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B5B9BF76-55F0-4199-9E1D-A2FA4744AD2A}" xr6:coauthVersionLast="47" xr6:coauthVersionMax="47" xr10:uidLastSave="{00000000-0000-0000-0000-000000000000}"/>
  <bookViews>
    <workbookView xWindow="-120" yWindow="-120" windowWidth="29040" windowHeight="15840" tabRatio="846" firstSheet="2" activeTab="2" xr2:uid="{E5B0C7B1-672C-4E49-A367-E28A07142CF1}"/>
  </bookViews>
  <sheets>
    <sheet name="Riesgos_Operacionales" sheetId="4" state="hidden" r:id="rId1"/>
    <sheet name="Riesgos_Corrupción" sheetId="2" state="hidden" r:id="rId2"/>
    <sheet name="Riesgos_Seguridad_Info" sheetId="3" r:id="rId3"/>
  </sheets>
  <externalReferences>
    <externalReference r:id="rId4"/>
    <externalReference r:id="rId5"/>
    <externalReference r:id="rId6"/>
    <externalReference r:id="rId7"/>
    <externalReference r:id="rId8"/>
    <externalReference r:id="rId9"/>
    <externalReference r:id="rId10"/>
    <externalReference r:id="rId11"/>
  </externalReferences>
  <definedNames>
    <definedName name="_xlnm._FilterDatabase" localSheetId="1" hidden="1">Riesgos_Corrupción!$A$10:$BM$185</definedName>
    <definedName name="_xlnm._FilterDatabase" localSheetId="0" hidden="1">Riesgos_Operacionales!$A$10:$AMI$1060</definedName>
    <definedName name="_xlnm._FilterDatabase" localSheetId="2" hidden="1">Riesgos_Seguridad_Info!$A$8:$AN$44</definedName>
    <definedName name="_xlnm.Print_Area" localSheetId="2">Riesgos_Seguridad_Info!$A$1:$AC$44</definedName>
    <definedName name="Clasi_Impacto" localSheetId="2">[1]Tablas!$A$5:$A$7</definedName>
    <definedName name="Clasi_Impacto">[2]Tablas!$A$5:$A$7</definedName>
    <definedName name="Contratos" localSheetId="0">[3]Tabla_Impacto!#REF!</definedName>
    <definedName name="Contratos">'[4]Tabla Impacto'!#REF!</definedName>
    <definedName name="Impacto" localSheetId="2">[1]Tablas!$A$1:$A$2</definedName>
    <definedName name="Impacto">[2]Tablas!$A$1:$A$2</definedName>
    <definedName name="Impacto_Ambientales">'[4]Tabla Impacto'!#REF!</definedName>
    <definedName name="Impacto_Continuidad_Negocio">'[4]Tabla Impacto'!#REF!</definedName>
    <definedName name="Impacto_Contratación" localSheetId="0">[3]Tabla_Impacto!#REF!</definedName>
    <definedName name="Impacto_Contratación">'[4]Tabla Impacto'!#REF!</definedName>
    <definedName name="Impacto_Corrupción" localSheetId="0">[5]!Table23[#Data]</definedName>
    <definedName name="Impacto_Corrupción">[4]!Table23[#Data]</definedName>
    <definedName name="Impacto_Gestión">'[4]Tabla Impacto'!#REF!</definedName>
    <definedName name="Impacto_Proyectos" localSheetId="0">[3]Tabla_Impacto!#REF!</definedName>
    <definedName name="Impacto_Proyectos">'[4]Tabla Impacto'!#REF!</definedName>
    <definedName name="Impacto_Seguridad_Información">'[4]Tabla Impacto'!#REF!</definedName>
    <definedName name="Impacto_Seguridad_Salud_Trabajo" localSheetId="0">[3]Tabla_Impacto!#REF!</definedName>
    <definedName name="Impacto_Seguridad_Salud_Trabajo">'[4]Tabla Impacto'!#REF!</definedName>
    <definedName name="Nuevo">[6]!Pro[Procesos]</definedName>
    <definedName name="Probabilidad" localSheetId="2">#REF!</definedName>
    <definedName name="Probabilidad">[7]!Proba[Descriptor]</definedName>
    <definedName name="Probabilidad_Ambientales">[4]Tabla_Probabilidad!#REF!</definedName>
    <definedName name="Probabilidad_Continuidad_Negocio">[4]Tabla_Probabilidad!#REF!</definedName>
    <definedName name="Probabilidad_Contratación" localSheetId="0">[3]Tabla_Probabilidad!#REF!</definedName>
    <definedName name="Probabilidad_Contratación">[4]Tabla_Probabilidad!#REF!</definedName>
    <definedName name="Probabilidad_Gestión">[4]Tabla_Probabilidad!#REF!</definedName>
    <definedName name="Probabilidad_Proyectos" localSheetId="0">[3]Tabla_Probabilidad!#REF!</definedName>
    <definedName name="Probabilidad_Proyectos">[4]Tabla_Probabilidad!#REF!</definedName>
    <definedName name="Probabilidad_Seguridad_Información">[4]Tabla_Probabilidad!#REF!</definedName>
    <definedName name="Probabilidad_Seguridad_Salud_Trabajo" localSheetId="0">[3]Tabla_Probabilidad!#REF!</definedName>
    <definedName name="Probabilidad_Seguridad_Salud_Trabajo">[4]Tabla_Probabilidad!#REF!</definedName>
    <definedName name="Procesos" localSheetId="2">#REF!</definedName>
    <definedName name="Procesos">[7]!Pro[Procesos]</definedName>
    <definedName name="Proyectos" localSheetId="0">'[5]Tabla Impacto'!#REF!</definedName>
    <definedName name="Proyectos">'[4]Tabla Impacto'!#REF!</definedName>
    <definedName name="Redacción_Impacto_Contratación">[3]Tabla_Impacto!#REF!</definedName>
    <definedName name="Redacción_Impacto_Proyectos">[3]Tabla_Impacto!#REF!</definedName>
    <definedName name="Redacción_Impacto_Seguridad_Salud_Trabajo">[3]Tabla_Impacto!#REF!</definedName>
    <definedName name="Riesgos" localSheetId="2">#REF!</definedName>
    <definedName name="Riesgos">[7]!Tipo_Riesgo[Tipo de Riesgos]</definedName>
    <definedName name="Riesgos_Ambientales">'[4]Tabla Impacto'!#REF!</definedName>
    <definedName name="Riesgos_Continuidad_Negocio">'[4]Tabla Impacto'!#REF!</definedName>
    <definedName name="Riesgos_Corrupción__LAFT" localSheetId="0">'[5]Tabla Impacto'!#REF!</definedName>
    <definedName name="Riesgos_Corrupción__LAFT">'[4]Tabla Impacto'!#REF!</definedName>
    <definedName name="Riesgos_Gestión">'[4]Tabla Impacto'!#REF!</definedName>
    <definedName name="Riesgos_SDI">'[4]Tabla Impacto'!#REF!</definedName>
    <definedName name="Riesgos_SST" localSheetId="0">[3]Tabla_Impacto!#REF!</definedName>
    <definedName name="Riesgos_SST">'[4]Tabla Impacto'!#REF!</definedName>
    <definedName name="Tip.Ctrl" localSheetId="2">[1]Tablas!$A$27:$A$29</definedName>
    <definedName name="Tip.Ctrl">[2]Tablas!$A$27:$A$29</definedName>
    <definedName name="Tipo" localSheetId="2">#REF!</definedName>
    <definedName name="Tipo">[7]!Tipo_Riesgo[Tipo de Riesgos]</definedName>
    <definedName name="Tipologia_Riesgos" localSheetId="0">[3]Tipologia_Riesgos!$B$28:$B$31</definedName>
    <definedName name="Tipologia_Riesgos">[4]Tipologia_Riesgos!#REF!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41" i="3" l="1"/>
  <c r="AD1060" i="4" l="1"/>
  <c r="AA1060" i="4"/>
  <c r="AD1059" i="4"/>
  <c r="AA1059" i="4"/>
  <c r="AD1058" i="4"/>
  <c r="AA1058" i="4"/>
  <c r="AD1057" i="4"/>
  <c r="AA1057" i="4"/>
  <c r="AD1056" i="4"/>
  <c r="AA1056" i="4"/>
  <c r="AD1055" i="4"/>
  <c r="AA1055" i="4"/>
  <c r="AD1054" i="4"/>
  <c r="AA1054" i="4"/>
  <c r="S1054" i="4"/>
  <c r="T1054" i="4" s="1"/>
  <c r="P1054" i="4"/>
  <c r="H1054" i="4"/>
  <c r="AD1053" i="4"/>
  <c r="AA1053" i="4"/>
  <c r="AD1052" i="4"/>
  <c r="AA1052" i="4"/>
  <c r="AD1051" i="4"/>
  <c r="AA1051" i="4"/>
  <c r="AD1050" i="4"/>
  <c r="AA1050" i="4"/>
  <c r="AD1049" i="4"/>
  <c r="AA1049" i="4"/>
  <c r="AD1048" i="4"/>
  <c r="AA1048" i="4"/>
  <c r="AD1047" i="4"/>
  <c r="AA1047" i="4"/>
  <c r="S1047" i="4"/>
  <c r="T1047" i="4" s="1"/>
  <c r="P1047" i="4"/>
  <c r="H1047" i="4"/>
  <c r="AD1046" i="4"/>
  <c r="AA1046" i="4"/>
  <c r="AD1045" i="4"/>
  <c r="AA1045" i="4"/>
  <c r="AD1044" i="4"/>
  <c r="AA1044" i="4"/>
  <c r="AD1043" i="4"/>
  <c r="AA1043" i="4"/>
  <c r="AD1042" i="4"/>
  <c r="AA1042" i="4"/>
  <c r="AD1041" i="4"/>
  <c r="AA1041" i="4"/>
  <c r="AD1040" i="4"/>
  <c r="AA1040" i="4"/>
  <c r="S1040" i="4"/>
  <c r="T1040" i="4" s="1"/>
  <c r="P1040" i="4"/>
  <c r="H1040" i="4"/>
  <c r="AD1039" i="4"/>
  <c r="AA1039" i="4"/>
  <c r="AD1038" i="4"/>
  <c r="AA1038" i="4"/>
  <c r="AD1037" i="4"/>
  <c r="AA1037" i="4"/>
  <c r="AD1036" i="4"/>
  <c r="AA1036" i="4"/>
  <c r="AD1035" i="4"/>
  <c r="AA1035" i="4"/>
  <c r="AD1034" i="4"/>
  <c r="AA1034" i="4"/>
  <c r="AD1033" i="4"/>
  <c r="AA1033" i="4"/>
  <c r="S1033" i="4"/>
  <c r="T1033" i="4" s="1"/>
  <c r="P1033" i="4"/>
  <c r="H1033" i="4"/>
  <c r="AD1032" i="4"/>
  <c r="AA1032" i="4"/>
  <c r="AD1031" i="4"/>
  <c r="AA1031" i="4"/>
  <c r="AD1030" i="4"/>
  <c r="AA1030" i="4"/>
  <c r="AD1029" i="4"/>
  <c r="AA1029" i="4"/>
  <c r="AD1028" i="4"/>
  <c r="AA1028" i="4"/>
  <c r="AD1027" i="4"/>
  <c r="AA1027" i="4"/>
  <c r="AD1026" i="4"/>
  <c r="AA1026" i="4"/>
  <c r="S1026" i="4"/>
  <c r="T1026" i="4" s="1"/>
  <c r="P1026" i="4"/>
  <c r="H1026" i="4"/>
  <c r="AD1025" i="4"/>
  <c r="AA1025" i="4"/>
  <c r="AD1024" i="4"/>
  <c r="AA1024" i="4"/>
  <c r="AD1023" i="4"/>
  <c r="AA1023" i="4"/>
  <c r="AD1022" i="4"/>
  <c r="AA1022" i="4"/>
  <c r="AD1021" i="4"/>
  <c r="AA1021" i="4"/>
  <c r="AD1020" i="4"/>
  <c r="AA1020" i="4"/>
  <c r="AD1019" i="4"/>
  <c r="AA1019" i="4"/>
  <c r="S1019" i="4"/>
  <c r="T1019" i="4" s="1"/>
  <c r="P1019" i="4"/>
  <c r="H1019" i="4"/>
  <c r="AD1018" i="4"/>
  <c r="AA1018" i="4"/>
  <c r="AD1017" i="4"/>
  <c r="AA1017" i="4"/>
  <c r="AD1016" i="4"/>
  <c r="AA1016" i="4"/>
  <c r="AD1015" i="4"/>
  <c r="AA1015" i="4"/>
  <c r="AD1014" i="4"/>
  <c r="AA1014" i="4"/>
  <c r="AD1013" i="4"/>
  <c r="AA1013" i="4"/>
  <c r="AD1012" i="4"/>
  <c r="AA1012" i="4"/>
  <c r="S1012" i="4"/>
  <c r="T1012" i="4" s="1"/>
  <c r="P1012" i="4"/>
  <c r="H1012" i="4"/>
  <c r="AD1011" i="4"/>
  <c r="AA1011" i="4"/>
  <c r="AD1010" i="4"/>
  <c r="AA1010" i="4"/>
  <c r="AD1009" i="4"/>
  <c r="AA1009" i="4"/>
  <c r="AD1008" i="4"/>
  <c r="AA1008" i="4"/>
  <c r="AD1007" i="4"/>
  <c r="AA1007" i="4"/>
  <c r="AD1006" i="4"/>
  <c r="AA1006" i="4"/>
  <c r="AD1005" i="4"/>
  <c r="AA1005" i="4"/>
  <c r="S1005" i="4"/>
  <c r="T1005" i="4" s="1"/>
  <c r="P1005" i="4"/>
  <c r="H1005" i="4"/>
  <c r="AD1004" i="4"/>
  <c r="AA1004" i="4"/>
  <c r="AD1003" i="4"/>
  <c r="AA1003" i="4"/>
  <c r="AD1002" i="4"/>
  <c r="AA1002" i="4"/>
  <c r="AD1001" i="4"/>
  <c r="AA1001" i="4"/>
  <c r="AD1000" i="4"/>
  <c r="AA1000" i="4"/>
  <c r="AD999" i="4"/>
  <c r="AA999" i="4"/>
  <c r="AD998" i="4"/>
  <c r="AA998" i="4"/>
  <c r="S998" i="4"/>
  <c r="T998" i="4" s="1"/>
  <c r="P998" i="4"/>
  <c r="H998" i="4"/>
  <c r="AD997" i="4"/>
  <c r="AA997" i="4"/>
  <c r="AD996" i="4"/>
  <c r="AA996" i="4"/>
  <c r="AD995" i="4"/>
  <c r="AA995" i="4"/>
  <c r="AD994" i="4"/>
  <c r="AA994" i="4"/>
  <c r="AD993" i="4"/>
  <c r="AA993" i="4"/>
  <c r="AD992" i="4"/>
  <c r="AA992" i="4"/>
  <c r="AD991" i="4"/>
  <c r="AA991" i="4"/>
  <c r="S991" i="4"/>
  <c r="T991" i="4" s="1"/>
  <c r="P991" i="4"/>
  <c r="H991" i="4"/>
  <c r="AD990" i="4"/>
  <c r="AA990" i="4"/>
  <c r="AD989" i="4"/>
  <c r="AA989" i="4"/>
  <c r="AD988" i="4"/>
  <c r="AA988" i="4"/>
  <c r="AD987" i="4"/>
  <c r="AA987" i="4"/>
  <c r="AD986" i="4"/>
  <c r="AA986" i="4"/>
  <c r="AD985" i="4"/>
  <c r="AA985" i="4"/>
  <c r="AD984" i="4"/>
  <c r="AA984" i="4"/>
  <c r="S984" i="4"/>
  <c r="T984" i="4" s="1"/>
  <c r="P984" i="4"/>
  <c r="H984" i="4"/>
  <c r="AD983" i="4"/>
  <c r="AA983" i="4"/>
  <c r="AD982" i="4"/>
  <c r="AA982" i="4"/>
  <c r="AD981" i="4"/>
  <c r="AA981" i="4"/>
  <c r="AD980" i="4"/>
  <c r="AA980" i="4"/>
  <c r="AD979" i="4"/>
  <c r="AA979" i="4"/>
  <c r="AD978" i="4"/>
  <c r="AA978" i="4"/>
  <c r="AD977" i="4"/>
  <c r="AA977" i="4"/>
  <c r="S977" i="4"/>
  <c r="T977" i="4" s="1"/>
  <c r="P977" i="4"/>
  <c r="H977" i="4"/>
  <c r="AD976" i="4"/>
  <c r="AA976" i="4"/>
  <c r="AD975" i="4"/>
  <c r="AA975" i="4"/>
  <c r="AD974" i="4"/>
  <c r="AA974" i="4"/>
  <c r="AD973" i="4"/>
  <c r="AA973" i="4"/>
  <c r="AD972" i="4"/>
  <c r="AA972" i="4"/>
  <c r="AD971" i="4"/>
  <c r="AA971" i="4"/>
  <c r="AD970" i="4"/>
  <c r="AA970" i="4"/>
  <c r="S970" i="4"/>
  <c r="T970" i="4" s="1"/>
  <c r="P970" i="4"/>
  <c r="H970" i="4"/>
  <c r="AD969" i="4"/>
  <c r="AA969" i="4"/>
  <c r="AD968" i="4"/>
  <c r="AA968" i="4"/>
  <c r="AD967" i="4"/>
  <c r="AA967" i="4"/>
  <c r="AD966" i="4"/>
  <c r="AA966" i="4"/>
  <c r="AD965" i="4"/>
  <c r="AA965" i="4"/>
  <c r="AD964" i="4"/>
  <c r="AA964" i="4"/>
  <c r="AD963" i="4"/>
  <c r="AA963" i="4"/>
  <c r="S963" i="4"/>
  <c r="T963" i="4" s="1"/>
  <c r="P963" i="4"/>
  <c r="H963" i="4"/>
  <c r="AD962" i="4"/>
  <c r="AA962" i="4"/>
  <c r="AD961" i="4"/>
  <c r="AA961" i="4"/>
  <c r="AD960" i="4"/>
  <c r="AA960" i="4"/>
  <c r="AD959" i="4"/>
  <c r="AA959" i="4"/>
  <c r="AD958" i="4"/>
  <c r="AA958" i="4"/>
  <c r="AD957" i="4"/>
  <c r="AA957" i="4"/>
  <c r="AD956" i="4"/>
  <c r="AA956" i="4"/>
  <c r="S956" i="4"/>
  <c r="T956" i="4" s="1"/>
  <c r="P956" i="4"/>
  <c r="H956" i="4"/>
  <c r="AD955" i="4"/>
  <c r="AA955" i="4"/>
  <c r="AD954" i="4"/>
  <c r="AA954" i="4"/>
  <c r="AD953" i="4"/>
  <c r="AA953" i="4"/>
  <c r="AD952" i="4"/>
  <c r="AA952" i="4"/>
  <c r="AD951" i="4"/>
  <c r="AA951" i="4"/>
  <c r="AD950" i="4"/>
  <c r="AA950" i="4"/>
  <c r="AD949" i="4"/>
  <c r="AA949" i="4"/>
  <c r="S949" i="4"/>
  <c r="T949" i="4" s="1"/>
  <c r="P949" i="4"/>
  <c r="H949" i="4"/>
  <c r="AD948" i="4"/>
  <c r="AA948" i="4"/>
  <c r="AD947" i="4"/>
  <c r="AA947" i="4"/>
  <c r="AD946" i="4"/>
  <c r="AA946" i="4"/>
  <c r="AD945" i="4"/>
  <c r="AA945" i="4"/>
  <c r="AD944" i="4"/>
  <c r="AA944" i="4"/>
  <c r="AD943" i="4"/>
  <c r="AA943" i="4"/>
  <c r="AD942" i="4"/>
  <c r="AA942" i="4"/>
  <c r="S942" i="4"/>
  <c r="T942" i="4" s="1"/>
  <c r="P942" i="4"/>
  <c r="H942" i="4"/>
  <c r="AD941" i="4"/>
  <c r="AA941" i="4"/>
  <c r="AD940" i="4"/>
  <c r="AA940" i="4"/>
  <c r="AD939" i="4"/>
  <c r="AA939" i="4"/>
  <c r="AD938" i="4"/>
  <c r="AA938" i="4"/>
  <c r="AD937" i="4"/>
  <c r="AA937" i="4"/>
  <c r="AD936" i="4"/>
  <c r="AA936" i="4"/>
  <c r="AD935" i="4"/>
  <c r="AA935" i="4"/>
  <c r="S935" i="4"/>
  <c r="T935" i="4" s="1"/>
  <c r="P935" i="4"/>
  <c r="H935" i="4"/>
  <c r="AD934" i="4"/>
  <c r="AA934" i="4"/>
  <c r="AD933" i="4"/>
  <c r="AA933" i="4"/>
  <c r="AD932" i="4"/>
  <c r="AA932" i="4"/>
  <c r="AD931" i="4"/>
  <c r="AA931" i="4"/>
  <c r="AD930" i="4"/>
  <c r="AA930" i="4"/>
  <c r="AD929" i="4"/>
  <c r="AA929" i="4"/>
  <c r="AD928" i="4"/>
  <c r="AA928" i="4"/>
  <c r="S928" i="4"/>
  <c r="T928" i="4" s="1"/>
  <c r="P928" i="4"/>
  <c r="H928" i="4"/>
  <c r="AD927" i="4"/>
  <c r="AA927" i="4"/>
  <c r="AD926" i="4"/>
  <c r="AA926" i="4"/>
  <c r="AD925" i="4"/>
  <c r="AA925" i="4"/>
  <c r="AD924" i="4"/>
  <c r="AA924" i="4"/>
  <c r="AD923" i="4"/>
  <c r="AA923" i="4"/>
  <c r="AD922" i="4"/>
  <c r="AA922" i="4"/>
  <c r="AD921" i="4"/>
  <c r="AA921" i="4"/>
  <c r="S921" i="4"/>
  <c r="T921" i="4" s="1"/>
  <c r="P921" i="4"/>
  <c r="H921" i="4"/>
  <c r="AD920" i="4"/>
  <c r="AA920" i="4"/>
  <c r="AD919" i="4"/>
  <c r="AA919" i="4"/>
  <c r="AD918" i="4"/>
  <c r="AA918" i="4"/>
  <c r="AD917" i="4"/>
  <c r="AA917" i="4"/>
  <c r="AD916" i="4"/>
  <c r="AA916" i="4"/>
  <c r="AD915" i="4"/>
  <c r="AA915" i="4"/>
  <c r="AD914" i="4"/>
  <c r="AA914" i="4"/>
  <c r="S914" i="4"/>
  <c r="T914" i="4" s="1"/>
  <c r="P914" i="4"/>
  <c r="H914" i="4"/>
  <c r="AD913" i="4"/>
  <c r="AA913" i="4"/>
  <c r="AD912" i="4"/>
  <c r="AA912" i="4"/>
  <c r="AD911" i="4"/>
  <c r="AA911" i="4"/>
  <c r="AD910" i="4"/>
  <c r="AA910" i="4"/>
  <c r="AD909" i="4"/>
  <c r="AA909" i="4"/>
  <c r="AD908" i="4"/>
  <c r="AA908" i="4"/>
  <c r="AD907" i="4"/>
  <c r="AA907" i="4"/>
  <c r="S907" i="4"/>
  <c r="T907" i="4" s="1"/>
  <c r="P907" i="4"/>
  <c r="H907" i="4"/>
  <c r="AD906" i="4"/>
  <c r="AA906" i="4"/>
  <c r="AD905" i="4"/>
  <c r="AA905" i="4"/>
  <c r="AD904" i="4"/>
  <c r="AA904" i="4"/>
  <c r="AD903" i="4"/>
  <c r="AA903" i="4"/>
  <c r="AD902" i="4"/>
  <c r="AA902" i="4"/>
  <c r="AD901" i="4"/>
  <c r="AA901" i="4"/>
  <c r="AD900" i="4"/>
  <c r="AA900" i="4"/>
  <c r="S900" i="4"/>
  <c r="T900" i="4" s="1"/>
  <c r="P900" i="4"/>
  <c r="H900" i="4"/>
  <c r="AD899" i="4"/>
  <c r="AA899" i="4"/>
  <c r="AD898" i="4"/>
  <c r="AA898" i="4"/>
  <c r="AD897" i="4"/>
  <c r="AA897" i="4"/>
  <c r="AD896" i="4"/>
  <c r="AA896" i="4"/>
  <c r="AD895" i="4"/>
  <c r="AA895" i="4"/>
  <c r="AD894" i="4"/>
  <c r="AA894" i="4"/>
  <c r="AD893" i="4"/>
  <c r="AA893" i="4"/>
  <c r="S893" i="4"/>
  <c r="T893" i="4" s="1"/>
  <c r="P893" i="4"/>
  <c r="H893" i="4"/>
  <c r="AD892" i="4"/>
  <c r="AA892" i="4"/>
  <c r="AD891" i="4"/>
  <c r="AA891" i="4"/>
  <c r="AD890" i="4"/>
  <c r="AA890" i="4"/>
  <c r="AD889" i="4"/>
  <c r="AA889" i="4"/>
  <c r="AD888" i="4"/>
  <c r="AA888" i="4"/>
  <c r="AD887" i="4"/>
  <c r="AA887" i="4"/>
  <c r="AD886" i="4"/>
  <c r="AA886" i="4"/>
  <c r="S886" i="4"/>
  <c r="T886" i="4" s="1"/>
  <c r="P886" i="4"/>
  <c r="H886" i="4"/>
  <c r="AD885" i="4"/>
  <c r="AA885" i="4"/>
  <c r="AD884" i="4"/>
  <c r="AA884" i="4"/>
  <c r="AD883" i="4"/>
  <c r="AA883" i="4"/>
  <c r="AD882" i="4"/>
  <c r="AA882" i="4"/>
  <c r="AD881" i="4"/>
  <c r="AA881" i="4"/>
  <c r="AD880" i="4"/>
  <c r="AA880" i="4"/>
  <c r="AD879" i="4"/>
  <c r="AA879" i="4"/>
  <c r="S879" i="4"/>
  <c r="T879" i="4" s="1"/>
  <c r="P879" i="4"/>
  <c r="H879" i="4"/>
  <c r="AD878" i="4"/>
  <c r="AA878" i="4"/>
  <c r="AD877" i="4"/>
  <c r="AA877" i="4"/>
  <c r="AD876" i="4"/>
  <c r="AA876" i="4"/>
  <c r="AD875" i="4"/>
  <c r="AA875" i="4"/>
  <c r="AD874" i="4"/>
  <c r="AA874" i="4"/>
  <c r="AD873" i="4"/>
  <c r="AA873" i="4"/>
  <c r="AD872" i="4"/>
  <c r="AA872" i="4"/>
  <c r="S872" i="4"/>
  <c r="T872" i="4" s="1"/>
  <c r="P872" i="4"/>
  <c r="H872" i="4"/>
  <c r="AD871" i="4"/>
  <c r="AA871" i="4"/>
  <c r="AD870" i="4"/>
  <c r="AA870" i="4"/>
  <c r="AD869" i="4"/>
  <c r="AA869" i="4"/>
  <c r="AD868" i="4"/>
  <c r="AA868" i="4"/>
  <c r="AD867" i="4"/>
  <c r="AA867" i="4"/>
  <c r="AD866" i="4"/>
  <c r="AA866" i="4"/>
  <c r="AD865" i="4"/>
  <c r="AA865" i="4"/>
  <c r="S865" i="4"/>
  <c r="T865" i="4" s="1"/>
  <c r="P865" i="4"/>
  <c r="H865" i="4"/>
  <c r="AD864" i="4"/>
  <c r="AA864" i="4"/>
  <c r="AD863" i="4"/>
  <c r="AA863" i="4"/>
  <c r="AD862" i="4"/>
  <c r="AA862" i="4"/>
  <c r="AD861" i="4"/>
  <c r="AA861" i="4"/>
  <c r="AD860" i="4"/>
  <c r="AA860" i="4"/>
  <c r="AD859" i="4"/>
  <c r="AA859" i="4"/>
  <c r="AD858" i="4"/>
  <c r="AA858" i="4"/>
  <c r="S858" i="4"/>
  <c r="T858" i="4" s="1"/>
  <c r="P858" i="4"/>
  <c r="H858" i="4"/>
  <c r="AD857" i="4"/>
  <c r="AA857" i="4"/>
  <c r="AD856" i="4"/>
  <c r="AA856" i="4"/>
  <c r="AD855" i="4"/>
  <c r="AA855" i="4"/>
  <c r="AD854" i="4"/>
  <c r="AA854" i="4"/>
  <c r="AD853" i="4"/>
  <c r="AA853" i="4"/>
  <c r="AD852" i="4"/>
  <c r="AA852" i="4"/>
  <c r="AD851" i="4"/>
  <c r="AA851" i="4"/>
  <c r="S851" i="4"/>
  <c r="T851" i="4" s="1"/>
  <c r="P851" i="4"/>
  <c r="H851" i="4"/>
  <c r="AD850" i="4"/>
  <c r="AA850" i="4"/>
  <c r="AD849" i="4"/>
  <c r="AA849" i="4"/>
  <c r="AD848" i="4"/>
  <c r="AA848" i="4"/>
  <c r="AD847" i="4"/>
  <c r="AA847" i="4"/>
  <c r="AD846" i="4"/>
  <c r="AA846" i="4"/>
  <c r="AD845" i="4"/>
  <c r="AA845" i="4"/>
  <c r="AD844" i="4"/>
  <c r="AA844" i="4"/>
  <c r="S844" i="4"/>
  <c r="T844" i="4" s="1"/>
  <c r="P844" i="4"/>
  <c r="H844" i="4"/>
  <c r="AD843" i="4"/>
  <c r="AA843" i="4"/>
  <c r="AD842" i="4"/>
  <c r="AA842" i="4"/>
  <c r="AD841" i="4"/>
  <c r="AA841" i="4"/>
  <c r="AD840" i="4"/>
  <c r="AA840" i="4"/>
  <c r="AD839" i="4"/>
  <c r="AA839" i="4"/>
  <c r="AD838" i="4"/>
  <c r="AA838" i="4"/>
  <c r="AD837" i="4"/>
  <c r="AA837" i="4"/>
  <c r="S837" i="4"/>
  <c r="T837" i="4" s="1"/>
  <c r="P837" i="4"/>
  <c r="H837" i="4"/>
  <c r="AD836" i="4"/>
  <c r="AA836" i="4"/>
  <c r="AD835" i="4"/>
  <c r="AA835" i="4"/>
  <c r="AD834" i="4"/>
  <c r="AA834" i="4"/>
  <c r="AD833" i="4"/>
  <c r="AA833" i="4"/>
  <c r="AD832" i="4"/>
  <c r="AA832" i="4"/>
  <c r="AD831" i="4"/>
  <c r="AA831" i="4"/>
  <c r="AD830" i="4"/>
  <c r="AA830" i="4"/>
  <c r="S830" i="4"/>
  <c r="T830" i="4" s="1"/>
  <c r="P830" i="4"/>
  <c r="H830" i="4"/>
  <c r="AD829" i="4"/>
  <c r="AA829" i="4"/>
  <c r="AD828" i="4"/>
  <c r="AA828" i="4"/>
  <c r="AD827" i="4"/>
  <c r="AA827" i="4"/>
  <c r="AD826" i="4"/>
  <c r="AA826" i="4"/>
  <c r="AD825" i="4"/>
  <c r="AA825" i="4"/>
  <c r="AD824" i="4"/>
  <c r="AA824" i="4"/>
  <c r="AD823" i="4"/>
  <c r="AA823" i="4"/>
  <c r="S823" i="4"/>
  <c r="T823" i="4" s="1"/>
  <c r="P823" i="4"/>
  <c r="H823" i="4"/>
  <c r="AD822" i="4"/>
  <c r="AA822" i="4"/>
  <c r="AD821" i="4"/>
  <c r="AA821" i="4"/>
  <c r="AD820" i="4"/>
  <c r="AA820" i="4"/>
  <c r="AD819" i="4"/>
  <c r="AA819" i="4"/>
  <c r="AD818" i="4"/>
  <c r="AA818" i="4"/>
  <c r="AD817" i="4"/>
  <c r="AA817" i="4"/>
  <c r="AD816" i="4"/>
  <c r="AA816" i="4"/>
  <c r="S816" i="4"/>
  <c r="T816" i="4" s="1"/>
  <c r="P816" i="4"/>
  <c r="H816" i="4"/>
  <c r="AD815" i="4"/>
  <c r="AA815" i="4"/>
  <c r="AD814" i="4"/>
  <c r="AA814" i="4"/>
  <c r="AD813" i="4"/>
  <c r="AA813" i="4"/>
  <c r="AD812" i="4"/>
  <c r="AA812" i="4"/>
  <c r="AD811" i="4"/>
  <c r="AA811" i="4"/>
  <c r="AD810" i="4"/>
  <c r="AA810" i="4"/>
  <c r="AD809" i="4"/>
  <c r="AA809" i="4"/>
  <c r="S809" i="4"/>
  <c r="T809" i="4" s="1"/>
  <c r="P809" i="4"/>
  <c r="H809" i="4"/>
  <c r="AD808" i="4"/>
  <c r="AA808" i="4"/>
  <c r="AD807" i="4"/>
  <c r="AA807" i="4"/>
  <c r="AD806" i="4"/>
  <c r="AA806" i="4"/>
  <c r="AD805" i="4"/>
  <c r="AA805" i="4"/>
  <c r="AD804" i="4"/>
  <c r="AA804" i="4"/>
  <c r="AD803" i="4"/>
  <c r="AA803" i="4"/>
  <c r="AD802" i="4"/>
  <c r="AA802" i="4"/>
  <c r="S802" i="4"/>
  <c r="T802" i="4" s="1"/>
  <c r="P802" i="4"/>
  <c r="H802" i="4"/>
  <c r="AD801" i="4"/>
  <c r="AA801" i="4"/>
  <c r="AD800" i="4"/>
  <c r="AA800" i="4"/>
  <c r="AD799" i="4"/>
  <c r="AA799" i="4"/>
  <c r="AD798" i="4"/>
  <c r="AA798" i="4"/>
  <c r="AD797" i="4"/>
  <c r="AA797" i="4"/>
  <c r="AD796" i="4"/>
  <c r="AA796" i="4"/>
  <c r="AD795" i="4"/>
  <c r="AA795" i="4"/>
  <c r="S795" i="4"/>
  <c r="T795" i="4" s="1"/>
  <c r="P795" i="4"/>
  <c r="H795" i="4"/>
  <c r="AD794" i="4"/>
  <c r="AA794" i="4"/>
  <c r="AD793" i="4"/>
  <c r="AA793" i="4"/>
  <c r="AD792" i="4"/>
  <c r="AA792" i="4"/>
  <c r="AD791" i="4"/>
  <c r="AA791" i="4"/>
  <c r="AD790" i="4"/>
  <c r="AA790" i="4"/>
  <c r="AD789" i="4"/>
  <c r="AA789" i="4"/>
  <c r="AD788" i="4"/>
  <c r="AA788" i="4"/>
  <c r="S788" i="4"/>
  <c r="T788" i="4" s="1"/>
  <c r="P788" i="4"/>
  <c r="H788" i="4"/>
  <c r="AD787" i="4"/>
  <c r="AA787" i="4"/>
  <c r="AD786" i="4"/>
  <c r="AA786" i="4"/>
  <c r="AD785" i="4"/>
  <c r="AA785" i="4"/>
  <c r="AD784" i="4"/>
  <c r="AA784" i="4"/>
  <c r="AD783" i="4"/>
  <c r="AA783" i="4"/>
  <c r="AD782" i="4"/>
  <c r="AA782" i="4"/>
  <c r="AD781" i="4"/>
  <c r="AA781" i="4"/>
  <c r="S781" i="4"/>
  <c r="T781" i="4" s="1"/>
  <c r="P781" i="4"/>
  <c r="H781" i="4"/>
  <c r="AD780" i="4"/>
  <c r="AA780" i="4"/>
  <c r="AD779" i="4"/>
  <c r="AA779" i="4"/>
  <c r="AD778" i="4"/>
  <c r="AA778" i="4"/>
  <c r="AD777" i="4"/>
  <c r="AA777" i="4"/>
  <c r="AD776" i="4"/>
  <c r="AA776" i="4"/>
  <c r="AD775" i="4"/>
  <c r="AA775" i="4"/>
  <c r="AD774" i="4"/>
  <c r="AA774" i="4"/>
  <c r="S774" i="4"/>
  <c r="T774" i="4" s="1"/>
  <c r="P774" i="4"/>
  <c r="H774" i="4"/>
  <c r="AD773" i="4"/>
  <c r="AA773" i="4"/>
  <c r="AD772" i="4"/>
  <c r="AA772" i="4"/>
  <c r="AD771" i="4"/>
  <c r="AA771" i="4"/>
  <c r="AD770" i="4"/>
  <c r="AA770" i="4"/>
  <c r="AD769" i="4"/>
  <c r="AA769" i="4"/>
  <c r="AD768" i="4"/>
  <c r="AA768" i="4"/>
  <c r="AD767" i="4"/>
  <c r="AA767" i="4"/>
  <c r="S767" i="4"/>
  <c r="T767" i="4" s="1"/>
  <c r="P767" i="4"/>
  <c r="H767" i="4"/>
  <c r="AD766" i="4"/>
  <c r="AA766" i="4"/>
  <c r="AD765" i="4"/>
  <c r="AA765" i="4"/>
  <c r="AD764" i="4"/>
  <c r="AA764" i="4"/>
  <c r="AD763" i="4"/>
  <c r="AA763" i="4"/>
  <c r="AD762" i="4"/>
  <c r="AA762" i="4"/>
  <c r="AD761" i="4"/>
  <c r="AA761" i="4"/>
  <c r="AD760" i="4"/>
  <c r="AA760" i="4"/>
  <c r="S760" i="4"/>
  <c r="T760" i="4" s="1"/>
  <c r="P760" i="4"/>
  <c r="H760" i="4"/>
  <c r="AD759" i="4"/>
  <c r="AA759" i="4"/>
  <c r="AD758" i="4"/>
  <c r="AA758" i="4"/>
  <c r="AD757" i="4"/>
  <c r="AA757" i="4"/>
  <c r="AD756" i="4"/>
  <c r="AA756" i="4"/>
  <c r="AD755" i="4"/>
  <c r="AA755" i="4"/>
  <c r="AD754" i="4"/>
  <c r="AA754" i="4"/>
  <c r="AD753" i="4"/>
  <c r="AA753" i="4"/>
  <c r="S753" i="4"/>
  <c r="T753" i="4" s="1"/>
  <c r="P753" i="4"/>
  <c r="H753" i="4"/>
  <c r="AD752" i="4"/>
  <c r="AA752" i="4"/>
  <c r="AD751" i="4"/>
  <c r="AA751" i="4"/>
  <c r="AD750" i="4"/>
  <c r="AA750" i="4"/>
  <c r="AD749" i="4"/>
  <c r="AA749" i="4"/>
  <c r="AD748" i="4"/>
  <c r="AA748" i="4"/>
  <c r="AD747" i="4"/>
  <c r="AA747" i="4"/>
  <c r="AD746" i="4"/>
  <c r="AA746" i="4"/>
  <c r="S746" i="4"/>
  <c r="T746" i="4" s="1"/>
  <c r="P746" i="4"/>
  <c r="H746" i="4"/>
  <c r="AD745" i="4"/>
  <c r="AA745" i="4"/>
  <c r="AD744" i="4"/>
  <c r="AA744" i="4"/>
  <c r="AD743" i="4"/>
  <c r="AA743" i="4"/>
  <c r="AD742" i="4"/>
  <c r="AA742" i="4"/>
  <c r="AD741" i="4"/>
  <c r="AA741" i="4"/>
  <c r="AD740" i="4"/>
  <c r="AA740" i="4"/>
  <c r="AD739" i="4"/>
  <c r="AA739" i="4"/>
  <c r="S739" i="4"/>
  <c r="T739" i="4" s="1"/>
  <c r="P739" i="4"/>
  <c r="H739" i="4"/>
  <c r="AD738" i="4"/>
  <c r="AA738" i="4"/>
  <c r="AD737" i="4"/>
  <c r="AA737" i="4"/>
  <c r="AD736" i="4"/>
  <c r="AA736" i="4"/>
  <c r="AD735" i="4"/>
  <c r="AA735" i="4"/>
  <c r="AD734" i="4"/>
  <c r="AA734" i="4"/>
  <c r="AD733" i="4"/>
  <c r="AA733" i="4"/>
  <c r="AD732" i="4"/>
  <c r="AA732" i="4"/>
  <c r="S732" i="4"/>
  <c r="T732" i="4" s="1"/>
  <c r="P732" i="4"/>
  <c r="H732" i="4"/>
  <c r="AD731" i="4"/>
  <c r="AA731" i="4"/>
  <c r="AD730" i="4"/>
  <c r="AA730" i="4"/>
  <c r="AD729" i="4"/>
  <c r="AA729" i="4"/>
  <c r="AD728" i="4"/>
  <c r="AA728" i="4"/>
  <c r="AD727" i="4"/>
  <c r="AA727" i="4"/>
  <c r="AD726" i="4"/>
  <c r="AA726" i="4"/>
  <c r="AD725" i="4"/>
  <c r="AA725" i="4"/>
  <c r="S725" i="4"/>
  <c r="T725" i="4" s="1"/>
  <c r="P725" i="4"/>
  <c r="H725" i="4"/>
  <c r="AD724" i="4"/>
  <c r="AA724" i="4"/>
  <c r="AD723" i="4"/>
  <c r="AA723" i="4"/>
  <c r="AD722" i="4"/>
  <c r="AA722" i="4"/>
  <c r="AD721" i="4"/>
  <c r="AA721" i="4"/>
  <c r="AD720" i="4"/>
  <c r="AA720" i="4"/>
  <c r="AD719" i="4"/>
  <c r="AA719" i="4"/>
  <c r="AD718" i="4"/>
  <c r="AA718" i="4"/>
  <c r="S718" i="4"/>
  <c r="T718" i="4" s="1"/>
  <c r="P718" i="4"/>
  <c r="H718" i="4"/>
  <c r="AD717" i="4"/>
  <c r="AA717" i="4"/>
  <c r="AD716" i="4"/>
  <c r="AA716" i="4"/>
  <c r="AD715" i="4"/>
  <c r="AA715" i="4"/>
  <c r="AD714" i="4"/>
  <c r="AA714" i="4"/>
  <c r="AD713" i="4"/>
  <c r="AA713" i="4"/>
  <c r="AD712" i="4"/>
  <c r="AA712" i="4"/>
  <c r="AD711" i="4"/>
  <c r="AA711" i="4"/>
  <c r="S711" i="4"/>
  <c r="T711" i="4" s="1"/>
  <c r="P711" i="4"/>
  <c r="H711" i="4"/>
  <c r="AD710" i="4"/>
  <c r="AA710" i="4"/>
  <c r="AD709" i="4"/>
  <c r="AA709" i="4"/>
  <c r="AD708" i="4"/>
  <c r="AA708" i="4"/>
  <c r="AD707" i="4"/>
  <c r="AA707" i="4"/>
  <c r="AD706" i="4"/>
  <c r="AA706" i="4"/>
  <c r="AD705" i="4"/>
  <c r="AA705" i="4"/>
  <c r="AD704" i="4"/>
  <c r="AA704" i="4"/>
  <c r="S704" i="4"/>
  <c r="T704" i="4" s="1"/>
  <c r="P704" i="4"/>
  <c r="H704" i="4"/>
  <c r="AD703" i="4"/>
  <c r="AA703" i="4"/>
  <c r="AD702" i="4"/>
  <c r="AA702" i="4"/>
  <c r="AD701" i="4"/>
  <c r="AA701" i="4"/>
  <c r="AD700" i="4"/>
  <c r="AA700" i="4"/>
  <c r="AD699" i="4"/>
  <c r="AA699" i="4"/>
  <c r="AD698" i="4"/>
  <c r="AA698" i="4"/>
  <c r="AD697" i="4"/>
  <c r="AA697" i="4"/>
  <c r="S697" i="4"/>
  <c r="T697" i="4" s="1"/>
  <c r="P697" i="4"/>
  <c r="H697" i="4"/>
  <c r="AD696" i="4"/>
  <c r="AA696" i="4"/>
  <c r="AD695" i="4"/>
  <c r="AA695" i="4"/>
  <c r="AD694" i="4"/>
  <c r="AA694" i="4"/>
  <c r="AD693" i="4"/>
  <c r="AA693" i="4"/>
  <c r="AD692" i="4"/>
  <c r="AA692" i="4"/>
  <c r="AD691" i="4"/>
  <c r="AA691" i="4"/>
  <c r="AD690" i="4"/>
  <c r="AA690" i="4"/>
  <c r="S690" i="4"/>
  <c r="T690" i="4" s="1"/>
  <c r="P690" i="4"/>
  <c r="H690" i="4"/>
  <c r="AD689" i="4"/>
  <c r="AA689" i="4"/>
  <c r="AD688" i="4"/>
  <c r="AA688" i="4"/>
  <c r="AD687" i="4"/>
  <c r="AA687" i="4"/>
  <c r="AD686" i="4"/>
  <c r="AA686" i="4"/>
  <c r="AD685" i="4"/>
  <c r="AA685" i="4"/>
  <c r="AD684" i="4"/>
  <c r="AA684" i="4"/>
  <c r="AD683" i="4"/>
  <c r="AA683" i="4"/>
  <c r="S683" i="4"/>
  <c r="T683" i="4" s="1"/>
  <c r="P683" i="4"/>
  <c r="H683" i="4"/>
  <c r="AD682" i="4"/>
  <c r="AA682" i="4"/>
  <c r="AD681" i="4"/>
  <c r="AA681" i="4"/>
  <c r="AD680" i="4"/>
  <c r="AA680" i="4"/>
  <c r="AD679" i="4"/>
  <c r="AA679" i="4"/>
  <c r="AD678" i="4"/>
  <c r="AA678" i="4"/>
  <c r="AD677" i="4"/>
  <c r="AA677" i="4"/>
  <c r="AD676" i="4"/>
  <c r="AA676" i="4"/>
  <c r="S676" i="4"/>
  <c r="T676" i="4" s="1"/>
  <c r="P676" i="4"/>
  <c r="H676" i="4"/>
  <c r="AD675" i="4"/>
  <c r="AA675" i="4"/>
  <c r="AD674" i="4"/>
  <c r="AA674" i="4"/>
  <c r="AD673" i="4"/>
  <c r="AA673" i="4"/>
  <c r="AD672" i="4"/>
  <c r="AA672" i="4"/>
  <c r="AD671" i="4"/>
  <c r="AA671" i="4"/>
  <c r="AD670" i="4"/>
  <c r="AA670" i="4"/>
  <c r="AD669" i="4"/>
  <c r="AA669" i="4"/>
  <c r="S669" i="4"/>
  <c r="T669" i="4" s="1"/>
  <c r="P669" i="4"/>
  <c r="H669" i="4"/>
  <c r="AD668" i="4"/>
  <c r="AA668" i="4"/>
  <c r="AD667" i="4"/>
  <c r="AA667" i="4"/>
  <c r="AD666" i="4"/>
  <c r="AA666" i="4"/>
  <c r="AD665" i="4"/>
  <c r="AA665" i="4"/>
  <c r="AD664" i="4"/>
  <c r="AA664" i="4"/>
  <c r="AD663" i="4"/>
  <c r="AA663" i="4"/>
  <c r="AD662" i="4"/>
  <c r="AA662" i="4"/>
  <c r="S662" i="4"/>
  <c r="T662" i="4" s="1"/>
  <c r="P662" i="4"/>
  <c r="H662" i="4"/>
  <c r="AD661" i="4"/>
  <c r="AA661" i="4"/>
  <c r="AD660" i="4"/>
  <c r="AA660" i="4"/>
  <c r="AD659" i="4"/>
  <c r="AA659" i="4"/>
  <c r="AD658" i="4"/>
  <c r="AA658" i="4"/>
  <c r="AD657" i="4"/>
  <c r="AA657" i="4"/>
  <c r="AD656" i="4"/>
  <c r="AA656" i="4"/>
  <c r="AD655" i="4"/>
  <c r="AA655" i="4"/>
  <c r="S655" i="4"/>
  <c r="T655" i="4" s="1"/>
  <c r="P655" i="4"/>
  <c r="H655" i="4"/>
  <c r="AD654" i="4"/>
  <c r="AA654" i="4"/>
  <c r="AD653" i="4"/>
  <c r="AA653" i="4"/>
  <c r="AD652" i="4"/>
  <c r="AA652" i="4"/>
  <c r="AD651" i="4"/>
  <c r="AA651" i="4"/>
  <c r="AD650" i="4"/>
  <c r="AA650" i="4"/>
  <c r="AD649" i="4"/>
  <c r="AA649" i="4"/>
  <c r="AD648" i="4"/>
  <c r="AA648" i="4"/>
  <c r="S648" i="4"/>
  <c r="T648" i="4" s="1"/>
  <c r="P648" i="4"/>
  <c r="H648" i="4"/>
  <c r="AD647" i="4"/>
  <c r="AA647" i="4"/>
  <c r="AD646" i="4"/>
  <c r="AA646" i="4"/>
  <c r="AD645" i="4"/>
  <c r="AA645" i="4"/>
  <c r="AD644" i="4"/>
  <c r="AA644" i="4"/>
  <c r="AD643" i="4"/>
  <c r="AA643" i="4"/>
  <c r="AD642" i="4"/>
  <c r="AA642" i="4"/>
  <c r="AD641" i="4"/>
  <c r="AA641" i="4"/>
  <c r="S641" i="4"/>
  <c r="T641" i="4" s="1"/>
  <c r="P641" i="4"/>
  <c r="H641" i="4"/>
  <c r="AD640" i="4"/>
  <c r="AA640" i="4"/>
  <c r="AD639" i="4"/>
  <c r="AA639" i="4"/>
  <c r="AD638" i="4"/>
  <c r="AA638" i="4"/>
  <c r="AD637" i="4"/>
  <c r="AA637" i="4"/>
  <c r="AD636" i="4"/>
  <c r="AA636" i="4"/>
  <c r="AD635" i="4"/>
  <c r="AA635" i="4"/>
  <c r="AD634" i="4"/>
  <c r="AA634" i="4"/>
  <c r="S634" i="4"/>
  <c r="T634" i="4" s="1"/>
  <c r="P634" i="4"/>
  <c r="H634" i="4"/>
  <c r="AD633" i="4"/>
  <c r="AA633" i="4"/>
  <c r="AD632" i="4"/>
  <c r="AA632" i="4"/>
  <c r="AD631" i="4"/>
  <c r="AA631" i="4"/>
  <c r="AD630" i="4"/>
  <c r="AA630" i="4"/>
  <c r="AD629" i="4"/>
  <c r="AA629" i="4"/>
  <c r="AD628" i="4"/>
  <c r="AA628" i="4"/>
  <c r="AD627" i="4"/>
  <c r="AA627" i="4"/>
  <c r="S627" i="4"/>
  <c r="T627" i="4" s="1"/>
  <c r="P627" i="4"/>
  <c r="H627" i="4"/>
  <c r="AD626" i="4"/>
  <c r="AA626" i="4"/>
  <c r="AD625" i="4"/>
  <c r="AA625" i="4"/>
  <c r="AD624" i="4"/>
  <c r="AA624" i="4"/>
  <c r="AD623" i="4"/>
  <c r="AA623" i="4"/>
  <c r="AD622" i="4"/>
  <c r="AA622" i="4"/>
  <c r="AD621" i="4"/>
  <c r="AA621" i="4"/>
  <c r="AD620" i="4"/>
  <c r="AA620" i="4"/>
  <c r="S620" i="4"/>
  <c r="T620" i="4" s="1"/>
  <c r="P620" i="4"/>
  <c r="H620" i="4"/>
  <c r="AD619" i="4"/>
  <c r="AA619" i="4"/>
  <c r="AD618" i="4"/>
  <c r="AA618" i="4"/>
  <c r="AD617" i="4"/>
  <c r="AA617" i="4"/>
  <c r="AD616" i="4"/>
  <c r="AA616" i="4"/>
  <c r="AD615" i="4"/>
  <c r="AA615" i="4"/>
  <c r="AD614" i="4"/>
  <c r="AA614" i="4"/>
  <c r="AD613" i="4"/>
  <c r="AA613" i="4"/>
  <c r="S613" i="4"/>
  <c r="T613" i="4" s="1"/>
  <c r="P613" i="4"/>
  <c r="H613" i="4"/>
  <c r="AD612" i="4"/>
  <c r="AA612" i="4"/>
  <c r="AD611" i="4"/>
  <c r="AA611" i="4"/>
  <c r="AD610" i="4"/>
  <c r="AA610" i="4"/>
  <c r="AD609" i="4"/>
  <c r="AA609" i="4"/>
  <c r="AD608" i="4"/>
  <c r="AA608" i="4"/>
  <c r="AD607" i="4"/>
  <c r="AA607" i="4"/>
  <c r="AD606" i="4"/>
  <c r="AA606" i="4"/>
  <c r="S606" i="4"/>
  <c r="T606" i="4" s="1"/>
  <c r="P606" i="4"/>
  <c r="H606" i="4"/>
  <c r="AD605" i="4"/>
  <c r="AA605" i="4"/>
  <c r="AD604" i="4"/>
  <c r="AA604" i="4"/>
  <c r="AD603" i="4"/>
  <c r="AA603" i="4"/>
  <c r="AD602" i="4"/>
  <c r="AA602" i="4"/>
  <c r="AD601" i="4"/>
  <c r="AA601" i="4"/>
  <c r="AD600" i="4"/>
  <c r="AA600" i="4"/>
  <c r="AD599" i="4"/>
  <c r="AA599" i="4"/>
  <c r="S599" i="4"/>
  <c r="T599" i="4" s="1"/>
  <c r="P599" i="4"/>
  <c r="H599" i="4"/>
  <c r="AD598" i="4"/>
  <c r="AA598" i="4"/>
  <c r="AD597" i="4"/>
  <c r="AA597" i="4"/>
  <c r="AD596" i="4"/>
  <c r="AA596" i="4"/>
  <c r="AD595" i="4"/>
  <c r="AA595" i="4"/>
  <c r="AD594" i="4"/>
  <c r="AA594" i="4"/>
  <c r="AD593" i="4"/>
  <c r="AA593" i="4"/>
  <c r="AD592" i="4"/>
  <c r="AA592" i="4"/>
  <c r="S592" i="4"/>
  <c r="T592" i="4" s="1"/>
  <c r="P592" i="4"/>
  <c r="H592" i="4"/>
  <c r="AD591" i="4"/>
  <c r="AA591" i="4"/>
  <c r="AD590" i="4"/>
  <c r="AA590" i="4"/>
  <c r="AD589" i="4"/>
  <c r="AA589" i="4"/>
  <c r="AD588" i="4"/>
  <c r="AA588" i="4"/>
  <c r="AD587" i="4"/>
  <c r="AA587" i="4"/>
  <c r="AD586" i="4"/>
  <c r="AA586" i="4"/>
  <c r="AD585" i="4"/>
  <c r="AA585" i="4"/>
  <c r="S585" i="4"/>
  <c r="T585" i="4" s="1"/>
  <c r="P585" i="4"/>
  <c r="H585" i="4"/>
  <c r="AD584" i="4"/>
  <c r="AA584" i="4"/>
  <c r="AD583" i="4"/>
  <c r="AA583" i="4"/>
  <c r="AD582" i="4"/>
  <c r="AA582" i="4"/>
  <c r="AD581" i="4"/>
  <c r="AA581" i="4"/>
  <c r="AD580" i="4"/>
  <c r="AA580" i="4"/>
  <c r="AD579" i="4"/>
  <c r="AA579" i="4"/>
  <c r="AD578" i="4"/>
  <c r="AA578" i="4"/>
  <c r="S578" i="4"/>
  <c r="T578" i="4" s="1"/>
  <c r="P578" i="4"/>
  <c r="H578" i="4"/>
  <c r="AD577" i="4"/>
  <c r="AA577" i="4"/>
  <c r="AD576" i="4"/>
  <c r="AA576" i="4"/>
  <c r="AD575" i="4"/>
  <c r="AA575" i="4"/>
  <c r="AD574" i="4"/>
  <c r="AA574" i="4"/>
  <c r="AD573" i="4"/>
  <c r="AA573" i="4"/>
  <c r="AD572" i="4"/>
  <c r="AA572" i="4"/>
  <c r="AD571" i="4"/>
  <c r="AA571" i="4"/>
  <c r="S571" i="4"/>
  <c r="T571" i="4" s="1"/>
  <c r="P571" i="4"/>
  <c r="H571" i="4"/>
  <c r="AD570" i="4"/>
  <c r="AA570" i="4"/>
  <c r="AD569" i="4"/>
  <c r="AA569" i="4"/>
  <c r="AD568" i="4"/>
  <c r="AA568" i="4"/>
  <c r="AD567" i="4"/>
  <c r="AA567" i="4"/>
  <c r="AD566" i="4"/>
  <c r="AA566" i="4"/>
  <c r="AD565" i="4"/>
  <c r="AA565" i="4"/>
  <c r="AD564" i="4"/>
  <c r="AA564" i="4"/>
  <c r="S564" i="4"/>
  <c r="T564" i="4" s="1"/>
  <c r="P564" i="4"/>
  <c r="H564" i="4"/>
  <c r="AD563" i="4"/>
  <c r="AA563" i="4"/>
  <c r="AD562" i="4"/>
  <c r="AA562" i="4"/>
  <c r="AD561" i="4"/>
  <c r="AA561" i="4"/>
  <c r="AD560" i="4"/>
  <c r="AA560" i="4"/>
  <c r="AD559" i="4"/>
  <c r="AA559" i="4"/>
  <c r="AD558" i="4"/>
  <c r="AA558" i="4"/>
  <c r="AD557" i="4"/>
  <c r="AA557" i="4"/>
  <c r="S557" i="4"/>
  <c r="T557" i="4" s="1"/>
  <c r="P557" i="4"/>
  <c r="H557" i="4"/>
  <c r="AD556" i="4"/>
  <c r="AA556" i="4"/>
  <c r="AD555" i="4"/>
  <c r="AA555" i="4"/>
  <c r="AD554" i="4"/>
  <c r="AA554" i="4"/>
  <c r="AD553" i="4"/>
  <c r="AA553" i="4"/>
  <c r="AD552" i="4"/>
  <c r="AA552" i="4"/>
  <c r="AD551" i="4"/>
  <c r="AA551" i="4"/>
  <c r="AD550" i="4"/>
  <c r="AA550" i="4"/>
  <c r="S550" i="4"/>
  <c r="T550" i="4" s="1"/>
  <c r="P550" i="4"/>
  <c r="H550" i="4"/>
  <c r="AD549" i="4"/>
  <c r="AA549" i="4"/>
  <c r="AD548" i="4"/>
  <c r="AA548" i="4"/>
  <c r="AD547" i="4"/>
  <c r="AA547" i="4"/>
  <c r="AD546" i="4"/>
  <c r="AA546" i="4"/>
  <c r="AD545" i="4"/>
  <c r="AA545" i="4"/>
  <c r="AD544" i="4"/>
  <c r="AA544" i="4"/>
  <c r="AD543" i="4"/>
  <c r="AA543" i="4"/>
  <c r="S543" i="4"/>
  <c r="T543" i="4" s="1"/>
  <c r="P543" i="4"/>
  <c r="H543" i="4"/>
  <c r="AD542" i="4"/>
  <c r="AA542" i="4"/>
  <c r="AD541" i="4"/>
  <c r="AA541" i="4"/>
  <c r="AD540" i="4"/>
  <c r="AA540" i="4"/>
  <c r="AD539" i="4"/>
  <c r="AA539" i="4"/>
  <c r="AD538" i="4"/>
  <c r="AA538" i="4"/>
  <c r="AD537" i="4"/>
  <c r="AA537" i="4"/>
  <c r="AD536" i="4"/>
  <c r="AA536" i="4"/>
  <c r="S536" i="4"/>
  <c r="T536" i="4" s="1"/>
  <c r="P536" i="4"/>
  <c r="H536" i="4"/>
  <c r="AD535" i="4"/>
  <c r="AA535" i="4"/>
  <c r="AD534" i="4"/>
  <c r="AA534" i="4"/>
  <c r="AD533" i="4"/>
  <c r="AA533" i="4"/>
  <c r="AD532" i="4"/>
  <c r="AA532" i="4"/>
  <c r="AD531" i="4"/>
  <c r="AA531" i="4"/>
  <c r="AD530" i="4"/>
  <c r="AA530" i="4"/>
  <c r="AD529" i="4"/>
  <c r="AA529" i="4"/>
  <c r="S529" i="4"/>
  <c r="T529" i="4" s="1"/>
  <c r="P529" i="4"/>
  <c r="H529" i="4"/>
  <c r="AD528" i="4"/>
  <c r="AA528" i="4"/>
  <c r="AD527" i="4"/>
  <c r="AA527" i="4"/>
  <c r="AD526" i="4"/>
  <c r="AA526" i="4"/>
  <c r="AD525" i="4"/>
  <c r="AA525" i="4"/>
  <c r="AD524" i="4"/>
  <c r="AA524" i="4"/>
  <c r="AD523" i="4"/>
  <c r="AA523" i="4"/>
  <c r="AD522" i="4"/>
  <c r="AA522" i="4"/>
  <c r="S522" i="4"/>
  <c r="T522" i="4" s="1"/>
  <c r="P522" i="4"/>
  <c r="H522" i="4"/>
  <c r="AD521" i="4"/>
  <c r="AA521" i="4"/>
  <c r="AD520" i="4"/>
  <c r="AA520" i="4"/>
  <c r="AD519" i="4"/>
  <c r="AA519" i="4"/>
  <c r="AD518" i="4"/>
  <c r="AA518" i="4"/>
  <c r="AD517" i="4"/>
  <c r="AA517" i="4"/>
  <c r="AD516" i="4"/>
  <c r="AA516" i="4"/>
  <c r="AD515" i="4"/>
  <c r="AA515" i="4"/>
  <c r="S515" i="4"/>
  <c r="T515" i="4" s="1"/>
  <c r="P515" i="4"/>
  <c r="H515" i="4"/>
  <c r="AD514" i="4"/>
  <c r="AA514" i="4"/>
  <c r="AD513" i="4"/>
  <c r="AA513" i="4"/>
  <c r="AD512" i="4"/>
  <c r="AA512" i="4"/>
  <c r="AD511" i="4"/>
  <c r="AA511" i="4"/>
  <c r="AD510" i="4"/>
  <c r="AA510" i="4"/>
  <c r="AD509" i="4"/>
  <c r="AA509" i="4"/>
  <c r="AD508" i="4"/>
  <c r="AA508" i="4"/>
  <c r="S508" i="4"/>
  <c r="T508" i="4" s="1"/>
  <c r="P508" i="4"/>
  <c r="H508" i="4"/>
  <c r="AD507" i="4"/>
  <c r="AA507" i="4"/>
  <c r="AD506" i="4"/>
  <c r="AA506" i="4"/>
  <c r="AD505" i="4"/>
  <c r="AA505" i="4"/>
  <c r="AD504" i="4"/>
  <c r="AA504" i="4"/>
  <c r="AD503" i="4"/>
  <c r="AA503" i="4"/>
  <c r="AD502" i="4"/>
  <c r="AA502" i="4"/>
  <c r="AD501" i="4"/>
  <c r="AA501" i="4"/>
  <c r="S501" i="4"/>
  <c r="T501" i="4" s="1"/>
  <c r="P501" i="4"/>
  <c r="H501" i="4"/>
  <c r="AD500" i="4"/>
  <c r="AA500" i="4"/>
  <c r="AD499" i="4"/>
  <c r="AA499" i="4"/>
  <c r="AD498" i="4"/>
  <c r="AA498" i="4"/>
  <c r="AD497" i="4"/>
  <c r="AA497" i="4"/>
  <c r="AD496" i="4"/>
  <c r="AA496" i="4"/>
  <c r="AD495" i="4"/>
  <c r="AA495" i="4"/>
  <c r="AD494" i="4"/>
  <c r="AA494" i="4"/>
  <c r="S494" i="4"/>
  <c r="T494" i="4" s="1"/>
  <c r="P494" i="4"/>
  <c r="H494" i="4"/>
  <c r="AD493" i="4"/>
  <c r="AA493" i="4"/>
  <c r="AD492" i="4"/>
  <c r="AA492" i="4"/>
  <c r="AD491" i="4"/>
  <c r="AA491" i="4"/>
  <c r="AD490" i="4"/>
  <c r="AA490" i="4"/>
  <c r="AD489" i="4"/>
  <c r="AA489" i="4"/>
  <c r="AD488" i="4"/>
  <c r="AA488" i="4"/>
  <c r="AD487" i="4"/>
  <c r="AA487" i="4"/>
  <c r="S487" i="4"/>
  <c r="T487" i="4" s="1"/>
  <c r="P487" i="4"/>
  <c r="H487" i="4"/>
  <c r="AD486" i="4"/>
  <c r="AA486" i="4"/>
  <c r="AD485" i="4"/>
  <c r="AA485" i="4"/>
  <c r="AD484" i="4"/>
  <c r="AA484" i="4"/>
  <c r="AD483" i="4"/>
  <c r="AA483" i="4"/>
  <c r="AD482" i="4"/>
  <c r="AA482" i="4"/>
  <c r="AD481" i="4"/>
  <c r="AA481" i="4"/>
  <c r="AD480" i="4"/>
  <c r="AA480" i="4"/>
  <c r="S480" i="4"/>
  <c r="T480" i="4" s="1"/>
  <c r="P480" i="4"/>
  <c r="H480" i="4"/>
  <c r="AD479" i="4"/>
  <c r="AA479" i="4"/>
  <c r="AD478" i="4"/>
  <c r="AA478" i="4"/>
  <c r="AD477" i="4"/>
  <c r="AA477" i="4"/>
  <c r="AD476" i="4"/>
  <c r="AA476" i="4"/>
  <c r="AD475" i="4"/>
  <c r="AA475" i="4"/>
  <c r="AD474" i="4"/>
  <c r="AA474" i="4"/>
  <c r="AD473" i="4"/>
  <c r="AA473" i="4"/>
  <c r="S473" i="4"/>
  <c r="T473" i="4" s="1"/>
  <c r="P473" i="4"/>
  <c r="H473" i="4"/>
  <c r="AD472" i="4"/>
  <c r="AA472" i="4"/>
  <c r="AD471" i="4"/>
  <c r="AA471" i="4"/>
  <c r="AD470" i="4"/>
  <c r="AA470" i="4"/>
  <c r="AD469" i="4"/>
  <c r="AA469" i="4"/>
  <c r="AD468" i="4"/>
  <c r="AA468" i="4"/>
  <c r="AD467" i="4"/>
  <c r="AA467" i="4"/>
  <c r="AD466" i="4"/>
  <c r="AA466" i="4"/>
  <c r="S466" i="4"/>
  <c r="T466" i="4" s="1"/>
  <c r="P466" i="4"/>
  <c r="H466" i="4"/>
  <c r="AD465" i="4"/>
  <c r="AA465" i="4"/>
  <c r="AD464" i="4"/>
  <c r="AA464" i="4"/>
  <c r="AD463" i="4"/>
  <c r="AA463" i="4"/>
  <c r="AD462" i="4"/>
  <c r="AA462" i="4"/>
  <c r="AD461" i="4"/>
  <c r="AA461" i="4"/>
  <c r="AD460" i="4"/>
  <c r="AA460" i="4"/>
  <c r="AD459" i="4"/>
  <c r="AA459" i="4"/>
  <c r="S459" i="4"/>
  <c r="T459" i="4" s="1"/>
  <c r="P459" i="4"/>
  <c r="H459" i="4"/>
  <c r="AD458" i="4"/>
  <c r="AA458" i="4"/>
  <c r="AD457" i="4"/>
  <c r="AA457" i="4"/>
  <c r="AD456" i="4"/>
  <c r="AA456" i="4"/>
  <c r="AD455" i="4"/>
  <c r="AA455" i="4"/>
  <c r="AD454" i="4"/>
  <c r="AA454" i="4"/>
  <c r="AD453" i="4"/>
  <c r="AA453" i="4"/>
  <c r="AD452" i="4"/>
  <c r="AA452" i="4"/>
  <c r="S452" i="4"/>
  <c r="T452" i="4" s="1"/>
  <c r="P452" i="4"/>
  <c r="H452" i="4"/>
  <c r="AD451" i="4"/>
  <c r="AA451" i="4"/>
  <c r="AD450" i="4"/>
  <c r="AA450" i="4"/>
  <c r="AD449" i="4"/>
  <c r="AA449" i="4"/>
  <c r="AD448" i="4"/>
  <c r="AA448" i="4"/>
  <c r="AD447" i="4"/>
  <c r="AA447" i="4"/>
  <c r="AD446" i="4"/>
  <c r="AA446" i="4"/>
  <c r="AD445" i="4"/>
  <c r="AA445" i="4"/>
  <c r="S445" i="4"/>
  <c r="T445" i="4" s="1"/>
  <c r="P445" i="4"/>
  <c r="H445" i="4"/>
  <c r="AD444" i="4"/>
  <c r="AA444" i="4"/>
  <c r="AD443" i="4"/>
  <c r="AA443" i="4"/>
  <c r="AD442" i="4"/>
  <c r="AA442" i="4"/>
  <c r="AD441" i="4"/>
  <c r="AA441" i="4"/>
  <c r="AD440" i="4"/>
  <c r="AA440" i="4"/>
  <c r="AD439" i="4"/>
  <c r="AA439" i="4"/>
  <c r="AD438" i="4"/>
  <c r="AA438" i="4"/>
  <c r="S438" i="4"/>
  <c r="T438" i="4" s="1"/>
  <c r="P438" i="4"/>
  <c r="H438" i="4"/>
  <c r="AD437" i="4"/>
  <c r="AA437" i="4"/>
  <c r="AD436" i="4"/>
  <c r="AA436" i="4"/>
  <c r="AD435" i="4"/>
  <c r="AA435" i="4"/>
  <c r="AD434" i="4"/>
  <c r="AA434" i="4"/>
  <c r="AD433" i="4"/>
  <c r="AA433" i="4"/>
  <c r="AD432" i="4"/>
  <c r="AA432" i="4"/>
  <c r="AD431" i="4"/>
  <c r="AA431" i="4"/>
  <c r="S431" i="4"/>
  <c r="T431" i="4" s="1"/>
  <c r="P431" i="4"/>
  <c r="H431" i="4"/>
  <c r="AD430" i="4"/>
  <c r="AA430" i="4"/>
  <c r="AD429" i="4"/>
  <c r="AA429" i="4"/>
  <c r="AD428" i="4"/>
  <c r="AA428" i="4"/>
  <c r="AD427" i="4"/>
  <c r="AA427" i="4"/>
  <c r="AD426" i="4"/>
  <c r="AA426" i="4"/>
  <c r="AD425" i="4"/>
  <c r="AA425" i="4"/>
  <c r="AD424" i="4"/>
  <c r="AA424" i="4"/>
  <c r="S424" i="4"/>
  <c r="T424" i="4" s="1"/>
  <c r="P424" i="4"/>
  <c r="H424" i="4"/>
  <c r="AD423" i="4"/>
  <c r="AA423" i="4"/>
  <c r="AD422" i="4"/>
  <c r="AA422" i="4"/>
  <c r="AD421" i="4"/>
  <c r="AA421" i="4"/>
  <c r="AD420" i="4"/>
  <c r="AA420" i="4"/>
  <c r="AD419" i="4"/>
  <c r="AA419" i="4"/>
  <c r="AD418" i="4"/>
  <c r="AA418" i="4"/>
  <c r="AD417" i="4"/>
  <c r="AA417" i="4"/>
  <c r="S417" i="4"/>
  <c r="T417" i="4" s="1"/>
  <c r="P417" i="4"/>
  <c r="H417" i="4"/>
  <c r="AD416" i="4"/>
  <c r="AA416" i="4"/>
  <c r="AD415" i="4"/>
  <c r="AA415" i="4"/>
  <c r="AD414" i="4"/>
  <c r="AA414" i="4"/>
  <c r="AD413" i="4"/>
  <c r="AA413" i="4"/>
  <c r="AD412" i="4"/>
  <c r="AA412" i="4"/>
  <c r="AD411" i="4"/>
  <c r="AA411" i="4"/>
  <c r="AD410" i="4"/>
  <c r="AA410" i="4"/>
  <c r="S410" i="4"/>
  <c r="T410" i="4" s="1"/>
  <c r="P410" i="4"/>
  <c r="H410" i="4"/>
  <c r="AD409" i="4"/>
  <c r="AA409" i="4"/>
  <c r="AD408" i="4"/>
  <c r="AA408" i="4"/>
  <c r="AD407" i="4"/>
  <c r="AA407" i="4"/>
  <c r="AD406" i="4"/>
  <c r="AA406" i="4"/>
  <c r="AD405" i="4"/>
  <c r="AA405" i="4"/>
  <c r="AD404" i="4"/>
  <c r="AA404" i="4"/>
  <c r="AD403" i="4"/>
  <c r="AA403" i="4"/>
  <c r="S403" i="4"/>
  <c r="T403" i="4" s="1"/>
  <c r="P403" i="4"/>
  <c r="H403" i="4"/>
  <c r="AD402" i="4"/>
  <c r="AA402" i="4"/>
  <c r="AD401" i="4"/>
  <c r="AA401" i="4"/>
  <c r="AD400" i="4"/>
  <c r="AA400" i="4"/>
  <c r="AD399" i="4"/>
  <c r="AA399" i="4"/>
  <c r="AD398" i="4"/>
  <c r="AA398" i="4"/>
  <c r="AD397" i="4"/>
  <c r="AA397" i="4"/>
  <c r="AD396" i="4"/>
  <c r="AA396" i="4"/>
  <c r="S396" i="4"/>
  <c r="T396" i="4" s="1"/>
  <c r="P396" i="4"/>
  <c r="H396" i="4"/>
  <c r="AD395" i="4"/>
  <c r="AA395" i="4"/>
  <c r="AD394" i="4"/>
  <c r="AA394" i="4"/>
  <c r="AD393" i="4"/>
  <c r="AA393" i="4"/>
  <c r="AD392" i="4"/>
  <c r="AA392" i="4"/>
  <c r="AD391" i="4"/>
  <c r="AA391" i="4"/>
  <c r="AD390" i="4"/>
  <c r="AA390" i="4"/>
  <c r="AD389" i="4"/>
  <c r="AA389" i="4"/>
  <c r="S389" i="4"/>
  <c r="T389" i="4" s="1"/>
  <c r="P389" i="4"/>
  <c r="H389" i="4"/>
  <c r="AD388" i="4"/>
  <c r="AA388" i="4"/>
  <c r="AD387" i="4"/>
  <c r="AA387" i="4"/>
  <c r="AD386" i="4"/>
  <c r="AA386" i="4"/>
  <c r="AD385" i="4"/>
  <c r="AA385" i="4"/>
  <c r="AD384" i="4"/>
  <c r="AA384" i="4"/>
  <c r="AD383" i="4"/>
  <c r="AA383" i="4"/>
  <c r="AD382" i="4"/>
  <c r="AA382" i="4"/>
  <c r="S382" i="4"/>
  <c r="T382" i="4" s="1"/>
  <c r="P382" i="4"/>
  <c r="H382" i="4"/>
  <c r="AD381" i="4"/>
  <c r="AA381" i="4"/>
  <c r="AD380" i="4"/>
  <c r="AA380" i="4"/>
  <c r="AD379" i="4"/>
  <c r="AA379" i="4"/>
  <c r="AD378" i="4"/>
  <c r="AA378" i="4"/>
  <c r="AD377" i="4"/>
  <c r="AA377" i="4"/>
  <c r="AD376" i="4"/>
  <c r="AA376" i="4"/>
  <c r="AD375" i="4"/>
  <c r="AA375" i="4"/>
  <c r="S375" i="4"/>
  <c r="T375" i="4" s="1"/>
  <c r="P375" i="4"/>
  <c r="H375" i="4"/>
  <c r="AD374" i="4"/>
  <c r="AA374" i="4"/>
  <c r="AD373" i="4"/>
  <c r="AA373" i="4"/>
  <c r="AD372" i="4"/>
  <c r="AA372" i="4"/>
  <c r="AD371" i="4"/>
  <c r="AA371" i="4"/>
  <c r="AD370" i="4"/>
  <c r="AA370" i="4"/>
  <c r="AD369" i="4"/>
  <c r="AA369" i="4"/>
  <c r="AD368" i="4"/>
  <c r="AA368" i="4"/>
  <c r="S368" i="4"/>
  <c r="T368" i="4" s="1"/>
  <c r="P368" i="4"/>
  <c r="H368" i="4"/>
  <c r="AD367" i="4"/>
  <c r="AA367" i="4"/>
  <c r="AD366" i="4"/>
  <c r="AA366" i="4"/>
  <c r="AD365" i="4"/>
  <c r="AA365" i="4"/>
  <c r="AD364" i="4"/>
  <c r="AA364" i="4"/>
  <c r="AD363" i="4"/>
  <c r="AA363" i="4"/>
  <c r="AD362" i="4"/>
  <c r="AA362" i="4"/>
  <c r="AD361" i="4"/>
  <c r="AA361" i="4"/>
  <c r="S361" i="4"/>
  <c r="T361" i="4" s="1"/>
  <c r="P361" i="4"/>
  <c r="H361" i="4"/>
  <c r="AD360" i="4"/>
  <c r="AA360" i="4"/>
  <c r="AD359" i="4"/>
  <c r="AA359" i="4"/>
  <c r="AD358" i="4"/>
  <c r="AA358" i="4"/>
  <c r="AD357" i="4"/>
  <c r="AA357" i="4"/>
  <c r="AD356" i="4"/>
  <c r="AA356" i="4"/>
  <c r="AD355" i="4"/>
  <c r="AA355" i="4"/>
  <c r="AD354" i="4"/>
  <c r="AA354" i="4"/>
  <c r="S354" i="4"/>
  <c r="T354" i="4" s="1"/>
  <c r="P354" i="4"/>
  <c r="H354" i="4"/>
  <c r="AD353" i="4"/>
  <c r="AA353" i="4"/>
  <c r="AD352" i="4"/>
  <c r="AA352" i="4"/>
  <c r="AD351" i="4"/>
  <c r="AA351" i="4"/>
  <c r="AD350" i="4"/>
  <c r="AA350" i="4"/>
  <c r="AD349" i="4"/>
  <c r="AA349" i="4"/>
  <c r="AD348" i="4"/>
  <c r="AA348" i="4"/>
  <c r="AD347" i="4"/>
  <c r="AA347" i="4"/>
  <c r="S347" i="4"/>
  <c r="T347" i="4" s="1"/>
  <c r="P347" i="4"/>
  <c r="H347" i="4"/>
  <c r="AD346" i="4"/>
  <c r="AA346" i="4"/>
  <c r="AD345" i="4"/>
  <c r="AA345" i="4"/>
  <c r="AD344" i="4"/>
  <c r="AA344" i="4"/>
  <c r="AD343" i="4"/>
  <c r="AA343" i="4"/>
  <c r="AD342" i="4"/>
  <c r="AA342" i="4"/>
  <c r="AD341" i="4"/>
  <c r="AA341" i="4"/>
  <c r="AD340" i="4"/>
  <c r="AA340" i="4"/>
  <c r="S340" i="4"/>
  <c r="T340" i="4" s="1"/>
  <c r="P340" i="4"/>
  <c r="H340" i="4"/>
  <c r="AD339" i="4"/>
  <c r="AA339" i="4"/>
  <c r="AD338" i="4"/>
  <c r="AA338" i="4"/>
  <c r="AD337" i="4"/>
  <c r="AA337" i="4"/>
  <c r="AD336" i="4"/>
  <c r="AA336" i="4"/>
  <c r="AD335" i="4"/>
  <c r="AA335" i="4"/>
  <c r="AD334" i="4"/>
  <c r="AA334" i="4"/>
  <c r="AD333" i="4"/>
  <c r="AA333" i="4"/>
  <c r="S333" i="4"/>
  <c r="T333" i="4" s="1"/>
  <c r="P333" i="4"/>
  <c r="H333" i="4"/>
  <c r="BI332" i="4"/>
  <c r="AD332" i="4"/>
  <c r="AA332" i="4"/>
  <c r="BI331" i="4"/>
  <c r="AD331" i="4"/>
  <c r="AA331" i="4"/>
  <c r="BI330" i="4"/>
  <c r="AD330" i="4"/>
  <c r="AA330" i="4"/>
  <c r="AD329" i="4"/>
  <c r="AA329" i="4"/>
  <c r="AD328" i="4"/>
  <c r="AA328" i="4"/>
  <c r="AD327" i="4"/>
  <c r="AA327" i="4"/>
  <c r="AD326" i="4"/>
  <c r="AA326" i="4"/>
  <c r="S326" i="4"/>
  <c r="T326" i="4" s="1"/>
  <c r="P326" i="4"/>
  <c r="H326" i="4"/>
  <c r="AD325" i="4"/>
  <c r="AA325" i="4"/>
  <c r="AD324" i="4"/>
  <c r="AA324" i="4"/>
  <c r="AD323" i="4"/>
  <c r="AA323" i="4"/>
  <c r="AD322" i="4"/>
  <c r="AA322" i="4"/>
  <c r="AD321" i="4"/>
  <c r="AA321" i="4"/>
  <c r="AD320" i="4"/>
  <c r="AA320" i="4"/>
  <c r="AD319" i="4"/>
  <c r="AA319" i="4"/>
  <c r="S319" i="4"/>
  <c r="T319" i="4" s="1"/>
  <c r="P319" i="4"/>
  <c r="H319" i="4"/>
  <c r="AD318" i="4"/>
  <c r="AA318" i="4"/>
  <c r="AD317" i="4"/>
  <c r="AA317" i="4"/>
  <c r="AD316" i="4"/>
  <c r="AA316" i="4"/>
  <c r="AD315" i="4"/>
  <c r="AA315" i="4"/>
  <c r="AD314" i="4"/>
  <c r="AA314" i="4"/>
  <c r="AD313" i="4"/>
  <c r="AA313" i="4"/>
  <c r="AD312" i="4"/>
  <c r="AA312" i="4"/>
  <c r="S312" i="4"/>
  <c r="T312" i="4" s="1"/>
  <c r="P312" i="4"/>
  <c r="H312" i="4"/>
  <c r="AD311" i="4"/>
  <c r="AA311" i="4"/>
  <c r="AD310" i="4"/>
  <c r="AA310" i="4"/>
  <c r="AD309" i="4"/>
  <c r="AA309" i="4"/>
  <c r="AD308" i="4"/>
  <c r="AA308" i="4"/>
  <c r="AD307" i="4"/>
  <c r="AA307" i="4"/>
  <c r="AD306" i="4"/>
  <c r="AA306" i="4"/>
  <c r="AD305" i="4"/>
  <c r="AA305" i="4"/>
  <c r="S305" i="4"/>
  <c r="T305" i="4" s="1"/>
  <c r="P305" i="4"/>
  <c r="H305" i="4"/>
  <c r="AD304" i="4"/>
  <c r="AA304" i="4"/>
  <c r="AD303" i="4"/>
  <c r="AA303" i="4"/>
  <c r="AD302" i="4"/>
  <c r="AA302" i="4"/>
  <c r="AD301" i="4"/>
  <c r="AA301" i="4"/>
  <c r="AD300" i="4"/>
  <c r="AA300" i="4"/>
  <c r="AD299" i="4"/>
  <c r="AA299" i="4"/>
  <c r="AD298" i="4"/>
  <c r="AA298" i="4"/>
  <c r="S298" i="4"/>
  <c r="T298" i="4" s="1"/>
  <c r="P298" i="4"/>
  <c r="H298" i="4"/>
  <c r="AD297" i="4"/>
  <c r="AA297" i="4"/>
  <c r="AD296" i="4"/>
  <c r="AA296" i="4"/>
  <c r="AD295" i="4"/>
  <c r="AA295" i="4"/>
  <c r="AD294" i="4"/>
  <c r="AA294" i="4"/>
  <c r="AD293" i="4"/>
  <c r="AA293" i="4"/>
  <c r="AD292" i="4"/>
  <c r="AA292" i="4"/>
  <c r="AD291" i="4"/>
  <c r="AA291" i="4"/>
  <c r="S291" i="4"/>
  <c r="T291" i="4" s="1"/>
  <c r="P291" i="4"/>
  <c r="H291" i="4"/>
  <c r="AD290" i="4"/>
  <c r="AA290" i="4"/>
  <c r="AD289" i="4"/>
  <c r="AA289" i="4"/>
  <c r="AD288" i="4"/>
  <c r="AA288" i="4"/>
  <c r="AD287" i="4"/>
  <c r="AA287" i="4"/>
  <c r="AD286" i="4"/>
  <c r="AA286" i="4"/>
  <c r="AD285" i="4"/>
  <c r="AA285" i="4"/>
  <c r="AD284" i="4"/>
  <c r="AA284" i="4"/>
  <c r="S284" i="4"/>
  <c r="T284" i="4" s="1"/>
  <c r="P284" i="4"/>
  <c r="H284" i="4"/>
  <c r="AD283" i="4"/>
  <c r="AA283" i="4"/>
  <c r="AD282" i="4"/>
  <c r="AA282" i="4"/>
  <c r="AD281" i="4"/>
  <c r="AA281" i="4"/>
  <c r="AD280" i="4"/>
  <c r="AA280" i="4"/>
  <c r="AD279" i="4"/>
  <c r="AA279" i="4"/>
  <c r="AD278" i="4"/>
  <c r="AA278" i="4"/>
  <c r="AD277" i="4"/>
  <c r="AA277" i="4"/>
  <c r="S277" i="4"/>
  <c r="T277" i="4" s="1"/>
  <c r="P277" i="4"/>
  <c r="H277" i="4"/>
  <c r="AD276" i="4"/>
  <c r="AA276" i="4"/>
  <c r="AD275" i="4"/>
  <c r="AA275" i="4"/>
  <c r="AD274" i="4"/>
  <c r="AA274" i="4"/>
  <c r="AD273" i="4"/>
  <c r="AA273" i="4"/>
  <c r="AD272" i="4"/>
  <c r="AA272" i="4"/>
  <c r="AD271" i="4"/>
  <c r="AA271" i="4"/>
  <c r="AD270" i="4"/>
  <c r="AA270" i="4"/>
  <c r="S270" i="4"/>
  <c r="T270" i="4" s="1"/>
  <c r="P270" i="4"/>
  <c r="H270" i="4"/>
  <c r="AD269" i="4"/>
  <c r="AA269" i="4"/>
  <c r="AD268" i="4"/>
  <c r="AA268" i="4"/>
  <c r="AD267" i="4"/>
  <c r="AA267" i="4"/>
  <c r="AD266" i="4"/>
  <c r="AA266" i="4"/>
  <c r="AD265" i="4"/>
  <c r="AA265" i="4"/>
  <c r="AD264" i="4"/>
  <c r="AA264" i="4"/>
  <c r="AD263" i="4"/>
  <c r="AA263" i="4"/>
  <c r="S263" i="4"/>
  <c r="T263" i="4" s="1"/>
  <c r="P263" i="4"/>
  <c r="H263" i="4"/>
  <c r="AD262" i="4"/>
  <c r="AA262" i="4"/>
  <c r="AD261" i="4"/>
  <c r="AA261" i="4"/>
  <c r="AD260" i="4"/>
  <c r="AA260" i="4"/>
  <c r="AD259" i="4"/>
  <c r="AA259" i="4"/>
  <c r="AD258" i="4"/>
  <c r="AA258" i="4"/>
  <c r="AD257" i="4"/>
  <c r="AA257" i="4"/>
  <c r="AD256" i="4"/>
  <c r="AA256" i="4"/>
  <c r="S256" i="4"/>
  <c r="T256" i="4" s="1"/>
  <c r="P256" i="4"/>
  <c r="H256" i="4"/>
  <c r="AD255" i="4"/>
  <c r="AA255" i="4"/>
  <c r="AD254" i="4"/>
  <c r="AA254" i="4"/>
  <c r="AD253" i="4"/>
  <c r="AA253" i="4"/>
  <c r="AD252" i="4"/>
  <c r="AA252" i="4"/>
  <c r="AD251" i="4"/>
  <c r="AA251" i="4"/>
  <c r="AD250" i="4"/>
  <c r="AA250" i="4"/>
  <c r="AD249" i="4"/>
  <c r="AA249" i="4"/>
  <c r="S249" i="4"/>
  <c r="T249" i="4" s="1"/>
  <c r="P249" i="4"/>
  <c r="H249" i="4"/>
  <c r="AD248" i="4"/>
  <c r="AA248" i="4"/>
  <c r="AD247" i="4"/>
  <c r="AA247" i="4"/>
  <c r="AD246" i="4"/>
  <c r="AA246" i="4"/>
  <c r="AD245" i="4"/>
  <c r="AA245" i="4"/>
  <c r="AD244" i="4"/>
  <c r="AA244" i="4"/>
  <c r="AD243" i="4"/>
  <c r="AA243" i="4"/>
  <c r="AD242" i="4"/>
  <c r="AA242" i="4"/>
  <c r="S242" i="4"/>
  <c r="T242" i="4" s="1"/>
  <c r="P242" i="4"/>
  <c r="H242" i="4"/>
  <c r="AD241" i="4"/>
  <c r="AA241" i="4"/>
  <c r="AD240" i="4"/>
  <c r="AA240" i="4"/>
  <c r="AD239" i="4"/>
  <c r="AA239" i="4"/>
  <c r="AD238" i="4"/>
  <c r="AA238" i="4"/>
  <c r="AD237" i="4"/>
  <c r="AA237" i="4"/>
  <c r="AD236" i="4"/>
  <c r="AA236" i="4"/>
  <c r="AD235" i="4"/>
  <c r="AA235" i="4"/>
  <c r="S235" i="4"/>
  <c r="T235" i="4" s="1"/>
  <c r="P235" i="4"/>
  <c r="H235" i="4"/>
  <c r="AD234" i="4"/>
  <c r="AA234" i="4"/>
  <c r="AD233" i="4"/>
  <c r="AA233" i="4"/>
  <c r="AD232" i="4"/>
  <c r="AA232" i="4"/>
  <c r="AD231" i="4"/>
  <c r="AA231" i="4"/>
  <c r="AD230" i="4"/>
  <c r="AA230" i="4"/>
  <c r="AD229" i="4"/>
  <c r="AA229" i="4"/>
  <c r="AD228" i="4"/>
  <c r="AA228" i="4"/>
  <c r="S228" i="4"/>
  <c r="T228" i="4" s="1"/>
  <c r="P228" i="4"/>
  <c r="H228" i="4"/>
  <c r="AD227" i="4"/>
  <c r="AA227" i="4"/>
  <c r="AD226" i="4"/>
  <c r="AA226" i="4"/>
  <c r="AD225" i="4"/>
  <c r="AA225" i="4"/>
  <c r="AD224" i="4"/>
  <c r="AA224" i="4"/>
  <c r="AD223" i="4"/>
  <c r="AA223" i="4"/>
  <c r="AD222" i="4"/>
  <c r="AA222" i="4"/>
  <c r="AD221" i="4"/>
  <c r="AA221" i="4"/>
  <c r="S221" i="4"/>
  <c r="T221" i="4" s="1"/>
  <c r="P221" i="4"/>
  <c r="H221" i="4"/>
  <c r="AD220" i="4"/>
  <c r="AA220" i="4"/>
  <c r="AD219" i="4"/>
  <c r="AA219" i="4"/>
  <c r="AD218" i="4"/>
  <c r="AA218" i="4"/>
  <c r="AD217" i="4"/>
  <c r="AA217" i="4"/>
  <c r="AD216" i="4"/>
  <c r="AA216" i="4"/>
  <c r="AD215" i="4"/>
  <c r="AA215" i="4"/>
  <c r="AD214" i="4"/>
  <c r="AA214" i="4"/>
  <c r="S214" i="4"/>
  <c r="T214" i="4" s="1"/>
  <c r="P214" i="4"/>
  <c r="H214" i="4"/>
  <c r="AD213" i="4"/>
  <c r="AA213" i="4"/>
  <c r="AD212" i="4"/>
  <c r="AA212" i="4"/>
  <c r="AD211" i="4"/>
  <c r="AA211" i="4"/>
  <c r="AD210" i="4"/>
  <c r="AA210" i="4"/>
  <c r="AD209" i="4"/>
  <c r="AA209" i="4"/>
  <c r="AD208" i="4"/>
  <c r="AA208" i="4"/>
  <c r="AD207" i="4"/>
  <c r="AA207" i="4"/>
  <c r="S207" i="4"/>
  <c r="T207" i="4" s="1"/>
  <c r="P207" i="4"/>
  <c r="H207" i="4"/>
  <c r="AD206" i="4"/>
  <c r="AA206" i="4"/>
  <c r="AD205" i="4"/>
  <c r="AA205" i="4"/>
  <c r="AD204" i="4"/>
  <c r="AA204" i="4"/>
  <c r="AD203" i="4"/>
  <c r="AA203" i="4"/>
  <c r="AD202" i="4"/>
  <c r="AA202" i="4"/>
  <c r="AD201" i="4"/>
  <c r="AA201" i="4"/>
  <c r="AD200" i="4"/>
  <c r="AA200" i="4"/>
  <c r="S200" i="4"/>
  <c r="T200" i="4" s="1"/>
  <c r="P200" i="4"/>
  <c r="H200" i="4"/>
  <c r="AD199" i="4"/>
  <c r="AA199" i="4"/>
  <c r="AD198" i="4"/>
  <c r="AA198" i="4"/>
  <c r="AD197" i="4"/>
  <c r="AA197" i="4"/>
  <c r="AD196" i="4"/>
  <c r="AA196" i="4"/>
  <c r="AD195" i="4"/>
  <c r="AA195" i="4"/>
  <c r="AD194" i="4"/>
  <c r="AA194" i="4"/>
  <c r="AD193" i="4"/>
  <c r="AA193" i="4"/>
  <c r="S193" i="4"/>
  <c r="T193" i="4" s="1"/>
  <c r="P193" i="4"/>
  <c r="H193" i="4"/>
  <c r="AD192" i="4"/>
  <c r="AA192" i="4"/>
  <c r="AD191" i="4"/>
  <c r="AA191" i="4"/>
  <c r="AD190" i="4"/>
  <c r="AA190" i="4"/>
  <c r="AD189" i="4"/>
  <c r="AA189" i="4"/>
  <c r="AD188" i="4"/>
  <c r="AA188" i="4"/>
  <c r="AD187" i="4"/>
  <c r="AA187" i="4"/>
  <c r="AD186" i="4"/>
  <c r="AA186" i="4"/>
  <c r="S186" i="4"/>
  <c r="T186" i="4" s="1"/>
  <c r="P186" i="4"/>
  <c r="H186" i="4"/>
  <c r="AD185" i="4"/>
  <c r="AA185" i="4"/>
  <c r="AD184" i="4"/>
  <c r="AA184" i="4"/>
  <c r="AD183" i="4"/>
  <c r="AA183" i="4"/>
  <c r="AD182" i="4"/>
  <c r="AA182" i="4"/>
  <c r="AD181" i="4"/>
  <c r="AA181" i="4"/>
  <c r="AD180" i="4"/>
  <c r="AA180" i="4"/>
  <c r="AD179" i="4"/>
  <c r="AA179" i="4"/>
  <c r="S179" i="4"/>
  <c r="T179" i="4" s="1"/>
  <c r="P179" i="4"/>
  <c r="H179" i="4"/>
  <c r="AD178" i="4"/>
  <c r="AA178" i="4"/>
  <c r="AD177" i="4"/>
  <c r="AA177" i="4"/>
  <c r="AD176" i="4"/>
  <c r="AA176" i="4"/>
  <c r="AD175" i="4"/>
  <c r="AA175" i="4"/>
  <c r="AD174" i="4"/>
  <c r="AA174" i="4"/>
  <c r="AD173" i="4"/>
  <c r="AA173" i="4"/>
  <c r="AD172" i="4"/>
  <c r="AA172" i="4"/>
  <c r="S172" i="4"/>
  <c r="T172" i="4" s="1"/>
  <c r="P172" i="4"/>
  <c r="H172" i="4"/>
  <c r="AD171" i="4"/>
  <c r="AA171" i="4"/>
  <c r="AD170" i="4"/>
  <c r="AA170" i="4"/>
  <c r="AD169" i="4"/>
  <c r="AA169" i="4"/>
  <c r="AD168" i="4"/>
  <c r="AA168" i="4"/>
  <c r="AD167" i="4"/>
  <c r="AA167" i="4"/>
  <c r="AD166" i="4"/>
  <c r="AA166" i="4"/>
  <c r="AD165" i="4"/>
  <c r="AA165" i="4"/>
  <c r="S165" i="4"/>
  <c r="T165" i="4" s="1"/>
  <c r="P165" i="4"/>
  <c r="H165" i="4"/>
  <c r="AD164" i="4"/>
  <c r="AA164" i="4"/>
  <c r="AD163" i="4"/>
  <c r="AA163" i="4"/>
  <c r="AD162" i="4"/>
  <c r="AA162" i="4"/>
  <c r="AD161" i="4"/>
  <c r="AA161" i="4"/>
  <c r="AD160" i="4"/>
  <c r="AA160" i="4"/>
  <c r="AD159" i="4"/>
  <c r="AA159" i="4"/>
  <c r="AD158" i="4"/>
  <c r="AA158" i="4"/>
  <c r="S158" i="4"/>
  <c r="T158" i="4" s="1"/>
  <c r="P158" i="4"/>
  <c r="H158" i="4"/>
  <c r="AD157" i="4"/>
  <c r="AA157" i="4"/>
  <c r="AD156" i="4"/>
  <c r="AA156" i="4"/>
  <c r="AD155" i="4"/>
  <c r="AA155" i="4"/>
  <c r="AD154" i="4"/>
  <c r="AA154" i="4"/>
  <c r="AD153" i="4"/>
  <c r="AA153" i="4"/>
  <c r="AD152" i="4"/>
  <c r="AA152" i="4"/>
  <c r="AD151" i="4"/>
  <c r="AA151" i="4"/>
  <c r="S151" i="4"/>
  <c r="T151" i="4" s="1"/>
  <c r="P151" i="4"/>
  <c r="H151" i="4"/>
  <c r="AD150" i="4"/>
  <c r="AA150" i="4"/>
  <c r="AD149" i="4"/>
  <c r="AA149" i="4"/>
  <c r="AD148" i="4"/>
  <c r="AA148" i="4"/>
  <c r="AD147" i="4"/>
  <c r="AA147" i="4"/>
  <c r="AD146" i="4"/>
  <c r="AA146" i="4"/>
  <c r="AD145" i="4"/>
  <c r="AA145" i="4"/>
  <c r="AD144" i="4"/>
  <c r="AA144" i="4"/>
  <c r="S144" i="4"/>
  <c r="T144" i="4" s="1"/>
  <c r="P144" i="4"/>
  <c r="H144" i="4"/>
  <c r="AD143" i="4"/>
  <c r="AA143" i="4"/>
  <c r="AD142" i="4"/>
  <c r="AA142" i="4"/>
  <c r="AD141" i="4"/>
  <c r="AA141" i="4"/>
  <c r="AD140" i="4"/>
  <c r="AA140" i="4"/>
  <c r="AD139" i="4"/>
  <c r="AA139" i="4"/>
  <c r="AD138" i="4"/>
  <c r="AA138" i="4"/>
  <c r="AD137" i="4"/>
  <c r="AA137" i="4"/>
  <c r="S137" i="4"/>
  <c r="T137" i="4" s="1"/>
  <c r="P137" i="4"/>
  <c r="H137" i="4"/>
  <c r="AD136" i="4"/>
  <c r="AA136" i="4"/>
  <c r="AD135" i="4"/>
  <c r="AA135" i="4"/>
  <c r="AD134" i="4"/>
  <c r="AA134" i="4"/>
  <c r="AD133" i="4"/>
  <c r="AA133" i="4"/>
  <c r="AD132" i="4"/>
  <c r="AA132" i="4"/>
  <c r="AD131" i="4"/>
  <c r="AA131" i="4"/>
  <c r="AD130" i="4"/>
  <c r="AA130" i="4"/>
  <c r="S130" i="4"/>
  <c r="T130" i="4" s="1"/>
  <c r="P130" i="4"/>
  <c r="H130" i="4"/>
  <c r="AD129" i="4"/>
  <c r="AA129" i="4"/>
  <c r="AD128" i="4"/>
  <c r="AA128" i="4"/>
  <c r="AD127" i="4"/>
  <c r="AA127" i="4"/>
  <c r="AD126" i="4"/>
  <c r="AA126" i="4"/>
  <c r="AD125" i="4"/>
  <c r="AA125" i="4"/>
  <c r="AD124" i="4"/>
  <c r="AA124" i="4"/>
  <c r="AD123" i="4"/>
  <c r="AA123" i="4"/>
  <c r="S123" i="4"/>
  <c r="T123" i="4" s="1"/>
  <c r="P123" i="4"/>
  <c r="H123" i="4"/>
  <c r="AD122" i="4"/>
  <c r="AA122" i="4"/>
  <c r="AD121" i="4"/>
  <c r="AA121" i="4"/>
  <c r="AD120" i="4"/>
  <c r="AA120" i="4"/>
  <c r="AD119" i="4"/>
  <c r="AA119" i="4"/>
  <c r="AD118" i="4"/>
  <c r="AA118" i="4"/>
  <c r="AD117" i="4"/>
  <c r="AA117" i="4"/>
  <c r="AD116" i="4"/>
  <c r="AA116" i="4"/>
  <c r="S116" i="4"/>
  <c r="T116" i="4" s="1"/>
  <c r="P116" i="4"/>
  <c r="H116" i="4"/>
  <c r="AD115" i="4"/>
  <c r="AA115" i="4"/>
  <c r="AD114" i="4"/>
  <c r="AA114" i="4"/>
  <c r="AD113" i="4"/>
  <c r="AA113" i="4"/>
  <c r="AD112" i="4"/>
  <c r="AA112" i="4"/>
  <c r="AD111" i="4"/>
  <c r="AA111" i="4"/>
  <c r="AD110" i="4"/>
  <c r="AA110" i="4"/>
  <c r="AD109" i="4"/>
  <c r="AA109" i="4"/>
  <c r="S109" i="4"/>
  <c r="T109" i="4" s="1"/>
  <c r="P109" i="4"/>
  <c r="H109" i="4"/>
  <c r="AD108" i="4"/>
  <c r="AA108" i="4"/>
  <c r="AD107" i="4"/>
  <c r="AA107" i="4"/>
  <c r="AD106" i="4"/>
  <c r="AA106" i="4"/>
  <c r="AD105" i="4"/>
  <c r="AA105" i="4"/>
  <c r="AD104" i="4"/>
  <c r="AA104" i="4"/>
  <c r="AD103" i="4"/>
  <c r="AA103" i="4"/>
  <c r="AD102" i="4"/>
  <c r="AA102" i="4"/>
  <c r="S102" i="4"/>
  <c r="T102" i="4" s="1"/>
  <c r="P102" i="4"/>
  <c r="H102" i="4"/>
  <c r="AD101" i="4"/>
  <c r="AA101" i="4"/>
  <c r="AD100" i="4"/>
  <c r="AA100" i="4"/>
  <c r="AD99" i="4"/>
  <c r="AA99" i="4"/>
  <c r="AD98" i="4"/>
  <c r="AA98" i="4"/>
  <c r="AD97" i="4"/>
  <c r="AA97" i="4"/>
  <c r="AD96" i="4"/>
  <c r="AA96" i="4"/>
  <c r="AD95" i="4"/>
  <c r="AA95" i="4"/>
  <c r="S95" i="4"/>
  <c r="T95" i="4" s="1"/>
  <c r="P95" i="4"/>
  <c r="H95" i="4"/>
  <c r="AD94" i="4"/>
  <c r="AA94" i="4"/>
  <c r="AD93" i="4"/>
  <c r="AA93" i="4"/>
  <c r="AD92" i="4"/>
  <c r="AA92" i="4"/>
  <c r="AD91" i="4"/>
  <c r="AA91" i="4"/>
  <c r="AD90" i="4"/>
  <c r="AA90" i="4"/>
  <c r="AD89" i="4"/>
  <c r="AA89" i="4"/>
  <c r="AD88" i="4"/>
  <c r="AA88" i="4"/>
  <c r="S88" i="4"/>
  <c r="T88" i="4" s="1"/>
  <c r="P88" i="4"/>
  <c r="H88" i="4"/>
  <c r="AD87" i="4"/>
  <c r="AA87" i="4"/>
  <c r="AD86" i="4"/>
  <c r="AA86" i="4"/>
  <c r="AD85" i="4"/>
  <c r="AA85" i="4"/>
  <c r="AD84" i="4"/>
  <c r="AA84" i="4"/>
  <c r="AD83" i="4"/>
  <c r="AA83" i="4"/>
  <c r="AD82" i="4"/>
  <c r="AA82" i="4"/>
  <c r="AD81" i="4"/>
  <c r="AA81" i="4"/>
  <c r="S81" i="4"/>
  <c r="T81" i="4" s="1"/>
  <c r="P81" i="4"/>
  <c r="H81" i="4"/>
  <c r="AD80" i="4"/>
  <c r="AA80" i="4"/>
  <c r="AD79" i="4"/>
  <c r="AA79" i="4"/>
  <c r="AD78" i="4"/>
  <c r="AA78" i="4"/>
  <c r="AD77" i="4"/>
  <c r="AA77" i="4"/>
  <c r="AD76" i="4"/>
  <c r="AA76" i="4"/>
  <c r="AD75" i="4"/>
  <c r="AA75" i="4"/>
  <c r="AD74" i="4"/>
  <c r="AA74" i="4"/>
  <c r="S74" i="4"/>
  <c r="T74" i="4" s="1"/>
  <c r="P74" i="4"/>
  <c r="H74" i="4"/>
  <c r="AD73" i="4"/>
  <c r="AA73" i="4"/>
  <c r="AD72" i="4"/>
  <c r="AA72" i="4"/>
  <c r="AD71" i="4"/>
  <c r="AA71" i="4"/>
  <c r="AD70" i="4"/>
  <c r="AA70" i="4"/>
  <c r="AD69" i="4"/>
  <c r="AA69" i="4"/>
  <c r="AD68" i="4"/>
  <c r="AA68" i="4"/>
  <c r="AD67" i="4"/>
  <c r="AA67" i="4"/>
  <c r="S67" i="4"/>
  <c r="T67" i="4" s="1"/>
  <c r="P67" i="4"/>
  <c r="H67" i="4"/>
  <c r="AD66" i="4"/>
  <c r="AA66" i="4"/>
  <c r="AD65" i="4"/>
  <c r="AA65" i="4"/>
  <c r="AD64" i="4"/>
  <c r="AA64" i="4"/>
  <c r="AD63" i="4"/>
  <c r="AA63" i="4"/>
  <c r="AD62" i="4"/>
  <c r="AA62" i="4"/>
  <c r="AD61" i="4"/>
  <c r="AD60" i="4"/>
  <c r="AA60" i="4"/>
  <c r="S60" i="4"/>
  <c r="T60" i="4" s="1"/>
  <c r="P60" i="4"/>
  <c r="H60" i="4"/>
  <c r="AD59" i="4"/>
  <c r="AA59" i="4"/>
  <c r="AD58" i="4"/>
  <c r="AA58" i="4"/>
  <c r="AD57" i="4"/>
  <c r="AA57" i="4"/>
  <c r="AD56" i="4"/>
  <c r="AA56" i="4"/>
  <c r="AD55" i="4"/>
  <c r="AA55" i="4"/>
  <c r="AD54" i="4"/>
  <c r="AA54" i="4"/>
  <c r="AD53" i="4"/>
  <c r="AA53" i="4"/>
  <c r="S53" i="4"/>
  <c r="T53" i="4" s="1"/>
  <c r="P53" i="4"/>
  <c r="H53" i="4"/>
  <c r="AD52" i="4"/>
  <c r="AA52" i="4"/>
  <c r="AD51" i="4"/>
  <c r="AA51" i="4"/>
  <c r="AD50" i="4"/>
  <c r="AA50" i="4"/>
  <c r="AD49" i="4"/>
  <c r="AA49" i="4"/>
  <c r="AD48" i="4"/>
  <c r="AA48" i="4"/>
  <c r="AD47" i="4"/>
  <c r="AA47" i="4"/>
  <c r="AD46" i="4"/>
  <c r="AA46" i="4"/>
  <c r="S46" i="4"/>
  <c r="T46" i="4" s="1"/>
  <c r="P46" i="4"/>
  <c r="H46" i="4"/>
  <c r="AD45" i="4"/>
  <c r="AA45" i="4"/>
  <c r="AD44" i="4"/>
  <c r="AA44" i="4"/>
  <c r="AD43" i="4"/>
  <c r="AA43" i="4"/>
  <c r="AD42" i="4"/>
  <c r="AA42" i="4"/>
  <c r="AD41" i="4"/>
  <c r="AA41" i="4"/>
  <c r="AD40" i="4"/>
  <c r="AA40" i="4"/>
  <c r="AD39" i="4"/>
  <c r="AA39" i="4"/>
  <c r="S39" i="4"/>
  <c r="T39" i="4" s="1"/>
  <c r="P39" i="4"/>
  <c r="H39" i="4"/>
  <c r="AD38" i="4"/>
  <c r="AA38" i="4"/>
  <c r="AD37" i="4"/>
  <c r="AA37" i="4"/>
  <c r="AD36" i="4"/>
  <c r="AA36" i="4"/>
  <c r="AD35" i="4"/>
  <c r="AA35" i="4"/>
  <c r="AD34" i="4"/>
  <c r="AA34" i="4"/>
  <c r="AD33" i="4"/>
  <c r="AA33" i="4"/>
  <c r="AD32" i="4"/>
  <c r="AA32" i="4"/>
  <c r="S32" i="4"/>
  <c r="T32" i="4" s="1"/>
  <c r="P32" i="4"/>
  <c r="H32" i="4"/>
  <c r="AD31" i="4"/>
  <c r="AA31" i="4"/>
  <c r="AD30" i="4"/>
  <c r="AA30" i="4"/>
  <c r="AD29" i="4"/>
  <c r="AA29" i="4"/>
  <c r="AD28" i="4"/>
  <c r="AA28" i="4"/>
  <c r="AD27" i="4"/>
  <c r="AA27" i="4"/>
  <c r="AD26" i="4"/>
  <c r="AA26" i="4"/>
  <c r="AD25" i="4"/>
  <c r="AA25" i="4"/>
  <c r="S25" i="4"/>
  <c r="T25" i="4" s="1"/>
  <c r="P25" i="4"/>
  <c r="H25" i="4"/>
  <c r="AD24" i="4"/>
  <c r="AA24" i="4"/>
  <c r="AD23" i="4"/>
  <c r="AA23" i="4"/>
  <c r="AD22" i="4"/>
  <c r="AA22" i="4"/>
  <c r="AD21" i="4"/>
  <c r="AA21" i="4"/>
  <c r="AD20" i="4"/>
  <c r="AA20" i="4"/>
  <c r="AD19" i="4"/>
  <c r="AA19" i="4"/>
  <c r="AD18" i="4"/>
  <c r="AA18" i="4"/>
  <c r="S18" i="4"/>
  <c r="T18" i="4" s="1"/>
  <c r="P18" i="4"/>
  <c r="H18" i="4"/>
  <c r="AD17" i="4"/>
  <c r="AA17" i="4"/>
  <c r="AD16" i="4"/>
  <c r="AA16" i="4"/>
  <c r="AD15" i="4"/>
  <c r="AA15" i="4"/>
  <c r="AD14" i="4"/>
  <c r="AA14" i="4"/>
  <c r="AD13" i="4"/>
  <c r="AA13" i="4"/>
  <c r="AD12" i="4"/>
  <c r="AA12" i="4"/>
  <c r="AD11" i="4"/>
  <c r="AA11" i="4"/>
  <c r="S11" i="4"/>
  <c r="T11" i="4" s="1"/>
  <c r="P11" i="4"/>
  <c r="H11" i="4"/>
  <c r="AJ185" i="2"/>
  <c r="AL185" i="2" s="1"/>
  <c r="AM185" i="2" s="1"/>
  <c r="AI185" i="2"/>
  <c r="AJ184" i="2"/>
  <c r="AL184" i="2" s="1"/>
  <c r="AM184" i="2" s="1"/>
  <c r="AI184" i="2"/>
  <c r="AJ183" i="2"/>
  <c r="AL183" i="2" s="1"/>
  <c r="AM183" i="2" s="1"/>
  <c r="AI183" i="2"/>
  <c r="AJ182" i="2"/>
  <c r="AL182" i="2" s="1"/>
  <c r="AM182" i="2" s="1"/>
  <c r="AI182" i="2"/>
  <c r="AJ181" i="2"/>
  <c r="AL181" i="2" s="1"/>
  <c r="AM181" i="2" s="1"/>
  <c r="AI181" i="2"/>
  <c r="AJ180" i="2"/>
  <c r="AL180" i="2" s="1"/>
  <c r="AM180" i="2" s="1"/>
  <c r="AI180" i="2"/>
  <c r="AS179" i="2"/>
  <c r="AJ179" i="2"/>
  <c r="AL179" i="2" s="1"/>
  <c r="AM179" i="2" s="1"/>
  <c r="AI179" i="2"/>
  <c r="I179" i="2"/>
  <c r="A179" i="2"/>
  <c r="AJ178" i="2"/>
  <c r="AL178" i="2" s="1"/>
  <c r="AM178" i="2" s="1"/>
  <c r="AI178" i="2"/>
  <c r="AJ177" i="2"/>
  <c r="AL177" i="2" s="1"/>
  <c r="AM177" i="2" s="1"/>
  <c r="AI177" i="2"/>
  <c r="AJ176" i="2"/>
  <c r="AL176" i="2" s="1"/>
  <c r="AM176" i="2" s="1"/>
  <c r="AI176" i="2"/>
  <c r="AJ175" i="2"/>
  <c r="AL175" i="2" s="1"/>
  <c r="AM175" i="2" s="1"/>
  <c r="AI175" i="2"/>
  <c r="AJ174" i="2"/>
  <c r="AL174" i="2" s="1"/>
  <c r="AM174" i="2" s="1"/>
  <c r="AI174" i="2"/>
  <c r="AJ173" i="2"/>
  <c r="AL173" i="2" s="1"/>
  <c r="AM173" i="2" s="1"/>
  <c r="AI173" i="2"/>
  <c r="AS172" i="2"/>
  <c r="AJ172" i="2"/>
  <c r="AL172" i="2" s="1"/>
  <c r="AM172" i="2" s="1"/>
  <c r="AI172" i="2"/>
  <c r="I172" i="2"/>
  <c r="A172" i="2"/>
  <c r="AJ171" i="2"/>
  <c r="AL171" i="2" s="1"/>
  <c r="AM171" i="2" s="1"/>
  <c r="AI171" i="2"/>
  <c r="AJ170" i="2"/>
  <c r="AL170" i="2" s="1"/>
  <c r="AM170" i="2" s="1"/>
  <c r="AI170" i="2"/>
  <c r="AJ169" i="2"/>
  <c r="AL169" i="2" s="1"/>
  <c r="AM169" i="2" s="1"/>
  <c r="AI169" i="2"/>
  <c r="AJ168" i="2"/>
  <c r="AL168" i="2" s="1"/>
  <c r="AM168" i="2" s="1"/>
  <c r="AI168" i="2"/>
  <c r="AJ167" i="2"/>
  <c r="AL167" i="2" s="1"/>
  <c r="AM167" i="2" s="1"/>
  <c r="AI167" i="2"/>
  <c r="AJ166" i="2"/>
  <c r="AL166" i="2" s="1"/>
  <c r="AM166" i="2" s="1"/>
  <c r="AI166" i="2"/>
  <c r="AS165" i="2"/>
  <c r="AJ165" i="2"/>
  <c r="AL165" i="2" s="1"/>
  <c r="AM165" i="2" s="1"/>
  <c r="AI165" i="2"/>
  <c r="I165" i="2"/>
  <c r="A165" i="2"/>
  <c r="AJ164" i="2"/>
  <c r="AL164" i="2" s="1"/>
  <c r="AM164" i="2" s="1"/>
  <c r="AI164" i="2"/>
  <c r="AJ163" i="2"/>
  <c r="AL163" i="2" s="1"/>
  <c r="AM163" i="2" s="1"/>
  <c r="AI163" i="2"/>
  <c r="AJ162" i="2"/>
  <c r="AL162" i="2" s="1"/>
  <c r="AM162" i="2" s="1"/>
  <c r="AI162" i="2"/>
  <c r="AJ161" i="2"/>
  <c r="AL161" i="2" s="1"/>
  <c r="AM161" i="2" s="1"/>
  <c r="AI161" i="2"/>
  <c r="AJ160" i="2"/>
  <c r="AL160" i="2" s="1"/>
  <c r="AM160" i="2" s="1"/>
  <c r="AI160" i="2"/>
  <c r="AJ159" i="2"/>
  <c r="AL159" i="2" s="1"/>
  <c r="AM159" i="2" s="1"/>
  <c r="AI159" i="2"/>
  <c r="AS158" i="2"/>
  <c r="AJ158" i="2"/>
  <c r="AL158" i="2" s="1"/>
  <c r="AM158" i="2" s="1"/>
  <c r="AI158" i="2"/>
  <c r="I158" i="2"/>
  <c r="A158" i="2"/>
  <c r="AJ157" i="2"/>
  <c r="AL157" i="2" s="1"/>
  <c r="AM157" i="2" s="1"/>
  <c r="AI157" i="2"/>
  <c r="AJ156" i="2"/>
  <c r="AL156" i="2" s="1"/>
  <c r="AM156" i="2" s="1"/>
  <c r="AI156" i="2"/>
  <c r="AJ155" i="2"/>
  <c r="AL155" i="2" s="1"/>
  <c r="AM155" i="2" s="1"/>
  <c r="AI155" i="2"/>
  <c r="AJ154" i="2"/>
  <c r="AL154" i="2" s="1"/>
  <c r="AM154" i="2" s="1"/>
  <c r="AI154" i="2"/>
  <c r="AJ153" i="2"/>
  <c r="AL153" i="2" s="1"/>
  <c r="AM153" i="2" s="1"/>
  <c r="AI153" i="2"/>
  <c r="AJ152" i="2"/>
  <c r="AL152" i="2" s="1"/>
  <c r="AM152" i="2" s="1"/>
  <c r="AI152" i="2"/>
  <c r="AS151" i="2"/>
  <c r="AJ151" i="2"/>
  <c r="AL151" i="2" s="1"/>
  <c r="AM151" i="2" s="1"/>
  <c r="AI151" i="2"/>
  <c r="I151" i="2"/>
  <c r="A151" i="2"/>
  <c r="AJ150" i="2"/>
  <c r="AL150" i="2" s="1"/>
  <c r="AM150" i="2" s="1"/>
  <c r="AI150" i="2"/>
  <c r="AJ149" i="2"/>
  <c r="AL149" i="2" s="1"/>
  <c r="AM149" i="2" s="1"/>
  <c r="AI149" i="2"/>
  <c r="AJ148" i="2"/>
  <c r="AL148" i="2" s="1"/>
  <c r="AM148" i="2" s="1"/>
  <c r="AI148" i="2"/>
  <c r="AJ147" i="2"/>
  <c r="AL147" i="2" s="1"/>
  <c r="AM147" i="2" s="1"/>
  <c r="AI147" i="2"/>
  <c r="AJ146" i="2"/>
  <c r="AL146" i="2" s="1"/>
  <c r="AM146" i="2" s="1"/>
  <c r="AI146" i="2"/>
  <c r="AJ145" i="2"/>
  <c r="AL145" i="2" s="1"/>
  <c r="AM145" i="2" s="1"/>
  <c r="AI145" i="2"/>
  <c r="AS144" i="2"/>
  <c r="AJ144" i="2"/>
  <c r="AL144" i="2" s="1"/>
  <c r="AM144" i="2" s="1"/>
  <c r="AI144" i="2"/>
  <c r="I144" i="2"/>
  <c r="A144" i="2"/>
  <c r="AJ143" i="2"/>
  <c r="AL143" i="2" s="1"/>
  <c r="AM143" i="2" s="1"/>
  <c r="AI143" i="2"/>
  <c r="AJ142" i="2"/>
  <c r="AL142" i="2" s="1"/>
  <c r="AM142" i="2" s="1"/>
  <c r="AI142" i="2"/>
  <c r="AJ141" i="2"/>
  <c r="AL141" i="2" s="1"/>
  <c r="AM141" i="2" s="1"/>
  <c r="AI141" i="2"/>
  <c r="AJ140" i="2"/>
  <c r="AL140" i="2" s="1"/>
  <c r="AM140" i="2" s="1"/>
  <c r="AI140" i="2"/>
  <c r="AJ139" i="2"/>
  <c r="AL139" i="2" s="1"/>
  <c r="AM139" i="2" s="1"/>
  <c r="AI139" i="2"/>
  <c r="AJ138" i="2"/>
  <c r="AL138" i="2" s="1"/>
  <c r="AM138" i="2" s="1"/>
  <c r="AI138" i="2"/>
  <c r="AS137" i="2"/>
  <c r="AJ137" i="2"/>
  <c r="AL137" i="2" s="1"/>
  <c r="AM137" i="2" s="1"/>
  <c r="AI137" i="2"/>
  <c r="I137" i="2"/>
  <c r="A137" i="2"/>
  <c r="AJ136" i="2"/>
  <c r="AL136" i="2" s="1"/>
  <c r="AM136" i="2" s="1"/>
  <c r="AI136" i="2"/>
  <c r="AJ135" i="2"/>
  <c r="AL135" i="2" s="1"/>
  <c r="AM135" i="2" s="1"/>
  <c r="AI135" i="2"/>
  <c r="AJ134" i="2"/>
  <c r="AL134" i="2" s="1"/>
  <c r="AM134" i="2" s="1"/>
  <c r="AI134" i="2"/>
  <c r="AJ133" i="2"/>
  <c r="AL133" i="2" s="1"/>
  <c r="AM133" i="2" s="1"/>
  <c r="AI133" i="2"/>
  <c r="AI132" i="2"/>
  <c r="AJ132" i="2" s="1"/>
  <c r="AL132" i="2" s="1"/>
  <c r="AM132" i="2" s="1"/>
  <c r="AI131" i="2"/>
  <c r="AJ131" i="2" s="1"/>
  <c r="AL131" i="2" s="1"/>
  <c r="AM131" i="2" s="1"/>
  <c r="AI130" i="2"/>
  <c r="AJ130" i="2" s="1"/>
  <c r="AL130" i="2" s="1"/>
  <c r="AM130" i="2" s="1"/>
  <c r="T130" i="2"/>
  <c r="Q130" i="2"/>
  <c r="O130" i="2"/>
  <c r="I130" i="2"/>
  <c r="A130" i="2"/>
  <c r="R130" i="2" s="1"/>
  <c r="AJ129" i="2"/>
  <c r="AL129" i="2" s="1"/>
  <c r="AM129" i="2" s="1"/>
  <c r="AI129" i="2"/>
  <c r="AJ128" i="2"/>
  <c r="AL128" i="2" s="1"/>
  <c r="AM128" i="2" s="1"/>
  <c r="AI128" i="2"/>
  <c r="AJ127" i="2"/>
  <c r="AL127" i="2" s="1"/>
  <c r="AM127" i="2" s="1"/>
  <c r="AI127" i="2"/>
  <c r="AJ126" i="2"/>
  <c r="AL126" i="2" s="1"/>
  <c r="AM126" i="2" s="1"/>
  <c r="AI126" i="2"/>
  <c r="AJ125" i="2"/>
  <c r="AL125" i="2" s="1"/>
  <c r="AM125" i="2" s="1"/>
  <c r="AI125" i="2"/>
  <c r="AJ124" i="2"/>
  <c r="AL124" i="2" s="1"/>
  <c r="AM124" i="2" s="1"/>
  <c r="AI124" i="2"/>
  <c r="AI123" i="2"/>
  <c r="AJ123" i="2" s="1"/>
  <c r="AL123" i="2" s="1"/>
  <c r="AM123" i="2" s="1"/>
  <c r="T123" i="2"/>
  <c r="Q123" i="2"/>
  <c r="O123" i="2"/>
  <c r="I123" i="2"/>
  <c r="A123" i="2"/>
  <c r="R123" i="2" s="1"/>
  <c r="AJ122" i="2"/>
  <c r="AL122" i="2" s="1"/>
  <c r="AM122" i="2" s="1"/>
  <c r="AI122" i="2"/>
  <c r="AJ121" i="2"/>
  <c r="AL121" i="2" s="1"/>
  <c r="AM121" i="2" s="1"/>
  <c r="AI121" i="2"/>
  <c r="AJ120" i="2"/>
  <c r="AL120" i="2" s="1"/>
  <c r="AM120" i="2" s="1"/>
  <c r="AI120" i="2"/>
  <c r="AI119" i="2"/>
  <c r="AJ119" i="2" s="1"/>
  <c r="AL119" i="2" s="1"/>
  <c r="AM119" i="2" s="1"/>
  <c r="AI118" i="2"/>
  <c r="AJ118" i="2" s="1"/>
  <c r="AL118" i="2" s="1"/>
  <c r="AM118" i="2" s="1"/>
  <c r="AI117" i="2"/>
  <c r="AJ117" i="2" s="1"/>
  <c r="AL117" i="2" s="1"/>
  <c r="AM117" i="2" s="1"/>
  <c r="AI116" i="2"/>
  <c r="AJ116" i="2" s="1"/>
  <c r="AL116" i="2" s="1"/>
  <c r="AM116" i="2" s="1"/>
  <c r="T116" i="2"/>
  <c r="Q116" i="2"/>
  <c r="O116" i="2"/>
  <c r="I116" i="2"/>
  <c r="A116" i="2"/>
  <c r="R116" i="2" s="1"/>
  <c r="AJ115" i="2"/>
  <c r="AL115" i="2" s="1"/>
  <c r="AM115" i="2" s="1"/>
  <c r="AI115" i="2"/>
  <c r="AJ114" i="2"/>
  <c r="AL114" i="2" s="1"/>
  <c r="AM114" i="2" s="1"/>
  <c r="AI114" i="2"/>
  <c r="AI113" i="2"/>
  <c r="AJ113" i="2" s="1"/>
  <c r="AL113" i="2" s="1"/>
  <c r="AM113" i="2" s="1"/>
  <c r="AI112" i="2"/>
  <c r="AJ112" i="2" s="1"/>
  <c r="AL112" i="2" s="1"/>
  <c r="AM112" i="2" s="1"/>
  <c r="AI111" i="2"/>
  <c r="AJ111" i="2" s="1"/>
  <c r="AL111" i="2" s="1"/>
  <c r="AM111" i="2" s="1"/>
  <c r="AI110" i="2"/>
  <c r="AJ110" i="2" s="1"/>
  <c r="AL110" i="2" s="1"/>
  <c r="AM110" i="2" s="1"/>
  <c r="AI109" i="2"/>
  <c r="AJ109" i="2" s="1"/>
  <c r="AL109" i="2" s="1"/>
  <c r="AM109" i="2" s="1"/>
  <c r="T109" i="2"/>
  <c r="Q109" i="2"/>
  <c r="O109" i="2"/>
  <c r="I109" i="2"/>
  <c r="A109" i="2"/>
  <c r="R109" i="2" s="1"/>
  <c r="AJ108" i="2"/>
  <c r="AL108" i="2" s="1"/>
  <c r="AM108" i="2" s="1"/>
  <c r="AI108" i="2"/>
  <c r="AI107" i="2"/>
  <c r="AJ107" i="2" s="1"/>
  <c r="AL107" i="2" s="1"/>
  <c r="AM107" i="2" s="1"/>
  <c r="AI106" i="2"/>
  <c r="AJ106" i="2" s="1"/>
  <c r="AL106" i="2" s="1"/>
  <c r="AM106" i="2" s="1"/>
  <c r="AI105" i="2"/>
  <c r="AJ105" i="2" s="1"/>
  <c r="AL105" i="2" s="1"/>
  <c r="AM105" i="2" s="1"/>
  <c r="AI104" i="2"/>
  <c r="AJ104" i="2" s="1"/>
  <c r="AL104" i="2" s="1"/>
  <c r="AM104" i="2" s="1"/>
  <c r="AI103" i="2"/>
  <c r="AJ103" i="2" s="1"/>
  <c r="AL103" i="2" s="1"/>
  <c r="AM103" i="2" s="1"/>
  <c r="AI102" i="2"/>
  <c r="AJ102" i="2" s="1"/>
  <c r="AL102" i="2" s="1"/>
  <c r="AM102" i="2" s="1"/>
  <c r="T102" i="2"/>
  <c r="Q102" i="2"/>
  <c r="O102" i="2"/>
  <c r="I102" i="2"/>
  <c r="A102" i="2"/>
  <c r="R102" i="2" s="1"/>
  <c r="AJ101" i="2"/>
  <c r="AL101" i="2" s="1"/>
  <c r="AM101" i="2" s="1"/>
  <c r="AI101" i="2"/>
  <c r="AJ100" i="2"/>
  <c r="AL100" i="2" s="1"/>
  <c r="AM100" i="2" s="1"/>
  <c r="AI100" i="2"/>
  <c r="AJ99" i="2"/>
  <c r="AL99" i="2" s="1"/>
  <c r="AM99" i="2" s="1"/>
  <c r="AI99" i="2"/>
  <c r="AJ98" i="2"/>
  <c r="AL98" i="2" s="1"/>
  <c r="AM98" i="2" s="1"/>
  <c r="AI98" i="2"/>
  <c r="AJ97" i="2"/>
  <c r="AL97" i="2" s="1"/>
  <c r="AM97" i="2" s="1"/>
  <c r="AI97" i="2"/>
  <c r="AI96" i="2"/>
  <c r="AJ96" i="2" s="1"/>
  <c r="AL96" i="2" s="1"/>
  <c r="AM96" i="2" s="1"/>
  <c r="AI95" i="2"/>
  <c r="AJ95" i="2" s="1"/>
  <c r="AL95" i="2" s="1"/>
  <c r="AM95" i="2" s="1"/>
  <c r="T95" i="2"/>
  <c r="Q95" i="2"/>
  <c r="O95" i="2"/>
  <c r="I95" i="2"/>
  <c r="A95" i="2"/>
  <c r="R95" i="2" s="1"/>
  <c r="AJ94" i="2"/>
  <c r="AL94" i="2" s="1"/>
  <c r="AM94" i="2" s="1"/>
  <c r="AI94" i="2"/>
  <c r="AJ93" i="2"/>
  <c r="AL93" i="2" s="1"/>
  <c r="AM93" i="2" s="1"/>
  <c r="AI93" i="2"/>
  <c r="AI92" i="2"/>
  <c r="AJ92" i="2" s="1"/>
  <c r="AL92" i="2" s="1"/>
  <c r="AM92" i="2" s="1"/>
  <c r="AI91" i="2"/>
  <c r="AJ91" i="2" s="1"/>
  <c r="AL91" i="2" s="1"/>
  <c r="AM91" i="2" s="1"/>
  <c r="AI90" i="2"/>
  <c r="AJ90" i="2" s="1"/>
  <c r="AL90" i="2" s="1"/>
  <c r="AM90" i="2" s="1"/>
  <c r="AI89" i="2"/>
  <c r="AJ89" i="2" s="1"/>
  <c r="AL89" i="2" s="1"/>
  <c r="AM89" i="2" s="1"/>
  <c r="AI88" i="2"/>
  <c r="AJ88" i="2" s="1"/>
  <c r="AL88" i="2" s="1"/>
  <c r="AM88" i="2" s="1"/>
  <c r="T88" i="2"/>
  <c r="Q88" i="2"/>
  <c r="O88" i="2"/>
  <c r="I88" i="2"/>
  <c r="A88" i="2"/>
  <c r="R88" i="2" s="1"/>
  <c r="AJ87" i="2"/>
  <c r="AL87" i="2" s="1"/>
  <c r="AM87" i="2" s="1"/>
  <c r="AI87" i="2"/>
  <c r="AJ86" i="2"/>
  <c r="AL86" i="2" s="1"/>
  <c r="AM86" i="2" s="1"/>
  <c r="AI86" i="2"/>
  <c r="AJ85" i="2"/>
  <c r="AL85" i="2" s="1"/>
  <c r="AM85" i="2" s="1"/>
  <c r="AI85" i="2"/>
  <c r="AJ84" i="2"/>
  <c r="AL84" i="2" s="1"/>
  <c r="AM84" i="2" s="1"/>
  <c r="AI84" i="2"/>
  <c r="AJ83" i="2"/>
  <c r="AL83" i="2" s="1"/>
  <c r="AM83" i="2" s="1"/>
  <c r="AI83" i="2"/>
  <c r="AI82" i="2"/>
  <c r="AJ82" i="2" s="1"/>
  <c r="AL82" i="2" s="1"/>
  <c r="AM82" i="2" s="1"/>
  <c r="AI81" i="2"/>
  <c r="AJ81" i="2" s="1"/>
  <c r="AL81" i="2" s="1"/>
  <c r="AM81" i="2" s="1"/>
  <c r="T81" i="2"/>
  <c r="Q81" i="2"/>
  <c r="O81" i="2"/>
  <c r="I81" i="2"/>
  <c r="A81" i="2"/>
  <c r="R81" i="2" s="1"/>
  <c r="AJ80" i="2"/>
  <c r="AL80" i="2" s="1"/>
  <c r="AM80" i="2" s="1"/>
  <c r="AI80" i="2"/>
  <c r="AJ79" i="2"/>
  <c r="AL79" i="2" s="1"/>
  <c r="AM79" i="2" s="1"/>
  <c r="AI79" i="2"/>
  <c r="AJ78" i="2"/>
  <c r="AL78" i="2" s="1"/>
  <c r="AM78" i="2" s="1"/>
  <c r="AI78" i="2"/>
  <c r="AJ77" i="2"/>
  <c r="AL77" i="2" s="1"/>
  <c r="AM77" i="2" s="1"/>
  <c r="AI77" i="2"/>
  <c r="AJ76" i="2"/>
  <c r="AL76" i="2" s="1"/>
  <c r="AM76" i="2" s="1"/>
  <c r="AI76" i="2"/>
  <c r="AI75" i="2"/>
  <c r="AJ75" i="2" s="1"/>
  <c r="AL75" i="2" s="1"/>
  <c r="AM75" i="2" s="1"/>
  <c r="AI74" i="2"/>
  <c r="AJ74" i="2" s="1"/>
  <c r="AL74" i="2" s="1"/>
  <c r="AM74" i="2" s="1"/>
  <c r="T74" i="2"/>
  <c r="Q74" i="2"/>
  <c r="O74" i="2"/>
  <c r="I74" i="2"/>
  <c r="A74" i="2"/>
  <c r="R74" i="2" s="1"/>
  <c r="AJ73" i="2"/>
  <c r="AL73" i="2" s="1"/>
  <c r="AM73" i="2" s="1"/>
  <c r="AI73" i="2"/>
  <c r="AJ72" i="2"/>
  <c r="AL72" i="2" s="1"/>
  <c r="AM72" i="2" s="1"/>
  <c r="AI72" i="2"/>
  <c r="AI71" i="2"/>
  <c r="AJ71" i="2" s="1"/>
  <c r="AL71" i="2" s="1"/>
  <c r="AM71" i="2" s="1"/>
  <c r="AI70" i="2"/>
  <c r="AJ70" i="2" s="1"/>
  <c r="AL70" i="2" s="1"/>
  <c r="AM70" i="2" s="1"/>
  <c r="AI69" i="2"/>
  <c r="AJ69" i="2" s="1"/>
  <c r="AL69" i="2" s="1"/>
  <c r="AM69" i="2" s="1"/>
  <c r="AI68" i="2"/>
  <c r="AJ68" i="2" s="1"/>
  <c r="AL68" i="2" s="1"/>
  <c r="AM68" i="2" s="1"/>
  <c r="AI67" i="2"/>
  <c r="AJ67" i="2" s="1"/>
  <c r="AL67" i="2" s="1"/>
  <c r="AM67" i="2" s="1"/>
  <c r="T67" i="2"/>
  <c r="Q67" i="2"/>
  <c r="O67" i="2"/>
  <c r="I67" i="2"/>
  <c r="A67" i="2"/>
  <c r="R67" i="2" s="1"/>
  <c r="AJ66" i="2"/>
  <c r="AL66" i="2" s="1"/>
  <c r="AM66" i="2" s="1"/>
  <c r="AI66" i="2"/>
  <c r="AI65" i="2"/>
  <c r="AJ65" i="2" s="1"/>
  <c r="AL65" i="2" s="1"/>
  <c r="AM65" i="2" s="1"/>
  <c r="AI64" i="2"/>
  <c r="AJ64" i="2" s="1"/>
  <c r="AL64" i="2" s="1"/>
  <c r="AM64" i="2" s="1"/>
  <c r="AI63" i="2"/>
  <c r="AJ63" i="2" s="1"/>
  <c r="AL63" i="2" s="1"/>
  <c r="AM63" i="2" s="1"/>
  <c r="AI62" i="2"/>
  <c r="AJ62" i="2" s="1"/>
  <c r="AL62" i="2" s="1"/>
  <c r="AM62" i="2" s="1"/>
  <c r="AI61" i="2"/>
  <c r="AJ61" i="2" s="1"/>
  <c r="AL61" i="2" s="1"/>
  <c r="AM61" i="2" s="1"/>
  <c r="AI60" i="2"/>
  <c r="AJ60" i="2" s="1"/>
  <c r="AL60" i="2" s="1"/>
  <c r="AM60" i="2" s="1"/>
  <c r="T60" i="2"/>
  <c r="Q60" i="2"/>
  <c r="O60" i="2"/>
  <c r="I60" i="2"/>
  <c r="A60" i="2"/>
  <c r="R60" i="2" s="1"/>
  <c r="AJ59" i="2"/>
  <c r="AL59" i="2" s="1"/>
  <c r="AM59" i="2" s="1"/>
  <c r="AI59" i="2"/>
  <c r="AJ58" i="2"/>
  <c r="AL58" i="2" s="1"/>
  <c r="AM58" i="2" s="1"/>
  <c r="AI58" i="2"/>
  <c r="AJ57" i="2"/>
  <c r="AL57" i="2" s="1"/>
  <c r="AM57" i="2" s="1"/>
  <c r="AI57" i="2"/>
  <c r="AJ56" i="2"/>
  <c r="AL56" i="2" s="1"/>
  <c r="AM56" i="2" s="1"/>
  <c r="AI56" i="2"/>
  <c r="AI55" i="2"/>
  <c r="AJ55" i="2" s="1"/>
  <c r="AL55" i="2" s="1"/>
  <c r="AM55" i="2" s="1"/>
  <c r="AI54" i="2"/>
  <c r="AJ54" i="2" s="1"/>
  <c r="AL54" i="2" s="1"/>
  <c r="AM54" i="2" s="1"/>
  <c r="AI53" i="2"/>
  <c r="AJ53" i="2" s="1"/>
  <c r="AL53" i="2" s="1"/>
  <c r="AM53" i="2" s="1"/>
  <c r="T53" i="2"/>
  <c r="Q53" i="2"/>
  <c r="O53" i="2"/>
  <c r="I53" i="2"/>
  <c r="A53" i="2"/>
  <c r="R53" i="2" s="1"/>
  <c r="AJ52" i="2"/>
  <c r="AL52" i="2" s="1"/>
  <c r="AM52" i="2" s="1"/>
  <c r="AI52" i="2"/>
  <c r="AJ51" i="2"/>
  <c r="AL51" i="2" s="1"/>
  <c r="AM51" i="2" s="1"/>
  <c r="AI51" i="2"/>
  <c r="AJ50" i="2"/>
  <c r="AL50" i="2" s="1"/>
  <c r="AM50" i="2" s="1"/>
  <c r="AI50" i="2"/>
  <c r="AI49" i="2"/>
  <c r="AJ49" i="2" s="1"/>
  <c r="AL49" i="2" s="1"/>
  <c r="AM49" i="2" s="1"/>
  <c r="AI48" i="2"/>
  <c r="AJ48" i="2" s="1"/>
  <c r="AL48" i="2" s="1"/>
  <c r="AM48" i="2" s="1"/>
  <c r="AI47" i="2"/>
  <c r="AJ47" i="2" s="1"/>
  <c r="AL47" i="2" s="1"/>
  <c r="AM47" i="2" s="1"/>
  <c r="AI46" i="2"/>
  <c r="AJ46" i="2" s="1"/>
  <c r="AL46" i="2" s="1"/>
  <c r="AM46" i="2" s="1"/>
  <c r="T46" i="2"/>
  <c r="Q46" i="2"/>
  <c r="O46" i="2"/>
  <c r="I46" i="2"/>
  <c r="A46" i="2"/>
  <c r="R46" i="2" s="1"/>
  <c r="AJ45" i="2"/>
  <c r="AL45" i="2" s="1"/>
  <c r="AM45" i="2" s="1"/>
  <c r="AI45" i="2"/>
  <c r="AJ44" i="2"/>
  <c r="AL44" i="2" s="1"/>
  <c r="AM44" i="2" s="1"/>
  <c r="AI44" i="2"/>
  <c r="AJ43" i="2"/>
  <c r="AL43" i="2" s="1"/>
  <c r="AM43" i="2" s="1"/>
  <c r="AI43" i="2"/>
  <c r="AJ42" i="2"/>
  <c r="AL42" i="2" s="1"/>
  <c r="AM42" i="2" s="1"/>
  <c r="AI42" i="2"/>
  <c r="AJ41" i="2"/>
  <c r="AL41" i="2" s="1"/>
  <c r="AM41" i="2" s="1"/>
  <c r="AI41" i="2"/>
  <c r="AI40" i="2"/>
  <c r="AJ40" i="2" s="1"/>
  <c r="AL40" i="2" s="1"/>
  <c r="AM40" i="2" s="1"/>
  <c r="AI39" i="2"/>
  <c r="AJ39" i="2" s="1"/>
  <c r="AL39" i="2" s="1"/>
  <c r="AM39" i="2" s="1"/>
  <c r="T39" i="2"/>
  <c r="Q39" i="2"/>
  <c r="O39" i="2"/>
  <c r="I39" i="2"/>
  <c r="A39" i="2"/>
  <c r="R39" i="2" s="1"/>
  <c r="AJ38" i="2"/>
  <c r="AL38" i="2" s="1"/>
  <c r="AM38" i="2" s="1"/>
  <c r="AI38" i="2"/>
  <c r="AJ37" i="2"/>
  <c r="AL37" i="2" s="1"/>
  <c r="AM37" i="2" s="1"/>
  <c r="AI37" i="2"/>
  <c r="AI36" i="2"/>
  <c r="AJ36" i="2" s="1"/>
  <c r="AL36" i="2" s="1"/>
  <c r="AM36" i="2" s="1"/>
  <c r="AI35" i="2"/>
  <c r="AJ35" i="2" s="1"/>
  <c r="AL35" i="2" s="1"/>
  <c r="AM35" i="2" s="1"/>
  <c r="AI34" i="2"/>
  <c r="AJ34" i="2" s="1"/>
  <c r="AL34" i="2" s="1"/>
  <c r="AM34" i="2" s="1"/>
  <c r="AI33" i="2"/>
  <c r="AJ33" i="2" s="1"/>
  <c r="AL33" i="2" s="1"/>
  <c r="AM33" i="2" s="1"/>
  <c r="AI32" i="2"/>
  <c r="AJ32" i="2" s="1"/>
  <c r="AL32" i="2" s="1"/>
  <c r="AM32" i="2" s="1"/>
  <c r="T32" i="2"/>
  <c r="Q32" i="2"/>
  <c r="O32" i="2"/>
  <c r="I32" i="2"/>
  <c r="A32" i="2"/>
  <c r="R32" i="2" s="1"/>
  <c r="AJ31" i="2"/>
  <c r="AL31" i="2" s="1"/>
  <c r="AM31" i="2" s="1"/>
  <c r="AI31" i="2"/>
  <c r="AJ30" i="2"/>
  <c r="AL30" i="2" s="1"/>
  <c r="AM30" i="2" s="1"/>
  <c r="AI30" i="2"/>
  <c r="AJ29" i="2"/>
  <c r="AL29" i="2" s="1"/>
  <c r="AM29" i="2" s="1"/>
  <c r="AI29" i="2"/>
  <c r="AJ28" i="2"/>
  <c r="AL28" i="2" s="1"/>
  <c r="AM28" i="2" s="1"/>
  <c r="AI28" i="2"/>
  <c r="AI27" i="2"/>
  <c r="AJ27" i="2" s="1"/>
  <c r="AL27" i="2" s="1"/>
  <c r="AM27" i="2" s="1"/>
  <c r="AI26" i="2"/>
  <c r="AJ26" i="2" s="1"/>
  <c r="AL26" i="2" s="1"/>
  <c r="AM26" i="2" s="1"/>
  <c r="AI25" i="2"/>
  <c r="AJ25" i="2" s="1"/>
  <c r="AL25" i="2" s="1"/>
  <c r="AM25" i="2" s="1"/>
  <c r="T25" i="2"/>
  <c r="Q25" i="2"/>
  <c r="O25" i="2"/>
  <c r="I25" i="2"/>
  <c r="A25" i="2"/>
  <c r="R25" i="2" s="1"/>
  <c r="AJ24" i="2"/>
  <c r="AL24" i="2" s="1"/>
  <c r="AM24" i="2" s="1"/>
  <c r="AI24" i="2"/>
  <c r="AJ23" i="2"/>
  <c r="AL23" i="2" s="1"/>
  <c r="AM23" i="2" s="1"/>
  <c r="AI23" i="2"/>
  <c r="AJ22" i="2"/>
  <c r="AL22" i="2" s="1"/>
  <c r="AM22" i="2" s="1"/>
  <c r="AI22" i="2"/>
  <c r="AJ21" i="2"/>
  <c r="AL21" i="2" s="1"/>
  <c r="AM21" i="2" s="1"/>
  <c r="AI21" i="2"/>
  <c r="AI20" i="2"/>
  <c r="AJ20" i="2" s="1"/>
  <c r="AL20" i="2" s="1"/>
  <c r="AM20" i="2" s="1"/>
  <c r="AI19" i="2"/>
  <c r="AJ19" i="2" s="1"/>
  <c r="AL19" i="2" s="1"/>
  <c r="AM19" i="2" s="1"/>
  <c r="AI18" i="2"/>
  <c r="AJ18" i="2" s="1"/>
  <c r="AL18" i="2" s="1"/>
  <c r="AM18" i="2" s="1"/>
  <c r="T18" i="2"/>
  <c r="Q18" i="2"/>
  <c r="O18" i="2"/>
  <c r="I18" i="2"/>
  <c r="A18" i="2"/>
  <c r="R18" i="2" s="1"/>
  <c r="AJ17" i="2"/>
  <c r="AL17" i="2" s="1"/>
  <c r="AM17" i="2" s="1"/>
  <c r="AI17" i="2"/>
  <c r="AI16" i="2"/>
  <c r="AJ16" i="2" s="1"/>
  <c r="AL16" i="2" s="1"/>
  <c r="AM16" i="2" s="1"/>
  <c r="AI15" i="2"/>
  <c r="AJ15" i="2" s="1"/>
  <c r="AL15" i="2" s="1"/>
  <c r="AM15" i="2" s="1"/>
  <c r="AI14" i="2"/>
  <c r="AJ14" i="2" s="1"/>
  <c r="AL14" i="2" s="1"/>
  <c r="AM14" i="2" s="1"/>
  <c r="AI13" i="2"/>
  <c r="AJ13" i="2" s="1"/>
  <c r="AL13" i="2" s="1"/>
  <c r="AM13" i="2" s="1"/>
  <c r="AI12" i="2"/>
  <c r="AJ12" i="2" s="1"/>
  <c r="AL12" i="2" s="1"/>
  <c r="AM12" i="2" s="1"/>
  <c r="AI11" i="2"/>
  <c r="AJ11" i="2" s="1"/>
  <c r="AL11" i="2" s="1"/>
  <c r="AM11" i="2" s="1"/>
  <c r="T11" i="2"/>
  <c r="Q11" i="2"/>
  <c r="O11" i="2"/>
  <c r="I11" i="2"/>
  <c r="A11" i="2"/>
  <c r="R11" i="2" s="1"/>
  <c r="AN81" i="2" l="1"/>
  <c r="AO81" i="2" s="1"/>
  <c r="AN123" i="2"/>
  <c r="AO123" i="2" s="1"/>
  <c r="AN18" i="2"/>
  <c r="AO18" i="2" s="1"/>
  <c r="AN165" i="2"/>
  <c r="AO165" i="2" s="1"/>
  <c r="AQ165" i="2" s="1"/>
  <c r="AR165" i="2" s="1"/>
  <c r="AT165" i="2" s="1"/>
  <c r="AN102" i="2"/>
  <c r="AO102" i="2" s="1"/>
  <c r="AN179" i="2"/>
  <c r="AO179" i="2" s="1"/>
  <c r="AQ179" i="2" s="1"/>
  <c r="AR179" i="2" s="1"/>
  <c r="AT179" i="2" s="1"/>
  <c r="AN67" i="2"/>
  <c r="AO67" i="2" s="1"/>
  <c r="AN88" i="2"/>
  <c r="AO88" i="2" s="1"/>
  <c r="AN137" i="2"/>
  <c r="AO137" i="2" s="1"/>
  <c r="AQ137" i="2" s="1"/>
  <c r="AR137" i="2" s="1"/>
  <c r="AT137" i="2" s="1"/>
  <c r="AN116" i="2"/>
  <c r="AO116" i="2" s="1"/>
  <c r="AN144" i="2"/>
  <c r="AO144" i="2" s="1"/>
  <c r="AQ144" i="2" s="1"/>
  <c r="AR144" i="2" s="1"/>
  <c r="AT144" i="2" s="1"/>
  <c r="AN39" i="2"/>
  <c r="AO39" i="2" s="1"/>
  <c r="AN53" i="2"/>
  <c r="AO53" i="2" s="1"/>
  <c r="AN60" i="2"/>
  <c r="AO60" i="2" s="1"/>
  <c r="AN130" i="2"/>
  <c r="AO130" i="2" s="1"/>
  <c r="AN151" i="2"/>
  <c r="AO151" i="2" s="1"/>
  <c r="AQ151" i="2" s="1"/>
  <c r="AR151" i="2" s="1"/>
  <c r="AT151" i="2" s="1"/>
  <c r="AN11" i="2"/>
  <c r="AO11" i="2" s="1"/>
  <c r="AN46" i="2"/>
  <c r="AO46" i="2" s="1"/>
  <c r="AN109" i="2"/>
  <c r="AO109" i="2" s="1"/>
  <c r="AN158" i="2"/>
  <c r="AO158" i="2" s="1"/>
  <c r="AQ158" i="2" s="1"/>
  <c r="AR158" i="2" s="1"/>
  <c r="AT158" i="2" s="1"/>
  <c r="AN32" i="2"/>
  <c r="AO32" i="2" s="1"/>
  <c r="AN25" i="2"/>
  <c r="AO25" i="2" s="1"/>
  <c r="AN74" i="2"/>
  <c r="AO74" i="2" s="1"/>
  <c r="AN95" i="2"/>
  <c r="AO95" i="2" s="1"/>
  <c r="AN172" i="2"/>
  <c r="AO172" i="2" s="1"/>
  <c r="AQ172" i="2" s="1"/>
  <c r="AR172" i="2" s="1"/>
  <c r="AT172" i="2" s="1"/>
  <c r="U11" i="4"/>
  <c r="Q11" i="4"/>
  <c r="AH11" i="4" s="1"/>
  <c r="AI11" i="4" s="1"/>
  <c r="AL11" i="4"/>
  <c r="AL15" i="4"/>
  <c r="AH15" i="4"/>
  <c r="AI15" i="4" s="1"/>
  <c r="AL16" i="4"/>
  <c r="AH16" i="4"/>
  <c r="AI16" i="4" s="1"/>
  <c r="AL17" i="4"/>
  <c r="AH17" i="4"/>
  <c r="AI17" i="4" s="1"/>
  <c r="U18" i="4"/>
  <c r="Q18" i="4"/>
  <c r="AH18" i="4" s="1"/>
  <c r="AI18" i="4" s="1"/>
  <c r="AL18" i="4"/>
  <c r="AL21" i="4"/>
  <c r="AH21" i="4"/>
  <c r="AI21" i="4" s="1"/>
  <c r="AL22" i="4"/>
  <c r="AH22" i="4"/>
  <c r="AI22" i="4" s="1"/>
  <c r="AL23" i="4"/>
  <c r="AH23" i="4"/>
  <c r="AI23" i="4" s="1"/>
  <c r="AL24" i="4"/>
  <c r="AH24" i="4"/>
  <c r="AI24" i="4" s="1"/>
  <c r="U25" i="4"/>
  <c r="Q25" i="4"/>
  <c r="AH25" i="4" s="1"/>
  <c r="AI25" i="4" s="1"/>
  <c r="AL25" i="4"/>
  <c r="AL29" i="4"/>
  <c r="AH29" i="4"/>
  <c r="AI29" i="4" s="1"/>
  <c r="AL30" i="4"/>
  <c r="AH30" i="4"/>
  <c r="AI30" i="4" s="1"/>
  <c r="AL31" i="4"/>
  <c r="AH31" i="4"/>
  <c r="AI31" i="4" s="1"/>
  <c r="U32" i="4"/>
  <c r="Q32" i="4"/>
  <c r="AH32" i="4" s="1"/>
  <c r="AI32" i="4" s="1"/>
  <c r="AL32" i="4"/>
  <c r="AL37" i="4"/>
  <c r="AH37" i="4"/>
  <c r="AI37" i="4" s="1"/>
  <c r="AL38" i="4"/>
  <c r="AH38" i="4"/>
  <c r="AI38" i="4" s="1"/>
  <c r="U39" i="4"/>
  <c r="Q39" i="4"/>
  <c r="AH39" i="4" s="1"/>
  <c r="AI39" i="4" s="1"/>
  <c r="AL39" i="4"/>
  <c r="AL44" i="4"/>
  <c r="AH44" i="4"/>
  <c r="AI44" i="4" s="1"/>
  <c r="AL45" i="4"/>
  <c r="AH45" i="4"/>
  <c r="AI45" i="4" s="1"/>
  <c r="U46" i="4"/>
  <c r="Q46" i="4"/>
  <c r="AH46" i="4" s="1"/>
  <c r="AI46" i="4" s="1"/>
  <c r="AL46" i="4"/>
  <c r="AL50" i="4"/>
  <c r="AH50" i="4"/>
  <c r="AI50" i="4" s="1"/>
  <c r="AL51" i="4"/>
  <c r="AH51" i="4"/>
  <c r="AI51" i="4" s="1"/>
  <c r="AL52" i="4"/>
  <c r="AH52" i="4"/>
  <c r="AI52" i="4" s="1"/>
  <c r="U53" i="4"/>
  <c r="Q53" i="4"/>
  <c r="AH53" i="4" s="1"/>
  <c r="AI53" i="4" s="1"/>
  <c r="AL53" i="4"/>
  <c r="AL57" i="4"/>
  <c r="AH57" i="4"/>
  <c r="AI57" i="4" s="1"/>
  <c r="AL58" i="4"/>
  <c r="AH58" i="4"/>
  <c r="AI58" i="4" s="1"/>
  <c r="AL59" i="4"/>
  <c r="AH59" i="4"/>
  <c r="AI59" i="4" s="1"/>
  <c r="U60" i="4"/>
  <c r="Q60" i="4"/>
  <c r="AH60" i="4" s="1"/>
  <c r="AI60" i="4" s="1"/>
  <c r="AL61" i="4"/>
  <c r="AL62" i="4" s="1"/>
  <c r="AH61" i="4"/>
  <c r="AI61" i="4" s="1"/>
  <c r="AL60" i="4"/>
  <c r="AL63" i="4"/>
  <c r="AH63" i="4"/>
  <c r="AI63" i="4" s="1"/>
  <c r="AH62" i="4"/>
  <c r="AI62" i="4" s="1"/>
  <c r="AL64" i="4"/>
  <c r="AH64" i="4"/>
  <c r="AI64" i="4" s="1"/>
  <c r="AL65" i="4"/>
  <c r="AH65" i="4"/>
  <c r="AI65" i="4" s="1"/>
  <c r="AL66" i="4"/>
  <c r="AH66" i="4"/>
  <c r="AI66" i="4" s="1"/>
  <c r="U67" i="4"/>
  <c r="Q67" i="4"/>
  <c r="AH67" i="4" s="1"/>
  <c r="AI67" i="4" s="1"/>
  <c r="AL67" i="4"/>
  <c r="AL72" i="4"/>
  <c r="AH72" i="4"/>
  <c r="AI72" i="4" s="1"/>
  <c r="AL73" i="4"/>
  <c r="AH73" i="4"/>
  <c r="AI73" i="4" s="1"/>
  <c r="U74" i="4"/>
  <c r="Q74" i="4"/>
  <c r="AH74" i="4" s="1"/>
  <c r="AI74" i="4" s="1"/>
  <c r="AL74" i="4"/>
  <c r="AL77" i="4"/>
  <c r="AH77" i="4"/>
  <c r="AI77" i="4" s="1"/>
  <c r="AL78" i="4"/>
  <c r="AH78" i="4"/>
  <c r="AI78" i="4" s="1"/>
  <c r="AL79" i="4"/>
  <c r="AH79" i="4"/>
  <c r="AI79" i="4" s="1"/>
  <c r="AL80" i="4"/>
  <c r="AH80" i="4"/>
  <c r="AI80" i="4" s="1"/>
  <c r="U81" i="4"/>
  <c r="Q81" i="4"/>
  <c r="AH81" i="4" s="1"/>
  <c r="AI81" i="4" s="1"/>
  <c r="AL81" i="4"/>
  <c r="AL86" i="4"/>
  <c r="AH86" i="4"/>
  <c r="AI86" i="4" s="1"/>
  <c r="AL87" i="4"/>
  <c r="AH87" i="4"/>
  <c r="AI87" i="4" s="1"/>
  <c r="U88" i="4"/>
  <c r="Q88" i="4"/>
  <c r="AH88" i="4" s="1"/>
  <c r="AI88" i="4" s="1"/>
  <c r="AL88" i="4"/>
  <c r="AL92" i="4"/>
  <c r="AH92" i="4"/>
  <c r="AI92" i="4" s="1"/>
  <c r="AL93" i="4"/>
  <c r="AH93" i="4"/>
  <c r="AI93" i="4" s="1"/>
  <c r="AL94" i="4"/>
  <c r="AH94" i="4"/>
  <c r="AI94" i="4" s="1"/>
  <c r="U95" i="4"/>
  <c r="Q95" i="4"/>
  <c r="AH95" i="4" s="1"/>
  <c r="AI95" i="4" s="1"/>
  <c r="AL95" i="4"/>
  <c r="AL99" i="4"/>
  <c r="AH99" i="4"/>
  <c r="AI99" i="4" s="1"/>
  <c r="AL100" i="4"/>
  <c r="AH100" i="4"/>
  <c r="AI100" i="4" s="1"/>
  <c r="AL101" i="4"/>
  <c r="AH101" i="4"/>
  <c r="AI101" i="4" s="1"/>
  <c r="U102" i="4"/>
  <c r="Q102" i="4"/>
  <c r="AH102" i="4" s="1"/>
  <c r="AI102" i="4" s="1"/>
  <c r="AL102" i="4"/>
  <c r="AL108" i="4"/>
  <c r="AH108" i="4"/>
  <c r="AI108" i="4" s="1"/>
  <c r="U109" i="4"/>
  <c r="Q109" i="4"/>
  <c r="AH109" i="4" s="1"/>
  <c r="AI109" i="4" s="1"/>
  <c r="AL109" i="4"/>
  <c r="AL115" i="4"/>
  <c r="AH115" i="4"/>
  <c r="AI115" i="4" s="1"/>
  <c r="U116" i="4"/>
  <c r="Q116" i="4"/>
  <c r="AH116" i="4" s="1"/>
  <c r="AI116" i="4" s="1"/>
  <c r="AL116" i="4"/>
  <c r="AL119" i="4"/>
  <c r="AH119" i="4"/>
  <c r="AI119" i="4" s="1"/>
  <c r="AL120" i="4"/>
  <c r="AH120" i="4"/>
  <c r="AI120" i="4" s="1"/>
  <c r="AL121" i="4"/>
  <c r="AH121" i="4"/>
  <c r="AI121" i="4" s="1"/>
  <c r="AL122" i="4"/>
  <c r="AH122" i="4"/>
  <c r="AI122" i="4" s="1"/>
  <c r="U123" i="4"/>
  <c r="Q123" i="4"/>
  <c r="AH123" i="4" s="1"/>
  <c r="AI123" i="4" s="1"/>
  <c r="AL123" i="4"/>
  <c r="AL125" i="4"/>
  <c r="AH125" i="4"/>
  <c r="AI125" i="4" s="1"/>
  <c r="AL126" i="4"/>
  <c r="AH126" i="4"/>
  <c r="AI126" i="4" s="1"/>
  <c r="AL127" i="4"/>
  <c r="AH127" i="4"/>
  <c r="AI127" i="4" s="1"/>
  <c r="AL128" i="4"/>
  <c r="AH128" i="4"/>
  <c r="AI128" i="4" s="1"/>
  <c r="AL129" i="4"/>
  <c r="AH129" i="4"/>
  <c r="AI129" i="4" s="1"/>
  <c r="U130" i="4"/>
  <c r="Q130" i="4"/>
  <c r="AH130" i="4" s="1"/>
  <c r="AI130" i="4" s="1"/>
  <c r="AL130" i="4"/>
  <c r="AL132" i="4"/>
  <c r="AH132" i="4"/>
  <c r="AI132" i="4" s="1"/>
  <c r="AL133" i="4"/>
  <c r="AH133" i="4"/>
  <c r="AI133" i="4" s="1"/>
  <c r="AL134" i="4"/>
  <c r="AH134" i="4"/>
  <c r="AI134" i="4" s="1"/>
  <c r="AL135" i="4"/>
  <c r="AH135" i="4"/>
  <c r="AI135" i="4" s="1"/>
  <c r="AL136" i="4"/>
  <c r="AH136" i="4"/>
  <c r="AI136" i="4" s="1"/>
  <c r="U137" i="4"/>
  <c r="Q137" i="4"/>
  <c r="AH137" i="4" s="1"/>
  <c r="AI137" i="4" s="1"/>
  <c r="AL137" i="4"/>
  <c r="AL142" i="4"/>
  <c r="AH142" i="4"/>
  <c r="AI142" i="4" s="1"/>
  <c r="AL143" i="4"/>
  <c r="AH143" i="4"/>
  <c r="AI143" i="4" s="1"/>
  <c r="U144" i="4"/>
  <c r="Q144" i="4"/>
  <c r="AH144" i="4" s="1"/>
  <c r="AI144" i="4" s="1"/>
  <c r="AL144" i="4"/>
  <c r="AL147" i="4"/>
  <c r="AH147" i="4"/>
  <c r="AI147" i="4" s="1"/>
  <c r="AL148" i="4"/>
  <c r="AH148" i="4"/>
  <c r="AI148" i="4" s="1"/>
  <c r="AL149" i="4"/>
  <c r="AH149" i="4"/>
  <c r="AI149" i="4" s="1"/>
  <c r="AL150" i="4"/>
  <c r="AH150" i="4"/>
  <c r="AI150" i="4" s="1"/>
  <c r="U151" i="4"/>
  <c r="Q151" i="4"/>
  <c r="AH151" i="4" s="1"/>
  <c r="AI151" i="4" s="1"/>
  <c r="AL151" i="4"/>
  <c r="U158" i="4"/>
  <c r="Q158" i="4"/>
  <c r="AH158" i="4" s="1"/>
  <c r="AI158" i="4" s="1"/>
  <c r="AL158" i="4"/>
  <c r="AL161" i="4"/>
  <c r="AH161" i="4"/>
  <c r="AI161" i="4" s="1"/>
  <c r="AL162" i="4"/>
  <c r="AH162" i="4"/>
  <c r="AI162" i="4" s="1"/>
  <c r="AL163" i="4"/>
  <c r="AH163" i="4"/>
  <c r="AI163" i="4" s="1"/>
  <c r="AL164" i="4"/>
  <c r="AH164" i="4"/>
  <c r="AI164" i="4" s="1"/>
  <c r="U165" i="4"/>
  <c r="Q165" i="4"/>
  <c r="AH165" i="4" s="1"/>
  <c r="AI165" i="4" s="1"/>
  <c r="AL165" i="4"/>
  <c r="AL169" i="4"/>
  <c r="AH169" i="4"/>
  <c r="AI169" i="4" s="1"/>
  <c r="AL170" i="4"/>
  <c r="AH170" i="4"/>
  <c r="AI170" i="4" s="1"/>
  <c r="AL171" i="4"/>
  <c r="AH171" i="4"/>
  <c r="AI171" i="4" s="1"/>
  <c r="U172" i="4"/>
  <c r="Q172" i="4"/>
  <c r="AH172" i="4" s="1"/>
  <c r="AI172" i="4" s="1"/>
  <c r="AL172" i="4"/>
  <c r="AL176" i="4"/>
  <c r="AH176" i="4"/>
  <c r="AI176" i="4" s="1"/>
  <c r="AL177" i="4"/>
  <c r="AH177" i="4"/>
  <c r="AI177" i="4" s="1"/>
  <c r="AL178" i="4"/>
  <c r="AH178" i="4"/>
  <c r="AI178" i="4" s="1"/>
  <c r="U179" i="4"/>
  <c r="Q179" i="4"/>
  <c r="AH179" i="4" s="1"/>
  <c r="AI179" i="4" s="1"/>
  <c r="AL179" i="4"/>
  <c r="AL183" i="4"/>
  <c r="AH183" i="4"/>
  <c r="AI183" i="4" s="1"/>
  <c r="AL184" i="4"/>
  <c r="AH184" i="4"/>
  <c r="AI184" i="4" s="1"/>
  <c r="AL185" i="4"/>
  <c r="AH185" i="4"/>
  <c r="AI185" i="4" s="1"/>
  <c r="U186" i="4"/>
  <c r="Q186" i="4"/>
  <c r="AH186" i="4" s="1"/>
  <c r="AI186" i="4" s="1"/>
  <c r="AL186" i="4"/>
  <c r="AL191" i="4"/>
  <c r="AH191" i="4"/>
  <c r="AI191" i="4" s="1"/>
  <c r="AL192" i="4"/>
  <c r="AH192" i="4"/>
  <c r="AI192" i="4" s="1"/>
  <c r="U193" i="4"/>
  <c r="Q193" i="4"/>
  <c r="AH193" i="4" s="1"/>
  <c r="AI193" i="4" s="1"/>
  <c r="AL193" i="4"/>
  <c r="AL198" i="4"/>
  <c r="AH198" i="4"/>
  <c r="AI198" i="4" s="1"/>
  <c r="AL199" i="4"/>
  <c r="AH199" i="4"/>
  <c r="AI199" i="4" s="1"/>
  <c r="U200" i="4"/>
  <c r="Q200" i="4"/>
  <c r="AH200" i="4" s="1"/>
  <c r="AI200" i="4" s="1"/>
  <c r="AL200" i="4"/>
  <c r="AL205" i="4"/>
  <c r="AH205" i="4"/>
  <c r="AI205" i="4" s="1"/>
  <c r="AL206" i="4"/>
  <c r="AH206" i="4"/>
  <c r="AI206" i="4" s="1"/>
  <c r="U207" i="4"/>
  <c r="Q207" i="4"/>
  <c r="AH207" i="4" s="1"/>
  <c r="AI207" i="4" s="1"/>
  <c r="AL207" i="4"/>
  <c r="U214" i="4"/>
  <c r="Q214" i="4"/>
  <c r="AH214" i="4" s="1"/>
  <c r="AI214" i="4" s="1"/>
  <c r="AL214" i="4"/>
  <c r="AL219" i="4"/>
  <c r="AH219" i="4"/>
  <c r="AI219" i="4" s="1"/>
  <c r="AL220" i="4"/>
  <c r="AH220" i="4"/>
  <c r="AI220" i="4" s="1"/>
  <c r="U221" i="4"/>
  <c r="Q221" i="4"/>
  <c r="AH221" i="4" s="1"/>
  <c r="AI221" i="4" s="1"/>
  <c r="AL221" i="4"/>
  <c r="AL224" i="4"/>
  <c r="AH224" i="4"/>
  <c r="AI224" i="4" s="1"/>
  <c r="AL225" i="4"/>
  <c r="AH225" i="4"/>
  <c r="AI225" i="4" s="1"/>
  <c r="AL226" i="4"/>
  <c r="AH226" i="4"/>
  <c r="AI226" i="4" s="1"/>
  <c r="AL227" i="4"/>
  <c r="AH227" i="4"/>
  <c r="AI227" i="4" s="1"/>
  <c r="U228" i="4"/>
  <c r="Q228" i="4"/>
  <c r="AH228" i="4" s="1"/>
  <c r="AI228" i="4" s="1"/>
  <c r="AL228" i="4"/>
  <c r="AL233" i="4"/>
  <c r="AH233" i="4"/>
  <c r="AI233" i="4" s="1"/>
  <c r="AL234" i="4"/>
  <c r="AH234" i="4"/>
  <c r="AI234" i="4" s="1"/>
  <c r="U235" i="4"/>
  <c r="Q235" i="4"/>
  <c r="AH235" i="4" s="1"/>
  <c r="AI235" i="4" s="1"/>
  <c r="AL235" i="4"/>
  <c r="AL238" i="4"/>
  <c r="AH238" i="4"/>
  <c r="AI238" i="4" s="1"/>
  <c r="AL239" i="4"/>
  <c r="AH239" i="4"/>
  <c r="AI239" i="4" s="1"/>
  <c r="AL240" i="4"/>
  <c r="AH240" i="4"/>
  <c r="AI240" i="4" s="1"/>
  <c r="AL241" i="4"/>
  <c r="AH241" i="4"/>
  <c r="AI241" i="4" s="1"/>
  <c r="U242" i="4"/>
  <c r="Q242" i="4"/>
  <c r="AH242" i="4" s="1"/>
  <c r="AI242" i="4" s="1"/>
  <c r="AL242" i="4"/>
  <c r="AL245" i="4"/>
  <c r="AH245" i="4"/>
  <c r="AI245" i="4" s="1"/>
  <c r="AL246" i="4"/>
  <c r="AH246" i="4"/>
  <c r="AI246" i="4" s="1"/>
  <c r="AL247" i="4"/>
  <c r="AH247" i="4"/>
  <c r="AI247" i="4" s="1"/>
  <c r="AL248" i="4"/>
  <c r="AH248" i="4"/>
  <c r="AI248" i="4" s="1"/>
  <c r="U249" i="4"/>
  <c r="Q249" i="4"/>
  <c r="AH249" i="4" s="1"/>
  <c r="AI249" i="4" s="1"/>
  <c r="AL249" i="4"/>
  <c r="AL253" i="4"/>
  <c r="AH253" i="4"/>
  <c r="AI253" i="4" s="1"/>
  <c r="AL254" i="4"/>
  <c r="AH254" i="4"/>
  <c r="AI254" i="4" s="1"/>
  <c r="AL255" i="4"/>
  <c r="AH255" i="4"/>
  <c r="AI255" i="4" s="1"/>
  <c r="U256" i="4"/>
  <c r="Q256" i="4"/>
  <c r="AH256" i="4" s="1"/>
  <c r="AI256" i="4" s="1"/>
  <c r="AL256" i="4"/>
  <c r="AL259" i="4"/>
  <c r="AH259" i="4"/>
  <c r="AI259" i="4" s="1"/>
  <c r="AL260" i="4"/>
  <c r="AH260" i="4"/>
  <c r="AI260" i="4" s="1"/>
  <c r="AL261" i="4"/>
  <c r="AH261" i="4"/>
  <c r="AI261" i="4" s="1"/>
  <c r="AL262" i="4"/>
  <c r="AH262" i="4"/>
  <c r="AI262" i="4" s="1"/>
  <c r="U263" i="4"/>
  <c r="Q263" i="4"/>
  <c r="AH263" i="4" s="1"/>
  <c r="AI263" i="4" s="1"/>
  <c r="AL263" i="4"/>
  <c r="AL268" i="4"/>
  <c r="AH268" i="4"/>
  <c r="AI268" i="4" s="1"/>
  <c r="AL269" i="4"/>
  <c r="AH269" i="4"/>
  <c r="AI269" i="4" s="1"/>
  <c r="U270" i="4"/>
  <c r="Q270" i="4"/>
  <c r="AH270" i="4" s="1"/>
  <c r="AI270" i="4" s="1"/>
  <c r="AL270" i="4"/>
  <c r="AL273" i="4"/>
  <c r="AH273" i="4"/>
  <c r="AI273" i="4" s="1"/>
  <c r="AL274" i="4"/>
  <c r="AH274" i="4"/>
  <c r="AI274" i="4" s="1"/>
  <c r="AL275" i="4"/>
  <c r="AH275" i="4"/>
  <c r="AI275" i="4" s="1"/>
  <c r="AL276" i="4"/>
  <c r="AH276" i="4"/>
  <c r="AI276" i="4" s="1"/>
  <c r="U277" i="4"/>
  <c r="Q277" i="4"/>
  <c r="AH277" i="4" s="1"/>
  <c r="AI277" i="4" s="1"/>
  <c r="AL277" i="4"/>
  <c r="AL279" i="4"/>
  <c r="AH279" i="4"/>
  <c r="AI279" i="4" s="1"/>
  <c r="AL280" i="4"/>
  <c r="AH280" i="4"/>
  <c r="AI280" i="4" s="1"/>
  <c r="AL281" i="4"/>
  <c r="AH281" i="4"/>
  <c r="AI281" i="4" s="1"/>
  <c r="AL282" i="4"/>
  <c r="AH282" i="4"/>
  <c r="AI282" i="4" s="1"/>
  <c r="AL283" i="4"/>
  <c r="AH283" i="4"/>
  <c r="AI283" i="4" s="1"/>
  <c r="U284" i="4"/>
  <c r="Q284" i="4"/>
  <c r="AH284" i="4" s="1"/>
  <c r="AI284" i="4" s="1"/>
  <c r="AL284" i="4"/>
  <c r="AL289" i="4"/>
  <c r="AH289" i="4"/>
  <c r="AI289" i="4" s="1"/>
  <c r="AL290" i="4"/>
  <c r="AH290" i="4"/>
  <c r="AI290" i="4" s="1"/>
  <c r="U291" i="4"/>
  <c r="Q291" i="4"/>
  <c r="AH291" i="4" s="1"/>
  <c r="AI291" i="4" s="1"/>
  <c r="AL291" i="4"/>
  <c r="AL297" i="4"/>
  <c r="AH297" i="4"/>
  <c r="AI297" i="4" s="1"/>
  <c r="U298" i="4"/>
  <c r="Q298" i="4"/>
  <c r="AH298" i="4" s="1"/>
  <c r="AI298" i="4" s="1"/>
  <c r="AL298" i="4"/>
  <c r="AL302" i="4"/>
  <c r="AH302" i="4"/>
  <c r="AI302" i="4" s="1"/>
  <c r="AL303" i="4"/>
  <c r="AH303" i="4"/>
  <c r="AI303" i="4" s="1"/>
  <c r="AL304" i="4"/>
  <c r="AH304" i="4"/>
  <c r="AI304" i="4" s="1"/>
  <c r="U305" i="4"/>
  <c r="Q305" i="4"/>
  <c r="AH305" i="4" s="1"/>
  <c r="AI305" i="4" s="1"/>
  <c r="AL305" i="4"/>
  <c r="AL307" i="4"/>
  <c r="AH307" i="4"/>
  <c r="AI307" i="4" s="1"/>
  <c r="AL308" i="4"/>
  <c r="AH308" i="4"/>
  <c r="AI308" i="4" s="1"/>
  <c r="AL309" i="4"/>
  <c r="AH309" i="4"/>
  <c r="AI309" i="4" s="1"/>
  <c r="AL310" i="4"/>
  <c r="AH310" i="4"/>
  <c r="AI310" i="4" s="1"/>
  <c r="AL311" i="4"/>
  <c r="AH311" i="4"/>
  <c r="AI311" i="4" s="1"/>
  <c r="U312" i="4"/>
  <c r="Q312" i="4"/>
  <c r="AH312" i="4" s="1"/>
  <c r="AI312" i="4" s="1"/>
  <c r="AL312" i="4"/>
  <c r="AL315" i="4"/>
  <c r="AH315" i="4"/>
  <c r="AI315" i="4" s="1"/>
  <c r="AL316" i="4"/>
  <c r="AH316" i="4"/>
  <c r="AI316" i="4" s="1"/>
  <c r="AL317" i="4"/>
  <c r="AH317" i="4"/>
  <c r="AI317" i="4" s="1"/>
  <c r="AL318" i="4"/>
  <c r="AH318" i="4"/>
  <c r="AI318" i="4" s="1"/>
  <c r="U319" i="4"/>
  <c r="Q319" i="4"/>
  <c r="AH319" i="4" s="1"/>
  <c r="AI319" i="4" s="1"/>
  <c r="AL319" i="4"/>
  <c r="AL321" i="4"/>
  <c r="AH321" i="4"/>
  <c r="AI321" i="4" s="1"/>
  <c r="AL322" i="4"/>
  <c r="AH322" i="4"/>
  <c r="AI322" i="4" s="1"/>
  <c r="AL323" i="4"/>
  <c r="AH323" i="4"/>
  <c r="AI323" i="4" s="1"/>
  <c r="AL324" i="4"/>
  <c r="AH324" i="4"/>
  <c r="AI324" i="4" s="1"/>
  <c r="AL325" i="4"/>
  <c r="AH325" i="4"/>
  <c r="AI325" i="4" s="1"/>
  <c r="U326" i="4"/>
  <c r="Q326" i="4"/>
  <c r="AH326" i="4" s="1"/>
  <c r="AI326" i="4" s="1"/>
  <c r="AL326" i="4"/>
  <c r="AL329" i="4"/>
  <c r="AH329" i="4"/>
  <c r="AI329" i="4" s="1"/>
  <c r="AL330" i="4"/>
  <c r="AH330" i="4"/>
  <c r="AI330" i="4" s="1"/>
  <c r="AL331" i="4"/>
  <c r="AH331" i="4"/>
  <c r="AI331" i="4" s="1"/>
  <c r="AL332" i="4"/>
  <c r="AH332" i="4"/>
  <c r="AI332" i="4" s="1"/>
  <c r="U333" i="4"/>
  <c r="Q333" i="4"/>
  <c r="AH333" i="4" s="1"/>
  <c r="AI333" i="4" s="1"/>
  <c r="AL333" i="4"/>
  <c r="AL337" i="4"/>
  <c r="AH337" i="4"/>
  <c r="AI337" i="4" s="1"/>
  <c r="AL338" i="4"/>
  <c r="AH338" i="4"/>
  <c r="AI338" i="4" s="1"/>
  <c r="AL339" i="4"/>
  <c r="AH339" i="4"/>
  <c r="AI339" i="4" s="1"/>
  <c r="U340" i="4"/>
  <c r="Q340" i="4"/>
  <c r="AH340" i="4" s="1"/>
  <c r="AI340" i="4" s="1"/>
  <c r="AL340" i="4"/>
  <c r="AL344" i="4"/>
  <c r="AH344" i="4"/>
  <c r="AI344" i="4" s="1"/>
  <c r="AL345" i="4"/>
  <c r="AH345" i="4"/>
  <c r="AI345" i="4" s="1"/>
  <c r="AL346" i="4"/>
  <c r="AH346" i="4"/>
  <c r="AI346" i="4" s="1"/>
  <c r="U347" i="4"/>
  <c r="Q347" i="4"/>
  <c r="AH347" i="4" s="1"/>
  <c r="AI347" i="4" s="1"/>
  <c r="AL347" i="4"/>
  <c r="AL352" i="4"/>
  <c r="AH352" i="4"/>
  <c r="AI352" i="4" s="1"/>
  <c r="AL353" i="4"/>
  <c r="AH353" i="4"/>
  <c r="AI353" i="4" s="1"/>
  <c r="U354" i="4"/>
  <c r="Q354" i="4"/>
  <c r="AH354" i="4" s="1"/>
  <c r="AI354" i="4" s="1"/>
  <c r="AL354" i="4"/>
  <c r="AL359" i="4"/>
  <c r="AH359" i="4"/>
  <c r="AI359" i="4" s="1"/>
  <c r="AL360" i="4"/>
  <c r="AH360" i="4"/>
  <c r="AI360" i="4" s="1"/>
  <c r="U361" i="4"/>
  <c r="Q361" i="4"/>
  <c r="AH361" i="4" s="1"/>
  <c r="AI361" i="4" s="1"/>
  <c r="AL361" i="4"/>
  <c r="AL364" i="4"/>
  <c r="AH364" i="4"/>
  <c r="AI364" i="4" s="1"/>
  <c r="AL365" i="4"/>
  <c r="AH365" i="4"/>
  <c r="AI365" i="4" s="1"/>
  <c r="AL366" i="4"/>
  <c r="AH366" i="4"/>
  <c r="AI366" i="4" s="1"/>
  <c r="AL367" i="4"/>
  <c r="AH367" i="4"/>
  <c r="AI367" i="4" s="1"/>
  <c r="U368" i="4"/>
  <c r="Q368" i="4"/>
  <c r="AH368" i="4" s="1"/>
  <c r="AI368" i="4" s="1"/>
  <c r="AL368" i="4"/>
  <c r="AL371" i="4"/>
  <c r="AH371" i="4"/>
  <c r="AI371" i="4" s="1"/>
  <c r="AL372" i="4"/>
  <c r="AH372" i="4"/>
  <c r="AI372" i="4" s="1"/>
  <c r="AL373" i="4"/>
  <c r="AH373" i="4"/>
  <c r="AI373" i="4" s="1"/>
  <c r="AL374" i="4"/>
  <c r="AH374" i="4"/>
  <c r="AI374" i="4" s="1"/>
  <c r="U375" i="4"/>
  <c r="Q375" i="4"/>
  <c r="AH375" i="4" s="1"/>
  <c r="AI375" i="4" s="1"/>
  <c r="AL375" i="4"/>
  <c r="AL380" i="4"/>
  <c r="AH380" i="4"/>
  <c r="AI380" i="4" s="1"/>
  <c r="AL381" i="4"/>
  <c r="AH381" i="4"/>
  <c r="AI381" i="4" s="1"/>
  <c r="U382" i="4"/>
  <c r="Q382" i="4"/>
  <c r="AH382" i="4" s="1"/>
  <c r="AI382" i="4" s="1"/>
  <c r="AL382" i="4"/>
  <c r="AL387" i="4"/>
  <c r="AH387" i="4"/>
  <c r="AI387" i="4" s="1"/>
  <c r="AL388" i="4"/>
  <c r="AH388" i="4"/>
  <c r="AI388" i="4" s="1"/>
  <c r="U389" i="4"/>
  <c r="Q389" i="4"/>
  <c r="AH389" i="4" s="1"/>
  <c r="AI389" i="4" s="1"/>
  <c r="AL389" i="4"/>
  <c r="AL392" i="4"/>
  <c r="AH392" i="4"/>
  <c r="AI392" i="4" s="1"/>
  <c r="AL393" i="4"/>
  <c r="AH393" i="4"/>
  <c r="AI393" i="4" s="1"/>
  <c r="AL394" i="4"/>
  <c r="AH394" i="4"/>
  <c r="AI394" i="4" s="1"/>
  <c r="AL395" i="4"/>
  <c r="AH395" i="4"/>
  <c r="AI395" i="4" s="1"/>
  <c r="U396" i="4"/>
  <c r="Q396" i="4"/>
  <c r="AH396" i="4" s="1"/>
  <c r="AI396" i="4" s="1"/>
  <c r="AL396" i="4"/>
  <c r="AL402" i="4"/>
  <c r="AH402" i="4"/>
  <c r="AI402" i="4" s="1"/>
  <c r="U403" i="4"/>
  <c r="Q403" i="4"/>
  <c r="AH403" i="4" s="1"/>
  <c r="AI403" i="4" s="1"/>
  <c r="AL403" i="4"/>
  <c r="AL409" i="4"/>
  <c r="AH409" i="4"/>
  <c r="AI409" i="4" s="1"/>
  <c r="U410" i="4"/>
  <c r="Q410" i="4"/>
  <c r="AH410" i="4" s="1"/>
  <c r="AI410" i="4" s="1"/>
  <c r="AL410" i="4"/>
  <c r="AL415" i="4"/>
  <c r="AH415" i="4"/>
  <c r="AI415" i="4" s="1"/>
  <c r="AL416" i="4"/>
  <c r="AH416" i="4"/>
  <c r="AI416" i="4" s="1"/>
  <c r="U417" i="4"/>
  <c r="Q417" i="4"/>
  <c r="AH417" i="4" s="1"/>
  <c r="AI417" i="4" s="1"/>
  <c r="AL417" i="4"/>
  <c r="AL422" i="4"/>
  <c r="AH422" i="4"/>
  <c r="AI422" i="4" s="1"/>
  <c r="AL423" i="4"/>
  <c r="AH423" i="4"/>
  <c r="AI423" i="4" s="1"/>
  <c r="U424" i="4"/>
  <c r="Q424" i="4"/>
  <c r="AH424" i="4" s="1"/>
  <c r="AI424" i="4" s="1"/>
  <c r="AL424" i="4"/>
  <c r="U431" i="4"/>
  <c r="Q431" i="4"/>
  <c r="AH431" i="4" s="1"/>
  <c r="AI431" i="4" s="1"/>
  <c r="AL431" i="4"/>
  <c r="AL436" i="4"/>
  <c r="AH436" i="4"/>
  <c r="AI436" i="4" s="1"/>
  <c r="AL437" i="4"/>
  <c r="AH437" i="4"/>
  <c r="AI437" i="4" s="1"/>
  <c r="U438" i="4"/>
  <c r="Q438" i="4"/>
  <c r="AH438" i="4" s="1"/>
  <c r="AI438" i="4" s="1"/>
  <c r="AL438" i="4"/>
  <c r="AL444" i="4"/>
  <c r="AH444" i="4"/>
  <c r="AI444" i="4" s="1"/>
  <c r="U445" i="4"/>
  <c r="Q445" i="4"/>
  <c r="AH445" i="4" s="1"/>
  <c r="AI445" i="4" s="1"/>
  <c r="AL445" i="4"/>
  <c r="AL448" i="4"/>
  <c r="AH448" i="4"/>
  <c r="AI448" i="4" s="1"/>
  <c r="AL449" i="4"/>
  <c r="AH449" i="4"/>
  <c r="AI449" i="4" s="1"/>
  <c r="AL450" i="4"/>
  <c r="AH450" i="4"/>
  <c r="AI450" i="4" s="1"/>
  <c r="AL451" i="4"/>
  <c r="AH451" i="4"/>
  <c r="AI451" i="4" s="1"/>
  <c r="U452" i="4"/>
  <c r="Q452" i="4"/>
  <c r="AH452" i="4" s="1"/>
  <c r="AI452" i="4" s="1"/>
  <c r="AL452" i="4"/>
  <c r="AL454" i="4"/>
  <c r="AH454" i="4"/>
  <c r="AI454" i="4" s="1"/>
  <c r="AL455" i="4"/>
  <c r="AH455" i="4"/>
  <c r="AI455" i="4" s="1"/>
  <c r="AL456" i="4"/>
  <c r="AH456" i="4"/>
  <c r="AI456" i="4" s="1"/>
  <c r="AL457" i="4"/>
  <c r="AH457" i="4"/>
  <c r="AI457" i="4" s="1"/>
  <c r="AL458" i="4"/>
  <c r="AH458" i="4"/>
  <c r="AI458" i="4" s="1"/>
  <c r="U459" i="4"/>
  <c r="Q459" i="4"/>
  <c r="AH459" i="4" s="1"/>
  <c r="AI459" i="4" s="1"/>
  <c r="AL459" i="4"/>
  <c r="AL461" i="4"/>
  <c r="AH461" i="4"/>
  <c r="AI461" i="4" s="1"/>
  <c r="AL462" i="4"/>
  <c r="AH462" i="4"/>
  <c r="AI462" i="4" s="1"/>
  <c r="AL463" i="4"/>
  <c r="AH463" i="4"/>
  <c r="AI463" i="4" s="1"/>
  <c r="AL464" i="4"/>
  <c r="AH464" i="4"/>
  <c r="AI464" i="4" s="1"/>
  <c r="AL465" i="4"/>
  <c r="AH465" i="4"/>
  <c r="AI465" i="4" s="1"/>
  <c r="U466" i="4"/>
  <c r="Q466" i="4"/>
  <c r="AH466" i="4" s="1"/>
  <c r="AI466" i="4" s="1"/>
  <c r="AL466" i="4"/>
  <c r="AL471" i="4"/>
  <c r="AH471" i="4"/>
  <c r="AI471" i="4" s="1"/>
  <c r="AL472" i="4"/>
  <c r="AH472" i="4"/>
  <c r="AI472" i="4" s="1"/>
  <c r="U473" i="4"/>
  <c r="Q473" i="4"/>
  <c r="AH473" i="4" s="1"/>
  <c r="AI473" i="4" s="1"/>
  <c r="AL473" i="4"/>
  <c r="AL477" i="4"/>
  <c r="AH477" i="4"/>
  <c r="AI477" i="4" s="1"/>
  <c r="AL478" i="4"/>
  <c r="AH478" i="4"/>
  <c r="AI478" i="4" s="1"/>
  <c r="AL479" i="4"/>
  <c r="AH479" i="4"/>
  <c r="AI479" i="4" s="1"/>
  <c r="U480" i="4"/>
  <c r="Q480" i="4"/>
  <c r="AH480" i="4" s="1"/>
  <c r="AI480" i="4" s="1"/>
  <c r="AL480" i="4"/>
  <c r="AL484" i="4"/>
  <c r="AH484" i="4"/>
  <c r="AI484" i="4" s="1"/>
  <c r="AL485" i="4"/>
  <c r="AH485" i="4"/>
  <c r="AI485" i="4" s="1"/>
  <c r="AL486" i="4"/>
  <c r="AH486" i="4"/>
  <c r="AI486" i="4" s="1"/>
  <c r="U487" i="4"/>
  <c r="Q487" i="4"/>
  <c r="AH487" i="4" s="1"/>
  <c r="AI487" i="4" s="1"/>
  <c r="AL487" i="4"/>
  <c r="AL490" i="4"/>
  <c r="AH490" i="4"/>
  <c r="AI490" i="4" s="1"/>
  <c r="AL491" i="4"/>
  <c r="AH491" i="4"/>
  <c r="AI491" i="4" s="1"/>
  <c r="AL492" i="4"/>
  <c r="AH492" i="4"/>
  <c r="AI492" i="4" s="1"/>
  <c r="AL493" i="4"/>
  <c r="AH493" i="4"/>
  <c r="AI493" i="4" s="1"/>
  <c r="U494" i="4"/>
  <c r="Q494" i="4"/>
  <c r="AH494" i="4" s="1"/>
  <c r="AI494" i="4" s="1"/>
  <c r="AL494" i="4"/>
  <c r="AL500" i="4"/>
  <c r="AH500" i="4"/>
  <c r="AI500" i="4" s="1"/>
  <c r="U501" i="4"/>
  <c r="Q501" i="4"/>
  <c r="AH501" i="4" s="1"/>
  <c r="AI501" i="4" s="1"/>
  <c r="AL501" i="4"/>
  <c r="AL506" i="4"/>
  <c r="AH506" i="4"/>
  <c r="AI506" i="4" s="1"/>
  <c r="AL507" i="4"/>
  <c r="AH507" i="4"/>
  <c r="AI507" i="4" s="1"/>
  <c r="U508" i="4"/>
  <c r="Q508" i="4"/>
  <c r="AH508" i="4" s="1"/>
  <c r="AI508" i="4" s="1"/>
  <c r="AL508" i="4"/>
  <c r="AL512" i="4"/>
  <c r="AH512" i="4"/>
  <c r="AI512" i="4" s="1"/>
  <c r="AL513" i="4"/>
  <c r="AH513" i="4"/>
  <c r="AI513" i="4" s="1"/>
  <c r="AL514" i="4"/>
  <c r="AH514" i="4"/>
  <c r="AI514" i="4" s="1"/>
  <c r="U515" i="4"/>
  <c r="Q515" i="4"/>
  <c r="AH515" i="4" s="1"/>
  <c r="AI515" i="4" s="1"/>
  <c r="AL515" i="4"/>
  <c r="AL521" i="4"/>
  <c r="AH521" i="4"/>
  <c r="AI521" i="4" s="1"/>
  <c r="U522" i="4"/>
  <c r="Q522" i="4"/>
  <c r="AH522" i="4" s="1"/>
  <c r="AI522" i="4" s="1"/>
  <c r="AL522" i="4"/>
  <c r="AL524" i="4"/>
  <c r="AH524" i="4"/>
  <c r="AI524" i="4" s="1"/>
  <c r="AL525" i="4"/>
  <c r="AH525" i="4"/>
  <c r="AI525" i="4" s="1"/>
  <c r="AL526" i="4"/>
  <c r="AH526" i="4"/>
  <c r="AI526" i="4" s="1"/>
  <c r="AL527" i="4"/>
  <c r="AH527" i="4"/>
  <c r="AI527" i="4" s="1"/>
  <c r="AL528" i="4"/>
  <c r="AH528" i="4"/>
  <c r="AI528" i="4" s="1"/>
  <c r="U529" i="4"/>
  <c r="Q529" i="4"/>
  <c r="AH529" i="4" s="1"/>
  <c r="AI529" i="4" s="1"/>
  <c r="AL529" i="4"/>
  <c r="AL531" i="4"/>
  <c r="AH531" i="4"/>
  <c r="AI531" i="4" s="1"/>
  <c r="AL532" i="4"/>
  <c r="AH532" i="4"/>
  <c r="AI532" i="4" s="1"/>
  <c r="AL533" i="4"/>
  <c r="AH533" i="4"/>
  <c r="AI533" i="4" s="1"/>
  <c r="AL534" i="4"/>
  <c r="AH534" i="4"/>
  <c r="AI534" i="4" s="1"/>
  <c r="AL535" i="4"/>
  <c r="AH535" i="4"/>
  <c r="AI535" i="4" s="1"/>
  <c r="U536" i="4"/>
  <c r="Q536" i="4"/>
  <c r="AH536" i="4" s="1"/>
  <c r="AI536" i="4" s="1"/>
  <c r="AL536" i="4"/>
  <c r="AL539" i="4"/>
  <c r="AH539" i="4"/>
  <c r="AI539" i="4" s="1"/>
  <c r="AL540" i="4"/>
  <c r="AH540" i="4"/>
  <c r="AI540" i="4" s="1"/>
  <c r="AL541" i="4"/>
  <c r="AH541" i="4"/>
  <c r="AI541" i="4" s="1"/>
  <c r="AL542" i="4"/>
  <c r="AH542" i="4"/>
  <c r="AI542" i="4" s="1"/>
  <c r="U543" i="4"/>
  <c r="Q543" i="4"/>
  <c r="AH543" i="4" s="1"/>
  <c r="AI543" i="4" s="1"/>
  <c r="AL543" i="4"/>
  <c r="AL549" i="4"/>
  <c r="AH549" i="4"/>
  <c r="AI549" i="4" s="1"/>
  <c r="U550" i="4"/>
  <c r="Q550" i="4"/>
  <c r="AH550" i="4" s="1"/>
  <c r="AI550" i="4" s="1"/>
  <c r="AL550" i="4"/>
  <c r="AL553" i="4"/>
  <c r="AH553" i="4"/>
  <c r="AI553" i="4" s="1"/>
  <c r="AL554" i="4"/>
  <c r="AH554" i="4"/>
  <c r="AI554" i="4" s="1"/>
  <c r="AL555" i="4"/>
  <c r="AH555" i="4"/>
  <c r="AI555" i="4" s="1"/>
  <c r="AL556" i="4"/>
  <c r="AH556" i="4"/>
  <c r="AI556" i="4" s="1"/>
  <c r="U557" i="4"/>
  <c r="Q557" i="4"/>
  <c r="AH557" i="4" s="1"/>
  <c r="AI557" i="4" s="1"/>
  <c r="AL557" i="4"/>
  <c r="AL560" i="4"/>
  <c r="AH560" i="4"/>
  <c r="AI560" i="4" s="1"/>
  <c r="AL561" i="4"/>
  <c r="AH561" i="4"/>
  <c r="AI561" i="4" s="1"/>
  <c r="AL562" i="4"/>
  <c r="AH562" i="4"/>
  <c r="AI562" i="4" s="1"/>
  <c r="AL563" i="4"/>
  <c r="AH563" i="4"/>
  <c r="AI563" i="4" s="1"/>
  <c r="U564" i="4"/>
  <c r="Q564" i="4"/>
  <c r="AH564" i="4" s="1"/>
  <c r="AI564" i="4" s="1"/>
  <c r="AL564" i="4"/>
  <c r="AL568" i="4"/>
  <c r="AH568" i="4"/>
  <c r="AI568" i="4" s="1"/>
  <c r="AL569" i="4"/>
  <c r="AH569" i="4"/>
  <c r="AI569" i="4" s="1"/>
  <c r="AL570" i="4"/>
  <c r="AH570" i="4"/>
  <c r="AI570" i="4" s="1"/>
  <c r="U571" i="4"/>
  <c r="Q571" i="4"/>
  <c r="AH571" i="4" s="1"/>
  <c r="AI571" i="4" s="1"/>
  <c r="AL571" i="4"/>
  <c r="AL575" i="4"/>
  <c r="AH575" i="4"/>
  <c r="AI575" i="4" s="1"/>
  <c r="AL576" i="4"/>
  <c r="AH576" i="4"/>
  <c r="AI576" i="4" s="1"/>
  <c r="AL577" i="4"/>
  <c r="AH577" i="4"/>
  <c r="AI577" i="4" s="1"/>
  <c r="U578" i="4"/>
  <c r="Q578" i="4"/>
  <c r="AH578" i="4" s="1"/>
  <c r="AI578" i="4" s="1"/>
  <c r="AL578" i="4"/>
  <c r="AL582" i="4"/>
  <c r="AH582" i="4"/>
  <c r="AI582" i="4" s="1"/>
  <c r="AL583" i="4"/>
  <c r="AH583" i="4"/>
  <c r="AI583" i="4" s="1"/>
  <c r="AL584" i="4"/>
  <c r="AH584" i="4"/>
  <c r="AI584" i="4" s="1"/>
  <c r="U585" i="4"/>
  <c r="Q585" i="4"/>
  <c r="AH585" i="4" s="1"/>
  <c r="AI585" i="4" s="1"/>
  <c r="AL585" i="4"/>
  <c r="AL588" i="4"/>
  <c r="AH588" i="4"/>
  <c r="AI588" i="4" s="1"/>
  <c r="AL589" i="4"/>
  <c r="AH589" i="4"/>
  <c r="AI589" i="4" s="1"/>
  <c r="AL590" i="4"/>
  <c r="AH590" i="4"/>
  <c r="AI590" i="4" s="1"/>
  <c r="AL591" i="4"/>
  <c r="AH591" i="4"/>
  <c r="AI591" i="4" s="1"/>
  <c r="U592" i="4"/>
  <c r="Q592" i="4"/>
  <c r="AH592" i="4" s="1"/>
  <c r="AI592" i="4" s="1"/>
  <c r="AL592" i="4"/>
  <c r="AL596" i="4"/>
  <c r="AH596" i="4"/>
  <c r="AI596" i="4" s="1"/>
  <c r="AL597" i="4"/>
  <c r="AH597" i="4"/>
  <c r="AI597" i="4" s="1"/>
  <c r="AL598" i="4"/>
  <c r="AH598" i="4"/>
  <c r="AI598" i="4" s="1"/>
  <c r="U599" i="4"/>
  <c r="Q599" i="4"/>
  <c r="AH599" i="4" s="1"/>
  <c r="AI599" i="4" s="1"/>
  <c r="AL599" i="4"/>
  <c r="AL604" i="4"/>
  <c r="AH604" i="4"/>
  <c r="AI604" i="4" s="1"/>
  <c r="AL605" i="4"/>
  <c r="AH605" i="4"/>
  <c r="AI605" i="4" s="1"/>
  <c r="U606" i="4"/>
  <c r="Q606" i="4"/>
  <c r="AH606" i="4" s="1"/>
  <c r="AI606" i="4" s="1"/>
  <c r="AL606" i="4"/>
  <c r="AL612" i="4"/>
  <c r="AH612" i="4"/>
  <c r="AI612" i="4" s="1"/>
  <c r="U613" i="4"/>
  <c r="Q613" i="4"/>
  <c r="AH613" i="4" s="1"/>
  <c r="AI613" i="4" s="1"/>
  <c r="AL613" i="4"/>
  <c r="AL617" i="4"/>
  <c r="AH617" i="4"/>
  <c r="AI617" i="4" s="1"/>
  <c r="AL618" i="4"/>
  <c r="AH618" i="4"/>
  <c r="AI618" i="4" s="1"/>
  <c r="AL619" i="4"/>
  <c r="AH619" i="4"/>
  <c r="AI619" i="4" s="1"/>
  <c r="U620" i="4"/>
  <c r="Q620" i="4"/>
  <c r="AH620" i="4" s="1"/>
  <c r="AI620" i="4" s="1"/>
  <c r="AL620" i="4"/>
  <c r="AL625" i="4"/>
  <c r="AH625" i="4"/>
  <c r="AI625" i="4" s="1"/>
  <c r="AL626" i="4"/>
  <c r="AH626" i="4"/>
  <c r="AI626" i="4" s="1"/>
  <c r="U627" i="4"/>
  <c r="Q627" i="4"/>
  <c r="AH627" i="4" s="1"/>
  <c r="AI627" i="4" s="1"/>
  <c r="AL627" i="4"/>
  <c r="AL631" i="4"/>
  <c r="AH631" i="4"/>
  <c r="AI631" i="4" s="1"/>
  <c r="AL632" i="4"/>
  <c r="AH632" i="4"/>
  <c r="AI632" i="4" s="1"/>
  <c r="AL633" i="4"/>
  <c r="AH633" i="4"/>
  <c r="AI633" i="4" s="1"/>
  <c r="U634" i="4"/>
  <c r="Q634" i="4"/>
  <c r="AH634" i="4" s="1"/>
  <c r="AI634" i="4" s="1"/>
  <c r="AL634" i="4"/>
  <c r="AL638" i="4"/>
  <c r="AH638" i="4"/>
  <c r="AI638" i="4" s="1"/>
  <c r="AL639" i="4"/>
  <c r="AH639" i="4"/>
  <c r="AI639" i="4" s="1"/>
  <c r="AL640" i="4"/>
  <c r="AH640" i="4"/>
  <c r="AI640" i="4" s="1"/>
  <c r="U641" i="4"/>
  <c r="Q641" i="4"/>
  <c r="AH641" i="4" s="1"/>
  <c r="AI641" i="4" s="1"/>
  <c r="AL641" i="4"/>
  <c r="AL645" i="4"/>
  <c r="AH645" i="4"/>
  <c r="AI645" i="4" s="1"/>
  <c r="AL646" i="4"/>
  <c r="AH646" i="4"/>
  <c r="AI646" i="4" s="1"/>
  <c r="AL647" i="4"/>
  <c r="AH647" i="4"/>
  <c r="AI647" i="4" s="1"/>
  <c r="U648" i="4"/>
  <c r="Q648" i="4"/>
  <c r="AH648" i="4" s="1"/>
  <c r="AI648" i="4" s="1"/>
  <c r="AL648" i="4"/>
  <c r="AL651" i="4"/>
  <c r="AH651" i="4"/>
  <c r="AI651" i="4" s="1"/>
  <c r="AL652" i="4"/>
  <c r="AH652" i="4"/>
  <c r="AI652" i="4" s="1"/>
  <c r="AL653" i="4"/>
  <c r="AH653" i="4"/>
  <c r="AI653" i="4" s="1"/>
  <c r="AL654" i="4"/>
  <c r="AH654" i="4"/>
  <c r="AI654" i="4" s="1"/>
  <c r="U655" i="4"/>
  <c r="Q655" i="4"/>
  <c r="AH655" i="4" s="1"/>
  <c r="AI655" i="4" s="1"/>
  <c r="AL655" i="4"/>
  <c r="AL659" i="4"/>
  <c r="AH659" i="4"/>
  <c r="AI659" i="4" s="1"/>
  <c r="AL660" i="4"/>
  <c r="AH660" i="4"/>
  <c r="AI660" i="4" s="1"/>
  <c r="AL661" i="4"/>
  <c r="AH661" i="4"/>
  <c r="AI661" i="4" s="1"/>
  <c r="U662" i="4"/>
  <c r="Q662" i="4"/>
  <c r="AH662" i="4" s="1"/>
  <c r="AI662" i="4" s="1"/>
  <c r="AL662" i="4"/>
  <c r="AL665" i="4"/>
  <c r="AH665" i="4"/>
  <c r="AI665" i="4" s="1"/>
  <c r="AL666" i="4"/>
  <c r="AH666" i="4"/>
  <c r="AI666" i="4" s="1"/>
  <c r="AL667" i="4"/>
  <c r="AH667" i="4"/>
  <c r="AI667" i="4" s="1"/>
  <c r="AL668" i="4"/>
  <c r="AH668" i="4"/>
  <c r="AI668" i="4" s="1"/>
  <c r="U669" i="4"/>
  <c r="Q669" i="4"/>
  <c r="AH669" i="4" s="1"/>
  <c r="AI669" i="4" s="1"/>
  <c r="AL669" i="4"/>
  <c r="AL674" i="4"/>
  <c r="AH674" i="4"/>
  <c r="AI674" i="4" s="1"/>
  <c r="AL675" i="4"/>
  <c r="AH675" i="4"/>
  <c r="AI675" i="4" s="1"/>
  <c r="U676" i="4"/>
  <c r="Q676" i="4"/>
  <c r="AH676" i="4" s="1"/>
  <c r="AI676" i="4" s="1"/>
  <c r="AL676" i="4"/>
  <c r="AL680" i="4"/>
  <c r="AH680" i="4"/>
  <c r="AI680" i="4" s="1"/>
  <c r="AL681" i="4"/>
  <c r="AH681" i="4"/>
  <c r="AI681" i="4" s="1"/>
  <c r="AL682" i="4"/>
  <c r="AH682" i="4"/>
  <c r="AI682" i="4" s="1"/>
  <c r="U683" i="4"/>
  <c r="Q683" i="4"/>
  <c r="AH683" i="4" s="1"/>
  <c r="AI683" i="4" s="1"/>
  <c r="AL683" i="4"/>
  <c r="U690" i="4"/>
  <c r="Q690" i="4"/>
  <c r="AH690" i="4" s="1"/>
  <c r="AI690" i="4" s="1"/>
  <c r="AL690" i="4"/>
  <c r="U697" i="4"/>
  <c r="Q697" i="4"/>
  <c r="AL698" i="4"/>
  <c r="AH698" i="4"/>
  <c r="AI698" i="4" s="1"/>
  <c r="AL697" i="4"/>
  <c r="AH697" i="4"/>
  <c r="AI697" i="4" s="1"/>
  <c r="AL699" i="4"/>
  <c r="AH699" i="4"/>
  <c r="AI699" i="4" s="1"/>
  <c r="AL700" i="4"/>
  <c r="AH700" i="4"/>
  <c r="AI700" i="4" s="1"/>
  <c r="AL701" i="4"/>
  <c r="AH701" i="4"/>
  <c r="AI701" i="4" s="1"/>
  <c r="AL702" i="4"/>
  <c r="AH702" i="4"/>
  <c r="AI702" i="4" s="1"/>
  <c r="AL703" i="4"/>
  <c r="AH703" i="4"/>
  <c r="AI703" i="4" s="1"/>
  <c r="U704" i="4"/>
  <c r="Q704" i="4"/>
  <c r="AL705" i="4"/>
  <c r="AH705" i="4"/>
  <c r="AI705" i="4" s="1"/>
  <c r="AL704" i="4"/>
  <c r="AH704" i="4"/>
  <c r="AI704" i="4" s="1"/>
  <c r="AL706" i="4"/>
  <c r="AH706" i="4"/>
  <c r="AI706" i="4" s="1"/>
  <c r="AL707" i="4"/>
  <c r="AH707" i="4"/>
  <c r="AI707" i="4" s="1"/>
  <c r="AL708" i="4"/>
  <c r="AH708" i="4"/>
  <c r="AI708" i="4" s="1"/>
  <c r="AL709" i="4"/>
  <c r="AH709" i="4"/>
  <c r="AI709" i="4" s="1"/>
  <c r="AL710" i="4"/>
  <c r="AH710" i="4"/>
  <c r="AI710" i="4" s="1"/>
  <c r="U711" i="4"/>
  <c r="Q711" i="4"/>
  <c r="AL712" i="4"/>
  <c r="AH712" i="4"/>
  <c r="AI712" i="4" s="1"/>
  <c r="AL711" i="4"/>
  <c r="AH711" i="4"/>
  <c r="AI711" i="4" s="1"/>
  <c r="AL713" i="4"/>
  <c r="AH713" i="4"/>
  <c r="AI713" i="4" s="1"/>
  <c r="AL714" i="4"/>
  <c r="AH714" i="4"/>
  <c r="AI714" i="4" s="1"/>
  <c r="AL715" i="4"/>
  <c r="AH715" i="4"/>
  <c r="AI715" i="4" s="1"/>
  <c r="AL716" i="4"/>
  <c r="AH716" i="4"/>
  <c r="AI716" i="4" s="1"/>
  <c r="AL717" i="4"/>
  <c r="AH717" i="4"/>
  <c r="AI717" i="4" s="1"/>
  <c r="U718" i="4"/>
  <c r="Q718" i="4"/>
  <c r="AL719" i="4"/>
  <c r="AH719" i="4"/>
  <c r="AI719" i="4" s="1"/>
  <c r="AL718" i="4"/>
  <c r="AH718" i="4"/>
  <c r="AI718" i="4" s="1"/>
  <c r="AL720" i="4"/>
  <c r="AH720" i="4"/>
  <c r="AI720" i="4" s="1"/>
  <c r="AL721" i="4"/>
  <c r="AH721" i="4"/>
  <c r="AI721" i="4" s="1"/>
  <c r="AL722" i="4"/>
  <c r="AH722" i="4"/>
  <c r="AI722" i="4" s="1"/>
  <c r="AL723" i="4"/>
  <c r="AH723" i="4"/>
  <c r="AI723" i="4" s="1"/>
  <c r="AL724" i="4"/>
  <c r="AH724" i="4"/>
  <c r="AI724" i="4" s="1"/>
  <c r="U725" i="4"/>
  <c r="Q725" i="4"/>
  <c r="AL726" i="4"/>
  <c r="AH726" i="4"/>
  <c r="AI726" i="4" s="1"/>
  <c r="AL725" i="4"/>
  <c r="AH725" i="4"/>
  <c r="AI725" i="4" s="1"/>
  <c r="AL727" i="4"/>
  <c r="AH727" i="4"/>
  <c r="AI727" i="4" s="1"/>
  <c r="AL728" i="4"/>
  <c r="AH728" i="4"/>
  <c r="AI728" i="4" s="1"/>
  <c r="AL729" i="4"/>
  <c r="AH729" i="4"/>
  <c r="AI729" i="4" s="1"/>
  <c r="AL730" i="4"/>
  <c r="AH730" i="4"/>
  <c r="AI730" i="4" s="1"/>
  <c r="AL731" i="4"/>
  <c r="AH731" i="4"/>
  <c r="AI731" i="4" s="1"/>
  <c r="U732" i="4"/>
  <c r="Q732" i="4"/>
  <c r="AL733" i="4"/>
  <c r="AH733" i="4"/>
  <c r="AI733" i="4" s="1"/>
  <c r="AL732" i="4"/>
  <c r="AH732" i="4"/>
  <c r="AI732" i="4" s="1"/>
  <c r="AL734" i="4"/>
  <c r="AH734" i="4"/>
  <c r="AI734" i="4" s="1"/>
  <c r="AL735" i="4"/>
  <c r="AH735" i="4"/>
  <c r="AI735" i="4" s="1"/>
  <c r="AL736" i="4"/>
  <c r="AH736" i="4"/>
  <c r="AI736" i="4" s="1"/>
  <c r="AL737" i="4"/>
  <c r="AH737" i="4"/>
  <c r="AI737" i="4" s="1"/>
  <c r="AL738" i="4"/>
  <c r="AH738" i="4"/>
  <c r="AI738" i="4" s="1"/>
  <c r="U739" i="4"/>
  <c r="Q739" i="4"/>
  <c r="AL740" i="4"/>
  <c r="AH740" i="4"/>
  <c r="AI740" i="4" s="1"/>
  <c r="AL739" i="4"/>
  <c r="AH739" i="4"/>
  <c r="AI739" i="4" s="1"/>
  <c r="AL741" i="4"/>
  <c r="AH741" i="4"/>
  <c r="AI741" i="4" s="1"/>
  <c r="AL742" i="4"/>
  <c r="AH742" i="4"/>
  <c r="AI742" i="4" s="1"/>
  <c r="AL743" i="4"/>
  <c r="AH743" i="4"/>
  <c r="AI743" i="4" s="1"/>
  <c r="AL744" i="4"/>
  <c r="AH744" i="4"/>
  <c r="AI744" i="4" s="1"/>
  <c r="AL745" i="4"/>
  <c r="AH745" i="4"/>
  <c r="AI745" i="4" s="1"/>
  <c r="U746" i="4"/>
  <c r="Q746" i="4"/>
  <c r="AL747" i="4"/>
  <c r="AH747" i="4"/>
  <c r="AI747" i="4" s="1"/>
  <c r="AL746" i="4"/>
  <c r="AH746" i="4"/>
  <c r="AI746" i="4" s="1"/>
  <c r="AL748" i="4"/>
  <c r="AH748" i="4"/>
  <c r="AI748" i="4" s="1"/>
  <c r="AL749" i="4"/>
  <c r="AH749" i="4"/>
  <c r="AI749" i="4" s="1"/>
  <c r="AL750" i="4"/>
  <c r="AH750" i="4"/>
  <c r="AI750" i="4" s="1"/>
  <c r="AL751" i="4"/>
  <c r="AH751" i="4"/>
  <c r="AI751" i="4" s="1"/>
  <c r="AL752" i="4"/>
  <c r="AH752" i="4"/>
  <c r="AI752" i="4" s="1"/>
  <c r="U753" i="4"/>
  <c r="Q753" i="4"/>
  <c r="AL754" i="4"/>
  <c r="AH754" i="4"/>
  <c r="AI754" i="4" s="1"/>
  <c r="AL753" i="4"/>
  <c r="AH753" i="4"/>
  <c r="AI753" i="4" s="1"/>
  <c r="AL755" i="4"/>
  <c r="AH755" i="4"/>
  <c r="AI755" i="4" s="1"/>
  <c r="AL756" i="4"/>
  <c r="AH756" i="4"/>
  <c r="AI756" i="4" s="1"/>
  <c r="AL757" i="4"/>
  <c r="AH757" i="4"/>
  <c r="AI757" i="4" s="1"/>
  <c r="AL758" i="4"/>
  <c r="AH758" i="4"/>
  <c r="AI758" i="4" s="1"/>
  <c r="AL759" i="4"/>
  <c r="AH759" i="4"/>
  <c r="AI759" i="4" s="1"/>
  <c r="U760" i="4"/>
  <c r="Q760" i="4"/>
  <c r="AL761" i="4"/>
  <c r="AH761" i="4"/>
  <c r="AI761" i="4" s="1"/>
  <c r="AL760" i="4"/>
  <c r="AH760" i="4"/>
  <c r="AI760" i="4" s="1"/>
  <c r="AL762" i="4"/>
  <c r="AH762" i="4"/>
  <c r="AI762" i="4" s="1"/>
  <c r="AL763" i="4"/>
  <c r="AH763" i="4"/>
  <c r="AI763" i="4" s="1"/>
  <c r="AL764" i="4"/>
  <c r="AH764" i="4"/>
  <c r="AI764" i="4" s="1"/>
  <c r="AL765" i="4"/>
  <c r="AH765" i="4"/>
  <c r="AI765" i="4" s="1"/>
  <c r="AL766" i="4"/>
  <c r="AH766" i="4"/>
  <c r="AI766" i="4" s="1"/>
  <c r="U767" i="4"/>
  <c r="Q767" i="4"/>
  <c r="AL768" i="4"/>
  <c r="AH768" i="4"/>
  <c r="AI768" i="4" s="1"/>
  <c r="AL767" i="4"/>
  <c r="AH767" i="4"/>
  <c r="AI767" i="4" s="1"/>
  <c r="AL769" i="4"/>
  <c r="AH769" i="4"/>
  <c r="AI769" i="4" s="1"/>
  <c r="AL770" i="4"/>
  <c r="AH770" i="4"/>
  <c r="AI770" i="4" s="1"/>
  <c r="AL771" i="4"/>
  <c r="AH771" i="4"/>
  <c r="AI771" i="4" s="1"/>
  <c r="AL772" i="4"/>
  <c r="AH772" i="4"/>
  <c r="AI772" i="4" s="1"/>
  <c r="AL773" i="4"/>
  <c r="AH773" i="4"/>
  <c r="AI773" i="4" s="1"/>
  <c r="U774" i="4"/>
  <c r="Q774" i="4"/>
  <c r="AL775" i="4"/>
  <c r="AH775" i="4"/>
  <c r="AI775" i="4" s="1"/>
  <c r="AL774" i="4"/>
  <c r="AH774" i="4"/>
  <c r="AI774" i="4" s="1"/>
  <c r="AL776" i="4"/>
  <c r="AH776" i="4"/>
  <c r="AI776" i="4" s="1"/>
  <c r="AL777" i="4"/>
  <c r="AH777" i="4"/>
  <c r="AI777" i="4" s="1"/>
  <c r="AL778" i="4"/>
  <c r="AH778" i="4"/>
  <c r="AI778" i="4" s="1"/>
  <c r="AL779" i="4"/>
  <c r="AH779" i="4"/>
  <c r="AI779" i="4" s="1"/>
  <c r="AL780" i="4"/>
  <c r="AH780" i="4"/>
  <c r="AI780" i="4" s="1"/>
  <c r="U781" i="4"/>
  <c r="Q781" i="4"/>
  <c r="AL782" i="4"/>
  <c r="AH782" i="4"/>
  <c r="AI782" i="4" s="1"/>
  <c r="AL781" i="4"/>
  <c r="AH781" i="4"/>
  <c r="AI781" i="4" s="1"/>
  <c r="AL783" i="4"/>
  <c r="AH783" i="4"/>
  <c r="AI783" i="4" s="1"/>
  <c r="AL784" i="4"/>
  <c r="AH784" i="4"/>
  <c r="AI784" i="4" s="1"/>
  <c r="AL785" i="4"/>
  <c r="AH785" i="4"/>
  <c r="AI785" i="4" s="1"/>
  <c r="AL786" i="4"/>
  <c r="AH786" i="4"/>
  <c r="AI786" i="4" s="1"/>
  <c r="AL787" i="4"/>
  <c r="AH787" i="4"/>
  <c r="AI787" i="4" s="1"/>
  <c r="U788" i="4"/>
  <c r="Q788" i="4"/>
  <c r="AL789" i="4"/>
  <c r="AH789" i="4"/>
  <c r="AI789" i="4" s="1"/>
  <c r="AL788" i="4"/>
  <c r="AH788" i="4"/>
  <c r="AI788" i="4" s="1"/>
  <c r="AL790" i="4"/>
  <c r="AH790" i="4"/>
  <c r="AI790" i="4" s="1"/>
  <c r="AL791" i="4"/>
  <c r="AH791" i="4"/>
  <c r="AI791" i="4" s="1"/>
  <c r="AL792" i="4"/>
  <c r="AH792" i="4"/>
  <c r="AI792" i="4" s="1"/>
  <c r="AL793" i="4"/>
  <c r="AH793" i="4"/>
  <c r="AI793" i="4" s="1"/>
  <c r="AL794" i="4"/>
  <c r="AH794" i="4"/>
  <c r="AI794" i="4" s="1"/>
  <c r="U795" i="4"/>
  <c r="Q795" i="4"/>
  <c r="AL796" i="4"/>
  <c r="AH796" i="4"/>
  <c r="AI796" i="4" s="1"/>
  <c r="AL795" i="4"/>
  <c r="AH795" i="4"/>
  <c r="AI795" i="4" s="1"/>
  <c r="AL797" i="4"/>
  <c r="AH797" i="4"/>
  <c r="AI797" i="4" s="1"/>
  <c r="AL798" i="4"/>
  <c r="AH798" i="4"/>
  <c r="AI798" i="4" s="1"/>
  <c r="AL799" i="4"/>
  <c r="AH799" i="4"/>
  <c r="AI799" i="4" s="1"/>
  <c r="AL800" i="4"/>
  <c r="AH800" i="4"/>
  <c r="AI800" i="4" s="1"/>
  <c r="AL801" i="4"/>
  <c r="AH801" i="4"/>
  <c r="AI801" i="4" s="1"/>
  <c r="U802" i="4"/>
  <c r="Q802" i="4"/>
  <c r="AL803" i="4"/>
  <c r="AH803" i="4"/>
  <c r="AI803" i="4" s="1"/>
  <c r="AL802" i="4"/>
  <c r="AH802" i="4"/>
  <c r="AI802" i="4" s="1"/>
  <c r="AL804" i="4"/>
  <c r="AH804" i="4"/>
  <c r="AI804" i="4" s="1"/>
  <c r="AL805" i="4"/>
  <c r="AH805" i="4"/>
  <c r="AI805" i="4" s="1"/>
  <c r="AL806" i="4"/>
  <c r="AH806" i="4"/>
  <c r="AI806" i="4" s="1"/>
  <c r="AL807" i="4"/>
  <c r="AH807" i="4"/>
  <c r="AI807" i="4" s="1"/>
  <c r="AL808" i="4"/>
  <c r="AH808" i="4"/>
  <c r="AI808" i="4" s="1"/>
  <c r="U809" i="4"/>
  <c r="Q809" i="4"/>
  <c r="AL810" i="4"/>
  <c r="AH810" i="4"/>
  <c r="AI810" i="4" s="1"/>
  <c r="AL809" i="4"/>
  <c r="AH809" i="4"/>
  <c r="AI809" i="4" s="1"/>
  <c r="AL811" i="4"/>
  <c r="AH811" i="4"/>
  <c r="AI811" i="4" s="1"/>
  <c r="AL812" i="4"/>
  <c r="AH812" i="4"/>
  <c r="AI812" i="4" s="1"/>
  <c r="AL813" i="4"/>
  <c r="AH813" i="4"/>
  <c r="AI813" i="4" s="1"/>
  <c r="AL814" i="4"/>
  <c r="AH814" i="4"/>
  <c r="AI814" i="4" s="1"/>
  <c r="AL815" i="4"/>
  <c r="AH815" i="4"/>
  <c r="AI815" i="4" s="1"/>
  <c r="U816" i="4"/>
  <c r="Q816" i="4"/>
  <c r="AL817" i="4"/>
  <c r="AH817" i="4"/>
  <c r="AI817" i="4" s="1"/>
  <c r="AL816" i="4"/>
  <c r="AH816" i="4"/>
  <c r="AI816" i="4" s="1"/>
  <c r="AL818" i="4"/>
  <c r="AH818" i="4"/>
  <c r="AI818" i="4" s="1"/>
  <c r="AL819" i="4"/>
  <c r="AH819" i="4"/>
  <c r="AI819" i="4" s="1"/>
  <c r="AL820" i="4"/>
  <c r="AH820" i="4"/>
  <c r="AI820" i="4" s="1"/>
  <c r="AL821" i="4"/>
  <c r="AH821" i="4"/>
  <c r="AI821" i="4" s="1"/>
  <c r="AL822" i="4"/>
  <c r="AH822" i="4"/>
  <c r="AI822" i="4" s="1"/>
  <c r="U823" i="4"/>
  <c r="Q823" i="4"/>
  <c r="AL824" i="4"/>
  <c r="AH824" i="4"/>
  <c r="AI824" i="4" s="1"/>
  <c r="AL823" i="4"/>
  <c r="AH823" i="4"/>
  <c r="AI823" i="4" s="1"/>
  <c r="AL825" i="4"/>
  <c r="AH825" i="4"/>
  <c r="AI825" i="4" s="1"/>
  <c r="AL826" i="4"/>
  <c r="AH826" i="4"/>
  <c r="AI826" i="4" s="1"/>
  <c r="AL827" i="4"/>
  <c r="AH827" i="4"/>
  <c r="AI827" i="4" s="1"/>
  <c r="AL828" i="4"/>
  <c r="AH828" i="4"/>
  <c r="AI828" i="4" s="1"/>
  <c r="AL829" i="4"/>
  <c r="AH829" i="4"/>
  <c r="AI829" i="4" s="1"/>
  <c r="U830" i="4"/>
  <c r="Q830" i="4"/>
  <c r="AL831" i="4"/>
  <c r="AH831" i="4"/>
  <c r="AI831" i="4" s="1"/>
  <c r="AL830" i="4"/>
  <c r="AH830" i="4"/>
  <c r="AI830" i="4" s="1"/>
  <c r="AL832" i="4"/>
  <c r="AH832" i="4"/>
  <c r="AI832" i="4" s="1"/>
  <c r="AL833" i="4"/>
  <c r="AH833" i="4"/>
  <c r="AI833" i="4" s="1"/>
  <c r="AL834" i="4"/>
  <c r="AH834" i="4"/>
  <c r="AI834" i="4" s="1"/>
  <c r="AL835" i="4"/>
  <c r="AH835" i="4"/>
  <c r="AI835" i="4" s="1"/>
  <c r="AL836" i="4"/>
  <c r="AH836" i="4"/>
  <c r="AI836" i="4" s="1"/>
  <c r="U837" i="4"/>
  <c r="Q837" i="4"/>
  <c r="AL838" i="4"/>
  <c r="AH838" i="4"/>
  <c r="AI838" i="4" s="1"/>
  <c r="AL837" i="4"/>
  <c r="AH837" i="4"/>
  <c r="AI837" i="4" s="1"/>
  <c r="AL839" i="4"/>
  <c r="AH839" i="4"/>
  <c r="AI839" i="4" s="1"/>
  <c r="AL840" i="4"/>
  <c r="AH840" i="4"/>
  <c r="AI840" i="4" s="1"/>
  <c r="AL841" i="4"/>
  <c r="AH841" i="4"/>
  <c r="AI841" i="4" s="1"/>
  <c r="AL842" i="4"/>
  <c r="AH842" i="4"/>
  <c r="AI842" i="4" s="1"/>
  <c r="AL843" i="4"/>
  <c r="AH843" i="4"/>
  <c r="AI843" i="4" s="1"/>
  <c r="U844" i="4"/>
  <c r="Q844" i="4"/>
  <c r="AL845" i="4"/>
  <c r="AH845" i="4"/>
  <c r="AI845" i="4" s="1"/>
  <c r="AL844" i="4"/>
  <c r="AH844" i="4"/>
  <c r="AI844" i="4" s="1"/>
  <c r="AL846" i="4"/>
  <c r="AH846" i="4"/>
  <c r="AI846" i="4" s="1"/>
  <c r="AL847" i="4"/>
  <c r="AH847" i="4"/>
  <c r="AI847" i="4" s="1"/>
  <c r="AL848" i="4"/>
  <c r="AH848" i="4"/>
  <c r="AI848" i="4" s="1"/>
  <c r="AL849" i="4"/>
  <c r="AH849" i="4"/>
  <c r="AI849" i="4" s="1"/>
  <c r="AL850" i="4"/>
  <c r="AH850" i="4"/>
  <c r="AI850" i="4" s="1"/>
  <c r="U851" i="4"/>
  <c r="Q851" i="4"/>
  <c r="AL852" i="4"/>
  <c r="AH852" i="4"/>
  <c r="AI852" i="4" s="1"/>
  <c r="AL851" i="4"/>
  <c r="AH851" i="4"/>
  <c r="AI851" i="4" s="1"/>
  <c r="AL853" i="4"/>
  <c r="AH853" i="4"/>
  <c r="AI853" i="4" s="1"/>
  <c r="AL854" i="4"/>
  <c r="AH854" i="4"/>
  <c r="AI854" i="4" s="1"/>
  <c r="AL855" i="4"/>
  <c r="AH855" i="4"/>
  <c r="AI855" i="4" s="1"/>
  <c r="AL856" i="4"/>
  <c r="AH856" i="4"/>
  <c r="AI856" i="4" s="1"/>
  <c r="AL857" i="4"/>
  <c r="AH857" i="4"/>
  <c r="AI857" i="4" s="1"/>
  <c r="U858" i="4"/>
  <c r="Q858" i="4"/>
  <c r="AL859" i="4"/>
  <c r="AH859" i="4"/>
  <c r="AI859" i="4" s="1"/>
  <c r="AL858" i="4"/>
  <c r="AH858" i="4"/>
  <c r="AI858" i="4" s="1"/>
  <c r="AL860" i="4"/>
  <c r="AH860" i="4"/>
  <c r="AI860" i="4" s="1"/>
  <c r="AL861" i="4"/>
  <c r="AH861" i="4"/>
  <c r="AI861" i="4" s="1"/>
  <c r="AL862" i="4"/>
  <c r="AH862" i="4"/>
  <c r="AI862" i="4" s="1"/>
  <c r="AL863" i="4"/>
  <c r="AH863" i="4"/>
  <c r="AI863" i="4" s="1"/>
  <c r="AL864" i="4"/>
  <c r="AH864" i="4"/>
  <c r="AI864" i="4" s="1"/>
  <c r="U865" i="4"/>
  <c r="Q865" i="4"/>
  <c r="AL866" i="4"/>
  <c r="AH866" i="4"/>
  <c r="AI866" i="4" s="1"/>
  <c r="AL865" i="4"/>
  <c r="AH865" i="4"/>
  <c r="AI865" i="4" s="1"/>
  <c r="AL867" i="4"/>
  <c r="AH867" i="4"/>
  <c r="AI867" i="4" s="1"/>
  <c r="AL868" i="4"/>
  <c r="AH868" i="4"/>
  <c r="AI868" i="4" s="1"/>
  <c r="AL869" i="4"/>
  <c r="AH869" i="4"/>
  <c r="AI869" i="4" s="1"/>
  <c r="AL870" i="4"/>
  <c r="AH870" i="4"/>
  <c r="AI870" i="4" s="1"/>
  <c r="AL871" i="4"/>
  <c r="AH871" i="4"/>
  <c r="AI871" i="4" s="1"/>
  <c r="U872" i="4"/>
  <c r="Q872" i="4"/>
  <c r="AL873" i="4"/>
  <c r="AH873" i="4"/>
  <c r="AI873" i="4" s="1"/>
  <c r="AL872" i="4"/>
  <c r="AH872" i="4"/>
  <c r="AI872" i="4" s="1"/>
  <c r="AL874" i="4"/>
  <c r="AH874" i="4"/>
  <c r="AI874" i="4" s="1"/>
  <c r="AL875" i="4"/>
  <c r="AH875" i="4"/>
  <c r="AI875" i="4" s="1"/>
  <c r="AL876" i="4"/>
  <c r="AH876" i="4"/>
  <c r="AI876" i="4" s="1"/>
  <c r="AL877" i="4"/>
  <c r="AH877" i="4"/>
  <c r="AI877" i="4" s="1"/>
  <c r="AL878" i="4"/>
  <c r="AH878" i="4"/>
  <c r="AI878" i="4" s="1"/>
  <c r="U879" i="4"/>
  <c r="Q879" i="4"/>
  <c r="AL880" i="4"/>
  <c r="AH880" i="4"/>
  <c r="AI880" i="4" s="1"/>
  <c r="AL879" i="4"/>
  <c r="AH879" i="4"/>
  <c r="AI879" i="4" s="1"/>
  <c r="AL881" i="4"/>
  <c r="AH881" i="4"/>
  <c r="AI881" i="4" s="1"/>
  <c r="AL882" i="4"/>
  <c r="AH882" i="4"/>
  <c r="AI882" i="4" s="1"/>
  <c r="AL883" i="4"/>
  <c r="AH883" i="4"/>
  <c r="AI883" i="4" s="1"/>
  <c r="AL884" i="4"/>
  <c r="AH884" i="4"/>
  <c r="AI884" i="4" s="1"/>
  <c r="AL885" i="4"/>
  <c r="AH885" i="4"/>
  <c r="AI885" i="4" s="1"/>
  <c r="U886" i="4"/>
  <c r="Q886" i="4"/>
  <c r="AL887" i="4"/>
  <c r="AH887" i="4"/>
  <c r="AI887" i="4" s="1"/>
  <c r="AL886" i="4"/>
  <c r="AH886" i="4"/>
  <c r="AI886" i="4" s="1"/>
  <c r="AL888" i="4"/>
  <c r="AH888" i="4"/>
  <c r="AI888" i="4" s="1"/>
  <c r="AL889" i="4"/>
  <c r="AH889" i="4"/>
  <c r="AI889" i="4" s="1"/>
  <c r="AL890" i="4"/>
  <c r="AH890" i="4"/>
  <c r="AI890" i="4" s="1"/>
  <c r="AL891" i="4"/>
  <c r="AH891" i="4"/>
  <c r="AI891" i="4" s="1"/>
  <c r="AL892" i="4"/>
  <c r="AH892" i="4"/>
  <c r="AI892" i="4" s="1"/>
  <c r="U893" i="4"/>
  <c r="Q893" i="4"/>
  <c r="AL894" i="4"/>
  <c r="AH894" i="4"/>
  <c r="AI894" i="4" s="1"/>
  <c r="AL893" i="4"/>
  <c r="AH893" i="4"/>
  <c r="AI893" i="4" s="1"/>
  <c r="AL895" i="4"/>
  <c r="AH895" i="4"/>
  <c r="AI895" i="4" s="1"/>
  <c r="AL896" i="4"/>
  <c r="AH896" i="4"/>
  <c r="AI896" i="4" s="1"/>
  <c r="AL897" i="4"/>
  <c r="AH897" i="4"/>
  <c r="AI897" i="4" s="1"/>
  <c r="AL898" i="4"/>
  <c r="AH898" i="4"/>
  <c r="AI898" i="4" s="1"/>
  <c r="AL899" i="4"/>
  <c r="AH899" i="4"/>
  <c r="AI899" i="4" s="1"/>
  <c r="U900" i="4"/>
  <c r="Q900" i="4"/>
  <c r="AL901" i="4"/>
  <c r="AH901" i="4"/>
  <c r="AI901" i="4" s="1"/>
  <c r="AL900" i="4"/>
  <c r="AH900" i="4"/>
  <c r="AI900" i="4" s="1"/>
  <c r="AL902" i="4"/>
  <c r="AH902" i="4"/>
  <c r="AI902" i="4" s="1"/>
  <c r="AL903" i="4"/>
  <c r="AH903" i="4"/>
  <c r="AI903" i="4" s="1"/>
  <c r="AL904" i="4"/>
  <c r="AH904" i="4"/>
  <c r="AI904" i="4" s="1"/>
  <c r="AL905" i="4"/>
  <c r="AH905" i="4"/>
  <c r="AI905" i="4" s="1"/>
  <c r="AL906" i="4"/>
  <c r="AH906" i="4"/>
  <c r="AI906" i="4" s="1"/>
  <c r="U907" i="4"/>
  <c r="Q907" i="4"/>
  <c r="AL908" i="4"/>
  <c r="AH908" i="4"/>
  <c r="AI908" i="4" s="1"/>
  <c r="AL907" i="4"/>
  <c r="AH907" i="4"/>
  <c r="AI907" i="4" s="1"/>
  <c r="AL909" i="4"/>
  <c r="AH909" i="4"/>
  <c r="AI909" i="4" s="1"/>
  <c r="AL910" i="4"/>
  <c r="AH910" i="4"/>
  <c r="AI910" i="4" s="1"/>
  <c r="AL911" i="4"/>
  <c r="AH911" i="4"/>
  <c r="AI911" i="4" s="1"/>
  <c r="AL912" i="4"/>
  <c r="AH912" i="4"/>
  <c r="AI912" i="4" s="1"/>
  <c r="AL913" i="4"/>
  <c r="AH913" i="4"/>
  <c r="AI913" i="4" s="1"/>
  <c r="U914" i="4"/>
  <c r="Q914" i="4"/>
  <c r="AL915" i="4"/>
  <c r="AH915" i="4"/>
  <c r="AI915" i="4" s="1"/>
  <c r="AL914" i="4"/>
  <c r="AH914" i="4"/>
  <c r="AI914" i="4" s="1"/>
  <c r="AL916" i="4"/>
  <c r="AH916" i="4"/>
  <c r="AI916" i="4" s="1"/>
  <c r="AL917" i="4"/>
  <c r="AH917" i="4"/>
  <c r="AI917" i="4" s="1"/>
  <c r="AL918" i="4"/>
  <c r="AH918" i="4"/>
  <c r="AI918" i="4" s="1"/>
  <c r="AL919" i="4"/>
  <c r="AH919" i="4"/>
  <c r="AI919" i="4" s="1"/>
  <c r="AL920" i="4"/>
  <c r="AH920" i="4"/>
  <c r="AI920" i="4" s="1"/>
  <c r="U921" i="4"/>
  <c r="Q921" i="4"/>
  <c r="AL922" i="4"/>
  <c r="AH922" i="4"/>
  <c r="AI922" i="4" s="1"/>
  <c r="AL921" i="4"/>
  <c r="AH921" i="4"/>
  <c r="AI921" i="4" s="1"/>
  <c r="AL923" i="4"/>
  <c r="AH923" i="4"/>
  <c r="AI923" i="4" s="1"/>
  <c r="AL924" i="4"/>
  <c r="AH924" i="4"/>
  <c r="AI924" i="4" s="1"/>
  <c r="AL925" i="4"/>
  <c r="AH925" i="4"/>
  <c r="AI925" i="4" s="1"/>
  <c r="AL926" i="4"/>
  <c r="AH926" i="4"/>
  <c r="AI926" i="4" s="1"/>
  <c r="AL927" i="4"/>
  <c r="AH927" i="4"/>
  <c r="AI927" i="4" s="1"/>
  <c r="U928" i="4"/>
  <c r="Q928" i="4"/>
  <c r="AL929" i="4"/>
  <c r="AH929" i="4"/>
  <c r="AI929" i="4" s="1"/>
  <c r="AL928" i="4"/>
  <c r="AH928" i="4"/>
  <c r="AI928" i="4" s="1"/>
  <c r="AL930" i="4"/>
  <c r="AH930" i="4"/>
  <c r="AI930" i="4" s="1"/>
  <c r="AL931" i="4"/>
  <c r="AH931" i="4"/>
  <c r="AI931" i="4" s="1"/>
  <c r="AL932" i="4"/>
  <c r="AH932" i="4"/>
  <c r="AI932" i="4" s="1"/>
  <c r="AL933" i="4"/>
  <c r="AH933" i="4"/>
  <c r="AI933" i="4" s="1"/>
  <c r="AL934" i="4"/>
  <c r="AH934" i="4"/>
  <c r="AI934" i="4" s="1"/>
  <c r="U935" i="4"/>
  <c r="Q935" i="4"/>
  <c r="AL936" i="4"/>
  <c r="AH936" i="4"/>
  <c r="AI936" i="4" s="1"/>
  <c r="AL935" i="4"/>
  <c r="AH935" i="4"/>
  <c r="AI935" i="4" s="1"/>
  <c r="AL937" i="4"/>
  <c r="AH937" i="4"/>
  <c r="AI937" i="4" s="1"/>
  <c r="AL938" i="4"/>
  <c r="AH938" i="4"/>
  <c r="AI938" i="4" s="1"/>
  <c r="AL939" i="4"/>
  <c r="AH939" i="4"/>
  <c r="AI939" i="4" s="1"/>
  <c r="AL940" i="4"/>
  <c r="AH940" i="4"/>
  <c r="AI940" i="4" s="1"/>
  <c r="AL941" i="4"/>
  <c r="AH941" i="4"/>
  <c r="AI941" i="4" s="1"/>
  <c r="U942" i="4"/>
  <c r="Q942" i="4"/>
  <c r="AL943" i="4"/>
  <c r="AH943" i="4"/>
  <c r="AI943" i="4" s="1"/>
  <c r="AL942" i="4"/>
  <c r="AH942" i="4"/>
  <c r="AI942" i="4" s="1"/>
  <c r="AL944" i="4"/>
  <c r="AH944" i="4"/>
  <c r="AI944" i="4" s="1"/>
  <c r="AL945" i="4"/>
  <c r="AH945" i="4"/>
  <c r="AI945" i="4" s="1"/>
  <c r="AL946" i="4"/>
  <c r="AH946" i="4"/>
  <c r="AI946" i="4" s="1"/>
  <c r="AL947" i="4"/>
  <c r="AH947" i="4"/>
  <c r="AI947" i="4" s="1"/>
  <c r="AL948" i="4"/>
  <c r="AH948" i="4"/>
  <c r="AI948" i="4" s="1"/>
  <c r="U949" i="4"/>
  <c r="Q949" i="4"/>
  <c r="AL950" i="4"/>
  <c r="AH950" i="4"/>
  <c r="AI950" i="4" s="1"/>
  <c r="AL949" i="4"/>
  <c r="AH949" i="4"/>
  <c r="AI949" i="4" s="1"/>
  <c r="AL951" i="4"/>
  <c r="AH951" i="4"/>
  <c r="AI951" i="4" s="1"/>
  <c r="AL952" i="4"/>
  <c r="AH952" i="4"/>
  <c r="AI952" i="4" s="1"/>
  <c r="AL953" i="4"/>
  <c r="AH953" i="4"/>
  <c r="AI953" i="4" s="1"/>
  <c r="AL954" i="4"/>
  <c r="AH954" i="4"/>
  <c r="AI954" i="4" s="1"/>
  <c r="AL955" i="4"/>
  <c r="AH955" i="4"/>
  <c r="AI955" i="4" s="1"/>
  <c r="U956" i="4"/>
  <c r="Q956" i="4"/>
  <c r="AL957" i="4"/>
  <c r="AH957" i="4"/>
  <c r="AI957" i="4" s="1"/>
  <c r="AL956" i="4"/>
  <c r="AH956" i="4"/>
  <c r="AI956" i="4" s="1"/>
  <c r="AL958" i="4"/>
  <c r="AH958" i="4"/>
  <c r="AI958" i="4" s="1"/>
  <c r="AL959" i="4"/>
  <c r="AH959" i="4"/>
  <c r="AI959" i="4" s="1"/>
  <c r="AL960" i="4"/>
  <c r="AH960" i="4"/>
  <c r="AI960" i="4" s="1"/>
  <c r="AL961" i="4"/>
  <c r="AH961" i="4"/>
  <c r="AI961" i="4" s="1"/>
  <c r="AL962" i="4"/>
  <c r="AH962" i="4"/>
  <c r="AI962" i="4" s="1"/>
  <c r="U963" i="4"/>
  <c r="Q963" i="4"/>
  <c r="AL964" i="4"/>
  <c r="AH964" i="4"/>
  <c r="AI964" i="4" s="1"/>
  <c r="AL963" i="4"/>
  <c r="AH963" i="4"/>
  <c r="AI963" i="4" s="1"/>
  <c r="AL965" i="4"/>
  <c r="AH965" i="4"/>
  <c r="AI965" i="4" s="1"/>
  <c r="AL966" i="4"/>
  <c r="AH966" i="4"/>
  <c r="AI966" i="4" s="1"/>
  <c r="AL967" i="4"/>
  <c r="AH967" i="4"/>
  <c r="AI967" i="4" s="1"/>
  <c r="AL968" i="4"/>
  <c r="AH968" i="4"/>
  <c r="AI968" i="4" s="1"/>
  <c r="AL969" i="4"/>
  <c r="AH969" i="4"/>
  <c r="AI969" i="4" s="1"/>
  <c r="U970" i="4"/>
  <c r="Q970" i="4"/>
  <c r="AL971" i="4"/>
  <c r="AH971" i="4"/>
  <c r="AI971" i="4" s="1"/>
  <c r="AL970" i="4"/>
  <c r="AH970" i="4"/>
  <c r="AI970" i="4" s="1"/>
  <c r="AL972" i="4"/>
  <c r="AH972" i="4"/>
  <c r="AI972" i="4" s="1"/>
  <c r="AL973" i="4"/>
  <c r="AH973" i="4"/>
  <c r="AI973" i="4" s="1"/>
  <c r="AL974" i="4"/>
  <c r="AH974" i="4"/>
  <c r="AI974" i="4" s="1"/>
  <c r="AL975" i="4"/>
  <c r="AH975" i="4"/>
  <c r="AI975" i="4" s="1"/>
  <c r="AL976" i="4"/>
  <c r="AH976" i="4"/>
  <c r="AI976" i="4" s="1"/>
  <c r="U977" i="4"/>
  <c r="Q977" i="4"/>
  <c r="AL978" i="4"/>
  <c r="AH978" i="4"/>
  <c r="AI978" i="4" s="1"/>
  <c r="AL977" i="4"/>
  <c r="AH977" i="4"/>
  <c r="AI977" i="4" s="1"/>
  <c r="AL979" i="4"/>
  <c r="AH979" i="4"/>
  <c r="AI979" i="4" s="1"/>
  <c r="AL980" i="4"/>
  <c r="AH980" i="4"/>
  <c r="AI980" i="4" s="1"/>
  <c r="AL981" i="4"/>
  <c r="AH981" i="4"/>
  <c r="AI981" i="4" s="1"/>
  <c r="AL982" i="4"/>
  <c r="AH982" i="4"/>
  <c r="AI982" i="4" s="1"/>
  <c r="AL983" i="4"/>
  <c r="AH983" i="4"/>
  <c r="AI983" i="4" s="1"/>
  <c r="U984" i="4"/>
  <c r="Q984" i="4"/>
  <c r="AL985" i="4"/>
  <c r="AH985" i="4"/>
  <c r="AI985" i="4" s="1"/>
  <c r="AL984" i="4"/>
  <c r="AH984" i="4"/>
  <c r="AI984" i="4" s="1"/>
  <c r="AL986" i="4"/>
  <c r="AH986" i="4"/>
  <c r="AI986" i="4" s="1"/>
  <c r="AL987" i="4"/>
  <c r="AH987" i="4"/>
  <c r="AI987" i="4" s="1"/>
  <c r="AL988" i="4"/>
  <c r="AH988" i="4"/>
  <c r="AI988" i="4" s="1"/>
  <c r="AL989" i="4"/>
  <c r="AH989" i="4"/>
  <c r="AI989" i="4" s="1"/>
  <c r="AL990" i="4"/>
  <c r="AH990" i="4"/>
  <c r="AI990" i="4" s="1"/>
  <c r="U991" i="4"/>
  <c r="Q991" i="4"/>
  <c r="AL992" i="4"/>
  <c r="AH992" i="4"/>
  <c r="AI992" i="4" s="1"/>
  <c r="AL991" i="4"/>
  <c r="AH991" i="4"/>
  <c r="AI991" i="4" s="1"/>
  <c r="AL993" i="4"/>
  <c r="AH993" i="4"/>
  <c r="AI993" i="4" s="1"/>
  <c r="AL994" i="4"/>
  <c r="AH994" i="4"/>
  <c r="AI994" i="4" s="1"/>
  <c r="AL995" i="4"/>
  <c r="AH995" i="4"/>
  <c r="AI995" i="4" s="1"/>
  <c r="AL996" i="4"/>
  <c r="AH996" i="4"/>
  <c r="AI996" i="4" s="1"/>
  <c r="AL997" i="4"/>
  <c r="AH997" i="4"/>
  <c r="AI997" i="4" s="1"/>
  <c r="U998" i="4"/>
  <c r="Q998" i="4"/>
  <c r="AL999" i="4"/>
  <c r="AH999" i="4"/>
  <c r="AI999" i="4" s="1"/>
  <c r="AL998" i="4"/>
  <c r="AH998" i="4"/>
  <c r="AI998" i="4" s="1"/>
  <c r="AL1000" i="4"/>
  <c r="AH1000" i="4"/>
  <c r="AI1000" i="4" s="1"/>
  <c r="AL1001" i="4"/>
  <c r="AH1001" i="4"/>
  <c r="AI1001" i="4" s="1"/>
  <c r="AL1002" i="4"/>
  <c r="AH1002" i="4"/>
  <c r="AI1002" i="4" s="1"/>
  <c r="AL1003" i="4"/>
  <c r="AH1003" i="4"/>
  <c r="AI1003" i="4" s="1"/>
  <c r="AL1004" i="4"/>
  <c r="AH1004" i="4"/>
  <c r="AI1004" i="4" s="1"/>
  <c r="U1005" i="4"/>
  <c r="Q1005" i="4"/>
  <c r="AL1006" i="4"/>
  <c r="AH1006" i="4"/>
  <c r="AI1006" i="4" s="1"/>
  <c r="AL1005" i="4"/>
  <c r="AH1005" i="4"/>
  <c r="AI1005" i="4" s="1"/>
  <c r="AL1007" i="4"/>
  <c r="AH1007" i="4"/>
  <c r="AI1007" i="4" s="1"/>
  <c r="AL1008" i="4"/>
  <c r="AH1008" i="4"/>
  <c r="AI1008" i="4" s="1"/>
  <c r="AL1009" i="4"/>
  <c r="AH1009" i="4"/>
  <c r="AI1009" i="4" s="1"/>
  <c r="AL1010" i="4"/>
  <c r="AH1010" i="4"/>
  <c r="AI1010" i="4" s="1"/>
  <c r="AL1011" i="4"/>
  <c r="AH1011" i="4"/>
  <c r="AI1011" i="4" s="1"/>
  <c r="U1012" i="4"/>
  <c r="Q1012" i="4"/>
  <c r="AL1013" i="4"/>
  <c r="AH1013" i="4"/>
  <c r="AI1013" i="4" s="1"/>
  <c r="AL1012" i="4"/>
  <c r="AH1012" i="4"/>
  <c r="AI1012" i="4" s="1"/>
  <c r="AL1014" i="4"/>
  <c r="AH1014" i="4"/>
  <c r="AI1014" i="4" s="1"/>
  <c r="AL1015" i="4"/>
  <c r="AH1015" i="4"/>
  <c r="AI1015" i="4" s="1"/>
  <c r="AL1016" i="4"/>
  <c r="AH1016" i="4"/>
  <c r="AI1016" i="4" s="1"/>
  <c r="AL1017" i="4"/>
  <c r="AH1017" i="4"/>
  <c r="AI1017" i="4" s="1"/>
  <c r="AL1018" i="4"/>
  <c r="AH1018" i="4"/>
  <c r="AI1018" i="4" s="1"/>
  <c r="U1019" i="4"/>
  <c r="Q1019" i="4"/>
  <c r="AL1020" i="4"/>
  <c r="AH1020" i="4"/>
  <c r="AI1020" i="4" s="1"/>
  <c r="AL1019" i="4"/>
  <c r="AH1019" i="4"/>
  <c r="AI1019" i="4" s="1"/>
  <c r="AL1021" i="4"/>
  <c r="AH1021" i="4"/>
  <c r="AI1021" i="4" s="1"/>
  <c r="AL1022" i="4"/>
  <c r="AH1022" i="4"/>
  <c r="AI1022" i="4" s="1"/>
  <c r="AL1023" i="4"/>
  <c r="AH1023" i="4"/>
  <c r="AI1023" i="4" s="1"/>
  <c r="AL1024" i="4"/>
  <c r="AH1024" i="4"/>
  <c r="AI1024" i="4" s="1"/>
  <c r="AL1025" i="4"/>
  <c r="AH1025" i="4"/>
  <c r="AI1025" i="4" s="1"/>
  <c r="U1026" i="4"/>
  <c r="Q1026" i="4"/>
  <c r="AL1027" i="4"/>
  <c r="AH1027" i="4"/>
  <c r="AI1027" i="4" s="1"/>
  <c r="AL1026" i="4"/>
  <c r="AH1026" i="4"/>
  <c r="AI1026" i="4" s="1"/>
  <c r="AL1028" i="4"/>
  <c r="AH1028" i="4"/>
  <c r="AI1028" i="4" s="1"/>
  <c r="AL1029" i="4"/>
  <c r="AH1029" i="4"/>
  <c r="AI1029" i="4" s="1"/>
  <c r="AL1030" i="4"/>
  <c r="AH1030" i="4"/>
  <c r="AI1030" i="4" s="1"/>
  <c r="AL1031" i="4"/>
  <c r="AH1031" i="4"/>
  <c r="AI1031" i="4" s="1"/>
  <c r="AL1032" i="4"/>
  <c r="AH1032" i="4"/>
  <c r="AI1032" i="4" s="1"/>
  <c r="U1033" i="4"/>
  <c r="Q1033" i="4"/>
  <c r="AL1034" i="4"/>
  <c r="AH1034" i="4"/>
  <c r="AI1034" i="4" s="1"/>
  <c r="AL1033" i="4"/>
  <c r="AH1033" i="4"/>
  <c r="AI1033" i="4" s="1"/>
  <c r="AL1035" i="4"/>
  <c r="AH1035" i="4"/>
  <c r="AI1035" i="4" s="1"/>
  <c r="AL1036" i="4"/>
  <c r="AH1036" i="4"/>
  <c r="AI1036" i="4" s="1"/>
  <c r="AL1037" i="4"/>
  <c r="AH1037" i="4"/>
  <c r="AI1037" i="4" s="1"/>
  <c r="AL1038" i="4"/>
  <c r="AH1038" i="4"/>
  <c r="AI1038" i="4" s="1"/>
  <c r="AL1039" i="4"/>
  <c r="AH1039" i="4"/>
  <c r="AI1039" i="4" s="1"/>
  <c r="U1040" i="4"/>
  <c r="Q1040" i="4"/>
  <c r="AL1041" i="4"/>
  <c r="AH1041" i="4"/>
  <c r="AI1041" i="4" s="1"/>
  <c r="AL1040" i="4"/>
  <c r="AH1040" i="4"/>
  <c r="AI1040" i="4" s="1"/>
  <c r="AL1042" i="4"/>
  <c r="AH1042" i="4"/>
  <c r="AI1042" i="4" s="1"/>
  <c r="AL1043" i="4"/>
  <c r="AH1043" i="4"/>
  <c r="AI1043" i="4" s="1"/>
  <c r="AL1044" i="4"/>
  <c r="AH1044" i="4"/>
  <c r="AI1044" i="4" s="1"/>
  <c r="AL1045" i="4"/>
  <c r="AH1045" i="4"/>
  <c r="AI1045" i="4" s="1"/>
  <c r="AL1046" i="4"/>
  <c r="AH1046" i="4"/>
  <c r="AI1046" i="4" s="1"/>
  <c r="U1047" i="4"/>
  <c r="Q1047" i="4"/>
  <c r="AL1048" i="4"/>
  <c r="AH1048" i="4"/>
  <c r="AI1048" i="4" s="1"/>
  <c r="AL1047" i="4"/>
  <c r="AH1047" i="4"/>
  <c r="AI1047" i="4" s="1"/>
  <c r="AL1049" i="4"/>
  <c r="AH1049" i="4"/>
  <c r="AI1049" i="4" s="1"/>
  <c r="AL1050" i="4"/>
  <c r="AH1050" i="4"/>
  <c r="AI1050" i="4" s="1"/>
  <c r="AL1051" i="4"/>
  <c r="AH1051" i="4"/>
  <c r="AI1051" i="4" s="1"/>
  <c r="AL1052" i="4"/>
  <c r="AH1052" i="4"/>
  <c r="AI1052" i="4" s="1"/>
  <c r="AL1053" i="4"/>
  <c r="AH1053" i="4"/>
  <c r="AI1053" i="4" s="1"/>
  <c r="U1054" i="4"/>
  <c r="Q1054" i="4"/>
  <c r="AL1055" i="4"/>
  <c r="AH1055" i="4"/>
  <c r="AI1055" i="4" s="1"/>
  <c r="AL1054" i="4"/>
  <c r="AH1054" i="4"/>
  <c r="AI1054" i="4" s="1"/>
  <c r="AL1056" i="4"/>
  <c r="AH1056" i="4"/>
  <c r="AI1056" i="4" s="1"/>
  <c r="AL1057" i="4"/>
  <c r="AH1057" i="4"/>
  <c r="AI1057" i="4" s="1"/>
  <c r="AL1058" i="4"/>
  <c r="AH1058" i="4"/>
  <c r="AI1058" i="4" s="1"/>
  <c r="AL1059" i="4"/>
  <c r="AH1059" i="4"/>
  <c r="AI1059" i="4" s="1"/>
  <c r="AL1060" i="4"/>
  <c r="AH1060" i="4"/>
  <c r="AI1060" i="4" s="1"/>
  <c r="V11" i="2"/>
  <c r="P11" i="2"/>
  <c r="AS11" i="2"/>
  <c r="U11" i="2"/>
  <c r="V18" i="2"/>
  <c r="P18" i="2"/>
  <c r="AS18" i="2"/>
  <c r="U18" i="2"/>
  <c r="V25" i="2"/>
  <c r="P25" i="2"/>
  <c r="AS25" i="2"/>
  <c r="U25" i="2"/>
  <c r="V32" i="2"/>
  <c r="P32" i="2"/>
  <c r="AS32" i="2"/>
  <c r="U32" i="2"/>
  <c r="V39" i="2"/>
  <c r="P39" i="2"/>
  <c r="AS39" i="2"/>
  <c r="U39" i="2"/>
  <c r="V46" i="2"/>
  <c r="P46" i="2"/>
  <c r="AS46" i="2"/>
  <c r="U46" i="2"/>
  <c r="V53" i="2"/>
  <c r="P53" i="2"/>
  <c r="AS53" i="2"/>
  <c r="U53" i="2"/>
  <c r="V60" i="2"/>
  <c r="P60" i="2"/>
  <c r="AS60" i="2"/>
  <c r="U60" i="2"/>
  <c r="V67" i="2"/>
  <c r="P67" i="2"/>
  <c r="AS67" i="2"/>
  <c r="U67" i="2"/>
  <c r="V74" i="2"/>
  <c r="P74" i="2"/>
  <c r="AS74" i="2"/>
  <c r="U74" i="2"/>
  <c r="V81" i="2"/>
  <c r="P81" i="2"/>
  <c r="AS81" i="2"/>
  <c r="U81" i="2"/>
  <c r="V88" i="2"/>
  <c r="P88" i="2"/>
  <c r="AS88" i="2"/>
  <c r="U88" i="2"/>
  <c r="V95" i="2"/>
  <c r="P95" i="2"/>
  <c r="AS95" i="2"/>
  <c r="U95" i="2"/>
  <c r="V102" i="2"/>
  <c r="P102" i="2"/>
  <c r="AS102" i="2"/>
  <c r="U102" i="2"/>
  <c r="V109" i="2"/>
  <c r="P109" i="2"/>
  <c r="AS109" i="2"/>
  <c r="U109" i="2"/>
  <c r="V116" i="2"/>
  <c r="P116" i="2"/>
  <c r="AS116" i="2"/>
  <c r="U116" i="2"/>
  <c r="V123" i="2"/>
  <c r="P123" i="2"/>
  <c r="AS123" i="2"/>
  <c r="U123" i="2"/>
  <c r="V130" i="2"/>
  <c r="P130" i="2"/>
  <c r="AS130" i="2"/>
  <c r="U130" i="2"/>
  <c r="AQ39" i="2" l="1"/>
  <c r="AR39" i="2" s="1"/>
  <c r="AQ109" i="2"/>
  <c r="AR109" i="2" s="1"/>
  <c r="AT109" i="2" s="1"/>
  <c r="AQ81" i="2"/>
  <c r="AR81" i="2" s="1"/>
  <c r="AT81" i="2" s="1"/>
  <c r="AQ123" i="2"/>
  <c r="AR123" i="2" s="1"/>
  <c r="AT123" i="2" s="1"/>
  <c r="AQ116" i="2"/>
  <c r="AR116" i="2" s="1"/>
  <c r="AT116" i="2" s="1"/>
  <c r="AQ46" i="2"/>
  <c r="AR46" i="2" s="1"/>
  <c r="AT46" i="2" s="1"/>
  <c r="AQ18" i="2"/>
  <c r="AR18" i="2" s="1"/>
  <c r="AT18" i="2" s="1"/>
  <c r="AQ53" i="2"/>
  <c r="AR53" i="2" s="1"/>
  <c r="AT53" i="2" s="1"/>
  <c r="AQ102" i="2"/>
  <c r="AR102" i="2" s="1"/>
  <c r="AT102" i="2" s="1"/>
  <c r="AQ32" i="2"/>
  <c r="AR32" i="2" s="1"/>
  <c r="AT32" i="2" s="1"/>
  <c r="AQ25" i="2"/>
  <c r="AR25" i="2" s="1"/>
  <c r="AT25" i="2" s="1"/>
  <c r="AQ60" i="2"/>
  <c r="AR60" i="2" s="1"/>
  <c r="AT60" i="2" s="1"/>
  <c r="AQ95" i="2"/>
  <c r="AR95" i="2" s="1"/>
  <c r="AT95" i="2" s="1"/>
  <c r="AQ88" i="2"/>
  <c r="AR88" i="2" s="1"/>
  <c r="AT88" i="2" s="1"/>
  <c r="AQ11" i="2"/>
  <c r="AR11" i="2" s="1"/>
  <c r="AT11" i="2" s="1"/>
  <c r="AQ74" i="2"/>
  <c r="AR74" i="2" s="1"/>
  <c r="AT74" i="2" s="1"/>
  <c r="AQ130" i="2"/>
  <c r="AR130" i="2" s="1"/>
  <c r="AT130" i="2" s="1"/>
  <c r="AQ67" i="2"/>
  <c r="AR67" i="2" s="1"/>
  <c r="AT67" i="2" s="1"/>
  <c r="AK1054" i="4"/>
  <c r="AJ1054" i="4" s="1"/>
  <c r="AN1054" i="4"/>
  <c r="AM1054" i="4" s="1"/>
  <c r="AK1047" i="4"/>
  <c r="AJ1047" i="4" s="1"/>
  <c r="AN1047" i="4"/>
  <c r="AM1047" i="4" s="1"/>
  <c r="AK1040" i="4"/>
  <c r="AJ1040" i="4" s="1"/>
  <c r="AN1040" i="4"/>
  <c r="AM1040" i="4" s="1"/>
  <c r="AK1033" i="4"/>
  <c r="AJ1033" i="4" s="1"/>
  <c r="AN1033" i="4"/>
  <c r="AM1033" i="4" s="1"/>
  <c r="AK1026" i="4"/>
  <c r="AJ1026" i="4" s="1"/>
  <c r="AN1026" i="4"/>
  <c r="AM1026" i="4" s="1"/>
  <c r="AK1019" i="4"/>
  <c r="AJ1019" i="4" s="1"/>
  <c r="AN1019" i="4"/>
  <c r="AM1019" i="4" s="1"/>
  <c r="AK1012" i="4"/>
  <c r="AJ1012" i="4" s="1"/>
  <c r="AN1012" i="4"/>
  <c r="AM1012" i="4" s="1"/>
  <c r="AK1005" i="4"/>
  <c r="AJ1005" i="4" s="1"/>
  <c r="AN1005" i="4"/>
  <c r="AM1005" i="4" s="1"/>
  <c r="AK998" i="4"/>
  <c r="AJ998" i="4" s="1"/>
  <c r="AN998" i="4"/>
  <c r="AM998" i="4" s="1"/>
  <c r="AK991" i="4"/>
  <c r="AJ991" i="4" s="1"/>
  <c r="AN991" i="4"/>
  <c r="AM991" i="4" s="1"/>
  <c r="AK984" i="4"/>
  <c r="AJ984" i="4" s="1"/>
  <c r="AN984" i="4"/>
  <c r="AM984" i="4" s="1"/>
  <c r="AK977" i="4"/>
  <c r="AJ977" i="4" s="1"/>
  <c r="AN977" i="4"/>
  <c r="AM977" i="4" s="1"/>
  <c r="AK970" i="4"/>
  <c r="AJ970" i="4" s="1"/>
  <c r="AN970" i="4"/>
  <c r="AM970" i="4" s="1"/>
  <c r="AK963" i="4"/>
  <c r="AJ963" i="4" s="1"/>
  <c r="AN963" i="4"/>
  <c r="AM963" i="4" s="1"/>
  <c r="AK956" i="4"/>
  <c r="AJ956" i="4" s="1"/>
  <c r="AN956" i="4"/>
  <c r="AM956" i="4" s="1"/>
  <c r="AK949" i="4"/>
  <c r="AJ949" i="4" s="1"/>
  <c r="AN949" i="4"/>
  <c r="AM949" i="4" s="1"/>
  <c r="AK942" i="4"/>
  <c r="AJ942" i="4" s="1"/>
  <c r="AN942" i="4"/>
  <c r="AM942" i="4" s="1"/>
  <c r="AK935" i="4"/>
  <c r="AJ935" i="4" s="1"/>
  <c r="AN935" i="4"/>
  <c r="AM935" i="4" s="1"/>
  <c r="AK928" i="4"/>
  <c r="AJ928" i="4" s="1"/>
  <c r="AN928" i="4"/>
  <c r="AM928" i="4" s="1"/>
  <c r="AK921" i="4"/>
  <c r="AJ921" i="4" s="1"/>
  <c r="AN921" i="4"/>
  <c r="AM921" i="4" s="1"/>
  <c r="AK914" i="4"/>
  <c r="AJ914" i="4" s="1"/>
  <c r="AN914" i="4"/>
  <c r="AM914" i="4" s="1"/>
  <c r="AK907" i="4"/>
  <c r="AJ907" i="4" s="1"/>
  <c r="AN907" i="4"/>
  <c r="AM907" i="4" s="1"/>
  <c r="AK900" i="4"/>
  <c r="AJ900" i="4" s="1"/>
  <c r="AN900" i="4"/>
  <c r="AM900" i="4" s="1"/>
  <c r="AK893" i="4"/>
  <c r="AJ893" i="4" s="1"/>
  <c r="AN893" i="4"/>
  <c r="AM893" i="4" s="1"/>
  <c r="AK886" i="4"/>
  <c r="AJ886" i="4" s="1"/>
  <c r="AN886" i="4"/>
  <c r="AM886" i="4" s="1"/>
  <c r="AK879" i="4"/>
  <c r="AJ879" i="4" s="1"/>
  <c r="AN879" i="4"/>
  <c r="AM879" i="4" s="1"/>
  <c r="AK872" i="4"/>
  <c r="AJ872" i="4" s="1"/>
  <c r="AN872" i="4"/>
  <c r="AM872" i="4" s="1"/>
  <c r="AK865" i="4"/>
  <c r="AJ865" i="4" s="1"/>
  <c r="AN865" i="4"/>
  <c r="AM865" i="4" s="1"/>
  <c r="AK858" i="4"/>
  <c r="AJ858" i="4" s="1"/>
  <c r="AN858" i="4"/>
  <c r="AM858" i="4" s="1"/>
  <c r="AK851" i="4"/>
  <c r="AJ851" i="4" s="1"/>
  <c r="AN851" i="4"/>
  <c r="AM851" i="4" s="1"/>
  <c r="AK844" i="4"/>
  <c r="AJ844" i="4" s="1"/>
  <c r="AN844" i="4"/>
  <c r="AM844" i="4" s="1"/>
  <c r="AK837" i="4"/>
  <c r="AJ837" i="4" s="1"/>
  <c r="AN837" i="4"/>
  <c r="AM837" i="4" s="1"/>
  <c r="AK830" i="4"/>
  <c r="AJ830" i="4" s="1"/>
  <c r="AN830" i="4"/>
  <c r="AM830" i="4" s="1"/>
  <c r="AK823" i="4"/>
  <c r="AJ823" i="4" s="1"/>
  <c r="AN823" i="4"/>
  <c r="AM823" i="4" s="1"/>
  <c r="AK816" i="4"/>
  <c r="AJ816" i="4" s="1"/>
  <c r="AN816" i="4"/>
  <c r="AM816" i="4" s="1"/>
  <c r="AK809" i="4"/>
  <c r="AJ809" i="4" s="1"/>
  <c r="AN809" i="4"/>
  <c r="AM809" i="4" s="1"/>
  <c r="AK802" i="4"/>
  <c r="AJ802" i="4" s="1"/>
  <c r="AN802" i="4"/>
  <c r="AM802" i="4" s="1"/>
  <c r="AK795" i="4"/>
  <c r="AJ795" i="4" s="1"/>
  <c r="AN795" i="4"/>
  <c r="AM795" i="4" s="1"/>
  <c r="AK788" i="4"/>
  <c r="AJ788" i="4" s="1"/>
  <c r="AN788" i="4"/>
  <c r="AM788" i="4" s="1"/>
  <c r="AK781" i="4"/>
  <c r="AJ781" i="4" s="1"/>
  <c r="AN781" i="4"/>
  <c r="AM781" i="4" s="1"/>
  <c r="AK774" i="4"/>
  <c r="AJ774" i="4" s="1"/>
  <c r="AN774" i="4"/>
  <c r="AM774" i="4" s="1"/>
  <c r="AK767" i="4"/>
  <c r="AJ767" i="4" s="1"/>
  <c r="AN767" i="4"/>
  <c r="AM767" i="4" s="1"/>
  <c r="AK760" i="4"/>
  <c r="AJ760" i="4" s="1"/>
  <c r="AN760" i="4"/>
  <c r="AM760" i="4" s="1"/>
  <c r="AK753" i="4"/>
  <c r="AJ753" i="4" s="1"/>
  <c r="AN753" i="4"/>
  <c r="AM753" i="4" s="1"/>
  <c r="AK746" i="4"/>
  <c r="AJ746" i="4" s="1"/>
  <c r="AN746" i="4"/>
  <c r="AM746" i="4" s="1"/>
  <c r="AK739" i="4"/>
  <c r="AJ739" i="4" s="1"/>
  <c r="AN739" i="4"/>
  <c r="AM739" i="4" s="1"/>
  <c r="AK732" i="4"/>
  <c r="AJ732" i="4" s="1"/>
  <c r="AN732" i="4"/>
  <c r="AM732" i="4" s="1"/>
  <c r="AK725" i="4"/>
  <c r="AJ725" i="4" s="1"/>
  <c r="AN725" i="4"/>
  <c r="AM725" i="4" s="1"/>
  <c r="AK718" i="4"/>
  <c r="AJ718" i="4" s="1"/>
  <c r="AN718" i="4"/>
  <c r="AM718" i="4" s="1"/>
  <c r="AK711" i="4"/>
  <c r="AJ711" i="4" s="1"/>
  <c r="AN711" i="4"/>
  <c r="AM711" i="4" s="1"/>
  <c r="AK704" i="4"/>
  <c r="AJ704" i="4" s="1"/>
  <c r="AN704" i="4"/>
  <c r="AM704" i="4" s="1"/>
  <c r="AK697" i="4"/>
  <c r="AJ697" i="4" s="1"/>
  <c r="AN697" i="4"/>
  <c r="AM697" i="4" s="1"/>
  <c r="AH691" i="4"/>
  <c r="AI691" i="4" s="1"/>
  <c r="AL691" i="4"/>
  <c r="AH684" i="4"/>
  <c r="AI684" i="4" s="1"/>
  <c r="AL684" i="4"/>
  <c r="AH677" i="4"/>
  <c r="AI677" i="4" s="1"/>
  <c r="AL677" i="4"/>
  <c r="AH670" i="4"/>
  <c r="AI670" i="4" s="1"/>
  <c r="AL670" i="4"/>
  <c r="AH663" i="4"/>
  <c r="AI663" i="4" s="1"/>
  <c r="AL663" i="4"/>
  <c r="AH656" i="4"/>
  <c r="AI656" i="4" s="1"/>
  <c r="AL656" i="4"/>
  <c r="AH649" i="4"/>
  <c r="AI649" i="4" s="1"/>
  <c r="AL649" i="4"/>
  <c r="AH642" i="4"/>
  <c r="AI642" i="4" s="1"/>
  <c r="AL642" i="4"/>
  <c r="AH635" i="4"/>
  <c r="AI635" i="4" s="1"/>
  <c r="AL635" i="4"/>
  <c r="AH628" i="4"/>
  <c r="AI628" i="4" s="1"/>
  <c r="AL628" i="4"/>
  <c r="AH621" i="4"/>
  <c r="AI621" i="4" s="1"/>
  <c r="AL621" i="4"/>
  <c r="AH614" i="4"/>
  <c r="AI614" i="4" s="1"/>
  <c r="AL614" i="4"/>
  <c r="AH607" i="4"/>
  <c r="AI607" i="4" s="1"/>
  <c r="AL607" i="4"/>
  <c r="AH600" i="4"/>
  <c r="AI600" i="4" s="1"/>
  <c r="AL600" i="4"/>
  <c r="AH593" i="4"/>
  <c r="AI593" i="4" s="1"/>
  <c r="AL593" i="4"/>
  <c r="AH586" i="4"/>
  <c r="AI586" i="4" s="1"/>
  <c r="AL586" i="4"/>
  <c r="AH579" i="4"/>
  <c r="AI579" i="4" s="1"/>
  <c r="AL579" i="4"/>
  <c r="AH572" i="4"/>
  <c r="AI572" i="4" s="1"/>
  <c r="AL572" i="4"/>
  <c r="AH565" i="4"/>
  <c r="AI565" i="4" s="1"/>
  <c r="AL565" i="4"/>
  <c r="AH558" i="4"/>
  <c r="AI558" i="4" s="1"/>
  <c r="AL558" i="4"/>
  <c r="AH551" i="4"/>
  <c r="AI551" i="4" s="1"/>
  <c r="AL551" i="4"/>
  <c r="AH544" i="4"/>
  <c r="AI544" i="4" s="1"/>
  <c r="AL544" i="4"/>
  <c r="AH537" i="4"/>
  <c r="AI537" i="4" s="1"/>
  <c r="AL537" i="4"/>
  <c r="AH530" i="4"/>
  <c r="AI530" i="4" s="1"/>
  <c r="AK529" i="4" s="1"/>
  <c r="AJ529" i="4" s="1"/>
  <c r="AL530" i="4"/>
  <c r="AN529" i="4" s="1"/>
  <c r="AM529" i="4" s="1"/>
  <c r="AH523" i="4"/>
  <c r="AI523" i="4" s="1"/>
  <c r="AK522" i="4" s="1"/>
  <c r="AJ522" i="4" s="1"/>
  <c r="AL523" i="4"/>
  <c r="AN522" i="4" s="1"/>
  <c r="AM522" i="4" s="1"/>
  <c r="AH516" i="4"/>
  <c r="AI516" i="4" s="1"/>
  <c r="AL516" i="4"/>
  <c r="AH509" i="4"/>
  <c r="AI509" i="4" s="1"/>
  <c r="AL509" i="4"/>
  <c r="AH502" i="4"/>
  <c r="AI502" i="4" s="1"/>
  <c r="AL502" i="4"/>
  <c r="AH495" i="4"/>
  <c r="AI495" i="4" s="1"/>
  <c r="AL495" i="4"/>
  <c r="AH488" i="4"/>
  <c r="AI488" i="4" s="1"/>
  <c r="AL488" i="4"/>
  <c r="AH481" i="4"/>
  <c r="AI481" i="4" s="1"/>
  <c r="AL481" i="4"/>
  <c r="AH474" i="4"/>
  <c r="AI474" i="4" s="1"/>
  <c r="AL474" i="4"/>
  <c r="AH467" i="4"/>
  <c r="AI467" i="4" s="1"/>
  <c r="AL467" i="4"/>
  <c r="AH460" i="4"/>
  <c r="AI460" i="4" s="1"/>
  <c r="AK459" i="4" s="1"/>
  <c r="AJ459" i="4" s="1"/>
  <c r="AL460" i="4"/>
  <c r="AN459" i="4" s="1"/>
  <c r="AM459" i="4" s="1"/>
  <c r="AH453" i="4"/>
  <c r="AI453" i="4" s="1"/>
  <c r="AK452" i="4" s="1"/>
  <c r="AJ452" i="4" s="1"/>
  <c r="AL453" i="4"/>
  <c r="AN452" i="4" s="1"/>
  <c r="AM452" i="4" s="1"/>
  <c r="AH446" i="4"/>
  <c r="AI446" i="4" s="1"/>
  <c r="AL446" i="4"/>
  <c r="AH439" i="4"/>
  <c r="AI439" i="4" s="1"/>
  <c r="AL439" i="4"/>
  <c r="AH432" i="4"/>
  <c r="AI432" i="4" s="1"/>
  <c r="AL432" i="4"/>
  <c r="AH425" i="4"/>
  <c r="AI425" i="4" s="1"/>
  <c r="AL425" i="4"/>
  <c r="AH418" i="4"/>
  <c r="AI418" i="4" s="1"/>
  <c r="AL418" i="4"/>
  <c r="AH411" i="4"/>
  <c r="AI411" i="4" s="1"/>
  <c r="AL411" i="4"/>
  <c r="AH404" i="4"/>
  <c r="AI404" i="4" s="1"/>
  <c r="AL404" i="4"/>
  <c r="AH397" i="4"/>
  <c r="AI397" i="4" s="1"/>
  <c r="AL397" i="4"/>
  <c r="AH390" i="4"/>
  <c r="AI390" i="4" s="1"/>
  <c r="AL390" i="4"/>
  <c r="AH383" i="4"/>
  <c r="AI383" i="4" s="1"/>
  <c r="AL383" i="4"/>
  <c r="AH376" i="4"/>
  <c r="AI376" i="4" s="1"/>
  <c r="AL376" i="4"/>
  <c r="AH369" i="4"/>
  <c r="AI369" i="4" s="1"/>
  <c r="AL369" i="4"/>
  <c r="AH362" i="4"/>
  <c r="AI362" i="4" s="1"/>
  <c r="AL362" i="4"/>
  <c r="AH355" i="4"/>
  <c r="AI355" i="4" s="1"/>
  <c r="AL355" i="4"/>
  <c r="AH348" i="4"/>
  <c r="AI348" i="4" s="1"/>
  <c r="AL348" i="4"/>
  <c r="AH341" i="4"/>
  <c r="AI341" i="4" s="1"/>
  <c r="AL341" i="4"/>
  <c r="AH334" i="4"/>
  <c r="AI334" i="4" s="1"/>
  <c r="AL334" i="4"/>
  <c r="AH327" i="4"/>
  <c r="AI327" i="4" s="1"/>
  <c r="AL327" i="4"/>
  <c r="AH320" i="4"/>
  <c r="AI320" i="4" s="1"/>
  <c r="AK319" i="4" s="1"/>
  <c r="AJ319" i="4" s="1"/>
  <c r="AL320" i="4"/>
  <c r="AN319" i="4" s="1"/>
  <c r="AM319" i="4" s="1"/>
  <c r="AH313" i="4"/>
  <c r="AI313" i="4" s="1"/>
  <c r="AL313" i="4"/>
  <c r="AH306" i="4"/>
  <c r="AI306" i="4" s="1"/>
  <c r="AK305" i="4" s="1"/>
  <c r="AJ305" i="4" s="1"/>
  <c r="AL306" i="4"/>
  <c r="AN305" i="4" s="1"/>
  <c r="AM305" i="4" s="1"/>
  <c r="AH299" i="4"/>
  <c r="AI299" i="4" s="1"/>
  <c r="AL299" i="4"/>
  <c r="AH292" i="4"/>
  <c r="AI292" i="4" s="1"/>
  <c r="AL292" i="4"/>
  <c r="AH285" i="4"/>
  <c r="AI285" i="4" s="1"/>
  <c r="AL285" i="4"/>
  <c r="AH278" i="4"/>
  <c r="AI278" i="4" s="1"/>
  <c r="AK277" i="4" s="1"/>
  <c r="AJ277" i="4" s="1"/>
  <c r="AL278" i="4"/>
  <c r="AN277" i="4" s="1"/>
  <c r="AM277" i="4" s="1"/>
  <c r="AH271" i="4"/>
  <c r="AI271" i="4" s="1"/>
  <c r="AL271" i="4"/>
  <c r="AH264" i="4"/>
  <c r="AI264" i="4" s="1"/>
  <c r="AL264" i="4"/>
  <c r="AH257" i="4"/>
  <c r="AI257" i="4" s="1"/>
  <c r="AL257" i="4"/>
  <c r="AH250" i="4"/>
  <c r="AI250" i="4" s="1"/>
  <c r="AL250" i="4"/>
  <c r="AH243" i="4"/>
  <c r="AI243" i="4" s="1"/>
  <c r="AL243" i="4"/>
  <c r="AH236" i="4"/>
  <c r="AI236" i="4" s="1"/>
  <c r="AL236" i="4"/>
  <c r="AH229" i="4"/>
  <c r="AI229" i="4" s="1"/>
  <c r="AL229" i="4"/>
  <c r="AH222" i="4"/>
  <c r="AI222" i="4" s="1"/>
  <c r="AL222" i="4"/>
  <c r="AH215" i="4"/>
  <c r="AI215" i="4" s="1"/>
  <c r="AL215" i="4"/>
  <c r="AH208" i="4"/>
  <c r="AI208" i="4" s="1"/>
  <c r="AL208" i="4"/>
  <c r="AH201" i="4"/>
  <c r="AI201" i="4" s="1"/>
  <c r="AL201" i="4"/>
  <c r="AH194" i="4"/>
  <c r="AI194" i="4" s="1"/>
  <c r="AL194" i="4"/>
  <c r="AH187" i="4"/>
  <c r="AI187" i="4" s="1"/>
  <c r="AL187" i="4"/>
  <c r="AH180" i="4"/>
  <c r="AI180" i="4" s="1"/>
  <c r="AL180" i="4"/>
  <c r="AH173" i="4"/>
  <c r="AI173" i="4" s="1"/>
  <c r="AL173" i="4"/>
  <c r="AH166" i="4"/>
  <c r="AI166" i="4" s="1"/>
  <c r="AL166" i="4"/>
  <c r="AH159" i="4"/>
  <c r="AI159" i="4" s="1"/>
  <c r="AL159" i="4"/>
  <c r="AH152" i="4"/>
  <c r="AI152" i="4" s="1"/>
  <c r="AL152" i="4"/>
  <c r="AH145" i="4"/>
  <c r="AI145" i="4" s="1"/>
  <c r="AL145" i="4"/>
  <c r="AH138" i="4"/>
  <c r="AI138" i="4" s="1"/>
  <c r="AL138" i="4"/>
  <c r="AH131" i="4"/>
  <c r="AI131" i="4" s="1"/>
  <c r="AK130" i="4" s="1"/>
  <c r="AJ130" i="4" s="1"/>
  <c r="AL131" i="4"/>
  <c r="AN130" i="4" s="1"/>
  <c r="AM130" i="4" s="1"/>
  <c r="AH124" i="4"/>
  <c r="AI124" i="4" s="1"/>
  <c r="AK123" i="4" s="1"/>
  <c r="AJ123" i="4" s="1"/>
  <c r="AL124" i="4"/>
  <c r="AN123" i="4" s="1"/>
  <c r="AM123" i="4" s="1"/>
  <c r="AH117" i="4"/>
  <c r="AI117" i="4" s="1"/>
  <c r="AL117" i="4"/>
  <c r="AH110" i="4"/>
  <c r="AI110" i="4" s="1"/>
  <c r="AL110" i="4"/>
  <c r="AH103" i="4"/>
  <c r="AI103" i="4" s="1"/>
  <c r="AL103" i="4"/>
  <c r="AH96" i="4"/>
  <c r="AI96" i="4" s="1"/>
  <c r="AL96" i="4"/>
  <c r="AH89" i="4"/>
  <c r="AI89" i="4" s="1"/>
  <c r="AL89" i="4"/>
  <c r="AH82" i="4"/>
  <c r="AI82" i="4" s="1"/>
  <c r="AL82" i="4"/>
  <c r="AH75" i="4"/>
  <c r="AI75" i="4" s="1"/>
  <c r="AL75" i="4"/>
  <c r="AH68" i="4"/>
  <c r="AI68" i="4" s="1"/>
  <c r="AL68" i="4"/>
  <c r="AK60" i="4"/>
  <c r="AJ60" i="4" s="1"/>
  <c r="AN60" i="4"/>
  <c r="AM60" i="4" s="1"/>
  <c r="AH54" i="4"/>
  <c r="AI54" i="4" s="1"/>
  <c r="AL54" i="4"/>
  <c r="AH47" i="4"/>
  <c r="AI47" i="4" s="1"/>
  <c r="AL47" i="4"/>
  <c r="AH40" i="4"/>
  <c r="AI40" i="4" s="1"/>
  <c r="AL40" i="4"/>
  <c r="AH33" i="4"/>
  <c r="AI33" i="4" s="1"/>
  <c r="AL33" i="4"/>
  <c r="AH26" i="4"/>
  <c r="AI26" i="4" s="1"/>
  <c r="AL26" i="4"/>
  <c r="AH19" i="4"/>
  <c r="AI19" i="4" s="1"/>
  <c r="AL19" i="4"/>
  <c r="AH12" i="4"/>
  <c r="AI12" i="4" s="1"/>
  <c r="AL12" i="4"/>
  <c r="AT39" i="2"/>
  <c r="AL13" i="4" l="1"/>
  <c r="AL14" i="4" s="1"/>
  <c r="AH13" i="4"/>
  <c r="AI13" i="4" s="1"/>
  <c r="AH14" i="4" s="1"/>
  <c r="AI14" i="4" s="1"/>
  <c r="AL20" i="4"/>
  <c r="AN18" i="4" s="1"/>
  <c r="AM18" i="4" s="1"/>
  <c r="AH20" i="4"/>
  <c r="AI20" i="4" s="1"/>
  <c r="AK18" i="4" s="1"/>
  <c r="AJ18" i="4" s="1"/>
  <c r="AL27" i="4"/>
  <c r="AL28" i="4" s="1"/>
  <c r="AH27" i="4"/>
  <c r="AI27" i="4" s="1"/>
  <c r="AH28" i="4" s="1"/>
  <c r="AI28" i="4" s="1"/>
  <c r="AL34" i="4"/>
  <c r="AL35" i="4" s="1"/>
  <c r="AL36" i="4" s="1"/>
  <c r="AH34" i="4"/>
  <c r="AI34" i="4" s="1"/>
  <c r="AH35" i="4" s="1"/>
  <c r="AI35" i="4" s="1"/>
  <c r="AH36" i="4" s="1"/>
  <c r="AI36" i="4" s="1"/>
  <c r="AL41" i="4"/>
  <c r="AL42" i="4" s="1"/>
  <c r="AL43" i="4" s="1"/>
  <c r="AN39" i="4" s="1"/>
  <c r="AM39" i="4" s="1"/>
  <c r="AH41" i="4"/>
  <c r="AI41" i="4" s="1"/>
  <c r="AH42" i="4" s="1"/>
  <c r="AI42" i="4" s="1"/>
  <c r="AH43" i="4" s="1"/>
  <c r="AI43" i="4" s="1"/>
  <c r="AL48" i="4"/>
  <c r="AL49" i="4" s="1"/>
  <c r="AH48" i="4"/>
  <c r="AI48" i="4" s="1"/>
  <c r="AH49" i="4" s="1"/>
  <c r="AI49" i="4" s="1"/>
  <c r="AL55" i="4"/>
  <c r="AL56" i="4" s="1"/>
  <c r="AH55" i="4"/>
  <c r="AI55" i="4" s="1"/>
  <c r="AH56" i="4" s="1"/>
  <c r="AI56" i="4" s="1"/>
  <c r="AO60" i="4"/>
  <c r="AL69" i="4"/>
  <c r="AL70" i="4" s="1"/>
  <c r="AL71" i="4" s="1"/>
  <c r="AH69" i="4"/>
  <c r="AI69" i="4" s="1"/>
  <c r="AH70" i="4" s="1"/>
  <c r="AI70" i="4" s="1"/>
  <c r="AH71" i="4" s="1"/>
  <c r="AI71" i="4" s="1"/>
  <c r="AL76" i="4"/>
  <c r="AN74" i="4" s="1"/>
  <c r="AM74" i="4" s="1"/>
  <c r="AH76" i="4"/>
  <c r="AI76" i="4" s="1"/>
  <c r="AK74" i="4" s="1"/>
  <c r="AJ74" i="4" s="1"/>
  <c r="AL83" i="4"/>
  <c r="AL84" i="4" s="1"/>
  <c r="AL85" i="4" s="1"/>
  <c r="AH83" i="4"/>
  <c r="AI83" i="4" s="1"/>
  <c r="AH84" i="4" s="1"/>
  <c r="AI84" i="4" s="1"/>
  <c r="AH85" i="4" s="1"/>
  <c r="AI85" i="4" s="1"/>
  <c r="AL90" i="4"/>
  <c r="AL91" i="4" s="1"/>
  <c r="AH90" i="4"/>
  <c r="AI90" i="4" s="1"/>
  <c r="AH91" i="4" s="1"/>
  <c r="AI91" i="4" s="1"/>
  <c r="AK88" i="4" s="1"/>
  <c r="AJ88" i="4" s="1"/>
  <c r="AL97" i="4"/>
  <c r="AL98" i="4" s="1"/>
  <c r="AH97" i="4"/>
  <c r="AI97" i="4" s="1"/>
  <c r="AH98" i="4" s="1"/>
  <c r="AI98" i="4" s="1"/>
  <c r="AL104" i="4"/>
  <c r="AL105" i="4" s="1"/>
  <c r="AL106" i="4" s="1"/>
  <c r="AL107" i="4" s="1"/>
  <c r="AN102" i="4" s="1"/>
  <c r="AM102" i="4" s="1"/>
  <c r="AH104" i="4"/>
  <c r="AI104" i="4" s="1"/>
  <c r="AH105" i="4" s="1"/>
  <c r="AI105" i="4" s="1"/>
  <c r="AH106" i="4" s="1"/>
  <c r="AI106" i="4" s="1"/>
  <c r="AH107" i="4" s="1"/>
  <c r="AI107" i="4" s="1"/>
  <c r="AL111" i="4"/>
  <c r="AL112" i="4" s="1"/>
  <c r="AL113" i="4" s="1"/>
  <c r="AL114" i="4" s="1"/>
  <c r="AH111" i="4"/>
  <c r="AI111" i="4" s="1"/>
  <c r="AH112" i="4" s="1"/>
  <c r="AI112" i="4" s="1"/>
  <c r="AH113" i="4" s="1"/>
  <c r="AI113" i="4" s="1"/>
  <c r="AH114" i="4" s="1"/>
  <c r="AI114" i="4" s="1"/>
  <c r="AL118" i="4"/>
  <c r="AN116" i="4" s="1"/>
  <c r="AM116" i="4" s="1"/>
  <c r="AH118" i="4"/>
  <c r="AI118" i="4" s="1"/>
  <c r="AK116" i="4" s="1"/>
  <c r="AJ116" i="4" s="1"/>
  <c r="AO123" i="4"/>
  <c r="AO130" i="4"/>
  <c r="AL139" i="4"/>
  <c r="AL140" i="4" s="1"/>
  <c r="AL141" i="4" s="1"/>
  <c r="AH139" i="4"/>
  <c r="AI139" i="4" s="1"/>
  <c r="AH140" i="4" s="1"/>
  <c r="AI140" i="4" s="1"/>
  <c r="AH141" i="4" s="1"/>
  <c r="AI141" i="4" s="1"/>
  <c r="AL146" i="4"/>
  <c r="AN144" i="4" s="1"/>
  <c r="AM144" i="4" s="1"/>
  <c r="AH146" i="4"/>
  <c r="AI146" i="4" s="1"/>
  <c r="AK144" i="4" s="1"/>
  <c r="AJ144" i="4" s="1"/>
  <c r="AL153" i="4"/>
  <c r="AL154" i="4" s="1"/>
  <c r="AL155" i="4" s="1"/>
  <c r="AL156" i="4" s="1"/>
  <c r="AL157" i="4" s="1"/>
  <c r="AH153" i="4"/>
  <c r="AI153" i="4" s="1"/>
  <c r="AH154" i="4" s="1"/>
  <c r="AI154" i="4" s="1"/>
  <c r="AH155" i="4" s="1"/>
  <c r="AI155" i="4" s="1"/>
  <c r="AH156" i="4" s="1"/>
  <c r="AI156" i="4" s="1"/>
  <c r="AH157" i="4" s="1"/>
  <c r="AI157" i="4" s="1"/>
  <c r="AL160" i="4"/>
  <c r="AN158" i="4" s="1"/>
  <c r="AM158" i="4" s="1"/>
  <c r="AH160" i="4"/>
  <c r="AI160" i="4" s="1"/>
  <c r="AK158" i="4" s="1"/>
  <c r="AJ158" i="4" s="1"/>
  <c r="AL167" i="4"/>
  <c r="AL168" i="4" s="1"/>
  <c r="AH167" i="4"/>
  <c r="AI167" i="4" s="1"/>
  <c r="AH168" i="4" s="1"/>
  <c r="AI168" i="4" s="1"/>
  <c r="AL174" i="4"/>
  <c r="AL175" i="4" s="1"/>
  <c r="AH174" i="4"/>
  <c r="AI174" i="4" s="1"/>
  <c r="AH175" i="4" s="1"/>
  <c r="AI175" i="4" s="1"/>
  <c r="AL181" i="4"/>
  <c r="AL182" i="4" s="1"/>
  <c r="AH181" i="4"/>
  <c r="AI181" i="4" s="1"/>
  <c r="AH182" i="4" s="1"/>
  <c r="AI182" i="4" s="1"/>
  <c r="AL188" i="4"/>
  <c r="AL189" i="4" s="1"/>
  <c r="AL190" i="4" s="1"/>
  <c r="AH188" i="4"/>
  <c r="AI188" i="4" s="1"/>
  <c r="AH189" i="4" s="1"/>
  <c r="AI189" i="4" s="1"/>
  <c r="AH190" i="4" s="1"/>
  <c r="AI190" i="4" s="1"/>
  <c r="AL195" i="4"/>
  <c r="AL196" i="4" s="1"/>
  <c r="AL197" i="4" s="1"/>
  <c r="AH195" i="4"/>
  <c r="AI195" i="4" s="1"/>
  <c r="AH196" i="4" s="1"/>
  <c r="AI196" i="4" s="1"/>
  <c r="AH197" i="4" s="1"/>
  <c r="AI197" i="4" s="1"/>
  <c r="AL202" i="4"/>
  <c r="AL203" i="4" s="1"/>
  <c r="AL204" i="4" s="1"/>
  <c r="AH202" i="4"/>
  <c r="AI202" i="4" s="1"/>
  <c r="AH203" i="4" s="1"/>
  <c r="AI203" i="4" s="1"/>
  <c r="AH204" i="4" s="1"/>
  <c r="AI204" i="4" s="1"/>
  <c r="AL209" i="4"/>
  <c r="AL210" i="4" s="1"/>
  <c r="AL211" i="4" s="1"/>
  <c r="AL212" i="4" s="1"/>
  <c r="AL213" i="4" s="1"/>
  <c r="AH209" i="4"/>
  <c r="AI209" i="4" s="1"/>
  <c r="AH210" i="4" s="1"/>
  <c r="AI210" i="4" s="1"/>
  <c r="AH211" i="4" s="1"/>
  <c r="AI211" i="4" s="1"/>
  <c r="AH212" i="4" s="1"/>
  <c r="AI212" i="4" s="1"/>
  <c r="AH213" i="4" s="1"/>
  <c r="AI213" i="4" s="1"/>
  <c r="AL216" i="4"/>
  <c r="AL217" i="4" s="1"/>
  <c r="AL218" i="4" s="1"/>
  <c r="AH216" i="4"/>
  <c r="AI216" i="4" s="1"/>
  <c r="AH217" i="4" s="1"/>
  <c r="AI217" i="4" s="1"/>
  <c r="AH218" i="4" s="1"/>
  <c r="AI218" i="4" s="1"/>
  <c r="AL223" i="4"/>
  <c r="AN221" i="4" s="1"/>
  <c r="AM221" i="4" s="1"/>
  <c r="AH223" i="4"/>
  <c r="AI223" i="4" s="1"/>
  <c r="AK221" i="4" s="1"/>
  <c r="AJ221" i="4" s="1"/>
  <c r="AL230" i="4"/>
  <c r="AL231" i="4" s="1"/>
  <c r="AL232" i="4" s="1"/>
  <c r="AH230" i="4"/>
  <c r="AI230" i="4" s="1"/>
  <c r="AH231" i="4" s="1"/>
  <c r="AI231" i="4" s="1"/>
  <c r="AH232" i="4" s="1"/>
  <c r="AI232" i="4" s="1"/>
  <c r="AL237" i="4"/>
  <c r="AN235" i="4" s="1"/>
  <c r="AM235" i="4" s="1"/>
  <c r="AH237" i="4"/>
  <c r="AI237" i="4" s="1"/>
  <c r="AK235" i="4" s="1"/>
  <c r="AJ235" i="4" s="1"/>
  <c r="AL244" i="4"/>
  <c r="AN242" i="4" s="1"/>
  <c r="AM242" i="4" s="1"/>
  <c r="AH244" i="4"/>
  <c r="AI244" i="4" s="1"/>
  <c r="AK242" i="4" s="1"/>
  <c r="AJ242" i="4" s="1"/>
  <c r="AL251" i="4"/>
  <c r="AL252" i="4" s="1"/>
  <c r="AH251" i="4"/>
  <c r="AI251" i="4" s="1"/>
  <c r="AH252" i="4" s="1"/>
  <c r="AI252" i="4" s="1"/>
  <c r="AL258" i="4"/>
  <c r="AN256" i="4" s="1"/>
  <c r="AM256" i="4" s="1"/>
  <c r="AH258" i="4"/>
  <c r="AI258" i="4" s="1"/>
  <c r="AK256" i="4" s="1"/>
  <c r="AJ256" i="4" s="1"/>
  <c r="AL265" i="4"/>
  <c r="AL266" i="4" s="1"/>
  <c r="AL267" i="4" s="1"/>
  <c r="AH265" i="4"/>
  <c r="AI265" i="4" s="1"/>
  <c r="AH266" i="4" s="1"/>
  <c r="AI266" i="4" s="1"/>
  <c r="AH267" i="4" s="1"/>
  <c r="AI267" i="4" s="1"/>
  <c r="AL272" i="4"/>
  <c r="AN270" i="4" s="1"/>
  <c r="AM270" i="4" s="1"/>
  <c r="AH272" i="4"/>
  <c r="AI272" i="4" s="1"/>
  <c r="AK270" i="4" s="1"/>
  <c r="AJ270" i="4" s="1"/>
  <c r="AO277" i="4"/>
  <c r="AL286" i="4"/>
  <c r="AL287" i="4" s="1"/>
  <c r="AL288" i="4" s="1"/>
  <c r="AH286" i="4"/>
  <c r="AI286" i="4" s="1"/>
  <c r="AH287" i="4" s="1"/>
  <c r="AI287" i="4" s="1"/>
  <c r="AH288" i="4" s="1"/>
  <c r="AI288" i="4" s="1"/>
  <c r="AL293" i="4"/>
  <c r="AL294" i="4" s="1"/>
  <c r="AL295" i="4" s="1"/>
  <c r="AL296" i="4" s="1"/>
  <c r="AH293" i="4"/>
  <c r="AI293" i="4" s="1"/>
  <c r="AH294" i="4" s="1"/>
  <c r="AI294" i="4" s="1"/>
  <c r="AH295" i="4" s="1"/>
  <c r="AI295" i="4" s="1"/>
  <c r="AH296" i="4" s="1"/>
  <c r="AI296" i="4" s="1"/>
  <c r="AL300" i="4"/>
  <c r="AL301" i="4" s="1"/>
  <c r="AH300" i="4"/>
  <c r="AI300" i="4" s="1"/>
  <c r="AH301" i="4" s="1"/>
  <c r="AI301" i="4" s="1"/>
  <c r="AO305" i="4"/>
  <c r="AL314" i="4"/>
  <c r="AN312" i="4" s="1"/>
  <c r="AM312" i="4" s="1"/>
  <c r="AH314" i="4"/>
  <c r="AI314" i="4" s="1"/>
  <c r="AK312" i="4" s="1"/>
  <c r="AJ312" i="4" s="1"/>
  <c r="AO319" i="4"/>
  <c r="AL328" i="4"/>
  <c r="AN326" i="4" s="1"/>
  <c r="AM326" i="4" s="1"/>
  <c r="AH328" i="4"/>
  <c r="AI328" i="4" s="1"/>
  <c r="AK326" i="4" s="1"/>
  <c r="AJ326" i="4" s="1"/>
  <c r="AL335" i="4"/>
  <c r="AL336" i="4" s="1"/>
  <c r="AH335" i="4"/>
  <c r="AI335" i="4" s="1"/>
  <c r="AH336" i="4" s="1"/>
  <c r="AI336" i="4" s="1"/>
  <c r="AL342" i="4"/>
  <c r="AL343" i="4" s="1"/>
  <c r="AH342" i="4"/>
  <c r="AI342" i="4" s="1"/>
  <c r="AH343" i="4" s="1"/>
  <c r="AI343" i="4" s="1"/>
  <c r="AL349" i="4"/>
  <c r="AL350" i="4" s="1"/>
  <c r="AL351" i="4" s="1"/>
  <c r="AH349" i="4"/>
  <c r="AI349" i="4" s="1"/>
  <c r="AH350" i="4" s="1"/>
  <c r="AI350" i="4" s="1"/>
  <c r="AH351" i="4" s="1"/>
  <c r="AI351" i="4" s="1"/>
  <c r="AL356" i="4"/>
  <c r="AL357" i="4" s="1"/>
  <c r="AL358" i="4" s="1"/>
  <c r="AH356" i="4"/>
  <c r="AI356" i="4" s="1"/>
  <c r="AH357" i="4" s="1"/>
  <c r="AI357" i="4" s="1"/>
  <c r="AH358" i="4" s="1"/>
  <c r="AI358" i="4" s="1"/>
  <c r="AL363" i="4"/>
  <c r="AN361" i="4" s="1"/>
  <c r="AM361" i="4" s="1"/>
  <c r="AH363" i="4"/>
  <c r="AI363" i="4" s="1"/>
  <c r="AK361" i="4" s="1"/>
  <c r="AJ361" i="4" s="1"/>
  <c r="AL370" i="4"/>
  <c r="AN368" i="4" s="1"/>
  <c r="AM368" i="4" s="1"/>
  <c r="AH370" i="4"/>
  <c r="AI370" i="4" s="1"/>
  <c r="AK368" i="4" s="1"/>
  <c r="AJ368" i="4" s="1"/>
  <c r="AL377" i="4"/>
  <c r="AL378" i="4" s="1"/>
  <c r="AL379" i="4" s="1"/>
  <c r="AH377" i="4"/>
  <c r="AI377" i="4" s="1"/>
  <c r="AH378" i="4" s="1"/>
  <c r="AI378" i="4" s="1"/>
  <c r="AH379" i="4" s="1"/>
  <c r="AI379" i="4" s="1"/>
  <c r="AL384" i="4"/>
  <c r="AL385" i="4" s="1"/>
  <c r="AL386" i="4" s="1"/>
  <c r="AH384" i="4"/>
  <c r="AI384" i="4" s="1"/>
  <c r="AH385" i="4" s="1"/>
  <c r="AI385" i="4" s="1"/>
  <c r="AH386" i="4" s="1"/>
  <c r="AI386" i="4" s="1"/>
  <c r="AL391" i="4"/>
  <c r="AN389" i="4" s="1"/>
  <c r="AM389" i="4" s="1"/>
  <c r="AH391" i="4"/>
  <c r="AI391" i="4" s="1"/>
  <c r="AK389" i="4" s="1"/>
  <c r="AJ389" i="4" s="1"/>
  <c r="AL398" i="4"/>
  <c r="AL399" i="4" s="1"/>
  <c r="AL400" i="4" s="1"/>
  <c r="AL401" i="4" s="1"/>
  <c r="AH398" i="4"/>
  <c r="AI398" i="4" s="1"/>
  <c r="AH399" i="4" s="1"/>
  <c r="AI399" i="4" s="1"/>
  <c r="AH400" i="4" s="1"/>
  <c r="AI400" i="4" s="1"/>
  <c r="AH401" i="4" s="1"/>
  <c r="AI401" i="4" s="1"/>
  <c r="AL405" i="4"/>
  <c r="AL406" i="4" s="1"/>
  <c r="AL407" i="4" s="1"/>
  <c r="AL408" i="4" s="1"/>
  <c r="AH405" i="4"/>
  <c r="AI405" i="4" s="1"/>
  <c r="AH406" i="4" s="1"/>
  <c r="AI406" i="4" s="1"/>
  <c r="AH407" i="4" s="1"/>
  <c r="AI407" i="4" s="1"/>
  <c r="AH408" i="4" s="1"/>
  <c r="AI408" i="4" s="1"/>
  <c r="AL412" i="4"/>
  <c r="AL413" i="4" s="1"/>
  <c r="AL414" i="4" s="1"/>
  <c r="AN410" i="4" s="1"/>
  <c r="AM410" i="4" s="1"/>
  <c r="AH412" i="4"/>
  <c r="AI412" i="4" s="1"/>
  <c r="AH413" i="4" s="1"/>
  <c r="AI413" i="4" s="1"/>
  <c r="AH414" i="4" s="1"/>
  <c r="AI414" i="4" s="1"/>
  <c r="AL419" i="4"/>
  <c r="AL420" i="4" s="1"/>
  <c r="AL421" i="4" s="1"/>
  <c r="AH419" i="4"/>
  <c r="AI419" i="4" s="1"/>
  <c r="AH420" i="4" s="1"/>
  <c r="AI420" i="4" s="1"/>
  <c r="AH421" i="4" s="1"/>
  <c r="AI421" i="4" s="1"/>
  <c r="AL426" i="4"/>
  <c r="AL427" i="4" s="1"/>
  <c r="AL428" i="4" s="1"/>
  <c r="AL429" i="4" s="1"/>
  <c r="AL430" i="4" s="1"/>
  <c r="AH426" i="4"/>
  <c r="AI426" i="4" s="1"/>
  <c r="AH427" i="4" s="1"/>
  <c r="AI427" i="4" s="1"/>
  <c r="AH428" i="4" s="1"/>
  <c r="AI428" i="4" s="1"/>
  <c r="AH429" i="4" s="1"/>
  <c r="AI429" i="4" s="1"/>
  <c r="AH430" i="4" s="1"/>
  <c r="AI430" i="4" s="1"/>
  <c r="AL433" i="4"/>
  <c r="AL434" i="4" s="1"/>
  <c r="AL435" i="4" s="1"/>
  <c r="AH433" i="4"/>
  <c r="AI433" i="4" s="1"/>
  <c r="AH434" i="4" s="1"/>
  <c r="AI434" i="4" s="1"/>
  <c r="AH435" i="4" s="1"/>
  <c r="AI435" i="4" s="1"/>
  <c r="AL440" i="4"/>
  <c r="AL441" i="4" s="1"/>
  <c r="AL442" i="4" s="1"/>
  <c r="AL443" i="4" s="1"/>
  <c r="AH440" i="4"/>
  <c r="AI440" i="4" s="1"/>
  <c r="AH441" i="4" s="1"/>
  <c r="AI441" i="4" s="1"/>
  <c r="AH442" i="4" s="1"/>
  <c r="AI442" i="4" s="1"/>
  <c r="AH443" i="4" s="1"/>
  <c r="AI443" i="4" s="1"/>
  <c r="AL447" i="4"/>
  <c r="AN445" i="4" s="1"/>
  <c r="AM445" i="4" s="1"/>
  <c r="AH447" i="4"/>
  <c r="AI447" i="4" s="1"/>
  <c r="AK445" i="4" s="1"/>
  <c r="AJ445" i="4" s="1"/>
  <c r="AO452" i="4"/>
  <c r="AO459" i="4"/>
  <c r="AL468" i="4"/>
  <c r="AL469" i="4" s="1"/>
  <c r="AL470" i="4" s="1"/>
  <c r="AH468" i="4"/>
  <c r="AI468" i="4" s="1"/>
  <c r="AH469" i="4" s="1"/>
  <c r="AI469" i="4" s="1"/>
  <c r="AH470" i="4" s="1"/>
  <c r="AI470" i="4" s="1"/>
  <c r="AL475" i="4"/>
  <c r="AL476" i="4" s="1"/>
  <c r="AH475" i="4"/>
  <c r="AI475" i="4" s="1"/>
  <c r="AH476" i="4" s="1"/>
  <c r="AI476" i="4" s="1"/>
  <c r="AL482" i="4"/>
  <c r="AL483" i="4" s="1"/>
  <c r="AH482" i="4"/>
  <c r="AI482" i="4" s="1"/>
  <c r="AH483" i="4" s="1"/>
  <c r="AI483" i="4" s="1"/>
  <c r="AL489" i="4"/>
  <c r="AN487" i="4" s="1"/>
  <c r="AM487" i="4" s="1"/>
  <c r="AH489" i="4"/>
  <c r="AI489" i="4" s="1"/>
  <c r="AK487" i="4" s="1"/>
  <c r="AJ487" i="4" s="1"/>
  <c r="AL496" i="4"/>
  <c r="AL497" i="4" s="1"/>
  <c r="AL498" i="4" s="1"/>
  <c r="AL499" i="4" s="1"/>
  <c r="AH496" i="4"/>
  <c r="AI496" i="4" s="1"/>
  <c r="AH497" i="4" s="1"/>
  <c r="AI497" i="4" s="1"/>
  <c r="AH498" i="4" s="1"/>
  <c r="AI498" i="4" s="1"/>
  <c r="AH499" i="4" s="1"/>
  <c r="AI499" i="4" s="1"/>
  <c r="AL503" i="4"/>
  <c r="AL504" i="4" s="1"/>
  <c r="AL505" i="4" s="1"/>
  <c r="AH503" i="4"/>
  <c r="AI503" i="4" s="1"/>
  <c r="AH504" i="4" s="1"/>
  <c r="AI504" i="4" s="1"/>
  <c r="AH505" i="4" s="1"/>
  <c r="AI505" i="4" s="1"/>
  <c r="AL510" i="4"/>
  <c r="AL511" i="4" s="1"/>
  <c r="AH510" i="4"/>
  <c r="AI510" i="4" s="1"/>
  <c r="AH511" i="4" s="1"/>
  <c r="AI511" i="4" s="1"/>
  <c r="AL517" i="4"/>
  <c r="AL518" i="4" s="1"/>
  <c r="AL519" i="4" s="1"/>
  <c r="AL520" i="4" s="1"/>
  <c r="AH517" i="4"/>
  <c r="AI517" i="4" s="1"/>
  <c r="AH518" i="4" s="1"/>
  <c r="AI518" i="4" s="1"/>
  <c r="AH519" i="4" s="1"/>
  <c r="AI519" i="4" s="1"/>
  <c r="AH520" i="4" s="1"/>
  <c r="AI520" i="4" s="1"/>
  <c r="AO522" i="4"/>
  <c r="AO529" i="4"/>
  <c r="AL538" i="4"/>
  <c r="AN536" i="4" s="1"/>
  <c r="AM536" i="4" s="1"/>
  <c r="AH538" i="4"/>
  <c r="AI538" i="4" s="1"/>
  <c r="AK536" i="4" s="1"/>
  <c r="AJ536" i="4" s="1"/>
  <c r="AL545" i="4"/>
  <c r="AL546" i="4" s="1"/>
  <c r="AL547" i="4" s="1"/>
  <c r="AL548" i="4" s="1"/>
  <c r="AH545" i="4"/>
  <c r="AI545" i="4" s="1"/>
  <c r="AH546" i="4" s="1"/>
  <c r="AI546" i="4" s="1"/>
  <c r="AH547" i="4" s="1"/>
  <c r="AI547" i="4" s="1"/>
  <c r="AH548" i="4" s="1"/>
  <c r="AI548" i="4" s="1"/>
  <c r="AL552" i="4"/>
  <c r="AN550" i="4" s="1"/>
  <c r="AM550" i="4" s="1"/>
  <c r="AH552" i="4"/>
  <c r="AI552" i="4" s="1"/>
  <c r="AK550" i="4" s="1"/>
  <c r="AJ550" i="4" s="1"/>
  <c r="AL559" i="4"/>
  <c r="AN557" i="4" s="1"/>
  <c r="AM557" i="4" s="1"/>
  <c r="AH559" i="4"/>
  <c r="AI559" i="4" s="1"/>
  <c r="AK557" i="4" s="1"/>
  <c r="AJ557" i="4" s="1"/>
  <c r="AL566" i="4"/>
  <c r="AL567" i="4" s="1"/>
  <c r="AH566" i="4"/>
  <c r="AI566" i="4" s="1"/>
  <c r="AH567" i="4" s="1"/>
  <c r="AI567" i="4" s="1"/>
  <c r="AK564" i="4" s="1"/>
  <c r="AJ564" i="4" s="1"/>
  <c r="AL573" i="4"/>
  <c r="AL574" i="4" s="1"/>
  <c r="AH573" i="4"/>
  <c r="AI573" i="4" s="1"/>
  <c r="AH574" i="4" s="1"/>
  <c r="AI574" i="4" s="1"/>
  <c r="AL580" i="4"/>
  <c r="AL581" i="4" s="1"/>
  <c r="AH580" i="4"/>
  <c r="AI580" i="4" s="1"/>
  <c r="AH581" i="4" s="1"/>
  <c r="AI581" i="4" s="1"/>
  <c r="AL587" i="4"/>
  <c r="AN585" i="4" s="1"/>
  <c r="AM585" i="4" s="1"/>
  <c r="AH587" i="4"/>
  <c r="AI587" i="4" s="1"/>
  <c r="AK585" i="4" s="1"/>
  <c r="AJ585" i="4" s="1"/>
  <c r="AL594" i="4"/>
  <c r="AL595" i="4" s="1"/>
  <c r="AH594" i="4"/>
  <c r="AI594" i="4" s="1"/>
  <c r="AH595" i="4" s="1"/>
  <c r="AI595" i="4" s="1"/>
  <c r="AL601" i="4"/>
  <c r="AL602" i="4" s="1"/>
  <c r="AL603" i="4" s="1"/>
  <c r="AH601" i="4"/>
  <c r="AI601" i="4" s="1"/>
  <c r="AH602" i="4" s="1"/>
  <c r="AI602" i="4" s="1"/>
  <c r="AH603" i="4" s="1"/>
  <c r="AI603" i="4" s="1"/>
  <c r="AL608" i="4"/>
  <c r="AL609" i="4" s="1"/>
  <c r="AL610" i="4" s="1"/>
  <c r="AL611" i="4" s="1"/>
  <c r="AH608" i="4"/>
  <c r="AI608" i="4" s="1"/>
  <c r="AH609" i="4" s="1"/>
  <c r="AI609" i="4" s="1"/>
  <c r="AH610" i="4" s="1"/>
  <c r="AI610" i="4" s="1"/>
  <c r="AH611" i="4" s="1"/>
  <c r="AI611" i="4" s="1"/>
  <c r="AL615" i="4"/>
  <c r="AL616" i="4" s="1"/>
  <c r="AH615" i="4"/>
  <c r="AI615" i="4" s="1"/>
  <c r="AH616" i="4" s="1"/>
  <c r="AI616" i="4" s="1"/>
  <c r="AL622" i="4"/>
  <c r="AL623" i="4" s="1"/>
  <c r="AL624" i="4" s="1"/>
  <c r="AH622" i="4"/>
  <c r="AI622" i="4" s="1"/>
  <c r="AH623" i="4" s="1"/>
  <c r="AI623" i="4" s="1"/>
  <c r="AH624" i="4" s="1"/>
  <c r="AI624" i="4" s="1"/>
  <c r="AL629" i="4"/>
  <c r="AL630" i="4" s="1"/>
  <c r="AH629" i="4"/>
  <c r="AI629" i="4" s="1"/>
  <c r="AH630" i="4" s="1"/>
  <c r="AI630" i="4" s="1"/>
  <c r="AL636" i="4"/>
  <c r="AL637" i="4" s="1"/>
  <c r="AH636" i="4"/>
  <c r="AI636" i="4" s="1"/>
  <c r="AH637" i="4" s="1"/>
  <c r="AI637" i="4" s="1"/>
  <c r="AL643" i="4"/>
  <c r="AL644" i="4" s="1"/>
  <c r="AH643" i="4"/>
  <c r="AI643" i="4" s="1"/>
  <c r="AH644" i="4" s="1"/>
  <c r="AI644" i="4" s="1"/>
  <c r="AL650" i="4"/>
  <c r="AN648" i="4" s="1"/>
  <c r="AM648" i="4" s="1"/>
  <c r="AH650" i="4"/>
  <c r="AI650" i="4" s="1"/>
  <c r="AK648" i="4" s="1"/>
  <c r="AJ648" i="4" s="1"/>
  <c r="AL657" i="4"/>
  <c r="AL658" i="4" s="1"/>
  <c r="AH657" i="4"/>
  <c r="AI657" i="4" s="1"/>
  <c r="AH658" i="4" s="1"/>
  <c r="AI658" i="4" s="1"/>
  <c r="AL664" i="4"/>
  <c r="AN662" i="4" s="1"/>
  <c r="AM662" i="4" s="1"/>
  <c r="AH664" i="4"/>
  <c r="AI664" i="4" s="1"/>
  <c r="AK662" i="4" s="1"/>
  <c r="AJ662" i="4" s="1"/>
  <c r="AL671" i="4"/>
  <c r="AL672" i="4" s="1"/>
  <c r="AL673" i="4" s="1"/>
  <c r="AH671" i="4"/>
  <c r="AI671" i="4" s="1"/>
  <c r="AH672" i="4" s="1"/>
  <c r="AI672" i="4" s="1"/>
  <c r="AH673" i="4" s="1"/>
  <c r="AI673" i="4" s="1"/>
  <c r="AL678" i="4"/>
  <c r="AL679" i="4" s="1"/>
  <c r="AH678" i="4"/>
  <c r="AI678" i="4" s="1"/>
  <c r="AH679" i="4" s="1"/>
  <c r="AI679" i="4" s="1"/>
  <c r="AL685" i="4"/>
  <c r="AL686" i="4" s="1"/>
  <c r="AL687" i="4" s="1"/>
  <c r="AL688" i="4" s="1"/>
  <c r="AL689" i="4" s="1"/>
  <c r="AH685" i="4"/>
  <c r="AI685" i="4" s="1"/>
  <c r="AH686" i="4" s="1"/>
  <c r="AI686" i="4" s="1"/>
  <c r="AH687" i="4" s="1"/>
  <c r="AI687" i="4" s="1"/>
  <c r="AH688" i="4" s="1"/>
  <c r="AI688" i="4" s="1"/>
  <c r="AH689" i="4" s="1"/>
  <c r="AI689" i="4" s="1"/>
  <c r="AL692" i="4"/>
  <c r="AL693" i="4" s="1"/>
  <c r="AL694" i="4" s="1"/>
  <c r="AL695" i="4" s="1"/>
  <c r="AL696" i="4" s="1"/>
  <c r="AH692" i="4"/>
  <c r="AI692" i="4" s="1"/>
  <c r="AH693" i="4" s="1"/>
  <c r="AI693" i="4" s="1"/>
  <c r="AH694" i="4" s="1"/>
  <c r="AI694" i="4" s="1"/>
  <c r="AH695" i="4" s="1"/>
  <c r="AI695" i="4" s="1"/>
  <c r="AH696" i="4" s="1"/>
  <c r="AI696" i="4" s="1"/>
  <c r="AO697" i="4"/>
  <c r="AO704" i="4"/>
  <c r="AO711" i="4"/>
  <c r="AO718" i="4"/>
  <c r="AO725" i="4"/>
  <c r="AO732" i="4"/>
  <c r="AO739" i="4"/>
  <c r="AO746" i="4"/>
  <c r="AO753" i="4"/>
  <c r="AO760" i="4"/>
  <c r="AO767" i="4"/>
  <c r="AO774" i="4"/>
  <c r="AO781" i="4"/>
  <c r="AO788" i="4"/>
  <c r="AO795" i="4"/>
  <c r="AO802" i="4"/>
  <c r="AO809" i="4"/>
  <c r="AO816" i="4"/>
  <c r="AO823" i="4"/>
  <c r="AO830" i="4"/>
  <c r="AO837" i="4"/>
  <c r="AO844" i="4"/>
  <c r="AO851" i="4"/>
  <c r="AO858" i="4"/>
  <c r="AO865" i="4"/>
  <c r="AO872" i="4"/>
  <c r="AO879" i="4"/>
  <c r="AO886" i="4"/>
  <c r="AO893" i="4"/>
  <c r="AO900" i="4"/>
  <c r="AO907" i="4"/>
  <c r="AO914" i="4"/>
  <c r="AO921" i="4"/>
  <c r="AO928" i="4"/>
  <c r="AO935" i="4"/>
  <c r="AO942" i="4"/>
  <c r="AO949" i="4"/>
  <c r="AO956" i="4"/>
  <c r="AO963" i="4"/>
  <c r="AO970" i="4"/>
  <c r="AO977" i="4"/>
  <c r="AO984" i="4"/>
  <c r="AO991" i="4"/>
  <c r="AO998" i="4"/>
  <c r="AO1005" i="4"/>
  <c r="AO1012" i="4"/>
  <c r="AO1019" i="4"/>
  <c r="AO1026" i="4"/>
  <c r="AO1033" i="4"/>
  <c r="AO1040" i="4"/>
  <c r="AO1047" i="4"/>
  <c r="AO1054" i="4"/>
  <c r="AK620" i="4" l="1"/>
  <c r="AJ620" i="4" s="1"/>
  <c r="AN95" i="4"/>
  <c r="AM95" i="4" s="1"/>
  <c r="AK291" i="4"/>
  <c r="AJ291" i="4" s="1"/>
  <c r="AK417" i="4"/>
  <c r="AJ417" i="4" s="1"/>
  <c r="AN333" i="4"/>
  <c r="AM333" i="4" s="1"/>
  <c r="AO585" i="4"/>
  <c r="AN228" i="4"/>
  <c r="AM228" i="4" s="1"/>
  <c r="AN473" i="4"/>
  <c r="AM473" i="4" s="1"/>
  <c r="AN515" i="4"/>
  <c r="AM515" i="4" s="1"/>
  <c r="AK494" i="4"/>
  <c r="AJ494" i="4" s="1"/>
  <c r="AN396" i="4"/>
  <c r="AM396" i="4" s="1"/>
  <c r="AN354" i="4"/>
  <c r="AM354" i="4" s="1"/>
  <c r="AK508" i="4"/>
  <c r="AJ508" i="4" s="1"/>
  <c r="AK102" i="4"/>
  <c r="AJ102" i="4" s="1"/>
  <c r="AO102" i="4" s="1"/>
  <c r="AK32" i="4"/>
  <c r="AJ32" i="4" s="1"/>
  <c r="AK284" i="4"/>
  <c r="AJ284" i="4" s="1"/>
  <c r="AO235" i="4"/>
  <c r="AN214" i="4"/>
  <c r="AM214" i="4" s="1"/>
  <c r="AK676" i="4"/>
  <c r="AJ676" i="4" s="1"/>
  <c r="AN606" i="4"/>
  <c r="AM606" i="4" s="1"/>
  <c r="AK480" i="4"/>
  <c r="AJ480" i="4" s="1"/>
  <c r="AN403" i="4"/>
  <c r="AM403" i="4" s="1"/>
  <c r="AO74" i="4"/>
  <c r="AK46" i="4"/>
  <c r="AJ46" i="4" s="1"/>
  <c r="AN501" i="4"/>
  <c r="AM501" i="4" s="1"/>
  <c r="AN284" i="4"/>
  <c r="AM284" i="4" s="1"/>
  <c r="AO116" i="4"/>
  <c r="AO368" i="4"/>
  <c r="AK333" i="4"/>
  <c r="AJ333" i="4" s="1"/>
  <c r="AN109" i="4"/>
  <c r="AM109" i="4" s="1"/>
  <c r="AN676" i="4"/>
  <c r="AM676" i="4" s="1"/>
  <c r="AK634" i="4"/>
  <c r="AJ634" i="4" s="1"/>
  <c r="AN620" i="4"/>
  <c r="AM620" i="4" s="1"/>
  <c r="AK578" i="4"/>
  <c r="AJ578" i="4" s="1"/>
  <c r="AN564" i="4"/>
  <c r="AM564" i="4" s="1"/>
  <c r="AO564" i="4" s="1"/>
  <c r="AK431" i="4"/>
  <c r="AJ431" i="4" s="1"/>
  <c r="AN417" i="4"/>
  <c r="AM417" i="4" s="1"/>
  <c r="AN382" i="4"/>
  <c r="AM382" i="4" s="1"/>
  <c r="AK347" i="4"/>
  <c r="AJ347" i="4" s="1"/>
  <c r="AO242" i="4"/>
  <c r="AO221" i="4"/>
  <c r="AN200" i="4"/>
  <c r="AM200" i="4" s="1"/>
  <c r="AN11" i="4"/>
  <c r="AM11" i="4" s="1"/>
  <c r="AN690" i="4"/>
  <c r="AM690" i="4" s="1"/>
  <c r="AN634" i="4"/>
  <c r="AM634" i="4" s="1"/>
  <c r="AK592" i="4"/>
  <c r="AJ592" i="4" s="1"/>
  <c r="AN578" i="4"/>
  <c r="AM578" i="4" s="1"/>
  <c r="AN431" i="4"/>
  <c r="AM431" i="4" s="1"/>
  <c r="AK375" i="4"/>
  <c r="AJ375" i="4" s="1"/>
  <c r="AN347" i="4"/>
  <c r="AM347" i="4" s="1"/>
  <c r="AK298" i="4"/>
  <c r="AJ298" i="4" s="1"/>
  <c r="AN172" i="4"/>
  <c r="AM172" i="4" s="1"/>
  <c r="AN88" i="4"/>
  <c r="AM88" i="4" s="1"/>
  <c r="AO88" i="4" s="1"/>
  <c r="AN25" i="4"/>
  <c r="AM25" i="4" s="1"/>
  <c r="AO326" i="4"/>
  <c r="AO256" i="4"/>
  <c r="AO144" i="4"/>
  <c r="AO270" i="4"/>
  <c r="AK606" i="4"/>
  <c r="AJ606" i="4" s="1"/>
  <c r="AN592" i="4"/>
  <c r="AM592" i="4" s="1"/>
  <c r="AO487" i="4"/>
  <c r="AK403" i="4"/>
  <c r="AJ403" i="4" s="1"/>
  <c r="AO403" i="4" s="1"/>
  <c r="AN375" i="4"/>
  <c r="AM375" i="4" s="1"/>
  <c r="AN298" i="4"/>
  <c r="AM298" i="4" s="1"/>
  <c r="AN67" i="4"/>
  <c r="AM67" i="4" s="1"/>
  <c r="AO158" i="4"/>
  <c r="AK466" i="4"/>
  <c r="AJ466" i="4" s="1"/>
  <c r="AN340" i="4"/>
  <c r="AM340" i="4" s="1"/>
  <c r="AN186" i="4"/>
  <c r="AM186" i="4" s="1"/>
  <c r="AN81" i="4"/>
  <c r="AM81" i="4" s="1"/>
  <c r="AO312" i="4"/>
  <c r="AO557" i="4"/>
  <c r="AN683" i="4"/>
  <c r="AM683" i="4" s="1"/>
  <c r="AN669" i="4"/>
  <c r="AM669" i="4" s="1"/>
  <c r="AN655" i="4"/>
  <c r="AM655" i="4" s="1"/>
  <c r="AN641" i="4"/>
  <c r="AM641" i="4" s="1"/>
  <c r="AN627" i="4"/>
  <c r="AM627" i="4" s="1"/>
  <c r="AN613" i="4"/>
  <c r="AM613" i="4" s="1"/>
  <c r="AN599" i="4"/>
  <c r="AM599" i="4" s="1"/>
  <c r="AN571" i="4"/>
  <c r="AM571" i="4" s="1"/>
  <c r="AN543" i="4"/>
  <c r="AM543" i="4" s="1"/>
  <c r="AK515" i="4"/>
  <c r="AJ515" i="4" s="1"/>
  <c r="AK501" i="4"/>
  <c r="AJ501" i="4" s="1"/>
  <c r="AK473" i="4"/>
  <c r="AJ473" i="4" s="1"/>
  <c r="AN438" i="4"/>
  <c r="AM438" i="4" s="1"/>
  <c r="AN424" i="4"/>
  <c r="AM424" i="4" s="1"/>
  <c r="AK53" i="4"/>
  <c r="AJ53" i="4" s="1"/>
  <c r="AK39" i="4"/>
  <c r="AJ39" i="4" s="1"/>
  <c r="AO39" i="4" s="1"/>
  <c r="AK25" i="4"/>
  <c r="AJ25" i="4" s="1"/>
  <c r="AK11" i="4"/>
  <c r="AJ11" i="4" s="1"/>
  <c r="AK263" i="4"/>
  <c r="AJ263" i="4" s="1"/>
  <c r="AK249" i="4"/>
  <c r="AJ249" i="4" s="1"/>
  <c r="AK207" i="4"/>
  <c r="AJ207" i="4" s="1"/>
  <c r="AK193" i="4"/>
  <c r="AJ193" i="4" s="1"/>
  <c r="AK179" i="4"/>
  <c r="AJ179" i="4" s="1"/>
  <c r="AK165" i="4"/>
  <c r="AJ165" i="4" s="1"/>
  <c r="AK151" i="4"/>
  <c r="AJ151" i="4" s="1"/>
  <c r="AK137" i="4"/>
  <c r="AJ137" i="4" s="1"/>
  <c r="AK690" i="4"/>
  <c r="AJ690" i="4" s="1"/>
  <c r="AO662" i="4"/>
  <c r="AO648" i="4"/>
  <c r="AO550" i="4"/>
  <c r="AO536" i="4"/>
  <c r="AO445" i="4"/>
  <c r="AO389" i="4"/>
  <c r="AO361" i="4"/>
  <c r="AN53" i="4"/>
  <c r="AM53" i="4" s="1"/>
  <c r="AN263" i="4"/>
  <c r="AM263" i="4" s="1"/>
  <c r="AN249" i="4"/>
  <c r="AM249" i="4" s="1"/>
  <c r="AN207" i="4"/>
  <c r="AM207" i="4" s="1"/>
  <c r="AN193" i="4"/>
  <c r="AM193" i="4" s="1"/>
  <c r="AN179" i="4"/>
  <c r="AM179" i="4" s="1"/>
  <c r="AN165" i="4"/>
  <c r="AM165" i="4" s="1"/>
  <c r="AN151" i="4"/>
  <c r="AM151" i="4" s="1"/>
  <c r="AN137" i="4"/>
  <c r="AM137" i="4" s="1"/>
  <c r="AK109" i="4"/>
  <c r="AJ109" i="4" s="1"/>
  <c r="AK95" i="4"/>
  <c r="AJ95" i="4" s="1"/>
  <c r="AK81" i="4"/>
  <c r="AJ81" i="4" s="1"/>
  <c r="AK67" i="4"/>
  <c r="AJ67" i="4" s="1"/>
  <c r="AO18" i="4"/>
  <c r="AK228" i="4"/>
  <c r="AJ228" i="4" s="1"/>
  <c r="AK214" i="4"/>
  <c r="AJ214" i="4" s="1"/>
  <c r="AK200" i="4"/>
  <c r="AJ200" i="4" s="1"/>
  <c r="AK186" i="4"/>
  <c r="AJ186" i="4" s="1"/>
  <c r="AK172" i="4"/>
  <c r="AJ172" i="4" s="1"/>
  <c r="AK683" i="4"/>
  <c r="AJ683" i="4" s="1"/>
  <c r="AK669" i="4"/>
  <c r="AJ669" i="4" s="1"/>
  <c r="AK655" i="4"/>
  <c r="AJ655" i="4" s="1"/>
  <c r="AK641" i="4"/>
  <c r="AJ641" i="4" s="1"/>
  <c r="AK627" i="4"/>
  <c r="AJ627" i="4" s="1"/>
  <c r="AK613" i="4"/>
  <c r="AJ613" i="4" s="1"/>
  <c r="AK599" i="4"/>
  <c r="AJ599" i="4" s="1"/>
  <c r="AK571" i="4"/>
  <c r="AJ571" i="4" s="1"/>
  <c r="AK543" i="4"/>
  <c r="AJ543" i="4" s="1"/>
  <c r="AN508" i="4"/>
  <c r="AM508" i="4" s="1"/>
  <c r="AN494" i="4"/>
  <c r="AM494" i="4" s="1"/>
  <c r="AN480" i="4"/>
  <c r="AM480" i="4" s="1"/>
  <c r="AN466" i="4"/>
  <c r="AM466" i="4" s="1"/>
  <c r="AK438" i="4"/>
  <c r="AJ438" i="4" s="1"/>
  <c r="AK424" i="4"/>
  <c r="AJ424" i="4" s="1"/>
  <c r="AK410" i="4"/>
  <c r="AJ410" i="4" s="1"/>
  <c r="AO410" i="4" s="1"/>
  <c r="AK396" i="4"/>
  <c r="AJ396" i="4" s="1"/>
  <c r="AO396" i="4" s="1"/>
  <c r="AK382" i="4"/>
  <c r="AJ382" i="4" s="1"/>
  <c r="AK354" i="4"/>
  <c r="AJ354" i="4" s="1"/>
  <c r="AO354" i="4" s="1"/>
  <c r="AK340" i="4"/>
  <c r="AJ340" i="4" s="1"/>
  <c r="AN291" i="4"/>
  <c r="AM291" i="4" s="1"/>
  <c r="AN46" i="4"/>
  <c r="AM46" i="4" s="1"/>
  <c r="AN32" i="4"/>
  <c r="AM32" i="4" s="1"/>
  <c r="AO620" i="4" l="1"/>
  <c r="AO95" i="4"/>
  <c r="AO494" i="4"/>
  <c r="AO172" i="4"/>
  <c r="AO333" i="4"/>
  <c r="AO200" i="4"/>
  <c r="AO214" i="4"/>
  <c r="AO340" i="4"/>
  <c r="AO641" i="4"/>
  <c r="AO291" i="4"/>
  <c r="AO284" i="4"/>
  <c r="AO655" i="4"/>
  <c r="AO417" i="4"/>
  <c r="AO606" i="4"/>
  <c r="AO669" i="4"/>
  <c r="AO466" i="4"/>
  <c r="AO676" i="4"/>
  <c r="AO690" i="4"/>
  <c r="AO592" i="4"/>
  <c r="AO480" i="4"/>
  <c r="AO508" i="4"/>
  <c r="AO228" i="4"/>
  <c r="AO382" i="4"/>
  <c r="AO634" i="4"/>
  <c r="AO438" i="4"/>
  <c r="AO81" i="4"/>
  <c r="AO11" i="4"/>
  <c r="AO46" i="4"/>
  <c r="AO186" i="4"/>
  <c r="AO109" i="4"/>
  <c r="AO473" i="4"/>
  <c r="AO32" i="4"/>
  <c r="AO627" i="4"/>
  <c r="AO375" i="4"/>
  <c r="AO599" i="4"/>
  <c r="AO25" i="4"/>
  <c r="AO515" i="4"/>
  <c r="AO298" i="4"/>
  <c r="AO431" i="4"/>
  <c r="AO571" i="4"/>
  <c r="AO578" i="4"/>
  <c r="AO347" i="4"/>
  <c r="AO501" i="4"/>
  <c r="AO543" i="4"/>
  <c r="AO683" i="4"/>
  <c r="AO67" i="4"/>
  <c r="AO249" i="4"/>
  <c r="AO263" i="4"/>
  <c r="AO137" i="4"/>
  <c r="AO151" i="4"/>
  <c r="AO165" i="4"/>
  <c r="AO613" i="4"/>
  <c r="AO179" i="4"/>
  <c r="AO53" i="4"/>
  <c r="AO424" i="4"/>
  <c r="AO193" i="4"/>
  <c r="AO20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V7" authorId="0" shapeId="0" xr:uid="{C6D32E3C-09C2-4148-AE59-25C1841B4B18}">
      <text>
        <r>
          <rPr>
            <b/>
            <sz val="10"/>
            <color rgb="FF000000"/>
            <rFont val="Arial"/>
            <family val="34"/>
          </rPr>
          <t xml:space="preserve">Plan de Contingencia: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A9" authorId="0" shapeId="0" xr:uid="{C7FEE46B-542A-4DD4-B7DE-5F5FCE17DC46}">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sz val="10"/>
            <color rgb="FF000000"/>
            <rFont val="Arial"/>
            <family val="34"/>
          </rPr>
          <t xml:space="preserve">
</t>
        </r>
        <r>
          <rPr>
            <b/>
            <sz val="10"/>
            <color rgb="FF000000"/>
            <rFont val="Arial"/>
            <family val="34"/>
          </rPr>
          <t xml:space="preserve">Nota 2: </t>
        </r>
        <r>
          <rPr>
            <sz val="10"/>
            <color rgb="FF000000"/>
            <rFont val="Arial"/>
            <family val="34"/>
          </rPr>
          <t xml:space="preserve">para la codificación de riesgos de proyectos o contratos, cada área administra la codificación de los riesgos de cada proyecto o contrato de manera consecutiva. Se sugiere manejar libros de Excel por cada uno de los proyectos o contratos sobre los que se formulen riesgos. </t>
        </r>
      </text>
    </comment>
    <comment ref="B9" authorId="0" shapeId="0" xr:uid="{1FF0AE81-59F3-48A0-9EC0-8CB08D818B3A}">
      <text>
        <r>
          <rPr>
            <b/>
            <sz val="10"/>
            <color rgb="FF000000"/>
            <rFont val="Arial"/>
            <family val="34"/>
          </rPr>
          <t xml:space="preserve">Tipología de Riesgo:
</t>
        </r>
        <r>
          <rPr>
            <sz val="10"/>
            <color rgb="FF000000"/>
            <rFont val="Arial"/>
            <family val="34"/>
          </rPr>
          <t xml:space="preserve">
</t>
        </r>
        <r>
          <rPr>
            <sz val="10"/>
            <color rgb="FF000000"/>
            <rFont val="Arial"/>
            <family val="34"/>
          </rPr>
          <t xml:space="preserve">En este campo se deberá seleccionar la tipología de riesgo a documentar de acuerdo con la lista desplegable predeterminada.
</t>
        </r>
        <r>
          <rPr>
            <sz val="10"/>
            <color rgb="FF000000"/>
            <rFont val="Arial"/>
            <family val="34"/>
          </rPr>
          <t xml:space="preserve">
</t>
        </r>
        <r>
          <rPr>
            <sz val="10"/>
            <color rgb="FF000000"/>
            <rFont val="Arial"/>
            <family val="34"/>
          </rPr>
          <t xml:space="preserve">El listado de las categorías de riesgos administrados al interior de la entidad se encuentran detallados en la pestaña "Tipologia_Riesgos" en caso de requerir mayor información.
</t>
        </r>
        <r>
          <rPr>
            <sz val="10"/>
            <color rgb="FF000000"/>
            <rFont val="Arial"/>
            <family val="34"/>
          </rPr>
          <t xml:space="preserve">
</t>
        </r>
        <r>
          <rPr>
            <sz val="10"/>
            <color rgb="FF000000"/>
            <rFont val="Arial"/>
            <family val="34"/>
          </rPr>
          <t xml:space="preserve">A nivel general se tienen:
</t>
        </r>
        <r>
          <rPr>
            <sz val="10"/>
            <color rgb="FF000000"/>
            <rFont val="Arial"/>
            <family val="34"/>
          </rPr>
          <t xml:space="preserve">
</t>
        </r>
        <r>
          <rPr>
            <b/>
            <u/>
            <sz val="10"/>
            <color rgb="FF000000"/>
            <rFont val="Arial"/>
            <family val="34"/>
          </rPr>
          <t>Riesgos de Gestión</t>
        </r>
        <r>
          <rPr>
            <b/>
            <sz val="10"/>
            <color rgb="FF000000"/>
            <rFont val="Arial"/>
            <family val="34"/>
          </rPr>
          <t xml:space="preserve">: </t>
        </r>
        <r>
          <rPr>
            <sz val="10"/>
            <color rgb="FF000000"/>
            <rFont val="Arial"/>
            <family val="34"/>
          </rPr>
          <t xml:space="preserve">correspondientes a los riesgos de operación que afecten los objetivos del proceso
</t>
        </r>
        <r>
          <rPr>
            <b/>
            <u/>
            <sz val="10"/>
            <color rgb="FF000000"/>
            <rFont val="Arial"/>
            <family val="34"/>
          </rPr>
          <t>Riesgos de Seguridad de la Información</t>
        </r>
        <r>
          <rPr>
            <b/>
            <sz val="10"/>
            <color rgb="FF000000"/>
            <rFont val="Arial"/>
            <family val="34"/>
          </rPr>
          <t xml:space="preserve">: </t>
        </r>
        <r>
          <rPr>
            <sz val="10"/>
            <color rgb="FF000000"/>
            <rFont val="Arial"/>
            <family val="34"/>
          </rPr>
          <t xml:space="preserve">correspondientes a los riesgos del proceso asociados a activos de la información (Tecnología, Información)
</t>
        </r>
        <r>
          <rPr>
            <b/>
            <u/>
            <sz val="10"/>
            <color rgb="FF000000"/>
            <rFont val="Arial"/>
            <family val="34"/>
          </rPr>
          <t>Riesgos de Continuidad del Negocio</t>
        </r>
        <r>
          <rPr>
            <b/>
            <sz val="10"/>
            <color rgb="FF000000"/>
            <rFont val="Arial"/>
            <family val="34"/>
          </rPr>
          <t xml:space="preserve">: </t>
        </r>
        <r>
          <rPr>
            <sz val="10"/>
            <color rgb="FF000000"/>
            <rFont val="Arial"/>
            <family val="34"/>
          </rPr>
          <t xml:space="preserve">riesgos asociados a la capacidad de la organización para continuar con la operación después de una crisis
</t>
        </r>
        <r>
          <rPr>
            <b/>
            <u/>
            <sz val="10"/>
            <color rgb="FF000000"/>
            <rFont val="Arial"/>
            <family val="34"/>
          </rPr>
          <t>Riesgos de Seguridad y Salud en el Trabajo/ Riesgos Ambientales</t>
        </r>
        <r>
          <rPr>
            <b/>
            <sz val="10"/>
            <color rgb="FF000000"/>
            <rFont val="Arial"/>
            <family val="34"/>
          </rPr>
          <t xml:space="preserve">: </t>
        </r>
        <r>
          <rPr>
            <sz val="10"/>
            <color rgb="FF000000"/>
            <rFont val="Arial"/>
            <family val="34"/>
          </rPr>
          <t xml:space="preserve">corresponden a los riesgos de los Sistemas de Gestión SST y Ambiental, que se formularán en el marco de la implementación de estos sistemas
</t>
        </r>
        <r>
          <rPr>
            <b/>
            <u/>
            <sz val="10"/>
            <color rgb="FF000000"/>
            <rFont val="Arial"/>
            <family val="34"/>
          </rPr>
          <t>Riesgos de Contratación/Riesgos de Proyectos</t>
        </r>
        <r>
          <rPr>
            <b/>
            <sz val="10"/>
            <color rgb="FF000000"/>
            <rFont val="Arial"/>
            <family val="34"/>
          </rPr>
          <t xml:space="preserve">: </t>
        </r>
        <r>
          <rPr>
            <sz val="10"/>
            <color rgb="FF000000"/>
            <rFont val="Arial"/>
            <family val="34"/>
          </rPr>
          <t xml:space="preserve">son riesgos temporales que se formulan en la elaboración de un contrato o proyecto específicamente. Estos deben ser formulados en documentos de trabajo aparte por cada contrato o proyecto que se documente.
</t>
        </r>
      </text>
    </comment>
    <comment ref="C9" authorId="0" shapeId="0" xr:uid="{FF1F12F8-3FB2-43D6-B27D-B57598728E22}">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De acuerdo con la Tipología de Riesgo (Columna B), se deberá seleccionar la subcategoría del riesgo de la lista desplegable predeterminada (Columna C).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D9" authorId="0" shapeId="0" xr:uid="{786F5AAD-B273-4A07-AB63-F0176DE05E6F}">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E9" authorId="0" shapeId="0" xr:uid="{63516956-0DD2-4329-ABCB-CA9084199F6F}">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D, y se encuentran enlistados conforme a la arquitectura institucional de SAE
</t>
        </r>
      </text>
    </comment>
    <comment ref="F9" authorId="0" shapeId="0" xr:uid="{54E0F359-5512-407E-8E8A-CC2C703B8CBE}">
      <text>
        <r>
          <rPr>
            <b/>
            <sz val="10"/>
            <color rgb="FF000000"/>
            <rFont val="Arial"/>
            <family val="34"/>
          </rPr>
          <t xml:space="preserve">Objetivo Proceso
</t>
        </r>
        <r>
          <rPr>
            <sz val="10"/>
            <color rgb="FF000000"/>
            <rFont val="Arial"/>
            <family val="34"/>
          </rPr>
          <t>En este espacio escriba el objetivo del proceso a fin de analizar los posibles riesgos dependiendo de la unidad de análisis</t>
        </r>
      </text>
    </comment>
    <comment ref="G9" authorId="0" shapeId="0" xr:uid="{5503465A-AABA-47D0-A782-875B218FD905}">
      <text>
        <r>
          <rPr>
            <b/>
            <sz val="10"/>
            <color rgb="FF000000"/>
            <rFont val="Arial"/>
            <family val="34"/>
          </rPr>
          <t xml:space="preserve">Producto/ Servicio/ Activo Información:
</t>
        </r>
        <r>
          <rPr>
            <b/>
            <sz val="10"/>
            <color rgb="FF000000"/>
            <rFont val="Arial"/>
            <family val="34"/>
          </rPr>
          <t xml:space="preserve">
</t>
        </r>
        <r>
          <rPr>
            <sz val="10"/>
            <color rgb="FF000000"/>
            <rFont val="Arial"/>
            <family val="34"/>
          </rPr>
          <t xml:space="preserve">Cuando se trate de un </t>
        </r>
        <r>
          <rPr>
            <b/>
            <i/>
            <sz val="10"/>
            <color rgb="FF000000"/>
            <rFont val="Arial"/>
            <family val="34"/>
          </rPr>
          <t>riesgo de gestión o continuidad del negocio</t>
        </r>
        <r>
          <rPr>
            <sz val="10"/>
            <color rgb="FF000000"/>
            <rFont val="Arial"/>
            <family val="34"/>
          </rPr>
          <t xml:space="preserve">, escriba en este espacio de manera corta el producto o servicio principal asociado al riesgo que documentará.
</t>
        </r>
        <r>
          <rPr>
            <sz val="10"/>
            <color rgb="FF000000"/>
            <rFont val="Arial"/>
            <family val="34"/>
          </rPr>
          <t xml:space="preserve">
</t>
        </r>
        <r>
          <rPr>
            <sz val="10"/>
            <color rgb="FF000000"/>
            <rFont val="Arial"/>
            <family val="34"/>
          </rPr>
          <t xml:space="preserve">Cuando se trate de un </t>
        </r>
        <r>
          <rPr>
            <b/>
            <i/>
            <sz val="10"/>
            <color rgb="FF000000"/>
            <rFont val="Arial"/>
            <family val="34"/>
          </rPr>
          <t>riesgo de seguridad de la información</t>
        </r>
        <r>
          <rPr>
            <sz val="10"/>
            <color rgb="FF000000"/>
            <rFont val="Arial"/>
            <family val="34"/>
          </rPr>
          <t xml:space="preserve">, escriba en este espacio el activo de información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seguridad y salud en el trabajo,</t>
        </r>
        <r>
          <rPr>
            <sz val="10"/>
            <color rgb="FF000000"/>
            <rFont val="Arial"/>
            <family val="34"/>
          </rPr>
          <t xml:space="preserve"> indique el factor de peligro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ambientales</t>
        </r>
        <r>
          <rPr>
            <sz val="10"/>
            <color rgb="FF000000"/>
            <rFont val="Arial"/>
            <family val="34"/>
          </rPr>
          <t xml:space="preserve">, indique el aspecto ambiental sobre el cual se analizará el riesgo
</t>
        </r>
        <r>
          <rPr>
            <sz val="10"/>
            <color rgb="FF000000"/>
            <rFont val="Arial"/>
            <family val="34"/>
          </rPr>
          <t xml:space="preserve">
</t>
        </r>
        <r>
          <rPr>
            <sz val="10"/>
            <color rgb="FF000000"/>
            <rFont val="Arial"/>
            <family val="34"/>
          </rPr>
          <t xml:space="preserve">Cuando se trate de </t>
        </r>
        <r>
          <rPr>
            <b/>
            <i/>
            <sz val="10"/>
            <color rgb="FF000000"/>
            <rFont val="Arial"/>
            <family val="34"/>
          </rPr>
          <t>riesgos de proyectos o contratos</t>
        </r>
        <r>
          <rPr>
            <sz val="10"/>
            <color rgb="FF000000"/>
            <rFont val="Arial"/>
            <family val="34"/>
          </rPr>
          <t>, coloque el producto o servicio principal del proyecto o contrato analizado</t>
        </r>
      </text>
    </comment>
    <comment ref="H9" authorId="0" shapeId="0" xr:uid="{954AC99D-DF03-444D-9318-CAFDDCECF0E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los siguientes campos (Impacto, causa inmediata y causa raíz)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del Departamento Administrativo de la Función Pública 
</t>
        </r>
        <r>
          <rPr>
            <sz val="10"/>
            <color rgb="FF000000"/>
            <rFont val="Arial"/>
            <family val="34"/>
          </rPr>
          <t xml:space="preserve">
</t>
        </r>
        <r>
          <rPr>
            <b/>
            <sz val="10"/>
            <color rgb="FF000000"/>
            <rFont val="Arial"/>
            <family val="34"/>
          </rPr>
          <t xml:space="preserve">Nota 2: </t>
        </r>
        <r>
          <rPr>
            <sz val="10"/>
            <color rgb="FF000000"/>
            <rFont val="Arial"/>
            <family val="34"/>
          </rPr>
          <t xml:space="preserve">La estructura de descripción del riesgo es: Posibilidad de + Impacto para la entidad (¿Qué?) + Causa Inmediata (¿Cómo?) + Causa Principal o raíz (¿Por qué?), permitiendo contar con una redacción clara y concreta del riesgo identificado. </t>
        </r>
      </text>
    </comment>
    <comment ref="I9" authorId="0" shapeId="0" xr:uid="{C6E0D97A-4B99-4403-83E0-94307C5B2FC9}">
      <text>
        <r>
          <rPr>
            <b/>
            <sz val="10"/>
            <color rgb="FF000000"/>
            <rFont val="Arial"/>
            <family val="34"/>
          </rPr>
          <t xml:space="preserve">Causa Inmediata
</t>
        </r>
        <r>
          <rPr>
            <sz val="10"/>
            <color rgb="FF000000"/>
            <rFont val="Arial"/>
            <family val="34"/>
          </rPr>
          <t xml:space="preserve">
</t>
        </r>
        <r>
          <rPr>
            <sz val="10"/>
            <color rgb="FF000000"/>
            <rFont val="Arial"/>
            <family val="34"/>
          </rPr>
          <t>Indique de manera breve la situación o circunstancias bajo las cuales se presentaría el riesgo, siendo la situación más evidente frente al riesgo.</t>
        </r>
      </text>
    </comment>
    <comment ref="J9" authorId="0" shapeId="0" xr:uid="{1ABBD4FF-982F-4602-81C5-DACD990BB253}">
      <text>
        <r>
          <rPr>
            <b/>
            <sz val="10"/>
            <color rgb="FF000000"/>
            <rFont val="Arial"/>
            <family val="34"/>
          </rPr>
          <t xml:space="preserve">Cod.Causa: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K9" authorId="0" shapeId="0" xr:uid="{08BC1AFD-9DDA-4189-8D5E-381D1A1A3FDE}">
      <text>
        <r>
          <rPr>
            <b/>
            <sz val="10"/>
            <color rgb="FF000000"/>
            <rFont val="Arial"/>
            <family val="34"/>
          </rPr>
          <t xml:space="preserve">Subcausas Asociadas (SC) /Vulnerabilidades:
</t>
        </r>
        <r>
          <rPr>
            <sz val="10"/>
            <color rgb="FF000000"/>
            <rFont val="Arial"/>
            <family val="34"/>
          </rPr>
          <t xml:space="preserve">
</t>
        </r>
        <r>
          <rPr>
            <sz val="10"/>
            <color rgb="FF000000"/>
            <rFont val="Arial"/>
            <family val="34"/>
          </rPr>
          <t xml:space="preserve">Enliste las causas identificadas al riesgo sobre las cuales se planteará la causa raíz o principal 
</t>
        </r>
        <r>
          <rPr>
            <sz val="10"/>
            <color rgb="FF000000"/>
            <rFont val="Arial"/>
            <family val="34"/>
          </rPr>
          <t xml:space="preserve">
</t>
        </r>
        <r>
          <rPr>
            <b/>
            <sz val="10"/>
            <color rgb="FF000000"/>
            <rFont val="Arial"/>
            <family val="34"/>
          </rPr>
          <t xml:space="preserve">Nota 1: </t>
        </r>
        <r>
          <rPr>
            <sz val="10"/>
            <color rgb="FF000000"/>
            <rFont val="Arial"/>
            <family val="34"/>
          </rPr>
          <t>para el caso de riesgos de seguridad de la información enliste las vulnerabilidades del activo de información y proceso analizado</t>
        </r>
      </text>
    </comment>
    <comment ref="L9" authorId="0" shapeId="0" xr:uid="{42925535-AC74-4320-AE9B-42ACDDACAA49}">
      <text>
        <r>
          <rPr>
            <b/>
            <sz val="10"/>
            <color rgb="FF000000"/>
            <rFont val="Arial"/>
            <family val="34"/>
          </rPr>
          <t xml:space="preserve">Causa raíz, principal o básica (CR)
</t>
        </r>
        <r>
          <rPr>
            <b/>
            <sz val="10"/>
            <color rgb="FF000000"/>
            <rFont val="Arial"/>
            <family val="34"/>
          </rPr>
          <t xml:space="preserve">
</t>
        </r>
        <r>
          <rPr>
            <sz val="10"/>
            <color rgb="FF000000"/>
            <rFont val="Arial"/>
            <family val="34"/>
          </rPr>
          <t xml:space="preserve">Escriba de manera breve la causa raíz o principal que podría ocasionar la materialización del riesgo a formular.
</t>
        </r>
        <r>
          <rPr>
            <sz val="10"/>
            <color rgb="FF000000"/>
            <rFont val="Arial"/>
            <family val="34"/>
          </rPr>
          <t xml:space="preserve">
</t>
        </r>
        <r>
          <rPr>
            <b/>
            <sz val="10"/>
            <color rgb="FF000000"/>
            <rFont val="Arial"/>
            <family val="34"/>
          </rPr>
          <t>Nota 1:</t>
        </r>
        <r>
          <rPr>
            <sz val="10"/>
            <color rgb="FF000000"/>
            <rFont val="Arial"/>
            <family val="34"/>
          </rPr>
          <t xml:space="preserve"> La causa raíz o principal, se debe establecer después de evaluar y conocer las subcausas asociadas al riesgo.</t>
        </r>
      </text>
    </comment>
    <comment ref="M9" authorId="0" shapeId="0" xr:uid="{37449D4C-C31F-4E4E-AB35-F8D5DB2FFB9B}">
      <text>
        <r>
          <rPr>
            <b/>
            <sz val="10"/>
            <color rgb="FF000000"/>
            <rFont val="Arial"/>
            <family val="34"/>
          </rPr>
          <t xml:space="preserve">Impacto:
</t>
        </r>
        <r>
          <rPr>
            <sz val="10"/>
            <color rgb="FF000000"/>
            <rFont val="Arial"/>
            <family val="34"/>
          </rPr>
          <t xml:space="preserve">
</t>
        </r>
        <r>
          <rPr>
            <sz val="10"/>
            <color rgb="FF000000"/>
            <rFont val="Arial"/>
            <family val="34"/>
          </rPr>
          <t>Selecciones de la lista desplegable el impacto más representativo que se presentaría ante una posible materialización del riesgo</t>
        </r>
      </text>
    </comment>
    <comment ref="N9" authorId="0" shapeId="0" xr:uid="{7E0FC8D0-D9B0-46AF-ACF9-D4C9C291E0BE}">
      <text>
        <r>
          <rPr>
            <b/>
            <sz val="10"/>
            <color rgb="FF000000"/>
            <rFont val="Arial"/>
            <family val="34"/>
          </rPr>
          <t xml:space="preserve">Consecuencias/Amenazas:
</t>
        </r>
        <r>
          <rPr>
            <sz val="10"/>
            <color rgb="FF000000"/>
            <rFont val="Arial"/>
            <family val="34"/>
          </rPr>
          <t xml:space="preserve">
</t>
        </r>
        <r>
          <rPr>
            <sz val="10"/>
            <color rgb="FF000000"/>
            <rFont val="Arial"/>
            <family val="34"/>
          </rPr>
          <t xml:space="preserve">Enliste las consecuencias que puede ocasionar a la organización la materialización del riesgo, redacte de la forma más concreta posible.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seguridad de la información enliste las amenazas existentes
</t>
        </r>
      </text>
    </comment>
    <comment ref="O9" authorId="0" shapeId="0" xr:uid="{65230EA6-C52D-42F8-92BB-4E2AAB20903E}">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de acuerdo con la tipología de riesgos</t>
        </r>
      </text>
    </comment>
    <comment ref="P9" authorId="0" shapeId="0" xr:uid="{ECC19169-D0D6-49D2-980D-8F7D2724C94A}">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Q9" authorId="0" shapeId="0" xr:uid="{C4144228-CCFA-489F-B418-9F7B7BBF4D7C}">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O. 
</t>
        </r>
      </text>
    </comment>
    <comment ref="R9" authorId="0" shapeId="0" xr:uid="{C735B085-28B3-4E35-A4B5-EB3ADA7D89A0}">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identificado, de acuerdo con la tipología de riesgos</t>
        </r>
      </text>
    </comment>
    <comment ref="S9" authorId="0" shapeId="0" xr:uid="{00AAC104-10C9-435A-A4FC-202A79B81E78}">
      <text>
        <r>
          <rPr>
            <b/>
            <sz val="10"/>
            <color rgb="FF000000"/>
            <rFont val="Arial"/>
            <family val="34"/>
          </rPr>
          <t xml:space="preserve">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T9" authorId="0" shapeId="0" xr:uid="{E3BF3BE1-1A09-423C-ADC7-059E501BEBB2}">
      <text>
        <r>
          <rPr>
            <b/>
            <sz val="10"/>
            <color rgb="FF000000"/>
            <rFont val="Arial"/>
            <family val="34"/>
          </rPr>
          <t xml:space="preserve">% Impacto Inherente:
</t>
        </r>
        <r>
          <rPr>
            <sz val="10"/>
            <color rgb="FF000000"/>
            <rFont val="Arial"/>
            <family val="34"/>
          </rPr>
          <t xml:space="preserve">
</t>
        </r>
        <r>
          <rPr>
            <sz val="10"/>
            <color rgb="FF000000"/>
            <rFont val="Arial"/>
            <family val="34"/>
          </rPr>
          <t xml:space="preserve">Este campo es automático de acuerdo con la selección del criterio escogido en la columna R. 
</t>
        </r>
      </text>
    </comment>
    <comment ref="U9" authorId="0" shapeId="0" xr:uid="{79854DAB-D13F-4EB6-94F3-F4E47C2D5093}">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P) y el impacto inherente (Columna S)</t>
        </r>
      </text>
    </comment>
    <comment ref="V9" authorId="0" shapeId="0" xr:uid="{301770E5-C22F-4809-AEDF-0B02202638BF}">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
</t>
        </r>
      </text>
    </comment>
    <comment ref="W9" authorId="0" shapeId="0" xr:uid="{D580C936-83C6-497F-A7A0-C31EAD8102AA}">
      <text>
        <r>
          <rPr>
            <b/>
            <sz val="11"/>
            <color rgb="FF000000"/>
            <rFont val="Calibri"/>
            <family val="2"/>
            <charset val="1"/>
          </rPr>
          <t xml:space="preserve">Control:
</t>
        </r>
        <r>
          <rPr>
            <b/>
            <sz val="11"/>
            <color rgb="FF000000"/>
            <rFont val="Calibri"/>
            <family val="2"/>
            <charset val="1"/>
          </rPr>
          <t xml:space="preserve">
</t>
        </r>
        <r>
          <rPr>
            <sz val="10"/>
            <color rgb="FF000000"/>
            <rFont val="Tahoma"/>
            <family val="2"/>
            <charset val="1"/>
          </rPr>
          <t>Indique de manera concisa y clara el título del control</t>
        </r>
      </text>
    </comment>
    <comment ref="X9" authorId="0" shapeId="0" xr:uid="{0E67CE2D-D64B-4613-B05B-8F96713E1138}">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Defina los controles que atacan la causa raíz del riesgo, de acuerdo con la estructura: Responsable de ejecutar el control + Acción de control + Complemento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text>
    </comment>
    <comment ref="Y9" authorId="0" shapeId="0" xr:uid="{FA038E84-3553-45A2-BA8C-B1CF77F936FE}">
      <text>
        <r>
          <rPr>
            <b/>
            <sz val="10"/>
            <color rgb="FF000000"/>
            <rFont val="Arial"/>
            <family val="34"/>
          </rPr>
          <t xml:space="preserve">Procedimiento 
</t>
        </r>
        <r>
          <rPr>
            <sz val="10"/>
            <color rgb="FF000000"/>
            <rFont val="Arial"/>
            <family val="34"/>
          </rPr>
          <t xml:space="preserve">
</t>
        </r>
        <r>
          <rPr>
            <sz val="10"/>
            <color rgb="FF000000"/>
            <rFont val="Arial"/>
            <family val="34"/>
          </rPr>
          <t xml:space="preserve">Enunciar el procedimiento donde se ejecuta el control en caso que el mismo se encuentre documentado. De lo contrario escribir NA.
</t>
        </r>
        <r>
          <rPr>
            <sz val="10"/>
            <color rgb="FF000000"/>
            <rFont val="Arial"/>
            <family val="34"/>
          </rPr>
          <t xml:space="preserve">
</t>
        </r>
        <r>
          <rPr>
            <b/>
            <sz val="10"/>
            <color rgb="FF000000"/>
            <rFont val="Arial"/>
            <family val="34"/>
          </rPr>
          <t xml:space="preserve">Nota 1: </t>
        </r>
        <r>
          <rPr>
            <sz val="10"/>
            <color rgb="FF000000"/>
            <rFont val="Arial"/>
            <family val="34"/>
          </rPr>
          <t xml:space="preserve">El control no necesariamente se encuentra en el procedimiento exactamente como está redactado en la matriz de riesgos, dado que esta redacción tiene otros criterios definidos 
</t>
        </r>
        <r>
          <rPr>
            <b/>
            <sz val="10"/>
            <color rgb="FF000000"/>
            <rFont val="Arial"/>
            <family val="34"/>
          </rPr>
          <t xml:space="preserve">Nota 2: </t>
        </r>
        <r>
          <rPr>
            <sz val="10"/>
            <color rgb="FF000000"/>
            <rFont val="Arial"/>
            <family val="34"/>
          </rPr>
          <t>El control que se defina en la matriz de riesgos puede ser un conjunto o resumen de las actividades de control del procedimiento</t>
        </r>
      </text>
    </comment>
    <comment ref="Z9" authorId="0" shapeId="0" xr:uid="{BDBFBD45-2C45-4828-ABE5-B79A7D028665}">
      <text>
        <r>
          <rPr>
            <b/>
            <sz val="10"/>
            <color rgb="FF000000"/>
            <rFont val="Arial"/>
            <family val="34"/>
          </rPr>
          <t xml:space="preserve">Área que ejecuta el control:
</t>
        </r>
        <r>
          <rPr>
            <b/>
            <sz val="10"/>
            <color rgb="FF000000"/>
            <rFont val="Arial"/>
            <family val="34"/>
          </rPr>
          <t xml:space="preserve">
</t>
        </r>
        <r>
          <rPr>
            <sz val="10"/>
            <color rgb="FF000000"/>
            <rFont val="Arial"/>
            <family val="34"/>
          </rPr>
          <t>Área a la cual pertenece el funcionario o colaborador que ejecuta el control</t>
        </r>
      </text>
    </comment>
    <comment ref="AA9" authorId="0" shapeId="0" xr:uid="{8251FF50-5694-4C78-B852-6A29E244710D}">
      <text>
        <r>
          <rPr>
            <b/>
            <sz val="10"/>
            <color rgb="FF000000"/>
            <rFont val="Arial"/>
            <family val="34"/>
          </rPr>
          <t xml:space="preserve">Afectación:
</t>
        </r>
        <r>
          <rPr>
            <sz val="10"/>
            <color rgb="FF000000"/>
            <rFont val="Arial"/>
            <family val="34"/>
          </rPr>
          <t xml:space="preserve">
</t>
        </r>
        <r>
          <rPr>
            <sz val="10"/>
            <color rgb="FF000000"/>
            <rFont val="Arial"/>
            <family val="34"/>
          </rPr>
          <t xml:space="preserve">Esta casilla no se diligencia, depende de la selección en la columna AB.
</t>
        </r>
        <r>
          <rPr>
            <sz val="10"/>
            <color rgb="FF000000"/>
            <rFont val="Arial"/>
            <family val="34"/>
          </rPr>
          <t xml:space="preserve">
</t>
        </r>
        <r>
          <rPr>
            <b/>
            <sz val="10"/>
            <color rgb="FF000000"/>
            <rFont val="Arial"/>
            <family val="34"/>
          </rPr>
          <t xml:space="preserve">Nota 1. </t>
        </r>
        <r>
          <rPr>
            <sz val="10"/>
            <color rgb="FF000000"/>
            <rFont val="Arial"/>
            <family val="34"/>
          </rPr>
          <t xml:space="preserve">Si se trata de la implementación de un control detectivo o preventivo la afectación al riesgo será a su probabilidad
</t>
        </r>
        <r>
          <rPr>
            <b/>
            <sz val="10"/>
            <color rgb="FF000000"/>
            <rFont val="Arial"/>
            <family val="34"/>
          </rPr>
          <t xml:space="preserve">Nota 2. </t>
        </r>
        <r>
          <rPr>
            <sz val="10"/>
            <color rgb="FF000000"/>
            <rFont val="Arial"/>
            <family val="34"/>
          </rPr>
          <t>Si se trata de la implementación de un control correctivo la afectación al riesgo será a su impacto</t>
        </r>
      </text>
    </comment>
    <comment ref="AH9" authorId="0" shapeId="0" xr:uid="{8C83D239-105C-49BB-9485-0006904D56D4}">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control y la probabilidad inherente.
</t>
        </r>
        <r>
          <rPr>
            <sz val="10"/>
            <color rgb="FF000000"/>
            <rFont val="Arial"/>
            <family val="34"/>
          </rPr>
          <t xml:space="preserve">
</t>
        </r>
        <r>
          <rPr>
            <b/>
            <sz val="10"/>
            <color rgb="FF000000"/>
            <rFont val="Arial"/>
            <family val="34"/>
          </rPr>
          <t xml:space="preserve">Nota 1: </t>
        </r>
        <r>
          <rPr>
            <sz val="10"/>
            <color rgb="FF000000"/>
            <rFont val="Arial"/>
            <family val="34"/>
          </rPr>
          <t xml:space="preserve">La probabilidad residual es la resultante de aplicar la efectividad del control a la probabilidad inherente
</t>
        </r>
        <r>
          <rPr>
            <b/>
            <sz val="10"/>
            <color rgb="FF000000"/>
            <rFont val="Arial"/>
            <family val="34"/>
          </rPr>
          <t xml:space="preserve">Nota 2: </t>
        </r>
        <r>
          <rPr>
            <sz val="10"/>
            <color rgb="FF000000"/>
            <rFont val="Arial"/>
            <family val="34"/>
          </rPr>
          <t>En este campo se evidencia la probabilidad residual individual de cada control.</t>
        </r>
      </text>
    </comment>
    <comment ref="AI9" authorId="0" shapeId="0" xr:uid="{EC6C9523-F5E8-4AB6-B007-5E86F82EE110}">
      <text>
        <r>
          <rPr>
            <b/>
            <sz val="10"/>
            <color rgb="FF000000"/>
            <rFont val="Arial"/>
            <family val="34"/>
          </rPr>
          <t xml:space="preserve">% Probabilidad Inherente: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 la probabilidad residual y solo se incluye con fines de facilitar el cálculo de las probabilidades residuales acumuladas
</t>
        </r>
      </text>
    </comment>
    <comment ref="AJ9" authorId="0" shapeId="0" xr:uid="{4C683D83-38E8-4EA1-AC72-12441343CD10}">
      <text>
        <r>
          <rPr>
            <b/>
            <sz val="10"/>
            <color rgb="FF000000"/>
            <rFont val="Arial"/>
            <family val="34"/>
          </rPr>
          <t xml:space="preserve">Probabilidad Residual Final:
</t>
        </r>
        <r>
          <rPr>
            <sz val="10"/>
            <color rgb="FF000000"/>
            <rFont val="Arial"/>
            <family val="34"/>
          </rPr>
          <t xml:space="preserve">
</t>
        </r>
        <r>
          <rPr>
            <sz val="10"/>
            <color rgb="FF000000"/>
            <rFont val="Arial"/>
            <family val="34"/>
          </rPr>
          <t xml:space="preserve">Este campo es automático de acuerdo con la última probabilidad residual calculada al riesgo (Columna AK), por lo tanto no debe diligenciarse.
</t>
        </r>
      </text>
    </comment>
    <comment ref="AK9" authorId="0" shapeId="0" xr:uid="{630DD01E-CE91-4A0D-B2C7-20B24CF0B981}">
      <text>
        <r>
          <rPr>
            <b/>
            <sz val="10"/>
            <color rgb="FF000000"/>
            <rFont val="Arial"/>
            <family val="34"/>
          </rPr>
          <t xml:space="preserve">% Probabilidad Residual Final:
</t>
        </r>
        <r>
          <rPr>
            <sz val="10"/>
            <color rgb="FF000000"/>
            <rFont val="Arial"/>
            <family val="34"/>
          </rPr>
          <t xml:space="preserve">
</t>
        </r>
        <r>
          <rPr>
            <sz val="10"/>
            <color rgb="FF000000"/>
            <rFont val="Arial"/>
            <family val="34"/>
          </rPr>
          <t>Este campo es automático de acuerdo con la última probabilidad residual calculada al riesgo. Este campo no debe diligenciarse.</t>
        </r>
      </text>
    </comment>
    <comment ref="AL9" authorId="0" shapeId="0" xr:uid="{586EEC88-2946-4F60-8EA5-AB2924B386C2}">
      <text>
        <r>
          <rPr>
            <b/>
            <sz val="10"/>
            <color rgb="FF000000"/>
            <rFont val="Arial"/>
            <family val="34"/>
          </rPr>
          <t xml:space="preserve">% Impacto: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valor corresponde al del impacto residual y solo se incluye con fines de facilitar el cálculo de los impactos residuales acumulados
</t>
        </r>
      </text>
    </comment>
    <comment ref="AM9" authorId="0" shapeId="0" xr:uid="{DA1FF429-676D-422D-9DAD-5665E9E08173}">
      <text>
        <r>
          <rPr>
            <b/>
            <sz val="10"/>
            <color rgb="FF000000"/>
            <rFont val="Arial"/>
            <family val="34"/>
          </rPr>
          <t xml:space="preserve">Impacto Residual Final:
</t>
        </r>
        <r>
          <rPr>
            <sz val="10"/>
            <color rgb="FF000000"/>
            <rFont val="Arial"/>
            <family val="34"/>
          </rPr>
          <t xml:space="preserve">
</t>
        </r>
        <r>
          <rPr>
            <sz val="10"/>
            <color rgb="FF000000"/>
            <rFont val="Arial"/>
            <family val="34"/>
          </rPr>
          <t xml:space="preserve">Este campo es automático de acuerdo con el último impacto residual calculado al riesgo (Columna AN), por lo tanto no debe diligenciarse.
</t>
        </r>
      </text>
    </comment>
    <comment ref="AN9" authorId="0" shapeId="0" xr:uid="{587D5D1F-672D-4748-97CF-0E0D8AB64722}">
      <text>
        <r>
          <rPr>
            <b/>
            <sz val="10"/>
            <color rgb="FF000000"/>
            <rFont val="Arial"/>
            <family val="34"/>
          </rPr>
          <t xml:space="preserve">% Impacto Residual Final:
</t>
        </r>
        <r>
          <rPr>
            <sz val="10"/>
            <color rgb="FF000000"/>
            <rFont val="Arial"/>
            <family val="34"/>
          </rPr>
          <t xml:space="preserve">
</t>
        </r>
        <r>
          <rPr>
            <sz val="10"/>
            <color rgb="FF000000"/>
            <rFont val="Arial"/>
            <family val="34"/>
          </rPr>
          <t>Este campo es automático de acuerdo con el último impacto residual calculado al riesgo (Columna AL). Este campo no debe diligenciarse.</t>
        </r>
      </text>
    </comment>
    <comment ref="AO9" authorId="0" shapeId="0" xr:uid="{5D4DC548-C3B2-4BBF-B4BD-77533B2F459B}">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final (Columna AJ) y el impacto residual final (Columna AM)</t>
        </r>
      </text>
    </comment>
    <comment ref="AP9" authorId="0" shapeId="0" xr:uid="{42E4BF1A-0EA7-4359-AA51-A0A26115BF55}">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i)Aceptar, ii) Evitar, iii) Reducir (compartir), iv) Reducir (mitigar).
</t>
        </r>
        <r>
          <rPr>
            <sz val="10"/>
            <color rgb="FF000000"/>
            <rFont val="Arial"/>
            <family val="34"/>
          </rPr>
          <t xml:space="preserve">
</t>
        </r>
        <r>
          <rPr>
            <b/>
            <sz val="10"/>
            <color rgb="FF000000"/>
            <rFont val="Arial"/>
            <family val="34"/>
          </rPr>
          <t xml:space="preserve">Aceptar: </t>
        </r>
        <r>
          <rPr>
            <sz val="10"/>
            <color rgb="FF000000"/>
            <rFont val="Arial"/>
            <family val="34"/>
          </rPr>
          <t xml:space="preserve">después de realizar un análisis y considerar los niveles de riesgo como bajo se determina asumir el mismo conociendo los efectos de su posible materialización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t>
        </r>
        <r>
          <rPr>
            <sz val="10"/>
            <color rgb="FF000000"/>
            <rFont val="Arial"/>
            <family val="34"/>
          </rPr>
          <t>adicional. Esta estrategia se emplea cuando se considera que el nivel de riesgo residual es alto.</t>
        </r>
      </text>
    </comment>
    <comment ref="AQ9" authorId="0" shapeId="0" xr:uid="{67C16386-314C-4A57-B156-C3EFE2C0C2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R9" authorId="0" shapeId="0" xr:uid="{915FB8C3-57AD-4EE0-A020-911D7F8464CB}">
      <text>
        <r>
          <rPr>
            <b/>
            <sz val="10"/>
            <color rgb="FF000000"/>
            <rFont val="Arial"/>
            <family val="34"/>
          </rPr>
          <t xml:space="preserve">Plan de Acción: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S9" authorId="0" shapeId="0" xr:uid="{6014ECDD-51BD-492A-9CCB-EF7BD0624515}">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T9" authorId="0" shapeId="0" xr:uid="{02D5788E-1CF3-4A94-A406-F3FEAD714701}">
      <text>
        <r>
          <rPr>
            <b/>
            <sz val="10"/>
            <color rgb="FF000000"/>
            <rFont val="Arial"/>
            <family val="34"/>
          </rPr>
          <t xml:space="preserve">Fecha Implementación: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AU9" authorId="0" shapeId="0" xr:uid="{A370BD07-3B9A-4990-9A05-F04FD8704B70}">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AW9" authorId="0" shapeId="0" xr:uid="{40D67802-24B6-4C09-B3EB-E6572918A975}">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V y W, sobre el cual se realizará el seguimiento. Este campo no debe ser diligenciado ya que está pre determinado.</t>
        </r>
      </text>
    </comment>
    <comment ref="AX9" authorId="0" shapeId="0" xr:uid="{591D5D14-52F6-4C4B-A4D6-4D16BA8F63DC}">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W.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AY9" authorId="0" shapeId="0" xr:uid="{C0C44873-3A2B-4260-96DE-8E0D1F6D6694}">
      <text>
        <r>
          <rPr>
            <b/>
            <sz val="10"/>
            <color rgb="FF000000"/>
            <rFont val="Arial"/>
            <family val="34"/>
          </rPr>
          <t xml:space="preserve">Seguimiento del Control: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AZ9" authorId="0" shapeId="0" xr:uid="{0918113B-67B0-4B19-BF6D-AE210DC3015C}">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AY.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A9" authorId="0" shapeId="0" xr:uid="{B351B2F9-9F3B-4114-8097-4BDB0643ECE2}">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AQ y AR, sobre el cual se realizará el seguimiento. Este campo no debe ser diligenciado ya que está pre determinado.
</t>
        </r>
      </text>
    </comment>
    <comment ref="BB9" authorId="0" shapeId="0" xr:uid="{C3C6D18C-D38E-49AA-9BF4-30C83E8F4B4D}">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AR.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C9" authorId="0" shapeId="0" xr:uid="{21AAD1B1-CD98-4284-93A4-6114BCE40948}">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D9" authorId="0" shapeId="0" xr:uid="{E7225678-409E-4668-B757-6A35B2F3D949}">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BC.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E9" authorId="0" shapeId="0" xr:uid="{1203874F-5C41-4B91-AE79-F03F948290CF}">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F9" authorId="0" shapeId="0" xr:uid="{3DFA3E9F-C140-4677-B448-E9A28A2E6551}">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G9" authorId="0" shapeId="0" xr:uid="{888071D7-3AB8-4A18-83E1-E1B629E4A08C}">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AB10" authorId="0" shapeId="0" xr:uid="{DE7CAC3A-2AA8-4FF5-9CD8-5F9B3A60C4EA}">
      <text>
        <r>
          <rPr>
            <b/>
            <sz val="10"/>
            <color rgb="FF000000"/>
            <rFont val="Arial"/>
            <family val="34"/>
          </rPr>
          <t xml:space="preserve">Tipo de Control:
</t>
        </r>
        <r>
          <rPr>
            <sz val="10"/>
            <color rgb="FF000000"/>
            <rFont val="Arial"/>
            <family val="34"/>
          </rPr>
          <t xml:space="preserve">
</t>
        </r>
        <r>
          <rPr>
            <sz val="10"/>
            <color rgb="FF000000"/>
            <rFont val="Arial"/>
            <family val="34"/>
          </rPr>
          <t xml:space="preserve">Utilice la lista desplegable que se encuentra parametrizada, seleccionando el tipo de control:
</t>
        </r>
        <r>
          <rPr>
            <sz val="10"/>
            <color rgb="FF000000"/>
            <rFont val="Arial"/>
            <family val="34"/>
          </rPr>
          <t xml:space="preserve">
</t>
        </r>
        <r>
          <rPr>
            <b/>
            <sz val="10"/>
            <color rgb="FF000000"/>
            <rFont val="Arial"/>
            <family val="34"/>
          </rPr>
          <t xml:space="preserve">i) Preventivo: </t>
        </r>
        <r>
          <rPr>
            <sz val="10"/>
            <color rgb="FF000000"/>
            <rFont val="Arial"/>
            <family val="34"/>
          </rPr>
          <t xml:space="preserve">Va hacia las causas del riesgo, aseguran el resultado final esperado 
</t>
        </r>
        <r>
          <rPr>
            <b/>
            <sz val="10"/>
            <color rgb="FF000000"/>
            <rFont val="Arial"/>
            <family val="34"/>
          </rPr>
          <t xml:space="preserve">ii) Detectivo: </t>
        </r>
        <r>
          <rPr>
            <sz val="10"/>
            <color rgb="FF000000"/>
            <rFont val="Arial"/>
            <family val="34"/>
          </rPr>
          <t xml:space="preserve">Detecta que algo ocurre y devuelve el proceso a los controles preventivos. Se pueden generar reprocesos. 
</t>
        </r>
        <r>
          <rPr>
            <b/>
            <sz val="10"/>
            <color rgb="FF000000"/>
            <rFont val="Arial"/>
            <family val="34"/>
          </rPr>
          <t xml:space="preserve">iii) Correctivo: </t>
        </r>
        <r>
          <rPr>
            <sz val="10"/>
            <color rgb="FF000000"/>
            <rFont val="Arial"/>
            <family val="34"/>
          </rPr>
          <t>Dado que permiten reducir el impacto de la materialización del riesgo, tienen un costo en su implementación </t>
        </r>
      </text>
    </comment>
    <comment ref="AC10" authorId="0" shapeId="0" xr:uid="{67FEBFED-3D75-4DED-9236-3F56D37759C9}">
      <text>
        <r>
          <rPr>
            <b/>
            <sz val="10"/>
            <color rgb="FF000000"/>
            <rFont val="Arial"/>
            <family val="34"/>
          </rPr>
          <t xml:space="preserve">Implementación:
</t>
        </r>
        <r>
          <rPr>
            <sz val="10"/>
            <color rgb="FF000000"/>
            <rFont val="Arial"/>
            <family val="34"/>
          </rPr>
          <t xml:space="preserve">
</t>
        </r>
        <r>
          <rPr>
            <sz val="10"/>
            <color rgb="FF000000"/>
            <rFont val="Arial"/>
            <family val="34"/>
          </rPr>
          <t xml:space="preserve">Seleccione de la lista desplegable el tipo de implementación del control, entre automático o manual de acuerdo con los siguientes criterios:
</t>
        </r>
        <r>
          <rPr>
            <sz val="10"/>
            <color rgb="FF000000"/>
            <rFont val="Arial"/>
            <family val="34"/>
          </rPr>
          <t xml:space="preserve">
</t>
        </r>
        <r>
          <rPr>
            <b/>
            <sz val="10"/>
            <color rgb="FF000000"/>
            <rFont val="Arial"/>
            <family val="34"/>
          </rPr>
          <t xml:space="preserve">* Automático: </t>
        </r>
        <r>
          <rPr>
            <sz val="10"/>
            <color rgb="FF000000"/>
            <rFont val="Arial"/>
            <family val="34"/>
          </rPr>
          <t xml:space="preserve">Son actividades de procesamiento o validación de información que se ejecutan por un sistema y/o aplicativo de manera automática sin la intervención de personas para su realización. 
</t>
        </r>
        <r>
          <rPr>
            <sz val="10"/>
            <color rgb="FF000000"/>
            <rFont val="Arial"/>
            <family val="34"/>
          </rPr>
          <t xml:space="preserve">
</t>
        </r>
        <r>
          <rPr>
            <b/>
            <sz val="10"/>
            <color rgb="FF000000"/>
            <rFont val="Arial"/>
            <family val="34"/>
          </rPr>
          <t xml:space="preserve">* Manual: </t>
        </r>
        <r>
          <rPr>
            <sz val="10"/>
            <color rgb="FF000000"/>
            <rFont val="Arial"/>
            <family val="34"/>
          </rPr>
          <t xml:space="preserve">Controles que son ejecutados por una persona, tiene implícito el error humano. 
</t>
        </r>
        <r>
          <rPr>
            <sz val="10"/>
            <color rgb="FF000000"/>
            <rFont val="Arial"/>
            <family val="34"/>
          </rPr>
          <t xml:space="preserve">
</t>
        </r>
        <r>
          <rPr>
            <sz val="10"/>
            <color rgb="FF000000"/>
            <rFont val="Arial"/>
            <family val="34"/>
          </rPr>
          <t xml:space="preserve">
</t>
        </r>
        <r>
          <rPr>
            <sz val="10"/>
            <color rgb="FF000000"/>
            <rFont val="Arial"/>
            <family val="34"/>
          </rPr>
          <t xml:space="preserve">
</t>
        </r>
      </text>
    </comment>
    <comment ref="AD10" authorId="0" shapeId="0" xr:uid="{83716386-FD89-4959-963B-C17849AC00F4}">
      <text>
        <r>
          <rPr>
            <b/>
            <sz val="10"/>
            <color rgb="FF000000"/>
            <rFont val="Arial"/>
            <family val="34"/>
          </rPr>
          <t xml:space="preserve">Calificación:
</t>
        </r>
        <r>
          <rPr>
            <sz val="10"/>
            <color rgb="FF000000"/>
            <rFont val="Arial"/>
            <family val="34"/>
          </rPr>
          <t xml:space="preserve">
</t>
        </r>
        <r>
          <rPr>
            <sz val="10"/>
            <color rgb="FF000000"/>
            <rFont val="Arial"/>
            <family val="34"/>
          </rPr>
          <t xml:space="preserve">Esta casilla es automática y no debe ser modificada.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asignada corresponde a la sumatoria de puntaje obtenido del atributo "Tipo" e "Implementación"
</t>
        </r>
        <r>
          <rPr>
            <b/>
            <sz val="10"/>
            <color rgb="FF000000"/>
            <rFont val="Arial"/>
            <family val="34"/>
          </rPr>
          <t xml:space="preserve">Nota 2: </t>
        </r>
        <r>
          <rPr>
            <sz val="10"/>
            <color rgb="FF000000"/>
            <rFont val="Arial"/>
            <family val="34"/>
          </rPr>
          <t xml:space="preserve">Para el atributo "Tipo", se asigna 25% para los controles preventivos, 15% para los controles detectivos y 10% para los controles correctivos
</t>
        </r>
        <r>
          <rPr>
            <b/>
            <sz val="10"/>
            <color rgb="FF000000"/>
            <rFont val="Arial"/>
            <family val="34"/>
          </rPr>
          <t xml:space="preserve">Nota 3: </t>
        </r>
        <r>
          <rPr>
            <sz val="10"/>
            <color rgb="FF000000"/>
            <rFont val="Arial"/>
            <family val="34"/>
          </rPr>
          <t xml:space="preserve">Para el atributo "Implementación", se asigna 25% para una implementación del control automática, y 15% para una implementación manual </t>
        </r>
      </text>
    </comment>
    <comment ref="AE10" authorId="0" shapeId="0" xr:uid="{F7AA8DF2-BF15-4867-8385-21E3F77590AE}">
      <text>
        <r>
          <rPr>
            <b/>
            <sz val="10"/>
            <color rgb="FF000000"/>
            <rFont val="Arial"/>
            <family val="34"/>
          </rPr>
          <t xml:space="preserve">Documentación:
</t>
        </r>
        <r>
          <rPr>
            <b/>
            <sz val="10"/>
            <color rgb="FF000000"/>
            <rFont val="Arial"/>
            <family val="34"/>
          </rPr>
          <t xml:space="preserve">
</t>
        </r>
        <r>
          <rPr>
            <sz val="10"/>
            <color rgb="FF000000"/>
            <rFont val="Arial"/>
            <family val="34"/>
          </rPr>
          <t xml:space="preserve">Seleccione de la lista desplegable parametrizada, la opción de documentado o sin documentar con base en los siguientes criterios:
</t>
        </r>
        <r>
          <rPr>
            <sz val="10"/>
            <color rgb="FF000000"/>
            <rFont val="Arial"/>
            <family val="34"/>
          </rPr>
          <t xml:space="preserve">
</t>
        </r>
        <r>
          <rPr>
            <b/>
            <sz val="10"/>
            <color rgb="FF000000"/>
            <rFont val="Arial"/>
            <family val="34"/>
          </rPr>
          <t xml:space="preserve">Documentado: </t>
        </r>
        <r>
          <rPr>
            <sz val="10"/>
            <color rgb="FF000000"/>
            <rFont val="Arial"/>
            <family val="34"/>
          </rPr>
          <t xml:space="preserve">Controles que están documentados en el proceso, ya sea en manuales, procedimientos, flujogramas o cualquier otro documento propio del proceso. 
</t>
        </r>
        <r>
          <rPr>
            <b/>
            <sz val="10"/>
            <color rgb="FF000000"/>
            <rFont val="Arial"/>
            <family val="34"/>
          </rPr>
          <t xml:space="preserve">Sin documentar: </t>
        </r>
        <r>
          <rPr>
            <sz val="10"/>
            <color rgb="FF000000"/>
            <rFont val="Arial"/>
            <family val="34"/>
          </rPr>
          <t>Identifica a los controles que pese a que se ejecutan en el proceso no se encuentran documentados en ningún documento propio del proceso. </t>
        </r>
      </text>
    </comment>
    <comment ref="AF10" authorId="0" shapeId="0" xr:uid="{95BF734D-629C-4108-ABDE-32C850F0B334}">
      <text>
        <r>
          <rPr>
            <b/>
            <sz val="10"/>
            <color rgb="FF000000"/>
            <rFont val="Arial"/>
            <family val="34"/>
          </rPr>
          <t xml:space="preserve">Frecuencia:
</t>
        </r>
        <r>
          <rPr>
            <b/>
            <sz val="10"/>
            <color rgb="FF000000"/>
            <rFont val="Arial"/>
            <family val="34"/>
          </rPr>
          <t xml:space="preserve">
</t>
        </r>
        <r>
          <rPr>
            <sz val="10"/>
            <color rgb="FF000000"/>
            <rFont val="Arial"/>
            <family val="34"/>
          </rPr>
          <t xml:space="preserve">Seleccione de la lista desplegable parametrizada, la opción de continua o aleatoria con base en los siguientes criterios:
</t>
        </r>
        <r>
          <rPr>
            <sz val="10"/>
            <color rgb="FF000000"/>
            <rFont val="Arial"/>
            <family val="34"/>
          </rPr>
          <t xml:space="preserve">
</t>
        </r>
        <r>
          <rPr>
            <b/>
            <sz val="10"/>
            <color rgb="FF000000"/>
            <rFont val="Arial"/>
            <family val="34"/>
          </rPr>
          <t xml:space="preserve">Continua: </t>
        </r>
        <r>
          <rPr>
            <sz val="10"/>
            <color rgb="FF000000"/>
            <rFont val="Arial"/>
            <family val="34"/>
          </rPr>
          <t xml:space="preserve">El control se aplica siempre que se realiza la actividad que conlleva el riesgo. 
</t>
        </r>
        <r>
          <rPr>
            <sz val="10"/>
            <color rgb="FF000000"/>
            <rFont val="Arial"/>
            <family val="34"/>
          </rPr>
          <t xml:space="preserve">
</t>
        </r>
        <r>
          <rPr>
            <b/>
            <sz val="10"/>
            <color rgb="FF000000"/>
            <rFont val="Arial"/>
            <family val="34"/>
          </rPr>
          <t xml:space="preserve">Aleatoria: </t>
        </r>
        <r>
          <rPr>
            <sz val="10"/>
            <color rgb="FF000000"/>
            <rFont val="Arial"/>
            <family val="34"/>
          </rPr>
          <t xml:space="preserve">El control se aplica aleatoriamente a la actividad que conlleva el riesgo 
</t>
        </r>
        <r>
          <rPr>
            <sz val="10"/>
            <color rgb="FF000000"/>
            <rFont val="Arial"/>
            <family val="34"/>
          </rPr>
          <t xml:space="preserve">
</t>
        </r>
      </text>
    </comment>
    <comment ref="AG10" authorId="0" shapeId="0" xr:uid="{D5953A45-23B4-49F9-A638-292AD0CF6A86}">
      <text>
        <r>
          <rPr>
            <b/>
            <sz val="10"/>
            <color rgb="FF000000"/>
            <rFont val="Arial"/>
            <family val="34"/>
          </rPr>
          <t xml:space="preserve">Evidencia:
</t>
        </r>
        <r>
          <rPr>
            <sz val="10"/>
            <color rgb="FF000000"/>
            <rFont val="Arial"/>
            <family val="34"/>
          </rPr>
          <t xml:space="preserve">
</t>
        </r>
        <r>
          <rPr>
            <sz val="10"/>
            <color rgb="FF000000"/>
            <rFont val="Arial"/>
            <family val="34"/>
          </rPr>
          <t xml:space="preserve">Seleccione de la lista desplegable parametrizada, la opción de con registro o sin registro con base en los siguientes criterios:
</t>
        </r>
        <r>
          <rPr>
            <sz val="10"/>
            <color rgb="FF000000"/>
            <rFont val="Arial"/>
            <family val="34"/>
          </rPr>
          <t xml:space="preserve">
</t>
        </r>
        <r>
          <rPr>
            <b/>
            <sz val="10"/>
            <color rgb="FF000000"/>
            <rFont val="Arial"/>
            <family val="34"/>
          </rPr>
          <t xml:space="preserve">Con registro: </t>
        </r>
        <r>
          <rPr>
            <sz val="10"/>
            <color rgb="FF000000"/>
            <rFont val="Arial"/>
            <family val="34"/>
          </rPr>
          <t xml:space="preserve">El control deja un registro permite evidencia la ejecución del control 
</t>
        </r>
        <r>
          <rPr>
            <sz val="10"/>
            <color rgb="FF000000"/>
            <rFont val="Arial"/>
            <family val="34"/>
          </rPr>
          <t xml:space="preserve">
</t>
        </r>
        <r>
          <rPr>
            <b/>
            <sz val="10"/>
            <color rgb="FF000000"/>
            <rFont val="Arial"/>
            <family val="34"/>
          </rPr>
          <t xml:space="preserve">Sin registro: </t>
        </r>
        <r>
          <rPr>
            <sz val="10"/>
            <color rgb="FF000000"/>
            <rFont val="Arial"/>
            <family val="34"/>
          </rPr>
          <t xml:space="preserve">El control no deja registro de la ejecución del control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DD9E2FEE-BB84-4C7A-BED2-B8B69BEF9A4C}">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FA980006-9916-4417-8511-D0FBD434245A}">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ED1109F5-D437-4985-B3CF-8FE5DCDA7731}">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20F4211A-70C7-4604-9066-CBE4BFA58574}">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B636DE4D-7BDE-4782-B5EB-998A6D45E79A}">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1137FD0F-E832-43B6-B44B-BA7F952A3BEB}">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46EFF6A6-9FFD-4290-8206-4A25165252A6}">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9631EA84-C491-4CC2-9933-2293CC7E2716}">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7B465346-EAEE-4894-9F0F-80D449917A6D}">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00E4037-7FE4-4A94-9639-5930DB70D761}">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7B333B93-01F7-4303-ACC7-47CC846C4020}">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76A0B887-65BC-46AF-AADF-461823B304E1}">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C2F2C1C9-8BB7-46FE-A83A-F4E7813C74E5}">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5C457646-6D21-4FBE-AD02-94146E48752C}">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5C42B4EB-7589-4641-853B-5B4DABF95219}">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AABF38C9-CBC2-4855-8788-AA12EEBBE06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02668620-F4F0-45A3-87F3-DBA5C830819F}">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1C00ACF5-9468-48F0-9621-BB2BA407C768}">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078643E9-59ED-41CB-BA24-6F0EC86E2DF1}">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8FE420C7-1F00-4C7B-9D67-55AF78141F5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37B0D6FB-F40D-42F3-B3AE-385740CA87E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E968D26E-60C5-42C3-B29F-8EF141008E80}">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D86F3B03-134F-4189-BDF8-A23153DC42EA}">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0341B06C-BACF-49AD-BFCA-93BB0D42E391}">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878F2246-C17E-4F20-A989-29CFD2E2731A}">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F984701F-51FD-49BE-B16F-3AD8D1DEA728}">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49E952B4-7E9B-4793-8A24-D5C0A9747C42}">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6C2283EC-B8FC-4040-95B0-854F24905FBD}">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0ECE787A-CABB-4B98-9542-70EB96A99B7F}">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74DC6816-F031-47CE-AC6E-4F2CA5E81159}">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CF158854-A2FD-43A9-8428-2AC43D60A1D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96E9727A-E0BD-402C-95FF-F5B55099EF57}">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718EC8ED-6342-495F-929C-7EEA9D96C7FE}">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48EB90B6-95EE-47EB-8406-D37C248F81D6}">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1C617702-3C2C-40A9-8D05-FCDD1F8E24F5}">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917BDF8A-9555-4989-A522-4DE7FC044EB8}">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CADB0C21-C699-43F3-B2AC-4A681DFB0411}">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CDB97FD1-E644-474B-94D5-6165088E33B1}">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56694F85-C413-418D-8AA2-5F4B01B8BC0D}">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B77323CB-BDBF-4830-BB6F-0E9F501AC0AE}">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6510931A-23C2-4772-8B93-22EB530B332F}">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EE11B8D7-075E-4C4E-AD3C-319FDB6B68D5}">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065C285A-4F3D-4D6C-85E7-5C0643974797}">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F40BEE0A-6556-44A6-AF50-27AFCEC41B83}">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5E2E993C-FDCC-459C-B094-54A439191669}">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CCC0ACFC-E028-4455-9491-4243943C7D5B}">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0174B3E2-EA2D-4877-90EA-B3ED4708E025}">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E42DDD36-6EA4-4652-86FB-B25E92B94CDF}">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6E2A7863-D562-44AF-9E22-8B8B58FE75EB}">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C1BE47B3-EB02-4103-8100-AC9BEF4B7F03}">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28949905-D39D-4DF2-A629-34C724618876}">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A6BC25D1-C4CB-4B32-9337-726F32E5C903}">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1AF16F6-4FEF-4FC4-AF45-4D5CF1327A17}">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475F5647-158E-4853-BD35-E591787DB6A2}">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FBF615C-735B-449B-B342-108BD242A0C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86EA6FAF-21DC-4BA1-9F4A-4BE88E9887CE}">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3BBF6CF6-6BBC-4C94-9F4D-5115EE16F9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EA00DC72-2B44-4083-92C3-3A06F63E8EF7}">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BD826805-1917-4AB5-A246-32E458F182A4}">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8235C1A0-A9EA-4B72-8946-A4E42B86A0DF}">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C8B5B863-ED4C-445C-A02B-F3DB9CFFBB46}">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630BAA7-05DE-4064-976B-BCD233982AFE}">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B867DDBE-35C7-4F6E-86A9-89A6761574DF}">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55ED6CD6-91B5-492B-9F9B-1EA42AAD6D7E}">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<sst xmlns="http://schemas.openxmlformats.org/spreadsheetml/2006/main" count="19188" uniqueCount="3960">
  <si>
    <t>MAPA DE RIESGOS DE CORRUPCIÓN</t>
  </si>
  <si>
    <t>IDENTIFICACIÓN DEL RIESGO</t>
  </si>
  <si>
    <t>ANÁLISIS DEL RIESGO</t>
  </si>
  <si>
    <t>EVALUACIÓN DEL RIESGO</t>
  </si>
  <si>
    <t>PLAN DE TRATAMIENTO DE MITIGACIÓN</t>
  </si>
  <si>
    <t>PLAN DE CONTINGENCIA</t>
  </si>
  <si>
    <t>SEGUIMIENTO</t>
  </si>
  <si>
    <t>Información General del Riesgo</t>
  </si>
  <si>
    <t>Redacción de Riesgo</t>
  </si>
  <si>
    <t>Identificación de Causas y Consecuencias</t>
  </si>
  <si>
    <t>Probabilidad Inherente</t>
  </si>
  <si>
    <t>Impacto Inherente</t>
  </si>
  <si>
    <t>Nivel de Riesgo Inherente</t>
  </si>
  <si>
    <t>Descripción de Controles</t>
  </si>
  <si>
    <t>Valoración Controles</t>
  </si>
  <si>
    <t>Nivel del riesgo residual</t>
  </si>
  <si>
    <t>Plan de Acción Tratamiento de Mitigación</t>
  </si>
  <si>
    <t>implementación de Controles</t>
  </si>
  <si>
    <t>Ejecución Plan de Tratamiento de Mitigación</t>
  </si>
  <si>
    <t>Materialización de Riesgos</t>
  </si>
  <si>
    <t>Código Riesgo</t>
  </si>
  <si>
    <t>Tipología de Riesgo</t>
  </si>
  <si>
    <t>Subcategoría del Riesgo</t>
  </si>
  <si>
    <t>Macro Proceso</t>
  </si>
  <si>
    <t>Proceso</t>
  </si>
  <si>
    <t>Objetivo Proceso</t>
  </si>
  <si>
    <t>Producto/ Servicio</t>
  </si>
  <si>
    <t>Descripción del Riesgo</t>
  </si>
  <si>
    <t>Hecho de Corrupción</t>
  </si>
  <si>
    <t>Cod. Causa</t>
  </si>
  <si>
    <t>Causas Asociadas</t>
  </si>
  <si>
    <t>Consecuencias</t>
  </si>
  <si>
    <t>Criterio para determinar probabilidad</t>
  </si>
  <si>
    <t>Valor Probabilidad Inherente</t>
  </si>
  <si>
    <t>Cuestionario Corrupción</t>
  </si>
  <si>
    <t>Criterio para determinar impacto</t>
  </si>
  <si>
    <t>Impacto 
Inherente</t>
  </si>
  <si>
    <t>Valor Impacto Inherente</t>
  </si>
  <si>
    <t>Zona de Riesgo Inherente</t>
  </si>
  <si>
    <t>No. Control</t>
  </si>
  <si>
    <t>Control</t>
  </si>
  <si>
    <t>Descripción del Control</t>
  </si>
  <si>
    <t>Procedimiento donde se ejecuta el control</t>
  </si>
  <si>
    <t>Área que ejecuta el Control</t>
  </si>
  <si>
    <t>Evaluación Diseño de Controles</t>
  </si>
  <si>
    <t>Evaluación 
Ejecución del Control</t>
  </si>
  <si>
    <t>Solidez Controles</t>
  </si>
  <si>
    <t>¿Los controles ayudan a disminuir la probabilidad?</t>
  </si>
  <si>
    <t>Valor Probabilidad Residual</t>
  </si>
  <si>
    <t>Probabilidad Residual</t>
  </si>
  <si>
    <t xml:space="preserve">Impacto Residual </t>
  </si>
  <si>
    <t>Zona de Riesgo Final</t>
  </si>
  <si>
    <t>Tratamiento</t>
  </si>
  <si>
    <t>No.  Tratamiento</t>
  </si>
  <si>
    <t>Plan de Acción</t>
  </si>
  <si>
    <t>Soporte</t>
  </si>
  <si>
    <t>Responsable</t>
  </si>
  <si>
    <t>Fecha Implementación</t>
  </si>
  <si>
    <t>Fecha Seguimiento</t>
  </si>
  <si>
    <t>Estado</t>
  </si>
  <si>
    <t>Seguimiento</t>
  </si>
  <si>
    <t>Evidencia</t>
  </si>
  <si>
    <t>No. Tratamiento</t>
  </si>
  <si>
    <t>Categoría Riesgo</t>
  </si>
  <si>
    <t>Aplicación Cuestionario</t>
  </si>
  <si>
    <t>Respuestas Afirmativas</t>
  </si>
  <si>
    <t>Asignación Responsable</t>
  </si>
  <si>
    <t>Autoridad y Segregación de Funciones</t>
  </si>
  <si>
    <t>Periodicidad Control</t>
  </si>
  <si>
    <t>Propósito Control</t>
  </si>
  <si>
    <t>Fuente de Información</t>
  </si>
  <si>
    <t>Investigación y Resolución de Observaciones y Desviaciones</t>
  </si>
  <si>
    <t>Evidencia Ejecución Control</t>
  </si>
  <si>
    <t>Calificación</t>
  </si>
  <si>
    <t>Diseño del Control</t>
  </si>
  <si>
    <t>Solidez Individual
del Control</t>
  </si>
  <si>
    <t>Puntaje Solidez Individual del Control</t>
  </si>
  <si>
    <t>Puntaje Solidez conjunta de Controles</t>
  </si>
  <si>
    <t>Solidez conjunta de Controles</t>
  </si>
  <si>
    <t>Corrupción</t>
  </si>
  <si>
    <t>Fraude interno</t>
  </si>
  <si>
    <t>Gestión_Talento_Humano</t>
  </si>
  <si>
    <t>Administración del talento humano</t>
  </si>
  <si>
    <t>Proveer el Talento Humano necesario para la ejecución de los procesos, administrarlo durante su vinculación y gestionar su desempeño y desarrollo</t>
  </si>
  <si>
    <t>Servicio profesional de colaboradores SAE</t>
  </si>
  <si>
    <t>dar un tratamiento especial o preferencial utilizando indebidamente influencias personales  o poder derivadas del ejercicio del cargo, de las funciones asignadas o conocimiento de asuntos propios de la entidad.</t>
  </si>
  <si>
    <t>CA_1</t>
  </si>
  <si>
    <t>Las funciones definidas para los colaboradores pueden encuentrarse mal  delimitadas en el perfil del cargo de acuerdo con su nivel de autoridad o responsabilidad</t>
  </si>
  <si>
    <t>1) Pérdida de imagen reputacional y credibilidad institucional
2) Implicaciones a nivel penal, disciplinario, fiscal o sancionatorio
3) Demandas de la ciudadanía</t>
  </si>
  <si>
    <t xml:space="preserve">   El evento podrá ocurrir en algún momento</t>
  </si>
  <si>
    <t>De doce (12) a diecinueve (19) respuestas afirmativas. Genera consecuencias desastrosas para la entidad</t>
  </si>
  <si>
    <t>C1</t>
  </si>
  <si>
    <t>Creación de Perfiles de Cargo con el cumplimiento de requisitos exigibles</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</si>
  <si>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</si>
  <si>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NA</t>
  </si>
  <si>
    <t>G. Talento Humano</t>
  </si>
  <si>
    <t>Asignado</t>
  </si>
  <si>
    <t>Adecuado</t>
  </si>
  <si>
    <t>Oportuna</t>
  </si>
  <si>
    <t>Prevenir</t>
  </si>
  <si>
    <t>Confiable</t>
  </si>
  <si>
    <t>Completa</t>
  </si>
  <si>
    <t>Fuerte</t>
  </si>
  <si>
    <t>Directamente</t>
  </si>
  <si>
    <t>Reducir (Mitigar)</t>
  </si>
  <si>
    <t>T1</t>
  </si>
  <si>
    <t>Documentar el manual de funciones institucional con la actualización de los descriptivos de los perfiles de cargo</t>
  </si>
  <si>
    <t>Manual de Funciones</t>
  </si>
  <si>
    <t>15/04/2022
15/07/2022
15/10/2022
31/12/2022</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</si>
  <si>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</si>
  <si>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CA_2</t>
  </si>
  <si>
    <t>No contar con procedimientos actualizados con la desagregación de los niveles de responsabilidad y autoridad para ejecutar las actividades</t>
  </si>
  <si>
    <t>C2</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</si>
  <si>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</si>
  <si>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</si>
  <si>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O. Asesora de Planeación</t>
  </si>
  <si>
    <t>Inoportuna</t>
  </si>
  <si>
    <t>Moderado</t>
  </si>
  <si>
    <t>T2</t>
  </si>
  <si>
    <t>Realizar las actualizaciones documentales de los procesos de la arquitectura de SAE, cuando sea requerido, para limitar el alcance de las actividades que ejercen los colaboradores de SAE en la ejecución de los procesos</t>
  </si>
  <si>
    <t>Solicitudes de actualización documental
Documentos actualizados</t>
  </si>
  <si>
    <t>Todos los meses</t>
  </si>
  <si>
    <t>CA_3</t>
  </si>
  <si>
    <t>Delegación descentralizada de toma de decisiones de algunos temas estratégicos</t>
  </si>
  <si>
    <t>C3</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</si>
  <si>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</si>
  <si>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</si>
  <si>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</si>
  <si>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T3</t>
  </si>
  <si>
    <t>CA_4</t>
  </si>
  <si>
    <t>No se tengan delimitados los permisos de usuarios en las plataformas tecnológicas</t>
  </si>
  <si>
    <t>C4</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</si>
  <si>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</si>
  <si>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</si>
  <si>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P-TE4-094 Procedimiento Administración y Control de Acceso a Usuarios</t>
  </si>
  <si>
    <t>O. Gestión de la Información</t>
  </si>
  <si>
    <t>T4</t>
  </si>
  <si>
    <t>CA_5</t>
  </si>
  <si>
    <t>Debilidades en la verificación de las competencias comportamentales de los colaboradores de la empresa</t>
  </si>
  <si>
    <t>C5</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</si>
  <si>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</si>
  <si>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</si>
  <si>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P-GT2-171 Procedimiento evaluación del rendimiento</t>
  </si>
  <si>
    <t>Todas las áreas</t>
  </si>
  <si>
    <t>Detectar</t>
  </si>
  <si>
    <t>T5</t>
  </si>
  <si>
    <t>Brindar una inducción específica del cargo a los funcionarios y contratistas nuevos, socializandole sus obligaciones contractuales o funciones, las limitaciones de su rol y aspectos éticos a tener en cuenta.</t>
  </si>
  <si>
    <t>Listado de asistencia o evidencia de capacitación
Comunicación Funciones</t>
  </si>
  <si>
    <t>CA_6</t>
  </si>
  <si>
    <t>Debilidades en la implementación de los controles operacionales establecidos en cada proceso de acuerdo con niveles de responsabilidad</t>
  </si>
  <si>
    <t>C6</t>
  </si>
  <si>
    <t>Evaluación Independiente de Gestión Institucional</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</si>
  <si>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</si>
  <si>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P-EC2-156 Procedimiento para ejecutar auditorías internas</t>
  </si>
  <si>
    <t>O. Control Interno</t>
  </si>
  <si>
    <t>T6</t>
  </si>
  <si>
    <t>Realizar seguimiento cuatrimestral al Mapa de Riesgos de Corrupción de acuerdo con la programación establecia en el PAAI 2022.</t>
  </si>
  <si>
    <t>Seguimiento de Riesgos publicado</t>
  </si>
  <si>
    <t>10/05/2022
10/09/2022
31/12/2022</t>
  </si>
  <si>
    <t>15/07/2022
15/10/2022
31/12/2022</t>
  </si>
  <si>
    <t>CA_7</t>
  </si>
  <si>
    <t>C7</t>
  </si>
  <si>
    <t>T7</t>
  </si>
  <si>
    <t>Adquisición_Bienes_Servicios</t>
  </si>
  <si>
    <t>Contratación</t>
  </si>
  <si>
    <t>Realizar las actividades de celebración, legalización y ejecución del contrato de acuerdo con las modalidades previstas en el Manual de Contratación</t>
  </si>
  <si>
    <t>Celebración de contratos</t>
  </si>
  <si>
    <t>celebrar contratos de bienes y servicios innecesarios, que no cumplan con los requisitos previstos, o con violación al régimen contractual dispuesto en normas legales y/o constitucionales</t>
  </si>
  <si>
    <t>Evaluación subjetiva de necesidades contractuales de la entidad</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</si>
  <si>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</si>
  <si>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Verificación de necesidades contractuales en Comité de Contratación</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</si>
  <si>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</si>
  <si>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</si>
  <si>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G. Contratos</t>
  </si>
  <si>
    <t>Realizar capacitación del manual de contratación y las responsabilidades de los involucrados en las etapas pre-contractuales, contractuales y post-contractuales</t>
  </si>
  <si>
    <t>Listado de asistencia</t>
  </si>
  <si>
    <t>No revisar la totalidad de documentación que habilite técnicamente, financieramente y jurídicamente a los potenciales contratistas a participar en el proceso de selección de proveedores</t>
  </si>
  <si>
    <t>Verificación de Requisitos Técnicos, Jurídicos y Financieros Habilitantes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</si>
  <si>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</si>
  <si>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Procedimientos Contractuales (P-BS2-025, P-BS2-028, P-BS2-029, P-BS2-103;P-BS2-181)</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</si>
  <si>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</si>
  <si>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Términos de refencia y/o pliegos de condiciones publicados</t>
  </si>
  <si>
    <t>Evaluaciones incompletas o sesgadas de los potenciales contratistas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</si>
  <si>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</si>
  <si>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</si>
  <si>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Gestión_Jurídica</t>
  </si>
  <si>
    <t>Defensa judicial</t>
  </si>
  <si>
    <t>Garantizar la seguridad jurídica de todas las actuaciones de SAE, atendiendo oportunamente los requerimientos realizados por las autoridades judiciales</t>
  </si>
  <si>
    <t>Denuncias</t>
  </si>
  <si>
    <t xml:space="preserve">abstenerse de  informar o de poner en conocimiento presuntas conductas delictivas o antiéticas a investigar por las autoridades respectivas  </t>
  </si>
  <si>
    <t>Desconocimiento de la normatividad que exige la denuncia de las conductas delictivas</t>
  </si>
  <si>
    <t>1) Pérdida de imagen reputacional y credibilidad institucional
2) Implicaciones a nivel penal, disciplinario, fiscal o sancionatorio
3) Demandas de la ciudadanía
4) Continuidad de conductas  delictivas no informadas</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</si>
  <si>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</si>
  <si>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</si>
  <si>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</si>
  <si>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G. Asuntos Legales</t>
  </si>
  <si>
    <t>Brindar capacitación en gestión de denuncias</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</si>
  <si>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</si>
  <si>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</si>
  <si>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</si>
  <si>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</si>
  <si>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O. Comunicaciones y Atención al Ciudadano</t>
  </si>
  <si>
    <t>Implementar canal de recepción de denuncias de forma exclusiva</t>
  </si>
  <si>
    <t>Canal de denuncias implementado</t>
  </si>
  <si>
    <t>Temor a repercusiones en la estabilidad laboral</t>
  </si>
  <si>
    <t>Verificación de denuncias realizadas a colaboradores de la empresa</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</si>
  <si>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</si>
  <si>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P-GT1-115 Procedimiento Disciplinario Laboral</t>
  </si>
  <si>
    <t>Realizar capacitación sobre los efectos penales en los que incurre los colaboradores de SAE</t>
  </si>
  <si>
    <t>Tecnología</t>
  </si>
  <si>
    <t>Seguridad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</si>
  <si>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</si>
  <si>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Gestión de la información</t>
  </si>
  <si>
    <t>dar uso indebido o ilícito de información confidencial, privilegiada o reservada relativa a los procesos que adelanta la SAE así como de sus sistemas de información</t>
  </si>
  <si>
    <t>Posibles retrasos en la implementación completa de las políticas de accesibilidad y seguridad de la información en la entidad</t>
  </si>
  <si>
    <t xml:space="preserve">   Es viable que el evento ocurra en la mayoría de las circunstancias</t>
  </si>
  <si>
    <t>Control en la implementación del Sistema de Seguridad de la Información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</si>
  <si>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</si>
  <si>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 xml:space="preserve">Realizar capacitaciones sobre el uso adecuado de las TIC y seguridad de la información </t>
  </si>
  <si>
    <t>Listados de asistencia</t>
  </si>
  <si>
    <t>Deficiencia en el rendimiento de los sistemas de información</t>
  </si>
  <si>
    <t>Verificación de diagnósticos de herramientas de monitoreo de infraestructura tecnológica</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</si>
  <si>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</si>
  <si>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P-TE1-203 Procedimiento de Monitoreo de la infraestructura Tecnológica</t>
  </si>
  <si>
    <t>Existencia de vulnerabilidades de seguridad de la información en los sistemas de información</t>
  </si>
  <si>
    <t>Monitoreo automatizado de Seguridad de la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</si>
  <si>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</si>
  <si>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Daños o fallas en los sistemas de información</t>
  </si>
  <si>
    <t>Atención y soporte de incidencias tecnológicas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</si>
  <si>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</si>
  <si>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P-TE3-150 Procedimiento Mantenimiento y Soporte de Aplicaciones</t>
  </si>
  <si>
    <t>Disposición_Temporal</t>
  </si>
  <si>
    <t>Administración directa</t>
  </si>
  <si>
    <t>Generar productividad en los bienes muebles e inmuebles de administración directa por medio de la suscripción de contratos y el seguimiento de arrendamiento para ser administrados directamente o por medio de depositarios</t>
  </si>
  <si>
    <t>Administración directa de activos</t>
  </si>
  <si>
    <t>favorecer a terceros para que de manera ilegal  se  apropien de activos del estado.</t>
  </si>
  <si>
    <t>Ineficacia de los controles definidos en la inspección de bienes</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</si>
  <si>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</si>
  <si>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Verificación de estados de ocupación de Inmuebles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</si>
  <si>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</si>
  <si>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G. Regionales</t>
  </si>
  <si>
    <t>Desconocimiento del patrimonio del personal que labora en la Entidad</t>
  </si>
  <si>
    <t>Control de Reporte de Bienes y Rentas de Colaboradores</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</si>
  <si>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</si>
  <si>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Realizar capacitación sobre el código de ética y los efectos disciplinarios que conllevan actos inapropiados por parte de los Funcionarios de la SAE</t>
  </si>
  <si>
    <t>Evaluación_Control</t>
  </si>
  <si>
    <t>Ejecución y Seguimiento</t>
  </si>
  <si>
    <t>Evaluar, hacer seguimiento, asesorar y/o acompañar a la gestión de los procesos de la SAE y los solicitados por los entes de control</t>
  </si>
  <si>
    <t>Auditorías Internas</t>
  </si>
  <si>
    <t>manipular o direccionar  información procesada o generada en el marco de la actividad de la auditoría interna.</t>
  </si>
  <si>
    <t>Relacionamiento personal de los auditores con los auditados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</si>
  <si>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</si>
  <si>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   El evento puede ocurrir en algún momento</t>
  </si>
  <si>
    <t>Verificación Conflictos de Interés de Auditores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</si>
  <si>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</si>
  <si>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</si>
  <si>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</si>
  <si>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</si>
  <si>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</si>
  <si>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Debilidad en el control de la gestión de los auditores</t>
  </si>
  <si>
    <t>Evaluación de Auditores Internos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</si>
  <si>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</si>
  <si>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 xml:space="preserve">Promover en la SAE una cultura empresarial de autocontrol y de la importancia de la evaluación independiente en la gestión institucional a través de mensajes de comunicación interna al interior de la Entidad </t>
  </si>
  <si>
    <t>Piezas de sensibilización</t>
  </si>
  <si>
    <t>* O. Control Interno
* O.  Comunicaciones y Atención al Ciudadano</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</si>
  <si>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</si>
  <si>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</si>
  <si>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</si>
  <si>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t>Recepción_Registro</t>
  </si>
  <si>
    <t>Ingreso de activos</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</si>
  <si>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</si>
  <si>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Registro de activos</t>
  </si>
  <si>
    <t>alterar o manipular ilegalmente la información de los activos recibidos que puedan afectar su potencial de productividad</t>
  </si>
  <si>
    <t>No verificar los datos del activo recibido  con los registros fotográficos y/o soportes brindados por los entes judiciales en diligencia de recepción</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</si>
  <si>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</si>
  <si>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Verificación de Condiciones del Activo en diligencia de Recepción</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</si>
  <si>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</si>
  <si>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</si>
  <si>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No validar al momento del registro del activo en el sistema de información los datos generados en la diligencia de recepción y/o soportes brindados por los entes judiciales</t>
  </si>
  <si>
    <t>Verificación de Datos del Activo en el Registro en el Sistema de Información</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</si>
  <si>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</si>
  <si>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P-RR1-004 Procedimiento de registro de activos</t>
  </si>
  <si>
    <t>GIT. Aseguramiento y Control de la Información</t>
  </si>
  <si>
    <t>Delegación de diligencias de recepción de activos en pocos o los mismos colaboradores</t>
  </si>
  <si>
    <t>Validación de criterios de asignación de colaboradores para diligencias de recepción de activos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</si>
  <si>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</si>
  <si>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P-RR1-005 Procedimiento de Preparación para la Recepción de Activos por Diligencia</t>
  </si>
  <si>
    <t>Realizar capacitación de riesgos de corrupción para sensibilizar a los funcionarios de las metodologías de gestión y seguimiento de este tipo de riesgos</t>
  </si>
  <si>
    <t>Registro de capacitación</t>
  </si>
  <si>
    <t>Administración del registro de Depositarios Provisionales y Liquidadores del FRISCO</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</si>
  <si>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</si>
  <si>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Registro de depositarios</t>
  </si>
  <si>
    <t>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</si>
  <si>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</si>
  <si>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1) Pérdida de imagen reputacional y credibilidad institucional
2) Implicaciones a nivel penal, disciplinario, fiscal o sancionatorio
3) Administración inadecuada de los activos recibidos
4) Demandas de la ciudadanía</t>
  </si>
  <si>
    <t>Verificación de información y documentos de la solicitud de registro de depositarios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</si>
  <si>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</si>
  <si>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P-RR2-030 Registro y clasificación de depositarios provisionales y liquidadores</t>
  </si>
  <si>
    <t>GIT. Depositarios Provisionales y Liquidadores</t>
  </si>
  <si>
    <t xml:space="preserve">Delegación de evaluación de depositarios provisionales y liquidadores en pocos evaluadores o en los mismos evaluadores </t>
  </si>
  <si>
    <t>Validación de Idoneidad de Evaluadores</t>
  </si>
  <si>
    <t>El Coordinador del GIT de depositarios provisionales y liquidadores, designará los profesionales idóneos encargados de realizar la evaluación técnica según su competencia, informadolo vía correo electrónico a la Gerencia de Contratos</t>
  </si>
  <si>
    <t>Evaluaciones incompletas o sesgadas de los participantes para la inscripción del Registro de Depositarios Provisionales y Liquidadores</t>
  </si>
  <si>
    <t>Evaluación de Requisitos Técnicos y Jurídicos Habilitantes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</si>
  <si>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</si>
  <si>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 GBI. Urbanos
* GBI. Rurales
* G. Sociedades Activas 
* G. Sociedades en Liquidación
* G.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</si>
  <si>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</si>
  <si>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</si>
  <si>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</si>
  <si>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 xml:space="preserve">Adelantar proceso contractual para la consulta de antecedes legales de los clientes involucrados con la SAE </t>
  </si>
  <si>
    <t>Contrato Suscrito</t>
  </si>
  <si>
    <t>G. Comercial</t>
  </si>
  <si>
    <t>No hacer publico la información de los potenciales aspirantes a depositarios provisionales y liquidadores</t>
  </si>
  <si>
    <t>Verificación de observaciones de la Ciudadanía frente a los aspirantes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</si>
  <si>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</si>
  <si>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Decisiones descentralizadas para el registro de depositarios provisionales y liquidadores</t>
  </si>
  <si>
    <t>Verificación de registro de depositarios provisionales y liquidadores en Comité de de Depositarios Provisionales, Mandatarios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</si>
  <si>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</si>
  <si>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Registro de revisores fiscales</t>
  </si>
  <si>
    <t>favorecer a terceros en el registro de revisores fiscales para la administración de sociedades activas y en liquidación a cargo de SAE</t>
  </si>
  <si>
    <t>No validar de manera completa la información y soportes presentados al momento de recibir las solicitudes de registro de revisores fiscales</t>
  </si>
  <si>
    <t>1) Pérdida de imagen reputacional y credibilidad institucional
2) Implicaciones a nivel penal, disciplinario, fiscal o sancionatorio
3) Administración inadecuada de las sociedades recibidas
4) Demandas de la ciudadanía</t>
  </si>
  <si>
    <t>Control de recepción de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</si>
  <si>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</si>
  <si>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P-RR2-194 Registro y Clasificación de Revisores Fiscales</t>
  </si>
  <si>
    <t>* G. Sociedades Activas 
* G. Sociedades en Liquidación</t>
  </si>
  <si>
    <t xml:space="preserve">Delegación de evaluación de Revisores Fiscales en pocos evaluadores o en los mismos evaluadores </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</si>
  <si>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</si>
  <si>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</si>
  <si>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</si>
  <si>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</si>
  <si>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</si>
  <si>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</si>
  <si>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</si>
  <si>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Diagnóstico_Alistamiento</t>
  </si>
  <si>
    <t>Diagnóstico  de Activos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</si>
  <si>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</si>
  <si>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Diagnóstico de activos</t>
  </si>
  <si>
    <t xml:space="preserve">alterar de manera indebida e ilícita diagnósticos de activos para direccionar los mecanismos de disposición temporal o definitiva de los bienes </t>
  </si>
  <si>
    <t>Falencias en la revisión de diagnósticos de intervención de inmuebles</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</si>
  <si>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</si>
  <si>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Verificación de informe de diagnóstico de intervención de inmuebles</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</si>
  <si>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</si>
  <si>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P-DP1-042 Procedimiento para el diagnóstico y análisis de bienes inmuebles</t>
  </si>
  <si>
    <t>Falencias en la revisión de diagnósticos y planes de intervención de sociedades</t>
  </si>
  <si>
    <t>Verificación de informe de diagnóstico de intervención de sociedades</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</si>
  <si>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</si>
  <si>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P-DP1-038 Procedimiento de diagnóstico inicial de intervención de sociedades</t>
  </si>
  <si>
    <t>Alistamiento de activos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</si>
  <si>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</si>
  <si>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Registro de Bancas de Inversión</t>
  </si>
  <si>
    <t>favorecer el registro e inscripción de bancas de inversión sin el cumplimiento de los requisitos exigibles.</t>
  </si>
  <si>
    <t>Debilidades en los controles de recepción de solicitudes de registro de los participantes</t>
  </si>
  <si>
    <t>1) Pérdida de imagen reputacional y credibilidad institucional
2) Implicaciones a nivel penal, disciplinario, fiscal o sancionatorio
3) Procesos de valoración o inversión mal efectuados
4) Demandas de la ciudadanía
5) Pérdida de recursos económicos</t>
  </si>
  <si>
    <t>Control de recepción de solicitudes de registro de bancas de inversión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</si>
  <si>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</si>
  <si>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P-DP2-205 Procedimiento Selección bancas de inversión</t>
  </si>
  <si>
    <t>G. Técnica</t>
  </si>
  <si>
    <t>Evaluaciones incompletas o sesgadas de los participantes para la inscripción del Registro de Bancas de Inversión</t>
  </si>
  <si>
    <t>Verificación de cumplimiento de requisitos por parte de las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</si>
  <si>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</si>
  <si>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 xml:space="preserve">Fraude externo </t>
  </si>
  <si>
    <t>Avalúos</t>
  </si>
  <si>
    <t>alterar o modificar irregular o ilícitamente la valoración o avalúos de los bienes administrados por SAE.</t>
  </si>
  <si>
    <t>Relacionamiento personal o comercial con firmas de valoración registradas en la base existente conformada por convocatoria pública</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</si>
  <si>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</si>
  <si>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Verificación de cumplimiento de requisitos por parte de las bancas de inversión o avaluadores</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</si>
  <si>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</si>
  <si>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P-DP2-047 Procedimiento Avalúo de Bienes Inmuebles
P-DP2-205 Procedimiento Selección bancas de inversión</t>
  </si>
  <si>
    <t>* G. Sociedades Activas 
* G. Sociedades en Liquidación
* G. Técnica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</si>
  <si>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</si>
  <si>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</si>
  <si>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Supervisión de avalúos en sitio</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</si>
  <si>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</si>
  <si>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P-DP2-047 Procedimiento Avalúo de Bienes Inmuebles</t>
  </si>
  <si>
    <t>* G. Regionales
* GB. Muebles</t>
  </si>
  <si>
    <t>Publicar los informes de supervisión contractual en página web para consulta de toda la ciudadanía</t>
  </si>
  <si>
    <t>Informes de supervisión publicados</t>
  </si>
  <si>
    <t>Falencias en la revisión de informes técnicos de valoración o avalúos emitidos por terceros</t>
  </si>
  <si>
    <t>Verificación de informes técnicos de valoración o avalúos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</si>
  <si>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</si>
  <si>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P-DP2-047 Procedimiento Avalúo de Bienes Inmuebles
P-DP2-041 Procedimiento de valoración comercial de sociedades</t>
  </si>
  <si>
    <t>Debilidades en los controles de registro de información de valoración en el aplicativo respectivo</t>
  </si>
  <si>
    <t>Verificación de registro de valoración en sistema de información</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</si>
  <si>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</si>
  <si>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Estimados de Renta</t>
  </si>
  <si>
    <t>alterar la valoración de los estimados de renta de los bienes inmuebles administrados por SAE.</t>
  </si>
  <si>
    <t>Asignación de personal no idoneo para la valoración de estimados de renta</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</si>
  <si>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</si>
  <si>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Validación de Idoneidad de profesionales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</si>
  <si>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</si>
  <si>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P-DP2-046 Procedimiento  de Estimados de Renta para Bienes Inmuebles Urbanos y Rurales</t>
  </si>
  <si>
    <t>* G. Regionales
* G. Técnica</t>
  </si>
  <si>
    <t>Falencias en los controles de estimación de renta de bienes inmuebles</t>
  </si>
  <si>
    <t>Revisión estimados de renta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</si>
  <si>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</si>
  <si>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Disposición_Final</t>
  </si>
  <si>
    <t>Enajenación Temprana</t>
  </si>
  <si>
    <t>enajenar de manera temprana un bien sin el cumplimiento de los requisitos exigibles.</t>
  </si>
  <si>
    <t>Debilidad en controles jurídicos para la enajenación temprana de bienes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</si>
  <si>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</si>
  <si>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Viabilidad Jurídica de Enajenación Temprana</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</si>
  <si>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</si>
  <si>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P-DP2-134 Procedimiento para la enajenación temprana de bienes
P-DP2-175 Procedimiento Enajenación Temprana de Bienes Muebles
P-DP2-183 Procedimiento Enajenación Temprana de Sociedades Activas</t>
  </si>
  <si>
    <t>Debilidades en la revisión de fichas de enajenación temprana de inmuebles</t>
  </si>
  <si>
    <t>Revisión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</si>
  <si>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</si>
  <si>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P-DP2-134 Procedimiento para la enajenación temprana de bienes</t>
  </si>
  <si>
    <t xml:space="preserve">* GBI. Urbanos
* GBI. Rurales
</t>
  </si>
  <si>
    <t>* Debilidades en la revisión de fichas de enajenación temprana de muebles</t>
  </si>
  <si>
    <t>Revisión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</si>
  <si>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</si>
  <si>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P-DP2-175 Procedimiento Enajenación Temprana de Bienes Muebles</t>
  </si>
  <si>
    <t>VP. Bienes Muebles e Inmuebles</t>
  </si>
  <si>
    <t>* Debilidades en la revisión de fichas de enajenación temprana de sociedades</t>
  </si>
  <si>
    <t>Revisión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</si>
  <si>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</si>
  <si>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P-DP2-183 Procedimiento Enajenación Temprana de Sociedades Activas</t>
  </si>
  <si>
    <t>VP. Sociedades</t>
  </si>
  <si>
    <t xml:space="preserve"> Valores no éticos y morales de funcionarios que realizan  o revisan las fichas técnicas de enajenación temprana</t>
  </si>
  <si>
    <t>Verificación de viabilidad de Enajenación Temprana en Comité Técnico</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</si>
  <si>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</si>
  <si>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 G. Regionales
* GB.  Muebles
* G. Sociedades Activas 
* G. Sociedades en Liquidación</t>
  </si>
  <si>
    <t>* Presiones externas por terceros para influenciar el proceso de enajenación temprana de activos</t>
  </si>
  <si>
    <t>Verificación de viabilidad de Enajenación Temprana en Comité Externo</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</si>
  <si>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</si>
  <si>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 VP. Bienes Muebles e Inmuebles
* VP. Sociedades</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</si>
  <si>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</si>
  <si>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</si>
  <si>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Asignación de activos para su administración temporal</t>
  </si>
  <si>
    <t>asignar un bien para su disposición o administración temporal sin el cumplimiento de los requisitos de ley y la normativa definida.</t>
  </si>
  <si>
    <t>Exceso de discrecionalidad en el servidor público a cargo del procedimiento de asignación de depositarios provisionales y/o liquidadores</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</si>
  <si>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</si>
  <si>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Validación de Solicitudes de Asignación de Depositarios Provisionales y/o Liquidadores</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</si>
  <si>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</si>
  <si>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P-RR2-056 Procedimiento Asignación de Activos a Depositarios y Liquidadores</t>
  </si>
  <si>
    <t>Falta de mecanismos de control en la asignación de custodios y/o conserjes cuando el activo lo requiera según su nivel de riesgo</t>
  </si>
  <si>
    <t>Verificación de nivel de riesgo de activos para asignación de conserjes o custodios</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</si>
  <si>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</si>
  <si>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P-DP2-199 Procedimiento para establecer un custodio o conserje</t>
  </si>
  <si>
    <t>Facilitación en la entrega de información falsa por parte de arrendatarios</t>
  </si>
  <si>
    <t>Verificación Solicitudes de Arrendamiento</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</si>
  <si>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</si>
  <si>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P-DT1-017 Procedimiento de Promoción y Negociación de Bienes Inmuebles</t>
  </si>
  <si>
    <t xml:space="preserve">Contacto con arrendatarios más allá de la relación profesional </t>
  </si>
  <si>
    <t>Verificación de Fichas de Negocio de arrendamiento</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</si>
  <si>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</si>
  <si>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Relacionamiento personal cercano con actores institucionales que solicitan la asignación de activos bajo la modalidad de destinación provisional</t>
  </si>
  <si>
    <t>Verificación de Solicitudes de Destinación Provisional a entidades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</si>
  <si>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</si>
  <si>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P-DT4-101 Procedimiento Destinación Provisional de Bienes</t>
  </si>
  <si>
    <t>* GBI. Urbanos
* GBI. Rurales
* GB.  Muebles</t>
  </si>
  <si>
    <t>Lavado de Activos y Financiamiento Terrorismo</t>
  </si>
  <si>
    <t>Comercialización de activos</t>
  </si>
  <si>
    <t>Generar recursos económicos y/o reducir gastos de operación, a partir de la comercialización, chatarrización, monetización de divisas y liquidación de los activos</t>
  </si>
  <si>
    <t>facilitar y/o permitir operaciones con fines delictivos de lavado de activos financiamiento a grupos terroristas o de operaciones  ilegales  en la comercialización de activos administrados por la SAE.</t>
  </si>
  <si>
    <t>No conocer los potenciales compradores con los que se realizarán los acuerdos comerciales de compra de activos</t>
  </si>
  <si>
    <t>1) Pérdida de imagen reputacional y credibilidad institucional
2) Favorecimiento del Sistema de Valor del Narcotráfico
3) Implicaciones a nivel penal, disciplinario, fiscal o sancionatorio
4) Demandas de la ciudadanía</t>
  </si>
  <si>
    <t>Verificación de antecedentes del cliente</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</si>
  <si>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</si>
  <si>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Protocolo Ventas CISA-SAE</t>
  </si>
  <si>
    <t>Alterar información del origen de los recursos de los compradores con el que harán el pago de los bienes</t>
  </si>
  <si>
    <t>Verificación de origen de recursos del potencial comprador</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</si>
  <si>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</si>
  <si>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Suscribir contrato para adelantar procesos de debida diligencia a mayor profundidad sobre los clientes y actores involucrados con la administración de los bienes SAE</t>
  </si>
  <si>
    <t>Relacionamiento personal o comercial de los participantes con profesionales involucrados en el proceso de comercialización de activos</t>
  </si>
  <si>
    <t>Verificación de Conflictos de Interés del Cliente</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</si>
  <si>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</si>
  <si>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 xml:space="preserve">Debilidades en la detección de operaciones sospechosas de corrupción </t>
  </si>
  <si>
    <t>Entrega física de activos</t>
  </si>
  <si>
    <t>realizar entregas físicas de bienes sin el cumplimiento de los requisitos en los procesos de disposición final</t>
  </si>
  <si>
    <t>Debilidades en los controles de entrega física de activos a compradores, contratistas de disposición final, entidades públicas, o afectados</t>
  </si>
  <si>
    <t>Verificación de identicación de persona que recibe el bien</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</si>
  <si>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</si>
  <si>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P-DF2-107 Procedimiento de Entrega de Activos</t>
  </si>
  <si>
    <t>* GBI. Urbanos
* GBI. Rurales
* GB.  Muebles
* G. Sociedades Activas 
* G. Sociedades en Liquidación</t>
  </si>
  <si>
    <t>Otras modalidades de disposición final</t>
  </si>
  <si>
    <t>Garantizar la adecuada disposición final de los activos de acuerdo con las características de los mismos</t>
  </si>
  <si>
    <t>Donaciones</t>
  </si>
  <si>
    <t>transferir el dominio de bienes a entidades públicas a titulo de donación sin el cumplimiento de los requisitos exigidos.</t>
  </si>
  <si>
    <t>Debilidad en controles jurídicos para la donación de activos entre entidades públicas</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</si>
  <si>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</si>
  <si>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Viabilidad Jurídica de Donaciones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</si>
  <si>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</si>
  <si>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P-DF2-176 Procedimiento Donación entre Entidades Públicas</t>
  </si>
  <si>
    <t>Falencias en los controles técnicos para la donación de activos entre entidades públicas</t>
  </si>
  <si>
    <t>Viabilidad Técnica de Donaciones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</si>
  <si>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</si>
  <si>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Intereses particulares en proyectos de donación presentadas por entidades públicas</t>
  </si>
  <si>
    <t>Verificación de Viabilidad de Proyectos Sociales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</si>
  <si>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</si>
  <si>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 xml:space="preserve">* GBI. Urbanos
* GBI. Rurales
* GB.  Muebles
* G. Sociedades Activas </t>
  </si>
  <si>
    <t>Mapa de Riesgos  de Seguridad de la Información 2022</t>
  </si>
  <si>
    <t>SOCIEDAD DE ACTIVOS ESPECIALES SAS - SAE</t>
  </si>
  <si>
    <t>Identificación de riesgo</t>
  </si>
  <si>
    <t>Valoración del Riesgo</t>
  </si>
  <si>
    <t>Acciones asociadas al control</t>
  </si>
  <si>
    <t>Monitoreo y Revisión</t>
  </si>
  <si>
    <t xml:space="preserve">Elementos digitales </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</si>
  <si>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</si>
  <si>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</si>
  <si>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</si>
  <si>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</si>
  <si>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</si>
  <si>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</si>
  <si>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</si>
  <si>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</si>
  <si>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</si>
  <si>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</si>
  <si>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</si>
  <si>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 xml:space="preserve">Tiempo de monitoreo </t>
  </si>
  <si>
    <t xml:space="preserve">Indicador </t>
  </si>
  <si>
    <t>Activo</t>
  </si>
  <si>
    <t>Tipo</t>
  </si>
  <si>
    <t>Probabilidad</t>
  </si>
  <si>
    <t>Impacto</t>
  </si>
  <si>
    <t>Concatenar</t>
  </si>
  <si>
    <t>Zona del riesgo</t>
  </si>
  <si>
    <t xml:space="preserve">Probabilidad </t>
  </si>
  <si>
    <t>Zona de riesgo</t>
  </si>
  <si>
    <t>TODOS LOS PROCESOS</t>
  </si>
  <si>
    <t>Falta de programas de gestión de cambio y seguimientos en el uso y apropiación de TIC's</t>
  </si>
  <si>
    <t>Como consecuencia del no reconocimiento de las necesidades de metodologías de implementación de sistemas de información
Debido a la falta de sensibilización, divulgación y capacitación en gestión de cambios y TICs
Alta rotación de personal</t>
  </si>
  <si>
    <t>Lo que podría generar perdida de credibilidad frente a funcionarios y partes interesadas
Obsolescencia en la información
Detrimento patrimonial</t>
  </si>
  <si>
    <t>PosibleModerado</t>
  </si>
  <si>
    <t>Posible</t>
  </si>
  <si>
    <t>Alto</t>
  </si>
  <si>
    <t>Reducir el riesgo</t>
  </si>
  <si>
    <t xml:space="preserve">-Seguimientos realizados al plan de acción </t>
  </si>
  <si>
    <t>ImprobableInsignificante</t>
  </si>
  <si>
    <t>Improbable</t>
  </si>
  <si>
    <t>Insignificante</t>
  </si>
  <si>
    <t>Bajo</t>
  </si>
  <si>
    <t>* Capacitaciones de Seguridad y Privacidad de la Información de acuerdo con P-GT2-096 Procedimiento Diseño y Ejecución del Plan Empresarial de Capacitación PEC</t>
  </si>
  <si>
    <t>Jefe de la Oficina de Gestión de la Información</t>
  </si>
  <si>
    <t>Según programación del PEC</t>
  </si>
  <si>
    <t>(Capacitaciones Ejecutadas/Capacitaciones planeadas en materia de Seguridad y Privacidad de la información)  * 100%</t>
  </si>
  <si>
    <t>Detalles en el inventario de activos de información por proceso</t>
  </si>
  <si>
    <t>Información
Aplicaciones o Software
Personal - Recurso Humano
Servicios
Tecnología o Hardware
Otros</t>
  </si>
  <si>
    <t>* Plan Empresarial de Capacitación PEC
* Seguimiento de control al PEC</t>
  </si>
  <si>
    <t>Gerente de Talento Humano</t>
  </si>
  <si>
    <t>Trimestral</t>
  </si>
  <si>
    <t>(Capacitaciones Ejecutadas con acompañamiento de TH/Capacitaciones planeadas en materia de Seguridad y Privacidad de la información) * 100%</t>
  </si>
  <si>
    <t>* Base de seguimiento de planes de acción</t>
  </si>
  <si>
    <t>(Reporte trimestral de plan de acción efectuado/ Reportes trimestral del plan de acción programados)*100%</t>
  </si>
  <si>
    <t>* Campañas de sensibilización correspondientes a Seguridad y Privacidad de la Información, mediante carteleras y el área de comunicaciones</t>
  </si>
  <si>
    <t>Semestral</t>
  </si>
  <si>
    <t>(Campañas de sensibilización Ejecutadas/Campañas de sensibilización Planeadas) * 100%</t>
  </si>
  <si>
    <t>Puede ocurrir que se filtre información privilegiada o sensible</t>
  </si>
  <si>
    <t>Debido a la escasa identificación de activos de información
Debido a desconocimiento de los procesos procedimientos y documentación relacionada con el manejo de información privilegiada
Debido vulnerabilidad de la seguridad del sistema de información
Alta rotación de personal
Debilidad en el protocolo de manejo de la información y dispositivos móviles</t>
  </si>
  <si>
    <t>Lo cual generaría pérdidas económicas
Lo cual generaría pérdida de credibilidad o imagen reputacional
Lo cual puede ocasionar sanciones legales o de entes de control</t>
  </si>
  <si>
    <t xml:space="preserve">-Se da cumplimiento a las políticas de Seguridad de la Información y protección de datos personales </t>
  </si>
  <si>
    <t>Rara VezInsignificante</t>
  </si>
  <si>
    <t>Rara Vez</t>
  </si>
  <si>
    <t>* M-TE4-038 Manual Política de seguridad y Privacidad de la Información AA1
* Lineamientos de los Procedimientos del SGI relacionados con seguridad de la información
*Política de cierre de sesión</t>
  </si>
  <si>
    <t>Cada vez que sea requerido</t>
  </si>
  <si>
    <t>(Políticas de Seguridad de la Información documentadas y actualizadas/Políticas de seguridad de la Información requeridas)*100%</t>
  </si>
  <si>
    <t>* Registro de incidentes de seguridad y privacidad de la información</t>
  </si>
  <si>
    <t>(Incidentes atendidos en materia de seguridad y privacidad de la información /Incidentes reportados en materia de seguridad y privacidad de la información)*100%</t>
  </si>
  <si>
    <t>* Reportes de herramientas  de seguridad para la protección de la información
* Reportes de Antivirus (Evitar fuga de información).</t>
  </si>
  <si>
    <t>Mensual</t>
  </si>
  <si>
    <t>(Meses de servicio real de herramientas de monitoreo de seguridad  de la Información/ Meses de servicio programados de herramienta de  seguridad de la información) * 100%</t>
  </si>
  <si>
    <t xml:space="preserve">* Acuerdo de Confidencialidad en los contratos de los funcionarios </t>
  </si>
  <si>
    <t>(Funcionarios con acuerdo de confidencialidad suscrito/ Total funcionarios SAE) *100%</t>
  </si>
  <si>
    <t>* Manual de Funciones 
* Comunicación individual de funciones
* Formatos de cumplimiento de funciones o labores recibidos</t>
  </si>
  <si>
    <t>(Funcionarios con comunicación individual de funciones/ Total funcionarios SAE) *100%</t>
  </si>
  <si>
    <t>* Procedimiento de Préstamo y consulta de documentos P-GD1-105
* Formatos de solicitud de préstamo de material de archivo recibidas
* Registro de control de préstamos de material de archivo</t>
  </si>
  <si>
    <t>Coordinador GIT de Archivo y Correspondencia</t>
  </si>
  <si>
    <t>(Solicitudes de préstamos y consulta de documentos atendidas/Solicitudes de préstamos y consulta de documentos generadas)*100%</t>
  </si>
  <si>
    <t>COMUNICACIÓN Y ATENCIÓN DE REQUERIMIENTOS</t>
  </si>
  <si>
    <t>Se podrían contar con información errada  dentro de las comunicaciones externas</t>
  </si>
  <si>
    <t>Debido a la falta de sistemas de información consolidados y oficiales
Debido a la no disponibilidad de información de manera oportuna
Debido a la dispersión de la información
Debido a la gran cantidad de información en medio físico</t>
  </si>
  <si>
    <t>Pérdida de Credibilidad frente a entes de control y ciudadanía en general
Pérdidas de oportunidad en la trasmisión de información</t>
  </si>
  <si>
    <t>ImprobableModerado</t>
  </si>
  <si>
    <t xml:space="preserve">Se cuentan con canales únicos oficiales de información, fruto de los sistemas de información. Toda información publicada es verificada por la Presidencia de la Sociedad.
</t>
  </si>
  <si>
    <t>* Canales oficiales de comunicación e información (InSae, portal web, redes sociales oficiales, correos electrónicos, medios masivos de comunicación, carteleras digitales y conmutador)
* Comunicaciones externas publicadas en canales oficiales</t>
  </si>
  <si>
    <t>Jefe de la Oficina de Comunicaciones y Atención al Ciudadano</t>
  </si>
  <si>
    <t>(Publicaciones realizadas en canales oficiales / Publicaciones requeridas en canales oficiales) x 100%</t>
  </si>
  <si>
    <t xml:space="preserve">Página Web </t>
  </si>
  <si>
    <t xml:space="preserve">Tecnológico </t>
  </si>
  <si>
    <t>* Correos electrónicos de revisión, validación u aprobación de comunicaciones externas a publicar</t>
  </si>
  <si>
    <t>Presidente</t>
  </si>
  <si>
    <t>(Comunicaciones externas con revisión para publicación/ Comunicaciones externas con solicitud de validación y aprobación)*100%</t>
  </si>
  <si>
    <t>La información que se publica es enviada y verificada por el área misional. Adicional la jefatura de la Oficina de Comunicaciones y Atención al ciudadano realiza una revisión y comunica a la Presidencia la temática de trabajo en el momento de realizar difusión de alto impacto.</t>
  </si>
  <si>
    <t>* Comunicaciones a publicar remitidas por Zeus o correo electrónico
* Solicitudes de corrección a las áreas
* Respuestas o libretos definitivos para publicar.</t>
  </si>
  <si>
    <t>(Comunicaciones externas sujetas a ser publicadas con validación con áreas internas/ Comunicaciones externas sujetas a ser publicadas)*100%</t>
  </si>
  <si>
    <t>MANTENIMIENTO Y SOPORTE DE APLICACIONES</t>
  </si>
  <si>
    <t>Puede ocurrir que se presenten fallas en las aplicaciones o sistemas de información que apoyen los procesos del negocio.</t>
  </si>
  <si>
    <t>Debido a la falta de actualizaciones en la documentación de los procesos del área solicitante
Debido a la ausencia de la fase de pruebas de desarrollo
Debido a la ausencia de pruebas funcionales y de usuario final por parte de los líderes de proceso 
Debido a la inadecuada especificación o control de requerimientos por parte del líder del proceso o la persona designada
Debido a la ausencia de la aplicación de buenas prácticas en la etapa de desarrollo
Debido a falta de claridad entre el paso de pruebas o preproducción al ambiente de producción
Debido a incumplimiento de requisitos legales o de entes de control en el desarrollo de las aplicaciones
Debido a un evento no controlado en la aplicación
Debido al incumplimiento en el mantenimiento de las aplicaciones y/o sistemas de información
Debido a la falta de actualizaciones en las aplicaciones o sistemas de información
Debido a las actualizaciones de los sistemas operativos o el hardware de los servidores
Debido a la ausencia en la aplicación de las fases del desarrollo de software
Debido al alto acoplamiento de los sistemas de información</t>
  </si>
  <si>
    <t>Lo cual generaría reprocesos
Lo cual generaría perdidas económicas
Lo cual generaría mala calidad en los datos registrados
Lo cual generaría rendimiento inadecuado de la aplicación afectada
Lo cual generaría fallas de seguridad de la aplicación afectada
Lo cual generaría sanciones legales y de entes de control
Lo cual generaría perdida de credibilidad
Lo cual generaría alta demanda de solicitudes soporte
Lo cual generaría manualidad en los procesos
Lo cual generaría una alta dependencia entre los sistemas de información
Lo cual generaría obsolescencia tecnológica en las aplicaciones
Lo cual generaría productos de mala calidad</t>
  </si>
  <si>
    <t>ProbableCatastrófico</t>
  </si>
  <si>
    <t>Probable</t>
  </si>
  <si>
    <t>Catastrófico</t>
  </si>
  <si>
    <t>Extremo</t>
  </si>
  <si>
    <t xml:space="preserve">Validación de la documentación del proceso formalizado y o publicado ante la oficina de planeación, en el comité de la oficina de gestión de la información.
</t>
  </si>
  <si>
    <t>* Documentación de los procesos de Tecnología aprobada y publicada en SIG
* Actas de socialización de documentación en Comité de la Oficina de Gestión de la Información</t>
  </si>
  <si>
    <t>(Documentos del proceso de tecnología socializados en comité de la OGI/ Documentos del proceso de tecnología aprobados y publicados a socializar en comité de la OGI) * 100%</t>
  </si>
  <si>
    <t xml:space="preserve">Monitoreo y Seguimiento al Ciclo de vida de los proyectos de Desarrollo
</t>
  </si>
  <si>
    <t>* Registros de monitoreo de la Infraestructura a través de herramienta de correlación de eventos.
* Registros de seguridad perimetral a través del Firewall</t>
  </si>
  <si>
    <t>(Meses de funcionamiento de herramientas de monitoreo y seguridad  de la Información/ Meses de servicio programados de herramientas de  monitoreo y seguridad  de la Información) * 100%</t>
  </si>
  <si>
    <t>* Documentación técnica (almacenada como soporte de los proyectos de la OGI) y de usuario final de los aplicativos publicada en TecnoSAE.</t>
  </si>
  <si>
    <t>(Documentos técnicos de la OGI publicados en TecnoSAE/ Documentos  técnicos de la OGI a publicar) * 100%</t>
  </si>
  <si>
    <t>* Registro de solicitudes e  incidentes en Mesa de ayuda.</t>
  </si>
  <si>
    <t>( Incidentes y solicitudes atendidas en mesa de ayuda/  Incidentes y solicitudes recibidas en mesa de ayuda) * 100%</t>
  </si>
  <si>
    <t>* Inventario de aplicaciones y sistemas de información que soporta los proceso de negocio</t>
  </si>
  <si>
    <t>(Activos de información registrados en inventario de activos/ Total de activos de información de SAE) *100%</t>
  </si>
  <si>
    <t xml:space="preserve">Aplicación Procedimiento elaboración de Estudios Previos
</t>
  </si>
  <si>
    <t>* Estudios previos diligenciados con necesidad tecnológica específica ( objeto, alcance, análisis económico del sector, condiciones técnicas, jurídicas y financieras  requeridas, entre otros)
* Solicitudes y registros en Módulo de Contratos ERP</t>
  </si>
  <si>
    <t>(Estudios previos para mantenimiento y soporte de aplicaciones / Estudios previos a realizar para el mantenimiento y soporte de aplicaciones) * 100%</t>
  </si>
  <si>
    <t>Validar con el responsable del proceso y planeación que los documentos publicados estén actualizados</t>
  </si>
  <si>
    <t>* Documentación de los procesos de Tecnología aprobada y publicada en SIG
* Registros por correo electrónico o actas de reuniones para seguimiento documental</t>
  </si>
  <si>
    <t>(Documentos del proceso de tecnología publicados actualizados/ Documentos del proceso de tecnología publicados en Intranet) * 100%</t>
  </si>
  <si>
    <t>GESTIÓN DE LA INFRAESTRUCTURA TECNOLÓGICA</t>
  </si>
  <si>
    <t>GESTIÓN DE LA INFRAESTRUCTURA TECNOLOGICA</t>
  </si>
  <si>
    <t>Inconsistencias o Pérdida de la Información</t>
  </si>
  <si>
    <t>Debido a que no se cumplía la política de copia de respaldos
Debido a que se presente daño en los medios de almacenamiento (ejem: Daño de Cintas)
Debido al ingreso de virus a los Sistemas de información
Debido a la capacidad limitada de la infraestructura tecnológica frente al volumen de operación que la Entidad pueda llegar a tener
Debido a posibles errores por parte de los usuarios en la operación Debido a posibles fallas eléctricas en el momento de transmisión de datos
Debido a ataques a los repositorios de información por parte de personas malintencionadas</t>
  </si>
  <si>
    <t>Lo cual generaría pérdidas económicas
Lo cual generaría bases de datos desactualizadas
Lo cual generaría reprocesos
Lo cual generaría pérdida de reputación</t>
  </si>
  <si>
    <t>ImprobableCatastrófico</t>
  </si>
  <si>
    <t>-Instructivo lineamientos para copias de respaldo y restauración de información</t>
  </si>
  <si>
    <t>Rara VezModerado</t>
  </si>
  <si>
    <t>* Instructivos relacionados con copias de respaldo y restauración (N-TE1-017 Instructivo Borrado seguro, N-TE1-070 Instructivo Recuperación redes comunicaciones y seguridad, N-TE1-077 Instructivo Recuperación Configuración Switch, N-TE1-069 Instructivo Recuperación de la librería de backups, entre otros)
*  Solicitudes de backup y restauración de información
* Informes de gestión de copias de respaldo y/o restauración de información</t>
  </si>
  <si>
    <t>(Solicitudes de respaldo y restauración de información atendidas/Solicitudes de respaldo y restauración de información recibidas) * 100%</t>
  </si>
  <si>
    <t>Puede ocurrir que no estén disponibles los Servicios de IT</t>
  </si>
  <si>
    <t>Debido a fallas de Hardware o Software
Debido a la instalación de actualizaciones de software y hardware que afectan la disponibilidad de los servicios 
Debido al incumplimiento de contratos
Debido a la falta de documentación de la infraestructura y los servicios que presta a la entidad
Desconocimiento técnico por parte de los administradores, gestores y técnicos de soporte de la infraestructura tecnológica
Debido a la falta de monitoreo y mantenimiento en los servicios de la infraestructura tecnológica y equipos
Debido a pérdida en el suministro de la energía y variaciones en el voltaje
Debido a la desconexión de equipos de telecomunicaciones
Debido a soporte técnico inadecuado
Debido a la denegación de Servicio
Debido al acceso indebido y no autorizado a los cuartos eléctricos y de comunicaciones</t>
  </si>
  <si>
    <t>Lo cual generaría pérdidas económicas
Lo cual generaría reprocesos
Lo cual generaría pérdida de reputación
Lo cual generaría sanciones de entes de control
Lo cual generaría interrupciones en el desarrollo de actividades o tareas</t>
  </si>
  <si>
    <t>PosibleMayor</t>
  </si>
  <si>
    <t>Mayor</t>
  </si>
  <si>
    <t xml:space="preserve">Aplicación del procedimiento de monitoreo de hardware y software P-TE1-075 y el instructivo gestión de la capacidad  N-TE1-014
</t>
  </si>
  <si>
    <t>Rara VezMenor</t>
  </si>
  <si>
    <t>Menor</t>
  </si>
  <si>
    <t>* Registro de monitoreo de la Infraestructura a través de herramientas de monitoreo y correlación de eventos
* Registros de incidencias en mesa de ayuda
* Plan de capacidad
* Diagnóstico de fallas en monitoreo de elementos de gestión de capacidad
* Registro de mantenimiento Preventivo y Correctivo
* Registros de soluciones en mesa de ayuda</t>
  </si>
  <si>
    <t>Diario</t>
  </si>
  <si>
    <t>(Eventos de indisponibilidad de servicios atendidos en mesa de ayuda  / Eventos reportados por indisponibilidad de servicios en infraestructura TI) *100%</t>
  </si>
  <si>
    <t xml:space="preserve">Aplicación de procedimiento de mantenimiento de aplicaciones P-TE3-150
</t>
  </si>
  <si>
    <t>* Solicitudes de modificacion y nuevos desarrollos de software recibidas
* Registro de viabilidad de cambios a nivel de aplicación
* Plan de capacidades
* Formato de escenarios diligenciados
* Cronogramas de proyectos</t>
  </si>
  <si>
    <t>(Escenarios aprobados para desarrollo de software / Solicitudes de modificación y nuevos desarrollos de software con viabilidad de negocio y técnica) * 100%</t>
  </si>
  <si>
    <t>Gestión de Cambios</t>
  </si>
  <si>
    <t>* Solicitudes de cambio y/o mantenimiento de aplicaciones recibidas
* Actas de comité de gestión de cambios, cuando aplique
* Formatos de control de cambio diligenciados
* Registros en correo electrónico o mesa de ayuda</t>
  </si>
  <si>
    <t>( Solicitudes de cambio y/o mantenimiento de aplicaciones atendidas/ Solicitudes de cambio y/o mantenimiento de aplicaciones recibidas) * 100%</t>
  </si>
  <si>
    <t>prueba mensual con carga de la planta eléctrica</t>
  </si>
  <si>
    <t>* F-AB1-208 Formato para Pruebas de la planta eléctrica diligenciado
* Resultado de la pruebas</t>
  </si>
  <si>
    <t>Coordinador GIT Servicios Administrativos</t>
  </si>
  <si>
    <t>(Pruebas de planta eléctrica ejecutadas/ Pruebas de planta eléctrica programadas)*100%</t>
  </si>
  <si>
    <t>Puede ocurrir una operación inadecuada de los sistemas de información.</t>
  </si>
  <si>
    <t>Falta de conocimiento en la operación de los aplicativos para los diferentes procesos, por parte de los usuarios funcionales</t>
  </si>
  <si>
    <t>Obstaculización del flujo normal de los procesos, pérdida de tiempo y pérdida de imagen reputacional</t>
  </si>
  <si>
    <t>(Solicitudes e incidentes atendidos por operación inadecuada en los sistemas de información / Solicitudes e incidentes recibidos por operación inadecuada en los sistemas de información) *100%</t>
  </si>
  <si>
    <t xml:space="preserve">Gestión de Cambios
</t>
  </si>
  <si>
    <t>* Documentación de los procesos de Tecnología
* Registros de capacitaciones y sensibilización en el uso de la TICS</t>
  </si>
  <si>
    <t>( Capacitaciones brindadas en uso de TICS/ Capacitaciones programadas en materia de uso de TICS)* 100%</t>
  </si>
  <si>
    <t>RECEPCIÓN Y REGISTRO</t>
  </si>
  <si>
    <t>No contar con la información real del inventario de los activos en administración</t>
  </si>
  <si>
    <t>Debido al tiempo requerido para el registro de activos en el inventario y el volumen de expedientes
Debido a que no se registra el descargue del activo por proceso disposición final
Errores en el cargue de información de la visita al sistema de información</t>
  </si>
  <si>
    <t>No se puede asignar a un mecanismo de administración
Detrimento patrimonial
Pérdida de imagen reputacional
Inadecuada administración de los activos</t>
  </si>
  <si>
    <t xml:space="preserve">Definición de política en la recepción de Activos
</t>
  </si>
  <si>
    <t>* Políticas definidas para la caracterización de activos, soportes para la recepción de activos, logística, activos semovientes, activos suceptibles de donación, registro fotográfico y entrega de activos a terceros
* Reporte de programación de diligencias de secuestro
* Actas de secuestro
* Actas de recepción y/ o entrega de activos</t>
  </si>
  <si>
    <t>Coordinadores Operativos de Gerencias Regionales</t>
  </si>
  <si>
    <t>(Activos recibidos con aplicación de políticas establecidas para el proceso de recepción/Activos recibidos)*100%</t>
  </si>
  <si>
    <t>DIGITAL</t>
  </si>
  <si>
    <t>SIGMA</t>
  </si>
  <si>
    <t>Seguimiento del líder del registro de los activos</t>
  </si>
  <si>
    <t>* Reporte de registro generado por SIGMA 2.0
* Lista de chequeo de recepción de activos
* Aprobación de registro del activo en el aplicativo</t>
  </si>
  <si>
    <t>Coordinador GIT de Aseguramiento y Control de la Información</t>
  </si>
  <si>
    <t>(Activos con registro aprobado en el sistema/ Activos registrados en aplicativo)*100%</t>
  </si>
  <si>
    <t>Puede ocurrir que  los Depositarios Provisionales y Liquidadores no estén registrados en las entidades de registro.</t>
  </si>
  <si>
    <t xml:space="preserve">Inconsistencias en el envío de la solicitud de inscripción por información incorrecta de los Depositarios Provisionales y Liquidadores, activos que no corresponden a los asignados o que presentan errores
Ausencia en el envío de la solicitud de inscripción
Solicitud de pagos del proceso de inscripción por parte de las Oficinas de Registro e Instrumentos Públicos o de las Cámaras de Comercio
</t>
  </si>
  <si>
    <t>Depositarios Provisionales y Liquidadores no puedan administrar los activos
Detrimento patrimonial</t>
  </si>
  <si>
    <t>PosibleMenor</t>
  </si>
  <si>
    <t xml:space="preserve">Revisión del cuadro de control de las asignaciones formalizadas con resolución, póliza y acta de posesión
</t>
  </si>
  <si>
    <t>* Cuadro de control vigente de Asignación de activos
* Resoluciones y pólizas
* Actas de posesión recibidas suscritas por los depositarios provisionales
* Actas de entrega de activos</t>
  </si>
  <si>
    <t>Coordinadores Comerciales de Gerencias Regionales</t>
  </si>
  <si>
    <t>(Activos con remisión de su carpeta  documental a GIT de Gestión de Depositarios para inscripción en entidades de registro / Activos con información consolidada completa de asignación de depositarios)* 100%</t>
  </si>
  <si>
    <t>ZEUS</t>
  </si>
  <si>
    <t>Generación de una comunicación que indique la normatividad en la exoneración del pago de las inscripciones</t>
  </si>
  <si>
    <t xml:space="preserve">* Solicitud de inscripción de Depositario Provisional y/o Liquidador en Oficina de Registro de Instrumentos Públicas y Cámaras de Comercio
* Inscripción de Depositario Provisional y/o Liquidador </t>
  </si>
  <si>
    <t>Coordinador GIT de Gestión de Depositarios Provisionales y Liquidadores</t>
  </si>
  <si>
    <t>(Activos con inscripción de depositarios y/o liquidadores en entidades de registro/ Activos con asignación de depositarios provisionales y/o liquidadores)*100%</t>
  </si>
  <si>
    <t>Puede ocurrir que se presente fuga o pérdida de información.</t>
  </si>
  <si>
    <t>Debido a la falta de controles de acceso en los sistemas de información y/o aplicativos con los cuales cuenta la SAE
Debido al hurto de medios extraíbles, dispositivos tecnológicos o documentos físicos que salen de la organización
Debido al hurto de dispositivos tecnológicos expuestos para atención al público
Debido al uso no autorizado de información de los procesos de negocio
Debido a la ausencia de política de cierre de sesión cuando se abandona la estación de trabajo
Debido a la falta de concientización por parte de los usuarios en el manejo de los activos de información
Debido a la falta de capacitación en seguridad  y privacidad de la información
Debido a trabajo no supervisado del personal externo o terceros
Debido a la ausencia de políticas para el uso correcto de los medios de comunicaciones y mensajería
Debido al incumplimiento del plan de continuidad del negocio
Debido al mal uso de las aplicaciones en la nube
Debido a la falta de controles para el uso de dispositivos móviles
Debido a la ausencia de recursos para la ejecución de las actividades desarrolladas por los colaboradores
Debido al ingreso no autorizado a las áreas con acceso restringido</t>
  </si>
  <si>
    <t>Lo cual generaría pérdidas económicas.
Lo cual generaría pérdida de credibilidad o imagen reputacional
Lo cual puede ocasionar sanciones legales o de entes de control
Lo cual generaría reproceso en la ejecución de las actividades</t>
  </si>
  <si>
    <t>Aceptar el riesgo</t>
  </si>
  <si>
    <t>-Controles con herramientas informáticas para evitar la fuga de información</t>
  </si>
  <si>
    <t>* Alertas de Antivirus
* PCSECURE
* Control y monitoreo de las personas con privilegios para grabar información en medios extraíbles</t>
  </si>
  <si>
    <t>(Días de funcionamiento real de herramientas de monitoreo de seguridad de la Información/ Días de servicio programados de herramientas de seguridad de la información) * 100%</t>
  </si>
  <si>
    <t>INTELIGENCIA DE NEGOCIOS</t>
  </si>
  <si>
    <t>Podría ocurrir que se publiquen datos o información sensible</t>
  </si>
  <si>
    <t>Debido a no realizar un análisis completo para determinar la publicación o no de la información en la Web
Debido a la falta de clasificación del activo de información
Debido al uso indebido de la información</t>
  </si>
  <si>
    <t>Lo cual generaría pérdida de reputación
Lo cual generaría pérdida de información
Lo cual podría generar sanciones legales y/o económicas</t>
  </si>
  <si>
    <t>GESTIÓN DEL TALENTO HUMANO</t>
  </si>
  <si>
    <t>Podría presentarse divulgación de información personal de empleados</t>
  </si>
  <si>
    <t>Permisos ilimitados a usuarios que manejan el sistema</t>
  </si>
  <si>
    <t>Información falsa, cambio y/o actualización de información errada</t>
  </si>
  <si>
    <t>MAPA DE RIESGOS OPERACIONALES</t>
  </si>
  <si>
    <t>Nivel del Riesgo Residual</t>
  </si>
  <si>
    <t>Implementación de Controles</t>
  </si>
  <si>
    <t xml:space="preserve">Objetivo Proceso </t>
  </si>
  <si>
    <t>Producto/ Servicio/ Activo Información</t>
  </si>
  <si>
    <r>
      <rPr>
        <b/>
        <sz val="11"/>
        <color rgb="FF000000"/>
        <rFont val="Arial"/>
        <family val="2"/>
        <charset val="1"/>
      </rPr>
      <t xml:space="preserve">Descripción del Riesgo  </t>
    </r>
    <r>
      <rPr>
        <b/>
        <sz val="10"/>
        <color rgb="FF000000"/>
        <rFont val="Arial"/>
        <family val="2"/>
        <charset val="1"/>
      </rPr>
      <t>(Impacto+Causa inmediata+ causa principal)</t>
    </r>
  </si>
  <si>
    <t>Causa Inmediata</t>
  </si>
  <si>
    <t>Subcausas Asociadas/ Vulnerabilidades</t>
  </si>
  <si>
    <t>Causa raíz, principal o básica (CR)</t>
  </si>
  <si>
    <t>Consecuencias /Amenazas</t>
  </si>
  <si>
    <t>%</t>
  </si>
  <si>
    <t>Afectación</t>
  </si>
  <si>
    <t>Atributos</t>
  </si>
  <si>
    <t>Probabilidad Residual Final</t>
  </si>
  <si>
    <t>% Probabilidad Residual Final</t>
  </si>
  <si>
    <t>Impacto Residual Final</t>
  </si>
  <si>
    <t>% Impacto Residual Final</t>
  </si>
  <si>
    <t>Implementación</t>
  </si>
  <si>
    <t>Documentación</t>
  </si>
  <si>
    <t>Frecuencia</t>
  </si>
  <si>
    <t>Gestión</t>
  </si>
  <si>
    <t xml:space="preserve">Ejecución y administración de procesos </t>
  </si>
  <si>
    <t>Generar productividad en los bienes muebles e inmuebles de Administración directa por medio de la suscripción de contratos y el seguimiento de arrendamiento para ser administrados directamente o por medio de depositarios</t>
  </si>
  <si>
    <t>Administración directa Activos FRISCO</t>
  </si>
  <si>
    <t>daño o deterioro de los activos del FRISCO durante su administración directa</t>
  </si>
  <si>
    <t>SC_1</t>
  </si>
  <si>
    <t>Uso o manipulación indebida de los activos por parte de los arrendatarios</t>
  </si>
  <si>
    <t>uso, manipulación o condiciones de almacenamiento inadecuado</t>
  </si>
  <si>
    <t>Afectación Económica</t>
  </si>
  <si>
    <t>1)  Altos costos operacionales
2) Detrimento Patrimonial
3) Pérdida de imagen reputacional
4)  Sanciones o investigaciones dirigidos a la entidad y a sus colaboradores
5) Desvalorización de los activos
6) Disminución de los recursos líquidos a transferir a la Nación
7) Dificultad para enajenación de activos deteriorados o dañados</t>
  </si>
  <si>
    <t xml:space="preserve">   La actividad que conlleva el riesgo se ejecuta de 24  a 500 veces por año</t>
  </si>
  <si>
    <t xml:space="preserve">   El riesgo afecta la imagen de la entidad con algunos usuarios de relevancia frente al logro de los objetivos.</t>
  </si>
  <si>
    <t>Verificación de constitución de pólizas de seguros</t>
  </si>
  <si>
    <t>El funcionario delegado de la Gerencia Regional verificará los procesos de preaprobación de pólizas y la constitución de pólizas de seguros por parte de los arrendatarios, expedido por una compañía de seguros legalmente constituida en Colombia para amparar el cumplimiento de las obligaciones a cargo del contratista. En caso de no recibirse la póliza constituida, no se procede a entregar los activos en modalidad de administración directa.</t>
  </si>
  <si>
    <t>P-DT1-017 Procedimiento Promoción y Negociación de Bienes Inmuebles
P-DT1-126 Procedimiento de administración directa de bienes muebles</t>
  </si>
  <si>
    <t>Preventivo</t>
  </si>
  <si>
    <t>Manual</t>
  </si>
  <si>
    <t>Documentado</t>
  </si>
  <si>
    <t>Continua</t>
  </si>
  <si>
    <t>Con Registro</t>
  </si>
  <si>
    <t>Capacitaciones de refuerzo sobre el proceso de aseguramiento de contratos de arriendo</t>
  </si>
  <si>
    <t>22/04/2022
15/07/2022
15/10/2022
15/01/2023</t>
  </si>
  <si>
    <t>1) Identificar los activos que se encuentran dañados o deteriorados
2) Implementar acciones de reparación, obra o mantenimiento cuando sea pertinente
3) Siniestrar las pólizas de seguros cuando sea requerido</t>
  </si>
  <si>
    <t>SC_2</t>
  </si>
  <si>
    <t xml:space="preserve">No realizar seguimiento periódico al estado físico de los activos </t>
  </si>
  <si>
    <t>Visitas a los inmuebles administrados por SAE</t>
  </si>
  <si>
    <t>El funcionario delegado de la Gerencia Regional realiza visitas de inspección de los inmuebles, verificando el uso y estado de conservación de las áreas del inmueble calificándolo como bueno, regular o malo, y haciendo las observaciones respectivas en el F-DP2-108 Informe Visita de Inspección de Inmuebles. En caso de detectar alguna gestión legal, administrativa o necesidad de alguna obra, mantenimiento o reparación a realizar deberá informarlo en este informe.</t>
  </si>
  <si>
    <t xml:space="preserve">DP2  Protocolo de visitas de inspección de inmuebles </t>
  </si>
  <si>
    <t>Detectivo</t>
  </si>
  <si>
    <t>SC_3</t>
  </si>
  <si>
    <t>No identificar o realizar reparaciones de manera oportuna</t>
  </si>
  <si>
    <t>Verificación de Reparaciones, Obras y Mantenimientos</t>
  </si>
  <si>
    <t xml:space="preserve">El profesional de la Gerencia Regional, verifica la ejecución de las Reparaciones, Obras y Mantenimientos identificados de acuerdo con los plazos establecidos en las órdenes de servicio con el proveedor en la matriz de Excel "CONTROL ROM" de cada Gerencia Regional. </t>
  </si>
  <si>
    <t xml:space="preserve">P-DP2-045 Procedimiento Reparaciones, Obras y Mantenimiento de bienes inmuebles </t>
  </si>
  <si>
    <t>Realizar seguimiento a la ejecución de ROM previo vencimiento al preaprobado de la póliza conforme con las estrategias definidas por cada Gerencia Regional</t>
  </si>
  <si>
    <t xml:space="preserve">Mensualmente </t>
  </si>
  <si>
    <t>22/04/2022
15/07/2022
15/10/2022
15/01/2025</t>
  </si>
  <si>
    <t>SC_4</t>
  </si>
  <si>
    <t>Inadecuado almacenamiento de los bienes en su lugar de depósito</t>
  </si>
  <si>
    <t>Verificación del estado de los bienes  almacenados en almacenadoras</t>
  </si>
  <si>
    <t>El profesional delegado de la Gerencia de Bienes Muebles verifica mensualmente el informe de las almacenadoras donde se encuentran depositados los bienes, con el fin de verificar el estado de los activos y así tomar medidas sobre los mismos en caso de ser necesario</t>
  </si>
  <si>
    <t xml:space="preserve">GB. Muebles </t>
  </si>
  <si>
    <t>Elaboración de informes mensuales para validar el cumplimiento y alertar las acciones a realizar con las almacenadoras</t>
  </si>
  <si>
    <t>22/04/2022
15/07/2022
15/10/2022
15/01/2024</t>
  </si>
  <si>
    <t>SC_5</t>
  </si>
  <si>
    <t>SC_6</t>
  </si>
  <si>
    <t>SC_7</t>
  </si>
  <si>
    <t>Recuperación de Cartera</t>
  </si>
  <si>
    <t>carencia de información de obligaciones vencidas por arrendatarios y/o respaldo legal para gestionar la recuperación de la cartera</t>
  </si>
  <si>
    <t>No se hayan incorporado las novedades en el sistema</t>
  </si>
  <si>
    <t>falta de control y seguimiento de los contratos de arrendamiento</t>
  </si>
  <si>
    <t>Afectación Económica y Reputacional</t>
  </si>
  <si>
    <t>1) No tener el estado de cuenta actualizado
2) Pérdida reputacional de la entidad
3) Disminución de la liquidez y recaudo económico s la entidad
4) Sobre costos administrativos y operativos en recuperación de cartera
5) Afectación de la asignación de la cartera al operador comercial (CISA)</t>
  </si>
  <si>
    <t xml:space="preserve">   La actividad que conlleva el riesgo se ejecuta mínimo 500 veces al año y máximo 5000 veces por año</t>
  </si>
  <si>
    <t xml:space="preserve">   Entre 100 y 500 SMLMV </t>
  </si>
  <si>
    <t>Validación de novedades en el sistema de información</t>
  </si>
  <si>
    <t>El profesional de la Gerencia Regional valida las novedades frente al estado contractual de los activos, gestiones con aseguradoras,cambios de estado de ocupación y estado de deudas de los contratos, y procede a su actualización en el sistema de información</t>
  </si>
  <si>
    <t>P-DT1-019 Procedimiento de Recuperación de Cartera de Bienes</t>
  </si>
  <si>
    <t xml:space="preserve">Formulación de requerimientos técnicos y funcionales para adquisición de sistema de información para administración de contratos, alertamiento de pólizas, contabilidad, y alertamientos de facturación y cartera </t>
  </si>
  <si>
    <t>1) Realizar plan de choque con los funcionarios delegados de las Gerencias Regionales para la identificación de obligaciones y los ajustes en el sistema para lograr la conciliación entre la cartera  comercial y la contabilidad
2) Proceder a realizar la recuperación de la cartera con el respaldo legal correspondiente</t>
  </si>
  <si>
    <t>No realizar visitas al inmueble para establecer el estado de ocupación</t>
  </si>
  <si>
    <t>Visitas a los inmuebles productivos administrados por SAE</t>
  </si>
  <si>
    <t>El funcionario delegado de la Gerencia Regional realiza visitas periódicas en los inmuebles productivos para verificar el estado de ocupación del activo, el cumplimiento de las obligaciones de los arrendatarios, el estado contractual de los activos, gestiones con aseguradoras, y el estado de deudas de los contratos</t>
  </si>
  <si>
    <t xml:space="preserve">DP2 Protocolo de visitas de inspección de bienes </t>
  </si>
  <si>
    <t>Venta o devolución de inmuebles en estado arrendado y no informar al área de cartera la novedad o habiendo informado, no se realiza la novedad en el sistema por parte del área de cartera.</t>
  </si>
  <si>
    <t>Verificación terminación del contrato de arrendamiento en el sistema</t>
  </si>
  <si>
    <t>El funcionario delegado de la Gerencia Regional verifica la ejecución de la cesión del contrato de arrendamiento, cuando aplique, con el fin de proceder a la actualización del sistema con la terminación del contrato</t>
  </si>
  <si>
    <t xml:space="preserve">P-DF-108 Procedimiento de Comercialización de Activos Operador Comercial 
DF2-087 Procedimiento de devolución de activos </t>
  </si>
  <si>
    <t>Realizar cruces de información de la base de datos de contratos de arrendamiento vs las bases de ventas, devoluciones e inventarios de activos en SIGMA SAE para identificar novedades en cuanto a la cesión y terminación de contratos</t>
  </si>
  <si>
    <t xml:space="preserve">Generar recursos económicos y/o reducir gastos de operación, a partir de la comercialización, chatarrización, monetización de divisas y liquidación de los activos </t>
  </si>
  <si>
    <t xml:space="preserve">Comercialización de activos </t>
  </si>
  <si>
    <t>gestionar de manera tardía la comercialización, chatarrización, daciones en pagos de activos y liquidación de sociedades</t>
  </si>
  <si>
    <t xml:space="preserve">No contar con un operador comercial o entidades desintegradoras idóneas que realicen la labor </t>
  </si>
  <si>
    <t xml:space="preserve">los requisitos existentes y la dependencia de terceros dentro del proceso </t>
  </si>
  <si>
    <t xml:space="preserve">1) Demoras en el saneamiento de pasivos de los bienes previo a completar el trámite de la comercialización 
2) Incurrir en sobrecostos de administración y almacenamiento
3) Generar reprocesos administrativos 
4) No generar los recursos para la Nación 
</t>
  </si>
  <si>
    <t xml:space="preserve">   Mayor a 500 SMLMV </t>
  </si>
  <si>
    <t>Validación y definición de requisitos exigibles para operadores de disposición final</t>
  </si>
  <si>
    <t xml:space="preserve">Los funcionarios delegados por la Gerencia de Bienes Muebles validan y documentan los requisitos legales y técnicos que deben ser exigibles para realizar la evaluación y selección de los operadores comerciales o entidades desintegradoras </t>
  </si>
  <si>
    <t xml:space="preserve">P-BS1-024 Procedimiento de elaboración de estudios previos </t>
  </si>
  <si>
    <t xml:space="preserve">* GB. Muebles </t>
  </si>
  <si>
    <t>La Gerencia Técnica realiza una actualización de la lista de proveedores anual y la remite a la Vicepresidencia de Sociedades
Para la Gerencia de Muebles se realiza un monitoreo de acuerdo a las necesidades de contratación o adiciones a los contratos ya existentes</t>
  </si>
  <si>
    <t xml:space="preserve">
* G. Técnica 
* GB. Muebles </t>
  </si>
  <si>
    <t>Anualmente</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</si>
  <si>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medidas correctivas de forma oportuna</t>
  </si>
  <si>
    <t xml:space="preserve">Procesos ineficientes en la expedición de los actos administrativos para la comercialización y chatarrización </t>
  </si>
  <si>
    <t xml:space="preserve">Validación de los requisitos  de calidad y cumplimiento para la elaboración de los Actos Administrativos </t>
  </si>
  <si>
    <t xml:space="preserve">Los funcionarios delegados por las Gerencias dependiendo de la tipología de Activos, deben realizar una validación de los requisitos que se encuentren dentro de los criterios de calidad y cumplimiento exigidos en los procedimientos para la elaboración de los Actos Administrativos. En el momento de radicar el Zeus para solicitar la proyección o revisión del Acto Administrativo a Jurídica adjuntar todos los soportes y la información necesaria para no generar un reproceso   </t>
  </si>
  <si>
    <t xml:space="preserve">P-GJ2-080 Revisión y expedición de Actos Administrativos </t>
  </si>
  <si>
    <t xml:space="preserve">* GBI. Urbanos 
* GBI. Rurales 
* GB. Muebles 
* G. Regionales 
* G. Sociedades Activas 
* G. Sociedades en Liquidación </t>
  </si>
  <si>
    <t xml:space="preserve">Demoras en las decisiones de las instancias de aprobación para la disposición final de los activos </t>
  </si>
  <si>
    <t xml:space="preserve">Validación de información necesaria para las instancias de aprobación </t>
  </si>
  <si>
    <t xml:space="preserve">Los funcionarios delegados por las Gerencias dependiendo de la tipología de Activos validan y entregan a las instancias de aprobación  la información necesaria para la disposición final de activos enmarcada en los criterios de calidad y cumplimiento </t>
  </si>
  <si>
    <t xml:space="preserve">Procedimientos de la Comercialización de Activos </t>
  </si>
  <si>
    <t xml:space="preserve">Dependencia de otras áreas y/o terceros que retardan los procesos de disposición final </t>
  </si>
  <si>
    <t xml:space="preserve"> Mesas de trabajo internas y externas para agilizar los procesos pendientes </t>
  </si>
  <si>
    <t xml:space="preserve">Los funcionarios delegados por las Gerencias dependiendo de la tipología de Activos validan las actividades o documentación pendiente a fin de coordinar y realizar mesas de trabajo internas y externas para agilizar los procesos pendientes </t>
  </si>
  <si>
    <t>Correctivo</t>
  </si>
  <si>
    <t>Aleatoria</t>
  </si>
  <si>
    <t>Diagnóstico de Activos</t>
  </si>
  <si>
    <t>Diagnóstico estado actual de activos</t>
  </si>
  <si>
    <t>fallas en la identificación del estado físico, de ocupación, y de productividad de los activos</t>
  </si>
  <si>
    <t>Falta de claridad en los criterios para determinar la productividad</t>
  </si>
  <si>
    <t>información, conocimiento y capacidad operativa insuficiente</t>
  </si>
  <si>
    <t>1) Asignación inadecuada de esquema de administración del activo
2) Costos administrativos mayores en la administración de activos
3) Pérdida de negocios y productividad del activo
4) Limitaciones en la administración de los activos
5) Pérdida de imagen con las partes interesadas
6) Toma de decisiones inadecuadas para la administración de activos</t>
  </si>
  <si>
    <t xml:space="preserve">   El riesgo afecta la imagen de la entidad internamente, de conocimiento general nivel interno, de junta directiva y accionistas y/o de proveedores.</t>
  </si>
  <si>
    <t>Verificación de estado de productividad del activo</t>
  </si>
  <si>
    <t>El profesional delegado de las Gerencias Regionales, y/o Gerencias de Sociedades verifica el esquema de productividad o administración planteada por el depositario provisional y/o liquidadores de acuerdo con la naturaleza del bien, los criterios de enajenación temprana y selección de esquemas de administración.</t>
  </si>
  <si>
    <t>P-DP1-038 Diagnóstico inicial de intervención de sociedades
P-DP1-042 Procedimiento para el diagnóstico y análisis de bienes inmuebles</t>
  </si>
  <si>
    <t xml:space="preserve">* G. Regionales 
* G. Sociedades Activas 
* G. Sociedades en Liquidación </t>
  </si>
  <si>
    <t>Aceptar</t>
  </si>
  <si>
    <t>1) Devoluciones de diagnósticos a depositarios para su respectiva corrección
2) Corrección del estado actual físico, de ocupación o productivo en el sistema por parte del depositario
3) Solicitudes de verificaciones con Gerencia Técnica con relación a avalúos de muebles que contemplan diagnósticos inadecuados
4) Solicitudes de nuevos avalúos de muebles, cuando el diagnóstico de muebles es incorrecto. 
5) Capacitación de funcionarios, depositarios y/o liquidadores que realizan los diagnósticos, cuando sea requerido</t>
  </si>
  <si>
    <t>Documentación incompleta del activo para el adecuado diagnóstico del mismo</t>
  </si>
  <si>
    <t xml:space="preserve">Verificación de completitud de informes registrados por depositarios </t>
  </si>
  <si>
    <t>El profesional delegado de la Gerencia Regional, y/o Gerencias de Sociedades verifica los informes registrados y el seguimiento de los informes no registrados a tiempo, además de la información registrada, validando que los inmuebles sean asignados a depositarios, que los datos registrados correspondan a los inmuebles, legibilidad de los documentos adjuntos y coherencia en la información. En caso de requerir información adicional se solicita de manera escrita al depositario.</t>
  </si>
  <si>
    <t>Recepción de activos por la extinta Dirección Nacional de Estupefacientes con información incompleta</t>
  </si>
  <si>
    <t>Verificación de información entregada a SAE de bienes provenientes de la extinta DNE</t>
  </si>
  <si>
    <t>El profesional delegado del GIT de Aseguramiento de la Información solicita y revisa la información allegada por parte de la autoridad judicial competente y/o la documentación brindada por las áreas misionales, incluidos los antecedentes presentados por los diferentes procesos, verificando la información consignada entregada por la DNE con el fin de recopilar evidencias y material que permita describir los hechos frente a la recepción, ajuste o faltantes de dicho activos y proceder a generar Actas de Hallazgos para ejecutar las acciones a realizar que permitan sanear dicho hallazgo.</t>
  </si>
  <si>
    <t>P-RR1-145 Procedimiento identificación de hallazgos y generación de acciones</t>
  </si>
  <si>
    <t xml:space="preserve">GIT. Aseguramiento y Control de la Información </t>
  </si>
  <si>
    <t>Desconocimiento técnico para diagnosticar el estado de los activos</t>
  </si>
  <si>
    <t xml:space="preserve">Verificación de calidad de informe de diagnóstico de bienes </t>
  </si>
  <si>
    <t>El profesional delegado de la Gerencia Regional, Gerencias de Sociedades y/o Gerencia de Bienes Muebles verifica que el diagnóstico de bienes sea coherente (Informe de diagnóstico de inmuebles, Informe de Diagnóstico de Sociedades, Avalúo de Bienes Muebles, Formato base de alistamiento bienes muebles) de acuerdo con el acta de recepción de activos. En caso contrario, el profesional delegado solicita los ajustes requeridos al documento de diagnóstico y/o avalúo.</t>
  </si>
  <si>
    <t>P-DP1-038 Diagnóstico inicial de intervención de sociedades
P-DP1-042 Procedimiento para el diagnóstico y análisis de bienes inmuebles
P-DP1-043 Diagnóstico y análisis de bienes muebles</t>
  </si>
  <si>
    <t xml:space="preserve">* G. Regionales 
* GB. Muebles 
* G. Sociedades Activas 
* G. Sociedades en Liquidación </t>
  </si>
  <si>
    <t xml:space="preserve">Fallas en el sistema para el cargue de reportes de diagnósticos de activos por parte de depositarios </t>
  </si>
  <si>
    <t>Verificación de cargue de información de diagnóstico en el aplicativo</t>
  </si>
  <si>
    <t>El profesional delegado de la Gerencia Regional y/o Gerencia de Sociedades verifica que todos los activos cuenten con diagnóstico por parte del depositario cargado en el sistema para proceder a su revisión. En caso contrario, el funcionario delegado solicitará por medio electrónico la remisión del diagnóstico para continuar con el proceso.</t>
  </si>
  <si>
    <t xml:space="preserve">P-DP1-038 Diagnóstico inicial de intervención de sociedades
P-DP1-042 Procedimiento para el diagnóstico y análisis de bienes inmuebles
</t>
  </si>
  <si>
    <t>Gestión_Financiera</t>
  </si>
  <si>
    <t>Tesorería</t>
  </si>
  <si>
    <t>Planear y controlar el flujo de caja de la sociedad de activos especiales y del FRISCO para administrar los excedentes de liquidez</t>
  </si>
  <si>
    <t>Inversiones</t>
  </si>
  <si>
    <t>inversiones de recursos líquidos inadecuadas o inoportunas</t>
  </si>
  <si>
    <t>Inexistencia de flujo de efectivo para gestionar inversiones</t>
  </si>
  <si>
    <t>inexistencia de recursos e información incompleta</t>
  </si>
  <si>
    <t>1) Pérdidas económicas
2) Sanciones o denuncias</t>
  </si>
  <si>
    <t xml:space="preserve">   La actividad que conlleva el riesgo se ejecuta como máximo 2 veces por año</t>
  </si>
  <si>
    <t xml:space="preserve">   Entre 10 y 50 SMLMV </t>
  </si>
  <si>
    <t xml:space="preserve">Verificación de liquidez de flujo de efectivo </t>
  </si>
  <si>
    <t>El profesional delegado de Tesorería de la Gerencia Financiera valida la liquidez disponible del flujo de efectivo según su estado legal y diferentes conceptos de recaudos de acuerdo con los comprobantes de ingreso registrados, a fin de determinar los montos disponibles para inversión</t>
  </si>
  <si>
    <t>P-GF3-066 Procedimiento de Gestión de Inversiones</t>
  </si>
  <si>
    <t>G. Financiera</t>
  </si>
  <si>
    <t>1) Informar los inconvenientes presentados con las inversiones a realizar al Presidente de SAE, el Comité Directivo y la Junta Directiva, cuando sea necesario
2) Realizar los ajustes de inversión en el portafolio de inversiones en los que participa SAE</t>
  </si>
  <si>
    <t>Portafolio de inversiones sin información completa</t>
  </si>
  <si>
    <t>Verificación de portafolio de inversiones</t>
  </si>
  <si>
    <t>El profesional delegado de Tesorería de la Gerencia Financiera revisa la información de los movimientos del periodo del portafolio de inversiones brindada por parte del custodio, verificando el detalle de los títulos del portafolio, cuáles son los Fondos de Inversión Colectiva que tienen montos que superen el porcentaje máximo de concentración y los títulos próximos a vencerse, a fin de determinar las inversiones a realizar</t>
  </si>
  <si>
    <t>Desconocimiento de divisas disponibles para inversión</t>
  </si>
  <si>
    <t>Verificación de divisas disponibles para inversión</t>
  </si>
  <si>
    <t>El profesional delegado de Tesorería de la Gerencia Financiera verifica las divisas disponibles para inversión comunicadas por la Gerencia de Bienes Muebles, identificando cuáles son posibles monetizar por parte de la Gerencia Financiera o por el Banco de la República, y cuáles se invertirán en cuentas de ahorro en divisas de acuerdo con su estado legal y los montos disponibles de inversión</t>
  </si>
  <si>
    <t>Oferta de recursos disponibles por medio de intermediarios financieros sin previa comunicación con el MHCP</t>
  </si>
  <si>
    <t>Verificación de operación de venta de títulos TES con MHCP</t>
  </si>
  <si>
    <t>El profesional delegado de Tesorería de la Gerencia Financiera, previo a la inversión de dineros, verifica si el ofrecimiento de liquidez se realizó en primera instancia al MHCP y si hay respuesta de aceptación o negación para compra de Títulos de Tesorería TES bajo los montos y plazos definidos, a fin de proceder a seleccionar otras alternativas de inversión.</t>
  </si>
  <si>
    <t>Evaluación incompleta de alternativas de inversión de excedentes de liquidez</t>
  </si>
  <si>
    <t>Verificación de alternativas de inversión</t>
  </si>
  <si>
    <t>El Gerente Financiero y el profesional delegado de Tesorería de la Gerencia Financiera, con base en los recursos disponibles, evaluarán y verificarán las alternativas de inversión eligiendo aquellas que generen mayor rentabilidad, menor riesgo, plazos de inversión o sean más favorables para la entidad, a fin de formalizar las inversiones de los excedentes de liquidez</t>
  </si>
  <si>
    <t>Destinaciones y transferencias de recursos líquidos a la Nación</t>
  </si>
  <si>
    <t xml:space="preserve">indisponibilidad de recursos económicos del FRISCO para efectuar transferencias de recursos líquidos a la Nación de acuerdo con lo establecido por Ley </t>
  </si>
  <si>
    <t>Inadecuada proyección presupuestal de ingresos y gastos</t>
  </si>
  <si>
    <t xml:space="preserve"> gastos superiores o iguales a los ingresos durante la vigencia anterior</t>
  </si>
  <si>
    <t xml:space="preserve">1) Pérdidas económicas
2) Sanciones (penales, disciplinarias y fiscales)
3) Generación de detrimento patrimonial
4) Incumplimiento de metas del gobierno nacional
5) Reducción o indisponibilidad de recursos para la implementación de proyectos de las entidades beneficiarias
</t>
  </si>
  <si>
    <t xml:space="preserve">   El riesgo afecta la imagen de la entidad a nivel nacional, con efecto publicitario sostenido a nivel país</t>
  </si>
  <si>
    <t>Verificación de Necesidades y Proyecciones Presupuestales</t>
  </si>
  <si>
    <t>El profesional delegado de Presupuesto de la Gerencia Financiera analiza y verifica la información del anteproyecto de nómina (F-GF1-134) y el presupuesto anual de ingresos y gastos proyectado por las áreas en los formatos de anteproyecto de presupuesto (F-GF1-031) y de compromisos a largo plazo (F-GF1-135), comparando la información suministrada con la vigencia anterior, validándola en mesas de trabajo con las áreas y verificando los soportes empleados y suministrados por estas</t>
  </si>
  <si>
    <t>P-GF1-015 Procedimiento de elaboración y actualización del presupuesto</t>
  </si>
  <si>
    <t>Dar cumplimiento a la Circular de Programación Presupuestal por parte de los enlaces principales de las áreas en el proceso de programación presupuestal mensual y anual de cada una de las necesidades presupuestales</t>
  </si>
  <si>
    <t>Primer trimestre</t>
  </si>
  <si>
    <t>1) Mediante el informe de ejecución de ingresos y gastos, se justifica la no disponibilidad de recursos para transferir.</t>
  </si>
  <si>
    <t>Los gastos son superiores o iguales a los ingresos durante la vigencia anterior</t>
  </si>
  <si>
    <t>Verificación ejecución presupuestal</t>
  </si>
  <si>
    <t>El profesional delegado de Presupuesto de la Gerencia Financiera valida las facturas y documentación recibida a través del aplicativo de pagos, verificando si los contratos presentan saldos, si pertenecen a los terceros indicados, y los valores de causación, pago y saldos de los compromisos presupuestales, por medio de los registros llevados en el aplicativo SEVEN ERP, llevando un control de la ejecución presupuestal mensual y al cierre de la vigencia</t>
  </si>
  <si>
    <t>P-GF1-016 Procedimiento de ejecución presupuestal</t>
  </si>
  <si>
    <t>Informes mensuales de ingresos y gastos para su seguimiento y control</t>
  </si>
  <si>
    <t>Identificación inadecuada o inoportuna de ingresos provenientes de la administración de activos del FRISCO</t>
  </si>
  <si>
    <t>Conciliación y seguimiento a los ingresos presupuestados.</t>
  </si>
  <si>
    <t xml:space="preserve">El profesional delegado de la Gerencia Financiera realiza la identificación, conciliación y seguimiento constante de los ingresos del FRISCO recaudados por arriendos directos, depositarios o ventas adjudicadas, dejando registro y actualizando el respectivo flujo de caja. </t>
  </si>
  <si>
    <t>P-GF3-022 Procedimiento para el recaudo de ingresos del FRISCO y Devolución de Cheques</t>
  </si>
  <si>
    <t>Falencias en la verificación de disponibilidad presupuestal para pagos o transferencias</t>
  </si>
  <si>
    <t>Validación de recursos disponibles para los pagos</t>
  </si>
  <si>
    <t>El profesional delegado de Tesorería de la Gerencia Financiera verifica la existencia de recursos económicos disponibles en las cuentas de SAE por medio de la plataforma bancaria y el aplicativo ERP Seven, para gestionar pagos o transferencias requeridas. En caso de no contar con recursos disponibles y de ser necesario, se gestiona el traslado de recursos a las cuentas de SAE.</t>
  </si>
  <si>
    <t>P-GF3-020 Procedimiento de Pagos</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</si>
  <si>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</si>
  <si>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Asignación de activos a Depositarios Provisionales</t>
  </si>
  <si>
    <t>asignación inadecuada de activos a Depositarios Provisionales y Liquidadores</t>
  </si>
  <si>
    <t>La información del registro del activo en el Sistema de Información está incompleta o incorrecta, por error tipográfico o por falta información suministrada por parte de la Fiscalía General de la Nación</t>
  </si>
  <si>
    <t>información errónea del activo o fallas en el sistema de información</t>
  </si>
  <si>
    <t>Afectación Reputacional</t>
  </si>
  <si>
    <t>1) Pérdida de credibilidad con los grupos de interés internos y externos
2) Reprocesos y sobrecostos administrativos
3) Administración ineficiente de los activos por parte de los depositarios</t>
  </si>
  <si>
    <t>Verificación para aprobación del Registro del Activo</t>
  </si>
  <si>
    <t>El funcionario delegado del GIT de Aseguramiento y Control de la información verifica y aprueba que la información registrada de los activos por parte de las gerencias regionales, sea la correcta y corresponda a la información física de soporte o los datos de control inicial de activos</t>
  </si>
  <si>
    <t xml:space="preserve">1) Identificar las situaciones que condujeron a una inadecuada asignación, 
2) Verificar depositarios disponibles para administrar los activos de acuerdo con su naturaleza y características. 
3) Realizar proceso de reasignación de depositarios de acuerdo con ajustes a realizar </t>
  </si>
  <si>
    <t>Errores en las variables contenidas en la solicitud de asignación del activo tales como actividad económica, cobertura en departamento o municipio,  clasificación de experiencia o categoría de inscripción por parte de las áreas misionales</t>
  </si>
  <si>
    <t>Revisión de Solicitudes de Asignación o Normalización de Depositarios Provisionales y/o Liquidadores</t>
  </si>
  <si>
    <t>El profesional delegado del GIT de Depositarios Provisionales y Liquidadores  ingresa al aplicativo SIGMA SAE y valida que los campos registrados en las solicitudes de asignación de Depositarios Provisionales y/o Liquidadores, ya sea por solicitud de remoción con asignación o administración directa (Gerencias Regionales, Gerencia de Inmuebles o Gerencia de Sociedades activas o liquidación) o por la necesidad de acompañamiento a las diligencias de secuestro (GIT Aseguramiento y Control de la Información) estén completos, sean coherentes y sean realizados por las personas competentes</t>
  </si>
  <si>
    <t>P-RR2-056 Procedimiento de Asignación de Activos a  Depositarios Provisionales y Liquidadores</t>
  </si>
  <si>
    <t xml:space="preserve">GIT. Depositarios Provisionales y Liquidadores </t>
  </si>
  <si>
    <t>Realizar nuevas asignaciones de depositarios provisionales con base en el nuevo registro de depositarios</t>
  </si>
  <si>
    <t>De acuerdo con programación</t>
  </si>
  <si>
    <t>Fallas en el Sistema de Información para la asignación de depositarios</t>
  </si>
  <si>
    <t>Atención de incidentes del Sistema de Información en mesa de ayuda</t>
  </si>
  <si>
    <t>El funcionario delegado de la Oficina de Gestión de la Información verifica las incidencias reportadas y relacionadas con la asignación de depositarios en el sistema de información, realiza un diagnóstico de la incidencia presentada y procede a realizar los escalamientos y soluciones a las que haya lugar en la mesa de ayuda.</t>
  </si>
  <si>
    <t>P-TE1-204 Procedimiento de soporte a la infraestructura tecnológica</t>
  </si>
  <si>
    <t>Oficina de Gestión de la Información</t>
  </si>
  <si>
    <t>Inexistencia de depositarios que cumplan con las características necesarias para la Asignación de activos dentro del banco de depositarios</t>
  </si>
  <si>
    <t>Verificación de existencia de depositarios provisionales de acuerdo con solicitud de asignación</t>
  </si>
  <si>
    <t>El profesional delegado del GIT de Depositarios Provisionales y Liquidadores, valida si el sistema de información encuentra o no un depositario provisional de acuerdo con la solicitud de asignación. En caso de no encontrarse un depositario y/o liquidador en el sistema, el profesional delegado procede a ampliar las variables que permite el sistema para proceder a aplicar el modelo nuevamente, hasta encontrarse un nuevo depositario</t>
  </si>
  <si>
    <t>Realizar convocatorias programadas para la conformación de depositarios en la vigencia 2022</t>
  </si>
  <si>
    <t>De acuerdo con programación de convocatorias</t>
  </si>
  <si>
    <t xml:space="preserve">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
</t>
  </si>
  <si>
    <t>Recepción de activos</t>
  </si>
  <si>
    <t xml:space="preserve">insuficiencia de recursos humanos, físicos  y técnicos idóneos para la recepción de activos </t>
  </si>
  <si>
    <t>Crecimiento repentino en el número de  recepciones  de los activos.</t>
  </si>
  <si>
    <t xml:space="preserve">la alta demanda y dispersión geográfica del servicio requerido </t>
  </si>
  <si>
    <t>1) Incumplimientos frente  a las  solicitudes de acompañamiento remitidas por el operador judicial que comprometería el estado físico y de ocupación del bien
2) Insuficiencia e inexactitud de información del activo Recibido.
3) Retraso para la administración del activo
4)  Consecuencias Legales
5) Entrega  errónea a un  depositario diferente al asignado por sistema.
6) Perdida de imagen corporativa frente a los diferentes operadores judiciales que realizan la entrega de los activos.</t>
  </si>
  <si>
    <t>Verificación de capacidad operativa para recepción de activos</t>
  </si>
  <si>
    <t>El coordinador operativo de la gerencia regional verifica el personal idóneo disponible de su equipo para atender el requerimiento de recepción de activos de acuerdo con necesidad y demanda institucional, de acuerdo con la solicitud del GIT de Aseguramiento y Control de la Información, enviando por correo informativo al GIT  la asignación del personal para la participación en la diligencia. En el momento en que la Gerencia Regional no cuente con recursos idóneos, se cuenta con el apoyo de las demás regionales y del Nivel central para la atención de la diligencia solicitada.</t>
  </si>
  <si>
    <t>P-RR1-005 Procedimiento de preparación para la recepción de activos</t>
  </si>
  <si>
    <t>Las Gerencias Regionales solicitan apoyo por parte del Nivel Central - Regionales para aumentar capacidad operativa en el proceso de recepción de activos, cuando sea necesario mediante correo electrónico</t>
  </si>
  <si>
    <t>Cuando sea requerido</t>
  </si>
  <si>
    <t>1) Informar al operador judicial la insuficiencia de recursos.
2) Solicitar reprogramación de diligencias de recepción de activos
3) Informar a la Gerencia de Contratos y/o Vicepresidencia Administrativa y Financiera la Necesidad de Recursos Físicos, Humanos y técnicos requeridos</t>
  </si>
  <si>
    <t>Dispersión geográfica de los lugares de recepción de activos.</t>
  </si>
  <si>
    <t>Validación de disponibilidad de recursos humano para diligencias de recepción</t>
  </si>
  <si>
    <t>El funcionario delegado del GIT de Aseguramiento y Control de la Información verifica la ubicación geográfica de los activos a recibir, a fin de validar la disponibilidad de recurso humano para atender la diligencia de recepción en los tiempos y lugares establecidos. En caso de no contar con talento humano suficiente, se solicita apoyo de personal a nivel central para acompañar las diligencias de recepción a partir de lo indicado por parte de la Gerencia Regional; atendiendo el requerimiento de la autoridad competente.</t>
  </si>
  <si>
    <t>Disponibilidad de recursos en la zona que se reciben los activos</t>
  </si>
  <si>
    <t>Validación de disponibilidad de depositarios en la zona</t>
  </si>
  <si>
    <t>El profesional delegado del GIT de Depositarios Provisionales y Liquidadores valida la existencia de depositarios en la zona en la que se recibirán los activos, para realizar la asignación automática de depositarios para atender la diligencia de recepción. En caso de no encontrarse un depositario para la recepción del activo, se realizan ajustes para ampliar los criterios de búsqueda automática dentro del Registro de Depositarios Provisionales y garantizar la asignación de un depositario en la zona en que se recibe el activo.</t>
  </si>
  <si>
    <t>Recibir y registrar los bienes afectados con medidas cautelares o sobre los cuales se haya declarado la extinción de dominio, ya sean muebles e inmuebles, sociedades, establecimientos de comercio o unidades de explotación económica, grupo empresarial, entregados materialmente por parte de la (FGN) Fiscalía General de la Nación</t>
  </si>
  <si>
    <t>Caracterización de Activos</t>
  </si>
  <si>
    <t>inadecuada caracterización de los activos</t>
  </si>
  <si>
    <t>Información inexacta o incompleta para la caracterización del activo al momento de la recepción</t>
  </si>
  <si>
    <t>información, recursos y conocimientos insuficientes para la ejecución del proceso</t>
  </si>
  <si>
    <t>1) Toma de decisiones incorrectas frente a los alistamientos requeridos para su disposición temporal y/o final del activo.
2) Inventario de activos erróneo
3) Asignación de un bien no administrado a un depositario provisional o liquidador.
4) Acciones legales en contra de SAE por administración de activos que no se encuentren dentro de un proceso de extinción de dominio.
5) Incurrir en sobre costos administrativos por la administración de activos.
6)  Generación do unidades inmobiliarias inexistentes</t>
  </si>
  <si>
    <t xml:space="preserve">Verificación de documentos anexos producto de la recepción </t>
  </si>
  <si>
    <t>El funcionario delegado de la Gerencia Regional y/o profesional delegado de la Gerencia de Bienes Muebles recopila y verifica la documentación anexa a la recepción del activo de acuerdo con su tipología, dejando registro de la información faltante en el acta de recepción y correo electrónico a la autoridad judicial.</t>
  </si>
  <si>
    <t>P-RR1-002 Procedimiento de recepción de activos en sitio</t>
  </si>
  <si>
    <t xml:space="preserve">* G. Regionales 
* GB. Muebles </t>
  </si>
  <si>
    <t>1) Validación de información documental y física con bases de datos de entidades externas y/o visitas físicas posteriores
2) Constitución de Hallazgo por parte de las Gerencias Regionales
3) Envío de memorando a GIT de Aseguramiento de la Información, la Gerencia de Asuntos Legales y la Gerencia Técnica para validar y/o ajustar información administrativa, técnica y jurídica</t>
  </si>
  <si>
    <t>Falta de revisión de la información del bien en el acta de secuestro de la Fiscalía y la resolución de inicio</t>
  </si>
  <si>
    <t>Contraste de información en los documentos de la diligencia de secuestro</t>
  </si>
  <si>
    <t xml:space="preserve">El funcionario delegado de la Gerencia Regional  y/o profesional delegado de la Gerencia de Bienes Muebles verifica que los datos e información descritos correspondan con los documentos y soportes que identifican plenamente el activo que se está materializando. En caso de que exista alguna observación deberá quedar escrita en dicha acta. </t>
  </si>
  <si>
    <t>Desconocimiento técnico por parte de los colaboradores de SAE o depositarios que reciben el activo</t>
  </si>
  <si>
    <t>Validación técnica en tiempo real con funcionarios idóneos en Oficina para la identificación del activo</t>
  </si>
  <si>
    <t>El funcionario delegado de la Gerencia Regional y/o profesional delegado de la Gerencia de Bienes Muebles que se encuentra en campo valida la inquietud a resolver frente a la identificación del activo con los funcionarios idóneos de apoyo que se encuentran en oficina para atender estos requerimientos.</t>
  </si>
  <si>
    <t>Sin Documentar</t>
  </si>
  <si>
    <t>Sin Registro</t>
  </si>
  <si>
    <t>Información inexacta o incompleta al momento de registro del activo</t>
  </si>
  <si>
    <t xml:space="preserve">Validación de documentación completa de recepción del activo para su registro </t>
  </si>
  <si>
    <t>El funcionario delegado del GIT de Aseguramiento y Control de la Información valida la documentación de la diligencia de recepción, haciendo seguimiento a las Gerencias Regionales para el respectivo subsanación de información de la diligencia o cargue de información para cierre de la diligencia conforme el reporte de diligencias.</t>
  </si>
  <si>
    <t>Registro de activos en el inventario con información errada</t>
  </si>
  <si>
    <t>Verificación de registros erróneos en el sistema de información</t>
  </si>
  <si>
    <t>El funcionario delegado del GIT de Aseguramiento y Control de la Información verifica los datos o información errónea registrada en el sistema de acuerdo con las solicitudes de modificación a fin de implementar las correcciones de los datos básicos del activo en el módulo dispuesto para ello en SIGMA SAE. En caso de no poderse realizar las correcciones directamente en el aplicativo, se solicita un ticket a la mesa de ayuda para la corrección respectiva en el módulo.</t>
  </si>
  <si>
    <t>GIT Aseguramiento y Control de la Información</t>
  </si>
  <si>
    <t xml:space="preserve"> </t>
  </si>
  <si>
    <t xml:space="preserve">Realizar las actividades de celebración, legalización y ejecución del contrato de acuerdo con las modalidades previstas en el Manual de Contratación </t>
  </si>
  <si>
    <t>Lista de Proveedores</t>
  </si>
  <si>
    <t>no contar con proveedores idóneos disponibles para satisfacer las necesidades de servicio</t>
  </si>
  <si>
    <t>Identificación inadecuada de necesidad a satisfacer, competencias o requisitos exigibles para el proveedor en los estudios previos</t>
  </si>
  <si>
    <t xml:space="preserve">un proceso de selección inadecuado o desierto </t>
  </si>
  <si>
    <t xml:space="preserve">1) Calidad ineficiente del servicio o de los bienes contratados
2) Demoras en la ejecución de los servicios
3) Pérdida de imagen reputacional con los clientes 
4) Reprocesos y altos costos administrativos
</t>
  </si>
  <si>
    <t>Revisión de Estudios Previos para la Conformación de Lista de Proveedores</t>
  </si>
  <si>
    <t>El profesional delegado de la Gerencia de Contratos  realiza la revisión de los estudios previos junto con los documentos anexos a la solicitud de contratación, asegurándose del cumplimiento de la normatividad vigente, que la documentación esté completa y sea pertinente conforme a la modalidad de convocatoria pública.</t>
  </si>
  <si>
    <t>P-BS2-181 Procedimiento Modalidad de Convocatoria Pública - Conformación de Lista de Proveedores</t>
  </si>
  <si>
    <t>Automatización del proceso de convocatoria pública conformación de lista de proveedores</t>
  </si>
  <si>
    <t>1) Se aplica el procedimiento de mora e incumplimiento plasmado en el Manual de Contratación de la entidad</t>
  </si>
  <si>
    <t>Falencias en la selección de proveedores de acuerdo con requisitos exigibles</t>
  </si>
  <si>
    <t>Revisión de informe de evaluación preliminar o definitivo</t>
  </si>
  <si>
    <t xml:space="preserve">El Gerente de Contratos realiza la verificación del informe preliminar o definitivo realizado por el área usuaria y financiera a fin de determinar si se aprueba o si requiere ajustes. En caso de requerir ajustes, lo devuelve a las áreas competentes de realizar el proceso de evaluación para efectuar las correcciones a las que haya lugar. </t>
  </si>
  <si>
    <t>Declaración desierta de convocatoria a conformación de lista de proveedores</t>
  </si>
  <si>
    <t>Verificación de declaratoria de desierta en la Conformación de Lista de Proveedores</t>
  </si>
  <si>
    <t>El profesional delegado de la Gerencia de Contratos verifica con base en las evaluaciones suministradas por el equipo evaluador, si existe alguna imposibilidad de adjudicar el contrato dentro de un proceso de selección por cualquiera de las causales contempladas en los términos de referencia o los lineamientos establecidos en el procedimiento, y de acuerdo con este resultado proyecta el acta de conformación de lista de proveedores o el acta de declaratoria desierta. En caso de declararse desierta la convocatoria, las áreas usuarias deberán evaluar y realizar las gestiones pertinentes para solicitar una nueva convocatoria.</t>
  </si>
  <si>
    <t>Contratos</t>
  </si>
  <si>
    <t>contratación de un servicio innecesario, que no cumpla con la necesidad de las áreas usuarias o sin el cumplimiento de los requisitos exigibles</t>
  </si>
  <si>
    <t>Inadecuada identificación de necesidades contractuales</t>
  </si>
  <si>
    <t>desconocimiento técnico en la identificación de necesidades contractuales y/o procesos de evaluación</t>
  </si>
  <si>
    <t>1) Detrimento Patrimonial
2) Costos administrativos innecesarios
3) Adiciones presupuestales para ampliar el alcance de los servicios contratados
4) Servicios o productos de mala calidad
5) Prórrogas en los contratos con los proveedores
6) Sanciones y/o demandas en contra de SAE
7) Reprocesos administrativos
8) Pérdida de imagen reputacional con usuarios internos y clientes externos
9) Afectación de la ejecución contractual</t>
  </si>
  <si>
    <t>Revisión de Plan Anual de Adquisiciones Consolidado</t>
  </si>
  <si>
    <t>El Gerente de Contratación o profesional delegado revisa el Plan Anual de Adquisiciones consolidado verificando que exista priorización de necesidades, que las líneas de contratación no excedan los montos de gastos por áreas y que el formato esté bien diligenciado. En caso de existir necesidad de realizar ajustes, se remite al área usuaria.</t>
  </si>
  <si>
    <t xml:space="preserve">1) Evaluar si es necesario y viable modificaciones contractuales en términos de obligaciones o presupuesto para ampliar o aclarar el alcance del servicio contratado. </t>
  </si>
  <si>
    <t xml:space="preserve">Desconocimiento de los servicios o productos al interior de la entidad que ya atienden la necesidad contractual </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</si>
  <si>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líneas de contratación, estas se realizarán en el transcurso del comité, hasta lograr la aprobación del Plan Anual de Adquisiciones</t>
  </si>
  <si>
    <t>Inadecuado levantamiento de requisitos técnicos exigibles para el servicio</t>
  </si>
  <si>
    <t>Revisión de Viabilidad Técnica de Estudios Previos</t>
  </si>
  <si>
    <t>Los lideres de área o procesos revisan los estudios previos de los procesos contractuales de su área a fin de revisar que se cumplan con los criterios técnicos exigidos en el formato F-BS1-054 Estudios previos y los requerimientos exigidos al mercado para la evaluación de las propuestas recibidas, dejando registro de la aprobación en el aplicativo ERP en el módulo de contratos. En caso de no ser viable los estudios previos, los devuelve para los ajustes necesarios de acuerdo con la necesidad aprobada en el Plan Anual de Adquisiciones.</t>
  </si>
  <si>
    <t>P-BS1-024 Procedimiento Elaboración Estudios Previos</t>
  </si>
  <si>
    <t>Desconocimiento de los lineamientos, instancias y procedimiento para la contratación</t>
  </si>
  <si>
    <t>Revisión Solicitudes de Contratación</t>
  </si>
  <si>
    <t>El profesional delegado de la Gerencia de Contratos revisa las solicitudes de contratación allegadas a través del aplicativo ERP a fin de determinar la viabilidad jurídica y proceder con la ejecución de la contratación según la modalidad. En caso de no ser viable jurídicamente la solicitud de contratación, se informa al área usuaria las razones por las cuales no es viable la contratación o los ajustes que se deben realizar para continuar con el proceso.</t>
  </si>
  <si>
    <t>Falencias en los procesos de evaluación del servicio a contratar</t>
  </si>
  <si>
    <t xml:space="preserve">Validación de informe de verificación de requisitos habilitantes y de evaluación </t>
  </si>
  <si>
    <t>El profesional delegado de la Gerencia de Contratos recibe, consolida y valida que los informes de verificación de requisitos habilitantes y/o de evaluación remitidos por las áreas técnica y Gerencia Financiera, se encuentren completos y sean adecuados. En caso que la modalidad contractual lo requiera, el delegado de la Gerencia someterá a aprobación este informe al Comité de Contratos. En caso de requerirse aclaraciones o correcciones a los informes remitidos se solicitarán al área correspondiente.</t>
  </si>
  <si>
    <t>Supervisión Obligaciones Arrendatarios</t>
  </si>
  <si>
    <t>incumplimiento de las obligaciones de los arrendatarios</t>
  </si>
  <si>
    <t>Información descentralizada para evaluar los arrendatarios</t>
  </si>
  <si>
    <t>fallas en la supervisión de SAE y/o desconocimiento por parte del referido arrendatario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</si>
  <si>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t>
  </si>
  <si>
    <t xml:space="preserve">   La actividad que conlleva el riesgo se ejecuta más de 5000 veces por año</t>
  </si>
  <si>
    <t>Verificación de informes y cartera de arrendatario</t>
  </si>
  <si>
    <t>El funcionario delegado de la Gerencia Regional verifica el seguimiento a través de la validación de informes y cartera del arrendatario con apoyo de los reportes generados por la Gerencia Comercial de manera manual, a fin de garantizar el recaudo y visualizar el posible incumplimiento de obligaciones del arrendatario.</t>
  </si>
  <si>
    <t>Adelantar el proceso contractual para la adquisición de un nuevo sistema que permita realizar un control eficiente y centralizado a los arrendatarios</t>
  </si>
  <si>
    <t>1) Siniestrar la póliza o ejecutar la fianza del contrato de arrendamiento, cuando aplique.
2) Solicitar a CISA el cobro de cartera, cuando existe incumplimiento de pagos por parte del arrendatario, y no se tiene un respaldo legal como pólizas o fianzas.
3) Solicitar a la Gerencia de Asuntos Legales la Restitución del inmueble arrendado, y el cobro ejecutivo de la cartera, cuando aplique
4) Cuando se trata de incumplimientos motivados por causales distintas al no pago, se envía la solicitud de terminación de contratos anticipada al comité regional para su viabilidad, proceder al cobro de la cláusula penal e informar a la Gerencia Asuntos Legales para proceder a su restitución en caso que aplique</t>
  </si>
  <si>
    <t>Fallas en la supervisión y control de los mecanismos de administración</t>
  </si>
  <si>
    <t>El funcionario delegado de la Gerencia Regional que realiza la visita de inspección del inmueble, verifica el estado del mismo a fin de identificar irregularidades sobre su esquema de administración, indicándolo en el sistema de información.</t>
  </si>
  <si>
    <t xml:space="preserve">DP2 Protocolo de visitas de inspección de inmuebles </t>
  </si>
  <si>
    <t>Brindar capacitaciones en las cuales los arrendatarios puedan profundizar el conocimiento de sus obligaciones y deberes, así como la atención a sus inquietudes.</t>
  </si>
  <si>
    <t xml:space="preserve">* G. Comercial </t>
  </si>
  <si>
    <t>Según programación</t>
  </si>
  <si>
    <t>Falencias en los métodos e instrumentos de evaluación de arrendatarios</t>
  </si>
  <si>
    <t>Verificación Cumplimiento Contratos de Arrendamiento</t>
  </si>
  <si>
    <t>El funcionario delegado de la Gerencia Regional revisa, y verifica el estado de los contratos de arrendamiento de acuerdo con los lineamientos operacionales y/o las visitas realizadas, validando si existe algún incumplimiento a las obligaciones pactadas con el arrendatario y así determinar si los contratos requieren prórroga, terminación, cesión o acciones de saneamiento.</t>
  </si>
  <si>
    <t>P-DT1-018 Procedimiento administración de contratos de arrendamiento de bienes inmuebles</t>
  </si>
  <si>
    <t>Falta de conocimiento del perfil del arrendatario por parte de SAE</t>
  </si>
  <si>
    <t>Verificación del perfil del arrendatario</t>
  </si>
  <si>
    <t>El funcionario de la Gerencia Regional verifica los antecedentes judiciales (Legal check), financieros y el cumplimiento de los requisitos de los arrendatarios que administrarán los activos a fin de determinar si su perfil es idóneo para implementar el esquema de administración requerido, dejando registro y trazabilidad de los documentos soporte.</t>
  </si>
  <si>
    <t>P-DT1-017 Procedimiento Promoción y Negociación de Bienes Inmuebles</t>
  </si>
  <si>
    <t>Remitir a las aseguradoras el perfil del arrendatario para expedición de la póliza de acuerdo con su perfil y el cumplimiento de los requisitos respectivos</t>
  </si>
  <si>
    <t>Garantizar la adecuada disposición final de los activos de acuerdo con las características de los mismos.</t>
  </si>
  <si>
    <t>Disposición final de activos</t>
  </si>
  <si>
    <t xml:space="preserve">demoras en el proceso de disposición final de activos </t>
  </si>
  <si>
    <t xml:space="preserve">Demoras en trámites y en el saneamiento dependiendo de la tipología de activos posterior a las sentencias y/o decisión del ente competente  </t>
  </si>
  <si>
    <t>retrasos en los procesos de saneamiento y en la actualización del estado jurídico y soportes de la disposición final</t>
  </si>
  <si>
    <t>1) SAE administre un activo con las medidas cautelares levantadas.
2) Una sobre valoración del inventario de los activos administrados.
3) Pérdida de credibilidad y reputación de SAE
4) Pérdida de oportunidad de negocios
5) Sanciones y/o demandas en contra de SAE</t>
  </si>
  <si>
    <t>Validación procesos de saneamiento de bienes</t>
  </si>
  <si>
    <t xml:space="preserve">Los funcionarios delegados por las Gerencias dependiendo de la tipología de Activos validan y gestionan las actividades requeridas para el saneamiento de los bienes de acuerdo con los procedimientos establecidos para tal fin </t>
  </si>
  <si>
    <t>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P-DP2-039 Saneamiento Administrativo de Sociedades
 P-DP2-040 Saneamiento Jurídico de Sociedades</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</si>
  <si>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</si>
  <si>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Las divisas no son monetizables por su estado físico, de circulación y/o cambio</t>
  </si>
  <si>
    <t>Identificación de causas y retiro del inventario de las divisas no monetizables</t>
  </si>
  <si>
    <t xml:space="preserve">Los funcionarios delegados por la Gerencia de Muebles identifican y verifican las causas del por que las divisas no son monetizables, con el fin de retirarlas del inventario estimado para monetizar  </t>
  </si>
  <si>
    <t>P-DF2-091 Procedimiento de monetización de divisas</t>
  </si>
  <si>
    <t xml:space="preserve">La Gerencia de Muebles realiza una conciliación mensual con la Gerencia Financiera donde se registran todas las novedades del inventario de la tipología de dinero </t>
  </si>
  <si>
    <t xml:space="preserve">Demoras en la actualización del estado jurídico de los bienes dependiendo de la tipología de activos en el aplicativo para la administración en la entidad  </t>
  </si>
  <si>
    <t>Seguimiento de sentencias de los activos</t>
  </si>
  <si>
    <t>El funcionario delegado por el GIT de Aseguramiento de la Información valida las sentencias o providencias judiciales allegadas de los activos y las remite a la Gerencia de Asuntos Legales para su revisión, y posteriormente proceder a su registro en el sistema de información.</t>
  </si>
  <si>
    <t xml:space="preserve">P-DF2-087  Procedimiento de Alistamiento para la Devolución de Activos
P-DF2-091  Procedimiento de monetización de divisas
P-DF2-121 Procedimiento destinación definitiva de bienes inmuebles y leyes especiales
P-DF2-173 Procedimiento destinación definitiva de bienes muebles
P-DF2-179 Procedimiento asignación de bienes por leyes especiales Fondo para la Reparación de Victimas
P-DF2-180 Procedimiento ubicación y/o inactivación de bienes.
P-DF2-212 Procedimiento de transferencia de bienes rurales para la reincorporación
P-DF2-107 Procedimiento de entrega de activos
</t>
  </si>
  <si>
    <t xml:space="preserve">Los funcionarios delegados por las Gerencias dependiendo de la tipología de Activos realizan un seguimiento constante en Zeus para el estado del trámite de los actos administrativos  y en el reporteador para la actualización jurídica de los activos </t>
  </si>
  <si>
    <t>Cada vez que sea necesario</t>
  </si>
  <si>
    <t xml:space="preserve">Demoras en la validación de la sentencia y elaboración de los actos administrativos dependiendo de la tipología de activos y la modalidad de la disposición final </t>
  </si>
  <si>
    <t>Seguimiento a la expedición de los actos administrativos de disposición final</t>
  </si>
  <si>
    <t xml:space="preserve">Los funcionarios delegados por las Gerencias dependiendo de la tipología de Activos, realizan el seguimiento a la expedición de los actos administrativos y en caso de existir retrasos enviar alertas o solicitar mesas de trabajo con la Gerencia de Asuntos Legales para agilizar los procesos pendientes para llevar a cabo la disposición final de los activos  </t>
  </si>
  <si>
    <t>Pagos</t>
  </si>
  <si>
    <t>pagos realizados o registrados erróneamente</t>
  </si>
  <si>
    <t>Desconocimiento de información de proveedores y/o acreedores</t>
  </si>
  <si>
    <t xml:space="preserve"> fallas en la identificación y operatividad</t>
  </si>
  <si>
    <t>1) Pérdida de oportunidad para invertir en un proyecto
2) Incumplimiento a los compromisos de pago adquiridos con terceros
3) Pérdida de credibilidad de los proveedores hacia SAE
4) Pérdidas económicas
5) Sanciones de tipo Administrativo, tributario, legal y de los entes de control
6) Pagos o transacciones erradas
7) Toma de decisiones erradas</t>
  </si>
  <si>
    <t>Validación de existencia de proveedores</t>
  </si>
  <si>
    <t>Los funcionarios asignados por las áreas, para el caso de pago de pasivos, pagos administrativos y otros, realizan la validación de la existencia de los  proveedores en el programa de "Bitácora de radicación" en el aplicativo ERP Seven para proceder con el flujo de pagos. De lo contrario, deberán solicitar a la Gerencia Financiera la creación del proveedor en el sistema</t>
  </si>
  <si>
    <t xml:space="preserve">Capacitar los enlaces principales de las áreas en la creación y validación de proveedores en Seven ERP para los pagos de pasivos, administrativos y otros. </t>
  </si>
  <si>
    <t>1) Informar los inconvenientes presentados con los pagos realizados al líder de proceso o área que solicita el pago y al Presidente de SAE cuando sea necesario
2) Informar los inconvenientes presentados al proveedor a quién se le efectúa el pago
3) Solicitar devolución de los excedentes pagados que no correspondan al concepto pagado, cuando aplique
4) Pagar los valores pendientes por pagar cuando el concepto de pago haya sido liquidado erróneamente
5) Corregir los registros del pago realizado o corregido</t>
  </si>
  <si>
    <t>Desconocimiento de presupuesto disponible para efectuar pagos o gastos no autorizados</t>
  </si>
  <si>
    <t>Validación presupuestal de solicitudes de pagos</t>
  </si>
  <si>
    <t>El profesional delegado de Presupuesto de la Gerencia Financiera valida presupuestalmente la solicitud de pago, verificando que en los casos que el concepto de pago no esté vinculado a un contrato, la información esté completa y que los valores presupuestales, compromiso y DP relacionados sean los correctos; y para los casos en los que el concepto de pago está vinculado a un contrato, verifica que los valores presupuestales relacionados sean los mismos del contrato del que solicita el pago y que está relacionado en la factura proveedor; registrando la aprobación o rechazo de la solicitud de pago con su debida observación a través del aplicativo ERP Seven.</t>
  </si>
  <si>
    <t>Capacitar los enlaces principales de las áreas en el proceso de pago a proveedores, soportes y gestiones a realizar desde las áreas solicitantes</t>
  </si>
  <si>
    <t>Falta o desconocimiento de categorías para clasificar pagos a realizar</t>
  </si>
  <si>
    <t>Validación contable de solicitudes de pagos</t>
  </si>
  <si>
    <t>El profesional delegado de Contabilidad de la Gerencia Financiera revisa la factura proveedor, bitácora de pago y producto asociados en el aplicativo ERP Seven, verificando que la distribución de dichos productos se encuentren en el centro de costos que corresponde y que la distribución de los impuestos se encuentre asignada, de acuerdo al estado legal extinto e incautado, y que la descripción coincida con la del producto mencionado en la factura soporte así como en el presupuesto. En caso de haber cumplimiento de esta validación se rechaza la causación contable indicado la debida observación.</t>
  </si>
  <si>
    <t>Insuficiencia de flujo de efectivo para gestionar pagos</t>
  </si>
  <si>
    <t>El profesional delegado de Tesorería de la Gerencia Financiera verifica la existencia de recursos económicos disponibles en las cuentas de SAE por medio de la plataforma bancaria y el aplicativo ERP Seven, gestionando en caso de ser necesario el traslado de recursos a las cuentas de SAE.</t>
  </si>
  <si>
    <t>Información errónea de las características de los pagos</t>
  </si>
  <si>
    <t>Verificación documental de soportes para pago</t>
  </si>
  <si>
    <t>El profesional delegado de Tesorería de la Gerencia Financiera verifica que; los documentos soporte de pago están completos, que los datos relacionados con el contrato y firmas del supervisor de contrato sean los correctos; y cuando aplique, si los activos del FRISCO se encuentran extintos o incautados, y su valor a pagar coincida con las deducciones contables.</t>
  </si>
  <si>
    <t>Desconocimiento de lineamientos y/o uso de herramientas para el registro de pagos</t>
  </si>
  <si>
    <t>Verificación de planillas de pagos</t>
  </si>
  <si>
    <t>El Gerente Financiero revisa el archivo plano de pagos generado en el programa de autorización de pago del aplicativo ERP Seven, verificando que este documento contenga la información de las obligaciones a pagar y que esté parametrizado según la estructura manejada por cada banco. En caso de encontrar inconsistencias, lo devolverá para sus respectivos ajustes.</t>
  </si>
  <si>
    <t>Presupuesto</t>
  </si>
  <si>
    <t>Planear y controlar los gastos de funcionamiento y operación de la SAE y del FRISCO</t>
  </si>
  <si>
    <t>indisponibilidad de  recursos económicos para la misionalidad de la entidad</t>
  </si>
  <si>
    <t xml:space="preserve">Falta de claridad en los lineamientos para la programación del presupuesto </t>
  </si>
  <si>
    <t>falencias en la identificación y seguimiento de presupuesto</t>
  </si>
  <si>
    <t>1) Generación de continuas modificaciones presupuestales
2) Sanciones de tipo legal, administrativo, tributario y de los entes de control
3) Retrasos y limitaciones en la ejecución de la gestión de la entidad
4) Pérdida de credibilidad de SAE</t>
  </si>
  <si>
    <t xml:space="preserve">   La actividad que conlleva el riesgo se ejecuta de 3 a 24 veces por año</t>
  </si>
  <si>
    <t>Socialización de lineamientos de programación presupuestal</t>
  </si>
  <si>
    <t>El Gerente Financiero elabora y envía circular de programación presupuestal a los lideres de área solicitando los requerimientos de gastos para la vigencia y explicando los lineamientos para determinar las necesidades presupuestales de cada una de las áreas</t>
  </si>
  <si>
    <t>Primer bimestre</t>
  </si>
  <si>
    <t>1) Evaluar estrategias para obtener disponibilidad financiera para la misionalidad de la entidad (Liberación de recursos, venta de portafolios de inversión, préstamos, etc.)
2) Informar al Comité Directivo y Junta Directivo a las estrategias viables y más favorables para la organización
3) Aplicar estrategia de financiación más favorable y óptima para tener recursos financieros disponibles para la misionalidad de la Entidad</t>
  </si>
  <si>
    <t>Sobreestimación presupuestal de ingresos o subestimación del gasto</t>
  </si>
  <si>
    <t>Desconocimiento de la información base de costos históricos</t>
  </si>
  <si>
    <t>Verificación de hechos económicos, operaciones financieras y transacciones contables</t>
  </si>
  <si>
    <t>El profesional delegado de Contabilidad de la Gerencia Financiera identifica y valida mensualmente los hechos económicos, operaciones financieras y transacciones contables que impactan la estructura financiera del FRISCO y SAE, así como sus soportes, a fin de registrar en el sistema las operaciones financieras reveladas y reconocidas</t>
  </si>
  <si>
    <t>P-GF2-058 Procedimiento de Registros Contables</t>
  </si>
  <si>
    <t>Falencias en el seguimiento y control de la ejecución presupuestal</t>
  </si>
  <si>
    <t>Desconocimiento del presupuesto a liberar en la entidad por parte de las áreas</t>
  </si>
  <si>
    <t>Verificación de presupuesto a liberar</t>
  </si>
  <si>
    <t>El profesional delegado de Presupuesto analiza y valida mensualmente la información de ejecución presupuestal remitida por las áreas a fin de identificar los datos de recursos a liberar que no van a ser utilizados en la vigencia, tanto en compromisos presupuestales (CP) y disponibilidades presupuestales vigentes (DP), validando que no existan inconsistencias en la calidad y suficiencia de la información para la liberación de recursos. Esta liberación se registra en el aplicativo ERP y se informa a las áreas involucradas.</t>
  </si>
  <si>
    <t>P-GF1-057 Procedimiento de cierre financiero</t>
  </si>
  <si>
    <t>Necesidades presupuestales o saldos de pago que sobrepasan la vigencia fiscal sin gestión de reservas presupuestales</t>
  </si>
  <si>
    <t>Verificación de reservas presupuestales</t>
  </si>
  <si>
    <t>El profesional delegado de Presupuesto analiza la información objeto de reservas presupuestales verificando que cumpla con los parámetros del formato F-GF1-071, que los saldos concuerden con los saldos encontrados en el aplicativo financiero ERP y validando que no se presenten inconsistencias en la calidad y suficiencia de la información. En caso de presentarse alguna inconsistencia se rechaza o devuelve la solicitud.</t>
  </si>
  <si>
    <t>Capacitar los enlaces principales de las áreas en el proceso de reservas presupuestales</t>
  </si>
  <si>
    <t>Contabilidad</t>
  </si>
  <si>
    <t>Realizar el reconocimiento y revelación de las transacciones financieras y económicas para presentar estados e informes contables útil para el control y la toma de decisiones</t>
  </si>
  <si>
    <t>Información Financiera</t>
  </si>
  <si>
    <t>no contar con información del estado de cuenta por activo</t>
  </si>
  <si>
    <t>Las áreas y depositarios no reporten oportunamente la información de la gestión realizada sobre los activos</t>
  </si>
  <si>
    <t>falencias en la identificación y seguimiento de movimientos contables causados</t>
  </si>
  <si>
    <t>1) Pérdidas económicas
2) Pérdida de credibilidad de SAE
3) Pérdida de oportunidad en negocios con los activos
4) Se devuelvan recursos que no corresponden a los generados y/o administrados por SAE
5) Sanciones de tipo legal, administrativo y de los entes de control
6) Toma de decisiones erradas</t>
  </si>
  <si>
    <t>Validación estado de cuenta de activos por las áreas</t>
  </si>
  <si>
    <t>El profesional delegado de la Gerencia Financiera valida los estados de cuenta de los activos, revisando las consignaciones efectuadas por depositarios y el saldo que tiene cada uno en la cuenta contable pasiva a fin de conocer los valores del activo que se deben afectar, de acuerdo al procedimiento PDF2-087 Actividades 20 y 21</t>
  </si>
  <si>
    <t xml:space="preserve">Buscar en expedientes y en el archivo de cada depositario la información faltante. Se requiere al depositario por medio de memorando de salida  información adicional </t>
  </si>
  <si>
    <t xml:space="preserve">* G. Financiera 
* GBI. Urbanos </t>
  </si>
  <si>
    <t>1) Realizar plan de choque para clarificar los registros de estado de cuenta de activos
2) Corregir los registros contables de los activos de acuerdo con clarificaciones</t>
  </si>
  <si>
    <t>Falta de claridad en las gestiones que afectan económicamente a un activo</t>
  </si>
  <si>
    <t>Validación Reportes de Estados de Cuenta por Gerencia Financiera</t>
  </si>
  <si>
    <t>El profesional delegado de la Gerencia Financiera verifica los estados de cuenta remitidos por las áreas, sus soportes y la información registrada en el Sistema de Información de acuerdo con los lineamientos establecidos en el instructivo de generación de estado de cuentas de activos y los formatos de estado de cuenta. Cuando no se encuentra con la información suficiente tanto para validar o pagar el estado de cuenta, el profesional delegado realiza una devolución formal por Zeus y el aplicativo seven con las respectivas observaciones y cambios a realizar</t>
  </si>
  <si>
    <t>Falencias en la capacitación del manejo de los activos en las diferentes áreas</t>
  </si>
  <si>
    <t>Verificación necesidades de capacitación</t>
  </si>
  <si>
    <t>El profesional delegado de la Gerencia de Talento Humano verifica las necesidades requeridas por las áreas de acuerdo con los componentes medulares en los planes estratégicos, el modelo de competencias individuales, y las identificadas por las áreas, consolidando y priorizando las necesidades para programar las capacitaciones necesarias a fin de fortalecer los conocimientos, habilidades y destrezas requeridos para el desempeño de las labores y las características particulares del empleado.</t>
  </si>
  <si>
    <t>P-GT2-096 Procedimiento Diseño y Ejecución del Plan Empresarial de Capacitación PEC</t>
  </si>
  <si>
    <t>Falta de interface entre los diferentes aplicativos manejados para conocer la trazabilidad de los activos</t>
  </si>
  <si>
    <t>Contratar fábrica de software para que a futuro se implemente la validación de interoperabilidad entre el Sistema de Información Misional y el ERP.</t>
  </si>
  <si>
    <t>15-10-2022
15/01/2023</t>
  </si>
  <si>
    <t>disponer de los recursos de los activos del FRISCO desconociendo su condición</t>
  </si>
  <si>
    <t>Registro erróneo de la información del estado legal del activo</t>
  </si>
  <si>
    <t>información errónea de los activos</t>
  </si>
  <si>
    <t>1) Sanciones legales, tributarias, administrativas y por parte de los entes de control
2) Pérdida de credibilidad de SAE
3) Indisponibilidad temporal del recurso financiero para la administración temporal del activo incautado
4) Indisponibilidad de recursos en caso de devoluciones de SAE para dar cumplimiento a ordenes judiciales</t>
  </si>
  <si>
    <t>Verificación de registros contables de activos</t>
  </si>
  <si>
    <t xml:space="preserve">El profesional de contabilidad delegado de la Gerencia Financiera valida los soportes y requisitos necesarios para cada registro contable teniendo en cuenta los instructivos específicos por tipo de operación o activo y conciliando los valores allí registrados con lo reportado en el aplicativo Sigma o con la Gerencia Comercial cuando sea requerido. En caso de existir alguna desviación el reporte se devuelve para ajustes. </t>
  </si>
  <si>
    <t>Consolidación de bases de datos que contengan la información económica de los activos administrados</t>
  </si>
  <si>
    <t>Trimestralmente</t>
  </si>
  <si>
    <t>1) Informar la situación presentada al Presidente de SAE y Junta Directiva, cuando sea necesario.
2) Ajustar las operaciones    financieras realizadas de los activos del FRISCO cuando su condición lo permita 
3) Realizar las correcciones de registros financieros de las operaciones realizadas</t>
  </si>
  <si>
    <t>No contar con información de estado de cuenta por activo</t>
  </si>
  <si>
    <t>El profesional delegado de la Gerencia de Bienes Inmuebles valida los estados de cuenta de los activos, revisando las consignaciones efectuadas por depositarios y el saldo que tiene cada uno en la cuenta contable pasiva a fin de conocer los valores del activo que se deben afectar. Cada vez que se alimenta un estado de cuenta, si fue pagado o no, se debe registrar el movimiento en una base de datos de la Gerencia de Inmuebles, registrarlo en el Formato Afectación Directa de Activos y posteriormente reportarlo a la Gerencia Financiera.</t>
  </si>
  <si>
    <t xml:space="preserve">* GBI. Urbanos 
* GBI. Rurales 
* G. Financiera </t>
  </si>
  <si>
    <t>Solicitar interfaz en los diferentes aplicativos de la entidad</t>
  </si>
  <si>
    <t>Fallas en la comunicación entre el sistema que administra el inventario y el sistema contable</t>
  </si>
  <si>
    <t>reportar información financiera inexacta tanto de SAE como del FRISCO</t>
  </si>
  <si>
    <t>Debido a las fallas en la calidad de los datos registrados</t>
  </si>
  <si>
    <t>falencias en los datos reportados</t>
  </si>
  <si>
    <t>1) Sanciones legales, administrativas, tributarias y por parte de los entes de control
2) Pérdida de credibilidad de SAE
3) Toma de decisiones erradas
4) Pérdida de oportunidad para invertir en un proyecto
5) Incumplimiento a los compromisos de pago adquiridos con terceros
6) No contar con recursos disponibles para el uso de SAE o del FRISCO</t>
  </si>
  <si>
    <t xml:space="preserve">   Entre 50 y 100 SMLMV </t>
  </si>
  <si>
    <t>Verificación de registros contables SAE y FRISCO</t>
  </si>
  <si>
    <t>El profesional contable delegado de la Gerencia Financiera mensualmente registra, revisa y analiza las causaciones informadas por cada área para cada cierre mensual de SAE y de FRISCO,  haciendo depuraciones en las diferentes cuentas para que los registros contables sean de calidad, fiables y reflejen la realidad financiera de SAE y FRISCO. Como resultado final se realiza la revisión de los estados financieros y se guardan como registro los libros oficiales descargados en PDF en la carpeta compartida de libros oficiales.</t>
  </si>
  <si>
    <t>Se realizan depuraciones mensuales de las diferentes cuentas  revisando y analizando los registros y reclasificando aquellas que se encuentren erróneas antes del cierre contable</t>
  </si>
  <si>
    <t>1) Corregir los registros contables erróneos
2) Informar a las instancias institucionales involucradas</t>
  </si>
  <si>
    <t>Falla en el registro de información contable en los aplicativos</t>
  </si>
  <si>
    <t>Verificación de registros contables en aplicativo</t>
  </si>
  <si>
    <t>El profesional de contabilidad junto con el profesional de tesorería delegados de la Gerencia Financiera, realizan un trabajo conjunto para conciliar los registros contables ingresados al sistema, tales como conciliaciones bancarias, conciliaciones de cuentas por cobrar, conciliación de inventarios, conciliación de activos fijos y proyecto paz para SAE, a fin de mitigar el riesgo de error en los registros. Estas conciliaciones se archivan en las carpetas compartidas de la Gerencia Financiera en PDF.</t>
  </si>
  <si>
    <t>Solicitar interfaz entre el aplicativo financiero y el sistema de información misional</t>
  </si>
  <si>
    <t>El sistema que administra el inventario no esté vinculado con el sistema contable</t>
  </si>
  <si>
    <t>Gestión_Documental</t>
  </si>
  <si>
    <t>Proceso de gestión y trámite</t>
  </si>
  <si>
    <t>Determinar el conjunto de actividades para
registrar, radicar, vincular a un trámite y
distribuir la documentación que se recibe en
la Sociedad de Activos Especiales para su
respectiva gestión.</t>
  </si>
  <si>
    <t>Correspondencia Interna y Externa</t>
  </si>
  <si>
    <t>inadecuada distribución de correspondencia al área para gestionar trámites</t>
  </si>
  <si>
    <t>Falta de conocimiento por parte del personal de correspondencia respecto a los descriptores de la organización</t>
  </si>
  <si>
    <t>falencias en la identificación de descriptores y parametrización de correspondencia</t>
  </si>
  <si>
    <t>1) Sanciones y Demandas
2) Reprocesos y pérdida de oportunidad 
3) Pérdida de credibilidad con la SAE y la ciudadanía</t>
  </si>
  <si>
    <t>El Coordinador del GIT de Archivo y Correspondencia verifica e identifica las necesidades de capacitación con relación a los criterios de correspondencia, a fin de realizar capacitaciones periódicos al equipo de trabajo para asegurar una correcta distribución de correspondencia para su respectivo trámite.</t>
  </si>
  <si>
    <t xml:space="preserve">GIT. Archivo y Correspondencia </t>
  </si>
  <si>
    <t>1) Identificar las comunicaciones que fueron direccionadas equivocadamente 
2) Investigar el área o destinatario a quién se le redireccionará la comunicación 
3) En caso de no conocer el área o usuario destinatario de la comunicación, remitir a presidencia para su reasignación  
4) Redireccionar comunicación con base en nueva área o usuario competente definido</t>
  </si>
  <si>
    <t>Falta de identificación y actualización de descriptores</t>
  </si>
  <si>
    <t>Actualización de Descriptores para la Distribución de Correspondencia</t>
  </si>
  <si>
    <t>El técnico y/o profesional delegado por el GIT de Archivo y Correspondencia, verifica y actualiza periódicamente los descriptores de temáticas y/o responsables por área para la correcta distribución de correspondencia al interior de la Entidad</t>
  </si>
  <si>
    <t>No se dispone de la parametrización correspondiente para la entrega oportuna de la comunicación de entrada</t>
  </si>
  <si>
    <t>Actualización de Directorio Activo en Sistema de Correspondencia</t>
  </si>
  <si>
    <t>El profesional delegado de la Oficina de Gestión de la Información verifica periódicamente que el aplicativo de correspondencia cuenten con las bases de datos de usuarios o directorio activo actualizado, a fin de garantizar un adecuado proceso de correspondencia interna y externa</t>
  </si>
  <si>
    <t>Las comunicaciones allegadas por las partes interesadas no son claras</t>
  </si>
  <si>
    <t>Reasignación de documentos a funcionarios</t>
  </si>
  <si>
    <t>El técnico y/o profesional delegado por el GIT de Archivo y Correspondencia, verifica los documentos devueltos por parte de los funcionarios, y reasigna los documentos identificando al posible funcionario que debe darle trámite al documento. En caso de no tener claridad a quien le corresponde, lo envía a nivel central quién asignará al funcionario correspondiente y así dar trámite a lo solicitado en comunicación recibida.</t>
  </si>
  <si>
    <t>P-GD1-082 Procedimiento de Registro, Radicación y Distribución de Comunicaciones Oficiales</t>
  </si>
  <si>
    <t>Fallas en el aplicativo de correspondencia al direccionar o redireccionar correspondencia a las áreas</t>
  </si>
  <si>
    <t>Atención de incidentes en mesa de ayuda</t>
  </si>
  <si>
    <t>El funcionario delegado de la Oficina de Gestión de la Información verifica las incidencias reportadas y relacionadas con la distribución de correspondencia o trámites en el sistema, realiza un diagnóstico de la incidencia presentada y procede a realizar los escalamientos y soluciones a las que haya lugar en la mesa de ayuda.</t>
  </si>
  <si>
    <t>Proceso de organización y transferencia</t>
  </si>
  <si>
    <t xml:space="preserve"> Garantizar la correcta operación técnica
para clasificar, ordenar, describir y transferir
los documentos adecuadamente durante
las fases de archivo</t>
  </si>
  <si>
    <t>Archivo de piezas documentales</t>
  </si>
  <si>
    <t>inserción de piezas documentales en  expedientes que no corresponden</t>
  </si>
  <si>
    <t>Falta de conocimiento de las TRD</t>
  </si>
  <si>
    <t>desconocimiento técnico y/o falencias en los controles del proceso</t>
  </si>
  <si>
    <t>1) Extravío de documentos 
2) incumplimiento de leyes, políticas y normativas 
3) acumulación de documentos en el archivo central 
4) indisponibilidad inmediata de los documentos y/o expedientes
5) No se pueda soportar la gestión de la entidad</t>
  </si>
  <si>
    <t>Verificación aleatoria de expedientes</t>
  </si>
  <si>
    <t>El técnico o profesional delegado del GIT de Archivo y Correspondencia -GITAC verifica de manera aleatoria los expedientes electrónicos creados por las áreas en el gestor documental o de manera física validando la clasificación del documento en la TRD establecida. En caso de no cumplir con los requisitos exigibles, el funcionario del GITAC procede a devolver los documentos o expedientes a las áreas para su respectiva corrección</t>
  </si>
  <si>
    <t>P-GD3-225 Procedimiento de Organización y Transferencia Gestión Documental</t>
  </si>
  <si>
    <t>1) Una vez se ha detectado un error en la inserción o archivo de piezas documentales, el profesional delegado del GIT de archivo y correspondencia devolverá los documentos o expedientes al funcionario que remitió o archivo las piezas documentales para su respectiva corrección. 
2) El funcionario de cada área deberá realizar las correcciones a las que haya lugar. 
3) El funcionario delegado del GIT de Archivo y Correspondencia validará nuevamente que las correcciones se apliquen de acuerdo con las políticas y lineamientos de archivo y correspondencia.</t>
  </si>
  <si>
    <t>Fallas en la identificación de la codificación de la serie y subserie documental</t>
  </si>
  <si>
    <t>Verificación de Hojas de Control para la Inserción de Documentos en los expedientes transferidos</t>
  </si>
  <si>
    <t>El profesional delegado por el GIT. de Archivo y Correspondencia verifica los Formatos de hoja de control  (F-GD2-326) de los expedientes transferidos validando que se cumplan los parámetros exigibles en el formato como son los datos de la dependencia, serie, subserie de acuerdo con TRD vigentes, número de SIGMA, placa o FMI según corresponda, y la relación de los documentos de la carpeta con su fecha de producción, tipo documental, y numeración de folios, con el nombre completo y firma de quien realiza el diligenciamiento del formato. En caso de requerir ajustes o aclaraciones sobre las hojas de control de los expedientes, se solicitará al área que realiza la transferencia.</t>
  </si>
  <si>
    <t xml:space="preserve">Falencias en los controles realizados para el archivo final de las piezas documentales </t>
  </si>
  <si>
    <t>Verificación de expedientes o documentos vs Formatos de Transferencia</t>
  </si>
  <si>
    <t>El técnico o profesional delegado del GIT de Archivo y Correspondencia, una vez allegado el expediente físico o documento, procede a realizar verificación de la transferencia realizada, comparando la información consignada en el Formato de transferencia de documento para archivar en expedientes (F-GD2-185), o en el formato transferencia de expedientes al Archivo Central (F-GD2-321) según corresponda, asegurándose que los expedientes o documentos físico recibidos correspondan a los relacionados en el formato (Número SIGMA, placa, FMI) según corresponda, y que el número de folios que relacionan en el formato coincida con el número de folios del expedientes.</t>
  </si>
  <si>
    <t>Garantizar la seguridad jurídica de todas las
actuaciones de SAE, Atendiendo
oportunamente los requerimientos realizados
por las autoridades judiciales</t>
  </si>
  <si>
    <t>Defensa judicial de la SAE</t>
  </si>
  <si>
    <t>representación judicial inadecuada y/o inoportuna</t>
  </si>
  <si>
    <t>No contar con argumentos legales apropiados para la estrategia de defensa judicial de SAE</t>
  </si>
  <si>
    <t>falencias en la definición y aplicación de estrategias y mecanismos de defensa</t>
  </si>
  <si>
    <t>1) Sentencias judiciales o pronunciamientos desfavorables para  la entidad.
2) Pérdidas económicas por sanciones e indemnizaciones.
3) Reprocesos en procesos o cambios de estrategias de Defensa Judicial de la entidad. 
4) Pérdida de confianza o credibilidad con instancias judiciales y administrativas
5) Pérdida de confianza o credibilidad interna y con partes interesadas</t>
  </si>
  <si>
    <t>Verificación de contestaciones de tutelas y denuncias</t>
  </si>
  <si>
    <t>El Gerente de Asuntos Legales y/o delegado verifica las contestaciones de tutelas y de denuncias proyectadas por los abogados enlaces (internos) para validar que se cuente con los argumentos legales apropiados para la defensa judicial de SAE, dejando registro de su aprobación o solicitud de ajustes por correo electrónico.</t>
  </si>
  <si>
    <t xml:space="preserve">P-GJ1-201 Procedimiento de Representación Judicial y/o Administrativa Interna
P-GJ1-081 Procedimiento de Representación Judicial, Prejudicial y/o Administrativa Externa </t>
  </si>
  <si>
    <t>Verificación de contestaciones de las demandas por parte de los abogados externos de manera aleatoria con muestreo definido, para validar la calidad de la defensa judicial brindada</t>
  </si>
  <si>
    <t>Permanente</t>
  </si>
  <si>
    <t>1) Verificar los aspectos a subsanar o mejorar en la estrategia de defensa judicial realizada.
2) Agotar los recursos judiciales para que queden en firme las decisiones en favor de SAE.
3) Solicitar ampliación de términos de contestaciones, cuando sea requerido y viable.</t>
  </si>
  <si>
    <t>Errada interpretación de la norma</t>
  </si>
  <si>
    <t>Verificación de Gestión de Conocimiento en Defensa Judicial</t>
  </si>
  <si>
    <t>El Gerente de Asuntos Legales verifica las necesidades de conocimiento y la participación de los abogados internos y externos en los cursos de capacitación brindados por la Agencia Nacional de Defensa Jurídica del Estado, donde se brindan lineamientos generales y cambios normativos en materia de defensa judicial</t>
  </si>
  <si>
    <t>Realizar capacitación específica en materia de normativa relacionada con extinción de dominio a abogados externos para fortalecer la defensa judicial</t>
  </si>
  <si>
    <t>Debilidades o carencia de lineamientos Jurídicos para proyectar la estrategia de defensa jurídica</t>
  </si>
  <si>
    <t xml:space="preserve">Verificación de Estrategia de Defensa en Comité de Conciliación de Defensa Judicial </t>
  </si>
  <si>
    <t>El Comité de Conciliación de Defensa Judicial verifica las fichas de Presentación de casos conforme el formato F-G J1-214, validando las recomendaciones de las actuaciones procesales por los abogados internos, externos o áreas técnicas, a fin de aprobar o no la actuación general en defensa judicial, y brindar lineamientos institucionales para la aplicación de los mecanismos de arreglo directo</t>
  </si>
  <si>
    <t>Resolución No. 009 de 2015 - Comité de Conciliación de Defensa Judicial</t>
  </si>
  <si>
    <t>1) Construir banco de conocimiento con casos y estrategias de defensa judicial que sirva como referencia para los abogados internos o externos
2) Capacitar a los abogados internos y externos en el manual de defensa jurídica junto con los lineamientos, casos y posibles estrategias de defensa</t>
  </si>
  <si>
    <t xml:space="preserve">Insuficiente material probatorio para realizar la defensa </t>
  </si>
  <si>
    <t>Verificación de material probatorio para la defensa judicial</t>
  </si>
  <si>
    <t>El profesional delegado de la Gerencia de Asuntos Legales verifica los soportes y material probatorio necesario para la defensa judicial de SAE, para solicitarlos a las áreas involucradas en un término 1 a 2 días, con base en la documentación requerida y establecida en los instructivos de defensa judicial. En caso de tener información incompleta se solicita al área involucrada allegar la información pendiente existente.</t>
  </si>
  <si>
    <t>Realizar visitas a las áreas (presencial/virtual) para sensibilizar acerca de la importancia del material probatorio para la defensa judicial</t>
  </si>
  <si>
    <t>No se agoten o no se surta el debido proceso externo con todas las instancias judiciales involucradas</t>
  </si>
  <si>
    <t>Auditoria, Evaluación, calificación y Control de los abogados externos</t>
  </si>
  <si>
    <t>El profesional delegado de la Gerencia de Asuntos Legales verifica las acciones realizadas por el abogado externo de acuerdo con "Formato de Calificación del Abogado Externo", en el cual se valida el cumplimiento del objeto del contrato, el inicio de acciones judiciales, el cumplimiento de los términos, la verificación de los movimientos procesales y el cumplimiento de la aplicación de los lineamientos de defensa jurídica</t>
  </si>
  <si>
    <t xml:space="preserve">P-GJ1-081 Procedimiento de Representación Judicial, Prejudicial y/o Administrativa Externa </t>
  </si>
  <si>
    <t>Implementación de base de datos para verificar la notificación de audiencias externas, la presentación de fichas de casos, el vencimiento de términos, y la asistencia a las mismas</t>
  </si>
  <si>
    <t>No se agoten o no se surta el debido proceso interno con los responsables o instancias respectivas</t>
  </si>
  <si>
    <t>Seguimiento de las actuaciones procesales de representación judicial interna</t>
  </si>
  <si>
    <t>El profesional delegado de la Gerencia de Asuntos Legales verifica que se surta el debido proceso para la representación judicial interna incluyendo el seguimiento de denuncias y/o quejas presentadas ante las autoridades correspondientes; los procesos penales o disciplinarios asignados a través del sistema de información judicial ; las ficha de presentación de casos notificadas, y las gestión de trámites con otras áreas técnicas, cuando es requerido.</t>
  </si>
  <si>
    <t>P-GJ1-201 Procedimiento de Representación Judicial y/o Administrativa Interna</t>
  </si>
  <si>
    <t>Demora en la asignación de procesos de representación judicial a abogados externos</t>
  </si>
  <si>
    <t>Verificación de asignación de procesos de defensa judicial a Abogados Externos</t>
  </si>
  <si>
    <t xml:space="preserve">El abogado enlace (Interno) delegado de la Gerencia de Asuntos Legales recibe y verifica el contenido y los términos legales para la contestación de las demandas o conciliaciones allegadas, a fin de asignar los abogados externos y efectuar la designación de acciones y/o procesos judiciales, extrajudiciales o administrativos, de acuerdo con los lineamientos señalados en el N-G J1-096 Instructivo para la Selección de Abogados Externos y la Designación de acciones y/o procesos judiciales, extrajudiciales o administrativos, dejando un registro de la asignación en el aplicativo eKogui </t>
  </si>
  <si>
    <t>Plan Anual de Adquisiciones, Estudios de Mercado y Estudios Previos</t>
  </si>
  <si>
    <t>identificación inadecuada de las necesidades a contratar</t>
  </si>
  <si>
    <t>Falta de conocimiento de las necesidades o proyecciones de cada área</t>
  </si>
  <si>
    <t>desconocimiento técnico en la elaboración del plan anual de adquisiciones, estudios de mercado y/o estudios previos</t>
  </si>
  <si>
    <t>1) Dificultades en los procesos de selección de proveedores
2) Contratación de servicios o productos de mala calidad, innecesarios o sin el cumplimiento de requisitos
3) Reprocesos administrativos
4) Pérdida de imagen reputacional con usuarios internos y clientes externos</t>
  </si>
  <si>
    <t>Verificación de necesidades para el Plan Anual Adquisiciones</t>
  </si>
  <si>
    <t>El Gerente de Contratación o el profesional delegado, revisa y verifica que el formato F-BS1-039 Plan Anual de Adquisiciones diligenciado por las áreas se encuentren entre el periodo del 1 de enero y el 31 de diciembre del año en curso, validan las lineas de contratación priorizadas y que las lineas de contratación no excedan los montos de gastos por áreas. En caso de requerir ajustes al Plan Anual de Adquisiciones se remite al área usuaria la solicitud de ajustes.</t>
  </si>
  <si>
    <t>1) Actualización de Plan Anual de Adquisiciones
2) Correcciones a Pliegos de Condiciones
3) Expedición de adendas, cuando a ello haya lugar</t>
  </si>
  <si>
    <t>Elaboración de estudios previos de manera incompleta o inadecuada de acuerdo con los criterios establecidos</t>
  </si>
  <si>
    <t>Verificación de estudios previos</t>
  </si>
  <si>
    <t>El líder de cada proceso o área deben verificar que los estudios previos realizados por los profesionales delegados cumplan con los criterios establecidos en el F-BS1 -054 Estudios Previos y que los requisitos técnicos, el estudio de mercado, la definición de obligaciones, entre otros criterios se encuentren acordes con la necesidad del área. En caso de presentarse algún ajuste, se realiza la devolución al profesional delegado para su corrección.</t>
  </si>
  <si>
    <t>Supervisión y liquidación</t>
  </si>
  <si>
    <t>Hacer cumplir el objeto contractual de las obligaciones a cargo del contratista, los
pagos a cargo de Sociedad de Activos Especiales S.A.S, los saldos a favor de las
partes y los compromisos necesarios para quedar a paz y salvo en relación con la ejecución del contrato</t>
  </si>
  <si>
    <t>Supervisión de Contratos</t>
  </si>
  <si>
    <t>inadecuada supervisión o interventoría de contratos</t>
  </si>
  <si>
    <t>Asignación de supervisión en profesionales que no cuentan con el perfil o competencias para adelantar la labor</t>
  </si>
  <si>
    <t>desconocimiento de los lineamientos y herramientas de la supervisión</t>
  </si>
  <si>
    <t>1) Incumplimiento del objeto y/o obligaciones del contrato
2) Pérdidas económicas para SAE
3) Pérdida de credibilidad con los usuarios internos y externos
4) Pérdida de oportunidad en la gestión
5) Incumplimiento de las metas de la SAE
6) Sanciones y demandas
7) Imposibilidad de reclamaciones contractuales
8) Obtener servicios de mala calidad o sin el cumplimiento de los requisitos exigibles</t>
  </si>
  <si>
    <t>Verificación de supervisores delegados</t>
  </si>
  <si>
    <t>El Gerente de Contratos o profesional delegado verifica que los supervisores de cada contrato sean solo del nivel directivo (Vicepresidentes, Gerentes y Jefes de Oficina) o personal designado por estos, de nivel profesional especializado 2 o 3 que dentro de sus funciones esté contemplado la supervisión, a fin de garantizar la idoneidad del ejercicio de la labor de supervisión. En caso de no cumplirse con los requisitos, se devuelve el documento donde se delega al supervisor.</t>
  </si>
  <si>
    <t>P-BS3-027 Procedimiento Supervisión, Interventoría, Liquidación y Terminación Anticipada de Contratos</t>
  </si>
  <si>
    <t>1) Alertamiento de inadecuada supervisión o interventoría a la Gerencia de Contratos
2) Aplicar correctivos por parte de la supervisión, cuando a ello haya lugar
3) Aplicar correctivos por parte de la Gerencia de Contratos, cuando a ello haya lugar.</t>
  </si>
  <si>
    <t>Complejidad o diversidad técnica de los objetos contractuales</t>
  </si>
  <si>
    <t>Verificación de Necesidad de Interventoría</t>
  </si>
  <si>
    <t>El Gerente de Contratos verifica la necesidad de tercerizar el seguimiento administrativo, técnico, financiero, contable, y jurídico del contrato, a través del seguimiento total o parcial de una Interventoría, a partir de la justificación del área solicitante, de acuerdo con la naturaleza del contrato, cuando se requiera conocimiento especializado en la materia o cuando la complejidad o extensión del mismo lo justifiquen. En caso contrario, se continua el seguimiento contractual bajo la modalidad de supervisión.</t>
  </si>
  <si>
    <t>Desconocimiento de los lineamientos y herramientas de la supervisión</t>
  </si>
  <si>
    <t>Supervisión y evaluación de proveedores</t>
  </si>
  <si>
    <t>Los supervisores de cada área, verifican periódicamente si el objeto y las obligaciones consignadas en los contratos se están cumpliendo de acuerdo con los requisitos exigibles, diligenciando los formatos F-BS3-178 Informe de Ejecución de Contratos y el F-BS3-333 Formato de evaluación de proveedores conforme a los tiempos definidos en los procedimientos, a fin de expedir o no el certificado de cumplimiento. En caso de presentar algún incumplimiento, se procederá a evaluar si existe alguna causal de terminación de contratación anticipada.</t>
  </si>
  <si>
    <t>Verificación incompleta de soportes del contratista</t>
  </si>
  <si>
    <t>Verificación Cuentas de Cobro o Facturas</t>
  </si>
  <si>
    <t>El profesional delegado de la Gerencia Financiera verifica que las cuentas de cobro o facturas cuenten con todos los soportes exigidos, asegurándose que el contratista se encuentre al día en el pago de aportes parafiscales relativos al sistema de seguridad social integral, así como al sistema general de riesgos laborales, los propios del SENA, ICBF, y Cajas de Compensación Familiar, si a ello hubiere lugar, adjuntando RUT y certificación bancaria si es un primer pago.  En caso que falte algún documento para tramitar el pago, la solicitud se rechaza y se devuelve al área relacionado la debido observación en el sistema de información financiero.</t>
  </si>
  <si>
    <t>Garantías del Contrato</t>
  </si>
  <si>
    <t>inadecuada definición o aplicación de garantías contractuales</t>
  </si>
  <si>
    <t>Desconocimiento de los riesgos a los que está expuesto la ejecución del contrato</t>
  </si>
  <si>
    <t>desconocimiento técnico por parte de los supervisores</t>
  </si>
  <si>
    <t>1) Pérdidas económicas para la SAE
2) Sanciones y Demandas
3) Pérdida de credibilidad con  las partes interesadas
4) Pérdida de oportunidad en la gestión
5) Incumplimiento de las metas de la SAE</t>
  </si>
  <si>
    <t>Validación de Riesgos Contractuales</t>
  </si>
  <si>
    <t>El profesional delegado de cada área que adelante un proceso de contratación, deberá verificar de acuerdo con la naturaleza y objeto contractual, cuales son los riesgos asociados al proceso de contratación o a la ejecución del contrato, estableciendo su clasificación, la probabilidad de ocurrencia, impacto , posible tratamiento y mecanismos de cobertura de acuerdo con la modalidad de contratación y a los lineamientos establecidos en el Manual de Riesgos en Contratación.</t>
  </si>
  <si>
    <t>1) Informar y solicitar actualización de garantías, cuando sea requerido
2) Informar aplicabilidad de afectación de garantías, cuando aplique
3) Afectación de las garantías con las aseguradoras que expiden las mismas</t>
  </si>
  <si>
    <t>Desconocimiento de lineamientos del Manual de Riesgos y a las políticas del Manual de contratación relacionadas con las garantías contractuales</t>
  </si>
  <si>
    <t xml:space="preserve">Verificación de Definición de Garantías </t>
  </si>
  <si>
    <t>El Gerente de Contratos o profesional delegado, de manera directa o a través de servicios tercerizados, verifica que garantías son aplicables a los contratos con base en los riesgos identificadas por las áreas , para posteriormente aprobar los estudios previos. En caso de requerirse alguna corrección en la definición de garantías en los estudios previos, se solicitará el respectivo ajuste al área usuaria .</t>
  </si>
  <si>
    <t>Desconocimiento de las vigencias y naturaleza de las garantías establecidas para su gestión</t>
  </si>
  <si>
    <t>Validación de Vigencia y Suficiencia de Garantías</t>
  </si>
  <si>
    <t>El supervisor de cada contrato  cada vez que se surta una modificación contractual verifica la vigencia de las garantías de acuerdo con el plazo de ejecución del contrato y la suficiencia de la misma de acuerdo con las exigencias pactadas en el contrato y sus modificaciones, a fin de solicitar las prorrogas y modificaciones de la garantía de manera oportuna. En caso, que no se cuente con las garantías actualizadas deberá solicitar su actualización al contratista.</t>
  </si>
  <si>
    <t>Manual de Contratación SAE</t>
  </si>
  <si>
    <t>Desconocimiento o falta de claridad frente a los motivos o circunstancias sobre las cuales se debe hacer exigible una garantía.</t>
  </si>
  <si>
    <t>Verificación Aplicabilidad y Exigibilidad de las Garantías</t>
  </si>
  <si>
    <t>El profesional de la Gerencia de Contratos, con base en lo reportado por el supervisor de cada contrato relacionado con algún retraso,  cumplimiento defectuoso o incumplimiento de los contratos, verifica y evalua la aplicabilidad y exigibilidad de las garantías contractuales con base en la información y soportes suministrados. En caso de no presentarse ningún incumplimiento o irregularidad, el supervisor continua con su procesos de supervisión en las condiciones exigibles.</t>
  </si>
  <si>
    <t>P-BS23-027 Procedimiento Supervisión, Interventoría, Liquidación y Terminación anticipada de contratos</t>
  </si>
  <si>
    <t>Comunicación_Atención_Requerimientos</t>
  </si>
  <si>
    <t>Atención usuario</t>
  </si>
  <si>
    <t>Atender, orientar y distribuir todas las
inquietudes y requerimientos emitidos por
los grupos de interés, ejerciendo control y
seguimiento de manera oportuna, clara y
segura.</t>
  </si>
  <si>
    <t>Atención a la ciudadanía por los diferentes canales de comunicación</t>
  </si>
  <si>
    <t>retrasos en las respuestas a las necesidades y requerimientos de los usuarios</t>
  </si>
  <si>
    <t>La solicitud radicada por el ciudadano, se encuentra incompleta, o no es clara.</t>
  </si>
  <si>
    <t>debilidades en el funcionamiento del aplicativo y/o asignación y seguimiento a las peticiones</t>
  </si>
  <si>
    <t>1) Reprocesos en la atención a la ciudadanía.
2) Sanciones por la no respuesta, de acuerdo con los términos establecidos por la Ley.
3) Afectación de la imagen de la Entidad frente al proceso de atención de solicitudes</t>
  </si>
  <si>
    <t>Validación de la petición radicada por el ciudadano.</t>
  </si>
  <si>
    <t>El profesional delegado de la  Oficina de Comunicaciones y Atención al Ciudadano valida que la petición allegada a la Entidad, cuente con todos los soportes y anexos que describen en la petición. En el caso que el ciudadano no aporte los citados documentos, se deberá solicitar antes de radicar la petición la información faltante vía correo electrónico para poder brindar una respuesta oportuna.</t>
  </si>
  <si>
    <t>Oficina de Comunicaciones y Atención al Ciudadano</t>
  </si>
  <si>
    <t xml:space="preserve">Sensibilización al ciudadano cuando se requiera, mediante video tutorial con los lineamientos generales para una adecuada radicación de la solicitud, el cual será enviado por correo electrónico al momento de la devolución de la petición. </t>
  </si>
  <si>
    <t>Cada vez que se requiera</t>
  </si>
  <si>
    <t>1) Se genera la alerta de vencimiento con copia a la Gerencia de Talento Humano.  
2) Se realiza la respuesta de la petición, por fuera de las términos legales.                     
3) Consultar con el área jurídica de los casos especiales (entes de control - tutelas) para dar un adecuado tratamiento a la situación</t>
  </si>
  <si>
    <t>La falta de seguimiento entre las áreas misionales a los requerimientos</t>
  </si>
  <si>
    <t>Alertas de vencimiento de PQR</t>
  </si>
  <si>
    <t>El técnico o profesional delegado de la Oficina de Comunicaciones y Atención al Ciudadano aplica los controles previos automáticos y posteriores manuales, frente a las peticiones radicadas por el módulo, evidenciando cuales se encuentran vencidas. Se genera una primera alerta la cual va dirigida a los vicepresidentes y gerentes en donde se indica las peticiones vencidas que se encuentran en su área, se generará un segundo llamado al gerente con copia al servidor indicando el vencimiento que aún se evidencia, si persiste el incumplimiento por parte del servidor se realiza un tercer llamado el cual es dirigido a la Gerencia de Talento Humano en donde se relata los servidores que tienen peticiones vencidas y que a pesar de las dos alertas citadas anteriormente, no se han cerrado.</t>
  </si>
  <si>
    <t>Se generan alertas previas de seguimiento y control a las solicitudes con el fin de que el servidor de la Entidad, brinde una respuesta a los derechos de petición de acuerdo con los términos legales establecidos</t>
  </si>
  <si>
    <t>Se presente fallas en el módulo de PQR</t>
  </si>
  <si>
    <t>Verificación de fallas en el aplicativo de PQR</t>
  </si>
  <si>
    <t>El técnico o profesional delegado de la  Oficina de Comunicaciones y Atención al Ciudadano valida que el aplicativo de PQR se encuentre en funcionamiento para empezar a radicar las peticiones. En el caso que el aplicativo presente fallas se debe generar un ticket a la OGI en donde se describa el inconveniente para que sea solucionado de manera pronta y poder seguir el proceso de radicación de las peticiones</t>
  </si>
  <si>
    <t>P-TE3-150 Procedimiento Mantenimiento de Aplicaciones</t>
  </si>
  <si>
    <t>Se presente demora o inadecuada asignación, de las peticiones radicadas a las diferentes áreas de la Entidad</t>
  </si>
  <si>
    <t>Validación de la asignación de PQR</t>
  </si>
  <si>
    <t>El técnico o profesional delegado de la Oficina de Comunicaciones y Atención al Ciudadano aplica los controles previos automáticos y posteriores manuales, frente a las peticiones radicadas en la Entidad validando que la asignación corresponda al área que conozca la solicitud del ciudadano. En el caso de que sea asignado, a una gerencia que no es la responsable el servidor deberá devolver la petición a la Oficina de Atención al Ciudadano indicando el área que corresponde, es importante indicar que este traslado se debe de hacer antes de la mitad del término legal establecido y cumpliendo con el procedimiento de seguimiento y control a requerimientos.</t>
  </si>
  <si>
    <t xml:space="preserve">La validación de las asignaciones de las peticiones se realizara cuando el área no es la oportuna de brindar una respuesta clara al ciudadano </t>
  </si>
  <si>
    <t>Direccionamiento_Estratégico</t>
  </si>
  <si>
    <t>Gobierno y gestión de la estrategia</t>
  </si>
  <si>
    <t>Dar los lineamientos para la planeación, gestión y seguimiento de los proyectos y la identificación, gestión de los riegos estratégicos y operacionales</t>
  </si>
  <si>
    <t>Medición de Estrategia</t>
  </si>
  <si>
    <t>fallas dentro de la medición de la estrategia</t>
  </si>
  <si>
    <t>No contar con mecanismos de control adecuados para la medición</t>
  </si>
  <si>
    <t>falencias en la formulación y/o seguimiento técnico de indicadores</t>
  </si>
  <si>
    <t>1) Pérdidas de información en los avances de la implementación de la estrategia
2) Perdida de credibilidad de los funcionarios y entes de control
3) Pérdida de oportunidad en la toma de decisiones</t>
  </si>
  <si>
    <t>Verificación de Mejoras de Herramientas de Medición</t>
  </si>
  <si>
    <t>El profesional delegado de la Oficina Asesora de Planeación identifica y verifica las mejoras a realizar sobre las herramientas de medición de la estrategia, con base en informes de autodiagnóstico, auditorías o sugerencia de usuarios de las mismas. Con base en estas mejoras identificadas, diseña mejoras a las herramientas de medición realizando los ajustes pertinentes.</t>
  </si>
  <si>
    <t>Oficina Asesora de Planeación</t>
  </si>
  <si>
    <t>Documentar requerimientos funcionales del módulo de plan de acción del Software Daruma a fin de automatizar la herramienta de control y reporte de plan de acción</t>
  </si>
  <si>
    <t>1) Identificar el tipo de error o falla en la medición de la estrategia 
2) Solicitar la corrección al usuario que hace el reporte o corregirlo directamente en caso de ser posible 
3) Realizar los ajustes en el Plan de Acción Institucional y en los informes ejecutivos presentados al Comité Directivo 
4) Publicar los planes de acción ajustados</t>
  </si>
  <si>
    <t>Estructuración de iniciativas e indicadores que no están acordes con la estrategia</t>
  </si>
  <si>
    <t>Verificación de Plan de Acción Institucional</t>
  </si>
  <si>
    <t>El Comité Directivo de la Entidad con secretaria técnica del Jefe de la Oficina Asesora de Planeación, verifica, valida y aprueba las iniciativas e indicadores asociados a la estrategia reflejados en el Plan de Acción Institucional, cada vez que se generan nuevos versionamiento de esta formulación</t>
  </si>
  <si>
    <t>Metodología para la Gestión Estratégica</t>
  </si>
  <si>
    <t>Desconocimiento por parte de las áreas para realizar los reportes de medición de la estrategia</t>
  </si>
  <si>
    <t>Identificación de necesidades de acompañamiento y/o asesoría</t>
  </si>
  <si>
    <t>El profesional delegado de la Oficina Asesora de Planeación verifica las solicitudes o necesidades de acompañamiento y/o asesoría remitidas a la Oficina o con base en los cambios o errores de reporte, a fin de programar y acompañar las áreas que necesitan asesoría para el adecuado reporte o análisis del plan de acción institucional</t>
  </si>
  <si>
    <t>Sensibilización dirigida a las Gerencias Regionales frente a los reportes y herramienta de plan de acción</t>
  </si>
  <si>
    <t>Errores humanos tipográficos o de reporte de indicadores que miden la estrategia</t>
  </si>
  <si>
    <t>Verificación de Reportes de Plan de Acción</t>
  </si>
  <si>
    <t>El profesional delegado de la Oficina Asesora de Planeación verifica que los reportes trimestrales de plan de acción institucional estén completos, sean adecuados, y tengan plan de mejoramiento para los casos en los que el desempeño sea inferior al 70%. En caso de presentarse algún error o un reporte inadecuado, el profesional delegado remite un correo electrónico con la retroalimentación  para los ajustes respectivos.</t>
  </si>
  <si>
    <t>Cambios inadecuados a la formulación del plan institucional que miden la estrategia  (Iniciativas, Actividades, Metas, Indicadores)</t>
  </si>
  <si>
    <t>Evaluación de Cambios en Plan de Acción Institucional</t>
  </si>
  <si>
    <t>El Comité Directivo de la Entidad con secretaria técnica del Jefe de la Oficina Asesora de Planeación, analiza, valida, evalúa y aprueba los cambios solicitados por las áreas frente a actividades, metas, o indicadores, verificando su viabilidad y pertinencia</t>
  </si>
  <si>
    <t>Administración del SIG</t>
  </si>
  <si>
    <t>Establecer los lineamientos para verificar y
evaluar el cumplimiento de los requisitos del
Sistema Integrado de Gestión por medio de la
planificación, ejecución, control y seguimiento de
los procesos buscando la mejora continua.</t>
  </si>
  <si>
    <t>Documentación del SIG</t>
  </si>
  <si>
    <t>procesos documentados de manera indebida o desactualizados</t>
  </si>
  <si>
    <t>Levantamiento de información de manera inadecuada</t>
  </si>
  <si>
    <t>desconocimiento técnico y/o falencias en los controles en la documentación del SIG</t>
  </si>
  <si>
    <t>1) Desconocimiento del real funcionamiento de los procesos dentro de la Entidad
2) Pérdida de oportunidad para la toma de decisiones
3) Pérdida de credibilidad de los funcionarios y entes de control
4) Incumplimiento normativo
5) Sanciones por parte de entes de control</t>
  </si>
  <si>
    <t>Revisión del Documento elaborado</t>
  </si>
  <si>
    <t>El Jefe de la Oficina Asesora de Planeación revisa el documento realizado verificando que la información registrada cumpla con la solicitud del área; que se de cumplimiento con los lineamientos de documentación y normatividad vigente; y que se coherencia en la información y contenido técnico acorde con el objetivo del documento. En caso de requerir ajustes, el documento es devuelto para correcciones o complemento hasta cumplir con los criterios establecidos.</t>
  </si>
  <si>
    <t>P-DE3-001 Procedimiento de Creación, Modificación y Eliminación de Documentos</t>
  </si>
  <si>
    <t>1) Una vez se ha identificado un documento mal diseñado o desactualizado, el líder del proceso solicitará su actualización de modificación a la Oficina Asesora de Planeación 
2)Con base en la solicitud del área, la Oficina Asesora de Planeación en compañía con el área técnica procederá a documentar las correcciones o actualizaciones documentales a las que haya lugar. 
3) Estas actualizaciones contarán con revisión metodológica por parte del Jefe de la Oficina Asesora de Planeación y aprobación por parte del líder o lideres del proceso</t>
  </si>
  <si>
    <t>No contar con toda la información necesaria por parte de los procesos a documentar</t>
  </si>
  <si>
    <t>Verificación de información requerida para la documentación de procesos</t>
  </si>
  <si>
    <t>El profesional delegado de la Oficina Asesora de Planeación en conjunto con la persona delegada con conocimiento técnico del proceso, en el marco de la metodología de levantamiento de información, define el objetivo del levantamiento de la información, verifica e identifica las fuentes de información para documentar el proceso, y define la técnica y recursos requeridos para iniciar la documentación o actualización de los documentos del SIG.</t>
  </si>
  <si>
    <t>G-DE3-013 Metodología de Levantamiento de Información</t>
  </si>
  <si>
    <t>Sensibilización del Sistema Integrado de Gestión a través de talleres a toda la entidad, incluyendo la importancia de documentación y actualización documental</t>
  </si>
  <si>
    <t>Las áreas no solicitan actualización de documentación cuando cambian actividades en los procesos</t>
  </si>
  <si>
    <t>Verificación de Documentos del SIG desactualizados</t>
  </si>
  <si>
    <t>El profesional delegado de la Oficina Asesora de Planeación verifica una vez al año, de manera aleatoria, los documentos que se encuentran desactualizados o que tienen fecha de elaboración muy antigua en el listado maestro de documentos, a fin de informar a las áreas involucradas su revisión para identificar necesidades de actualización documental.</t>
  </si>
  <si>
    <t>Actualización documental de procesos de acuerdo con priorización</t>
  </si>
  <si>
    <t>Desconocimiento misional de los procesos a documentar</t>
  </si>
  <si>
    <t>Verificación de equipo experto para documentación técnica</t>
  </si>
  <si>
    <t>El profesional delegado de la Oficina Asesora de Planeación  determina si se requiere equipo experto para proceder con la creación o modificación del documento, o si existen implicaciones con otros procesos o responsables. En caso de requerirse equipo experto se identifica si existe un equipo creado que este trabajando un tema similar o relacionado en el proceso u otros procesos, dejando registro de los expertos involucrados con quienes se documentará cada documento. En caso de no requerir un equipo experto, se elabora o ajusta el documento directamente por parte de la Oficina Asesora de Planeación de acuerdo con solicitud e información del área solicitante</t>
  </si>
  <si>
    <t xml:space="preserve">Capacitación a los enlaces de documentación de procesos o auditores del Sistema Integrado de Gestión, acerca de las generalidades de los Sistemas de Gestión, a fin de fortalecer sus habilidades técnicas y metodológicas </t>
  </si>
  <si>
    <t>No se revisa detalladamente los documentos elaborados o actualizados por parte de los lideres o responsables del proceso</t>
  </si>
  <si>
    <t>Verificación de aprobación de documentos elaborados o actualizados del proceso</t>
  </si>
  <si>
    <t xml:space="preserve">El profesional delegado de la Oficina Asesora de Planeación valida las aprobaciones de los lideres de proceso frente a los documentos de proceso elaborados o actualizados dentro del término de 5 días hábiles a fin de proceder a su formalización en el sistema integrado de gestión o realizar los ajustes solicitados por parte del lider del proceso de acuerdo con su revisión. En caso que no se obtenga respuesta por parte de los lideres de proceso en este término se entenderá como aprobado de acuerdo con las políticas de documentación existentes. </t>
  </si>
  <si>
    <t>Reclutamiento Talento Humano</t>
  </si>
  <si>
    <t xml:space="preserve"> reclutamiento de candidatos que no cumplan el perfil requerido
</t>
  </si>
  <si>
    <t>Identificación inadecuada del perfil requerido.</t>
  </si>
  <si>
    <t xml:space="preserve"> publicación inadecuada o inoportuna de las vacantes o por condiciones del mercado</t>
  </si>
  <si>
    <t>1) Reprocesos en el reclutamiento de talento humano
2) Pérdidas económicas en los procesos de reclutamiento
3) Retrasos en la provisión de vacantes
4) No aportar el talento humano requerido para el cumplimiento de los objetivos de la entidad</t>
  </si>
  <si>
    <t xml:space="preserve"> Verificación del descriptivo de cargos y manual de funciones para identificación del perfil </t>
  </si>
  <si>
    <t>El profesional delegado de la Gerencia de Talento Humano debe verificar, siempre que sea necesario, que el descriptivo de cargos y manual de funciones se encuentre actualizado de acuerdo con el perfil de cargo requerido según necesidad y la definición de la arquitectura empresarial de SAE. En caso de requerise alguna actualización, se efectúa previamente a publicar la vacante.</t>
  </si>
  <si>
    <t>P-GT1-010 Procedimiento de Selección y Promoción de Talento Humano</t>
  </si>
  <si>
    <t>1) Se activará nuevamente la búsqueda de candidatos para el cargo.
2) Se revisará y modificará el perfil en el descriptivo de cargo y manual de funciones.
3) Se tramitará otro tipo de vinculación para la prestación del servicio.</t>
  </si>
  <si>
    <t xml:space="preserve">Demora en la publicación de la vacante en los portales y buscadores de hojas de vida. </t>
  </si>
  <si>
    <t>Verificación de solicitudes de reclutamiento para publicación de convocatoria externa</t>
  </si>
  <si>
    <t xml:space="preserve">El profesional delegado de la Gerencia de Talento Humano verifica las solicitudes de reclutamiento externo o notificación de vacantes disponibles identificadas con el fin de publicar en el portal o buscador los perfiles requeridos en el marco de convocatorias externas. </t>
  </si>
  <si>
    <t>Validar que la publicación haya quedado activa frente al archivo de control de publicaciones</t>
  </si>
  <si>
    <t>Cada vez que se realice la publicación</t>
  </si>
  <si>
    <t>La publicación no contiene los items requeridos de la vacante.</t>
  </si>
  <si>
    <t>Revisión final de la publicación antes de confirmarla</t>
  </si>
  <si>
    <t>El profesional delegado de la Gerencia de Talento Humano una vez diligencie todos los campos en la publicación de vacantes deberá realizar una revisión final conforme al perfil de cargos y manual de funciones antes de confirmarla. En caso de existir inconsistencias o faltar información se deberá completar o ajustar la publicación.</t>
  </si>
  <si>
    <t>Candidatos postulados no cumplen con el perfil requerido.</t>
  </si>
  <si>
    <t>Preselección de hojas de vida</t>
  </si>
  <si>
    <t>El profesional delegado de la Gerencia de Talento Humano verifica las hojas de vida allegadas y realiza una preselección  frente  al descriptivo de cargos y la publicación garantizando que cumplan con el perfil. En caso que las hojas de vida no cumplan con los requerimientos del perfil y la publicación se descartarán y se continuará con la búsqueda del perfil requerido.</t>
  </si>
  <si>
    <t xml:space="preserve">Insuficiente número de hojas de vida que cumplan con el perfil </t>
  </si>
  <si>
    <t>Ampliación de búsqueda en otras plataformas de empleo.</t>
  </si>
  <si>
    <t>El profesional delegado de la Gerencia de Talento Humano verificará si la convocatoria inicial se declaro desierta o inefectiva, a fin de ampliar la búsqueda de perfiles de difícil consecución en plataformas de empleo adicionales a las actualmente usadas. En caso que estas nuevas convocatorias resulten inefectivas se informará a la Gerencia de Talento Humano para establecer nuevas  estrategias para solucionar estas situaciones.</t>
  </si>
  <si>
    <t>Validar fuentes de reclutamiento existentes como portales, buscadores,que se ajusten a la necesidad de la entidad</t>
  </si>
  <si>
    <t>Se validará cada año las fuentes de búsqueda</t>
  </si>
  <si>
    <t>Evaluación y desarrollo</t>
  </si>
  <si>
    <t>Desarrollar las capacidades técnicas y competencias de los empleados de la Sociedad de Activos Especiales S.A.S.</t>
  </si>
  <si>
    <t>Plan Empresarial de Capacitación</t>
  </si>
  <si>
    <t>no desarrollar las capacidades técnicas y competencias del Talento Humano de la SAE</t>
  </si>
  <si>
    <t>Identificación errada y/o prorización inadecuada de las necesidades de formación.</t>
  </si>
  <si>
    <t>falencias en la identificación, seguimiento o evaluación de capacitaciones</t>
  </si>
  <si>
    <t>1) Desconocimiento del funcionamiento y políticas internas de la SAE
2) Incumpliendo de objetivos y metas
3) Falla en la ejecución de las labores
4) Falta de credibilidad hacia los funcionarios de la SAE
5) Reprocesos técnicos y administrativos en los procesos
6) Afectación del clima laboral
7)Pérdidas económicas</t>
  </si>
  <si>
    <t>Validar que se realice el proceso  deteccion de necesidades y priorización de acuerdo al procedimiento.</t>
  </si>
  <si>
    <t>Anual</t>
  </si>
  <si>
    <t>1) Identificar  la apropiacion del conocimiento en los resultados de la evaluación de impacto a los asistentes de los programas de formación.
2) Organizar un refuerzo de la actividad de formación para hacerlo con los asistentes.</t>
  </si>
  <si>
    <t>El proveedor encargado de impartir la capacitación o formación no cuenta con la idoneidad requerida.</t>
  </si>
  <si>
    <t>Verificación de idoneidad técnica de proveedor de capacitaciones</t>
  </si>
  <si>
    <t>El profesional delegado de la Gerencia de Talento Humano valida la idoneidad y propuesta técnica del proveedor de servicios de capacitación en el marco del proceso de selección y contratación de proveedores. En caso de evidenciar el incumplimiento de los requisitos habilitantes o de evaluación deberá informarlo a la Gerencia de Contratos.</t>
  </si>
  <si>
    <t>Supervisar la calidad y oportunidad de los servicios brindados por el proveedor</t>
  </si>
  <si>
    <t>Desinterés, inasistencia o falta de compromiso por parte de los colaboradores de SAE frente a las actividades de formación.</t>
  </si>
  <si>
    <t xml:space="preserve">
Verificación de cumplimiento y asistencia de capacitaciones
</t>
  </si>
  <si>
    <t>El profesional delegado de la Gerencia de Talento Humano verifica el cumplimiento y/o asistencia al curso de capacitación de los empleados inscritos de acuerdo con el listado de asistencia. En caso que los empleados no asistan a los cursos previstos o desarrollen satisfactoriamente el curso, el profesional delegado reporta al jefe inmediato su inasistencia y/o incumplimiento.</t>
  </si>
  <si>
    <t>Informar antes del inicio de cada actividad a los asistentes validando que tegan impedimientos para asistir</t>
  </si>
  <si>
    <t>Cada vez que se realice una actividad</t>
  </si>
  <si>
    <t>No efectuar las capacitaciones programadas y requeridas por las áreas establecidas en el Plan Empresarial de Capacitaciones</t>
  </si>
  <si>
    <t>Verificación de la ejecución del Plan Empresarial de Capacitaciones</t>
  </si>
  <si>
    <t>El profesional delegado de la Gerencia de Talento Humano verifica periódicamente el cumplimiento del Plan Empresarial de Capacitaciones validando las capacitaciones ejecutadas sobre las programadas. En caso que alguna capacitación no se lleve a cabo se debe justificar la razón por la cual no se llevo a cabo o incorporar capacitaciones en la medida que se requieran.</t>
  </si>
  <si>
    <t>No validar el conocimiento transmitido a los colaboradores de SAE en las capacitaciones</t>
  </si>
  <si>
    <t>Evaluación de Impacto de las Capacitaciones</t>
  </si>
  <si>
    <t>El profesional delegado de la Gerencia de Talento Humano evalúa el impacto de las capacitaciones, diligenciando el F-GT2-169 Formato Evaluación de Impacto, a fin de medir y verificar la transferencia del aprendizaje en el desarrollo de las funciones o actividades en el puesto de trabajo. En caso de existir nuevas necesidades de capacitación, se documentarán en la identificación de necesidades para el siguiente Plan Empresarial de Capacitaciones.</t>
  </si>
  <si>
    <t>Realizar seguimiento a los lideres de proceso en la ejecución de la evaluación de impacto de las capacitaciones</t>
  </si>
  <si>
    <t>Duración inadecuada de las actividades de formación frente a las necesidades de SAE.</t>
  </si>
  <si>
    <t>Validación de intensidad y programación horaria de las actividades de formación con proveedor.</t>
  </si>
  <si>
    <t>El profesional delegado por la Gerencia de Talento Humano acordará y validará con la entidad educativa los tiempos pertinentes para cada actividad formativa en la logistica previa del inicio del proceso formativo. En caso de identificarse una inadecuada programación horaria se solicitará al proveedor ajustar los cronogramas según los requerimientos de la Entidad.</t>
  </si>
  <si>
    <t>El contenido programatico de las capacitaciones o formaciones no atiende las necesidades de la entidad</t>
  </si>
  <si>
    <t>Revisión y aprobación contenido programático de formaciones o capacitaciones</t>
  </si>
  <si>
    <t>El profesional delegado de la Gerencia de Talento Humano valida el contenido programatico de las formaciones antes de programarlos a fin de verificar su pertinencia y coherencia con base en las necesidades requeridas por parte de la Entidad. En caso de requerir algún ajuste se informa al proveedor de servicios educativos o formativos para su ajuste.</t>
  </si>
  <si>
    <t>Retroalimentar a los proveedores de servicio sobre el contenido y metodología de formación o capacitación brindada, cuando sea requerido.</t>
  </si>
  <si>
    <t>Administración_Bienes_Funcionamiento</t>
  </si>
  <si>
    <t>Administración de Activos Fijos y Bienes de Consumo</t>
  </si>
  <si>
    <t>Administrar, controlar y mantener los bienes de Propiedad, Planta y Equipo de la entidad y los elementos de consumo para los funcionarios, a fin de brindar la adecuada disposición y utilización.</t>
  </si>
  <si>
    <t>Administración de Activos fijos de Propiedad, Planta y Equipo</t>
  </si>
  <si>
    <t>no identificar correctamente los activos fijos que administra la Entidad</t>
  </si>
  <si>
    <t>No realizar las tomas físicas en la fechas programadas que permita la identificación de los bienes</t>
  </si>
  <si>
    <t>la falta de actualización y verificación de estos elementos</t>
  </si>
  <si>
    <t>1) Deterioro de los activos fijos por su inadecuada disposición o almacenamiento.
2) Pérdida de los activos fijos al no contar con los registros actualizados</t>
  </si>
  <si>
    <t>Realizar la toma física de activos fijos</t>
  </si>
  <si>
    <t>El profesional o técnico del GIT de servicios administrativos realiza la toma física por funcionario en las diferentes sedes de la Entidad, con el fin de identificar los elementos que se encuentran en servicio y actualizar la información ya registrada.</t>
  </si>
  <si>
    <t>P-AB1-063 Procedimiento Administración de Bienes Devolutivos propiedad planta y equipo</t>
  </si>
  <si>
    <t>GIT. Servicios Administrativos</t>
  </si>
  <si>
    <t>Los bienes de Propiedad Planta y Equipo se encuentran asegurados en la Póliza Todo Riesgo Daño Material contratada por la Entidad, póliza que se afectará en caso de pérdida o hurto del elemento, con el fin de lograr la reposición en dinero o material del bien extraviado.</t>
  </si>
  <si>
    <t>No realizar la gestión de manera correcta en el plaqueteo de los activos fijos identificados</t>
  </si>
  <si>
    <t>Diligenciamiento del formato F-AB1-103 Inventario de activos fijos por funcionario</t>
  </si>
  <si>
    <t>El profesional o técnico del GIT de servicios administrativos una vez realiza la toma física de activos fijos, diligencia el formato "F-AB1-103" Este formato certifica que el funcionario ha recibido de conformidad los elementos que se relacionan en este documento, el cual es diligenciado en el inicio de proceso de identificación por áreas, sedes y regionales, de acuerdo con la implementación de inicio de toma física. Documento firmado por el funcionario a cargo del elemento devolutivo y el funcionario responsable del área administrativa de llevar a cabo la toma física.</t>
  </si>
  <si>
    <t>No realizar los registros y movimientos correctamente en las bases de datos</t>
  </si>
  <si>
    <t>Actualización y registro en la Base de Datos</t>
  </si>
  <si>
    <t xml:space="preserve">El profesional o técnico del GIT de servicios administrativos, una vez realizada la toma física se registra en la Base de Datos en Excel la información obtenida con el fin de realizar la conciliación total de los activos fijos. </t>
  </si>
  <si>
    <t>No realizar los registros y movimientos correctamente en el aplicativo Seven-ERP destinado para el registro de la información</t>
  </si>
  <si>
    <t>Registro de los movimientos y asignación en el sistema Seven-ERP</t>
  </si>
  <si>
    <t>El profesional o técnico del GIT de servicios administrativos, registra en el modulo de Activos Fijos (Seven) la información de acuerdo con la conciliación y asignación de activos fijos.</t>
  </si>
  <si>
    <t>No realizar el cruce de la información con el  área contable, llegando a una conciliación registros.</t>
  </si>
  <si>
    <t>Conciliación de Activos fijos con el área contable</t>
  </si>
  <si>
    <t>El profesional o t{técnico del GIT de servicios administrativos mensualmente realiza la conciliación de activos fijos con el área de contabilidad, con el fin de comparar la información registrada tanto en cantidad de elementos como en valor.</t>
  </si>
  <si>
    <t>Gestión Administrativa</t>
  </si>
  <si>
    <t>Garantizar los servicios y elementos requeridos para el desarrollo de las actividades misionales de la SAE, que permita satisfacer las distintas necesidades de los colaboradores en el ejercicio de sus funciones.</t>
  </si>
  <si>
    <t>Actividades de mantenimiento planta física</t>
  </si>
  <si>
    <t>no identificar las necesidades de mantenimiento en las instalaciones de manera oportuna</t>
  </si>
  <si>
    <t>No se cumplan las actividades de mantenimiento programadas, de acuerdo al cronograma establecido</t>
  </si>
  <si>
    <t>la falta de planeación de las actividades de mantenimiento a ejecutar y desconocimiento de los funcionarios sobre como reportar las fallas en las instalaciones</t>
  </si>
  <si>
    <t>1) Retrasos en la operatividad y continuidad del negocio
2) Afectación de la integridad física de un trabajador</t>
  </si>
  <si>
    <t xml:space="preserve">   Afectación menor a 10 SMLMV </t>
  </si>
  <si>
    <t xml:space="preserve">Verificación de cronogramas de mantenimiento </t>
  </si>
  <si>
    <t>El Profesional especializado III del GIT de Servicios Administrativos se encarga de verificar el cronograma anual que entrega el arrendador que detalla las actividades de mantenimiento a ejecutar en las instalaciones y la periodicidad de cada una de ellas, esto para la sede principal en Bogotá donde opera la SAE. En las otras sedes y regionales estas actividades están ligadas al cumplimiento de las obligaciones establecidas en el contrato de arrendamiento.</t>
  </si>
  <si>
    <t>P-AB1-078 Procedimiento de mantenimiento de planta física</t>
  </si>
  <si>
    <t>1) Inspección física locativa a las nuevas necesidades de mantenimiento identificadas. 
2) Coordinar la ejecución del mantenimiento con los operarios 
3) Validar los insumos o materiales necesarios para la ejecución de la actividad</t>
  </si>
  <si>
    <t>No se realicen las inspecciones físicas semanales, de acuerdo con lo establecido en el procedimiento.</t>
  </si>
  <si>
    <t xml:space="preserve">Inspecciones físicas semanales </t>
  </si>
  <si>
    <t>Los operarios de mantenimiento por cada inspección semanal que realicen diligencian el formato F-AB1-299 Formato de inspección planta física, con el fin de que exista un seguimiento y control a las inspecciones físicas, lo que permitirá detectar posibles fallas o necesidades de mantenimiento en las instalaciones de la sede Bogotá. En dichas inspecciones si detectan alguna falla o anomalía esta es informada al Profesional Especializado III encargado del GIT de servicios administrativos para coordinar la ejecución de la actividad de mantenimiento y los materiales requeridos para esto, si es un mantenimiento menor. Para aquellas mantenimientos correctivos a las instalaciones físicas que requieran de una logística mayor deberán ser informados inmediatamente al Arrendador para que sea este quien coordine la reparación o ejecución del mantenimiento detectado.</t>
  </si>
  <si>
    <t>Los funcionarios no informen oportunamente las condiciones inseguras o necesidades de mantenimiento</t>
  </si>
  <si>
    <t>Seguimiento de actividades  de Mantenimiento Preventivo y/o Correctivo.</t>
  </si>
  <si>
    <t>El Técnico del GIT de servicios administrativos en conjunto con los operarios de mantenimiento registran las actividades de mantenimiento realizadas en el formato "F-AB1-207 Historial de Mantenimiento Preventivo y/o Correctivo" con el fin de tener un control y realizar un seguimiento a las actividades de mantenimiento preventivo y/o correctivo ejecutadas.</t>
  </si>
  <si>
    <t>Evaluar, hacer seguimiento, asesorar y/o acompañar a la gestión de los procesos de SAE y los solicitados por los entes de control.</t>
  </si>
  <si>
    <t>Auditorías, Seguimientos y Evaluaciones</t>
  </si>
  <si>
    <t>incumplimiento de las auditorías y seguimientos programados en el Plan Anual de auditoría</t>
  </si>
  <si>
    <t>Falta de recurso humano para la gestión de la auditoría</t>
  </si>
  <si>
    <t>falencias en la planeación, seguimiento, cambios, retrasos o limitación de capacidad operativa en el proceso</t>
  </si>
  <si>
    <t>1) Afectación del cumplimiento del plan de acción de la entidad.
2) Afectación de la credibilidad de la Oficina de Control Interno.</t>
  </si>
  <si>
    <t xml:space="preserve">Verificación de Necesidades de Personal </t>
  </si>
  <si>
    <t>El Jefe de la Oficina de Control Interno analiza y verifica los requerimientos o necesidades de recurso humano en la planeación anual y los remite a la Gerencia de Talento Humano.</t>
  </si>
  <si>
    <t>Oficina de Control Interno</t>
  </si>
  <si>
    <t xml:space="preserve">Presentar modificación del PAAI al comité institucional de coordinación de control interno, con la reprogramación de la actividad de evaluación
</t>
  </si>
  <si>
    <t>No contar con la información oportuna, coherente, íntegra y completa para la ejecución de las evaluaciones por parte de los auditados</t>
  </si>
  <si>
    <t>Control de términos de respuesta</t>
  </si>
  <si>
    <t>El Jefe de la Oficina de Control Interno comunica al inicio de la evaluación del Plan de Auditoría los requerimientos de información con anticipación necesaria para dar respuesta, validando que la información se entregue en los términos establecidos. En caso de no recibir contestación en los términos definidos, se realizará reiteración de solicitud de información, de lo contrario se dejará registro en los informes de auditoría.</t>
  </si>
  <si>
    <t xml:space="preserve">P-EC2-156 Procedimiento para ejecutar auditorías Internas  </t>
  </si>
  <si>
    <t>Inadecuada planeación de las auditorías</t>
  </si>
  <si>
    <t>Validación de PAAI en mesas de trabajo</t>
  </si>
  <si>
    <t>El Jefe de la Oficina de Control Interno lleva a cabo mesas de trabajo con Vicepresidencias, Gerencias y áreas responsables de la Presidencia, en donde se presenta la propuesta del PAAI Anual y se valida con las áreas las evaluaciones, alcance y cronograma de trabajo, previo a la aprobación del CICCI.</t>
  </si>
  <si>
    <t xml:space="preserve">P-CE1-090 Procedimiento Para  Programar Auditorías Internas </t>
  </si>
  <si>
    <t>No se realice seguimiento periódico del Plan Anual de Auditorías</t>
  </si>
  <si>
    <t>Seguimiento PAAI</t>
  </si>
  <si>
    <t>Los profesionales del equipo de trabajo de la Oficina de Control Interno realizan semanal y mensualmente el seguimiento al PAAI, identificando el grado de cumplimiento de las actividades programadas y los avances presentados. En caso de requerirse ajustes a la programación del PAAI, se realizarán siguiendo los lineamientos para tal fin.</t>
  </si>
  <si>
    <t>Inclusión en el alcance de auditorías temáticas o intervención por parte de los entes de control</t>
  </si>
  <si>
    <t>Plan de Auditorías CGR</t>
  </si>
  <si>
    <t>El Jefe de la Oficina de Control Interno realiza verificación anual de la página WEB de la Contraloría como insumo para determinar las auditorías de la vigencia y solicita a la Revisoría Fiscal su programación de auditorias.</t>
  </si>
  <si>
    <t>Planes de Mejoramientos Internos y Externos</t>
  </si>
  <si>
    <t>ejecución de planes de mejoramiento que no sean efectivos</t>
  </si>
  <si>
    <t>No se realice un adecuado análisis de causas por parte del líder del proceso o responsable que permita formular adecuadas actividades de mejoramiento.</t>
  </si>
  <si>
    <t xml:space="preserve">inadecuado análisis de causas y fallas en los seguimientos </t>
  </si>
  <si>
    <t>1) Investigaciones disciplinarias
2) Afectación de la credibilidad de la entidad</t>
  </si>
  <si>
    <t xml:space="preserve">   El riesgo afecta la imagen de algún área de la organización.</t>
  </si>
  <si>
    <t>Validación Formulación de Planes de Mejoramiento</t>
  </si>
  <si>
    <t>El Jefe de la Oficina de Planeación (Para planes de mejoramiento del SIG) o el Jefe de la Oficina de Control Interno (Para planes de mejoramiento de auditorías de gestión o de entes de control), según su competencia, realiza revisión del análisis de causas y acciones de mejora formuladas en los planes de mejoramiento, validando que los planes de mejoramiento se encuentren formulados correctamente. En caso de requerirse algún ajuste, se deberá informar al proceso que realiza su formulación para su respectiva actualización.</t>
  </si>
  <si>
    <t>P-EC2-109 Procedimiento para elaboración y Seguimiento Planes de Mejoramiento</t>
  </si>
  <si>
    <t>* Oficina Asesora de Planeación 
* Oficina de Control Interno</t>
  </si>
  <si>
    <t>Se presentan resultados de los seguimientos de los planes de mejoramiento al comité institucional de coordinación de control interno y Comité de Junta Directiva para que se tomen las decisiones necesarias.</t>
  </si>
  <si>
    <t>No se lleven a cabo las actividades programadas dentro de los términos establecidos.</t>
  </si>
  <si>
    <t>Seguimiento de  Planes de Mejoramiento por Tercera Línea de Defensa</t>
  </si>
  <si>
    <t>Los profesionales del equipo de la Oficina de Control Interno realizan el seguimiento al cumplimiento de los Planes de Mejoramiento con Entes de Control semestralmente y a los Planes de Mejoramiento Interno de acuerdo con la Programación del PAAI. En caso de requerirse alguna reprogramación de una actividad, deberá validarse con los lideres de proceso, la Jefe de Control Interno y el Ente de Control externo en caso de ser necesario.</t>
  </si>
  <si>
    <t>No se realice revisión del cumplimiento de los planes de mejoramiento por parte de la primera línea de defensa de MIPG.</t>
  </si>
  <si>
    <t>Seguimiento de Planes de Mejoramiento por  Primera Línea de Defensa</t>
  </si>
  <si>
    <t>El líder del proceso con su equipo de trabajo realizará seguimiento a los planes de mejoramiento internos y externos de manera periódica, validando el avance de las actividades programadas para asegurar su cumplimiento de acuerdo con las fechas y alcances establecidos.</t>
  </si>
  <si>
    <t>Áreas con planes de mejoramiento</t>
  </si>
  <si>
    <t xml:space="preserve">Acompañamientos </t>
  </si>
  <si>
    <t>no dar respuesta adecuada y oportuna a las solicitudes de asesoría y acompañamiento a la gestión de la SAE</t>
  </si>
  <si>
    <t>Solicitud de acompañamiento sin un término prudente para la organización de la actividad por parte de la Oficina de Control Interno</t>
  </si>
  <si>
    <t>limitaciones en los términos de respuesta a las solicitudes de acompañamiento</t>
  </si>
  <si>
    <t>1) Incumplimiento por parte del área misional de los procedimientos internos.
2) Afectación en la credibilidad de la Oficina de Control Interno.</t>
  </si>
  <si>
    <t>Validación Solicitudes de Acompañamiento</t>
  </si>
  <si>
    <t xml:space="preserve">El Jefe de la Oficina de Control Interno valida que las solicitudes de acompañamiento se realicen como mínimo cuatro (4) días hábiles de antelación, con el fin de que la Oficina de Control Interno evalúe la pertinencia y recursos con los que cuenta para llevar a cabo la actividad. En caso de poderse realizar el acompañamiento en los términos solicitados, se informará de manera oportuna. </t>
  </si>
  <si>
    <t xml:space="preserve">P-EC2-157 Procedimiento de Asesoría y Acompañamiento </t>
  </si>
  <si>
    <t>Informar por escrito a área solicitante con copia a la Presidencia de la entidad, indicando la justificación de las razones por las cuales no se brinda el acompañamiento solicitado</t>
  </si>
  <si>
    <t>Fallas en la organización de la logística por parte del área encargada</t>
  </si>
  <si>
    <t>Validación de Información preparatoria de Acompañamiento</t>
  </si>
  <si>
    <t>El Jefe de la Oficina de Control Interno realiza solicitud de información al área que solicita el acompañamiento validando los datos sobre la logística del acompañamiento previo al mismo.</t>
  </si>
  <si>
    <t>P-EC2-157 Procedimiento de Asesoría y Acompañamiento</t>
  </si>
  <si>
    <t>No contar con el recurso humano disponible para realizar el acompañamiento.</t>
  </si>
  <si>
    <t>Evaluación de carga operativa para procesos de acompañamiento</t>
  </si>
  <si>
    <t>El Jefe de la Oficina de Control Interno realiza reuniones donde se evalúa la carga laboral del equipo y se evalúa si se puede llevar a cabo el acompañamiento. En caso de no poderse realizar el acompañamiento solicitado, se informa al área solicitante por escrito las razones por las cuales no se encuentra disponible el personal para el acompañamiento.</t>
  </si>
  <si>
    <t>Mantenimiento y Soporte de Aplicaciones</t>
  </si>
  <si>
    <t>Gestionar los requerimientos de mantenimiento de aplicaciones para mantenerlas actualizadas y de soporte para que estén disponibles.</t>
  </si>
  <si>
    <t>atención inadecuada o inoportuna de solicitudes, requerimientos e incidentes en la mesa de ayuda</t>
  </si>
  <si>
    <t>Falta de competencias en el profesional o técnico a cargo del soporte</t>
  </si>
  <si>
    <t xml:space="preserve">falta de capacidad técnica o de negocio  </t>
  </si>
  <si>
    <t xml:space="preserve">1) Generación de reprocesos 
2) Demoras en la gestión y respuesta del servicio de la Mesa de ayuda
3) Demoras y afectación en los procesos de negocio 
</t>
  </si>
  <si>
    <t>Verificación de cumplimiento de requisitos del aspirante en el proceso de selección</t>
  </si>
  <si>
    <t>El profesional delegado de la Gerencia de Talento Humano deberá verificar la información de estudios, experiencia y documentos de la hoja de vida del aspirante, así como los resultados de la entrevista, pruebas psicotécnicas, prueba psicofisiológica de Poligrafía, visita domiciliaria, estudio de seguridad y exámenes ocupacionales, a fin de determinar el cumplimiento del perfil y requisitos exigidos. En caso que el aspirante no cumpla con los requisitos exigibles, se terminará su proceso de selección.</t>
  </si>
  <si>
    <t>P-GT1-010 Procedimiento de selección y Promoción de Talento Humano</t>
  </si>
  <si>
    <t>Actualizar el Catálogo de Servicios para fortalecer el servicio de soporte</t>
  </si>
  <si>
    <t>1) Informar la resolución inadecuada o inoportuna de solicitudes, requerimientos o incidencias a la Oficina de Gestión de la Información
2) Evaluar la situación presentada
3) Corregir los productos o servicios no conforme  con los protocolos de servicio de la mesa de ayuda</t>
  </si>
  <si>
    <t xml:space="preserve">Falta de información y/o soportes en el incidente, solicitud o requerimiento reportado </t>
  </si>
  <si>
    <t>Verificación de completitud de solicitudes, incidentes y requerimientos</t>
  </si>
  <si>
    <t>El Profesional y/o técnico delegados en la Oficina de Gestión de Ia Información  debe  verificar antes de la asignación de la solicitud, incidente o requerimiento la completitud de la información y soportes por parte del usuario solicitante. En caso de requerir algún complemento en la información suministrada, lo solicitará al área que realiza el requerimiento.</t>
  </si>
  <si>
    <t>N-TE1-061 Instructivo catalogo de servicios OGI
P-TE3-150 Procedimiento Mantenimiento y Soporte de Aplicaciones</t>
  </si>
  <si>
    <t>Realizar campañas de sensibilización con tips o boletines informativos para una adecuada gestión de tickets en la mesa de ayuda.</t>
  </si>
  <si>
    <t>Falta de especificación completa de un requerimiento</t>
  </si>
  <si>
    <t>Validación de requerimientos específicos de mantenimiento</t>
  </si>
  <si>
    <t>El profesional y/o técnico delegado en la Oficina de Gestión de Ia Información , en conjunto con el profesional delegado de la Oficina Asesora de Planeación, y el área responsable del negocio, validan el alcance de cada uno de los requerimientos específicos de los mantenimientos  evolutivos mediante el levantamiento de historias de usuario. En caso de requerirse ajustes a las historias de usuaria, se desarrollaran de manera conjunta a fin de presentarse a Comité y efectuar su posterior desarrollo.</t>
  </si>
  <si>
    <t>Proponer planes de mantenimiento para todos los activos de información que soportan la infraestructura tecnológica</t>
  </si>
  <si>
    <t>Falta de pruebas exhaustivas en los entregables de producto por parte de las áreas funcionales</t>
  </si>
  <si>
    <t>Verificación de Ciclo de Pruebas</t>
  </si>
  <si>
    <t>El profesional o técnico delegado de la Oficina de Gestión de la Información que gestiona los requerimientos verifica las F-TE3-029 Pruebas funcionales realizadas por los usuarios, a fin de verificar si se tienen resultados positivos, y proceder a presentar la prueba exitosa al Comité de Gestión de Cambios en el informe del ciclo de pruebas. En caso de presentarse resultados deficientes, se debe informar al líder de desarrollo la situación para gestionar una solución al posible inconveniente.</t>
  </si>
  <si>
    <t>N-TE3-006 Elaboración de ciclo de pruebas</t>
  </si>
  <si>
    <t xml:space="preserve">Aplicar evaluaciones periódicas de satisfacción del cliente de los servicios de mesa de ayuda </t>
  </si>
  <si>
    <t xml:space="preserve">Usuarios, productos y prácticas </t>
  </si>
  <si>
    <t>Realizar inscripción, registro y asignación de depositarios y/o liquidadores y
revisores Fiscales del FRISCO de manera automática a través del sistema,
reuniendo las condiciones de idoneidad necesarias para para la adecuada
administración inmuebles y/o sociedades.</t>
  </si>
  <si>
    <t>Entrega física de activos a Depositarios Provisionales</t>
  </si>
  <si>
    <t>no realizar entregas físicas del activo una vez posesionado el depositario provisional</t>
  </si>
  <si>
    <t>Falta de la capacidad operativa de las regionales</t>
  </si>
  <si>
    <t>retrasos en la comunicación de entregas físicas o capacidad operativa</t>
  </si>
  <si>
    <t>1) Activos sin administración o con retrasos en su administración
2) Detrimento patrimonial
3) Sanciones (disciplinaria y fiscal) para la entidad
4) Perjuicios económicos para el depositario</t>
  </si>
  <si>
    <t>Verificación de recursos humanos para la entrega física de activos</t>
  </si>
  <si>
    <t xml:space="preserve">El funcionario delegado de la Gerencia Regional verifica la capacidad operativa para entregar de manera física los activos a los depositarios y/o liquidadores por parte del personal de SAE dentro de la cobertura del bien a entregar. En caso de no contar con la capacidad operativa suficiente se indaga por correo electrónico y/o telefónicamente en otros grupos al interior del área y/o otra área para atender el requerimiento. </t>
  </si>
  <si>
    <t>1) Evidenciar las entregas físicas de activos que no se han realizado dentro de los 31 días hábiles establecidos
2) Programar diligencia de entrega de activos con depositario provisional
3) Entregar de manera física y prioritaria el activo al depositario provisional</t>
  </si>
  <si>
    <t>Difícil acceso a los bienes por su ubicación geográfica o condiciones de seguridad</t>
  </si>
  <si>
    <t>Programación de entrega de activos asignados a depositarios provisionales o liquidadores</t>
  </si>
  <si>
    <t>El profesional delegado de la Gerencia Regional verifica si el activo fue recibido por el Depositario Provisional y Liquidador en acompañamiento a diligencia de secuestro, y en caso negativo programa la entrega de activos asignado con base en el reporte generado por el GIT de Depositarios teniendo en cuenta los acuerdos de negocio establecidos en un plazo de hasta 31 días hábiles para hacer la entrega material de los activos de manera física o virtual dependiendo de las condiciones de seguridad y accesibilidad al activo, de acuerdo con el procedimiento de entrega de activos a terceros P-DF2-107</t>
  </si>
  <si>
    <t>P-RR1-056 Procedimiento de asignación de Activos a Depositarios Provisionales y Liquidadores</t>
  </si>
  <si>
    <t>Verificación periódica del control de entregas de activos a depositarios</t>
  </si>
  <si>
    <t>Falencias en el canal de comunicación para socializar las actas de posesión de depositarios para entrega física de activos</t>
  </si>
  <si>
    <t>Verificación de Actas de Posesión Suscritas</t>
  </si>
  <si>
    <t>El profesional delegado del GIT de Depositarios Provisionales y Liquidadores, valida que las actas de posesión se encuentren suscritas por las partes (Presidencia o Gerente regional y Depositario y/o Liquidador) y procede a actualizar y cargar el reporte de asignaciones con acta de posesión suscrita en la carpeta pública  determinada, la cual se sube los días viernes de cada semana para consulta y validación de las Gerencias Regionales. Adicionalmente, se remite correo electrónico a las Gerencias Regionales para su comunicación.</t>
  </si>
  <si>
    <t>Validar que la información de las actas de posesión suscritas con depositarios se encuentren actualizadas en la carpeta compartida para consulta de regionales</t>
  </si>
  <si>
    <t>Registro de Depositarios Provisionales y/o Liquidadores</t>
  </si>
  <si>
    <t>depositarios Provisionales y/o Liquidadores incorporados en el Registro con características erróneas</t>
  </si>
  <si>
    <t>Falencias en la verificación de los requisitos documentales de los depositarios provisionales y liquidadores inscritos</t>
  </si>
  <si>
    <t>falencias en los controles de evaluación de la Convocatoria de Registro de Depositarios y Liquidadores</t>
  </si>
  <si>
    <t>1) Depositarios Provisionales y/o Liquidadores que no pueden desarrollar de manera idónea la función para la que fueron seleccionados, así como su gestión y/o administración de los activos. 
2) Pérdida de credibilidad con los grupos de interés internos y externos
3) Reprocesos y sobrecostos administrativos</t>
  </si>
  <si>
    <t xml:space="preserve">   El riesgo afecta la imagen de la entidad con efecto publicitario sostenido a nivel de sector administrativo, nivel departamental o municipal.</t>
  </si>
  <si>
    <t>Verificación Requisitos Documentales para Registro en Convocatoria Depositarios y Liquidadores</t>
  </si>
  <si>
    <t>El profesional delegado del GIT de depositarios provisionales y liquidadores al momento del registro verifica dentro del módulo de depositarios provisionales y liquidadores que la información registrada corresponda a la información de los documentos radicados físicamente y que son requeridos por la convocatoria vigente, mediante el diligenciamiento de una lista de chequeo de verificación en Excel en el capítulo correspondiente a revisión documental, el cual se deja firmado. En caso de presentarse inconsistencias se solicita a través del módulo de verificación, las aclaraciones o subsanación de documentos que se consideren necesarios de acuerdo con la evaluación realizada especificando los términos, fechas y condiciones para su entrega, las cuales se remiten automáticamente al participante mediante correo electrónico.</t>
  </si>
  <si>
    <t>P-RR1-030 Procedimiento de Registro y Clasificación de Depositarios Provisionales y Liquidadores</t>
  </si>
  <si>
    <t>1) Corregir la información del depositario en el sistema de información dependiendo de la fase del proceso
2) Validar si el depositario cumple con los requerimientos para estar en el Registro oficial de depositarios
3) Gestionar, en caso de ser necesario, la remoción del depositario en caso de no cumplir con los requisitos exigibles</t>
  </si>
  <si>
    <t>Evaluación incorrecta o errónea de las diferentes características de clasificación, calificación y experiencia de los depositarios y-o liquidadores</t>
  </si>
  <si>
    <t>Verificación Requisitos de Evaluación de Participantes en Convocatoria</t>
  </si>
  <si>
    <t>Los profesionales delegados como equipo evaluador verifican el cumplimiento de requisitos de infraestructura tecnológica y administrativa, idoneidad y experiencia, información general, y capacidad jurídica y financiera establecida en la convocatoria vigente, dejando registro en una lista de chequeo de verificación de información y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</si>
  <si>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Existencia de diferentes criterios de evaluación (evaluadores) frente a los requisitos exigidos en la Convocatoria</t>
  </si>
  <si>
    <t>Verificación Equipo Evaluador Convocatoria</t>
  </si>
  <si>
    <t>El Gerente y/o Vicepresidente del área técnica que origina el contrato, del área financiera y jurídica, designarán los profesionales idóneos encargados de realizar la evaluación técnica, financiera y jurídica según su competencia, informándolo vía correo electrónico según solicitud.</t>
  </si>
  <si>
    <t>Desconocimiento de los requisitos exigidos en la Convocatoria por parte de los evaluadores</t>
  </si>
  <si>
    <t>Verificación de Requisitos en Comité de Depositarios Provisionales</t>
  </si>
  <si>
    <t>Inconsistencias y falta de claridad en los requisitos establecidos en la Convocatoria</t>
  </si>
  <si>
    <t xml:space="preserve">Verificación de Observaciones de Ciudadanía en Convocatoria </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</si>
  <si>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remitírsela al aspirante para su respectiva respuesta a la ciudadanía.</t>
  </si>
  <si>
    <t>activos sin asignación de Depositarios Provisionales y/o Liquidadores</t>
  </si>
  <si>
    <t>Falencias en la validación de solicitudes de asignación de activos a depositarios yo liquidadores</t>
  </si>
  <si>
    <t>inexistencia de depositarios de acuerdo con las necesidades o falencias del sistema en el proceso de asignación</t>
  </si>
  <si>
    <t>1) Invasión u ocupación de manera ilegal y que no presenten ninguna gestión.
2) Desmantelamiento de los activos 
3) Deterioro y detrimento patrimonial de los activos
4) Sociedades sin representación legal con implicaciones legales
5) Retrasos en la administración de activos y sobrecostos administrativos</t>
  </si>
  <si>
    <t>1) Verificar depositarios disponibles para administrar los activos de acuerdo con su naturaleza y características. 
2) Realizar proceso de asignación prioritaria de depositarios de acuerdo con activos sin esquema de administración</t>
  </si>
  <si>
    <t>Posesión Depositarios Provisionales</t>
  </si>
  <si>
    <t>generación y suscripción del Acta de posesión con datos incorrectos o incompletos</t>
  </si>
  <si>
    <t>Error humano o tipográfico en la elaboración del acta de posesión</t>
  </si>
  <si>
    <t>error humano o inconsistencia de información en etapas previas en el Sistema de Información</t>
  </si>
  <si>
    <t>1) Reprocesos en la elaboración y firma de las actas de posesión  
2)Retrasos en la administración de activos
3) Administración ineficiente o inadecuada a depositarios provisionales
4) Errores en registro de activos ante Oficinas de Registro
5) Sobrecostos administrativos</t>
  </si>
  <si>
    <t>Verificación Actas de Posesión de Depositarios</t>
  </si>
  <si>
    <t>El Coordinador del GIT de Depositarios Provisionales y Liquidadores revisa, verifica y aprueba las actas de posesión elaboradas por el profesional delegado del grupo de trabajo, conforme a la plantilla establecida para tal fin. En caso de requerir algún ajuste, se solicita su corrección para posterior envío para suscripción del depositario provisional y/o liquidador</t>
  </si>
  <si>
    <t>1) Informar la situación presentada
2) Corregir Acta de posesión del depositario provisional
3) Informar a los actores intervinientes de la actualización de información para facilitar la gestión de la administración de activos</t>
  </si>
  <si>
    <t>Inconsistencia en la información de la asignación contenida en la resolución que contiene los datos de los activos asignados</t>
  </si>
  <si>
    <t>Verificación de Actos Administrativos</t>
  </si>
  <si>
    <t xml:space="preserve">El profesional delegado de la Gerencia de Asuntos Legales recibe, revisa, aprueba y expide la resolución de asignación de depositarios provisionales elaborada por el GIT de depositarios provisiones de acuerdo con plantilla aprobada, verificando que todos los datos sean correctos, completos y se encuentre en las condiciones requeridas. En caso de requerir ajustes, se realiza devolución para su corrección o ajustes, y posterior formalización. </t>
  </si>
  <si>
    <t>P-GJ2-080 Procedimiento Revisión y Expedición</t>
  </si>
  <si>
    <t>Orientación jurídica</t>
  </si>
  <si>
    <t>Atender y responder las consultas que se formulen sobre la interpretación y/o aplicación de normas.</t>
  </si>
  <si>
    <t>Normograma y Requisitos Legales</t>
  </si>
  <si>
    <t>incumplimiento de la normativa vigente</t>
  </si>
  <si>
    <t>Desconocimiento de la norma existente</t>
  </si>
  <si>
    <t>desconocimiento técnico y/o debilidades en la aplicación de controles operacionales</t>
  </si>
  <si>
    <t>1) Pérdidas económicas
2) Pérdida de imagen reputacional y credibilidad por las partes interesadas
3) Sanciones legales o de entes de control
4) Productos o servicios sin criterios de conformidad</t>
  </si>
  <si>
    <t>Verificación Normatividad Aplicable a SAE</t>
  </si>
  <si>
    <t>El profesional delegado de la Gerencia de Asuntos Legales verifica, con apoyo de las áreas, cada vez que sea necesario, la creación, modificación o eliminación de normas que atañen al cumplimiento normativo de SAE, dejando su registro en el Normograma. En caso de presentarse alguna actualización, se procede a actualizar el normograma y publicarlo en la página web institucional para consulta de las partes interesadas.</t>
  </si>
  <si>
    <t>P-DE3-120 Procedimiento para la Identificación y evaluación de requisitos legales</t>
  </si>
  <si>
    <t>Automatización del normograma en el Software Daruma para posterior consulta de todos los colaboradores de SAE</t>
  </si>
  <si>
    <t>1) Informar a la Gerencia de Asuntos Legales la situación presentada
2) Analizar las acciones jurídicas a adelantar frente el incumplimiento legal identificado
3) Implementar el tratamiento específico en cada caso de acuerdo con situación y normativa relacionada</t>
  </si>
  <si>
    <t>Interpretación errada de la norma</t>
  </si>
  <si>
    <t>Verificación de Conceptos Jurídicos</t>
  </si>
  <si>
    <t>El Gerente de Asuntos Legales o el Gerente de Contratos, dependiendo de la temática, verifica que los conceptos jurídicos emitidos sean consistentes con la solicitud, estén basados en el cumplimiento de la normatividad, y el desarrollo del concepto (tema, caso concreto, consideraciones, conclusiones, fuentes normativas), a fin de aprobar o no su emisión. En caso de requerirse ajustes al proyecto de concepto, se solicitan los ajustes respectivos al profesional delegado para posterior revisión y visto bueno de la Gerencia respectiva.</t>
  </si>
  <si>
    <t>P-GJ2-079 Procedimiento Atención Conceptos Jurídicos</t>
  </si>
  <si>
    <t>* G. Asuntos Legales
* G. de Contratos</t>
  </si>
  <si>
    <t>Sensibilizar con los colaboradores de SAE los requisitos para solicitar conceptos jurídicos</t>
  </si>
  <si>
    <t>Inexistencia de controles operativos en los procedimientos que permitan el cumplimiento de la normativa vigente</t>
  </si>
  <si>
    <t>Revisión de Documentos del SIG</t>
  </si>
  <si>
    <t>Incumplimiento de procedimientos o controles diseñados para el normal funcionamiento operativo y cumplimiento legal</t>
  </si>
  <si>
    <t>Falencias en el seguimiento de los requisitos legales aplicables a la Entidad</t>
  </si>
  <si>
    <t>Evaluación de Cumplimiento de Requisitos Legales</t>
  </si>
  <si>
    <t>El profesional designado por la Gerencia de Asuntos Legales  realiza la evaluación de requisitos legales en el formato F-DE3-119 Matriz de identificación y evaluación de requisitos legales, validando el estado de cumplimiento de los mismos de acuerdo con las evidencias o actividades realizadas en la entidad.</t>
  </si>
  <si>
    <t>P-DE3-120 Procedimiento para la identificación y evaluación de requisitos legales</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</si>
  <si>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</si>
  <si>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alistamiento inadecuado y/o inoportuno de activos</t>
  </si>
  <si>
    <t>Inconsistencias en los soportes remitidos para el análisis de la información para la disposición de los activos</t>
  </si>
  <si>
    <t>insuficiente información, recursos, condiciones de entorno, y/o coordinación interinstitucional</t>
  </si>
  <si>
    <t>1) Reproceso en el alistamiento
2) Posible detrimento patrimonial por altos costos en procesos de alistamiento
3) Sanciones a la SAE por incumplimiento de obligaciones fiscales, jurídicas y administrativas en la administración de activos
4) Deterioro físico e invasión de los activos
5) Pérdida de confianza y credibilidad con las partes interesadas</t>
  </si>
  <si>
    <t>Verificación de información física y catastral del Activo para saneamiento</t>
  </si>
  <si>
    <t>El profesional delegado de la Gerencia Técnica verifica que la información del predio en GEOPORTAL corresponda con lo registrado en el sistema de información catastral en lo referente al identificador predial (Certificado catastral), apertura de acciones administrativas, rectificaciones (FMI), áreas, cabidas, linderos, escritura pública, entre otros. En caso de encontrar inconsistencias en los documentos y/o sistemas de información externas se determinan acciones de saneamiento a seguir de acuerdo con el aspecto a subsanar.</t>
  </si>
  <si>
    <t>P-DP2-049 Procedimiento físico catastral de bienes inmuebles</t>
  </si>
  <si>
    <t>1) Informar los errores de la documentación relacionada con el alistamiento a las Vicepresidencias Misionales para implementar acciones de corrección.
2) Corregir la documentación relacionada con el alistamiento
3) Reiterar las solicitudes de información a las autoridades competentes para completar o corregir los alistamientos, cuando sea requerido.
4) Reprogramación de diligencias de alistamiento, cuando las mismas no sean posibles.</t>
  </si>
  <si>
    <t>Que se presente acciones judiciales externas durante el alistamiento</t>
  </si>
  <si>
    <t>Verificación de información de demandas, conciliaciones y solicitudes internas</t>
  </si>
  <si>
    <t>El abogado enlace delegado por la Gerencia de Asuntos Legales verifica y analiza la información de demandas, conciliaciones y solicitudes internas a fin de asignar el reparto de representación externa de SAE para dar inicio a los procesos legales a los que haya a lugar o dar contestación a las acciones judiciales interpuestas contra SAE</t>
  </si>
  <si>
    <t>P-GJ1-081 Procedimiento Representación Judicial o Administrativa Externa</t>
  </si>
  <si>
    <t>Retrasos en la inscripción de medidas cautelares de los activos</t>
  </si>
  <si>
    <t>Verificación de inscripción de medidas cautelares en activos</t>
  </si>
  <si>
    <t>El profesional delegado de la Gerencia de Asuntos Legales o los abogados delegados de cada área que realiza el alistamiento de un activo verifica si en los Certificados de Tradición de los activos se presenta el registro de medidas cautelares al momento de alistamiento del activo. En caso de no existir la medida registrada, la Gerencia de Asuntos Legales solicitará su debida inscripción con la autoridad competente, y de no recibirse contestación por parte de la autoridad correspondiente en un término de 6 meses se emitirá memorando dirigido a la Vicepresidencia de Bienes Muebles e Inmuebles y GIT de Aseguramiento y Control de la Información para determinar la inactivación del FMI</t>
  </si>
  <si>
    <t>P-DP2-048 Saneamiento jurídico de bienes inmuebles</t>
  </si>
  <si>
    <t xml:space="preserve">Información inadecuada y/o inoportuna de los activos por parte de la autoridad judicial, entidades de registro y hacienda, entre otras entidades competentes </t>
  </si>
  <si>
    <t>Verificación de documentación del activo para su alistamiento</t>
  </si>
  <si>
    <t>El funcionario delegado de la Gerencia Regional, Gerencias de Sociedades y/o Gerencia de Bienes Muebles verifica la completitud de la información externa requerida para el alistamiento de los bienes a fin de proceder con los trámites respectivos desde sus áreas o tramitarla a través de la Gerencia de Asuntos Legales cuando el documento faltante sea de carácter jurídico. En caso de no presentarse toda la documentación, cada funcionario delegado solicitará y/o reiterará por medio escrito a las autoridades competentes la información faltante para finiquitar el proceso</t>
  </si>
  <si>
    <t>* G. Regionales 
* GB. Muebles 
* G. Sociedades Activas 
* G. Sociedades en Liquidación</t>
  </si>
  <si>
    <t>Dificultad de acceso a activos por condiciones de seguridad y/o estado de ocupación</t>
  </si>
  <si>
    <t>Verificación de condiciones de seguridad para procesos de desalojos o visitas técnicas</t>
  </si>
  <si>
    <t>El profesional delegado de la Gerencia Regional, Gerencias de Sociedades y/o Gerencia de Bienes Muebles verifica las condiciones de seguridad del activo y/o las solicitudes de desalojo requeridas a fin de validar y gestionar las necesidades de recursos humanos, transporte, seguridad y/o almacenamiento de activos para proceder al alistamiento del bien</t>
  </si>
  <si>
    <t xml:space="preserve">P-DP2-050 Desalojo de bienes inmuebles
DP2 Protocolo de visitas de inspección de bienes </t>
  </si>
  <si>
    <t>Decisiones administrativas y judiciales por autoridades externas sobre los activos en administración de SAE contrarias a la normativa para la administración de bienes en el FRISCO</t>
  </si>
  <si>
    <t>Verificación de inicio de acciones judiciales, prejudiciales y administrativas</t>
  </si>
  <si>
    <t>El profesional delegado de la Gerencia de Asuntos Legales de acuerdo con solicitudes e información reportada por las áreas misionales verifica la viabilidad del inicio o improcedencia de acciones judiciales, prejudiciales y/o administrativas en los casos informados por las áreas que afecten los intereses de SAE</t>
  </si>
  <si>
    <t>P-GJ1-200 Procedimiento inicio de acciones judiciales</t>
  </si>
  <si>
    <t>Administración de depósitos provisionales</t>
  </si>
  <si>
    <t>Hacer el seguimiento a los informes de gestión y al recaudo de productividad de los inmuebles administrados en depósito provisional, Tramitar, atender las solicitudes realizadas por los depositarios provisionales para desarrollo administración y dejar registro de sus gestiones teniendo en cuenta lo definido en la metodología de administración.</t>
  </si>
  <si>
    <t>Registro de Productividad de Activos</t>
  </si>
  <si>
    <t>falta de identificación de los activos productivos dentro del sistema de información</t>
  </si>
  <si>
    <t>Documentación incompleta de la productividad del activo por parte de depositarios provisionales</t>
  </si>
  <si>
    <t>1) Pérdidas económicas
2) Sanciones o denuncias
3) Reportes estratégicos erróneos
4) Toma de decisiones erróneas
5) Reprocesos administrativos
6) Asignación de esquemas de administración erróneos
7) Pérdida reputacional con algunos grupos de valor por datos erróneos</t>
  </si>
  <si>
    <t>Verificación Informes de gestión de depositarios</t>
  </si>
  <si>
    <t>El (Los) profesional(es) delegado(s) de la Gerencia Regional, Gerencia de Sociedades Activas y/o Gerencia de Sociedades en Liquidación verifica la información presentada por el depositario en los informes de gestión en la cual se verifica la información básica del predio, productividad,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se solicita los ajustes respectivos al depositario mediante oficio o correo electrónico.</t>
  </si>
  <si>
    <t>P-DT3-084 Procedimiento seguimiento informe de gestión a inmuebles en depósito provisional
N-DT3-032 Revisión informe de gestión a inmuebles de depósito P.</t>
  </si>
  <si>
    <t xml:space="preserve">* GBI. Urbanos
* G. Sociedades Activas 
* G. Sociedades en Liquidación </t>
  </si>
  <si>
    <t>Realizar mesa de trabajo en conjunto con todas las regionales para establecer los criterios de evaluación y seguimiento a los depositarios provisionales</t>
  </si>
  <si>
    <t>1) Solicitudes de cargue de información a funcionarios y/o depositarios provisionales
2) Plan de choque interno para cargue e información actualizada al sistema
3) Aprobación de nuevos cargues de información</t>
  </si>
  <si>
    <t>Desconocimiento técnico para identificar los estados de ocupación, esquema de administración y/o productividad</t>
  </si>
  <si>
    <t>Auditoría documental Portafolio de Activos SAE administrados por depositarios</t>
  </si>
  <si>
    <t>El (Los) Profesional(es) delegados por parte de las Gerencias Regionales, de manera semestral, realizan auditorías o verificaciones documentales generales del portafolio de SAE administrados por depositarios provisionales, con el propósito de validar posibles inconsistencias a nivel productivo, estado de ocupación, esquemas de administración, categorización de activos, gestiones administrativas y/o operativas, entre otros aspectos para contar con información confiable del portafolio de activos de SAE. En caso de encontrar inconsistencias se determinan planes de mejora con las áreas involucradas, registrándolos en un informe de auditoría con la información del diagnóstico realizado.</t>
  </si>
  <si>
    <t>Realizar capacitaciones, foros y mesas de trabajos para sensibilizar y fortalecer los conocimientos de los depositarios frente a la administración que ejercen sobre los activos</t>
  </si>
  <si>
    <t xml:space="preserve">* G. Comercial 
* GBI. Urbanos 
* GBI. Rurales
* G. Técnica
* G. Regionales </t>
  </si>
  <si>
    <t>Falta de actualización de esquemas de administración y/o estados de ocupación o productividad de los activos en el sistema</t>
  </si>
  <si>
    <t>Verificación Actualización de Visitas en Sistema de Información</t>
  </si>
  <si>
    <t>El (Los) Profesional(es) delegados de la coordinación operativa de las Gerencias Regionales, verifican que los inmuebles inspeccionados que se encuentran en administración directa o por deposito provisional tengan la información completa y actualizada en el sistema de información con base en el informe o acta de visita. Adicionalmente, el profesional delegado verifica informe de visitas cargadas al sistema emitido por el GIT de Aseguramiento de la Información para validar cargues pendientes de información. En caso de encontrar información desactualizada, se solicita al funcionario encargado de realizar las gestiones pertinentes para su actualización.</t>
  </si>
  <si>
    <t>Fallas en el sistema para el cargue de reportes de seguimiento y administración</t>
  </si>
  <si>
    <t>Verificación de fallas en aplicaciones</t>
  </si>
  <si>
    <t>El profesional delegado de la Mesa de Ayuda de la Oficina de la Gestión de la Información recibe, analiza y valida las fallas temporales del sistema para el cargue de información por parte de los depositarios, y procede a gestionar el soporte respectivo de acuerdo con el tipo de requerimiento. Todo el proceso resolutivo queda registrado en la mesa de ayuda de acuerdo con el ticket expedido por la falla registrada</t>
  </si>
  <si>
    <t>Inscripción en Entidades de Registro</t>
  </si>
  <si>
    <t>que las entidades de registro no realicen las inscripciones ordenadas por la entidad en virtud de su función como administrador</t>
  </si>
  <si>
    <t>Debilidad en la comunicación  y seguimiento al registro de las anotaciones</t>
  </si>
  <si>
    <t xml:space="preserve"> desconocimiento, interpretación errónea y seguimiento al registro de anotaciones</t>
  </si>
  <si>
    <t>1) Impide la correcta administración de los activos
2) Sanciones o denuncias a la entidad.
3) Pérdida de valor o generación de un detrimento patrimonial.
4) Incurrir en sobrecostos de administración
5) Pérdida oportunidad de negocios</t>
  </si>
  <si>
    <t>Seguimiento interno a las comunicaciones de solicitudes de anotaciones en oficinas de registro</t>
  </si>
  <si>
    <t>Los funcionarios delegados por las Gerencias dependiendo de la tipología de Activos realizan seguimiento a la recepción y contestación de las solicitudes de anotación realizadas a las oficinas de registro, llevando un control de las comunicaciones en el cual se verifica el acuse de recibido o confirmación de lectura del correo dependiendo del tipo de envío, y la respuesta de la solicitud brindada por la oficina de registro.</t>
  </si>
  <si>
    <t>P-CA-1-032 Procedimiento comunicación externa 
P-GJ2-051 Procedimiento publicaciones notificaciones acto administrativo</t>
  </si>
  <si>
    <t xml:space="preserve">Realizar una comunicación directa en caso que se requiera con las entidades de registro para priorizar las solicitudes </t>
  </si>
  <si>
    <t xml:space="preserve">1) Enviar una reiteración solicitando la realización de la inscripción a las  entidades de registro 
2) Realizar mesas de trabajo con las entidades de registro para identificar las limitantes de la no realización del registro </t>
  </si>
  <si>
    <t xml:space="preserve">Desconocimiento e interpretación errónea de las entidades de registro acerca del objeto social de SAE  </t>
  </si>
  <si>
    <t xml:space="preserve">Reiteración y/o aclaración de anotaciones a las oficinas de registro </t>
  </si>
  <si>
    <t xml:space="preserve">Los funcionarios delegados por las Gerencias dependiendo de la tipología de Activos verifican el registro de anotaciones solicitadas a las oficinas de registro, y en caso de no tener un resultado positivo reiteran y/o aclaran las solicitudes de registro para que se realicen las anotaciones ordenadas. </t>
  </si>
  <si>
    <t>P-CA-1-032 Procedimiento comunicación externa</t>
  </si>
  <si>
    <t>Estados de cuenta</t>
  </si>
  <si>
    <t xml:space="preserve"> estados de cuenta incompletos de los activos</t>
  </si>
  <si>
    <t>No se cuente con la información adecuada para realizar el estado de cuenta</t>
  </si>
  <si>
    <t xml:space="preserve">la falta de información administrativa y financiera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</si>
  <si>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t>
  </si>
  <si>
    <t>Depuración y actualización de estados de cuenta</t>
  </si>
  <si>
    <t>Los funcionarios delegados por las Gerencias dependiendo de la tipología de Activos realizan una depuración y actualización de la información histórica de los estados de cuenta</t>
  </si>
  <si>
    <t xml:space="preserve">N-DF2-057 Instructivo generación de estados de cuenta </t>
  </si>
  <si>
    <t xml:space="preserve">* GBI. Urbanos 
* GBI. Rurales 
* G. Sociedades Activas </t>
  </si>
  <si>
    <t>Que no se capture en los sistemas de información todas las variables asociadas a los gastos y al productividad generada</t>
  </si>
  <si>
    <t>Verificación y consolidación de la información para solicitar la actualización y alimentación manual del sistema</t>
  </si>
  <si>
    <t>Los funcionarios delegados por las Gerencias dependiendo de la tipología de Activos realizan una verificación y consolidación de la información para solicitar al comité la actualización y alimentación manual del sistema</t>
  </si>
  <si>
    <t xml:space="preserve">P-DT3-137 Procedimiento de verificación, rendición de cuentas depositarios provisionales removidos  </t>
  </si>
  <si>
    <t xml:space="preserve">* GBI. Urbanos 
* GBI. Rurales 
* GB. Muebles 
* G. Sociedades Activas </t>
  </si>
  <si>
    <t xml:space="preserve">Falta de claridad en la metodología para el cálculo de los estados de cuenta de los activos </t>
  </si>
  <si>
    <t>Revisión de estados de cuenta</t>
  </si>
  <si>
    <t>El profesional delegado de la Gerencia Financiera realiza una revisión analítica del estado de cuenta del bien y la entrega completa de los documentos, confirmando los ingresos y gastos según ceritifcación emitida por el depositario o por el área misional encargada. En caso de requerir ajustes los solicitará a las áreas involucradas</t>
  </si>
  <si>
    <t xml:space="preserve">Realizar mesa de trabajo para verificar y actualizar en caso de ser requerido de N-DF2-057 Instructivo generación de estados de cuenta </t>
  </si>
  <si>
    <t>Donación de Activos</t>
  </si>
  <si>
    <t>donar un activo con potencial de venta</t>
  </si>
  <si>
    <t>Debilidades en la comunicación entre procesos</t>
  </si>
  <si>
    <t xml:space="preserve">debilidades en la comunicación entre procesos y/o cálculos errados de costo beneficio </t>
  </si>
  <si>
    <t>1) Pérdida oportunidad de negocios
2) Pérdida de credibilidad de SAE 
3) Sanciones y/o demandas en contra de SAE
4) Inadecuada toma de decisiones</t>
  </si>
  <si>
    <t xml:space="preserve">Estudios y verificaciones a que haya lugar con respecto a la posibilidad de donación </t>
  </si>
  <si>
    <t>Los funcionarios delegados por las Gerencias dependiendo de la tipología de Activos realiza los estudios y verificaciones a que haya lugar con respecto a la solicitud de donación y la gestión para la
emisión del Informe de Viabilidad Técnica y Viabilidad Jurídica.</t>
  </si>
  <si>
    <t xml:space="preserve">* GBI. Urbanos 
* GBI. Rurales 
* GB. Muebles 
* G. Regionales 
* G. Sociedades Activas </t>
  </si>
  <si>
    <t>1) Identificar en que parte del proceso se materializó el riesgo con el fin de fortalecer el control 
2) Socialización y desarrollo del Riesgo materializado dentro de las Gerencia con el fin</t>
  </si>
  <si>
    <t>Fallas en el cálculo del costo beneficio dentro del proceso de administración</t>
  </si>
  <si>
    <t>Validación cálculos del costo beneficio de los activos</t>
  </si>
  <si>
    <t>Los Gerentes misionales dependiendo de la tipología de activos que administran y con base a la viabilidad técnica emitida validan el estudio de costo beneficio realizado por los  funcionarios delegados por las Gerencias</t>
  </si>
  <si>
    <t>Vinculación del talento humano</t>
  </si>
  <si>
    <t xml:space="preserve"> vinculación del Talento Humano de manera inadecuada o inoportuna incumpliendo las disposiciones legales</t>
  </si>
  <si>
    <t>No recibir formalmente la notificación, modificación o cancelación de los ingresos de personal de manera adecuada y oportunamente por parte de las áreas.</t>
  </si>
  <si>
    <t>falta de ejecución, seguimiento y control en el proceso.</t>
  </si>
  <si>
    <t>1) Ausencia temporal o definitiva de Talento Humano en las operaciones de la entidad
2) Incumplimiento en los objetivos y metas estratégicas.
3) Afectación a los derechos laborales y legales de las personas vinculadas.
4) Reclamaciones administrativas  o judiciales por parte del trabajador.
5) Hallazgos de auditoria por incumplimiento en el procedimiento.
6) Reprocesos administrativos y operativos</t>
  </si>
  <si>
    <t>Validación Ingreso del Aspirante</t>
  </si>
  <si>
    <t>El profesional delegado de la Gerencia de Talento Humano deberá comunicar a los intervinientes en el proceso de vinculación la autorización de ingreso con una antelación de no menos de cinco (5) días hábiles, verificando si existe alguna modificación o cancelación del área con relación al ingreso del aspirante. En caso de no recibir ninguna observación, la Gerencia de Talento Humano continua con el proceso de vinculación.</t>
  </si>
  <si>
    <t>P-T1-193 Procedimiento Vinculación del Talento Humano</t>
  </si>
  <si>
    <t>1) Cuando el proceso de vinculación sea inoportuno, implementar un plan de choque o de contingencia para agilizar los procesos de contratación
2) Cuando el proceso de vinculación es inadecuado, se identifican los errores o situaciones a subsanar para establecer un plan de tratamiento específico o corrección para cada caso.
3) Realizar auditoría a las historias laborales de acuerdo a las novedades de ingreso o retiro, cuando sea requerido.</t>
  </si>
  <si>
    <t>Entrega inoportuna o inadecuada de los documentos de la vinculación por parte del aspirante</t>
  </si>
  <si>
    <t>Verificación documentos de ingreso o vinculación del aspirante</t>
  </si>
  <si>
    <t>El profesional delegado de la Gerencia de Talento Humano  aplica, realiza seguimiento y verifica la completitud de los documentos establecidos en el formato F-GT1-005 Formato Lista de Chequeo Documentos de Ingreso, a fin de completar el proceso de vinculación. En caso de faltar algún documento, o requisito legal en la vinculación, solicita de manera oportuna la  información faltante al aspirante.</t>
  </si>
  <si>
    <t>P-T1-193 Procedimiento vinculación del Talento Humano</t>
  </si>
  <si>
    <t>Falencias en la ejecución del proceso de vinculación por parte de SAE</t>
  </si>
  <si>
    <t>Revisión documental de proceso de vinculación en las Historias Laborales</t>
  </si>
  <si>
    <t>El profesional delegado de la Gerencia de Talento Humano recopila y verifica los documentos del proceso de selección y vinculación en el formato F-GT1-007 Lista de Chequeo Documentos Historia Laboral, validando si existen documentos pendientes por entregar o documentos duplicados registrándolo en el Formato F-GT1-008 Hoja de Control documentos Historia Laboral. En caso de que exista una desviación en la documentación del proceso de vinculación, se informará al profesional delegado del proceso o al profesional vinculado.</t>
  </si>
  <si>
    <t>P-GT1-012 Procedimiento Conformación Historias Labores</t>
  </si>
  <si>
    <t>Continuidad_Negocio</t>
  </si>
  <si>
    <t>Selección de candidatos</t>
  </si>
  <si>
    <t>ausencia temporal o definitiva de personas esenciales para la dirección y
operación de la entidad</t>
  </si>
  <si>
    <t>Los candidatos preseleccionados en la etapa de provisión de la vacante no superan la entrevista, pruebas psicotécnicas y técnicas.</t>
  </si>
  <si>
    <t xml:space="preserve">resultados ineficaces o inoportunos en el proceso de provisión de la vacante del área </t>
  </si>
  <si>
    <t>Afectación Operacional</t>
  </si>
  <si>
    <t>1) Incumplimiento en los objetivos y metas estratégicas.
2) Parálisis de los procesos de negocio
3) Imagen reputacional afectada con partes interesadas
4) Pérdidas económicas en la operación
5) Toma de decisiones erradas o inoportunas</t>
  </si>
  <si>
    <t xml:space="preserve">   Interrupción del proceso de negocio entre 8,01 horas y 2 días</t>
  </si>
  <si>
    <t>Revisión del perfil requerido para la vacante</t>
  </si>
  <si>
    <t>El profesional delegado de la Gerencia de Talento Humano ejecutará el procedimiento de selección validando se cumpla el perfil a través de la aplicación de la entrevista y de las pruebas técnicas y psicotécnicas. En caso de que el candidato no superé las pruebas realizadas se finiquita el proceso de selección con dicho aspirante.</t>
  </si>
  <si>
    <t xml:space="preserve">Validar la ejecución de la aplicación de la entrevista y de las pruebas psicotécnicas y técnicas </t>
  </si>
  <si>
    <t>Cada vez que se realice la preselección de candidatos</t>
  </si>
  <si>
    <t>1) Revisión periódica no mayor a 1 mes de las vacantes pendientes dando prioridad a los casos que lleven más tiempo por cubrir.
2) Activar nuevamente la búsqueda de candidatos para el cargo.</t>
  </si>
  <si>
    <t>Los candidatos preseleccionados en la etapa de provisión de la vacante no superan el estudio de seguridad.</t>
  </si>
  <si>
    <t>Verificación de estudio de seguridad de aspirantes a la vacante</t>
  </si>
  <si>
    <t>El Gerente de Talento Humano analizará el resultado del estudio de seguridad de los candidatos preseleccionados suministrado por la empresa tercerizada para tal fin, verificando si los resultados son positivos para la continuidad del proceso de selección. En caso de identificarse alguna inconsistencia o desviación, no se continuará con el proceso de selección con dicho aspirante.</t>
  </si>
  <si>
    <t>Confirmar que se haya realizado el proceso previo para envío de estudio de seguridad y mediante análisis del resultado corroborar que el proveedor haya realizado el estudio de seguridad de manera completa y adecuada.</t>
  </si>
  <si>
    <t>Cada vez que se requiera realizar el estudio de seguridad</t>
  </si>
  <si>
    <t>Los candidatos preseleccionados en la etapa de provisión de la vacante presentan restricciones en el examen de salud para el cargo requerido.</t>
  </si>
  <si>
    <t>Validación de exámenes ocupacionales</t>
  </si>
  <si>
    <t>El profesional delegado de SST de la Gerencia de Talento humano valida los resultados de los exámenes médicos e informarlo posteriormente a a los profesionales delegados de selección y promoción. En caso de presentarse alguna restricción y basado en el concepto se dará continuidad o no al proceso de selección.</t>
  </si>
  <si>
    <t>Confirmar que los exámenes médicos cumplan con los requisitos para el cargo solicitado</t>
  </si>
  <si>
    <t>Los candidatos preseleccionados desisten de la vinculación laboral.</t>
  </si>
  <si>
    <t>Verificación de continuidad del proceso de selección con el aspirante</t>
  </si>
  <si>
    <t>El profesional delegado de la Gerencia de Talento Humano realiza el procedimiento de selección y promoción de forma minuciosa a fin de detectar anticipadamente comportamientos en los candidatos que lo lleven a desistir de la oferta laboral, e  indaga de manera adicional con el aspirante, si una vez terminada las pruebas iniciales desea continuar o no con el proceso de selección. En caso contrario, no se continua con el proceso de selección con dicho aspirante.</t>
  </si>
  <si>
    <t>Atraer el talento humano a partir de la promoción de la carta de beneficios de la entidad.</t>
  </si>
  <si>
    <t xml:space="preserve">Cuando se realicen procesos de selección </t>
  </si>
  <si>
    <t xml:space="preserve">Relaciones laborales </t>
  </si>
  <si>
    <t>Afiliaciones al Sistema de Seguridad Social</t>
  </si>
  <si>
    <t>no realizar la afiliación oportuna de los colaboradores de SAE al sistema de seguridad social</t>
  </si>
  <si>
    <t>Radicar la solicitud de afiliación en la entidad de seguridad social fuera de los tiempos establecidos legalmente debido a fallas humanas, administrativas o tecnológicas.</t>
  </si>
  <si>
    <t>1) Indemnizaciones, sanciones o procesos judiciales.  
2) Afectación al trabajador en servicios del sistema de seguridad social.</t>
  </si>
  <si>
    <t>Verificación Afiliaciones al Sistema General de Seguridad Social (SGSS)</t>
  </si>
  <si>
    <t>El profesional delegado de la Gerencia de Talento Humano gestiona, realiza y verifica las afiliaciones al Sistema General de Seguridad Social (SGSS) de cada persona vinculada de acuerdo con los requisitos exigibles. En caso de presentarse alguna novedad, se gestionará con las empresas donde se realizan las afiliaciones de riesgos laborales, salud, pensión, fondo de cesantías y caja de compensación familiar.</t>
  </si>
  <si>
    <t>Realizar seguimiento semanal a las diferentes actividades del proceso de selección.</t>
  </si>
  <si>
    <t>Semanalmente</t>
  </si>
  <si>
    <t xml:space="preserve">Una vez evidenciada la extemporaneidad de afiliación de la persona vinculada, dar prioridad al trámite de afiliación. </t>
  </si>
  <si>
    <t>Radicación de la afiliación a una entidad diferente.</t>
  </si>
  <si>
    <t xml:space="preserve">Revisión de certificado de afiliación vigente de la persona seleccionada  </t>
  </si>
  <si>
    <t xml:space="preserve">El profesional delegado de la Gerencia de Talento Humano deberá revisar 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</si>
  <si>
    <t>P-T1-193 Procedimiento vinculación del Talento Humano.</t>
  </si>
  <si>
    <t>Validar cumplimiento de la actividad N° 11 del procedimiento P-T1-193 procedimiento vinculación del Talento Humano, antes de la suscripción del contrato.</t>
  </si>
  <si>
    <t>Cada vez que se requiera realizar la afiliación</t>
  </si>
  <si>
    <t>No incluir dentro de la afiliación los beneficiarios a EPS o Caja de Compensación</t>
  </si>
  <si>
    <t>Validación de beneficiarios para afiliación en el SGSS</t>
  </si>
  <si>
    <t xml:space="preserve">El profesional delegado de la Gerencia de Talento Humano, deberá validar con la persona a vincular si tiene beneficiarios para afiliar a EPS o caja de compensación teniendo en cuenta la revisión de documentos entregados por el candidatode acuerdo con el procedimiento de vinculación. </t>
  </si>
  <si>
    <t>Aplicar formato para la confirmación de suministro de información y entrega de documentos para afiliación a entidades de seguridad social de la persona en proceso de vinculación.</t>
  </si>
  <si>
    <t>Cada vez que se realice un ingreso</t>
  </si>
  <si>
    <t>Afiliación errada al centro de trabajo en la ARL</t>
  </si>
  <si>
    <t xml:space="preserve">Confirmar el centro de trabajo de la persona a afiliar </t>
  </si>
  <si>
    <t>El profesional delegado del proceso de vinculación de la Gerencia de Talento Humano confirmará con el proceso de selección el centro de trabajo de la persona a vincular para asignar el nivel de riesgo conforme a lo establecido por la ARL y SAE.</t>
  </si>
  <si>
    <t>Definir un canal de confirmación de centro de trabajo de la persona a vincular para corroborar que la asignación del nivel de riesgo corresponda</t>
  </si>
  <si>
    <t>Cuando se evidencien discrepancias en la información aportada por el proceso de selección.</t>
  </si>
  <si>
    <t>Desvinculación del talento humano</t>
  </si>
  <si>
    <t xml:space="preserve">inconsistencias en el proceso de desvinculación de los trabajadores, aprendices, judicantes y practicantes de la entidad. </t>
  </si>
  <si>
    <t xml:space="preserve">Falta de comunicación o reporte de desvinculación por parte de la persona o de su jefe a la Gerencia de Talento Humano </t>
  </si>
  <si>
    <t xml:space="preserve"> falencias en la ejecución, seguimiento y control en el proceso</t>
  </si>
  <si>
    <t xml:space="preserve">1) Sanciones, multas, procesos jurídicos, reclamaciones.
2) Pérdidas económicas.
3) Afectación a la imagen de la entidad.
4) Incumplimiento de otros procedimientos 
5) Reprocesos.
</t>
  </si>
  <si>
    <t>Verificación de Comunicaciones de Desvinculación</t>
  </si>
  <si>
    <t>El profesional delegado de la Gerencia de Talento Humano verifica las comunicaciones allegadas al área relacionados con la desvinculación del talento humano por motivo de traslado, renuncia, terminación del contrato, adjudicación de pensión o fallecimiento del trabajador, a fin de proceder con la liquidación del contrato. En caso de no recibirse comunicaciones de desvinculación, no se procederá con el proceso de desvinculación ni de liquidación final de salarios y prestaciones sociales.</t>
  </si>
  <si>
    <t>P-GT1-014 Procedimiento traslado o desvinculación de talento humano</t>
  </si>
  <si>
    <t>1) Una vez evidenciadas las falencias en la desvinculación, dar prioridad a la entrega del cargo por parte de la persona que se retira y  por parte de SAE de los documentos de terminación de su vinculo. 
2) Auditoría a las historias laborales de acuerdo a las novedades de  retiro mensuales.</t>
  </si>
  <si>
    <t>La persona realiza la entrega del puesto de trabajo de manera inadecuada e inoportuna</t>
  </si>
  <si>
    <t>Verificación Informe de Entrega de Puesto de Trabajo</t>
  </si>
  <si>
    <t>El jefe inmediato de la persona que se desvincula, revisa y valida el informe de entrega de puesto de trabajo con sus respectivos soportes, dejando un visto bueno del informe y aprobando la desvinculación mediante su radicación en el aplicativo de correspondencia interna establecido para tal fin. En caso de encontrarse algún ajuste o entrega de información lo solicitará a la persona que se encuentra en proceso de desvinculación. En caso de muerte, incapacidad por enfermedad, ausencia injustificada o fuerza mayor, no se entregue el puesto de trabajo, el jefe directo deberá asignar un empleado del área para realizar el acta de entrega.</t>
  </si>
  <si>
    <t>N-GT1-002 Desvinculación Laboral o Traslado, y Entrega de Puesto de Trabajo</t>
  </si>
  <si>
    <t xml:space="preserve">Falencias en la aplicación de los controles para la desactivación de usuarios, restricción de accesos y legalización de recursos. </t>
  </si>
  <si>
    <t>Validación de usuarios que requieren restricción de acceso</t>
  </si>
  <si>
    <t>El profesional delegado de la Gerencia de Talento Humano valida los usuarios que requieren desvinculación y restricción de acceso a los sistemas de información y bases de datos de la entidad a fin de solicitar a través de kactus su inactivación en la Oficina de Gestión de la Información. En caso de existir alguna inconsistencia se informará a dicha oficina por correo electrónico.</t>
  </si>
  <si>
    <t>Manual Política de Seguridad y Privacidad de la Información</t>
  </si>
  <si>
    <t xml:space="preserve">Falta de entrega, entrega incompleta o inoportuna de los documentos de desvinculación a la persona que se retira. </t>
  </si>
  <si>
    <t xml:space="preserve">Verificación de entrega de documentos de retiro </t>
  </si>
  <si>
    <t xml:space="preserve">El profesional delegado de la Gerencia de Talento Humano verifica en las bases de datos las personas retiradas que se haya hecho entrega de los documentos de desvinculación. En caso tal que no haya sido posible hacer la entrega de los documentos exigibles al trabajador que se retira en físico, estos serán enviados a través de correo certificado a la última dirección de domicilio reportada máximo dentro de los treinta (30) días siguientes al retiro o a correo electrónico reportado. En caso de evidenciar que esta labor no se haya efectuado en los términos establecidos se deberá proceder de manera inmediata a su entrega.  </t>
  </si>
  <si>
    <t xml:space="preserve">La desvinculación se realiza con un fundamento jurídico errado. </t>
  </si>
  <si>
    <t xml:space="preserve">Revisión de motivo de  la desvinculación de la persona. </t>
  </si>
  <si>
    <t>El profesional delegado de la Gerencia de Talento Humano realiza el seguimiento y control del motivo de retiro de la persona, verificando su correcta aplicación y que se cumplan los parámetros establecidos en los procedimientos correspondientes. En caso de alguna inconsistencia, lo notificará al Gerente de Talento Humano para definir el tratamiento requerido dependiendo del caso.</t>
  </si>
  <si>
    <t>Nómina</t>
  </si>
  <si>
    <t>inconsistencias en el pago de salarios, prestaciones y aportes a seguridad social de  trabajadores, practicantes, aprendices y judicantes de la entidad</t>
  </si>
  <si>
    <t>Fallas humanas y/o tecnológicas en la parametrización y uso de los sistemas de información para realizar pagos de nómina</t>
  </si>
  <si>
    <t>desconocimiento o incumplimiento en la gestión del proceso</t>
  </si>
  <si>
    <t xml:space="preserve">1) Sanciones, multas, procesos judiciales laborales.
2) Detrimento patrimonial de recursos públicos.
3) Afectación de la imagen corporativa.
4) Reprocesos en la gestión de nómina.
</t>
  </si>
  <si>
    <t>Validación de parametrizaciones de módulos de nómina en el sistema de información</t>
  </si>
  <si>
    <t>El profesional delegado de la Gerencia de Talento Humano valida las parametrizaciones efectuadas sobre los módulos de Nómina en el sistema de información a fin de garantizar que se encuentren conformes al manual funcional del ERP para evitar fallas en el uso de los programas.En caso  que exista una inconsistencia se procede a su corrección.</t>
  </si>
  <si>
    <t>P-GT1-011 Procedimiento de Gestión de Nómina y novedades</t>
  </si>
  <si>
    <t>Fortalecer el conocimiento mediante actividades de formación, entrenamiento o inducción.</t>
  </si>
  <si>
    <t>Cada vez que se generen novedades o actualizaciones.</t>
  </si>
  <si>
    <t>1) Realizar ajustes en pagos salariales, prestaciones y/o aportes a seguridad social que no hayan sido efectuados adecuada y oportunamente.
2) En escenarios de mayor complejidad se requerirá el apoyo jurídico necesario.</t>
  </si>
  <si>
    <t>Falencias en el registro de información y/o novedades del personal vinculado directamente a la entidad en el ERP</t>
  </si>
  <si>
    <t>Validación de novedades del Talento Humano</t>
  </si>
  <si>
    <t>El profesional delegado de la Gerencia de Talento Humano valida que las novedades recibidas por vacaciones, permisos, ausencias, licencias, incapacidades, horas extras, recargos nocturnos, autorizaciones de descuentos u otras se encuentren registradas en el aplicativo Kactus de acuerdo con los instructivos establecidos en cada caso. En caso de presentarse alguna inconsistencia, se realizan las correcciones a las que haya lugar.</t>
  </si>
  <si>
    <t xml:space="preserve">Realizar auditorías de nómina </t>
  </si>
  <si>
    <t>Cada vez que se realiza la aplicación de la novedad</t>
  </si>
  <si>
    <t>Errores en el cálculo o liquidación de la nómina, las prestaciones sociales, y actividades extraordinarias de nómina</t>
  </si>
  <si>
    <t>Verificación de liquidación de nómina</t>
  </si>
  <si>
    <t>El profesional delegado de la Gerencia de Talento Humano valida la correcta liquidación de nómina en el aplicativo kactus de acuerdo con las normas laborales vigentes de acuerdo con las novedades y soportes de nómina. En caso de existir alguna inconsistencia se realiza ajuste de la liquidación hasta subsanar los errores presentados</t>
  </si>
  <si>
    <t>El profesional a cargo no cuenta con las competencias requeridas</t>
  </si>
  <si>
    <t>Revisión de las competencias asignadas de acuerdo con lo establecido en el descriptivo de cargos y manual de funciones.</t>
  </si>
  <si>
    <t>El Gerente de Talento Humano verifica que el profesional a cargo cuente con las competencias requeridas de acuerdo con lo establecido en el descriptivo de cargo y manual de funciones. En caso de evidenciar que el profesional con cuenta con las competencias necesarias, establece  las acciones a las que haya lugar teniendo en cuenta el procedimiento de selección y promoción de talento humano.</t>
  </si>
  <si>
    <t>Cada vez que el profesional encargado del proceso no cuente con las competencias</t>
  </si>
  <si>
    <t>Desconocimiento de los procedimientos o normas aplicables</t>
  </si>
  <si>
    <t xml:space="preserve">Revisión y aplicación de los cambios generados en el procedimientos y/o en las normas aplicables al proceso </t>
  </si>
  <si>
    <t>El profesional delegado de la Gerencia de Talento Humano revisa periódicamente los cambios que se generen en el procedimiento o en las normas aplicables al proceso a fin de realizar una adecuada aplicación del proceso.</t>
  </si>
  <si>
    <t>P-DE3-120 Procedimiento de identificación y evaluación de requisitos legales</t>
  </si>
  <si>
    <t>Realizar seguimiento a la aplicación de los cambios generados en el procedimientos y/o en las normas aplicables al proceso</t>
  </si>
  <si>
    <t>Cada vez que se generen actualizaciones.</t>
  </si>
  <si>
    <t>Cumplimiento cuota de aprendices</t>
  </si>
  <si>
    <t>incumplimiento en la cuota de aprendices SENA</t>
  </si>
  <si>
    <t xml:space="preserve">Búsqueda de aprendices fuera de los tiempos para cubrir la cuota </t>
  </si>
  <si>
    <t>indisponibilidad de aprendices en el programa de formación requerido o retrasos en el proceso de solicitud</t>
  </si>
  <si>
    <t>1) Multas, sanciones y procesos judiciales.
2) Incremento de tiempos en las actividades y en las cargas del área.</t>
  </si>
  <si>
    <t>Verificación de disponibilidad de aprendices en programa de formación requerido en el SENA</t>
  </si>
  <si>
    <t>El profesional delegado de la Gerencia de Talento Humano verificará la disponibilidad de aprendices del SENA en el programa de formación requerido según el N-GT1-044 instructivo ingreso de pasantes o practicantes judicantes y aprendices SENA vinculado al procedimiento P-GT1-010. En caso de no existir disponibilidad de aprendices SENA, el profesional delegado ampliará la búsqueda de aprendices en fuentes adicionales a la plataforma del SENA hasta encontrar un perfil que se adecue con las necesidades de la entidad</t>
  </si>
  <si>
    <t xml:space="preserve">Monetizar la cuota correspondiente al aprendiz no vinculado </t>
  </si>
  <si>
    <t>No reportar en los tiempos definidos al SENA los cambios en el número de la planta para ajuste de la cuota</t>
  </si>
  <si>
    <t>Validar los tiempos establecidos por el SENA cada vez que se evidencie una modificación en la planta</t>
  </si>
  <si>
    <t>El profesional delegado de la Gerencia de Talento Humano deberá validar los tiempos de reporte que defina el SENA una vez se evidencie la modificación en el número de personas de la planta, de acuerdo con la legislación vigente de regulación para entidades públicas.</t>
  </si>
  <si>
    <t xml:space="preserve"> N-GT1-044 Instructivo ingreso de pasantes o practicantes judicantes y aprendices SENA  </t>
  </si>
  <si>
    <t>Terminación anticipada del contrato de aprendizaje</t>
  </si>
  <si>
    <t>Seguimiento Contratos de Aprendizaje</t>
  </si>
  <si>
    <t xml:space="preserve">El profesional delegado de la Gerencia de Talento Humano  realizará seguimiento a los contratos de aprendizaje validando si existe incumplimiento o terminación anticipada de algún contrato de aprendizaje. En caso de evidenciarse esta situación, el profesional delegado realizará de manera inmediata la búsqueda del aprendiz siguiendo el N-GT1-044 instructivo ingreso de pasantes o practicantes judicantes y aprendices SENA. </t>
  </si>
  <si>
    <t xml:space="preserve"> N-GT1-044 instructivo ingreso de pasantes o practicantes judicantes y aprendices SENA  </t>
  </si>
  <si>
    <t>Comisiones, desplazamientos y viáticos</t>
  </si>
  <si>
    <t>no contar con los recursos necesarios para ejecutar la actividad objeto de las comisión</t>
  </si>
  <si>
    <t>Solicitudes inoportunas de las áreas para comisión de servicios o desplazamiento</t>
  </si>
  <si>
    <t>inoportunidad en la programación de comisiones</t>
  </si>
  <si>
    <t>1) incumplimiento del objeto de la comisión
2) Pérdidas económicas
3) Reprocesos
4) Retrasos en la operatividad de diligencias o tareas encomendadas
5) Pérdida de credibilidad con partes involucradas
6) Altos costos administrativos</t>
  </si>
  <si>
    <t>Verificación Oportunidad en Recepción de Solicitudes de Comisión</t>
  </si>
  <si>
    <t>El profesional delegado del GIT de Viáticos y Comisiones verificará que la programación de comisiones a realizar en el mes en curso se hayan solicitado dentro delos primeros 15 días del mes anterior a fin de cumplir la oportunidad del proceso. En caso, de presentarse una solicitud fuera de los términos será tramitada para el siguiente menos, a excepción de casos de urgencia manifiesta autorizados por la Vicepresidencia Administrativa y Financiera</t>
  </si>
  <si>
    <t>P-GT1-013 Procedimiento para autorización de comisiones de servicios o desplazamientos y reconocimiento de viáticos o gastos de viaje</t>
  </si>
  <si>
    <t>GIT Gestión de Viáticos y Comisiones</t>
  </si>
  <si>
    <t>Remitir correos electrónicos recordatorios de las fechas límites para solicitud de comisiones a fin de sensibilizar a los colaboradores en la oportunidad de las comisiones</t>
  </si>
  <si>
    <t>GIT. Gestión de Viáticos y Comisiones</t>
  </si>
  <si>
    <t>1) Solicitar la autorización de aumento de recursos de la comisión para solventar los recursos necesarios para el desarrollo de la comisión</t>
  </si>
  <si>
    <t>Solicitudes de comisiones elaboradas de manera inadecuada</t>
  </si>
  <si>
    <t>Verificación de calidad de solicitud de comisión</t>
  </si>
  <si>
    <t>El profesional delegado del GIT de Viáticos y Comisiones verifica que las solicitudes de comisión recibidas se encuentren diligenciadas en los formatos correspondientes, totalmente diligenciadas , descrita en los parámetros exigibles, con aprobación del superior técnico o jefe inmediato, y con los documentos soportes, a fin de validar trayectos, necesidades de tiquetes, alojamiento, y  recursos de viáticos y gastos de viaje. En caso de presentarse algún error, el profesional delegado informará al área la información faltante por entregar o las correcciones a realizar</t>
  </si>
  <si>
    <t>Sensibilizar a los colaboradores de SAE en cuanto al procedimiento de autorización y legalización de comisiones mediante correos electrónicos o piezas comunicativas</t>
  </si>
  <si>
    <t>Insuficiencia de recursos logísticos, físicos o económicos para la asignación de la comisión</t>
  </si>
  <si>
    <t>Verificación de recursos requeridos para la comisión</t>
  </si>
  <si>
    <t>El profesional delegado del GIT de Viáticos y Comisiones verifica la solicitud de comisión, a fin de liquidar los viáticos y gastos de viaje de acuerdo con las escalas de viáticos adoptadas por SAE; adquirir  los tiquetes requeridos para gestionar con la aerolínea; gestionar la consecución de alojamiento y bonos o tarjetas de alimentación, en caso de ser requerido. En caso que no se logré gestionar la manutención y alojamiento, estos gastos serán liquidados de acuerdo con las tablas autorizadas. En el caso de tiquetes, se informará la no disponibilidad en la fecha indicada, y se presentarán otras opciones de fechas para el área solicitante.</t>
  </si>
  <si>
    <t>Informes de Ley</t>
  </si>
  <si>
    <t>incumplimiento en la entrega de informes de Ley de acuerdo con la normatividad vigente</t>
  </si>
  <si>
    <t>No se presente a tiempo informes de cumplimiento regulatorio</t>
  </si>
  <si>
    <t>falta de capacidad operativa, debilidades en la planeación, desconocimiento de la normatividad y/o entrega inoportuna de información por parte de las áreas.</t>
  </si>
  <si>
    <t>1) Sanción por incumplimiento
2) Investigaciones disciplinarias</t>
  </si>
  <si>
    <t>Seguimiento de Informes de Ley en el PAAI</t>
  </si>
  <si>
    <t>Los profesionales del equipo de trabajo de la Oficina de Control Interno realizan semanal y mensualmente el seguimiento al PAAI, identificando el grado de cumplimiento de las actividades programadas, los avances presentados y las fechas de entrega limite de los informes de Ley. En caso de contar con retrasos en la elaboración de informes de Ley, se plantean las estrategias necesarias para dar cumplimiento con las fechas limites establecidas por Ley.</t>
  </si>
  <si>
    <t>Realización de reuniones  donde se revisa  el reporte de avance, actividades ejecutadas, actividades programadas y se asigna responsables.</t>
  </si>
  <si>
    <t>Notificar y justificar  a la entidad a reportar y la Presidencia de SAE las limitaciones en el cumplimiento  y entregar el informe correspondiente.</t>
  </si>
  <si>
    <t>Falta de capacidad operativa de la OCI por el volumen de informes de ley</t>
  </si>
  <si>
    <t>Realización de reuniones  donde se revisa  la cargas laborales del equipo de la OCI para determinar quien realizará la evaluación y el informe de ley.</t>
  </si>
  <si>
    <t>Debilidad en la planeación para el cumplimiento de los informes de ley</t>
  </si>
  <si>
    <t>Planeación PAAI</t>
  </si>
  <si>
    <t>Los profesionales del equipo de trabajo revisa la normatividad sobre informes de ley para incluirlo en la planeación de Plan Anual de Auditoría de la siguiente vigencia, garantizando su cumplimiento normativo por parte de la SAE.</t>
  </si>
  <si>
    <t>Desconocimiento de la normatividad vigente</t>
  </si>
  <si>
    <t>Validación y Socialización de normatividad</t>
  </si>
  <si>
    <t>El Jefe de la Oficina de Control Interno valida y socializa al equipo de la OCI los cambios o implementación de nueva normatividad, dejando su registro en la Matriz de Requisitos Legales Institucionales. En caso de requerirse su actualización en el normograma institucional, lo informará con oportunidad para su inclusión.</t>
  </si>
  <si>
    <t>Entrega inoportuna de información por parte de las áreas de la entidad</t>
  </si>
  <si>
    <t>El Jefe de la Oficina de Control Interno para cada informe de ley solicita de forma anticipada la información con término de respuesta, validando que la información sea entregada oportunamente.  En caso de no recibir contestación en los términos definidos, se realizará reiteración de solicitud de información para cumplir con la expedición de informes en los términos de Ley.</t>
  </si>
  <si>
    <t>En caso de incumplimiento del término por parte de las áreas, se reitera solicitud de información.</t>
  </si>
  <si>
    <t>Inteligencia de Negocios</t>
  </si>
  <si>
    <t xml:space="preserve">indisponibilidad o inexactitud de reportes de negocio e inteligencia competitiva </t>
  </si>
  <si>
    <t xml:space="preserve">Falta de claridad o constantes cambios en los requerimientos de los reportes solicitados por los procesos de negocio </t>
  </si>
  <si>
    <t>información sin atributos de calidad y/o controles deficientes en el procesamiento de datos</t>
  </si>
  <si>
    <t xml:space="preserve">1) Toma de decisiones incorrectas por el negocio
2) Estadísticas o indicadores de baja confiabilidad
3) Pérdida de imagen con los clientes o partes interesadas
4) Reprocesos administrativos
5) Diseño de estrategias erróneas o inefectivas
</t>
  </si>
  <si>
    <t>Validación de datos requeridos para Reportes</t>
  </si>
  <si>
    <t>El profesional delegado del GIT de Inteligencia de Negocios  verifica de manera precisa los datos requeridos de acuerdo con  la necesidad o solicitud efectuada por las áreas, validando las poblaciones y muestras para la recolección de datos, las variables y las mediciones a realizar para expedir los reportes solicitados. En caso de requerirse ajustes, se sacaran nuevos versionamiento de los reportes.</t>
  </si>
  <si>
    <t>GIT Inteligencia de Negocios</t>
  </si>
  <si>
    <t>1) En caso de identificar un reporte o informe inexacto, se procede a verificar las desviaciones o errores del mismo, para realizar las correcciones respectivas.
2) En caso de no existir un reporte o informe disponible de acuerdo con las necesidades del negocio, se realizará todo el proceso de recolección, depuración, análisis y procesamiento de datos e información para realizar los reportes requeridos por el negocio.</t>
  </si>
  <si>
    <t>No contar con información suficiente para el análisis o contar con información inconsistente, incompleta o inexacta</t>
  </si>
  <si>
    <t>Validación de datos recopilados</t>
  </si>
  <si>
    <t>El profesional delegado del GIT de Inteligencia de Negocios verifica que la información recolectada esté completa, sea suficiente, tenga sustento, y sea veraz, para realizar el debido procesamiento y estadística de datos. En caso de no contar con información de calidad, realizar los análisis con la información disponible y confiable, haciendo claridad de la indisponibilidad de datos para realizar un análisis de mayor detalle.</t>
  </si>
  <si>
    <t>Alto volumen de datos relacionados con el negocio</t>
  </si>
  <si>
    <t>Depuración de datos</t>
  </si>
  <si>
    <t xml:space="preserve">El profesional delegado del GIT de Inteligencia de Negocios valida el volumen de datos relacionados con el negocio y realiza la depuración y homogenización de los mismos, seleccionando solo aquellos que sean de valor para el análisis. En caso de encontrar datos innecesarios, estos se excluirán del procesamiento de datos para efectuar los reportes. </t>
  </si>
  <si>
    <t>Falta de revisión de los atributos del reporte durante el proceso de análisis</t>
  </si>
  <si>
    <t>Validación de reportes</t>
  </si>
  <si>
    <t>El Coordinador del GIT de Inteligencia de Negocios valida los reportes realizados de acuerdo con las herramientas y metodologías establecidas, verificando que estos sean claros, cumplan con la necesidad de las áreas, se apliquen las mediciones correctamente y sean coherentes con los datos recolectados. En caso de presentarse algún ajuste, se devolverá los reportes a los profesionales delegados para tal fin.</t>
  </si>
  <si>
    <t>Consolidación de informes o reportes de manera descentralizada</t>
  </si>
  <si>
    <t>Verificación archivo de reportes</t>
  </si>
  <si>
    <t>El Coordinador del GIT Inteligencia de Negocios verifica la disponibilidad de los informes o reportes generados al interior del grupo, asegurando su accesibilidad en la carpeta compartida de intranet para uso interno. En caso de no contar con la información generada, se solicita su incorporación a los profesionales del equipo para su inclusión en el archivo digital.</t>
  </si>
  <si>
    <t xml:space="preserve">Orientación Jurídica </t>
  </si>
  <si>
    <t>proyección Inadecuada de Conceptos Jurídicos</t>
  </si>
  <si>
    <t xml:space="preserve">Áreas no suministren información completa para realizar el análisis y proyección del concepto </t>
  </si>
  <si>
    <t>falta de claridad y completitud de la solicitud por parte de las áreas y/o interpretación errada de la norma.</t>
  </si>
  <si>
    <t>1) Proyección de un concepto con falencias jurídicas y tácticas
2) La proyección del concepto no sea suficiente para los fines esperados por las áreas
3) Incumplimiento en los tiempos estimados para la proyección de los conceptos
4) Perdida de oportunidad de negocios</t>
  </si>
  <si>
    <t>Verificación de soportes de la solicitud de conceptos jurídicos</t>
  </si>
  <si>
    <t>Profesional delegados de la GAL realiza la verificación y análisis de la soportes adjuntos a la solicitud de concepto con el fin de realizar la proyección del escrito, en caso de no contar con los soportes necesarios realiza la devolución al área solicitante para contar con la completitud de los soportes requeridos</t>
  </si>
  <si>
    <t xml:space="preserve">P-GJ2-079 Procedimiento de Atención de Conceptos Jurídicos </t>
  </si>
  <si>
    <t>Se revisa el concepto emitido por parte de la Vicepresidencia y al identificar falta de coherencia o completitud se procede a realizar un alcance al mismo, en donde se brinda claridad y seguridad jurídica frente al concepto emitido con anterioridad</t>
  </si>
  <si>
    <t>Falta de coherencia en la solicitud realizada por las áreas</t>
  </si>
  <si>
    <t>Análisis del contenido de la solicitud de conceptos jurídicos</t>
  </si>
  <si>
    <t>Profesional delegados de la GAL realiza el análisis del contenido de la solicitud con el fin de realizar la proyección del escrito, en caso de identificar que la solicitud no es coherente se procede a realizar acercamiento con el área para comprender la necesidad del concepto</t>
  </si>
  <si>
    <t>Verificación de Gestión de Conocimiento Jurídico</t>
  </si>
  <si>
    <t>El Gerente de Asuntos Legales verifica las necesidades de conocimiento y la participación de los abogados internos en la capacitación brindados al interior de la GAL, donde se brindan lineamientos generales y cambios normativos</t>
  </si>
  <si>
    <t>Daños a activos fijos/ eventos externos</t>
  </si>
  <si>
    <t>Bienestar seguridad y salud en el trabajo</t>
  </si>
  <si>
    <t>Elaborar y ejecutar el Programa de Bienestar Social Laboral, dirigido a todos los empleados de la Sociedad de Activos Especiales S.A.S, garantizando que en secuencias cronológicas se ejecuten las actividades requeridas, en busca de mejorar tanto su calidad de vida y la de sus familias, así como la conservación de los recursos naturales.</t>
  </si>
  <si>
    <t>Atención de Emergencias</t>
  </si>
  <si>
    <t>daños a personas, recursos físicos o tecnológicos de la SAE</t>
  </si>
  <si>
    <t>Ocurrencia de desastres naturales como movimientos sísmicos, lluvias torrenciales, inundaciones, entre otros</t>
  </si>
  <si>
    <t>la ocurrencia de un desastre natural</t>
  </si>
  <si>
    <t>1) Pérdida de vidas
2) Indisponibilidad de las instalaciones de la entidad
3) Parálisis de los procesos
4) Pérdidas económicas
5) Incumplimiento de misionalidad o metas establecidas</t>
  </si>
  <si>
    <t xml:space="preserve">   No se ha presentado en los últimos 5 años</t>
  </si>
  <si>
    <t xml:space="preserve">   Interrupción del proceso de negocio de más de 2 días</t>
  </si>
  <si>
    <t>Implementación de Plan de emergencias</t>
  </si>
  <si>
    <t>El profesional de Salud, Seguridad y Salud en el Trabajo delegado por la Gerencia de Talento Humano, cada vez que sea necesario, verifica la emergencia presentada con el propósito de activar y coordinar la implementación del plan de emergencia tendiente a la prevención, control de riesgos y preservación del medio ambiente. En caso de no contar con los recursos necesarios para su implementación, lo informará al Gerente de Talento Humano para la respectiva asignación de recursos.</t>
  </si>
  <si>
    <t>L-GT3-001 Plan de Emergencias SAE</t>
  </si>
  <si>
    <t>Realizar entrenamiento y capacitación a brigadistas sobre la atención de emergencias</t>
  </si>
  <si>
    <t>1) Informar la emergencia presentada
2) Activar e implementar el Plan de Emergencia según la situación
3) Activar e implementar el Plan de Continuidad del Negocio según la situación</t>
  </si>
  <si>
    <t>Infraestructura física inadecuada</t>
  </si>
  <si>
    <t>Inspecciones de seguridad</t>
  </si>
  <si>
    <t>El profesional de Salud, Seguridad y Salud en el Trabajo delegado por la Gerencia de Talento Humano y grupos de apoyo verifican las condiciones generales en cada una de las sedes para identificar aspectos a mejorar que vincula infraestructura, elementos de emergencia, elementos de protección, vehículos entre otros. En caso de identificar una condición insegura, lo reporta a la Gerencia de Talento Humano en el formato de identificación y control de condiciones inseguras, para proceder al tratamiento y gestión correspondiente.</t>
  </si>
  <si>
    <t>L-GT3-001 Plan de Emergencias SAE (Programa de inspecciones de Seguridad)
N-GT3-043 Instructivo Realización de Inspecciones</t>
  </si>
  <si>
    <t>Realizar capacitación a los colaboradores de SAE en cuanto al reporte de condiciones inseguras de trabajo mediante las herramientas disponibles</t>
  </si>
  <si>
    <t>Desconocimiento del protocolo a seguir durante una emergencia</t>
  </si>
  <si>
    <t>Simulacros de emergencia</t>
  </si>
  <si>
    <t>El profesional de Salud, Seguridad y Salud en el Trabajo delegado por la Gerencia de Talento Humano coordina el desarrollo de simulacros de emergencia y ambientales, al menos una vez al año, a fin de entrenar a los colaboradores de SAE frente al protocolo a realizar antes, durante y luego de la ocurrencia de una emergencia. En caso de existir alguna retroalimentación por parte de la Brigada Integral de Emergencias sobre los simulacros, se evalúa y corrige estructura y funcionalidad del simulacro para siguientes ocasiones.</t>
  </si>
  <si>
    <t>Preparar y organizar la logística del simulacro de emergencia a realizarse en el 2022</t>
  </si>
  <si>
    <t>Las instancias organizacionales de  control no ejecutan de manera adecuada u oportunamente sus responsabilidades frente a una emergencia</t>
  </si>
  <si>
    <t>Verificación Cumplimiento de Plan de Emergencias</t>
  </si>
  <si>
    <t>El profesional responsable de Salud y Seguridad en el Trabajo de la Gerencia de Talento Humano, como coordinador de la Brigada Integral de Emergencias, verifica, retroalimenta y evalúa los simulacros o situaciones de emergencia para validar el cumplimiento de las responsabilidades de los protocolos e instancias organizacionales durante una emergencia. En caso de existir una retroalimentación, se deja registrado y se corrige para mejora de siguientes ocasiones.</t>
  </si>
  <si>
    <t>Retroalimentar con la Alta Dirección los resultados y mejoras al simulacro de emergencia del 2022</t>
  </si>
  <si>
    <t>Debilidades en la aplicación del de plan de continuidad del negocio</t>
  </si>
  <si>
    <t>Verificación implementación Plan de Continuidad del Negocio</t>
  </si>
  <si>
    <t>El Comité de Crisis, con secretaría técnica de la Oficina Asesora de Planeación, verifica el reporte de evaluación de daños de la emergencia, define la estrategia a seguir frente a la situación presentada y decide o no activar el Plan de Continuidad del Negocio, monitoreando cada fase a implementar. En caso de no requerirse activar el plan de continuidad de negocio, se continua solamente con la atención de la emergencia por parte de la Gerencia de Talento Humano en el Plan de Emergencias.</t>
  </si>
  <si>
    <t>L-DE2-004 Plan de Manejo de Crisis</t>
  </si>
  <si>
    <t xml:space="preserve">Oficina Asesora de Planeación </t>
  </si>
  <si>
    <t>Formalizar la instancia de Comité de Crisis o la pertinente para el desarrollo e implementación adecuado del Plan de Continuidad del Negocio</t>
  </si>
  <si>
    <t>Falencias en la identificación de peligros o implementación de controles o medidas de intervención.</t>
  </si>
  <si>
    <t>Verificación de peligros al interior de SAE</t>
  </si>
  <si>
    <t>El profesional delegado de SST de la Gerencia de Talento Humano verifica las condiciones inseguras y potenciales peligros a los que se encuentra expuesta la SAE, aplicando la metodología definida para la identificación de peligros, evaluación del riesgo y determinación de controles.  En caso de identificar un nuevo peligro, lo registra en la Matriz de Peligros de la entidad.</t>
  </si>
  <si>
    <t>Actualizar anualmente la matriz de peligros institucionales con base en el reporte de condiciones inseguras al interior de la entidad o las inspecciones realizadas</t>
  </si>
  <si>
    <t xml:space="preserve">Fallas tecnológicas </t>
  </si>
  <si>
    <t>Gestión de infraestructura tecnológica</t>
  </si>
  <si>
    <t>Proveer los servicios requeridos para soportar, mantener y monitorear la infraestructura tecnológica de la SAE</t>
  </si>
  <si>
    <t>Infraestructura Tecnológica</t>
  </si>
  <si>
    <t>indisponibilidad de los servicios tecnológicos</t>
  </si>
  <si>
    <t>Ausencia de un Centro de Computo Alterno</t>
  </si>
  <si>
    <t>falta de capacidad técnica y operativa</t>
  </si>
  <si>
    <t>1) Demoras en la entrega del servicio
2) Posible pérdida de información.
3) Reprocesos
4) Indisponibilidad en la operación de los procesos de negocio
5) Pérdidas económicas</t>
  </si>
  <si>
    <t xml:space="preserve">   Más de 1 vez al año</t>
  </si>
  <si>
    <t xml:space="preserve">   Interrupción del proceso de negocio entre 1,01 horas y 4 horas</t>
  </si>
  <si>
    <t>Revisión periódica de centro de datos</t>
  </si>
  <si>
    <t>El Jefe de la Oficina de Gestión de la Información y el profesional de Infraestructura validan y aseguran que los servicios ofrecidos por el centro de datos que soporta la infraestructura tecnológica on premise cuente con los servicios necesarios para atender las eventualidades que se presenten en la operación del negocio sin afectar la disponibilidad de los servicios de TI, y cumplan con las condiciones de seguridad y ambientales necesarias para su correcto funcionamiento</t>
  </si>
  <si>
    <t>1) Informar la situación presentada al Comité de Crisis para activar plan de continuidad de negocio
2) Establecer las estrategias y planes de tratamiento frente a la indisponibilidad de servidores
3) Implementar las acciones o plan de trabajo aprobado para afrontar la crisis</t>
  </si>
  <si>
    <t>Ausencia de manuales y procedimientos para recuperar componentes de la infraestructura de Hardware</t>
  </si>
  <si>
    <t>Validación documentación  para la recuperación de los componentes de la infraestructura tecnológica</t>
  </si>
  <si>
    <t>El profesional de la Oficina de Gestión de la Información responsable de la infraestructura deberá mantener documentados y actualizadas las actividades de recuperación de la infraestructura tecnológica y validar que se encuentren disponibles en caso que se requieran.</t>
  </si>
  <si>
    <t>N-TE1-065 Instructivo Recuperación del Controlador de Dominio 1
N-TE1-064 Instructivo Recuperación del Controlador de Dominio 2
N-TE1-067 Instructivo Recuperación de la NAS
N-TE1-068 Instructivo Recuperación de la SAN
N-TE1-066 Instructivo para la recuperación de biblioteca de respaldo
N-TE1-070 Instructivo Recuperación redes comunicaciones y seguridad</t>
  </si>
  <si>
    <t>Ausencia de manuales y procedimientos para recuperar los sistemas de información</t>
  </si>
  <si>
    <t>Validación documentación para la recuperación de los sistemas de información</t>
  </si>
  <si>
    <t>El profesional de la Oficina de Gestión de la Información responsable de la infraestructura deberá mantener documentados y actualizadas las actividades de recuperación de los sistemas de información que soportan los procesos de negocio y validar que se encuentren disponibles en caso que se requieran.</t>
  </si>
  <si>
    <t>La mayoría de la información transaccional de los procesos se encuentra en el file Server, esquema de backups no alienado a las necesidades del negocio</t>
  </si>
  <si>
    <t xml:space="preserve">Copias de respaldo periódicas y actividades de restauración </t>
  </si>
  <si>
    <t>El profesional y/o técnico delegado de la Oficina de Gestión de la Información realiza, monitorea y verifica que las copias de respaldo se encuentren al día y realiza pruebas de restauración periódicas según se defina en las políticas internas, a fin de garantizar que la información esté disponible cuando se requiera</t>
  </si>
  <si>
    <t>P-TE1-169 Procedimiento Copias de Respaldo y Restauración</t>
  </si>
  <si>
    <t>Automático</t>
  </si>
  <si>
    <t>Falta de acuerdos de niveles de servicio con los proveedores de tecnología</t>
  </si>
  <si>
    <t>Verificación de acuerdos de niveles de servicios con proveedores</t>
  </si>
  <si>
    <t>El Jefe de la Oficina de Gestión de la Información, deberá asegurar que los contratos con los proveedores de servicios contengan los acuerdos de niveles de servicio y validar que estos se encuentren basados en las necesidades de los procesos de negocio de la Entidad.</t>
  </si>
  <si>
    <t>Falta de dimensionamiento en la capacidad de la infraestructura que soporta la tecnología</t>
  </si>
  <si>
    <t>Aseguramiento de la capacidad de la infraestructura tecnológica</t>
  </si>
  <si>
    <t>El Jefe de la Oficina de Gestión de la Información y el responsable de infraestructura debe validar y asegurar que la capacidad de la infraestructura tecnológica cumple con los requisitos presentes y futuros de la entidad, permitiendo soportar los servicios de TI a los procesos de negocio</t>
  </si>
  <si>
    <t>N-TE1-014 Gestión de la capacidad</t>
  </si>
  <si>
    <t>Información</t>
  </si>
  <si>
    <t xml:space="preserve">Proceso de preservación y disposición final </t>
  </si>
  <si>
    <t>Establecer los procesos de valoración y
disposición final para garantizar la
conservación y preservación de la memoria
institucional de la Sociedad de Activos
Especiales</t>
  </si>
  <si>
    <t>Archivo Documentación Física</t>
  </si>
  <si>
    <t>destrucción o pérdida de información física</t>
  </si>
  <si>
    <t>Los sitios de almacenamiento físico de la información pueden llegar a incumplir con las condiciones físicas y  de seguridad requeridas</t>
  </si>
  <si>
    <t>centralización de información física sin respaldo tecnológico o condiciones de seguridad requeridas</t>
  </si>
  <si>
    <t>1) Perdida de información
2) Afectación de procesos de negocio
3) Imagen reputacional afectada
4) Perdida en la trazabilidad de los procesos actuales
5) Impactos legales (Sanciones)</t>
  </si>
  <si>
    <t>Inspección y mantenimiento del sistema de almacenamiento e instalaciones físicas</t>
  </si>
  <si>
    <t>El profesional delegado por el GIT de Archivo y Correspondencia debe verificar y evaluar las redes de energía, conducción de agua, materiales inflamables, y   captadores de suciedad que puedan incidir en riesgos para la documentación,  así como los mecanismos y sistemas para el control de áreas de depósito. Este seguimiento se debe realizar mínimo de uno a cuatro veces al año en las instalaciones del archivo central de la SAE conforme lo establecido en el Sistema Integrado de Conservación SIC.</t>
  </si>
  <si>
    <t>Sistema Integrado de Conservación - SIC</t>
  </si>
  <si>
    <t>Implementar las acciones programadas en el Sistema Integrado de Conservación SIC relacionadas con el programa de Inspección y Mantenimiento del Sistema de Almacenamiento o Instalaciones Físicas</t>
  </si>
  <si>
    <t>GIT. Archivo y Correspondencia</t>
  </si>
  <si>
    <t>En caso de pérdida de información: 
1) Informar la pérdida de información, 
2) Realizar acta de pérdida de información, 
3) Reportar la materialización del riesgo de pérdida de información, 
4) Implementar el plan de tratamiento o acciones para prevenir futuras pérdidas de información o para recuperar la información en caso de ser posible. 
En caso de destrucción de información con ocasión a eventos o catástrofes: 
1) Reportar el evento presentado 
2) Implementar las acciones previstas en el Programa de Prevención de Emergencias y Atención a Desastres del Sistema Integrado de Conservación documental</t>
  </si>
  <si>
    <t>No se realizan copias digitales de la información física</t>
  </si>
  <si>
    <t>Verificación de digitalización de documentos</t>
  </si>
  <si>
    <t>El profesional delegado por el GIT de Archivo y Correspondencia debe verificar que los documentos digitalizados cumplan con los parámetros contemplados en el plan de digitalización (L-GD4-008) y que tengan la calidad exigible en las políticas definidas.</t>
  </si>
  <si>
    <t>P-GD4-229 Procedimiento Digitalización de Documentos Archivo Central</t>
  </si>
  <si>
    <t>Presencia de eventos naturales o no deseados, tales como terremotos, incendios, inundaciones, entre otros que conlleven a la pérdida de la memoria institucional de la entidad y la integridad de la misma</t>
  </si>
  <si>
    <t>Implementación de Programa de Prevención de Emergencias y Atención a Desastres</t>
  </si>
  <si>
    <t>El profesional delegado por el GIT de Archivo y Correspondencia debe reportar las emergencias o desastres presentados verificando el evento presentado  y activando el programa de prevención de emergencias y atención a desastres determinado por la entidad de acuerdo con la situación presentada a fin de prevenir la pérdida de información de los archivos de la SAE por causa de eventos naturales o no deseados</t>
  </si>
  <si>
    <t>Debilidades en el control de préstamos de archivos físicos</t>
  </si>
  <si>
    <t>Control de Préstamos de Archivos Físicos</t>
  </si>
  <si>
    <t>El profesional delegado por el GIT de Archivo y Correspondencia verifica que las solicitudes de préstamo de material de archivo se encuentren debidamente diligenciadas en el formato F-GD2-151 Formato de Solicitud de Préstamo de Material de Archivo,  y deja un registro del control de préstamos en base de datos indicando la información del expediente y del área solicitante para proceder a su préstamo.</t>
  </si>
  <si>
    <t>P-GD1-105 Procedimiento de Préstamo y Consulta de Documentos</t>
  </si>
  <si>
    <t>Las áreas pueden entregar de manera incompleta las piezas documentales o expedientes en condición de préstamo</t>
  </si>
  <si>
    <t>Control de Devoluciones de Archivos Físicos</t>
  </si>
  <si>
    <t>El profesional delegado por el GIT de Archivo y Correspondencia, una vez ha recibido expedientes en condición de préstamo,  valida que éste se encuentre completo y en las condiciones en que fue prestado.  Si existen documentos que sobren se le devuelve al funcionario y si falta folios no se recibe el expediente hasta que no lo entreguen completo. Si definitivamente el usuario no entrega los folios completos del expediente, se elabora un acta de pérdida de documentos, cuyo responsable será la persona que los solicito en préstamo.</t>
  </si>
  <si>
    <t>Vigilancia y Seguridad</t>
  </si>
  <si>
    <t>Ocurrencia de desorden público o terrorismo (Hurto, robo, secuestro, manifestaciones, ataques, entre otros)</t>
  </si>
  <si>
    <t>eventos sociales de desorden público o terrorismo</t>
  </si>
  <si>
    <t>1) Interrupción parcial de las operaciones de la SAE
2) Indisponibilidad de las instalaciones de la entidad
3) Pérdidas económicas
4) Parálisis de los procesos
5) Incumplimiento de misionalidad o metas establecidas
6) Afectación de la integridad física de los colaboradores de SAE</t>
  </si>
  <si>
    <t xml:space="preserve">   Al menos 1 vez en los últimos 5 años</t>
  </si>
  <si>
    <t>Implementación Plan de Vigilancia, Seguridad y Acomodación</t>
  </si>
  <si>
    <t xml:space="preserve">El profesional encargado del GIT de Servicios Administrativos que coordina la implementación del Plan de Vigilancia, Seguridad y Acomodación, verifica la emergencia de seguridad presentada, para implementar y activar el plan en la zona afectada para controlar y mitigar la situación. </t>
  </si>
  <si>
    <t>Realizar capacitación o simulacros al interior de SAE con relación al protocolo o plan de vigilancia, seguridad y acomodación</t>
  </si>
  <si>
    <t>1) Informar la emergencia presentada
2) Activar e implementar el Plan de Emergencia según la situación (Plan de Vigilancia, Seguridad y Acomodación)
3) Activar e implementar el Plan de Continuidad del Negocio según la situación</t>
  </si>
  <si>
    <t>Ingreso de personal o bienes no autorizados con intenciones de vandalismo o terrorismo</t>
  </si>
  <si>
    <t>Verificación de ingreso de personal a instalaciones de SAE</t>
  </si>
  <si>
    <t xml:space="preserve">El Coordinador del GIT de Servicios Administrativos, a través  del servicio de vigilancia de la Entidad, asegura la verificación del ingreso de personal de SAE en horario laboral o fines de semana, el ingreso de visitantes a la entidad, y el ingreso de bienes o equipos tecnológicos, de tal manera que se validen permisos de ingreso (fines de semana), carnet y tarjeta de acceso (personal SAE), detección de metales y autorización de visitantes. En caso que el personal de vigilancia detecte irregularidades en la información suministrada por el usuario, generara el reporte de novedades y negara la entrada a las instalaciones de la Sociedad. </t>
  </si>
  <si>
    <t>N-AB1-212 Instructivo Control de Ingreso de Personal a las Instalaciones de SAE</t>
  </si>
  <si>
    <t xml:space="preserve">Contar con recursos físicos de funcionamiento sin aseguramiento </t>
  </si>
  <si>
    <t>Verificación de bienes de funcionamiento a asegurar</t>
  </si>
  <si>
    <t>El profesional delegado del GIT de Servicios Administrativos consolida y verifica la base de datos de los activos a asegurar  a fin de remitirla a la Compañía de Seguros, para la generación del respectivo anexo que soporte la actualización de los bienes asegurados. Si el reporte genera un incremento en el valor asegurado, se procederá a cancelar el valor de la prima correspondiente. Ahora bien, si el reporte genera una disminución del valor asegurado, se generará un saldo a favor de la Entidad con la compañía de seguros, el cual deberá ser liquidado por la compañía de seguros o se cruzará con futuros movimientos (Aumento o Disminución)</t>
  </si>
  <si>
    <t>N-AB3-060 Instructivo para Actualización de Bienes a Asegurar Póliza de Daños Materiales</t>
  </si>
  <si>
    <t>Debilidades en el Sistema de Seguridad y Vigilancia de las instalaciones físicas de la Entidad</t>
  </si>
  <si>
    <t>Supervisión de Servicio de Vigilancia</t>
  </si>
  <si>
    <t xml:space="preserve">El Coordinador del GIT de servicios Administrativos, supervisa y verifica que el servicio de vigilancia tercerizado cumpla con las condiciones y requisitos exigidos mediante la supervisión del contrato o servicio prestado. En caso de evidenciarse alguna anomalía, se procede a reportarse a la Vicepresidencia Administrativa y Financiera a fin de tomar los correctivos necesarios. </t>
  </si>
  <si>
    <t>Inexistencia o desconocimiento del protocolo de seguridad a seguir durante comisiones o desplazamientos de servicio</t>
  </si>
  <si>
    <t>Gestión del Riesgo Público</t>
  </si>
  <si>
    <t>El profesional encargado de Salud y Seguridad en el Trabajo de la Gerencia de Talento Humano, identifica, evalúa y establece medidas de prevención, protección y control necesarias para contrarrestar la ocurrencia de eventos de riesgo público, sensibilizando a los colaboradores de SAE en el cumplimiento de normas de prevención y protección para lograr un ambiente trabajo en condiciones de seguridad.</t>
  </si>
  <si>
    <t>Política para la Gestión del Riesgo Público</t>
  </si>
  <si>
    <t>Documentar protocolo de seguridad en salidas a campo o territorio</t>
  </si>
  <si>
    <t>Software</t>
  </si>
  <si>
    <t>fallas en las aplicaciones utilizadas por los procesos de Negocio</t>
  </si>
  <si>
    <t>Diseño inadecuado en la etapa de desarrollo</t>
  </si>
  <si>
    <t>falta de aplicabilidad para desarrollo seguro, competencias en los desarrolladores y claridad en los requerimientos del negocio</t>
  </si>
  <si>
    <t>1) Generación de reprocesos 
2) Demoras y afectación en los procesos de negocio 
3) Pérdida de información</t>
  </si>
  <si>
    <t xml:space="preserve">Validación de diseño de aplicativos </t>
  </si>
  <si>
    <t>El profesional delegado de la Oficina de Gestión de la Información debe verificar las estructuras que componen la arquitectura como son patrones de diseño y tácticas, así como las elecciones tecnológicas, validando que el diseño de los aplicativos desarrollados en SAE se realicen según la arquitectura de software definida y asegurando la calidad en la arquitectura.</t>
  </si>
  <si>
    <t>Actualizar el procedimiento para el diseño de aplicaciones donde  se incluyan las actividades relacionadas con la arquitectura de software que permita y asegurar la calidad en la misma</t>
  </si>
  <si>
    <t>1) Informar incidencia a mesa de ayuda de SAE
2) Evaluar el nivel de atención de la incidencia y la necesidad de intervención de algún proveedor externo para su solución
3) Realizar los mantenimientos correctivos o evolutivos requeridos en las aplicaciones</t>
  </si>
  <si>
    <t>Falta de implementación de requerimientos no funcionales</t>
  </si>
  <si>
    <t>Verificación de adopción de  requerimientos no funcionales en aplicaciones</t>
  </si>
  <si>
    <t>El Jefe de la  Oficina de Gestión de la Información y el profesional responsable de verificar la adopción de requerimientos no funcionales en el desarrollo de las aplicaciones, debe hacer las pruebas necesarias y comprobar que estos requerimientos se incorporen en todo el ciclo de vida del desarrollo de aplicaciones.</t>
  </si>
  <si>
    <t xml:space="preserve">Elaborar escenarios de pruebas de los requerimientos no funcionales, estableciendo un formato estándar </t>
  </si>
  <si>
    <t>Falta de información en el levantamiento de requerimientos funcionales</t>
  </si>
  <si>
    <t>Verificación de requerimientos funcionales en desarrollo de aplicaciones</t>
  </si>
  <si>
    <t>Los profesionales  delegados de la Oficina de Gestión de Ia Información, la Oficina Asesora de Planeación y el profesional designado por el proceso deben documentar los requerimientos funcionales de las aplicaciones a desarrollar y verificar que todas las necesidades del proceso queden plasmadas en el requerimiento a través de mesas de trabajo, entrevistas, encuestas, historias de usuario y que exista entendimiento entre las partes.</t>
  </si>
  <si>
    <t>P-TE3-208 Procedimiento requerimiento para el mantenimiento de software</t>
  </si>
  <si>
    <t xml:space="preserve">* Oficina de Gestión de la Información 
* Oficina Asesora de Planeación  </t>
  </si>
  <si>
    <t>Definir actividades de validación y rastreabilidad de requisitos que permita llevar el control y el registro de los mismos, con intervención y aprobación de las  partes, estableciendo un formato estándar</t>
  </si>
  <si>
    <t>Verificación de criterios de calidad del producto</t>
  </si>
  <si>
    <t>Los profesionales delegados de la Oficina de Gestión de Ia Información responsables de la fase de evaluación y pruebas  ejecutan periódicamente la evaluación del producto y verifican el cumplimiento de los criterios de calidad frente a las necesidades documentadas en los requerimientos, escenarios y a la construcción correcta del producto.</t>
  </si>
  <si>
    <t>Definir criterios de calidad e incluirlos en el Formato Pruebas, Capacitación y Aceptación de producto</t>
  </si>
  <si>
    <t>Falta de identificación de acciones, roles y perfiles.</t>
  </si>
  <si>
    <t>Verificación de roles y perfiles en aplicativos</t>
  </si>
  <si>
    <t>El profesional delegado de la Oficina de Gestión de Ia Información encargado de seguridad de la información deberá participar en la identificación de roles y perfiles según las necesidades del negocio y asociadas a las funciones de los empleados, verificando que estos se definan y gestionen en etapas tempranas del desarrollo de la aplicación y posteriormente en el funcionamiento de la misma.</t>
  </si>
  <si>
    <t>Elaborar el plan de trabajo para la construcción de modulo de roles y perfiles para los  sistemas de información que los requieran</t>
  </si>
  <si>
    <t>Falta de implementación en los requerimientos legales para la protección de datos personales</t>
  </si>
  <si>
    <t>Verificación cumplimiento de requisitos legales para la protección de datos personales en el ciclo de vida del desarrollo</t>
  </si>
  <si>
    <t>El Jefe de la Oficina de Gestión de Ia Información y el profesional a cargo de seguridad de la información deberá verificar los requisitos legales para la protección de datos personales en el ciclo de vida del desarrollo, velar por su  cumplimiento y adoptar los controles necesarios para su implementación.</t>
  </si>
  <si>
    <t xml:space="preserve">Identificar los requisitos legales para dar cumplimiento la protección de datos personales, documentar y elaborar el plan de trabajo para su implementación  </t>
  </si>
  <si>
    <t>Falta de documentación por parte del equipo de desarrollo</t>
  </si>
  <si>
    <t>Revisión de entregables del producto desarrollado</t>
  </si>
  <si>
    <t>El Jefe de la Oficina de Gestión de Ia Información y el profesional responsable delegado debe realizar revisión a cada entregable del producto y verificar que éste cumpla con los atributos técnicos, funcionales y de usuario.</t>
  </si>
  <si>
    <t>Definir actividades permanentes para realizar la revisión técnica, funcional y de usuario en cada entregable del producto</t>
  </si>
  <si>
    <t>Marcación Activos Sociales</t>
  </si>
  <si>
    <t>marcación de activos sociales inadecuada</t>
  </si>
  <si>
    <t>Entrega de documentación incompleta del activo al momento de la diligencia de recepción en sitio</t>
  </si>
  <si>
    <t>información y conocimientos insuficientes para la ejecución del proceso</t>
  </si>
  <si>
    <t xml:space="preserve">1) Administración de activos por gerencias que no son las competentes para administrar ciertas tipologías de activos
2) Entrega errónea de los activos para su administración 
3) Información desactualizada dentro del aplicativo
4) Sanciones o Acciones legales en contra de SAE por la inadecuada administración de activos 
5) Reprocesos administrativos 
6) Pérdida de credibilidad de SAE frente a las partes interesadas
7) Altos costos administrativos por cambios en los mecanismos de administración
8) Pérdida de productividad del activo por inadecuada administración del mismo
</t>
  </si>
  <si>
    <t>El funcionario delegado de la Gerencia Regional recopila y verifica la documentación anexa a la recepción del activo de acuerdo con su tipología, dejando registro de la información faltante en el acta de recepción y correo electrónico a la autoridad judicial.</t>
  </si>
  <si>
    <t>1) Informar al GIT de Aseguramiento de la Información los bienes sociales que están siendo administrados por parte de las Gerencias de Inmuebles para ser trasladados a la Gerencia de Sociedades
2) Las Gerencias de Sociedades remiten memorando de solicitud de restitución de activos sociales a la sociedad
3) Corregir los registros en el sistema de información de la marcación del activo por parte del GIT de Aseguramiento de la Información</t>
  </si>
  <si>
    <t>Documentación incompleta del activo para su categorización al momento del registro</t>
  </si>
  <si>
    <t>El funcionario delegado del GIT de Aseguramiento y Control de la información valida la documentación de la diligencia de recepción a fin de identificar la titularidad del activo para reconocer si se trata de un activo social o no social, solicitando la subsanación a la Regional de ser necesaria.</t>
  </si>
  <si>
    <t>Desconocimiento técnico, errores humanos tipográficos o de cargue al momento del registro y marcación del activo</t>
  </si>
  <si>
    <t>Desconocimiento de los activos no sociales que se deben reincorporar a las sociedades como activos sociales por parte de las Gerencias de Sociedades</t>
  </si>
  <si>
    <t>Validación de bases de datos de activos sociales</t>
  </si>
  <si>
    <t>El técnico o profesional de Sociedades Activas o en Liquidación verifica y analiza la base de datos de bienes inmuebles y muebles identificados como activos sociales y/o la resolución de inicio del proceso de extinción o el fallo de extinción (si aplica), a fin de identificar los activos sociales (inmuebles/vehículos/semovientes/participaciones accionarias, etc.) que se deben solicitar para su restitución a la sociedad; dejando registro en la base de datos empleada y en memorando de solicitud de restitución de activos sociales a la sociedad</t>
  </si>
  <si>
    <t>N-DF1-046 Instructivo para la reincorporación de activos sociales a la sociedad</t>
  </si>
  <si>
    <t xml:space="preserve">* G. Sociedades Activas 
* G. Sociedades en Liquidación </t>
  </si>
  <si>
    <t>Sugerir a las Gerencias de Sociedades la incorporación los lineamientos frente a los casos en los que se debe restituir un bien social a no social en el instructivo de reincorporación de activos o la creación de un nuevo instructivo para dicho caso</t>
  </si>
  <si>
    <t>GIT Aseguramiento de la Información</t>
  </si>
  <si>
    <t>Desconocimiento de los activos sociales que se administran como no sociales por parte de las Gerencias de Inmuebles y que se deben reincorporar a las sociedades</t>
  </si>
  <si>
    <t>Verificación jurídica de Inmuebles</t>
  </si>
  <si>
    <t>Los funcionarios delegados de las Gerencias Regionales y/o Gerencias de Inmuebles Urbanos y/o Rurales realizan verificación en pre-campo del estado jurídico de los inmuebles, a fin de identificar posibles inmuebles sociales que deban ser restituidos a la sociedad y administrados por las Gerencias de Sociedades. En caso de encontrarse un caso particular, se informa a las Gerencias de Sociedades y al GIT de Aseguramiento de la Información para realizar las gestiones pertinentes para la marcación adecuada del bien y su respectivo traslado.</t>
  </si>
  <si>
    <t xml:space="preserve">* GBI. Urbanos 
* GBI. Rurales 
* G. Regionales </t>
  </si>
  <si>
    <t>fallas en la infraestructura tecnológica que soporte los servicios ofertados por TI</t>
  </si>
  <si>
    <t xml:space="preserve">Falta de capacidad en la infraestructura tecnológica que soporta la tecnología </t>
  </si>
  <si>
    <t>falta de capacidad técnica, operativa y de negocio</t>
  </si>
  <si>
    <t xml:space="preserve">1) Indisponibilidad de los servicios de TI 
2) Demoras en la entrega del servicio
3) Posible pérdida de información.
4) Reprocesos
</t>
  </si>
  <si>
    <t>Validación de Plan de Capacidad</t>
  </si>
  <si>
    <t>El Jefe de la Oficina de Gestión de Ia Información  y el profesional a cargo de la Infraestructura debe realizar un estudio de capacidad tecnológica periódicamente, a fin de validad el plan de capacidad en la infraestructura tecnológica</t>
  </si>
  <si>
    <t>Elaborar Plan de la Capacidad y Actualizar Instructivo de acuerdo con los resultados obtenidos en la verificación</t>
  </si>
  <si>
    <t>1) Informar incidencia a mesa de ayuda de SAE
2) Evaluar el nivel de atención de la incidencia y la necesidad de intervención de algún proveedor externo para su solución
3) Realizar los mantenimientos  o correcciones requeridos en la infraestructura</t>
  </si>
  <si>
    <t>Falta o falencias en el monitoreo de las herramientas de copias de respaldo</t>
  </si>
  <si>
    <t>Monitoreo de herramienta de Copias de Respaldo</t>
  </si>
  <si>
    <t>El profesional y/o técnico de la Oficina de Gestión de Ia Información  responsable de la administración, gestión y monitoreo de las copias de respaldo, debe verificar diariamente que las tareas programadas de respaldo se estén ejecutando correctamente en la herramienta, desde el inicio de la actividad hasta el envío a custodia de medios de las cintas de respaldo.</t>
  </si>
  <si>
    <t>Realizar actividades de seguimiento al procedimiento de copias de respaldo</t>
  </si>
  <si>
    <t>Falta o falencias en el monitoreo en las herramientas de seguridad informática</t>
  </si>
  <si>
    <t>Monitoreo de herramientas de Firewall, WAF, Antivirus, SIEM</t>
  </si>
  <si>
    <t>El profesional y/o técnico de la Oficina de Gestión de Ia Información  responsable de la administración, gestión y monitoreo de las herramientas de Firewall, WAF, Antivirus y SIEM debe verificar periódicamente como mínimo una vez a la semana que las tareas programadas estén funcionando correctamente o deberá realizar las actividades correspondientes para su funcionamiento</t>
  </si>
  <si>
    <t>P-TE1-203 Procedimiento Monitoreo Infraestructura</t>
  </si>
  <si>
    <t>Efectuar revisiones periódicas a la actividad de monitoreo que el resultado de la misma, permita aplicar la mejora continua</t>
  </si>
  <si>
    <t>Falta de dimensionamiento en el recurso humano</t>
  </si>
  <si>
    <t>Verificación de crecimiento de la planta de personal</t>
  </si>
  <si>
    <t>El  Jefe de la Oficina de Gestión de Ia Información verifica con el Gerente de Talento Humano los posibles crecimientos en la cantidad de personal que pueda tener la SAE para realizar una correcta gestión de la demanda a los servicios de TI, que responda a la infraestructura Tecnológica actual o en su defecto hacer la correspondiente ampliación de capacidad.</t>
  </si>
  <si>
    <t>Incluir la actividad dentro del instructivo de Gestión de la capacidad</t>
  </si>
  <si>
    <t>Falta de mantenimiento preventivo en la infraestructura tecnológica</t>
  </si>
  <si>
    <t>Planes de mantenimiento preventivos de  infraestructura tecnológica</t>
  </si>
  <si>
    <t>El profesional y/o técnico de la Oficina de Gestión de Ia Información  responsable de los mantenimientos preventivos a la infraestructura tecnológica, debe solicitar y validar los informes de resultados correspondientes una vez finalizada la actividad, a fin de validar el cumplimiento de los mismos.</t>
  </si>
  <si>
    <t>P-TE1-202 Procedimiento Mantenimiento Infraestructura tecnológica</t>
  </si>
  <si>
    <t>Identificar las necesidad de mantenimiento preventivo a todas los activos de información que soportan la infraestructura tecnológica, realizar el plan anual y seguimiento a la ejecución</t>
  </si>
  <si>
    <t xml:space="preserve">Falta de contratos vigentes para los proveedores de servicios externos que soportan a infraestructura tecnológica </t>
  </si>
  <si>
    <t>Verificación de vigencia de contratos de TI</t>
  </si>
  <si>
    <t>El profesional de la Oficina de Gestión de Ia Información  responsable de la gestión de contratos verifica periódicamente la vigencia de los mismos con base en el seguimiento de las obligaciones que realizan y reportan los supervisores o profesionales de la Oficina de Gestión de Ia Información que apoyan este seguimiento. En caso de requerirse alguna prórroga a los contratos, lo gestionará de acuerdo con los lineamientos contractuales existentes en la entidad.</t>
  </si>
  <si>
    <t>Generar un repositorio para el seguimiento y control de las vigencias de los productos y servicios que soportan la infraestructura tecnológica de SAE</t>
  </si>
  <si>
    <t>Comunicación organizacional</t>
  </si>
  <si>
    <t xml:space="preserve">Posicionar la gestión realizada por la Sociedad de Activos Especiales y lograr alto reconocimiento de la marca </t>
  </si>
  <si>
    <t xml:space="preserve">Transmitir información por canales internos y externos de la organización </t>
  </si>
  <si>
    <t>presentar retrasos en las respuestas a las necesidades y requerimientos de los medios de comunicación</t>
  </si>
  <si>
    <t>Falta de sistemas de información consolidados y oficiales.</t>
  </si>
  <si>
    <t xml:space="preserve"> la falta de  información de manera oportuna, la dispersión de la información y falta de seguimiento dentro de las áreas misionales a los requerimientos asignados.</t>
  </si>
  <si>
    <t xml:space="preserve">1) Retrasos en la atención de las respuestas a los solicitantes.
2) Pérdida de credibilidad frente a entes de control, medios de comunicación y ciudadanía en general.
3) Pérdidas de oportunidad en la trasmisión de información
</t>
  </si>
  <si>
    <t>Validar canales de comunicación para respuesta de comunicaciones externas</t>
  </si>
  <si>
    <t>El profesional delegado de la Oficina de Comunicaciones y Atención al Ciudadano valida los canales de comunicación oficiales a emplear para direccionar la comunicación de manera correcta a los medios de comunicación a través del correo electrónico y el sistema de información de correspondencia de la entidad, a fin de realizar su seguimiento, control y respuesta de requerimientos. En caso, de evidenciar que se requiere otro medio para responder al medio de comunicación masivo o periodista solicitante, se evalúa el medio de comunicación más efectivo para responder la solicitud respectiva.</t>
  </si>
  <si>
    <t>P-CA2-032 Procedimiento de comunicación externa</t>
  </si>
  <si>
    <t>Para los casos de solicitudes de entrevistas, ruedas de prensa, o comunicados de prensa para los medios masivos y/o periodistas la Oficina de Comunicaciones brindará la orientación y asesoría respectiva acerca de los lineamientos para abordar la solicitud a través del canal de comunicación oficial del medio de comunicación solicitante</t>
  </si>
  <si>
    <t>1) Verificación de respuestas a medios de comunicación o periodistas sin atender
2) Solicitud de proyección de respuesta inmediata al proceso que genera la información
3) Revisión de respuesta de la  Oficina de Comunicaciones, previa aprobación de la Vicepresidencia de cada proceso que genera la información
4) Remitir respuesta de comunicado a medio de comunicación o periodista con prioridad una vez se cuente con el comunicado aprobado por las partes intervinientes.</t>
  </si>
  <si>
    <t>La no disponibilidad de información de manera oportuna.</t>
  </si>
  <si>
    <t>Validación de Oportunidad en Respuesta a Medios de Comunicación o Periodistas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</si>
  <si>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brindando dos (2) días hábiles para generar y enviar lo solicitado. Esta información es revisada por la jefatura de la Oficina de Comunicaciones y Atención al ciudadano, en un término de tres (3) días hábiles siguientes validando el contenido de la información frente a redacción y pertinencia de la respuesta, sin desvirtuar el objetivo inicial aportado por el proceso responsable, asegurando la entrega de información en los términos de Ley.</t>
  </si>
  <si>
    <t>En caso de entrevistas o audiencias públicas, la Oficina de Comunicaciones generará con la información relevante brindada por el proceso fuente, un libreto final a transmitir con medios de comunicación</t>
  </si>
  <si>
    <t>Dispersión de la información.</t>
  </si>
  <si>
    <t>Validación de Calidad de Respuesta a Medios de Comunicación o Periodistas</t>
  </si>
  <si>
    <t>El Jefe de la Oficina de Comunicaciones y Atención al Ciudadano valida el contenido e información de la respuesta a brindar a medios de comunicación frente a redacción y pertinencia de la respuesta, sin desvirtuar el objetivo inicial aportado por el proceso responsable, las cuales deberán ser aprobadas por la Vicepresidencia de cada proceso con base en los ajustes sugeridos por la Oficina de Comunicaciones y Atención al Ciudadano.</t>
  </si>
  <si>
    <t>En caso de entrevistas o audiencias públicas, la Oficina de Comunicaciones validará la información a transmitir que de respuesta a los medios de comunicación, previa aprobación por parte de la Vicepresidencia del proceso fuente de información</t>
  </si>
  <si>
    <t>Recepción de bienes FARC</t>
  </si>
  <si>
    <t>indisponibilidad de recursos necesarios para la recepción de los activos provenientes del proyecto FARC</t>
  </si>
  <si>
    <t>Recursos económicos insuficientes  para adicionar los contratos correspondientes para la recepción de activos</t>
  </si>
  <si>
    <t>la gestión inadecuada en la solicitud de recursos económicos disponibles para cumplir con este objetivo</t>
  </si>
  <si>
    <t>1) Incumplimiento de la SAE en la ejecución de comisiones planificadas con las diferentes entidades del estado y los exintegrantes de las FARC-EP para la recepción de activos del inventario del que trata el Decreto Ley 903 de 2017
2) Retrasos en la administración y/o comercialización de activos 
3) Pérdida de credibilidad con las partes interesadas.</t>
  </si>
  <si>
    <t>Supervisión de presupuesto para la recepción de activos</t>
  </si>
  <si>
    <t>El profesional financiero designado de la Gerencia de Proyectos Especiales, supervisa cada mes que las actividades relacionadas con la recepción de activos, cuente con los recursos disponibles necesarios para su adecuada ejecución</t>
  </si>
  <si>
    <t xml:space="preserve">G. Proyectos Especiales </t>
  </si>
  <si>
    <t>Elaboración y uso de un cronograma de actividades relacionadas con la supervisión de los recursos disponibles</t>
  </si>
  <si>
    <t>G. Proyectos Especiales</t>
  </si>
  <si>
    <t>1) Informar a las directivas de SAE las carencias de recursos necesarios para ejecutar la recepción de bienes FARC.
2) Solicitar autorización a Presidencia de la República la asignación presupuestal para ejecutar el proyecto. 
3) Realizar las gestiones contractuales y logísticas necesarias para la recepción de los activos del proyecto FARC.</t>
  </si>
  <si>
    <t>No solicitar a tiempo la disposición presupuestal para contar con recursos suficientes en el proceso de recepción de activos</t>
  </si>
  <si>
    <t>Proyección de costos y gastos asociados a las comisiones de recepción de activos</t>
  </si>
  <si>
    <t>El profesional financiero designado de la Gerencia de Proyectos Especiales, realiza y verifica cada mes la proyección de los recursos a utilizar para las comisiones de recepción de activos con base en la información suministrada por los exintegrantes de las FARC-EP y los datos históricos de comisiones realizadas por mes.</t>
  </si>
  <si>
    <t>Elaboración de una matriz de proyección que permita determinar los recursos necesarios para cada mes según información suministrada por los exintegrantes de las FARC-EP y los datos históricos de recepción de activos</t>
  </si>
  <si>
    <t>Actas de entrega material de bienes FARC</t>
  </si>
  <si>
    <t>el diligenciamiento erróneo de las actas de entrega material de bienes de las ex FARC-EP</t>
  </si>
  <si>
    <t>Descuido en el diligenciamiento del acta de entrega material, por omisión de información relevante o relación de información errada</t>
  </si>
  <si>
    <t xml:space="preserve"> descuido en la elaboración del acta o por no verificar la autenticidad de los documentos presentados en el momento de su diligenciamiento. </t>
  </si>
  <si>
    <t>1) Reprocesos en la elaboración y firma de las actas.
2) Costos adicionales asociados a las actividades que implica el reproceso
3) Impacto jurídico negativo para la entidad por cuanto los documentos presentados pueden ser falsos.</t>
  </si>
  <si>
    <t xml:space="preserve">Revisión y aprobación de actas de entrega </t>
  </si>
  <si>
    <t>El profesional delegado de la Gerencia de Proyectos Especiales encargado de diligenciar el acta de entrega material, somete a revisión el documento al coordinador del equipo jurídico de la Gerencia de Proyectos Especiales quien es el responsable de validar que la información contenida sea acorde con las políticas de entrega y finalmente lo apruebe para su respectiva firma</t>
  </si>
  <si>
    <t>Diligenciamiento de las actas de entrega material de bienes según lo dispuesto en los procedimientos para cada una de las tipologías de bienes.</t>
  </si>
  <si>
    <t xml:space="preserve">1) Comunicar a los firmantes del acta de entrega material la necesidad de realizar modificaciones al documento.
2) Coordinar con los firmantes del acta de entrega, la comisión para llevar a cabo la revisión y firma del nuevo documento. </t>
  </si>
  <si>
    <t>No verificar la autenticidad de la información suministrada para el diligenciamiento de las actas de entrega material de bienes</t>
  </si>
  <si>
    <t>Validar la autenticidad de los documentos de propiedad</t>
  </si>
  <si>
    <t>Los profesionales delegados del equipo jurídico y operativo de la Gerencia de Proyectos Especiales validarán los documentos entregados para oficializar la entrega material de los bienes según la tipología del bien a entregar, determinando así su autenticidad.</t>
  </si>
  <si>
    <t xml:space="preserve">Solicitud de la documentación a suscribir en el acta de entrega material previo a la comisión de recepción </t>
  </si>
  <si>
    <t>Pólizas de arrendamiento</t>
  </si>
  <si>
    <t>presentarse un vencimiento del preaprobado de la póliza de arrendamiento</t>
  </si>
  <si>
    <t>Trámite de ROM en un término superior al vencimiento del preaprobado de la póliza</t>
  </si>
  <si>
    <t>retrasos en trámites de saneamiento del inmueble, previa entrega al arrendatario y/o falta de control y seguimiento a los contratos de arrendamiento</t>
  </si>
  <si>
    <t>1) Contratos de arrendamiento sin cobertura de póliza
2) Afectación al recaudo de arrendamiento
3) Reclamos por parte del cliente
4) Costos administrativos y legales sobre el inmueble
5) Pérdida de credibilidad con los clientes</t>
  </si>
  <si>
    <t xml:space="preserve">El profesional de la Gerencia Regional, verifica la ejecución de las Reparaciones, Obras y Mantenimientos de acuerdo con los plazos establecidos en las órdenes de servicio con el proveedor en la matriz de Excel "CONTROL ROM" de cada Gerencia Regional. </t>
  </si>
  <si>
    <t>1) Realizar mesas de trabajo con las aseguradoras con el fin de buscar alternativas para tener con garantía los contratos que no cuentan con la misma</t>
  </si>
  <si>
    <t>Pago y reconexión de los servicios públicos en un término superior al vencimiento del preaprobado de la póliza</t>
  </si>
  <si>
    <t>Verificación de pago de servicios públicos</t>
  </si>
  <si>
    <t>El funcionario de cada Gerencia Regional designado, verifica las deudas del activo relacionadas con servicios públicos con el fin de solicitar a la Gerencia de Inmuebles Urbanos el pago de las obligaciones a través del Operador contratado para realizar los pagos, los cuales se deben reportar con tiempo</t>
  </si>
  <si>
    <t>Realizar seguimiento al pago de servicios públicos previo vencimiento al preaprobado de la póliza conforme con las estrategias definidas por cada Gerencia Regional</t>
  </si>
  <si>
    <t>Pago de la deuda de administración de propiedad horizontal, en un término superior al vencimiento del preaprobado de la póliza</t>
  </si>
  <si>
    <t>Verificaciones pagos deudas de Administración</t>
  </si>
  <si>
    <t>El funcionario de cada Gerencia Regional designado, verifica las deudas del activo relacionadas con la administración con el fin de solicitar a la Gerencia de Inmuebles Urbanos el pago de las obligaciones a través del Operador contratado para realizar los pagos, los cuales se deben reportar con tiempo</t>
  </si>
  <si>
    <t>Realizar seguimiento al pago de deudas de administración previo vencimiento al preaprobado de la póliza conforme con las estrategias definidas por cada Gerencia Regional</t>
  </si>
  <si>
    <t>Debilidades en procesos de alertamiento relacionados con el vencimiento del preaprobado de las pólizas</t>
  </si>
  <si>
    <t>Verificación de preaprobados de pólizas de arrendamiento</t>
  </si>
  <si>
    <t>El profesional delegado de la Gerencia Comercial, en la base de datos de preaprobados, que envían las Gerencias Regionales semanalmente, verifica qué pólizas se encuentran en curso y el tiempo máximo de aprobación</t>
  </si>
  <si>
    <t>Inoportunidad en el cargue de contratos de arrendamiento suscritos en el sistema de información por parte de las Gerencias Regionales</t>
  </si>
  <si>
    <t>Verificación mensual del cargue de contratos de arriendo suscritos</t>
  </si>
  <si>
    <t>El profesional delegado de la Gerencia Regional valida que todos los contratos de arriendo suscritos se encuentren cargados en el sistema de información de acuerdo con los negocios aprobados por Comité de Negocios del Nivel Central y/o Regional</t>
  </si>
  <si>
    <t>Por parte de la Gerencia Comercial, solicitar el envío de la información de contratos suscritos al finalizar cada mes
Por parte de las Gerencias Regionales, realizar seguimiento el cargue de contratos de arrendamiento al sistema de información correspondiente previo vencimiento al preaprobado de la póliza conforme con las estrategias definidas por cada Gerencia Regional</t>
  </si>
  <si>
    <t xml:space="preserve">* G. Comercial 
* G. Regionales </t>
  </si>
  <si>
    <t>el pago indebido de las primas de las pólizas</t>
  </si>
  <si>
    <t>No reportar y no terminar en el sistema los contratos que finalizan mes a mes</t>
  </si>
  <si>
    <t xml:space="preserve">control inadecuado de recaudo y/o contratos terminados </t>
  </si>
  <si>
    <t>1) Reintegros a las aseguradoras por pago de cánones de arrendamiento no debidos
2) Afectación a la asegura por siniestro de pólizas
3) Detrimento patrimonial por pago de pólizas que ya no aplican a la administración de bienes
4) Reprocesos administrativos al interior de SAE
5) Pérdida de imagen reputacional con aseguradoras, arrendatarios, áreas internas y otras partes interesadas</t>
  </si>
  <si>
    <t>Verificación mensual de los contratos aprobados en comité regional para la terminación</t>
  </si>
  <si>
    <t>El técnico y/o profesional asignado por cada Gerencia Regional verifica la terminación del contrato de arriendo aprobados en comité regional, con el propósito de marcar en el sistema de información esta terminación y proceder a informar a la Gerencia Comercial, en los 3 primeros días del mes siguiente, el retiro de la póliza colectiva y el no pago de primas por el mismo</t>
  </si>
  <si>
    <t>Remitir correo electrónico el último día del mes, solicitando la base de contratos terminados, con el fin de retirarlos de la base de pólizas de arriendo para pago</t>
  </si>
  <si>
    <t>30/09/2022
31/10/2022
30/11/2022
31/12/2022</t>
  </si>
  <si>
    <t>1) Iniciar las investigaciones de los valores a no pagar
2) Reintegrar los pagos indebidos de primas de pólizas a la aseguradora
3) Remitir memorando a Gerencia de Talento Humano con copia a cada Regional para solicitar la investigación de las acciones disciplinarias que se consideren necesarias ocasionadas por acciones u omisiones de funcionarios que implican costos asociados a impulsos procesales o siniestros indebidos</t>
  </si>
  <si>
    <t>Desconocimiento de las pólizas a terminar con ocasión a la finalización de contratos</t>
  </si>
  <si>
    <t>Verificación mensual de los contratos terminados en el sistema</t>
  </si>
  <si>
    <t>El profesional de la Gerencia Comercial realiza cruce de información entre la base de datos de pólizas vs contratos terminados en sistema, con el propósito de verificar los casos que requieren retiro de la póliza</t>
  </si>
  <si>
    <t>Debilidades en la identificación de causales de mora en el seguimiento de recaudo</t>
  </si>
  <si>
    <t>Verificación de Contratos de Arrendamiento en Mora</t>
  </si>
  <si>
    <t xml:space="preserve">El profesional de la Gerencia Comercial realiza cruce de bases de datos de contratos de arrendamiento del sistema de información vs el recaudo requerido para identificar y verificar los contratos en mora con póliza , con el fin de enviar a siniestro lo que corresponda. </t>
  </si>
  <si>
    <t>Falta de identificación de siniestro de pólizas realizadas inadecuadamente</t>
  </si>
  <si>
    <t>Verificación Siniestros de Pólizas de Arrendamientos</t>
  </si>
  <si>
    <t>El profesional de la Gerencia Comercial verifica las solicitudes de posibles contratos de arrendamiento a siniestrar, validando la información o los documentos contractuales relacionados, a fin de determinar si los contratos deben ser siniestrados y realizar las reclamaciones de siniestros ante las compañías aseguradoras o afianzadoras, en lo referente a las pólizas de arrendamiento de inmuebles que se encuentren a cargo. En caso de no requerirse el siniestro de la póliza de arrendamiento, se informa al área usuaria que realiza la solicitud.</t>
  </si>
  <si>
    <t xml:space="preserve">P-DT1-106 Procedimiento para uso de pólizas o fianzas en contratos de arrendamiento </t>
  </si>
  <si>
    <t>Verificar la base de siniestros remitida por la Gerencia Comercial vs el control de contratos terminados, con el fin de no solicitar un futuro reintegro a las aseguradoras</t>
  </si>
  <si>
    <t>Contratos de Arrendamiento</t>
  </si>
  <si>
    <t>solicitar la judicialización de un contrato de arrendamiento, cuando no es procedente</t>
  </si>
  <si>
    <t>Bases de datos desactualizadas con carteras irreales de bienes (pagos de canon de arrendamiento desactualizados, sin información de alivios brindados o estados de ocupación de bienes)</t>
  </si>
  <si>
    <t>falencias en los controles de seguimiento al estado de la cartera y/o procesos jurídicos sobre los activos</t>
  </si>
  <si>
    <t>1) Detrimento económico por pago de costos procesales innecesarios y sobrecostos administrativos
2) Pérdida reputacional de la entidad con los clientes y partes involucradas
3) Reclamaciones por existencia de doble actuaciones procesales en la judicialización de contratos de arrendamiento
4) Reprocesos administrativos al interior de la entidad
5) Afectación al proceso jurídico iniciado</t>
  </si>
  <si>
    <t>Verificación de Bases de Datos de Cartera de los Activos</t>
  </si>
  <si>
    <t>El Profesional delegado de la Gerencia Comercial valida e identifica que contratos de arrendamiento se encuentran en cobro jurídico, contratos con póliza o fianza y los que no deben entrar en gestión de cobro persuasivo, con base en lo informado por Operador Externo o Gerencia Regional, a fin de iniciar judicialización de contratos, cuando corresponda</t>
  </si>
  <si>
    <t>P-DT1-019  Procedimiento Recuperación de Cartera</t>
  </si>
  <si>
    <t>Identificar y consolidar en la base de datos de contratos de arrendamiento los diferentes estados de la cartera con el fin de decidir qué se debe judicializar</t>
  </si>
  <si>
    <t>1) Informar a la Gerencia de Asuntos Legales la situación presentada
2) Analizar las acciones jurídicas adelantadas en la judicialización de los Contratos de Arrendamiento
3) Retrotraer las acciones jurídicas que no sean aplicables
4) Informar a las partes interesadas la situación presentada
5) Para los contratos a judicializar que tienen alivio económico y presentan mora, se deberá cobrar el canon de arrendamiento pleno.</t>
  </si>
  <si>
    <t>Desconocimiento del estado de ocupación, cartera o de administración real de bienes inmuebles a judicializar por parte de las Gerencias Regionales</t>
  </si>
  <si>
    <t xml:space="preserve">Verificación del Estado de Ocupación y Cartera de los Activos </t>
  </si>
  <si>
    <t>El profesional delegado de la Gerencia Regional verifica el estado de ocupación de los bienes a judicializar, el estado de la cartera y que los contratos susceptibles de judicializar, tengan más de 90 días de mora y su cuantía supere 7,4 SMLV, para determinar si es procedente iniciar con las acciones jurídicas y posteriormente proceder a informarlo a la Gerencia Comercial. Estas acciones jurídicas y su justificación deberán ser registradas en el formato F-DT1-195 Acciones Jurídicas de Contratos de Arrendamiento con base en los acercamientos que la Gerencia haya tenido con los arrendatarios y los antecedentes del bien. En caso de presentarse inconsistencias en la información realiza los saneamientos a los que haya lugar.</t>
  </si>
  <si>
    <t>P-DT1-019 Procedimiento Recuperación de Cartera</t>
  </si>
  <si>
    <t xml:space="preserve">Sistema de información con novedades desactualizadas de contratos de arrendamiento </t>
  </si>
  <si>
    <t>Reporte de novedades en Sistema de Información</t>
  </si>
  <si>
    <t>El profesional delegado de la Gerencia Regional verifica el estado del contrato de arrendamiento y de ocupación del bien inmueble, registrando y reportando las novedades en el aplicativo de administración de bienes (abandono, ingreso, modificación de canon, terminación de contrato, incumplimiento de obligaciones contractuales, entre otros) de acuerdo con lo establecido en el procedimiento de administración de contratos de arrendamiento de bienes inmuebles.</t>
  </si>
  <si>
    <t>P-DT1-018 Procedimiento de administración de contratos de arrendamiento</t>
  </si>
  <si>
    <t>Adelantar proceso contractual para implementar un sistema que permita administrar los contratos de arrendamiento, las acciones judiciales y los limites de los pagos</t>
  </si>
  <si>
    <t>No se identifican los casos en los cuales se ha iniciado procesos jurídicos para judicialización de contratos de arrendamiento por parte de los depositarios provisionales</t>
  </si>
  <si>
    <t>Verificación de informes de gestión de depositarios</t>
  </si>
  <si>
    <t>El Profesional delegado por la Gerencia de Bienes Inmuebles verifica los informes de gestión de los depositarios provisionales revisando la información general, el estado de los inmuebles con contratos de arrendamiento, la información del contrato, facturación por canon de arrendamiento, recaudo, otros ingresos, gastos y/o novedades, aplicando el instructivo de revisión del formato (F-DT3-114). Si se encuentran inconsistencias se solicita los ajustes respectivos al depositario provisional, de lo contrario se realiza el cargue detallado de los inmuebles administrados por los depositarios provisionales en el sistema de información</t>
  </si>
  <si>
    <t>P-DT3-084 Procedimiento seguimiento informe de gestión a inmuebles en depósito provisional</t>
  </si>
  <si>
    <t>GBI. Urbanos</t>
  </si>
  <si>
    <t xml:space="preserve">Incluir dentro del P-DT3-102 Procedimiento de gestión a los requerimientos en depósito provisional y/o P-DT3-084 Proc. seguimiento informe de gestión a inmuebles en Depósito provisional, un punto de control para aprobar cualquier gestión a realizar para la judicialización de contratos por parte de los depositarios provisionales  </t>
  </si>
  <si>
    <t xml:space="preserve">* G. Comercial 
* Oficina Asesora de Planeación </t>
  </si>
  <si>
    <t>Almacenamiento de bienes FARC</t>
  </si>
  <si>
    <t xml:space="preserve">daño o deterioro de los activos del proyecto FARC en su almacenamiento </t>
  </si>
  <si>
    <t>Manipulación inadecuada de los bienes por parte de las responsables de su cuidado y custodia</t>
  </si>
  <si>
    <t>la manipulación inadecuada de los bienes y/o condiciones de almacenamiento inapropiadas</t>
  </si>
  <si>
    <t>1) Afectación económica y reputacional 
2) Desvalorización y disminución de los recursos destinados para la reparación de las víctimas del conflicto armado.</t>
  </si>
  <si>
    <t xml:space="preserve">Constitución de una póliza de riesgo todo daño material, para los bienes entregados por las extintas FARC-EP </t>
  </si>
  <si>
    <t>Los funcionarios delegados del equipo operativo de la Gerencia de Proyectos Especiales verifica trimestralmente el listado de bienes bajo su administración con el fin de constituir la póliza TRDM, que es ejecutada por la Vicepresidencia Administrativa y Financiera</t>
  </si>
  <si>
    <t xml:space="preserve">Elaboración de informes mensuales para validar el cumplimiento y alertar las acciones a realizar </t>
  </si>
  <si>
    <t>1) Alertar a supervisor de las almacenadoras sobre el inadecuado manejo de los activos
2) Activación de las pólizas TRDM
3) Determinación de acciones adicionales con el supervisor del contrato</t>
  </si>
  <si>
    <t>Inadecuado almacenamiento de los bienes en su lugar de deposito</t>
  </si>
  <si>
    <t>Verificación del estado de los bienes FARC almacenados en almacenadoras</t>
  </si>
  <si>
    <t>El profesional delegado del equipo operativo de la Gerencia de Proyectos Especiales verifica mensualmente el informe de las almacenadoras donde se encuentran depositados los bienes, con el fin de verificar el estado de los activos y así tomar medidas sobre los mismos en caso de ser necesario</t>
  </si>
  <si>
    <t xml:space="preserve">Condiciones externas que afecten el lugar y las condiciones de almacenamiento de los activos </t>
  </si>
  <si>
    <t>Verificación en sitio el estado real del almacenamiento de los activos</t>
  </si>
  <si>
    <t>El profesional delegado del equipo operativo de la Gerencia de Proyectos Especiales realiza cada 3 meses la verificación detallada de los activos en las diferentes almacenadoras en donde se encuentran depositados los bienes, verificando que su almacenamiento sea el adecuado y tomando las medidas que sean necesarias para garantizar la correcta manipulación de los bienes</t>
  </si>
  <si>
    <t>Supervisión Obligaciones Depositarios</t>
  </si>
  <si>
    <t>incumplimiento de las obligaciones de los depositarios</t>
  </si>
  <si>
    <t>Seguimiento manual al cumplimiento de obligaciones del depositario</t>
  </si>
  <si>
    <t>fallas en la supervisión de SAE y/o desconocimiento por parte del referido depositario</t>
  </si>
  <si>
    <t>El (Los) profesional(es) delegado(s) de la Gerencia de Bienes Inmuebles Urbanos, Gerencia de Sociedades Activas y/o Gerencia de Sociedades en Liquidación verifica(n) la información presentada por el depositario en los informes de gestión en la cual se verifica la información básica del predio, facturación y recaudo (cuando aplique), soportes que validan la gestión realizada y en general el seguimiento al cumplimiento de sus obligaciones. Esta verificación se realiza conforme a lo determinado en instructivo N-DT3-032 Revisión informe de gestión a inmuebles en depósito P. En caso de encontrar inconsistencias la Gerencia Regional solicita los ajustes respectivos al depositario mediante oficio o correo electrónico.</t>
  </si>
  <si>
    <t>1) Retroalimentación al depositario de las obligaciones incumplidas subsanables relacionadas con la productividad del activo y su administración
2) Las Gerencias de Inmuebles y/o Gerencias de Sociedades presentan caso de incumplimiento legal del depositario y/o liquidador al Comité de Depositarios para considerar su remoción, retiro o continuidad
3) Expedir acto administrativo de remoción, cuando la solicitud de remoción haya sido aprobada por parte del comité de depositarios.</t>
  </si>
  <si>
    <t>El funcionario delegado de la Gerencia Regional que realiza o verifica la visita del inmueble realizada por el depositario, valida el estado de este con el fin de identificar irregularidades sobre su esquema de administración, indicándolo en el sistema de información.</t>
  </si>
  <si>
    <t>Información descentralizada para evaluar los depositarios</t>
  </si>
  <si>
    <t>Verificación de documentación soporte de gestión por depositario</t>
  </si>
  <si>
    <t xml:space="preserve">El (Los) profesional(es) delegado(s) de la Gerencia de Bienes Inmuebles Urbanos, Gerencia de Sociedades Activas y Gerencia de Sociedades en Liquidación verifica(n), cuando sea necesario, la información soporte de la gestión de los depositarios consolidada en el sistema de información, para viabilizar el respectivo pago conforme al cumplimiento de las obligaciones del depositario. </t>
  </si>
  <si>
    <t>Falencias en los métodos e instrumentos de evaluación de depositarios</t>
  </si>
  <si>
    <t>Verificación de Incumplimientos por Depositarios en Comité de Depositarios</t>
  </si>
  <si>
    <t>El Comité de Depositarios, Mandatarios y Liquidadores verifican los casos y justificaciones de remoción o retiro de depositarios de acuerdo con supervisión realizada al cumplimiento de sus obligaciones y soportes brindados, con el fin de determinar si procede o no el incumplimiento y remoción de depositarios. En caso de determinarse incumplimiento se procederá a proyectar el acto administrativo de remoción respectivo.</t>
  </si>
  <si>
    <t>P-DT3-110 Procedimiento de Remoción y/o Retiro de Depositarios y/o Destinatarios Provisionales</t>
  </si>
  <si>
    <t>Falta de conocimiento de los depositarios frente a la normativa de extinción de dominio que interfiere en el desarrollo de sus obligaciones</t>
  </si>
  <si>
    <t>Verificación de información y/o solicitudes de requerimientos de depositarios</t>
  </si>
  <si>
    <t>El (Los) profesional(es) delegado(s) de las Gerencias Regionales, Gerencias de Sociedades Activas y/o Gerencia de Sociedades en Liquidación, verifica y analiza las solicitudes realizadas por los depositarios, identificando si el apoyo o contestación requerida está involucrada con temáticas de visitas de inspección, diagnóstico inicial, estimados de renta o ROM, contratos de arrendamiento, desalojos o restitución de inmuebles, y así proceder a emitir la respuesta a los depositarios.</t>
  </si>
  <si>
    <t>P-DT3-102 Procedimiento Gestión a los Requerimientos en depósito provisional</t>
  </si>
  <si>
    <t>Fallas en el sistema de información para el cargue de documentos exigibles inherentes a sus obligaciones</t>
  </si>
  <si>
    <t>Administración de bienes en depósito provisional</t>
  </si>
  <si>
    <t xml:space="preserve">dificultad para la administración de los activos en depósito provisional </t>
  </si>
  <si>
    <t>Difícil acceso por ubicación geográfica, zonas especiales de orden público</t>
  </si>
  <si>
    <t xml:space="preserve">la ubicación de los inmuebles,  situaciones de orden público, cobertura y deficiencias tecnológicas que impiden el seguimiento a la gestión de los depositarios </t>
  </si>
  <si>
    <t xml:space="preserve">1) Pérdida oportunidad de negocios
2) Pérdida imagen reputacional de la entidad
3) Sanciones y/o demandas en contra de SAE.
4) Pérdida de valor o generación de un detrimento patrimonial.
5) Dificultad en la identificación de los recursos generados dentro del proceso de administración de los activos
6) Pérdida de información relevante del proceso de administración </t>
  </si>
  <si>
    <t xml:space="preserve">Solicitud de un certificado al depositario que demuestre la dificultad de la administración </t>
  </si>
  <si>
    <t xml:space="preserve">Los funcionarios delegados por las Gerencias dependiendo de la tipología de activos verifican con el depositario la dificultad de la administración del activo solicitándole un certificado que demuestre la dificultad de la administración debido a que el inmueble que se encuentra en zona especial de orden público </t>
  </si>
  <si>
    <t>P-DP1-042 Procedimiento para el diagnostico y análisis de bienes inmuebles</t>
  </si>
  <si>
    <t xml:space="preserve">* GBI. Urbanos 
* GBI. Rurales 
* G. Regionales 
* G. Sociedades Activas 
* G. Sociedades en Liquidación </t>
  </si>
  <si>
    <t xml:space="preserve">Reportar a las autoridades competentes las situaciones de orden público que impiden la gestión del depositario  </t>
  </si>
  <si>
    <t>1) Escalar las situaciones presentadas al GIT de Depositarios Provisionales y Liquidadores
2) Definir las estrategias particulares para cada caso, y facilitar la administración de activos en depósito provisional</t>
  </si>
  <si>
    <t>Pocas coberturas de los depositarios para la administración de los activos</t>
  </si>
  <si>
    <t>Validación de la información suministrada por los depositarios</t>
  </si>
  <si>
    <t>Los funcionarios delegados por el GIT de depositarios provisionales y liquidadores realizan validación de la información suministrada por los depositarios que se presenten en la convocatoria para conocer su cobertura y cumplimiento de requisitos exigibles</t>
  </si>
  <si>
    <t>P-RR2-030 Procedimiento registro y clasificación de depositarios provisionales y liquidadores</t>
  </si>
  <si>
    <t xml:space="preserve">Abrir convocatorias requeridas con el fin de ampliar el registro de depositarios </t>
  </si>
  <si>
    <t xml:space="preserve">Estado de ocupación según el tipo de activo que impiden la administración </t>
  </si>
  <si>
    <t>Diligencias de desalojos o legalización de ocupación</t>
  </si>
  <si>
    <t>Los funcionarios delegados por las Gerencias dependiendo de la tipología de Activos verifican los estados de ocupación de manera irregular a fin de adelantar diligencias de desalojos o legalización de ocupación conforme a los lineamientos brindados.</t>
  </si>
  <si>
    <t xml:space="preserve">P-DP2-050 Procedimiento desalojo de bienes inmuebles </t>
  </si>
  <si>
    <t xml:space="preserve">Promover la legalización de la ocupación dependiendo de la tipología de activos y/o la entrega voluntaria del activo </t>
  </si>
  <si>
    <t>Falta de respuesta y gestión de los depositarios</t>
  </si>
  <si>
    <t xml:space="preserve">Seguimiento de cumplimiento de los requisitos y obligaciones de los depositarios </t>
  </si>
  <si>
    <t xml:space="preserve">Los funcionarios delegados por las Gerencias dependiendo de la tipología de Activos realizan un seguimiento periódico, supervisando el cumplimiento de los requisitos y obligaciones de los depositarios </t>
  </si>
  <si>
    <t xml:space="preserve">P-DT3-084 Procedimiento seguimiento informe de gestión a inmuebles en deposito provisional 
N-DF1-026 Instructivo de elaboración de informe de seguimiento de la gestión del liquidador </t>
  </si>
  <si>
    <t xml:space="preserve">Validación a los sistemas de información para verificar el cumplimiento de las obligaciones de los depositarios y/o la liquidación de los honorarios  </t>
  </si>
  <si>
    <t>Fallas en los aplicativos de seguimiento a los depositarios</t>
  </si>
  <si>
    <t>Administración de destinación provisional</t>
  </si>
  <si>
    <t>Realizar la administración y control de los bienes muebles e inmuebles mediante el mecanismo de destinación provisional, conforme a la vocación del bien</t>
  </si>
  <si>
    <t>Supervisión Obligaciones Destinatarios</t>
  </si>
  <si>
    <t>incumplimiento de las obligaciones de los destinatarios</t>
  </si>
  <si>
    <t>Seguimiento manual al cumplimiento de obligaciones del destinatario provisional</t>
  </si>
  <si>
    <t>fallas en la supervisión de SAE y/o desconocimiento por parte del referido destinatario</t>
  </si>
  <si>
    <t xml:space="preserve">1) Detrimento patrimonial de los activos administrados por SAE
2) Pérdida de imagen reputacional de la entidad
3) Sanciones en contra de SAE
4) La no generación de productividad de activos por incumplimiento en la administración de activos
5) Costos asociados a inicio de acciones prejudiciales, judiciales o administrativas 
6) Reprocesos en los trámites administrativos
7) Detrimento del estado de conservación físico de los activos
</t>
  </si>
  <si>
    <t>Verificación Informes de Gestión de Destinatarios</t>
  </si>
  <si>
    <t>El profesional delegado de la Gerencia de Bienes Muebles y/o Gerencia de Sociedades Activas y/o Gerencia de Bienes Inmuebles verifica que los informes de gestión remitidos por los destinatarios sean correctos, y correspondan al uso adecuado y a la información correcta del activo con base en lo definido en la resolución de asignación del bien a destinatario. En caso de requerir validar datos o información del estado de cumplimiento del destinatario o del estado del activo se realiza visita de verificación de acuerdo con aprobación del Gerente. En caso de requerir aclaraciones sobre los informes de gestión para validar el cumplimiento de las obligaciones, el funcionario solicita saneamiento de la información remitida para proceder a realizar la evaluación de la gestión realizada.</t>
  </si>
  <si>
    <t>P-DT4-114 Procedimiento para el control de destinación y depósito provisional</t>
  </si>
  <si>
    <t>1) Las Gerencias de Inmuebles, Muebles y/o Gerencias de Sociedades Activas presentan caso de incumplimiento legal del destinatario  al Comité de Depositarios para considerar su remoción, retiro o continuidad
2) Expedir acto administrativo de remoción, cuando la solicitud de remoción haya sido aprobada por parte del comité de depositarios.</t>
  </si>
  <si>
    <t>El funcionario delegado de la Gerencia Regional que realiza la visita del inmueble, verifica el estado del mismo a fin de identificar irregularidades sobre su esquema de administración, indicándolo en el sistema de información.</t>
  </si>
  <si>
    <t>Falencias en los métodos e instrumentos de evaluación de destinatarios provisionales</t>
  </si>
  <si>
    <t>Verificación de Incumplimientos por Destinatarios en Comité de Depositarios</t>
  </si>
  <si>
    <t>El Comité de Depositarios, Mandatarios y Liquidadores verifican los casos y justificaciones de remoción o retiro de destinatarios de acuerdo con supervisión realizada al cumplimiento de sus obligaciones y soportes brindados, con el fin de determinar si procede o no el incumplimiento y remoción de destinatarios. En caso de determinarse incumplimiento se procederá a proyectar el acto administrativo de remoción respectivo.</t>
  </si>
  <si>
    <t>Falta de conocimiento de los destinatarios provisionales frente a la normativa de extinción de dominio que interfiere en el desarrollo de sus obligaciones</t>
  </si>
  <si>
    <t>Atención a requerimientos y solicitudes de destinatarios</t>
  </si>
  <si>
    <t>El (Los) profesional(es) delegado(s) de las Gerencias de Inmuebles, Gerencias de Sociedades Activas y/o Gerencia de Bienes Muebles, verifica(n) y analiza(n) las solicitudes realizadas por los destinatarios, y así proceder a emitir la respuesta para atender el requerimiento, cuando sea necesario</t>
  </si>
  <si>
    <t>enajenación temprana de un activo sin el cumplimiento de sus requisitos</t>
  </si>
  <si>
    <t>Desconocimiento o interpretación inadecuada de las causales de enajenación temprana</t>
  </si>
  <si>
    <t>1) Pérdida de la imagen institucional
2) Inicio de procesos judiciales en contra de SAE
3) Pérdidas económicas relacionadas con los procesos jurídicos y administrativos relacionados
4) Incumplimiento legal de la normativa vigente
5) Toma de decisiones de manera inadecuada por parte de la Alta Dirección
6) Ineficiencia de procesos administrativos y/o comerciales
7) Reprocesos administrativos</t>
  </si>
  <si>
    <t>Verificación de Bienes con Condición Potencial de Enajenación Temprana</t>
  </si>
  <si>
    <t>El (Los) Gerente(s) de Bienes Inmuebles, Bienes Muebles, y/o Sociedades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t>
  </si>
  <si>
    <t>P-DP2-134 Procedimiento Enajenación Temprana de Bienes
N-DP2-058 Instructivo Enajenación Temprana de Bienes</t>
  </si>
  <si>
    <t xml:space="preserve">* GBI. Urbanos 
* GBI. Rurales 
* GBI. Muebles 
* G. Sociedades Activas 
* G. Sociedades en Liquidación </t>
  </si>
  <si>
    <t>Elaborar pieza comunicativa para sensibilizar a toda la entidad frente al conocimiento de las causales de enajenación temprana</t>
  </si>
  <si>
    <t>VP. de Bienes Muebles e Inmuebles</t>
  </si>
  <si>
    <t>1) Informar a la alta dirección y autoridades competentes de la situación presentada
2) Analizar las acciones jurídicas viables ante una inadecuada enajenación temprana con apoyo de la Gerencia de Asuntos Legales
3) Iniciar los trámites necesarios para retrotraer la venta, en caso de ser posible</t>
  </si>
  <si>
    <t>Desconocimiento de gravámenes, limitaciones al dominio, estado jurídico o afectaciones que puedan retrasar o impedir el trámite comercial de enajenación de los activos</t>
  </si>
  <si>
    <t>Verificación de Viabilidad Jurídica de Bienes a Enajenar de Manera Temprana</t>
  </si>
  <si>
    <t>El profesional delegado de la Gerencia de Asuntos Legales verifica que los activos con condición potencial para enajenación temprana estén inmersos en un proceso de extinción de dominio no penal; que tengan la medida cautelar registrada en el certificado de tradición cuando aplique; que se identifiquen dentro de la resolución de inicio, y determinar de manera adicional si tienen gravámenes, limitaciones al dominio, o si existen otras afectaciones que puedan retrasar el trámite comercial, con el propósito de expedir su viabilidad jurídica para enajenación temprana en el Informe de Viabilidad Jurídica. En caso de que el activo resulte no ser viable jurídicamente se procede a realizar saneamiento jurídico y en caso de no poder realizarse, el activo no sería viable</t>
  </si>
  <si>
    <t>P-DP2-134 Procedimiento Enajenación Temprana de Bienes</t>
  </si>
  <si>
    <t>Inadecuada elaboración de fichas de enajenación temprana</t>
  </si>
  <si>
    <t>Verificación de Documentos de Enajenación Temprana e Improductividad de Activo</t>
  </si>
  <si>
    <t xml:space="preserve">El profesional delegado de la Gerencia de Bienes Inmuebles, Muebles y Sociedades revisa las fichas de enajenación temprana remitidas por parte de las Gerencias Regionales, verificando la causal de enajenación temprana seleccionada, su justificación y el correcto diligenciamiento de la ficha junto con sus soportes. En caso de reportarse un bien improductivo, se revisará la base de datos de productividad con el fin de confirmar su estado. Cuando se presenten inconsistencias en las fichas, éstas se devolverán para su respectiva corrección. </t>
  </si>
  <si>
    <t>Capacitar a las áreas misionales en la identificación de causales de enajenación temprana y elaboración y/o revisión de fichas de enajenación temprana</t>
  </si>
  <si>
    <t>Falencias en la supervisión de la alta dirección para la aprobación de procesos de enajenación temprana</t>
  </si>
  <si>
    <t>Verificación de Fichas de Enajenación Temprana en Comité Técnico</t>
  </si>
  <si>
    <r>
      <t>El Comité Técnico de Bienes Muebles e Inmuebles, con secretaría técnica de la Vicepresidencia de Bienes Muebles e Inmuebles</t>
    </r>
    <r>
      <rPr>
        <sz val="10"/>
        <color rgb="FFFF0000"/>
        <rFont val="Arial Narrow"/>
        <family val="2"/>
      </rPr>
      <t>,</t>
    </r>
    <r>
      <rPr>
        <sz val="10"/>
        <rFont val="Arial Narrow"/>
        <family val="2"/>
      </rPr>
      <t xml:space="preserve"> valida y aprueba las fichas de enajenación presentadas por las áreas misionales, de acuerdo con las causales establecidas, su justificación y soportes. En caso de presentarse inconsistencias se solicitan subsanaciones o de lo contrario se finaliza el procedimiento y se determina el mecanismo de administración.</t>
    </r>
  </si>
  <si>
    <t>VP. Muebles e Inmuebles</t>
  </si>
  <si>
    <t>Capacitar y/o sensibilizar al Comité Directivo frente a su responsabilidad frente a los procesos de enajenación temprana, la identificación de causales de enajenación temprana y revisión de fichas de enajenación temprana</t>
  </si>
  <si>
    <t>No contar con un proceso de alistamiento interno adecuado por parte de SAE</t>
  </si>
  <si>
    <t>Verificación de Fichas de Enajenación Temprana en Comité Externo</t>
  </si>
  <si>
    <t>El Comité Externo, con secretaría técnica de la Vicepresidencia Jurídica de SAE, y conformado por un representante de la Presidencia de la República, un representante del Ministerio de Hacienda y Crédito Público y un representante del Ministerio de Justicia y del Derecho,verifica, aprueba o rechaza, de acuerdo con criterios establecidos, los procesos de enajenación temprana presentados por el Vicepresidente de Bienes Muebles e Inmuebles, o el Vicepresidente de Sociedades, según sea el caso. En caso de presentarse inconsistencias se busca subsanar las observaciones presentadas por el comité, de lo contrario se finiquita el procedimiento.</t>
  </si>
  <si>
    <t>VP. Jurídica</t>
  </si>
  <si>
    <t>Falta de un control a través del sistema de información, que limite la transmisión de inmuebles para la venta, sin que cumpla con los requisitos de alistamiento</t>
  </si>
  <si>
    <t xml:space="preserve">Verificación de bienes aprobados para enajenación temprana </t>
  </si>
  <si>
    <t xml:space="preserve">El profesional delegado de la Gerencia Comercial verifica la base de datos de los bienes aprobados para enajenación temprana por parte del Comité de Enajenación Temprana enviado por parte de la Vicepresidencia Jurídica antes de transmitir al Operador Comercial los bienes a comercializar. </t>
  </si>
  <si>
    <t>P-DF1-108 Procedimiento Comercialización de Bienes Inmuebles Operador</t>
  </si>
  <si>
    <t>Solicitar a la Oficina de Gestión de la información estudiar la viabilidad de implementar dentro del sistema de información un control que limite la transmisión de inmuebles para la venta, sin que cumpla con los requisitos de alistamiento</t>
  </si>
  <si>
    <t>Descarga de Activos con disposición final del Sistema de Información</t>
  </si>
  <si>
    <t xml:space="preserve">que no se realice la descarga de los activos que tengan definido un mecanismo de disposición final </t>
  </si>
  <si>
    <t>Actividades de saneamiento de activos  inoportunas  o faltantes para el descargue de activos en el sistema</t>
  </si>
  <si>
    <t>actividades de saneamiento pendientes, y/o documentación incompleta del activo y su mecanismo de disposición final</t>
  </si>
  <si>
    <t xml:space="preserve">1) Administración de un activo con las medidas cautelares levantadas
2) Pérdidas económicas
3) Pérdida de oportunidad de negocios
4) Pérdida de credibilidad de SAE
5) Sanciones y/o demandas en contra de SAE
</t>
  </si>
  <si>
    <t>Validación de saneamientos administrativos pendientes</t>
  </si>
  <si>
    <t xml:space="preserve">El profesional delegado del GIT de Aseguramiento y Control de la Información valida la información del activo a descargar del sistema de información con base en lo informado por parte del área misional o las Gerencias Regionales, y en caso de evidenciar la necesidad de realizar alguna gestión de saneamiento para la descarga del activo (Levantamiento de Anotación - Registro de Transferencias de Dominio) solicita a las Gerencias Misionales se realice la respectiva gestión y se cargue al sistema de información. </t>
  </si>
  <si>
    <t>C-DF-010 Caracterización macroproceso disposición final de activos</t>
  </si>
  <si>
    <t xml:space="preserve">1) Solicitar los saneamientos y documentación pendientes de manera prioritariamente para el descargue del activo del inventario
2) Informar a los superiores de la urgencia de esta gestión para subsanar los pendientes </t>
  </si>
  <si>
    <t xml:space="preserve">No contar con la documentación completa del activo y de los actos administrativos con el beneficiario de la disposición final  </t>
  </si>
  <si>
    <t xml:space="preserve">Validación de documentación pendiente del activo para descargue en sistema de información  </t>
  </si>
  <si>
    <t xml:space="preserve">El profesional delegado del GIT de Aseguramiento y Control de la Información valida la documentación existente del activo y la requerida para el descargue en el sistema de información, a fin de solicitar a las Gerencias Regionales y Misionales que se carguen o se remitan los soportes requeridos para proceder con la descarga del activo. </t>
  </si>
  <si>
    <t xml:space="preserve">Emitir las solicitudes de cargue o entrega de soportes  a las Gerencias Misionales y regionales  </t>
  </si>
  <si>
    <t xml:space="preserve">Destrucción de Activos </t>
  </si>
  <si>
    <t xml:space="preserve">gestionar de manera tardía la destrucción de activos </t>
  </si>
  <si>
    <t xml:space="preserve">Dificultades para continuar el flujo de destrucción debido a los requisitos  de norma </t>
  </si>
  <si>
    <t xml:space="preserve">la complejidad normativa que limita a los prestadores de servicio y los altos costos administrativos y operacionales </t>
  </si>
  <si>
    <t>1) Incurrir en sobrecostos de administración y almacenamiento
2) Generar reprocesos administrativos 
3) Sanciones y/o demandas en contra de SAE</t>
  </si>
  <si>
    <t>Verificación del cumplimiento de requisitos legales para la destrucción de activos</t>
  </si>
  <si>
    <t xml:space="preserve">Los funcionarios delegados por las Gerencias dependiendo de la tipología de Activos realizan una verificación del cumplimiento de requisitos legales para la manipulación de los activos a destruir a fin de proceder con el proceso de destrucción.  </t>
  </si>
  <si>
    <t>P-DF1-217 Procedimiento destrucción bienes muebles proyectos especiales
P-DF2-182 Procedimiento destrucción de bienes muebles
P-DF2-036 Procedimiento disposición final de sustancias químicas
P-DF-167 Procedimiento disposición final de activos perecederos</t>
  </si>
  <si>
    <t xml:space="preserve">* GB. Muebles 
* G. Regionales 
* G. Sociedades Activas 
* G. Sociedades en Liquidación </t>
  </si>
  <si>
    <t xml:space="preserve">Los funcionarios delegados por las Gerencias dependiendo de la tipología de Activos anticipan la remisión del inventario identificado para la destrucción al tercero con el fin de que se encuentre el operador idóneo que cumpla con los requisitos legales </t>
  </si>
  <si>
    <t>1)  Identificar en que parte del proceso se materializó el riesgo 
2) Verificar que el activo siga siendo objeto de Disposición Final
3) Actualizar la información del activo 
4) Socialización y desarrollo del Riesgo materializado dentro de las Gerencia con el fin aplicar los controles y medida</t>
  </si>
  <si>
    <t>No contar con un operador de destrucción idóneo que realicen la labor y que cuente con los permisos exigidos en la ley</t>
  </si>
  <si>
    <t>Validación y definición de requisitos exigibles para operadores de destrucción de activos</t>
  </si>
  <si>
    <t xml:space="preserve">Los funcionarios delegados por las Gerencias dependiendo de la tipología de activos, validan y documentan los requisitos legales y técnicos que deben ser exigibles para realizar la evaluación y selección de los operadores de destrucción de activos con el fin de optimizar la disponibilidad en la prestación del servicio con personal idóneo y reducir costos de almacenamiento  </t>
  </si>
  <si>
    <t xml:space="preserve">* GB. Muebles 
* G. Sociedades Activas </t>
  </si>
  <si>
    <t xml:space="preserve">Los funcionarios delegados por las Gerencias dependiendo de la tipología de Activos realizan la verificación y autorización de acuerdo a la calidad, oportunidad y cumplimiento de las cotizaciones enviadas por la entidad que terceriza el servicio </t>
  </si>
  <si>
    <t>Gastos de funcionamiento y proveeduría estratégica</t>
  </si>
  <si>
    <t xml:space="preserve">incumplimiento en las obligaciones de los proveedores o suspensión temporal de sus servicios </t>
  </si>
  <si>
    <t>Las facturas o cuentas de cobro no lleguen a tiempo  o con fecha de pago vencida</t>
  </si>
  <si>
    <t xml:space="preserve">pago inoportuno de las facturas del servicio. </t>
  </si>
  <si>
    <t>1) Traumatismos en la operación de la SAE
2) Falta de elementos y servicios necesarios para que los funcionarios ejecuten sus labores.
3) Incumplimiento de las obligaciones por parte de la SAE, establecidas en el contrato
4) Posibles sanciones para la entidad</t>
  </si>
  <si>
    <t>Seguimiento de pagos a través de una bitácora de registro</t>
  </si>
  <si>
    <t>El profesional o técnico del GIT de servicios administrativos registrará las novedades de facturación que tramita el área en una bitácora, documento en el que se registra el seguimiento a las facturas generadas por los proveedores y/o contratistas, para realizar seguimiento a las facturas entregadas con sus fechas límites de pago y verificación del pago realizado por tesorería.</t>
  </si>
  <si>
    <t xml:space="preserve">1) Para los pagos de servicios públicos con fecha de pago vencida, solicitar a la Gerencia Financiera la autorización del pago a través de la emisión de un cheque de Gerencia o solicitar aprobación de la Vicepresidencia Administrativa y Financiera la solicitud de recursos de caja menor, con el fin de evitar la suspensión del servicio.
2) Para los proveedores o contratistas lograr un acuerdo entre las partes que permita la ampliación de las fechas de pago de la factura. </t>
  </si>
  <si>
    <t>Por error humano, el funcionario encargado puede olvidar el trámite del pago de la factura</t>
  </si>
  <si>
    <t>Validación de la factura y verificación fechas de pago</t>
  </si>
  <si>
    <t>El técnico o profesional delegado del GIT de servicios administrativos valida el documento factura o cuenta de cobro, verificando valores y fechas límites de pago, continua con la elaboración del certificado de proveedores para firma del Coordinador del área, una vez firmado el documento se elabora el formato certificado de cumplimiento para firma del supervisor del contrato, para finalmente registrar y cargar los documentos en el flujo de pagos del aplicativo SEVEN ERP.</t>
  </si>
  <si>
    <t>La factura llegue al destinatario equivocado, perdiendo la trazabilidad del documento y el destinatario final</t>
  </si>
  <si>
    <t>Seguimiento al pago en el Aplicativo de pagos</t>
  </si>
  <si>
    <t>El técnico o profesional delegado del GIT. de Servicios Administrativos, deberá realizar  seguimiento al trámite de pago de las facturas generadas por los proveedores y/o contratistas relacionados con el proceso de gestión administrativa de la entidad, a través del aplicativo SEVEN-ERP con el número de caso asignado por este, verificando el estado del trámite y solicitando a la Gerencia Financiera la prontitud del pago, teniendo en cuenta las fechas límites de pago.</t>
  </si>
  <si>
    <t>Administración de elementos de consumo</t>
  </si>
  <si>
    <t xml:space="preserve">no atender oportunamente los requerimientos de elementos de consumo para el desarrollo de las actividades operativas diarias de los funcionarios </t>
  </si>
  <si>
    <t>No contar con los insumos básicos necesarios para atender los requerimientos</t>
  </si>
  <si>
    <t>indisponibilidad de existencias necesarias para dar cumplimiento a las solicitudes realizadas</t>
  </si>
  <si>
    <t>1) Que los funcionarios no puedan ejecutar sus labores operativas de manera adecuada.
2) Retrasos en la operatividad de la Entidad.
3) No ejercer una adecuada administración de los elementos de consumo</t>
  </si>
  <si>
    <t>Validación de Solicitudes de Pedido de elementos de consumo</t>
  </si>
  <si>
    <t xml:space="preserve">El técnico o profesional del GIT de servicios administrativos valida la solicitud de pedido de elementos de consumo efectuada por las áreas usuarias a través del módulo de consumos y devolutivos ERP, contrastándola con las existencias registradas en el inventario de bienes de consumo, permitiendo contar con una trazabilidad de los solicitudes. </t>
  </si>
  <si>
    <t>P-AB1-064 Procedimiento para la administración de bienes de consumo</t>
  </si>
  <si>
    <t>Cuando no hayan existencias físicas suficientes para suplir las necedades de las áreas, se solicitara al Proveedor un pedido de urgencia, el cual deberá ser entregado en un máximo de 24 horas, de acuerdo con lo establecido en el contrato de suministro.</t>
  </si>
  <si>
    <t>Las solicitudes de las áreas usuarias se registren de manera tardía o fuera de los plazos establecidos</t>
  </si>
  <si>
    <t>Kardex de consumo</t>
  </si>
  <si>
    <t>El técnico o profesional del GIT de servicios administrativos realiza un Kardex mensual, por el cual se valida las existencias en stock y las necesidades a solicitar, con el fin de contar con los insumos necesarios para atender los requerimientos de las áreas. En caso de no contar con las unidades de elementos de consumo suficientes, se realizará solicitud de las unidades faltantes al proveedor vía correo electrónico.</t>
  </si>
  <si>
    <t>Las solicitudes de las áreas usuarias no sea entregada a los funcionarios encargados</t>
  </si>
  <si>
    <t>Aprobación de pedidos</t>
  </si>
  <si>
    <t>El técnico o profesional del  GIT de servicios administrativos valida las solicitudes existentes en el ERP y aprueba los pedidos de acuerdo con las necesidades de las áreas.</t>
  </si>
  <si>
    <t>Que el sistema donde se registren las solicitudes presente fallas</t>
  </si>
  <si>
    <t>Retrasos en el alistamiento de los pedidos aprobados</t>
  </si>
  <si>
    <t>Validación de salida de elementos de consumo</t>
  </si>
  <si>
    <t>El técnico o profesional del GIT de servicios administrativo realiza todas las validaciones y aprobaciones de salida, las cuales se ejecutan en el módulo de consumos en el registro de salidas del almacén, con el propósito de legalizar la entrega de los insumos realizadas.</t>
  </si>
  <si>
    <t>Falta de planeación en la contratación que ocasione el no contar con un contrato de proveeduría vigente.</t>
  </si>
  <si>
    <t>Supervisión y planeación de contrato de proveeduría</t>
  </si>
  <si>
    <t>El Coordinador del GIT de servicios administrativos, como supervisor del contrato de proveeduría estratégica de servicios, bienes y demás elementos para la operatividad interna de la Entidad, verifica periódicamente el plazo de ejecución del mismo, a fin de alertar de manera temprana su terminación o necesidad de una nueva contratación de tal manera que se supla de manera continua las necesidades de las diferentes áreas en el momento que lo requieran.</t>
  </si>
  <si>
    <t>Administración de Programa de Seguros y Siniestros</t>
  </si>
  <si>
    <t>Amparar de todo riesgo ante cualquier siniestro ocurrido en los bienes propios o del FRISCO y/o a los funcionarios de la Sociedad de Activos Especiales S.A.S, a través de las diferentes pólizas de seguro contratadas. Además de gestionar y tramitar los documentos e información necesaria para la reclamación e indemnización de los siniestros que cuenten con cobertura bajo las Pólizas contratadas.</t>
  </si>
  <si>
    <t>Reclamación de siniestros</t>
  </si>
  <si>
    <t>inadecuado trámite y manejo en las reclamaciones de siniestros</t>
  </si>
  <si>
    <t>Desconocimiento de los funcionarios acerca del procedimiento interno para la reclamación de siniestros</t>
  </si>
  <si>
    <t>que las áreas desconozcan el procedimiento o no entreguen la información necesaria para la formalización del reporte del siniestro</t>
  </si>
  <si>
    <t>1) Prescripción del siniestro.
2) Que la aseguradora no acepte la solicitud de indemnización.
3) Deterioro patrimonial del bien a causa del siniestro no cubierto por la Aseguradora.
4) Sanciones por la inadecuada administración de los bienes.</t>
  </si>
  <si>
    <t>El Coordinador del GIT de servicios de administrativos verifica e identifica las necesidades de capacitación con relación al proceso de reclamaciones de siniestros y la operatividad de las pólizas que tiene contratadas la Entidad, a fin de realizar capacitaciones en conjunto con el corredor de seguros a todos los actores involucrados de la SAE para garantizar un adecuado proceso de reclamaciones.</t>
  </si>
  <si>
    <t>1) Solicitudes de corrección a las reclamaciones presentadas
2) Realizar las aclaraciones y solicitudes a las que haya lugar con la aseguradora
3) Gestionar soluciones con la Vicepresidencia Administrativa y Financiera, en caso de ser necesario.</t>
  </si>
  <si>
    <t>Las áreas que dan aviso del siniestro no entreguen la información solicitada por la compañía de seguros o que esta sea entregada de manera inoportuna</t>
  </si>
  <si>
    <t>Seguimiento a los siniestros reportados</t>
  </si>
  <si>
    <t>El profesional del GIT de servicios de administrativos constantemente a través de correo electrónico realiza un seguimiento a las reclamaciones en curso, con el fin de validar con las áreas la información faltante o consultar al corredor de seguros el estado de las reclamaciones</t>
  </si>
  <si>
    <t>P-AB1-077 Procedimiento de reclamaciones de siniestros</t>
  </si>
  <si>
    <t>Que las áreas reporten la ocurrencia del siniestro fuera del tiempo de aviso establecido</t>
  </si>
  <si>
    <t>Bitácora de las reclamaciones en curso</t>
  </si>
  <si>
    <t>El profesional del GIT de servicios administrativos realiza el registro de las reclamaciones que se encuentran en curso, registrando las actualizaciones y novedades en el documento interno  que se tiene para ello. Este documento permite tener un control de los siniestros reportados para sus seguimiento y control.</t>
  </si>
  <si>
    <t>Caja Menor</t>
  </si>
  <si>
    <t xml:space="preserve">indisponibilidad presupuestal anual para gastos imprevistos y urgentes </t>
  </si>
  <si>
    <t>Inadecuada programación anual de recursos presupuestales de caja menor</t>
  </si>
  <si>
    <t>planeación anual inoportuna o inadecuada en la gestión de caja menor</t>
  </si>
  <si>
    <t>1) Retrasos en operaciones de funcionamiento institucional</t>
  </si>
  <si>
    <t>Verificación programación anual de caja menor</t>
  </si>
  <si>
    <t>El profesional especializado grado I de presupuesto y el Gerente Financiero verifican que la programación anual de la caja menor sea establecida con base en históricos de gastos imprevistos y urgentes registrando los montos disponibles por cada caja menor en circular interna expedida a inicio de año y enviada por la Oficina de Comunicaciones</t>
  </si>
  <si>
    <t>1) Evaluar las correcciones a realizar sobre la apertura de cajas menores
2) Emitir resoluciones complementarias de apertura de cajas menores para clarificar o ajustar el presupuesto disponible para estos gastos</t>
  </si>
  <si>
    <t>Fallas en el proceso en la apertura de nuevas cajas menores solicitadas y aprobadas previamente</t>
  </si>
  <si>
    <t>Verificación solicitudes de apertura de cajas menores</t>
  </si>
  <si>
    <t>El Gerente Financiero verifica y evalúa las solicitudes de apertura de nuevas cajas menores contemplando factores como la disponibilidad de montos y rubros presupuestales a utilizar, constitución, legalización destinación de rubros, siguiendo lo comunicado por la Circular interna de constitución de cajas menores.</t>
  </si>
  <si>
    <t>P-GF3-021 Procedimiento Administración Caja Menor</t>
  </si>
  <si>
    <t>Falencias en la apertura de nuevas cuentas corrientes asignadas a cada caja menor</t>
  </si>
  <si>
    <t>Verificación de los conceptos de gasto</t>
  </si>
  <si>
    <t>El Profesional o Técnico del área usuaria de la caja menor valida y verifica que el gasto a realizar sea imprevisto, urgente, imprescindible e inaplazable de acuerdo con el procedimiento P-GF3-021 Procedimiento Administración Caja Menor. Una vez radicada en la Gerencia Financiera, el Profesional o Técnico del área de Presupuesto de Contabilidad, revisa el concepto generador del gasto el cual debe ser imprevisto, urgente, imprescindible e inaplazable</t>
  </si>
  <si>
    <t>suministro inoportuno de recursos económicos para gastos imprevistos y urgentes</t>
  </si>
  <si>
    <t>Inexistencia de recursos económicos para asignación presupuestal mensual de las cajas menores</t>
  </si>
  <si>
    <t>retrasos en la operatividad de cajas menores</t>
  </si>
  <si>
    <t>El profesional especializado grado I de presupuesto de la Gerencia de Financiera verifica que la programación anual de la caja menor sea establecida con base en históricos de gastos imprevistos y urgentes registrando los montos disponibles por cada caja menor en circular expedida a inicio de año.</t>
  </si>
  <si>
    <t>1) Informar a los lideres de proceso, área o presidente acerca de los retrasos de legalización de cajas menores
2) Solicitar a las áreas subsanar las solicitudes o información faltante para legalizar las cajas menores y reembolsar el dinero correspondiente a cada una
3) Suministrar los recursos solicitados y viables a cada una de las cajas menores siguiendo el procedimiento para tal fin
4) Estudiar los casos especiales de disponibilidad de recursos de caja menor con el Comité Directivo para aplicar el tratamiento más pertinente</t>
  </si>
  <si>
    <t>Inadecuada programación mensual de recursos presupuestales de caja menor</t>
  </si>
  <si>
    <t>Verificación de programación presupuestal mensual de cajas menores</t>
  </si>
  <si>
    <t>El profesional delegado de Presupuesto de la Gerencia Financiera expide los compromisos presupuestales de las cajas menores a través del ERP Seven, validando que haya disponibles saldos en la línea presupuestal, verificando los rubros que se van afectar y los valores en el programa "compromiso presupuestal". Una vez expedido el compromiso presupuestal lo comunica por correo electrónico a las áreas solicitantes con copia al área de contabilidad.</t>
  </si>
  <si>
    <t xml:space="preserve">Legalización extemporánea o inadecuada de caja menor de periodos anteriores por parte de usuarios y/o responsables de caja menor </t>
  </si>
  <si>
    <t>Verificación Legalización de Caja Menor</t>
  </si>
  <si>
    <t>El profesional encargado de la caja menor de cada área, legalizará las cajas menores en el aplicativo Seven ERP (Módulo Tesorería) verificando que cada gasto cuente con su soporte y que estos cumplan las condiciones descritas en las políticas del procedimiento P-GF3-021 Procedimiento Administración de Caja Menor, dejando constancia de su cumplimiento en el programa "Legalización solicitud dinero caja menor"</t>
  </si>
  <si>
    <t>* Presidencia 
* VP de Bienes Muebles e Inmuebles
* VP Sociedades
* VP Administrativa y Financiera
* G. Regionales
* G. Proyectos Especiales
* G. Talento Humano</t>
  </si>
  <si>
    <t>Solicitudes inoportunas o inadecuadas de las áreas para reembolsos de dinero de la caja menor</t>
  </si>
  <si>
    <t>Verificación solicitudes de reembolso de cajas menores</t>
  </si>
  <si>
    <t>El profesional delegado de Contabilidad de la Gerencia Financiera valida los soportes de la solicitud de reembolso de cajas menores considerando que el giro de recursos solo se realizará cuando haya agotado como mínimo el 70% con respecto al monto de asignación inicial, mediante la revisión documental remitida por las áreas en el Formato F-GF3-048 Reembolso de Caja Menor</t>
  </si>
  <si>
    <t>Ausencia temporal o definitiva de los encargados de caja menor</t>
  </si>
  <si>
    <t>Desconocimiento de lineamientos, uso de herramientas (Seven ERP) y/o manejo de caja menor por responsable de caja menor</t>
  </si>
  <si>
    <t>Recursos de caja menor embargados a destinatarios</t>
  </si>
  <si>
    <t>sanciones de organismos de control</t>
  </si>
  <si>
    <t>Falencias en la aplicación de deducciones en compras de bienes o servicios acorde con el régimen tributario del vendedor y los lineamientos establecidos</t>
  </si>
  <si>
    <t>incumplimiento de deberes legales en la administración de cajas menores</t>
  </si>
  <si>
    <t>1) Sanciones de tipo legal, administrativo, tributario y de los entes de control
2) Retrasos y limitaciones en la ejecución de la gestión de la entidad
3) Pérdida de credibilidad de SAE</t>
  </si>
  <si>
    <t>Verificación de aplicación de deducciones de Ley de acuerdo con lineamientos</t>
  </si>
  <si>
    <t>El profesional encargado de la caja menor de cada área, verificará que cada deducción (Retención en la fuente, retención de ICA, retención de IVA, entre otros) a que hubiere lugar, por cada compra o servicio, se realice de acuerdo con las normas tributarias vigentes, los conceptos de retención en circular interna de constitución anual de cajas menores, y los lineamientos establecidos en el procedimiento P-GF3-021 Procedimiento Administración de Caja Menor, registrando las deducciones respectivas en el formato de legalización de dinero de caja menor.</t>
  </si>
  <si>
    <t>1) Informar a los lideres de proceso, área o presidente de la situación presentada
2) Estudiar la situación con las instancias internas involucradas con la asesoría de la Gerencia de Asuntos Legales y la Oficina de Control Interno, cuando sea necesario
3) Dar respuesta oficial a los requerimientos de los órganos de control
4) Dar cumplimiento a las acciones establecidas por o en conjunto con el ente de control</t>
  </si>
  <si>
    <t>Ausencia de soportes o soportes insuficientes para legalizar el gasto de las cajas menores</t>
  </si>
  <si>
    <t>Ejecución de actividades prohibidas en la administración de cajas menores por desconocimiento (adquisición de bienes o servicios no autorizados por caja menor; adquisición fraccionada de un mismo elemento o servicio; usar dinero de caja menor para cambiar cheques, gastos personales; entre otros establecidos por la organización y el MHCP)</t>
  </si>
  <si>
    <t>El profesional delegado de Contabilidad la Gerencia Financiera valida los soportes de la solicitud de reembolso de cajas menores (Soportes físicos, cuentas contables e impuestos) considerando que el giro de recursos solo se realizará cuando haya agotado como mínimo el 70% con respecto al monto de asignación inicial, mediante la revisión documental remitida por las áreas en el Formato F-GF3-048 Reembolso de Caja Menor</t>
  </si>
  <si>
    <t>Extemporaneidad de legalización definitiva de cajas menores constituidas para la vigencia fiscal</t>
  </si>
  <si>
    <t>Verificación legalización definitiva y cierre de cajas menores</t>
  </si>
  <si>
    <t>El profesional delegado de Contabilidad la Gerencia Financiera valida los movimientos reportados mes a mes a final del año con el cierre fiscal, realizando la legalización y cierre de las cajas menores de la entidad, conforme los lineamientos institucionales, dejando registro de dicha actividad en el aplicativo ERP Seven.</t>
  </si>
  <si>
    <t>Recaudos</t>
  </si>
  <si>
    <t>recaudos realizados o registrados erróneamente</t>
  </si>
  <si>
    <t>Desconocimiento de terceros que realizan transacciones de pago a la entidad</t>
  </si>
  <si>
    <t>fallas en la identificación y operatividad</t>
  </si>
  <si>
    <t>1) Pérdida de credibilidad de SAE
2) Información institucional errada
3) Toma de decisiones erradas
4) Pérdida de oportunidad para inversiones o transferencias de recursos a la nación</t>
  </si>
  <si>
    <t>Verificación de identificación de terceros que efectúan pagos</t>
  </si>
  <si>
    <t>El profesional delegado de Tesorería de la Gerencia Financiera verifica que todos los recaudos recibidos por la entidad tengan identificación de terceros, determinando aquellos en los que no es posible su identificación ya sea por que no se emite cupón al cliente o hay consignación directa sin referencia. Estos casos se remiten al banco para conocer los datos del tercero, e identificar el recaudo por número de convenio o referencia.</t>
  </si>
  <si>
    <t>P-GF3-022 Procedimiento para el Recaudo de Ingresos del FRISCO</t>
  </si>
  <si>
    <t>El área de Tesorería solicita los cupones de pago cuando se reciben recaudos y maneja confidencialmente las cuentas bancarias</t>
  </si>
  <si>
    <t>1) Informar los inconvenientes presentados con los recaudos recibidos al líder de proceso o áreas involucradas y al Presidente de SAE cuando sea necesario
2) Informar los inconvenientes presentados a quien ejecuta el pago a SAE, cuando sea necesario 
3) Realizar los reintegros de dinero  viables, cuando aplique
4) Corregir los registros de los ingresos o reintegros realizados, de manera adecuada</t>
  </si>
  <si>
    <t>Falta o desconocimiento de categorías o conceptos para identificar los recaudos</t>
  </si>
  <si>
    <t>Conciliación de recaudos registrados en otros sistemas de información</t>
  </si>
  <si>
    <t>El profesional delegado de Tesorería de la Gerencia Financiera realiza conciliaciones de los cupones de recaudo generados por el aplicativo Zeus (Recaudos depositarios) y de la facturación y/o cupones de recaudo del aplicativo Matrix-Inmuebles (Recaudos arriendos directos), cruzando estas bases de datos con las cuentas de la Entidad, a fin de identificar que efectivamente dichos recaudos se realizaron y complementar los datos de recaudos en el archivo de control MovBancos</t>
  </si>
  <si>
    <t>Información errónea de las características del recaudo</t>
  </si>
  <si>
    <t>Verificación de información de recaudos</t>
  </si>
  <si>
    <t>El profesional delegado de Tesorería de la Gerencia Financiera verifica que todos los recaudos independientemente de su concepto, medio de pago y fuente de ingreso, cuenten con información completa en el archivo de control de Excel denominado MovBancos asegurando que se tengan datos como fecha mov, sucursal, detalle mov, referencia de recaudo, no convenio, valor recaudo, estado legal extinto y/o incautado, nombre y cedula de quien consigna, no. cuenta y banco que origina la transacción, entre otros, dependiendo del tipo de recurso recaudado</t>
  </si>
  <si>
    <t>Falencias en los controles para identificar ingresos recibidos erróneamente</t>
  </si>
  <si>
    <t>Verificación de viabilidad de reintegros de dineros consignados por error</t>
  </si>
  <si>
    <t>El profesional delegado de Tesorería de la Gerencia Financiera verifica si los formatos de solicitud de devolución del dinero (F-GF3-190), de certificación de reintegro de dinero (F-GF3-222) y soportes recibidos por las áreas cumplen con los lineamientos exigibles; y si el recaudo se hizo efectivo validando los extractos o movimientos bancarios de recaudos, fechas, montos y quien realizó la consignación, a fin de determinar la viabilidad del reintegro e informárselo al área competente</t>
  </si>
  <si>
    <t>P-GF3-131 Procedimiento Reintegro Dinero a Terceros</t>
  </si>
  <si>
    <t>Recobro de incapacidades y/o licencias</t>
  </si>
  <si>
    <t xml:space="preserve">falta de reconocimiento o pago de los días de incapacidad por parte de la entidad de seguridad social </t>
  </si>
  <si>
    <t>El trabajador entrega de manera incompleta los documentos requeridos para el recobro</t>
  </si>
  <si>
    <t>inconsistencias del trámite de recobro</t>
  </si>
  <si>
    <t xml:space="preserve">1) Afectación presupuestal de la entidad
</t>
  </si>
  <si>
    <t>Revisión de los documentos requeridos para el trámite de recobro</t>
  </si>
  <si>
    <t>El profesional delegado de la Gerencia de Talento Humano deberá revisar que los documentos requeridos para el trámite de recobro entregados por el trabajador se encuentren completos según lo establecido el  Instructivo de reporte y trámite de incapacidades y  licencias remuneradas. En caso de requerirse algún ajuste o complementar información, el profesional delegado solicitará la documentación corregida.</t>
  </si>
  <si>
    <t xml:space="preserve">Realizar seguimiento a las devoluciones de documentos para el trámite, entregados por el trabajador. </t>
  </si>
  <si>
    <t>Cada vez que se presenten devoluciones de documentos.</t>
  </si>
  <si>
    <t>Una vez se niegue el reconocimiento o pago del auxilio de incapacidad o licencia, establecer las acciones legales y económicas a quien corresponda.</t>
  </si>
  <si>
    <t>El trámite se realiza de manera extemporánea</t>
  </si>
  <si>
    <t xml:space="preserve">Verificación de términos de ley para trámite de recobro </t>
  </si>
  <si>
    <t>El profesional delegado de la Gerencia de Talento Humano deberá realizar el trámite de recobro verificando el cumplimiento de los términos definidos por ley y con lo establecido en el anexo "Recobro de incapacidades del Instructivo de reporte y trámite de incapacidades y  licencias remuneradas.</t>
  </si>
  <si>
    <t>Revisión periódica de los trámites de recobro pendientes.</t>
  </si>
  <si>
    <t>Incumplimiento de los requisitos de reconocimiento ante la entidad de seguridad social por parte del trabajador</t>
  </si>
  <si>
    <t>Validación de aportes de ingresos recientes con novedades de incapacidades o licencias de incapacidad</t>
  </si>
  <si>
    <t>El profesional delegado de la Gerencia de Talento Humano validará en los casos especiales, los aportes de ingresos recientes con novedades de incapacidades o licencias de incapacidad por los medios disponibles a fin de obtener el reconocimiento respectivo por parte de la entidad de seguridad social.</t>
  </si>
  <si>
    <t>Realizar seguimiento a la respuesta del trabajador para realizar la validación correspondiente.</t>
  </si>
  <si>
    <t>Cada vez que se realice la solicitud de aportes al trabajador.</t>
  </si>
  <si>
    <t>Traslado de talento humano</t>
  </si>
  <si>
    <t xml:space="preserve">inconsistencias en el proceso de traslado de los trabajadores, aprendices, judicantes y practicantes de la entidad. </t>
  </si>
  <si>
    <t>Falta de comunicación o reporte de la novedad de traslado a las dependencias a las que este impacte</t>
  </si>
  <si>
    <t>falencias en la ejecución, seguimiento y control en el proceso.</t>
  </si>
  <si>
    <t xml:space="preserve">1) Reclamaciones internas.
2) Pérdidas de información. 
3) Afectación a la imagen de la entidad.
4) Incumplimiento de otros procedimientos 
5) Reprocesos.
</t>
  </si>
  <si>
    <t>Verificación de Comunicaciones de Traslado</t>
  </si>
  <si>
    <t>El profesional delegado de la Gerencia de Talento Humano verifica las comunicaciones allegadas al área relacionados con  traslados de personal, a fin de proceder con los trámites y gestiones respectivas. En caso de no recibirse la comunicación de traslado de manera formal, se solicitará al área donde se efectuará el traslado que se efectúe la comunicación por los canales oficiales de comunicación establecidos para tal fin</t>
  </si>
  <si>
    <t>1) Una vez evidenciadas las falencias en el trámite de traslado,  dar prioridad para subsanarlas.  
2) Hacer seguimiento constante al trámite de traslado, hasta que la persona se instale en el cargo en la dependencia a la cual fue trasladado</t>
  </si>
  <si>
    <t xml:space="preserve">Desconocimiento del procedimiento de traslado establecido en la entidad </t>
  </si>
  <si>
    <t>Socialización preventiva del procedimiento de traslado</t>
  </si>
  <si>
    <t>El profesional delegado de la Gerencia de Talento Humano valida los traslados programados, y en comunicación dirigida al personal a trasladar, realiza una socialización preventiva del procedimiento a fin de que este proceso se realice de manera adecuada.</t>
  </si>
  <si>
    <t>Revisión documentos de entrega del puesto de trabajo</t>
  </si>
  <si>
    <t>El profesional delegado de la Gerencia de Talento Humano da visto bueno al flujo de desvinculación o traslado  en el aplicativo dispuesto para tal fin, en el cual se determina el estado de la gestión realizada y los temas que se encuentran pendientes de ejecutar en el informe de entrega.</t>
  </si>
  <si>
    <t>P-GT1-014 Procedimiento de traslado o desvinculación del talento humano</t>
  </si>
  <si>
    <t xml:space="preserve">Falta de aplicación de los controles para el cambio del usuario en los flujos correspondientes, restricción de accesos y legalización de recursos. </t>
  </si>
  <si>
    <t>Validación de usuarios que requieren cambios de acceso</t>
  </si>
  <si>
    <t>El profesional delegado de la Gerencia de Talento Humano valida los usuarios que requieren cambios de acceso a los sistemas de información y bases de datos de la entidad dependiendo de la nueva área en la que laborará a fin de solicitar cambios de parametrización o permisos a la Oficina Asesora de Planeación u Oficina de Gestión de la Información. En caso de existir alguna inconsistencia se informará a dichas oficinas por correo electrónico.</t>
  </si>
  <si>
    <t>P-GT1-014 Procedimiento traslado o desvinculación de talento humano
Manual Política de Seguridad y Privacidad de la Información</t>
  </si>
  <si>
    <t xml:space="preserve">Investigaciones disciplinarias </t>
  </si>
  <si>
    <t>inconsistencias en la atención, trámite y gestión  de las investigaciones disciplinarias</t>
  </si>
  <si>
    <t xml:space="preserve">La investigación disciplinaria se inicia pasados 6 meses de la fecha en que la entidad tuvo conocimiento de los hechos originaron la investigación </t>
  </si>
  <si>
    <t>falta de ejecución, seguimiento y control del procedimiento</t>
  </si>
  <si>
    <t>1) Violación de derechos constitucionales
2) Sanciones, multas, procesos jurídicos, reclamaciones.
3)Pérdidas económicas.
4) Afectación a la imagen de la entidad.
5) Incumplimiento de otros procedimientos 
6) Reprocesos.</t>
  </si>
  <si>
    <t>Seguimiento de estado de casos de investigación disciplinaria</t>
  </si>
  <si>
    <t>El profesional delegado de la Gerencia de Talento Humano verifica periódicamente el sistema de información Kactus para realizar seguimiento al estado de los casos de investigación disciplinaria por un periodo de fecha definido, por causal, por casos no cerrado o por afectación monetaria. En caso de encontrar un proceso disciplinario con retraso, se deberá priorizar su implementación acorde con los tiempos establecidos en el P-GT1-115 Procedimiento disciplinario laboral</t>
  </si>
  <si>
    <t>P-GT1-115 Procedimiento disciplinario laboral</t>
  </si>
  <si>
    <t>1) Una vez se evidencien falencias en el trámite de investigación disciplinaria, dar prioridad para subsanarlas.  
2) Auditoría a las historias laborales del trabajador sujeto de investigación disciplinaria</t>
  </si>
  <si>
    <t xml:space="preserve">La investigación disciplinaria se realiza vulnerando los derechos laborales y/o constituciones del trabajador </t>
  </si>
  <si>
    <t>Verificación del debido proceso en  investigación disciplinaria</t>
  </si>
  <si>
    <t>El Gerente de Talento Humano verifica que en los procesos disciplinarios efectuados se apliquen los principios de la buena fe, legalidad, contradicción y controversia de la prueba, congruencia, proporcionalidad y en general todos los que garanticen el derecho al debido proceso así como la presunción de inocencia, que sólo será desvirtuada con la decisión de imposición de sanción y una vez ésta quede en firme. En caso de evidenciarse alguna inconsistencia durante el proceso, será informado a la Vicepresidencia Financiera y Administrativa, a fin de definir y aplicar los correctivos a los que haya lugar.</t>
  </si>
  <si>
    <t>Los hechos susceptibles de ser investigados no cuentan con el soporte probatorio requerido</t>
  </si>
  <si>
    <t>Revisión de Soportes Probatorios</t>
  </si>
  <si>
    <t>El profesional delegado de la Gerencia de Talento Humano revisa desde el momento en que se tiene conocimiento de los hechos si estos cuentan con soporte probatorio, validándolos en la diligencia de descargos y evaluándolos posteriormente para la toma de decisión del proceso disciplinario. En caso de evidenciar que falta algún soporte probatorio, se le solicitará al colaborador de manera escrita o en la diligencia de descargos su entrega para poder completar el análisis y evaluación de pruebas.</t>
  </si>
  <si>
    <t xml:space="preserve">Imposición de una sanción o terminación de un contrato por faltas que no se encuentren contemplada en el Reglamento, en el Contrato de Trabajo  o en la Ley. </t>
  </si>
  <si>
    <t>Verificación de decisión del proceso disciplinario</t>
  </si>
  <si>
    <t xml:space="preserve">El Gerente de Talento Humano antes de imponer la sanción disciplinario o de terminar un contrato con justa causa verifica que la falta se encuentre en el Reglamento, en el Contrato o en la Ley, y que la decisión a tomar sea motivada y congruente con base en el análisis de descargos y la evaluación de pruebas. En caso de existir incongruencia, se solicitará realizar una nueva revisión al análisis de descargos y pruebas presentadas a fin de validar el resultado del proceso de investigación. </t>
  </si>
  <si>
    <t>Falta de la comunicación de funciones del trabajador sujeto de investigación disciplinaria, o que se encuentre desactualizada</t>
  </si>
  <si>
    <t>Revisión Comunicación de Funciones en Historias Laborales</t>
  </si>
  <si>
    <t>El profesional delegado de la Gerencia de Talento Humano verifica la comunicación de funciones en la historia laboral del trabajador para iniciar el proceso de investigación. En caso de encontrarse documentos desactualizados, se solicita su actualización e incorporación en la historia laboral para dar inicio al proceso de investigación.</t>
  </si>
  <si>
    <t>Bienestar del talento humano</t>
  </si>
  <si>
    <t>diseñar o implementar el Programa de Bienestar Social sin atender las necesidades de la empresa</t>
  </si>
  <si>
    <t>Identificación inadecuada de la población objetivo o de la necesidad.</t>
  </si>
  <si>
    <t>falta de seguimiento y control en el proceso.</t>
  </si>
  <si>
    <t>1) Pérdidas económicas 
2) Incumplimiento de objetivos del proceso
3) Afectación a la imagen corporativa
4) No impactar positivamente en la gestión del bienestar y calidad de vida del talento humano de SAE</t>
  </si>
  <si>
    <t>Verificación de necesidades de bienestar</t>
  </si>
  <si>
    <t xml:space="preserve">El profesional delegado de la Gerencia de Talento Humano verifica los intereses, expectativas y necesidades de los colaboradores producto de las actividades realizadas o encuestas de Bienestar Social aplicadas a fin de elaborar el Programa de Bienestar Social Laboral. </t>
  </si>
  <si>
    <t>P-GT3-097 Procedimiento Gestión de bienestar social laboral</t>
  </si>
  <si>
    <t>1) Replantear nuevas actividades de bienestar social laboral que cubran las necesidades de la entidad no cubiertas.
2) Gestionar recursos económicos o apoyo de entidades externas para su desarrollo
3) En caso de no poderse llevar a cabo nuevas actividades, priorizarlas para la siguiente vigencia en el Programa de Bienestar Social Laboral</t>
  </si>
  <si>
    <t>Recursos insuficientes</t>
  </si>
  <si>
    <t>Verificación de recursos para el Programa de Bienestar Social Laboral</t>
  </si>
  <si>
    <t xml:space="preserve">El profesional delegado de la Gerencia de Talento Humano, de acuerdo con las necesidades de bienestar social laboral, verifica la disponibilidad presupuestal para la implementación del Programa de Bienestar Social Laboral y el apoyo humano y logístico requerido de Entidades Externas como la Caja de Compensación Familiar, Empresas Promotoras de Salud, Administradora de Riesgos Laborales, Fondo de Pensiones y Cesantías, Fondo Nacional de Ahorro, entre otras. </t>
  </si>
  <si>
    <t>Elaboración de presupuesto con base en actividades desarrolladas y las encuestas realizadas a los colaboradores de las diferentes dependencias sobre las necesidades de bienestar social laboral</t>
  </si>
  <si>
    <t xml:space="preserve">Cada vez que se realice la identificación de necesidades </t>
  </si>
  <si>
    <t>No contemplar en la planeación todas las actividades requeridas para atender las necesidades de bienestar priorizadas</t>
  </si>
  <si>
    <t>Aprobación del Programa de Bienestar Social Laboral por la Gerencia de Talento Humano</t>
  </si>
  <si>
    <t>El Gerente de Talento Humano revisa y aprueba el Programa de Bienestar Social Laboral, verificando que las actividades estén formuladas de acuerdo con las necesidades identificadas y que el cronograma de actividades de bienestar (F-GT3-170) se encuentre formulado correctamente. En caso de requerirse algún ajuste, el Gerente de Talento Humano solicitará las correcciones o modificaciones necesarias en el Programa.</t>
  </si>
  <si>
    <t>Fortalecer el conocimiento y divulgación del Programa de Bienestar Social EmpresariaL</t>
  </si>
  <si>
    <t xml:space="preserve">No se efectúe seguimiento periódico a la  ejecución de las estrategias programadas </t>
  </si>
  <si>
    <t>Seguimiento del Plan de Bienestar Social Laboral</t>
  </si>
  <si>
    <t>El profesional delegado de la Gerencia de Talento Humano realiza verificación del cumplimiento del Programa de Bienestar Social Laboral validando las actividades ejecutadas vs las actividades programadas. En caso de no haberse ejecutado alguna actividad en el tiempo establecido, se realiza reprogramación en el cronograma de actividades o se identifica una nueva actividad de bienestar a realizar de acuerdo con la necesidad.</t>
  </si>
  <si>
    <t>Evaluar mediante encuestas de satisfacción la eficacia de las actividades de bienestar social laboral programadas</t>
  </si>
  <si>
    <t>Cada vez que se ejecuten actividades de bienestar social laboral</t>
  </si>
  <si>
    <t>Divulgación insuficiente o inoportuna de las estrategias</t>
  </si>
  <si>
    <t>Control de divulgación actividades de bienestar social laboral</t>
  </si>
  <si>
    <t>El profesional delegado de la Gerencia de Talento Humano valida las actividades de bienestar previstas en el cronograma y realiza divulgación de las mismas por correo electrónico u otro medio de comunicación, controlando que se remita el comunicado a todos los colaboradores y en los tiempos preestablecidos. En caso de evidenciar que una actividad programada no se ha divulgado se procede inmediatamente a su socialización mediante correo electrónico masivo.</t>
  </si>
  <si>
    <t>Falta de participación del talento humano en la ejecución de las estrategias</t>
  </si>
  <si>
    <t xml:space="preserve">
Control de participación a actividades programadas
</t>
  </si>
  <si>
    <t xml:space="preserve">El profesional delegado de la Gerencia de Talento Humano verifica la participación de los colaboradores inscritos o convocados a las actividades de bienestar social laboral mediante formularios, listados de asistencia u otro mecanismo, cuando a ello haya a lugar. </t>
  </si>
  <si>
    <t>Conservación, ahorro y uso eficiente de recursos naturales</t>
  </si>
  <si>
    <t>desmejoramiento del desempeño ambiental</t>
  </si>
  <si>
    <t>Fallas en la planeación y ejecución  de las estrategias</t>
  </si>
  <si>
    <t>uso ineficiente de los recursos naturales en el desarrollo de las actividades y procesos de la entidad</t>
  </si>
  <si>
    <t>1)Afectación a la sostenibilidad ambiental
2) Agotamiento de los recursos naturales
3) Afectación de la integridad  de los ecosistemas
4) Pérdidas económicas
5) Incumplimiento de objetivos
6) Sanciones, multas, reclamos, procesos jurídicos
7) Afectación a la imagen de la entidad</t>
  </si>
  <si>
    <t>Verificación del contexto y necesidades actuales de la entidad para la planeación y ejecución de las estrategias</t>
  </si>
  <si>
    <t>El profesional delegado de la Gerencia de Talento Humano realizará la verificación del contexto y necesidades actuales de la entidad con el fin de identificar de manera acertada las estrategias que conlleven a mejorar el desempeño ambiental de la entidad</t>
  </si>
  <si>
    <t>Aplicar herramientas de planeación ambiental que permitan cuantificar o tomar decisiones más aterrizadas</t>
  </si>
  <si>
    <t>Cada vez que se planee una estrategia</t>
  </si>
  <si>
    <t>1) Identificación de la situación o evento ambiental presentado
2) Identificación del tratamiento correctivo o preventivo a realizar en próxima ocasiones
3) Informar a las partes involucradas para implementar el plan de tratamiento que se diseñe para tal fin</t>
  </si>
  <si>
    <t>Los recursos requeridos son insuficientes</t>
  </si>
  <si>
    <t>Verificación de recursos requeridos para la gestión ambiental institucional</t>
  </si>
  <si>
    <t>El profesional delegado de la Gerencia de Talento Humano realiza la identificación de necesidades de la vigencia verificando y planeando los recursos humanos, tecnológicos, económicos, de infraestructura, logística, etc. requeridos en oportunidad y suficiencia para la gestión ambiental.</t>
  </si>
  <si>
    <t>Realizar la planeación de las estrategias con anticipación con el fin de establecer alternativas en caso de presentarse insuficiencia de recursos</t>
  </si>
  <si>
    <t>Diseño técnico y programación de la campaña o recurso de comunicación</t>
  </si>
  <si>
    <t>El profesional delegado de la Gerencia de Talento Humano realiza y valida de manera anticipada, el diseño técnico y programación del recurso de comunicación de la estrategia que se vaya a implementar, con el fin de generar impacto positivo en la población objetivo y de tal forma que se obtenga un aporte por parte de los trabajadores en la conservación, ahorro y uso eficiente de los recursos naturales</t>
  </si>
  <si>
    <t>Seguimiento a los recursos de comunicación establecidos</t>
  </si>
  <si>
    <t>Cada vez que se realice la comunicación de una estrategia</t>
  </si>
  <si>
    <t>Falta de toma de conciencia y participación del talento humano</t>
  </si>
  <si>
    <t>Fortalecimiento de cultura ambiental organizacional</t>
  </si>
  <si>
    <t>El profesional delegado de la Gerencia de Talento Humano verifica las necesidades existentes en cuanto a cultura ambiental organizacional, con el fin de generar estrategias o actividades de formación, comunicación y/o toma de conciencia que permita fortalecer la cultura ambiental organizacional</t>
  </si>
  <si>
    <t>Establecer y socializar las responsabilidades y obligaciones de los trabajadores en el sistema de gestión ambiental</t>
  </si>
  <si>
    <t xml:space="preserve">Anualmente </t>
  </si>
  <si>
    <t>Valoración de aspectos e impactos ambientales</t>
  </si>
  <si>
    <t xml:space="preserve">generación de impactos ambientales adversos significativos </t>
  </si>
  <si>
    <t>La identificación, evaluación y mecanismo de control establecido para el aspecto e impacto ambiental es inoportuno, inadecuado y/o insuficiente</t>
  </si>
  <si>
    <t>falta de integración del factor ambiental en el desarrollo de las actividades y los procesos de la entidad</t>
  </si>
  <si>
    <t xml:space="preserve">1) Presiones al ambiente
2) Alteración de los componentes ambientales
3) Afectación de la integridad y sostenibilidad de los ecosistemas
4) Afectación a la salud de las personas
5) Pérdidas económicas
6) Sanciones, multas, reclamos, procesos jurídicos
7) Afectación a la imagen de la entidad
</t>
  </si>
  <si>
    <t>Verificación la valoración de aspectos e impactos ambientales</t>
  </si>
  <si>
    <t>El profesional delegado de la Gerencia de Talento Humano verifica que la identificación, evaluación y análisis, y Mecanismos de control de los aspectos e impactos ambientales se encuentre bien documentado de acuerdo con lo establecido en el P-GT3-168 Procedimiento de valoración de aspectos e impactos ambientales en todos los procesos de la entidad</t>
  </si>
  <si>
    <t xml:space="preserve">P-GT3-168 Procedimiento de valoración de aspectos e impactos ambientales </t>
  </si>
  <si>
    <t>Vincular a los intervinientes en el proceso en la valoración de aspectos e impactos ambientales para conocer de primera mano el contexto actual</t>
  </si>
  <si>
    <t>Cada vez que se realice la valoración de aspectos e impactos ambientales</t>
  </si>
  <si>
    <t>1) Realizar acercamiento a la situación
2) Cuantificar el impacto generado en diferentes factores (económico, social, natural, etc) 
3) Diseñar e implementar las acciones correctivas mediante herramientas existentes ya sea para remediar, restaurar, recuperar, compensar, mitigar las afectaciones causadas.</t>
  </si>
  <si>
    <t>Desconocimiento de la normatividad legal aplicable en materia ambiental</t>
  </si>
  <si>
    <t>Validación periódica de requisitos ambientales legales de la entidad</t>
  </si>
  <si>
    <t>El profesional delegado de la Gerencia de Talento Humano realizará de manera periódica la revisión y actualización de los requisitos legales asociados al factor ambiental o cada vez que surja alguna modificación que lo requiera</t>
  </si>
  <si>
    <t>Comunicar a las partes intervinientes los requisitos legales ambientales asociados a su proceso mediante los canales establecidos</t>
  </si>
  <si>
    <t>Cada vez que se realice actualización de requisitos legales ambientales</t>
  </si>
  <si>
    <t>Desconocimiento de los trabajadores respecto a la importancia del medio ambiente</t>
  </si>
  <si>
    <t>Verificación necesidades de cultura ambiental organizacional</t>
  </si>
  <si>
    <t>Aplicar herramientas que permitan identificar el conocimiento, apropiación y/o sensibilización que tienen los trabajadores en materia ambiental.</t>
  </si>
  <si>
    <t>No se aplican los controles establecidos</t>
  </si>
  <si>
    <t>Seguimiento a los mecanismos de control asignados a los procesos</t>
  </si>
  <si>
    <t>El profesional delegado de la Gerencia de Talento Humano realiza el seguimiento a los mecanismos de control en cumplimiento de lo establecido en el P-GT3-168 Procedimiento de valoración de aspectos e impactos ambientales con el fin de verificar que aquellos asignados a cada proceso se estén ejecutando y de manera adecuada, suficiente y oportuna</t>
  </si>
  <si>
    <t>Revisar periódicamente el estado de los mecanismos de control asignados a los procesos para cada aspecto e impacto ambiental</t>
  </si>
  <si>
    <t>3 veces al año</t>
  </si>
  <si>
    <t>Falta de participación de las partes involucradas</t>
  </si>
  <si>
    <t>Validación de diseño y ejecución de campaña de divulgación</t>
  </si>
  <si>
    <t xml:space="preserve">El profesional delegado de la Gerencia de Talento humano realiza y valida el diseño y ejecución de una campaña para divulgar a todos los niveles de la entidad los aspectos e impactos significativos resultantes de la aplicación del procedimiento P-GT3-168 Procedimiento de valoración de aspectos e impactos ambientales </t>
  </si>
  <si>
    <t>Normatividad SST</t>
  </si>
  <si>
    <t>incumplimiento normativo de SST</t>
  </si>
  <si>
    <t xml:space="preserve">Falencias en la identificación de requisitos legales de SST aplicables así como desconocimiento de los mismos en las diferentes áreas.  </t>
  </si>
  <si>
    <t xml:space="preserve">identificación inadecuada e inoportuna de los requisitos legales de SST aplicables en la Entidad. </t>
  </si>
  <si>
    <t>1) Sanciones económicas 
2) Afectación a la imagen de la entidad</t>
  </si>
  <si>
    <t>Verificación Normatividad SST Aplicable a SAE</t>
  </si>
  <si>
    <t>El profesional delegado de la Gerencia de Talento Humano verifica, cada vez que sea necesario, la creación, modificación o eliminación de normas de Seguridad y Salud en el Trabajo que atañen al cumplimiento normativo de SAE, dejando su registro en la F-DE3-119 Matriz de identificación y evaluación de requisitos legales. En caso de presentarse alguna actualización, se solicita la actualización del normograma y su publicación en la página web institucional para consulta de las partes interesadas.</t>
  </si>
  <si>
    <t>Realizar seguimiento a través del plan de trabajo anual del SG-SST</t>
  </si>
  <si>
    <t xml:space="preserve">Durante todo el año </t>
  </si>
  <si>
    <t>1) Informar a la alta dirección sobre la materialización del riesgo 
2) Identificar las causas de la materialización del riesgo. 
3) Realizar las acciones pertinentes para validar si es posible evitar el pago de sanciones económicas.
4) Generar las acciones correctivas pertinentes.</t>
  </si>
  <si>
    <t xml:space="preserve">Falta de seguimiento al cumplimiento de requisitos legales </t>
  </si>
  <si>
    <t>Evaluación de Cumplimiento de Requisitos Legales SST</t>
  </si>
  <si>
    <t>El profesional designado por la Gerencia de Talento Humano a través de la asesoría con ARL realiza la evaluación de requisitos legales en el formato F-DE3-119 Matriz de identificación y evaluación de requisitos legales, validando el estado de cumplimiento de los mismos.</t>
  </si>
  <si>
    <t xml:space="preserve">Apoyo de profesional de ARL para la revisión de la matriz de requisitos legales. </t>
  </si>
  <si>
    <t>No contar con fuentes identificadas para la consulta y actualización de la normatividad de SST</t>
  </si>
  <si>
    <t>Validación fuentes de información para requisitos legales SST</t>
  </si>
  <si>
    <t>El profesional designado por la Gerencia de Talento Humano verifica y consulta las fuentes de información sobre actualización de requisitos legales de SST conforme los mandatos de las ramas del poder ejecutivo, legislativo y nacional siguiendo el nivel jerárquico establecido (Constitución, Código sustantivo del trabajo, Leyes, Decretos, Resoluciones, Circulares, Acuerdos, Declaración Universal de los Derechos Humanos, Planes y licencias ambientales (información suministrada por proveedores, Contratos suscritos con el cliente, Comunicaciones emitidas por la autoridad competente y Proyectos de norma)</t>
  </si>
  <si>
    <t xml:space="preserve">
P-DE3-120 Procedimiento para la identificación y evaluación de requisitos legales</t>
  </si>
  <si>
    <t>Falta de recursos para dar cumplimiento a los requisitos normativos</t>
  </si>
  <si>
    <t>Verificación de recursos para la ejecución del SG- SST</t>
  </si>
  <si>
    <t xml:space="preserve">El profesional designado por la Gerencia de Talento Humano  basado en la revisión anual del SG-SST verifica y define los recursos que se requieren para su funcionamiento basado en el cumplimiento de los requisitos legales. </t>
  </si>
  <si>
    <t>P-GF1-016 Procedimiento Ejecución Presupuestal</t>
  </si>
  <si>
    <t>Accidentes de Trabajo</t>
  </si>
  <si>
    <t>evento no deseado como daño o lesión en las colaboradores durante la ejecución de sus actividades laborales</t>
  </si>
  <si>
    <t>inadecuada o inoportuna identificación de los peligros, valoración del riesgo y ejecución de controles</t>
  </si>
  <si>
    <t xml:space="preserve">1) Muertes o lesiones físicas y/o psicológicas graves
2) Demandas laborales por parte de colaboradores o terceros
3) Indemnizaciones o pagos de multas
4) Incumplimiento legal frente a requisitos normativos en seguridad y salud en el trabajo
</t>
  </si>
  <si>
    <t>Validación del proceso de identificación de peligros</t>
  </si>
  <si>
    <t>El profesional delegado de SST de la Gerencia de Talento Humano verifica la identificación de peligros, evaluación del riesgo y determinación de controles documentados en la Matriz de Peligros, validando que se encuentren identificados correctamente de acuerdo con la metodología definida para tal fin.</t>
  </si>
  <si>
    <t xml:space="preserve">Metodología para la identificación de peligros, valoración del riesgo y determinación de controles.
 </t>
  </si>
  <si>
    <t>1) Reportar el evento (Accidente de trabajo) a la ARL 
2) Investigar el evento presentado
3) Generar las acciones correspondientes para la prevención de eventos por la misma causa 
4) Si fue un accidente grave o mortal, actualizar la matriz de identificación de peligros.</t>
  </si>
  <si>
    <t>Infraestructura física y/o tecnológica inadecuada para la prestación de los servicios</t>
  </si>
  <si>
    <t>El profesional de SST delegado por la Gerencia de Talento Huamano   y grupos de apoyo verifican las condiciones generales en cada una de las sedes para identificar aspectos a mejorar que vincula infraestructura,elementos de emergencia, elementos de protección, vehículos entre otros.</t>
  </si>
  <si>
    <t>Programa de inspecciones de Seguridad</t>
  </si>
  <si>
    <t>Falta de autocuidado por parte de los colaboradores (seguir instrucciones)</t>
  </si>
  <si>
    <t>Validación difusión de las responsabilidades de los trabajadores frente al SG-SST</t>
  </si>
  <si>
    <t>Los profesionales designados por la Gerencia de Talento Humano validan y garantizan la transmisión de la información sobre las responsabilidades  frente al SG-SSST, a través del Contrato de trabajo, inducción de SST, descriptivo de cargo, y manual de SST.</t>
  </si>
  <si>
    <t>P-GT-1-193 Procedimiento de vinculación de Talento Humano</t>
  </si>
  <si>
    <t>Ambientes laborales inapropiados para la prestación del servicio</t>
  </si>
  <si>
    <t>Seguimiento de los programas de gestión del SG-SST</t>
  </si>
  <si>
    <t>El profesional delegado de SST de la Gerencia de Talento Humano realiza seguimiento y valida el cumplimiento de los programas de gestión definidos para la gestión de los peligros para la prevención de accidentes de trabajo. En caso de evidenciar algún incumplimiento, establecer acciones inmediatas para subsanar los retrasos presentados.</t>
  </si>
  <si>
    <t>Programas de gestión: Programa de inspecciones, Programa de Riesgo Público, Sistema de Vigilancia Epidemiológica (Osteomuscular, riesgo psicosocial), Plan estratégico de Seguridad vial.</t>
  </si>
  <si>
    <t>Enfermedades laborales</t>
  </si>
  <si>
    <t xml:space="preserve"> presencia de enfermedad laboral en los trabajadores por exposición a peligros</t>
  </si>
  <si>
    <t xml:space="preserve">1) Enfermedades ocasionadas por la exposición a los peligros de Seguridad y salud en el trabajo </t>
  </si>
  <si>
    <t>Metodología para la identificación de peligros, valoración del riesgo y determinación de controles.</t>
  </si>
  <si>
    <t>Aplicar la gestión del cambio que permite identificar nuevos peligros de acuerdo con los cambios que se presenten en el funcionamiento de los procesos.</t>
  </si>
  <si>
    <t>Anualmente o cada vez que se presenten cambios significativos en los procesos y ejecución de actividades</t>
  </si>
  <si>
    <t xml:space="preserve">1) Reportar el evento (enfermedad laboral) a la ARL 
2) Investigar el evento presentado
3) Generar las acciones correspondientes para la prevención de eventos por la misma causa </t>
  </si>
  <si>
    <t>El profesional de SST delegado por la Gerencia de Talento Humano   y grupos de apoyo verifican las condiciones generales en cada una de las sedes para identificar aspectos a mejorar que vincula infraestructura, elementos de emergencia, elementos de protección, vehículos entre otros.</t>
  </si>
  <si>
    <t>Cuatrimestralmente</t>
  </si>
  <si>
    <t>Garantizar la formalización de los controles establecidos validándolo a través de los lista de chequeo documentos de ingreso de personal.</t>
  </si>
  <si>
    <t>Cada vez que ingrese un colaborador a la Entidad</t>
  </si>
  <si>
    <t>El profesional delegado de SST de la Gerencia de Talento Humano realiza seguimiento y valida el cumplimiento de los programas de gestión definidos para la gestión de los peligros para prevención de enfermedades laborales . En caso de evidenciar algún incumplimiento, establecer acciones inmediatas para subsanar los retrasos presentados.</t>
  </si>
  <si>
    <t>Compensación</t>
  </si>
  <si>
    <t>Beneficios e incentivos</t>
  </si>
  <si>
    <t>otorgamiento inadecuado de los beneficios e incentivos del talento humano</t>
  </si>
  <si>
    <t>Identificación inadecuada de la población objetivo a la cual se le otorgará el beneficio</t>
  </si>
  <si>
    <t>falencias en el seguimiento y control en el proceso.</t>
  </si>
  <si>
    <t>1) Pérdidas económicas
2) Incumplimiento de objetivos del proceso
3) Afectación a la imagen corporativa
4) Falta de credibilidad del compromiso de la entidad con el bienestar.</t>
  </si>
  <si>
    <t>Revisión de los soportes y requisitos del postulado al beneficio o incentivo</t>
  </si>
  <si>
    <t>El profesional delegado de la Gerencia de Talento Humano revisa que el trabajador postulado o que accede al beneficio cumple con los criterios establecidos para el otorgamiento tanto a nivel de requisitos como documentos exigibles en las políticas del procedimiento de incentivos y reconocimientos. En caso de no cumplir con los requisitos exigibles, se finaliza el procedimiento y se informa acerca de la negación del  otorgamiento del incentivo o reconocimiento solicitado.</t>
  </si>
  <si>
    <t>P-GT4-188 Procedimiento de Incentivos y Reconocimientos</t>
  </si>
  <si>
    <t xml:space="preserve">Dar a conocer los instrumentos que conforman el procedimiento de beneficios e incentivos. </t>
  </si>
  <si>
    <t>1) Revisar el proceso de otorgamiento del incentivo
2) Validar si se puede retrotraer el beneficio brindando dependiendo de la instancia del proceso en el que se encuentre el trámite
3) Identificar gestiones correctivas con la Gerencia de Talento Humano en caso que el incentivo haya sido otorgado y usado en su completitud
4) Informar al beneficiario la cancelación del beneficio o las acciones a realizar frente a cada caso presentado.</t>
  </si>
  <si>
    <t xml:space="preserve">Desconocimiento del procedimiento establecido en la entidad </t>
  </si>
  <si>
    <t xml:space="preserve">Adoptar estrategias para el fortalecimiento del conocimiento y divulgación del procedimiento,  instructivos que conformen el procedimiento de Beneficios e incentivos. </t>
  </si>
  <si>
    <t xml:space="preserve">Inaccesibilidad del talento humano a los beneficios e incentivos </t>
  </si>
  <si>
    <t>Validación de otorgamiento de beneficios e incentivos</t>
  </si>
  <si>
    <t>El profesional delegado por la Gerencia de Talento Humano realiza seguimiento al uso de los beneficios o incentivos otorgados a los empleados. En caso de evidenciar que no se ha otorgado el beneficio al empleado, se solicita al área o actor correspondiente su gestión para su posterior uso y disfrute.</t>
  </si>
  <si>
    <t xml:space="preserve">Establecer las herramientas y canales que permitan el acceso y conocimiento a los beneficios otorgados por la entidad </t>
  </si>
  <si>
    <t>Cada vez que se realice una convocatoria de incentivos y reconocimientos</t>
  </si>
  <si>
    <t>Actos Administrativos</t>
  </si>
  <si>
    <t>expedición errada de actos administrativos de devolución, destinación, venta u otro</t>
  </si>
  <si>
    <t>Capacidad operativa y jurídica insuficiente para expedición y/o revisión de actos administrativos</t>
  </si>
  <si>
    <t>errores humanos en la operación, desconocimiento y/o interpretación errada de lineamientos y regulación normativa por parte de los colaboradores</t>
  </si>
  <si>
    <t>1) Demandas
2) Costos de representación judicial de la entidad
3) Pérdida de imagen institucional y confianza institucional por parte de clientes, proveedores y/o entes de control
4) Investigaciones disciplinarias, fiscales y/o penales
5) Reprocesos administrativos
6) Inadecuada toma de decisiones
7) Detrimento patrimonial</t>
  </si>
  <si>
    <t>Validación de Reparto de Expedición y/o Revisión de Actos Administrativos</t>
  </si>
  <si>
    <t>El profesional delegado por la Gerencia de Asuntos Legales de acuerdo con los proyectos de actos administrativos entregados por el aplicativo de gestión documental y físicamente, procede a asignar la revisión de actos administrativos verificando la capacidad operativa y competencia de cada uno de los abogados internos para dar trámite respectivo a la asignación. En caso de no existir suficiente capacidad operativa valida la alternativa de solicitar planes de choque para atender este tipo de trámites.</t>
  </si>
  <si>
    <t>P-GJ2-080 Procedimiento Revisión y Expedición de Actos Administrativos</t>
  </si>
  <si>
    <t>Establecer lineamientos o directrices para que ningún tercero expida o revise actos administrativos a cargo de SAE</t>
  </si>
  <si>
    <t>1) Informar a la Gerencia de Asuntos Legales y Vicepresidencia Jurídica de la expedición errada de actos administrativos.
2) Estudio de cada caso por parte de la Gerencia de Asuntos Legales para validar si hay mérito para la instauración de alguna acción legal.
3) Elaboración de acto administrativo procedente que subsane la información del acto administrativo errado.
4) Información a las autoridades competentes u actores involucrados de los cambios realizados.</t>
  </si>
  <si>
    <t>Errores humanos en la operación, desconocimiento y/o interpretación errada de lineamientos y regulación normativa por parte de los colaboradores que expiden los actos administrativos</t>
  </si>
  <si>
    <t>Revisión Estructural de Actos Administrativos</t>
  </si>
  <si>
    <t>El profesional delegado de la Gerencia de Asuntos Legales verifica que los actos administrativos allegados cumplan con los lineamientos establecidos en el Manual de Revisión y Expedición de los Actos Administrativos en lo que se refiere a los requisitos de "Desarrollo y principales aspectos" de cada tipología de acto administrativo, su estructura normativa, los parámetros documentales, las reglas mínimas de redacción, los requisitos establecidos en las políticas del procedimiento "Revisión y Expedición de Actos Administrativos", el cumplimiento de la normatividad vigente, y la existencia de los anexos completos, a fin de realizar los ajustes necesarios para proceder a su expedición. En caso de requerir  aclaraciones en la revisión, se solicitarán al área que proyecta el acto administrativo a fin de subsanar las inquietudes y proceder con los ajustes necesarios para su expedición.</t>
  </si>
  <si>
    <t>Manual de Revisión y Expedición de los Actos Administrativos de la Sociedad de Activos Especiales SAE- SAS
P-GJ2-080 Procedimiento Revisión y Expedición de Actos Administrativos</t>
  </si>
  <si>
    <t xml:space="preserve">Brindar al menos una capacitación al personal involucrado para sensibilizar y reiterar los lineamientos a tener en cuenta en la expedición y revisión de actos administrativos </t>
  </si>
  <si>
    <t>Apoyo de la operación con empleados o contratistas de otros proyectos, áreas o externos sin la experiencia y conocimiento requerido (Planes de choque y contrataciones)</t>
  </si>
  <si>
    <t>Validación de Aspectos Revisados en Actos Administrativos</t>
  </si>
  <si>
    <t>El profesional delegado de la Gerencia de Asuntos Legales y/o Vicepresidencia Jurídica recibe y valida check list firmado por cada funcionario de los ítems que se revisaron en cada acto administrativo junto con los documentos que se tuvieron en cuenta para su elaboración o revisión, para asegurar que el procedimiento de revisión se haya efectuado en su completitud por parte del personal que apoya esta labor. En caso de existir alguna inconsistencia en el procedimiento, se devolverá el acto administrativo para los ajustes respectivos.</t>
  </si>
  <si>
    <t>Formalizar check list diseñado para validación de aspectos revisados en los actos administrados, competencia e idoneidad de quien expide el acto administrativo, entre otros</t>
  </si>
  <si>
    <t>Falencias en los controles de revisión de actos administrativos</t>
  </si>
  <si>
    <t>Revisión de Actos Administrativos a nivel directivo</t>
  </si>
  <si>
    <t>El Vicepresidente Jurídico verifica que el proyecto de acto administrativo revisado por parte del personal designado tenga las observaciones subsanadas, cumpla la normatividad vigente, su contenido técnico sea claro y tenga el visto bueno del abogado que revisa el acto administrativo a fin de proceder a su aprobación. De lo contrario devuelve el proyecto de acto administrativo para sus ajustes con los hallazgos de inconformidad al área encargada de su elaboración.</t>
  </si>
  <si>
    <t>Registro de Ingreso de Activos</t>
  </si>
  <si>
    <t>registro de ingreso de activos inadecuado o inoportuno en el sistema de información</t>
  </si>
  <si>
    <t>Falta de documentación requerida para el ingreso del activo en el sistema de información</t>
  </si>
  <si>
    <t>falencias en los procesos  humanos, tecnológicos o de información relacionados</t>
  </si>
  <si>
    <t>1) Pérdida de oportunidad de negocios
2) Pérdida de credibilidad de SAE
3) Toma de decisiones inadecuadas
4) Inadecuada caracterización de activos
5) Alteración del inventario administrado por SAE</t>
  </si>
  <si>
    <t>Verificación pertinencia de documentos soportes de ingreso de activos</t>
  </si>
  <si>
    <t>El funcionario delegado del GIT de Aseguramiento y Control de la Información revisa y verifica los documentos que soportan la materialización o no de los activos con base en las evidencias y anexos requeridos validando que éstos estén completos y cumplan las características establecidas en el numeral 8 del procedimiento de registro de activos,. En caso de evidenciarse alguna inconsistencia con la información se solicita al responsable subsanar las inconsistencias.</t>
  </si>
  <si>
    <t>Reducir (Compartir)</t>
  </si>
  <si>
    <t>Realizar capacitación a las Gerencias Regionales frente al adecuado diligenciamiento y cargue documental de los activos recibidos en diligencia de recepción en el sistema de información</t>
  </si>
  <si>
    <t>15/10/2022
15/01/2023</t>
  </si>
  <si>
    <t>1) Identificar los datos o información errónea a corregir
2) Realizar las correcciones de registro del activo en el sistema de información</t>
  </si>
  <si>
    <t>Errores humanos de digitación o registro  en el sistema de información</t>
  </si>
  <si>
    <t>Verificación de Información de Registro Vs. Información Física</t>
  </si>
  <si>
    <t>El funcionario delegado del GIT de Aseguramiento y Control de la Información verifica si la información registrada coincide con la información física de acuerdo con los soportes establecidos como obligatorios. En caso de existir alguna inconsistencia, se realiza la corrección directamente en el Sistema de Información o se solicita al funcionario de la gerencia misional que realizó el registro para que realice la corrección requerida, dependiendo  de la situación.</t>
  </si>
  <si>
    <t>Realizar análisis del inventario a nivel global con relación a la consolidación de reportes de activos, para garantizar la confiabilidad de la información del inventario de activos</t>
  </si>
  <si>
    <t>Fallas en el Sistema de Información durante el registro de ingreso del activo</t>
  </si>
  <si>
    <t>Validación de Fallas en el Sistema de Información</t>
  </si>
  <si>
    <t>El funcionario delegado del GIT de Aseguramiento y Control de la Información valida, cuando sea necesario, las fallas tecnológicas presentadas durante o con ocasión al registro de activos en el sistema de información a fin de informar las incidencias presentadas a la mesa de ayuda.</t>
  </si>
  <si>
    <t>P-TE1-204 Procedimiento de soporte de la infraestructura tecnológica</t>
  </si>
  <si>
    <t>Responsabilidad Social</t>
  </si>
  <si>
    <t xml:space="preserve"> implementación inadecuada del Plan de Responsabilidad Social Empresarial -RSE </t>
  </si>
  <si>
    <t>1) Pérdidas económicas 
2) Incumplimiento de objetivos del proceso
3) Afectación a la imagen corporativa
4) Falta de credibilidad del compromiso de la entidad con el bienestar.</t>
  </si>
  <si>
    <t>Validación Necesidades de Gestión de Responsabilidad Social Empresarial</t>
  </si>
  <si>
    <t>El profesional delegado de la Gerencia de Talento Humano realiza anualmente el diagnóstico de la responsabilidad social empresarial - RSE de la entidad a fin de validar las necesidades requeridas y su población objetivo. En caso de identificar variaciones en las necesidades de RSE se valida su viabilidad e incorporación dentro de las estrategias a realizar en el marco de la Responsabilidad Social Empresarial.</t>
  </si>
  <si>
    <t>1) Identificar las acciones o estrategias del Programa de RSE que se estan desarrollando inadecuadamente
2) Ajustar el Programa RSE de acuerdo con recursos y tiempo disponible</t>
  </si>
  <si>
    <t>Verificar la disponibilidad presupuestal y recursos para la implementación del Programa de Gestión de Responsabilidad Empresarial</t>
  </si>
  <si>
    <t>El profesional delegado de la Gerencia de Talento Humano debe verificar el presupuesto y recursos disponibles para ejecutar el Programa de Gestión de Responsabilidad Empresarial. En caso de no existir suficientes recursos para la implementación del programa, se priorizarán las acciones o necesidades a cubrir o realizar durante la vigencia con los recursos existentes.</t>
  </si>
  <si>
    <t xml:space="preserve">NA </t>
  </si>
  <si>
    <t>Solicitar apoyo a Entidades Externas para gestionar los recursos faltantes para la ejecución del Plan de Responsabilidad Social Empresarial</t>
  </si>
  <si>
    <t xml:space="preserve">Falencias en la planeación de las estrategias o acciones de RSE </t>
  </si>
  <si>
    <t>Validación y aprobación del Programa de Acción de Responsabilidad Social Empresarial</t>
  </si>
  <si>
    <t>El Gerente de Talento Humano valida la formulación del programación de acción de Responsabilidad Social Empresarial de acuerdo con las necesidades identificadas, los recursos disponibles,  la contribución a los objetivos estratégicos institucionales y el alcance de las actividades propuestas, a fin de aprobar su formulación para posterior implementación. En caso de existir ajustes al programa de RSE se devuelve al profesional delegado para su ajuste.</t>
  </si>
  <si>
    <t>Documentar procedimiento y formatos asociados a la implementación del programa de Responsabilidad Social Empresarial</t>
  </si>
  <si>
    <t xml:space="preserve"> Validación de divulgación de estrategias de RSE
</t>
  </si>
  <si>
    <t>El profesional delegado de la Gerencia de Talento Humano valida y prioriza las actividades o estrategias del programa de Responsabilidad Social y Empresarial que deben ser divulgadas en la entidad, estableciendo su periodicidad, población objetivo y contenido. En caso de identificarse que no se han divulgado las acciones o estrategias identificadas, se procede a realizarlo de acuerdo con nueva programación.</t>
  </si>
  <si>
    <t>Fortalecer el conocimiento y divulgación del Programa de Responsabilidad Social</t>
  </si>
  <si>
    <t>Falencias en la ejecución o participación de las estrategias o acciones de Responsabilidad Social Empresarial</t>
  </si>
  <si>
    <t>Seguimiento de implementación de programa RSE</t>
  </si>
  <si>
    <t>El profesional delegado de la Gerencia de Talento Humano verifica el cumplimiento del programa de Responsabilidad Social Empresarial validando el estado de avance de las actividades ejecutadas y el nivel de satisfacción del Programa de Responsabilidad Social Empresarial. Cuando se presenten retrasos en la implementación se priorizará su ejecución y se liberará los recursos económicos que no serán empleados en su ejecución cuando a ello haya lugar.</t>
  </si>
  <si>
    <t>Evaluación de Rendimiento</t>
  </si>
  <si>
    <t>incumplimiento del proceso de  evaluación de rendimiento laboral</t>
  </si>
  <si>
    <t>No notificar formalmente la comunicación de funciones al trabajador.</t>
  </si>
  <si>
    <t xml:space="preserve">falta de apropiación y ejecución oportuna del proceso de evaluación.
 </t>
  </si>
  <si>
    <t>1) Toma de decisiones inadecuadas para procesos de promoción, incentivos o desvinculación.
2) Información desactualizada para los procesos de la Gerencia de Talento Humano
3) Incumplimientos normativos
4) Pérdida de imagen interna con otras áreas
5) Inconformismo o mal clima laboral por parte de los colaboradores</t>
  </si>
  <si>
    <t>Seguimiento de Comunicación de Funciones</t>
  </si>
  <si>
    <t>El profesional delegado de la Gerencia de Talento Humano valida y realiza seguimiento de la formalización de la comunicación de funciones a los lideres de área, garantizando que todos los colaboradores conozcan sus funciones al interior del área y la entidad. En caso de evidenciarse la no comunicación de funciones, se reiterará al lider de área la entrega de comunicación de funciones de manera inmediata al colaborador.</t>
  </si>
  <si>
    <t>P-GT2-171 Procedimiento de Evaluación de Rendimiento de Empleados sin Dirección de Equipos</t>
  </si>
  <si>
    <t>Notificar al Vicepresidente administrativo y financiero los líderes pendientes de formalizar las evluaciones de rendimiento laboral con el fin de que realice el requerimiento formal.</t>
  </si>
  <si>
    <t>Falta de concertación de compromisos laborales a evaluar entre el jefe y el trabajador</t>
  </si>
  <si>
    <t>Validación aleatoria de implementación y apropiación de concertación de compromisos laborales</t>
  </si>
  <si>
    <t>El profesional delegado de la Gerencia de Talento Humano valida aleatoriamente,cuando sea necesario, que se estén empleando los formatos de concertación de compromisos laborales para posterior evaluación del rendimiento. En caso de evidenciar que no existe una apropiación del mismo, realiza socialización y retroalimentación de la herramienta y procedimiento a los lideres de proceso.</t>
  </si>
  <si>
    <t>Desconocimiento o falta de apropiación del proceso de evaluación de rendimiento por parte de los lideres de proceso.</t>
  </si>
  <si>
    <t>Validación de evaluación de rendimiento</t>
  </si>
  <si>
    <t>El profesional delegado de la Gerencia de Talento Humano verifica que las evaluaciones de rendimiento efectuadas por parte de los lideres de proceso cuenten con la información completa y se hayan desarrollado adecuadamente. En caso de requerir alguna corrección lo devolvera a los lideres de área para sus respectivos ajustes.</t>
  </si>
  <si>
    <t>Demora en la entrega de las evaluaciones de rendimiento por parte de los lideres a la Gerencia de Talento Humano.</t>
  </si>
  <si>
    <t>Control de entrega de evaluaciones de desempeño</t>
  </si>
  <si>
    <t>El profesional delegado de la Gerencia de Talento Humano realiza validación de entregas de las evaluaciones de rendimiento por lideres de acuerdo a los plazos establecidos. En caso de no recibir las evaluaciones en el término definido, se retiterará su entrega hasta contar con todas las evaluaciones de desempeño.</t>
  </si>
  <si>
    <t>Promoción interna</t>
  </si>
  <si>
    <t>promoción de servidores sin el cumplimiento de requisitos mínimos o con el debido proceso</t>
  </si>
  <si>
    <t>Identificación inadecuada del perfil requerido dentro del área</t>
  </si>
  <si>
    <t xml:space="preserve"> falencias en la implementación de controles del proceso</t>
  </si>
  <si>
    <t>1) Incumplimiento en la ejecución de procesos
2) Reprocesos administrativos
3) Pérdidas económicas en procesos de promoción
4) Toma de decisiones erroneas
5) Provisión de vacantes con personal no idoneo para el cargo. 
6) Inconformismo por parte de los colaboradores</t>
  </si>
  <si>
    <t xml:space="preserve">Verificación del descriptivo de cargos y manual de funciones para identificación del perfil </t>
  </si>
  <si>
    <t>Realizar seguimiento al cumplimiento de la política de promoción interna del P-GT1-010 Procedimiento de selección y Promoción de Talento Humano</t>
  </si>
  <si>
    <t>Cada vez que se realice un proceso de promoción</t>
  </si>
  <si>
    <t>1) Aplazar el procedimiento de promoción en los casos que no se haya suscrito el otrosí.
2) Validar situación y realizar plan de mejora con la persona promovida en los casos que exista otrosí suscrito y sea viable.
3) Analizar si existen incidencias disciplinarias en el proceso de promoción.</t>
  </si>
  <si>
    <t>La información de la invitación interna es incorrecta con relación a los perfiles o los requisitos generales</t>
  </si>
  <si>
    <t>Validación contenido Invitación Interna de Promoción</t>
  </si>
  <si>
    <t>El Gerente de Talento Humano verifica y corrobora que el documento de comunicación de la invitación interna cuente con todos los campos diligenciados y que la información sea correcta. En caso de requerir complementar o ajustar la invitación interna, se solicitar realizar dichas acciones al profesional delegado.</t>
  </si>
  <si>
    <t>La publicación de la invitación interna se realiza de manera inadecuada</t>
  </si>
  <si>
    <t>Revisión final de la Invitación Interna de Promoción antes de confirmarla</t>
  </si>
  <si>
    <t>El profesional delegado de la Gerencia de Talento Humano una vez diligencie todos los campos en la Invitación Interna de Promoción deberá realizar una revisión final conforme al perfil de cargos y manual de funciones antes de confirmarla. En caso de existir inconsistencias o faltar información se deberá completar o ajustar la publicación.</t>
  </si>
  <si>
    <t>Aplicar una heramienta de diagnóstico  para conocer la eficacia e impacto de la de los servicios de talento humano incluyendo las invitaciones internas.</t>
  </si>
  <si>
    <t>Falencias en la revisión de requisitos exigibles del candidato</t>
  </si>
  <si>
    <t>Validación de perfil de candidatos frente a requisitos de la convocatoria</t>
  </si>
  <si>
    <t>El profesional delegado de la Gerencia de Talento Humano verifica las hojas de vida allegadas o actualizadas en las historias laborales revisando el cumplimiento de los estudios, experiencia y documentos de la hoja de vida frente a lo establecido en el perfil. En caso que las hojas de vida no cumplan con los requerimientos del perfil y la publicación se descartarán y se continuará con la búsqueda del perfil requerido.</t>
  </si>
  <si>
    <t>Realizar periódicamente campañas de actualización de hojas de vida de los trabajadores.</t>
  </si>
  <si>
    <t>Falencias en la ejecución de pruebas de selección en los procesos de promoción</t>
  </si>
  <si>
    <t>Verificación del perfil requerido para la vacante con pruebas de selección</t>
  </si>
  <si>
    <t>El profesional delegado de la Gerencia de Talento Humano ejecutará el procedimiento de promoción validando se cumpla el perfil a través de la aplicación de la entrevista, las pruebas técnicas y psicotécnicas, y el estudio de seguridad. En caso de que el candidato no superé las pruebas realizadas se finiquita el proceso de promoción con dicho aspirante.</t>
  </si>
  <si>
    <t>Validar la ejecución de la aplicación de las pruebas piscotécnicas y técnicas y estudio de seguridad</t>
  </si>
  <si>
    <t>No contar con toda la información del candidato a promover en su historia laboral</t>
  </si>
  <si>
    <t>Revisión documental de procedimiento de promoción en las Historias Laborales</t>
  </si>
  <si>
    <t>El profesional delegado de la Gerencia de Talento Humano verifica la actualización documental de la historia laboral validando novedades existentes, nuevos documentos, documentos pendientes, duplicados u obsoletos registrándolo en el Formato F-GT1-008 Hoja de Control documentos Historia Laboral. En caso de que falte algún documento requerido, se solicitará de manera inmediata al trabajador.</t>
  </si>
  <si>
    <t xml:space="preserve"> 
P-GT1-012 Procedimiento Conformacion de Historias Laborales</t>
  </si>
  <si>
    <t>Realizar revisiones periódicas de las historias laborales para confirmar que cuenten con todos los documentos</t>
  </si>
  <si>
    <t>Notificación inoportuna de la novedad de promoción a los que intervienen.</t>
  </si>
  <si>
    <t>Validación notificación procedimiento de promoción</t>
  </si>
  <si>
    <t>El profesional delegado de la Gerencia de Talento Humano validará que se haya notificado la promoción del candidato seleccionado de acuerdo con las políticas del P-GT1-010 Procedimiento de selección y Promoción de Talento Humano. En caso de evidenciar que no se ha notificado la promoción, se realizará la comunicación de notificación de manera inmediata.</t>
  </si>
  <si>
    <t>Pago de sentencias, conciliaciones y laudos arbitrales</t>
  </si>
  <si>
    <t>el incremento del valor que se debe pagar por concepto de sentencias ejecutoriadas, conciliaciones o laudos arbitrales</t>
  </si>
  <si>
    <t>Desconocimiento de las sentencias y conciliaciones que debe pagar SAE</t>
  </si>
  <si>
    <t>demoras en su liquidación y pago</t>
  </si>
  <si>
    <t>1) Pérdida de recursos económicos no presupuestados para pagos de sentencias, conciliaciones y laudos arbitrales
2) Reprocesos administrativos en los procesos de liquidación de pagos de sentencias, conciliaciones o laudos arbitrales</t>
  </si>
  <si>
    <t>Revisión de comunicación y documentos anexos de solicitud de pago</t>
  </si>
  <si>
    <t>El profesional delegado de la Gerencia de Asuntos Legales revisa las comunicaciones de solicitud de pago producto de conciliaciones, sentencias condenatorias o laudos arbitrales en contra de SAE, allegadas por parte de abogados externos de SAE o directamente por parte del beneficiario del pago, validando que la información y documentos anexos estén completos y de acuerdo con lo exigido. En caso de evidenciar que la comunicación no tiene la información y soportes exigidos, solicita por correo electrónico la información faltante.</t>
  </si>
  <si>
    <t>P-GJ1-161 Procedimiento Pago Cumplimiento Orden Judicial</t>
  </si>
  <si>
    <t>1) Liquidar el pago de la condena incluidos los intereses causados por mora en pago de sentencias ejecutoriadas, conciliaciones o laudos arbitrales
2) Emitir actos administrativos de pago de la condena incluidos los intereses por mora en pago de sentencias ejecutoriadas, conciliaciones o laudos arbitrales
3) Realizar pago de la condena y los intereses por mora de pagos</t>
  </si>
  <si>
    <t>Deficiencias en el cálculo del pasivo contingente y la provisión correspondiente al año en curso por falta de metodología o desconocimiento por parte de las personas que lo elaboran</t>
  </si>
  <si>
    <t>Validación de registro de pretensión y la probabilidad de perder el caso</t>
  </si>
  <si>
    <t>El profesional delegado de la Gerencia de Asuntos Legales, cada tres (3) meses, valida en el aplicativo E-Kogui y en la base de datos Excel de los procesos activos; la pretensión, el valor inicial del proceso,  
la calificación de fortaleza de la defensa, la calificación de fortaleza probatoria, la calificación del riesgo procesal y la calificación del nivel jurisprudencia, con el propósito de establecer el tipo de registro de la pretensión (Provisión Contable, Cuenta de Orden, No registra) y la probabilidad de perder el caso (Alta, Media, Baja, Remota). En caso de resultar alta la probabilidad de perder el caso, se procederá a realizar la provisión correspondiente en el curso del año.</t>
  </si>
  <si>
    <t>N-GJ1-210 Instructivo identificacion del Contingente judicial</t>
  </si>
  <si>
    <t>Capacitar al Grupo de Defensa Jurídica y abogados enlaces acerca de la provisión contable relacionada con los procesos activos de la Gerencia de Asuntos Legales</t>
  </si>
  <si>
    <t>15-10-2022
15-01-2023</t>
  </si>
  <si>
    <t xml:space="preserve">Demoras por parte de la DIAN en la entrega de certificaciones de deudas de los beneficiarios de pago que se encuentran inscritos en el RUT y que la condena supera  las 1680 UVT.  </t>
  </si>
  <si>
    <t>Validación de comunicaciones con certificados de deudas por parte de la DIAN</t>
  </si>
  <si>
    <t>El profesional delegado de la Gerencia de Asuntos Legales valida las comunicaciones allegadas de la DIAN por medio de correo electrónico u oficio certificado, de acuerdo con solicitud efectuada de certificaciones de deudas de beneficiarios por sentencias o conciliaciones judiciales, a fin de validar obligaciones en favor del Tesoro Público Nacional y proceder a compensar las obligaciones debidas con las contenidas en los fallos. En caso de no recibir la información requerida por parte de la DIAN en los términos de Ley, se procederá a reiterar la solicitud a esta Entidad para proceder a la liquidación del pago respectivo.</t>
  </si>
  <si>
    <t>Demoras de la Gerencia Financiera en la liquidación de la deuda por pagar por parte de SAE</t>
  </si>
  <si>
    <t>Validación de comunicaciones con liquidaciones de deudas por pagar por parte de SAE</t>
  </si>
  <si>
    <t>El profesional delegado de la Gerencia de Asuntos Legales valida, de acuerdo con solicitud efectuada, los memorandos allegados de la Gerencia Financiera con la liquidación de las deudas por pagar por parte de SAE ya sea por auto aprobatorio de la conciliación, sentencia condenatoria o laudo arbitral. En caso de no recibir la información requerida por parte de la Gerencia Financiera en los términos requeridos, se procederá a reiterar la solicitud a esta área a fin de recibir la liquidación de la deuda en el menor tiempo posible.</t>
  </si>
  <si>
    <t>Demoras en la respuesta de otras entidades  con relación a la cancelación de la deuda cuando se trata de obligaciones solidarias</t>
  </si>
  <si>
    <t>Verificación de pago de obligaciones solidarias</t>
  </si>
  <si>
    <t>El profesional delegado de la Gerencia de Asuntos Legales antes de cancelar la deuda y cuando se trate de obligaciones solidarias verifica si las demás entidades condenadas cancelaron la sentencia a favor del beneficiario. En caso de no ser así y en el evento que el/los beneficiarios hayan radicado la cuenta de cobro respectiva, la SAE cancelará la totalidad de la deuda y procederá si es del caso, a iniciar las acciones correspondientes en contra de las demás entidades condenadas, tendientes a recuperar el dinero que les correspondía pagar. En el evento que no medie cuenta de cobro y las demás entidades condenadas no hayan cancelado el 100% de la sentencia, la SAE procederá a pagar de manera oficiosa el 50% de la deuda si la condena fue solidaria.</t>
  </si>
  <si>
    <t>Demoras en la expedición de la resolución de pago por parte de la Gerencia de Asuntos Legales</t>
  </si>
  <si>
    <t>Control de expedición y revisión de actos administrativos</t>
  </si>
  <si>
    <t>El profesional delegado de la Gerencia de Asuntos Legales que revisa los actos administrativos, valida que la resolución cumpla con la normativa vigente, que el contenido técnico sea claro, que se cuente con la aprobación del Vicepresidente Jurídico, y con la firma del Presidente, a fin de radicar, numerar y comunicar la resolución en los tiempos requeridos. En caso de presentarse demoras, el profesional o Gerente de Asuntos Legales realizará las reiteraciones correspondientes.</t>
  </si>
  <si>
    <t>Ejecución inoportuna de los procesos de pago de las obligaciones y cumplimiento de sentencias</t>
  </si>
  <si>
    <t>Confirmación de pagos</t>
  </si>
  <si>
    <t>El profesional delegado de la Gerencia Financiera, una vez el banco aplica los pagos, confirma cuáles obligaciones fueron canceladas y cuales no debido a problemas de la cuenta bancaria del beneficiario del pago, a fin de realizar las anulaciones o confirmaciones de comprobantes de egresos. En caso que los pagos no hayan sido efectivos, el profesional delegado de la Gerencia Financiera notificará la novedad al área solicitante del pago a través de correo electrónico.</t>
  </si>
  <si>
    <t>Cumplimiento del control (Indicadores)</t>
  </si>
  <si>
    <t>% Cumplimiento</t>
  </si>
  <si>
    <t>Observación</t>
  </si>
  <si>
    <t>En curso</t>
  </si>
  <si>
    <t>Finalizado</t>
  </si>
  <si>
    <t>Sin reporte</t>
  </si>
  <si>
    <t>Sin Reporte</t>
  </si>
  <si>
    <t>Cronograma programación Toma física</t>
  </si>
  <si>
    <t>Formato "F-AB2-103 Inventario de Activos Fijos por Funcionario" resguardado en la carpeta fisica que administra el área.</t>
  </si>
  <si>
    <t>Cada que las áreas usuarias reportan la entrada de elementos (PPYE), se realiza el registro en la base de datos, con el fin de contar con información actualizada, de igual manera con la informacion recolectada en la realizacion de las tomas fisicas se generan los respectivos traslados de inventarios y se actualizan los registros en el aplicativo ERP, con el fin de contar con informacion confiable y conciliada.</t>
  </si>
  <si>
    <t>Base de Datos Conciliación de Activos fijos</t>
  </si>
  <si>
    <t>Una vez se ingresa la información a la Base de datos, los funcionarios encargados realizan la correspondiente entrada o traslado en el aplicativo, el cual genera un soporte que es resguardado en las carpetas físicas que custodia el área.</t>
  </si>
  <si>
    <t>Comprobante generado por el ERP "Movimientos de inventarios.</t>
  </si>
  <si>
    <t>Cada que finaliza el mes, se realiza una conciliación con el área contable, para lo cual se genera el documento respectivo firmado por ambas partes.</t>
  </si>
  <si>
    <t>Conciliación de Activos fijos</t>
  </si>
  <si>
    <t xml:space="preserve">Para la sede principal el Arrendador durante el primer trimestre del año entrego el cronograma de las actividades de mantenimiento a ejecutar. </t>
  </si>
  <si>
    <t>Cronograma de Actividades de mantenimiento Sede principal</t>
  </si>
  <si>
    <t>Por cada inspección física semanal realizada a las instalaciones de la sede principal, el operario de mantenimiento encargado registra las novedades detectadas y el estado de los elementos inspeccionados, con el fin de identificar posibles fallos o averías en las instalaciones, si estas son detectadas y son mantenimientos menores, los operarios de mantenimiento ejecutan las actividades de reparacion correspondiente.</t>
  </si>
  <si>
    <t>F-AB1-299 Formato de inspección planta física</t>
  </si>
  <si>
    <t>El área mensualmente lleva registro de las actividades de mantenimiento preventivo y/o correctivo ejecutadas por los operarios de mantenimiento, de acuerdo con las necesidades detectadas o las solicitudes realizadas. Esto documento es para control y seguimiento de los trabajos realizados.</t>
  </si>
  <si>
    <t>"F-AB1-207 Historial de Mantenimiento Preventivo y/o Correctivo"</t>
  </si>
  <si>
    <t>La empresa de vigilancia mensualmente entrega un Reporte de ingreso y salida de usuarios externos, documento que es resguardado en la carpeta de supervisión del contrato.</t>
  </si>
  <si>
    <t>Correo electronico remitido por la empresa de Vigilancia,  Registro ingreso de Visitantes.
Carpeta física de supervisión del contrato</t>
  </si>
  <si>
    <t>Trimestralmente el coordinador del GIT solicita a las áreas que administran la información de los bienes a asegurar en la Póliza TRDM. Las áreas reportan las bases de datos, información que es validada y consolidada por el área, para su posterior reporte al asesor de seguros. Una vez se reporta la información, la Aseguradora genera un anexo modificatorio.</t>
  </si>
  <si>
    <t>F-AB3-249 Base de datos póliza TRDM, correos electrónicos, Anexo modificatorio</t>
  </si>
  <si>
    <t>La supervisión al contrato se efectúa de manera estricta, verificando el  cumplimiento de las obligaciones pactadas y calidad del servicio prestado. Igualmente, se hace seguimiento al contrato mediante la elaboración de los informes de ejecución mensuales.</t>
  </si>
  <si>
    <t>Informes de ejecución realizados, Carpetas físicas de supervisión del contrato</t>
  </si>
  <si>
    <t>Este control y actividades no corresponden al GIT de Servicios Administrativos todo lo que abarca el Plan de Emergencias y condiciones inseguras es manejado por Seguridad y Salud en el Trabajo de la Gerencia de Talento Humano</t>
  </si>
  <si>
    <t>Sin Materialización</t>
  </si>
  <si>
    <t>N/A</t>
  </si>
  <si>
    <t xml:space="preserve"> El GIT de servicios administrativos ha establecido un cronograma en el cual programa la toma física de inventarios de manera semestral, a la fecha esta actividad ya fue ejecutada.</t>
  </si>
  <si>
    <t xml:space="preserve"> El GIT de servicios administrativos adelanto la toma física de los bienes PPyE en las distintas sedes de la Entidad, dejando el respectivo registro a tarves del dligenciamiento del Formato F-AB2-103, informacion que posteriormente es actualizada y conciliada en el sistema.</t>
  </si>
  <si>
    <t>Los operarios de mantenimiento con el fin de ejercer un seguimiento al adecuado  funcionamiento de la planta eléctrica, realiza pruebas mensuales, las cuales quedan debidamente registradas en el formato previamente establecido por el área.</t>
  </si>
  <si>
    <t>Se realizan dos capacitaciones de retroalimentacion de correspondencia a los funcionarios que desempeñan funciones de radicadion de correspondencia.</t>
  </si>
  <si>
    <t>se deja la evidencia en la siguiente ruta: \\fileserver\publica\26-Gestion Documental\SAE3\Recuperado 27-04-2020\SAE3\Informes\Gestión de riesgos\Seguimiento riesgos 2022\CAPACITACIONES</t>
  </si>
  <si>
    <t>Se realiza una mesa de trabajo con el coordinador del Git de Archivo y Correspondencia y un tecnico del area para verificar los descriptores de correspondencia y se toma la decisión de no realizar modificaciones.</t>
  </si>
  <si>
    <t>Se deja evidencia de la mesa de trabajo en la siguiente rura: \\fileserver\publica\26-Gestion Documental\SAE3\Recuperado 27-04-2020\SAE3\Informes\Gestión de riesgos\Seguimiento riesgos 2022\REUNION DESCRIPTORES</t>
  </si>
  <si>
    <t>Se realiza la verificacion aleatoria de los expedientes electronicos creados en el sistema de gestion documental ORFEO</t>
  </si>
  <si>
    <t>Se deja evidencia del control el la siguiente ruta: \\fileserver\publica\26-Gestion Documental\SAE3\Recuperado 27-04-2020\SAE3\Informes\Gestión de riesgos\Seguimiento riesgos 2022\CONTROL EXPEDIENTES ELECTRONICOS</t>
  </si>
  <si>
    <t>Se realiza el control de los documentos insertados en los expedientes y la verificacion de las hojas de control realizadas</t>
  </si>
  <si>
    <t>Se deja evidencia en la siguiente rura: \\fileserver\publica\26-Gestion Documental\SAE3\Recuperado 27-04-2020\SAE3\Informes\Gestión de riesgos\Seguimiento riesgos 2022\CONTROL HOJAS DE CONTROL</t>
  </si>
  <si>
    <t>Se realiza el punteo de las transferencias documentales que realizan todas las areas de la entidad</t>
  </si>
  <si>
    <t>Se deja evidencia en la siguiente rura: \\fileserver\publica\26-Gestion Documental\SAE3\Recuperado 27-04-2020\SAE3\Informes\Gestión de riesgos\Seguimiento riesgos 2022\TRANSFERENCIAS DOCUMENTALES</t>
  </si>
  <si>
    <r>
      <rPr>
        <sz val="11"/>
        <color indexed="8"/>
        <rFont val="Calibri"/>
        <family val="2"/>
      </rPr>
      <t>Cantidad atendidas/cantidad recibidas 975/975</t>
    </r>
    <r>
      <rPr>
        <sz val="11"/>
        <color theme="1"/>
        <rFont val="Calibri"/>
        <family val="2"/>
        <scheme val="minor"/>
      </rPr>
      <t xml:space="preserve"> </t>
    </r>
  </si>
  <si>
    <t>Carpeta 43 - GIT Aseguramiento - Mapa de Riesgos</t>
  </si>
  <si>
    <t>T3: Se registraron 257 activos de los 370 en condiciones de registro</t>
  </si>
  <si>
    <t>T3: Se devolvieron 103 activos para ser subsanados por parte de las diferentes regionales.</t>
  </si>
  <si>
    <t>T3: Se realizaron 60 correcciones de datos basicos por el modulo dispuesto para tal fin.</t>
  </si>
  <si>
    <r>
      <rPr>
        <sz val="11"/>
        <color indexed="8"/>
        <rFont val="Calibri"/>
        <family val="2"/>
      </rPr>
      <t>GIT. Aseguramiento y Control de la Información</t>
    </r>
    <r>
      <rPr>
        <sz val="11"/>
        <color theme="1"/>
        <rFont val="Calibri"/>
        <family val="2"/>
        <scheme val="minor"/>
      </rPr>
      <t>:</t>
    </r>
  </si>
  <si>
    <r>
      <rPr>
        <b/>
        <sz val="11"/>
        <color indexed="8"/>
        <rFont val="Arial Narrow"/>
        <family val="2"/>
      </rPr>
      <t>GIT. Depositarios</t>
    </r>
    <r>
      <rPr>
        <sz val="11"/>
        <color indexed="8"/>
        <rFont val="Arial Narrow"/>
        <family val="2"/>
      </rPr>
      <t xml:space="preserve">: </t>
    </r>
    <r>
      <rPr>
        <sz val="11"/>
        <color indexed="8"/>
        <rFont val="Arial Narrow"/>
        <family val="2"/>
      </rPr>
      <t>contraste con el reporte de unidades máximas asignadas generado en la aplicación power BI</t>
    </r>
  </si>
  <si>
    <r>
      <rPr>
        <b/>
        <sz val="11"/>
        <color indexed="8"/>
        <rFont val="Arial Narrow"/>
        <family val="2"/>
      </rPr>
      <t>GIT. Depositarios</t>
    </r>
    <r>
      <rPr>
        <sz val="11"/>
        <color indexed="8"/>
        <rFont val="Arial Narrow"/>
        <family val="2"/>
      </rPr>
      <t>: 
https://app.powerbi.com/groups/me/reports/09fce27c-2a1e-437f-8cdc-f2f854e40348/ReportSection</t>
    </r>
  </si>
  <si>
    <r>
      <rPr>
        <b/>
        <sz val="11"/>
        <color indexed="8"/>
        <rFont val="Arial Narrow"/>
        <family val="2"/>
      </rPr>
      <t>GIT. Depositarios</t>
    </r>
    <r>
      <rPr>
        <sz val="11"/>
        <color indexed="8"/>
        <rFont val="Arial Narrow"/>
        <family val="2"/>
      </rPr>
      <t xml:space="preserve">: </t>
    </r>
    <r>
      <rPr>
        <sz val="11"/>
        <color indexed="8"/>
        <rFont val="Arial Narrow"/>
        <family val="2"/>
      </rPr>
      <t xml:space="preserve">
 verificación de variables de cobertura y clasificación en el registro de depositarios adminsitrasdo por el Git.</t>
    </r>
  </si>
  <si>
    <r>
      <rPr>
        <b/>
        <sz val="11"/>
        <color indexed="8"/>
        <rFont val="Arial Narrow"/>
        <family val="2"/>
      </rPr>
      <t>GIT. Depositarios</t>
    </r>
    <r>
      <rPr>
        <sz val="11"/>
        <color indexed="8"/>
        <rFont val="Arial Narrow"/>
        <family val="2"/>
      </rPr>
      <t xml:space="preserve">: </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
Para la segunda convocatoria, los términos y condiciones se encuentran en revisión por parte de la Vicepresidencia Jurídica </t>
    </r>
  </si>
  <si>
    <t>GIT. Depositarios:
al cierre del tercer trimestre de 2022, el Git de Depositarios asignó 4085 activos a depositarios provisionales, el estado del proceso de formalización es:
84 Activos sin número matrix entregados en diligencia de secuestro 
1128 Activos con proyecto de resolución en revisión jurídica
1490 Activos con resolución 
920 Activos comunicados al depositario 
569 Activos pendientes por comunicar por valor asegurable pendiente
606 Activos con póliza de disposiciones legales aprobada 
200 Activos con acta de posesión en firma
345 Activos con comunicación a c+amara de coemrcio y orip</t>
  </si>
  <si>
    <r>
      <rPr>
        <b/>
        <sz val="11"/>
        <color indexed="8"/>
        <rFont val="Arial Narrow"/>
        <family val="2"/>
      </rPr>
      <t xml:space="preserve">G. Financiera: </t>
    </r>
    <r>
      <rPr>
        <sz val="11"/>
        <color indexed="8"/>
        <rFont val="Arial Narrow"/>
        <family val="2"/>
      </rPr>
      <t>Mensualmente se actualiza y verifica el flujo de efectivo según su estado para llevar el control de los recursos disponibles</t>
    </r>
  </si>
  <si>
    <r>
      <rPr>
        <b/>
        <sz val="11"/>
        <color indexed="8"/>
        <rFont val="Arial Narrow"/>
        <family val="2"/>
      </rPr>
      <t xml:space="preserve">G. Financiera: </t>
    </r>
    <r>
      <rPr>
        <sz val="11"/>
        <color indexed="8"/>
        <rFont val="Arial Narrow"/>
        <family val="2"/>
      </rPr>
      <t>El flujo de caja se encuentra en la carpeta compartida \\fileserver.saesas.gov.co\publica\22- Financiera\TESORERIA\FLUJO DE EFECTIVO</t>
    </r>
  </si>
  <si>
    <r>
      <t xml:space="preserve">G. Financiera: </t>
    </r>
    <r>
      <rPr>
        <sz val="11"/>
        <color indexed="8"/>
        <rFont val="Arial Narrow"/>
        <family val="2"/>
      </rPr>
      <t>Se realiza conciliaciones de los Fondos de Inversión Colectiva y cuentas bancarias. Se verifica el control de límites reportado por el custodio del portafolio</t>
    </r>
  </si>
  <si>
    <r>
      <rPr>
        <b/>
        <sz val="11"/>
        <color indexed="8"/>
        <rFont val="Arial Narrow"/>
        <family val="2"/>
      </rPr>
      <t>G. Financiera</t>
    </r>
    <r>
      <rPr>
        <sz val="11"/>
        <color indexed="8"/>
        <rFont val="Arial Narrow"/>
        <family val="2"/>
      </rPr>
      <t>:  Las conciliaciones se encuentran en la carpeta compartida \\fileserver\publica\15-Tesoreria\03 CONCILIACIONES. El control de límites se encuentra en \\fileserver\publica\15-Tesoreria\23.CUSTODIO SANTANDER CACEIS\Informes Control Límites</t>
    </r>
  </si>
  <si>
    <r>
      <t xml:space="preserve">G. Financiera: </t>
    </r>
    <r>
      <rPr>
        <sz val="11"/>
        <color indexed="8"/>
        <rFont val="Arial Narrow"/>
        <family val="2"/>
      </rPr>
      <t xml:space="preserve">La Gerencia de Bienes Muebles es la encargada de gestionar ante en el Banco de la República las custodias de divisas objeto de venta. La Gerencia Financiera se encarga de recibir los recursos objeto de monetización y distribuirlos de acuerdo al estado legal de los mismos </t>
    </r>
  </si>
  <si>
    <r>
      <t xml:space="preserve">G. Financiera: </t>
    </r>
    <r>
      <rPr>
        <sz val="11"/>
        <color indexed="8"/>
        <rFont val="Arial Narrow"/>
        <family val="2"/>
      </rPr>
      <t xml:space="preserve">Ruta  </t>
    </r>
    <r>
      <rPr>
        <u/>
        <sz val="11"/>
        <color indexed="8"/>
        <rFont val="Arial Narrow"/>
        <family val="2"/>
      </rPr>
      <t>\\fileserver\publica\22- Financiera\TESORERIA\FLUJO DE EFECTIVO.</t>
    </r>
    <r>
      <rPr>
        <b/>
        <sz val="11"/>
        <color indexed="8"/>
        <rFont val="Arial Narrow"/>
        <family val="2"/>
      </rPr>
      <t xml:space="preserve"> </t>
    </r>
    <r>
      <rPr>
        <sz val="11"/>
        <color indexed="8"/>
        <rFont val="Arial Narrow"/>
        <family val="2"/>
      </rPr>
      <t>Para el ingreso del registro de las monetizaciones se encuentra en la ejecución de ingresos</t>
    </r>
  </si>
  <si>
    <r>
      <t xml:space="preserve">G. Financiera: </t>
    </r>
    <r>
      <rPr>
        <sz val="11"/>
        <color indexed="8"/>
        <rFont val="Arial Narrow"/>
        <family val="2"/>
      </rPr>
      <t>De acuerdo con el Decreto 1525 de 2008 que establece los lineamientos de inversión en los que puede invertir la entidad, en primera instancia se ofrecen via correo electronico los excedentes de liquidez al Ministerio de Hacienda para la compra de TES. En caso que el Ministerio no acepte el ofrecimiento de liquidez, la entidad podrá invertir en CDTs con entidades financieras con mínimo 3 cotizaciones de tasa.</t>
    </r>
  </si>
  <si>
    <r>
      <t xml:space="preserve">G. Financiera:  </t>
    </r>
    <r>
      <rPr>
        <sz val="11"/>
        <color indexed="8"/>
        <rFont val="Arial Narrow"/>
        <family val="2"/>
      </rPr>
      <t>El ofrecimiento y control de las inversiones se encuentran en la carpeta compartida \\fileserver\publica\15-Tesoreria\14 INVERSONES EXCEDENTES DE LIQUIDEZ</t>
    </r>
  </si>
  <si>
    <r>
      <t>G. Financiera:</t>
    </r>
    <r>
      <rPr>
        <sz val="11"/>
        <color indexed="8"/>
        <rFont val="Arial Narrow"/>
        <family val="2"/>
      </rPr>
      <t xml:space="preserve"> Se analizan los diferentes instrumentos de inversión que puede utilizar la entidad, con el fin de garantizar la seguridad, liquidez y rentabilidad en las inversiones realizadas</t>
    </r>
  </si>
  <si>
    <r>
      <t xml:space="preserve">G. Financiera: </t>
    </r>
    <r>
      <rPr>
        <sz val="11"/>
        <color indexed="8"/>
        <rFont val="Arial Narrow"/>
        <family val="2"/>
      </rPr>
      <t>Diariamente se reciben informes por correo electrónico por parte de entidades financieras con información del mercado diario</t>
    </r>
  </si>
  <si>
    <r>
      <t>G. Financiera:</t>
    </r>
    <r>
      <rPr>
        <sz val="11"/>
        <color indexed="8"/>
        <rFont val="Arial Narrow"/>
        <family val="2"/>
      </rPr>
      <t xml:space="preserve"> Se comunica por correo electrónico la  Circular Interna 02- 2022 con los parámetros de la programación presupuestal </t>
    </r>
  </si>
  <si>
    <r>
      <t xml:space="preserve">G. Financiera: </t>
    </r>
    <r>
      <rPr>
        <sz val="11"/>
        <color indexed="8"/>
        <rFont val="Arial Narrow"/>
        <family val="2"/>
      </rPr>
      <t xml:space="preserve">Se celebraron mesas de trabajo por Microsoft Teams con cada área y se trabaja la elaboración de presupuesto mediante archivos de Excel ubicados en la ruta \\fileserver\publica\22- Financiera\PRESUPUESTO\PRESUPUESTO 2022\ANTEPROYECTO PRESUPUESTO 2022 </t>
    </r>
  </si>
  <si>
    <r>
      <t xml:space="preserve">G. Financiera: </t>
    </r>
    <r>
      <rPr>
        <sz val="11"/>
        <color indexed="8"/>
        <rFont val="Arial Narrow"/>
        <family val="2"/>
      </rPr>
      <t>Se lleva el control de saldos y registro presupuestal mediante el aplicativo SEVEN ERP, verificando el rubro correcto del concepto a registrar y se lleva control mensual de ejecución presupuestal</t>
    </r>
  </si>
  <si>
    <r>
      <t xml:space="preserve">G. Financiera:  </t>
    </r>
    <r>
      <rPr>
        <sz val="11"/>
        <color indexed="8"/>
        <rFont val="Arial Narrow"/>
        <family val="2"/>
      </rPr>
      <t>Módulos de SEVEN ERP "PG-CP - Compromiso Presupuestal", "PG - Relación de documentos por rubro", "PG - Auxiliar por área y proyecto", "PG - Reporte Presupuestal de Gastos"</t>
    </r>
  </si>
  <si>
    <r>
      <t xml:space="preserve">G. Financiera: </t>
    </r>
    <r>
      <rPr>
        <sz val="11"/>
        <color indexed="8"/>
        <rFont val="Arial Narrow"/>
        <family val="2"/>
      </rPr>
      <t>Se efectua la identificacion de los recaudos mediante las bases suministradas por los aplicativos de SAE, asi como informacion suministrada por las areas misionales, la cual se encuentra registrada en el aplicativo Seven-ERP. Se realizan validaciones frente a los aplicativos sobre el recaudo con el fin de tener la informacion necesaria para registrar los ingresos correctamente en el sistema.</t>
    </r>
  </si>
  <si>
    <r>
      <t>G. Financiera:</t>
    </r>
    <r>
      <rPr>
        <sz val="11"/>
        <color indexed="8"/>
        <rFont val="Arial Narrow"/>
        <family val="2"/>
      </rPr>
      <t xml:space="preserve"> Los registros se realizan en el aplicativo Seven ERP en el módulo de Consignaciones en línea directa</t>
    </r>
  </si>
  <si>
    <r>
      <t xml:space="preserve">G. Financiera:  </t>
    </r>
    <r>
      <rPr>
        <sz val="11"/>
        <color indexed="8"/>
        <rFont val="Arial Narrow"/>
        <family val="2"/>
      </rPr>
      <t xml:space="preserve">Diaramente se revisa la necesidad de recursos para los pagos de SAE y FRISCO a realizar, solicitando por correo electrónico el traslado de recursos desde los Fondos de Inversion Colectiva  </t>
    </r>
  </si>
  <si>
    <r>
      <t xml:space="preserve">G. Financiera: </t>
    </r>
    <r>
      <rPr>
        <sz val="11"/>
        <color indexed="8"/>
        <rFont val="Arial Narrow"/>
        <family val="2"/>
      </rPr>
      <t>La solicitud de traslados se realiza mediante correo electrónico.</t>
    </r>
  </si>
  <si>
    <r>
      <t xml:space="preserve">G. Financiera: </t>
    </r>
    <r>
      <rPr>
        <sz val="11"/>
        <color indexed="8"/>
        <rFont val="Arial Narrow"/>
        <family val="2"/>
      </rPr>
      <t>Al crear un caso para tramitar un pago previamente, el tercero debe estar creado en el aplicativo SEVEN. La solicitud de creación de terceros lo realiza las áreas misionales a traves de este aplicativo a la Gerencia Financiera</t>
    </r>
  </si>
  <si>
    <t>G. Financiera: 
\\fileserver.saesas.gov.co\publica\22- Financiera\paola aguilar\soporte proveedores</t>
  </si>
  <si>
    <r>
      <t>G. Financiera:</t>
    </r>
    <r>
      <rPr>
        <sz val="11"/>
        <color indexed="8"/>
        <rFont val="Arial Narrow"/>
        <family val="2"/>
      </rPr>
      <t xml:space="preserve"> Se valida que la información del  flujo de pagos coincida con al información registrada en el sistema.</t>
    </r>
  </si>
  <si>
    <r>
      <t xml:space="preserve">G. Financiera: </t>
    </r>
    <r>
      <rPr>
        <sz val="11"/>
        <color indexed="8"/>
        <rFont val="Arial Narrow"/>
        <family val="2"/>
      </rPr>
      <t>La validación se realiza dentro del flujo de pagos de SEVEN ERP</t>
    </r>
  </si>
  <si>
    <r>
      <t xml:space="preserve">G. Financiera: </t>
    </r>
    <r>
      <rPr>
        <sz val="11"/>
        <color indexed="8"/>
        <rFont val="Arial Narrow"/>
        <family val="2"/>
      </rPr>
      <t>Cada funcionario del grupo contable</t>
    </r>
    <r>
      <rPr>
        <sz val="11"/>
        <color indexed="8"/>
        <rFont val="Arial Narrow"/>
        <family val="2"/>
      </rPr>
      <t xml:space="preserve"> valida que la información del módulo de Factura Proveedor y Bitácora coincida con la información adjunta al caso del SEVEN-ERP. Adicionalmente, el Profesional I valida retenciones y otros temas tributarios</t>
    </r>
  </si>
  <si>
    <r>
      <t xml:space="preserve">G. Financiera: </t>
    </r>
    <r>
      <rPr>
        <sz val="11"/>
        <color indexed="8"/>
        <rFont val="Arial Narrow"/>
        <family val="2"/>
      </rPr>
      <t xml:space="preserve">Diaramente se revisa la necesidad de recursos para los pagos a realizar, solicitando por correo electrónico el traslado de recursos desde los Fondos de Inversion Colectiva  </t>
    </r>
  </si>
  <si>
    <r>
      <t>G. Financiera:</t>
    </r>
    <r>
      <rPr>
        <sz val="11"/>
        <color indexed="8"/>
        <rFont val="Arial Narrow"/>
        <family val="2"/>
      </rPr>
      <t xml:space="preserve"> Se valida que la información diligenciada coincida con la documentación adjunta del flujo de pagos</t>
    </r>
  </si>
  <si>
    <r>
      <t xml:space="preserve">G. Financiera: </t>
    </r>
    <r>
      <rPr>
        <sz val="11"/>
        <color indexed="8"/>
        <rFont val="Arial Narrow"/>
        <family val="2"/>
      </rPr>
      <t>Se valida que la información del archivo plano enviado por al área de Tesorería coincida con el flujo de pagos a realizar. Pendiente para 2022 4T mesa de trabajo para agilización operativa de proceso de pagos</t>
    </r>
  </si>
  <si>
    <r>
      <t xml:space="preserve">G. Financiera: </t>
    </r>
    <r>
      <rPr>
        <sz val="11"/>
        <color indexed="8"/>
        <rFont val="Arial Narrow"/>
        <family val="2"/>
      </rPr>
      <t>Flujos de pagos de ERP SEVEN y archivo plano para realizar los pagos. La ruta compartida de los archivos planos \\fileserver\publica\15-Tesoreria\ARCHIVOS KEVIN\ARCHIVOS PLANOS</t>
    </r>
  </si>
  <si>
    <r>
      <rPr>
        <b/>
        <sz val="11"/>
        <color indexed="8"/>
        <rFont val="Arial Narrow"/>
        <family val="2"/>
      </rPr>
      <t xml:space="preserve">G. Financiera: </t>
    </r>
    <r>
      <rPr>
        <sz val="11"/>
        <color indexed="8"/>
        <rFont val="Arial Narrow"/>
        <family val="2"/>
      </rPr>
      <t xml:space="preserve">Se comunica por correo electrónico la  Circular Interna 02- 2022 con los parámetros de la programación presupuestal </t>
    </r>
  </si>
  <si>
    <r>
      <rPr>
        <b/>
        <sz val="11"/>
        <color indexed="8"/>
        <rFont val="Arial Narrow"/>
        <family val="2"/>
      </rPr>
      <t xml:space="preserve">G. Financiera: </t>
    </r>
    <r>
      <rPr>
        <sz val="11"/>
        <color indexed="8"/>
        <rFont val="Arial Narrow"/>
        <family val="2"/>
      </rPr>
      <t xml:space="preserve">Correo electróncio enviado a todas las áreas involucradas en la identificación de ingresos y gastos a presupuestar </t>
    </r>
  </si>
  <si>
    <r>
      <t xml:space="preserve">G. Financiera: </t>
    </r>
    <r>
      <rPr>
        <sz val="11"/>
        <color indexed="8"/>
        <rFont val="Arial Narrow"/>
        <family val="2"/>
      </rPr>
      <t>Se adelantaron mesas de trabajo con cada área sustentando los recursos proyectados y comparando con las programaciones y ejecuciones de vigencias anteriores</t>
    </r>
  </si>
  <si>
    <r>
      <t xml:space="preserve">G. Financiera: </t>
    </r>
    <r>
      <rPr>
        <sz val="11"/>
        <color indexed="8"/>
        <rFont val="Arial Narrow"/>
        <family val="2"/>
      </rPr>
      <t xml:space="preserve">En la ruta \\fileserver\publica\22- Financiera\PRESUPUESTO\PRESUPUESTO 2022\ANTEPROYECTO 2022. La elaboración de presupuesto mediante archivos de Excel ubicado </t>
    </r>
  </si>
  <si>
    <r>
      <t xml:space="preserve">G. Financiera: </t>
    </r>
    <r>
      <rPr>
        <sz val="11"/>
        <color indexed="8"/>
        <rFont val="Arial Narrow"/>
        <family val="2"/>
      </rPr>
      <t xml:space="preserve">Cada funcionario del grupo contable </t>
    </r>
    <r>
      <rPr>
        <sz val="11"/>
        <color indexed="8"/>
        <rFont val="Arial Narrow"/>
        <family val="2"/>
      </rPr>
      <t>realiza verificación de causaciones contables y movimientos contables al haber un nuevo hecho economico con el fin de presentar idoneamente los Estados Financieros.</t>
    </r>
  </si>
  <si>
    <r>
      <t xml:space="preserve">G. Financiera: </t>
    </r>
    <r>
      <rPr>
        <sz val="11"/>
        <color indexed="8"/>
        <rFont val="Arial Narrow"/>
        <family val="2"/>
      </rPr>
      <t>En la página web de SAE en la ruta</t>
    </r>
    <r>
      <rPr>
        <b/>
        <sz val="11"/>
        <color indexed="8"/>
        <rFont val="Arial Narrow"/>
        <family val="2"/>
      </rPr>
      <t xml:space="preserve"> https://www.saesas.gov.co/transparencia_acceso_informaciOn_pUblica/5_informacion_presupuestal_contable/5_3_estados_financieros.</t>
    </r>
  </si>
  <si>
    <r>
      <t xml:space="preserve">G. Financiera: </t>
    </r>
    <r>
      <rPr>
        <sz val="11"/>
        <color indexed="8"/>
        <rFont val="Arial Narrow"/>
        <family val="2"/>
      </rPr>
      <t>Se lleva el control de saldos y registro presupuestal mediante el aplicativo SEVEN ERP, verificando el rubro correcto del concepto a registrar y se lleva control mensual de ejecución</t>
    </r>
    <r>
      <rPr>
        <b/>
        <sz val="11"/>
        <color indexed="8"/>
        <rFont val="Arial Narrow"/>
        <family val="2"/>
      </rPr>
      <t xml:space="preserve"> </t>
    </r>
    <r>
      <rPr>
        <sz val="11"/>
        <color indexed="8"/>
        <rFont val="Arial Narrow"/>
        <family val="2"/>
      </rPr>
      <t>presupuestal</t>
    </r>
  </si>
  <si>
    <r>
      <t xml:space="preserve">G. Financiera: </t>
    </r>
    <r>
      <rPr>
        <sz val="11"/>
        <color indexed="8"/>
        <rFont val="Arial Narrow"/>
        <family val="2"/>
      </rPr>
      <t>Módulos de SEVEN ERP "PG-CP - Compromiso Presupuestal", "PG - Relación de documentos por rubro", "PG - Auxiliar por área y proyecto", "PG - Reporte Presupuestal de Gastos</t>
    </r>
    <r>
      <rPr>
        <b/>
        <sz val="11"/>
        <color indexed="8"/>
        <rFont val="Arial Narrow"/>
        <family val="2"/>
      </rPr>
      <t>"</t>
    </r>
  </si>
  <si>
    <r>
      <t xml:space="preserve">G. Financiera: </t>
    </r>
    <r>
      <rPr>
        <sz val="11"/>
        <color indexed="8"/>
        <rFont val="Arial Narrow"/>
        <family val="2"/>
      </rPr>
      <t>Se envía por correo electrónico los saldos de CP y DP a las áreas para que validen posible liberación de recursos</t>
    </r>
  </si>
  <si>
    <r>
      <t xml:space="preserve">G. Financiera: </t>
    </r>
    <r>
      <rPr>
        <sz val="11"/>
        <color indexed="8"/>
        <rFont val="Arial Narrow"/>
        <family val="2"/>
      </rPr>
      <t>Se hace seguimiento de saldos mediante correo electrónico según datos registrados en SEVEN ERP "PG- Auxiliar por área y proyecto". Las liberaciones presupuestales se registran en SEVEN ERP en el módulo "PG - Liberación de documentos"</t>
    </r>
  </si>
  <si>
    <r>
      <t xml:space="preserve">G. Financiera: </t>
    </r>
    <r>
      <rPr>
        <sz val="11"/>
        <color indexed="8"/>
        <rFont val="Arial Narrow"/>
        <family val="2"/>
      </rPr>
      <t>Se compara la información reportada por las áreas frente a lo registrado en SEVEN ERP, en caso de haber inconsistencias se habla con el área pertinente para hacer el ajuste</t>
    </r>
  </si>
  <si>
    <r>
      <t xml:space="preserve">G. Financiera: </t>
    </r>
    <r>
      <rPr>
        <sz val="11"/>
        <color indexed="8"/>
        <rFont val="Arial Narrow"/>
        <family val="2"/>
      </rPr>
      <t>carptea compartida \\fileserver\publica\22- Financiera\PRESUPUESTO\PRESUPUESTO 2021\CIERRE 2021. Se guarda el Control de las reservas presupuestales</t>
    </r>
  </si>
  <si>
    <r>
      <t xml:space="preserve">G. Financiera: </t>
    </r>
    <r>
      <rPr>
        <sz val="11"/>
        <color indexed="8"/>
        <rFont val="Arial Narrow"/>
        <family val="2"/>
      </rPr>
      <t>Verificación del formato de estados de cuenta F-DF2-128-Version 2 - 17 de agosto de 2017 y validación de los diferentes aplicativos (CONCISA 2016, CONCISA NIIF, SEVEN ERP)</t>
    </r>
  </si>
  <si>
    <r>
      <t>G. Financiera:</t>
    </r>
    <r>
      <rPr>
        <sz val="11"/>
        <color indexed="8"/>
        <rFont val="Arial Narrow"/>
        <family val="2"/>
      </rPr>
      <t xml:space="preserve"> Se entrega memorando de respuesta por aplicativo de gestión documental con la revisión al área solicitante</t>
    </r>
  </si>
  <si>
    <r>
      <rPr>
        <b/>
        <sz val="11"/>
        <color indexed="8"/>
        <rFont val="Arial Narrow"/>
        <family val="2"/>
      </rPr>
      <t xml:space="preserve">G. Financiera: </t>
    </r>
    <r>
      <rPr>
        <sz val="11"/>
        <color indexed="8"/>
        <rFont val="Arial Narrow"/>
        <family val="2"/>
      </rPr>
      <t>Verificación del formato de estados de cuenta F-DF2-128-Version 2 - 17 de agosto de 2017 y validación de los diferentes aplicativos (CONCISA 2016, CONCISA NIIF, SEVEN ERP)</t>
    </r>
    <r>
      <rPr>
        <sz val="11"/>
        <color indexed="8"/>
        <rFont val="Arial Narrow"/>
        <family val="2"/>
      </rPr>
      <t>. Se aclara que la devolucion se realiza por el aplicativo ORFEO. En vez de ZEUS</t>
    </r>
  </si>
  <si>
    <r>
      <rPr>
        <b/>
        <sz val="11"/>
        <color indexed="8"/>
        <rFont val="Arial Narrow"/>
        <family val="2"/>
      </rPr>
      <t xml:space="preserve">G. Financiera: </t>
    </r>
    <r>
      <rPr>
        <sz val="11"/>
        <color indexed="8"/>
        <rFont val="Arial Narrow"/>
        <family val="2"/>
      </rPr>
      <t xml:space="preserve">Se realiza la devolución del estado de cuenta por medio del aplicativos de gestión documental </t>
    </r>
    <r>
      <rPr>
        <sz val="11"/>
        <color indexed="8"/>
        <rFont val="Arial Narrow"/>
        <family val="2"/>
      </rPr>
      <t>ORFEO</t>
    </r>
  </si>
  <si>
    <r>
      <t xml:space="preserve">G. Financiera: </t>
    </r>
    <r>
      <rPr>
        <sz val="11"/>
        <color indexed="8"/>
        <rFont val="Arial Narrow"/>
        <family val="2"/>
      </rPr>
      <t>Se realizan ajustes contables cruzando la información de los diferentes aplicativos y fuentes de información para tener una trazabilidad de las reclasificaciones a realizar</t>
    </r>
  </si>
  <si>
    <r>
      <t xml:space="preserve">G. Financiera: </t>
    </r>
    <r>
      <rPr>
        <sz val="11"/>
        <color indexed="8"/>
        <rFont val="Arial Narrow"/>
        <family val="2"/>
      </rPr>
      <t>Se realizan ajustes mencioandos en ERP SEVEN en el módulo "Movimiento contable"</t>
    </r>
  </si>
  <si>
    <r>
      <rPr>
        <b/>
        <sz val="11"/>
        <color indexed="8"/>
        <rFont val="Arial Narrow"/>
        <family val="2"/>
      </rPr>
      <t xml:space="preserve">G. Financiera: </t>
    </r>
    <r>
      <rPr>
        <sz val="11"/>
        <color indexed="8"/>
        <rFont val="Arial Narrow"/>
        <family val="2"/>
      </rPr>
      <t>Se realiza la depuración periódica de las diferentes cuentas contables realizando ajustes necesarios para que la información sea fiable</t>
    </r>
  </si>
  <si>
    <r>
      <rPr>
        <b/>
        <sz val="11"/>
        <color indexed="8"/>
        <rFont val="Arial Narrow"/>
        <family val="2"/>
      </rPr>
      <t xml:space="preserve">G. Financiera: </t>
    </r>
    <r>
      <rPr>
        <sz val="11"/>
        <color indexed="8"/>
        <rFont val="Arial Narrow"/>
        <family val="2"/>
      </rPr>
      <t>El ajuste de la depuración se registra en SEVEN ERP en el módulo "PO- Notas débito/crédito" y en el módulo "CN-Movimiento Contable" donde también se adjunta la trazabilidad de la reclasificación</t>
    </r>
  </si>
  <si>
    <r>
      <rPr>
        <b/>
        <sz val="11"/>
        <color indexed="8"/>
        <rFont val="Arial Narrow"/>
        <family val="2"/>
      </rPr>
      <t xml:space="preserve">G. Financiera: </t>
    </r>
    <r>
      <rPr>
        <sz val="11"/>
        <color indexed="8"/>
        <rFont val="Arial Narrow"/>
        <family val="2"/>
      </rPr>
      <t>Se realizan las conciliaciones de cuentas bancarias, conciliaciones de cuentas por cobrar, conciliacion de inventarios, conciliacion de activos fijos y proyecto paz, con el fin de detectar posibles partidas conciliatorias que puedan depurarse</t>
    </r>
  </si>
  <si>
    <r>
      <rPr>
        <b/>
        <sz val="11"/>
        <color indexed="8"/>
        <rFont val="Arial Narrow"/>
        <family val="2"/>
      </rPr>
      <t xml:space="preserve">G. Financiera: </t>
    </r>
    <r>
      <rPr>
        <sz val="11"/>
        <color indexed="8"/>
        <rFont val="Arial Narrow"/>
        <family val="2"/>
      </rPr>
      <t>Las conciliaciones se encuentran en la ruta compartida \\fileserver\publica\22- Financiera\CONCILIACIONES GRAL 2020_2021\Conciliaciones 2022</t>
    </r>
  </si>
  <si>
    <r>
      <t xml:space="preserve">G. Financiera: </t>
    </r>
    <r>
      <rPr>
        <sz val="11"/>
        <color indexed="8"/>
        <rFont val="Arial Narrow"/>
        <family val="2"/>
      </rPr>
      <t>La verificación de las cuentas de cobro o factura se realizan cada vez que se recibe y paga una factura mediante el diligenciamiento y firma por parte del supervisor del contrato del Informe de Cumplimiento F-GF3-044, el cual debe tener anexo las facturas y certificación del pago de aportes parafiscales. Estos documentos se adjuntan al flujo de pagos creado en Seven ERP en el cual de acuerdo con el Procedimiento de Pagos P-GF3-020, las áreas de presupuesto, contabilidad y tesoreria revisan la documentación requerida. En caso de no contar con algun soporte se devuelve el flujo para ser corregido.</t>
    </r>
  </si>
  <si>
    <r>
      <t xml:space="preserve">G. Financiera: </t>
    </r>
    <r>
      <rPr>
        <sz val="11"/>
        <color indexed="8"/>
        <rFont val="Arial Narrow"/>
        <family val="2"/>
      </rPr>
      <t>Los soportes mencionados para realizar los pagos de las cuentas de cobro o facturas se anexan a cada flujo de pagos del Seven ERP</t>
    </r>
  </si>
  <si>
    <r>
      <rPr>
        <b/>
        <sz val="11"/>
        <color indexed="8"/>
        <rFont val="Arial Narrow"/>
        <family val="2"/>
      </rPr>
      <t xml:space="preserve">G. Financiera: </t>
    </r>
    <r>
      <rPr>
        <sz val="11"/>
        <color indexed="8"/>
        <rFont val="Arial Narrow"/>
        <family val="2"/>
      </rPr>
      <t>El profesional de la Gerencia Financiera hace la revisión de la legalización de la caja menor donde verifica que el monto solicitado es superior al 70% del valor autorizado, de lo contrario, no se solicita reintegro de caja menor</t>
    </r>
  </si>
  <si>
    <r>
      <t xml:space="preserve">G. Financiera: </t>
    </r>
    <r>
      <rPr>
        <sz val="11"/>
        <color indexed="8"/>
        <rFont val="Arial Narrow"/>
        <family val="2"/>
      </rPr>
      <t>Las solicitudes de legalización de gasto que cumplan con el procedimiento de caja menor se realizan mediante aplicativo financiero SEVEN ERP</t>
    </r>
  </si>
  <si>
    <t>El profesional de la Gerencia Financiera verifica por medio de la conciliación bancaria que el extracto y valor en libros sea el mismo, de lo contrario, solicita por correo electrónico  que se reintegren el dinero a la cuenta de la caja menor. Adicionalmente, se verifica que no queden saldos por legalizar</t>
  </si>
  <si>
    <t>El seguimiento se realiza mediante correos electrónicos y Circular Cierre Actividades Presupuestales, Financieras y Contables</t>
  </si>
  <si>
    <r>
      <t xml:space="preserve">G. Financiera: </t>
    </r>
    <r>
      <rPr>
        <sz val="11"/>
        <color indexed="8"/>
        <rFont val="Arial Narrow"/>
        <family val="2"/>
      </rPr>
      <t>El profesional de Tesorería determina los recaudos no identificados y solicita información al banco y a las área misionales de la entidad información que permita establecer el concepto de recaudo recibido con el fin de clasificarlo de acuerdo a la tipologia de recaudo</t>
    </r>
  </si>
  <si>
    <r>
      <t xml:space="preserve">G. Financiera: </t>
    </r>
    <r>
      <rPr>
        <sz val="11"/>
        <color indexed="8"/>
        <rFont val="Arial Narrow"/>
        <family val="2"/>
      </rPr>
      <t>Cupón de pago cargado en Zeus con número de referencia y la identificación del recuado del área usuaria mediante correo electrónico o memorando por Zeus</t>
    </r>
  </si>
  <si>
    <r>
      <t xml:space="preserve">G. Financiera: </t>
    </r>
    <r>
      <rPr>
        <sz val="11"/>
        <color indexed="8"/>
        <rFont val="Arial Narrow"/>
        <family val="2"/>
      </rPr>
      <t>El área de Tesorería realiza conciliaciones bancarias mensuales, identificando partidas conciliatorias y realiza el seguimiento para poder identificarlas con las diferentes áreas</t>
    </r>
  </si>
  <si>
    <r>
      <t xml:space="preserve">G. Financiera: </t>
    </r>
    <r>
      <rPr>
        <sz val="11"/>
        <color indexed="8"/>
        <rFont val="Arial Narrow"/>
        <family val="2"/>
      </rPr>
      <t>Extracto bancario, conciliación bancaria, conciliación contable ubicadas en  \\fileserver\publica\15-Tesoreria\03 CONCILIACIONES</t>
    </r>
  </si>
  <si>
    <r>
      <t xml:space="preserve">G. Financiera: </t>
    </r>
    <r>
      <rPr>
        <sz val="11"/>
        <color indexed="8"/>
        <rFont val="Arial Narrow"/>
        <family val="2"/>
      </rPr>
      <t>El profesional de Tesorería determina los recaudos no identificados y solicita información al banco y mediante números de cupón y referencia</t>
    </r>
    <r>
      <rPr>
        <b/>
        <sz val="11"/>
        <color indexed="8"/>
        <rFont val="Arial Narrow"/>
        <family val="2"/>
      </rPr>
      <t>. Se solicita info a los bancos y áreas misionales</t>
    </r>
  </si>
  <si>
    <r>
      <t xml:space="preserve">G. Financiera: </t>
    </r>
    <r>
      <rPr>
        <sz val="11"/>
        <color indexed="8"/>
        <rFont val="Arial Narrow"/>
        <family val="2"/>
      </rPr>
      <t>El control de los movimientos de bancos se trabajan en el archivo de excel "Mov. Bancos" ubicado en \\fileserver\publica\22- Financiera - Mov.Bancos2022</t>
    </r>
  </si>
  <si>
    <r>
      <t xml:space="preserve">G. Financiera: </t>
    </r>
    <r>
      <rPr>
        <sz val="11"/>
        <color indexed="8"/>
        <rFont val="Arial Narrow"/>
        <family val="2"/>
      </rPr>
      <t>El profesional de la Gerencia Financiera solicita los ajustes al área correspondiente cuando no cumple con los lineamientos  para realizar la devolución. El área solicitante debe validar previamente con la Tesorería el ingreso de los recursos  en las cuentas de la SAE para poder tramitar la devolución.</t>
    </r>
  </si>
  <si>
    <r>
      <t>G. Financiera:</t>
    </r>
    <r>
      <rPr>
        <sz val="11"/>
        <color indexed="8"/>
        <rFont val="Arial Narrow"/>
        <family val="2"/>
      </rPr>
      <t xml:space="preserve"> La devolcuión se realiza mediante flujo de pagos del aplicativo ERP-SEVEN. La confirmación por parte de Tesorería del ingreso del dinero a devolver se realiza mediante correo electrónico o memorando.</t>
    </r>
  </si>
  <si>
    <r>
      <t xml:space="preserve">G. Financiera: </t>
    </r>
    <r>
      <rPr>
        <sz val="11"/>
        <color indexed="8"/>
        <rFont val="Arial Narrow"/>
        <family val="2"/>
      </rPr>
      <t>Mediante correo electronico informara a las áreas misionales el concepto de rechazo del pago efectuado con el fin de que las áreas misionales subsanen con el proveedor el inconveniente presentado con el respectivo pago</t>
    </r>
  </si>
  <si>
    <r>
      <t xml:space="preserve">G. Financiera: </t>
    </r>
    <r>
      <rPr>
        <sz val="11"/>
        <color indexed="8"/>
        <rFont val="Arial Narrow"/>
        <family val="2"/>
      </rPr>
      <t>Las subsanaciones se gestionan mediante correo electrónico y si aplican se efectuan modificaciones en el flujo de pagos de SEVEN</t>
    </r>
  </si>
  <si>
    <r>
      <t>G. Financiera:</t>
    </r>
    <r>
      <rPr>
        <sz val="11"/>
        <color indexed="8"/>
        <rFont val="Arial Narrow"/>
        <family val="2"/>
      </rPr>
      <t xml:space="preserve"> Se revisa en mesas de trabajo el cumplimiento de los parámetros establecidos en la Circular Interna 02 - 2022. Se hacen correcciones cuando sea necesario previo a la elaboración del presupuesto definitivo</t>
    </r>
  </si>
  <si>
    <r>
      <t>G. Financiera:</t>
    </r>
    <r>
      <rPr>
        <sz val="11"/>
        <color indexed="8"/>
        <rFont val="Arial Narrow"/>
        <family val="2"/>
      </rPr>
      <t xml:space="preserve"> Se elabora informe de ejecución para el seguimiento y control del presupuesto</t>
    </r>
  </si>
  <si>
    <r>
      <t xml:space="preserve">G. Financiera: </t>
    </r>
    <r>
      <rPr>
        <sz val="11"/>
        <color indexed="8"/>
        <rFont val="Arial Narrow"/>
        <family val="2"/>
      </rPr>
      <t>Los informes de ejecucióin se pueden encontrar en la carpeta compartida \\fileserver\publica\22- Financiera\PRESUPUESTO\PRESUPUESTO 2022\EJECUCIONES</t>
    </r>
  </si>
  <si>
    <r>
      <rPr>
        <b/>
        <sz val="11"/>
        <color indexed="8"/>
        <rFont val="Arial Narrow"/>
        <family val="2"/>
      </rPr>
      <t>G. Financiera</t>
    </r>
    <r>
      <rPr>
        <sz val="11"/>
        <color indexed="8"/>
        <rFont val="Arial Narrow"/>
        <family val="2"/>
      </rPr>
      <t>:</t>
    </r>
    <r>
      <rPr>
        <sz val="11"/>
        <color indexed="8"/>
        <rFont val="Arial Narrow"/>
        <family val="2"/>
      </rPr>
      <t xml:space="preserve"> No se presentó materialización de riesgo</t>
    </r>
  </si>
  <si>
    <t>G. Financiera: No se presentó materialización de riesgo</t>
  </si>
  <si>
    <r>
      <rPr>
        <b/>
        <sz val="11"/>
        <color indexed="8"/>
        <rFont val="Arial Narrow"/>
        <family val="2"/>
      </rPr>
      <t>G. Financiera</t>
    </r>
    <r>
      <rPr>
        <sz val="11"/>
        <color indexed="8"/>
        <rFont val="Arial Narrow"/>
        <family val="2"/>
      </rPr>
      <t>:</t>
    </r>
    <r>
      <rPr>
        <sz val="11"/>
        <color indexed="8"/>
        <rFont val="Arial Narrow"/>
        <family val="2"/>
      </rPr>
      <t xml:space="preserve"> No se presentó materialización del riesgo</t>
    </r>
  </si>
  <si>
    <r>
      <rPr>
        <b/>
        <sz val="11"/>
        <color indexed="8"/>
        <rFont val="Arial Narrow"/>
        <family val="2"/>
      </rPr>
      <t>G. Financiera</t>
    </r>
    <r>
      <rPr>
        <sz val="11"/>
        <color indexed="8"/>
        <rFont val="Arial Narrow"/>
        <family val="2"/>
      </rPr>
      <t>: No se presentó materialización de riesgo</t>
    </r>
  </si>
  <si>
    <t>Sin Iniciar</t>
  </si>
  <si>
    <r>
      <rPr>
        <b/>
        <sz val="11"/>
        <color indexed="8"/>
        <rFont val="Arial Narrow"/>
        <family val="2"/>
      </rPr>
      <t>G. Sociedades en Liquidación</t>
    </r>
    <r>
      <rPr>
        <sz val="11"/>
        <color indexed="8"/>
        <rFont val="Arial Narrow"/>
        <family val="2"/>
      </rPr>
      <t>:</t>
    </r>
    <r>
      <rPr>
        <sz val="11"/>
        <color indexed="8"/>
        <rFont val="Arial Narrow"/>
        <family val="2"/>
      </rPr>
      <t xml:space="preserve"> No aplica</t>
    </r>
  </si>
  <si>
    <r>
      <rPr>
        <b/>
        <sz val="11"/>
        <color indexed="8"/>
        <rFont val="Arial Narrow"/>
        <family val="2"/>
      </rPr>
      <t>G. Sociedades en Liquidación</t>
    </r>
    <r>
      <rPr>
        <sz val="11"/>
        <color indexed="8"/>
        <rFont val="Arial Narrow"/>
        <family val="2"/>
      </rPr>
      <t>:</t>
    </r>
    <r>
      <rPr>
        <sz val="11"/>
        <color indexed="8"/>
        <rFont val="Arial Narrow"/>
        <family val="2"/>
      </rPr>
      <t xml:space="preserve"> Acta de participación de socialización del Código de Ética y Buen Gobierno</t>
    </r>
  </si>
  <si>
    <t>G. Sociedades en Liquidación: No aplica</t>
  </si>
  <si>
    <r>
      <rPr>
        <b/>
        <sz val="11"/>
        <color indexed="8"/>
        <rFont val="Arial Narrow"/>
        <family val="2"/>
      </rPr>
      <t>G. Sociedades en Liquidación</t>
    </r>
    <r>
      <rPr>
        <sz val="11"/>
        <color indexed="8"/>
        <rFont val="Arial Narrow"/>
        <family val="2"/>
      </rPr>
      <t>:</t>
    </r>
  </si>
  <si>
    <r>
      <rPr>
        <b/>
        <sz val="11"/>
        <color indexed="8"/>
        <rFont val="Arial Narrow"/>
        <family val="2"/>
      </rPr>
      <t>G. Sociedades en Liquidación</t>
    </r>
    <r>
      <rPr>
        <sz val="11"/>
        <color indexed="8"/>
        <rFont val="Arial Narrow"/>
        <family val="2"/>
      </rPr>
      <t>:</t>
    </r>
    <r>
      <rPr>
        <sz val="11"/>
        <color indexed="8"/>
        <rFont val="Arial Narrow"/>
        <family val="2"/>
      </rPr>
      <t xml:space="preserve"> Informe Diagnóstico inicial de intervención de sociedades</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</si>
  <si>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Actividad reportada y cumplida en el primer trimesrtre de 2022.</t>
    </r>
  </si>
  <si>
    <r>
      <rPr>
        <b/>
        <sz val="11"/>
        <color indexed="8"/>
        <rFont val="Arial Narrow"/>
        <family val="2"/>
      </rPr>
      <t>O. Control Interno</t>
    </r>
    <r>
      <rPr>
        <sz val="11"/>
        <color indexed="8"/>
        <rFont val="Arial Narrow"/>
        <family val="2"/>
      </rPr>
      <t>: En el</t>
    </r>
    <r>
      <rPr>
        <sz val="11"/>
        <color indexed="8"/>
        <rFont val="Arial Narrow"/>
        <family val="2"/>
      </rPr>
      <t xml:space="preserve"> tercer trimestre se iniciaron tres auditorias internas de gestión, las solicitudes de información se realizaron conforme los tiempos establecidos dentro del procedimiento y en cada plan de auditoria.
Para el último trimestre se tienen programadas cuatro actividadades de evaluación que contemplan la solicitud de información previa.
</t>
    </r>
  </si>
  <si>
    <r>
      <rPr>
        <b/>
        <sz val="11"/>
        <color indexed="8"/>
        <rFont val="Arial Narrow"/>
        <family val="2"/>
      </rPr>
      <t>O. Control Interno</t>
    </r>
    <r>
      <rPr>
        <sz val="11"/>
        <color indexed="8"/>
        <rFont val="Arial Narrow"/>
        <family val="2"/>
      </rPr>
      <t xml:space="preserve">: </t>
    </r>
    <r>
      <rPr>
        <sz val="11"/>
        <color indexed="8"/>
        <rFont val="Arial Narrow"/>
        <family val="2"/>
      </rPr>
      <t>La información que respalda este control se encuentra en cada carpeta digital ubicada en la siguiente ruta:
Enlaces: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</si>
  <si>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Para la elaboración del PAAI 2022 las mesas de trabajo con las áreas se realizó en el mes de diciembre de 2021.
Para la proyección del PAAI 2023 se llevará a cabo esta actividad en los meses de noviembre y diciembre de 2022.</t>
    </r>
  </si>
  <si>
    <r>
      <rPr>
        <b/>
        <sz val="11"/>
        <color indexed="8"/>
        <rFont val="Arial Narrow"/>
        <family val="2"/>
      </rPr>
      <t>O. Control Interno</t>
    </r>
    <r>
      <rPr>
        <sz val="11"/>
        <color indexed="8"/>
        <rFont val="Arial Narrow"/>
        <family val="2"/>
      </rPr>
      <t>: 
  -Cronograma de mesas de trabajo
 -Grabaciones de las reuniones
 -Correos electrónicos con los resultados de las mesas de trabajo dirigidos a los líderes de procesos.
Las evidencias se encuentran en el siguiente enlace:
\\fileserver\publica\8 - Oficina de Control Interno\2022\PAAI\Presentación areas</t>
    </r>
  </si>
  <si>
    <r>
      <rPr>
        <b/>
        <sz val="11"/>
        <color indexed="8"/>
        <rFont val="Arial Narrow"/>
        <family val="2"/>
      </rPr>
      <t>O. Control Interno</t>
    </r>
    <r>
      <rPr>
        <sz val="11"/>
        <color indexed="8"/>
        <rFont val="Arial Narrow"/>
        <family val="2"/>
      </rPr>
      <t xml:space="preserve">: </t>
    </r>
    <r>
      <rPr>
        <sz val="11"/>
        <color indexed="8"/>
        <rFont val="Arial Narrow"/>
        <family val="2"/>
      </rPr>
      <t>Mensualmente la Oficina de Control Interno realiza seguimiento al cumplimiento del Plan Anual de Auditoria a través de:
- Reunión virtual por teams 
-Solicitud de información al equipo de OCI sobre cumplimiento de actividades, reporte en el excel del seguimiento y envío a través de correo electrónico a todo el equipo con porcentaje de avance del PAAI.
Semanalmente o cuando lo agende la jefe de la Oficina, se realiza reunión entre todo el equipo en donde se presenta el avance del PAAI, se revisan las actividades ejecutadas y las tareas a realizar en el mes siguiente.</t>
    </r>
  </si>
  <si>
    <r>
      <rPr>
        <b/>
        <sz val="11"/>
        <color indexed="8"/>
        <rFont val="Arial Narrow"/>
        <family val="2"/>
      </rPr>
      <t>O. Control Interno</t>
    </r>
    <r>
      <rPr>
        <sz val="11"/>
        <color indexed="8"/>
        <rFont val="Arial Narrow"/>
        <family val="2"/>
      </rPr>
      <t xml:space="preserve">: </t>
    </r>
    <r>
      <rPr>
        <sz val="11"/>
        <color indexed="8"/>
        <rFont val="Arial Narrow"/>
        <family val="2"/>
      </rPr>
      <t>Las evidencias se encuentran en los siguientes enlaces:
\\fileserver\publica\8 - Oficina de Control Interno\2022\PAAI\Avances
\\fileserver\publica\8 - Oficina de Control Interno\2022\Enfoque hacia la prevención, asesoría y acompañamiento\Actas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</si>
  <si>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Anualmente se revisa la página web de la Contraloría General de la República en donde se valida si dentro de su Plan Nacional de Vigilancia y Control Fiscal incluyen auditorias para SAE, FRISCO y Proyectos Especiales.
Se socializa el Plan Nacional de Vigilancia y Control Fiscal de la CGR a la Entidad a través de correo electrónico.</t>
    </r>
  </si>
  <si>
    <r>
      <rPr>
        <b/>
        <sz val="11"/>
        <color indexed="8"/>
        <rFont val="Arial Narrow"/>
        <family val="2"/>
      </rPr>
      <t>O. Control Interno</t>
    </r>
    <r>
      <rPr>
        <sz val="11"/>
        <color indexed="8"/>
        <rFont val="Arial Narrow"/>
        <family val="2"/>
      </rPr>
      <t xml:space="preserve">: </t>
    </r>
    <r>
      <rPr>
        <sz val="11"/>
        <color indexed="8"/>
        <rFont val="Arial Narrow"/>
        <family val="2"/>
      </rPr>
      <t>Correo electrónico del 13 de enero de 2022 dirigido a la Alta Dirección de SAE.
La evidencia tambien se encuentra en el enlace:
\\fileserver\publica\8 - Oficina de Control Interno\2022\PAAI\Insumo programación PAAI</t>
    </r>
  </si>
  <si>
    <r>
      <rPr>
        <b/>
        <sz val="11"/>
        <color indexed="8"/>
        <rFont val="Arial Narrow"/>
        <family val="2"/>
      </rPr>
      <t>O. Control Interno</t>
    </r>
    <r>
      <rPr>
        <sz val="11"/>
        <color indexed="8"/>
        <rFont val="Arial Narrow"/>
        <family val="2"/>
      </rPr>
      <t>: Las observaciones a los planes de mejoramiento se realizan a través de correo electrónico y se archivan en cada carpeta de la auditoria o seguimiento ubicados en la carpeta pública de la Oficina:
\\fileserver\publica\8 - Oficina de Control Interno\2022</t>
    </r>
  </si>
  <si>
    <r>
      <rPr>
        <b/>
        <sz val="11"/>
        <color indexed="8"/>
        <rFont val="Arial Narrow"/>
        <family val="2"/>
      </rPr>
      <t>O. Control Interno</t>
    </r>
    <r>
      <rPr>
        <sz val="11"/>
        <color indexed="8"/>
        <rFont val="Arial Narrow"/>
        <family val="2"/>
      </rPr>
      <t xml:space="preserve">: </t>
    </r>
    <r>
      <rPr>
        <sz val="11"/>
        <color indexed="8"/>
        <rFont val="Arial Narrow"/>
        <family val="2"/>
      </rPr>
      <t xml:space="preserve">Para los planes de mejoramiento formulados con la CGR, el seguimiento de la Oficina de Control Interno es semestral. En el mes de enero de 2022 se llevó a cabo la evaluación de los Planes a corte 31 de diciembre de 2021 y en los meses de junio y julio se realizo la evaluación del primer semestre de 2022. Los resultados son aprobados por el Comité Institucional de Coordinación de Control Interno.
Para los planes de mejoramiento interno producto de las evaluaciones realizadas por la Oficina de Control Interno conforme al PAAI se realizó en el mes de agosto de 2022. Los resultados se remitieron a cada líder del proceso y al Presidente de la Entidad.
En los dos casos, los infiormes de la Oficina de Control Interno se publican en la página Web de SAE.
</t>
    </r>
  </si>
  <si>
    <r>
      <rPr>
        <b/>
        <sz val="11"/>
        <color indexed="8"/>
        <rFont val="Arial Narrow"/>
        <family val="2"/>
      </rPr>
      <t>O. Control Interno</t>
    </r>
    <r>
      <rPr>
        <sz val="11"/>
        <color indexed="8"/>
        <rFont val="Arial Narrow"/>
        <family val="2"/>
      </rPr>
      <t>: 
Las evidencias de los seguimientos  del Plan de Mejoramiento con la CGR se encuentran en el siguiente enlace:
\\fileserver\publica\8 - Oficina de Control Interno\2022\Cumplimiento Regulatorio\Seguimiento Plan de Mejoramiento
Se encuentran tambien publicados en la página Web de SAE: https://www.saesas.gov.co/?idcategoria=110621
Sobre el seguimiento a planes de mejoramiento interno, los resultados se encuentran en la siguiente ruta:
\\fileserver\publica\8 - Oficina de Control Interno\2022\Evaluacion y Seguimiento\Seguimiento Plan de Mejoramiento Interno
Se encuentran tambien publicados en la página Web de SAE:
https://www.saesas.gov.co/?idcategoria=111229</t>
    </r>
  </si>
  <si>
    <r>
      <rPr>
        <b/>
        <sz val="11"/>
        <color indexed="8"/>
        <rFont val="Arial Narrow"/>
        <family val="2"/>
      </rPr>
      <t>O. Control Interno</t>
    </r>
    <r>
      <rPr>
        <sz val="11"/>
        <color indexed="8"/>
        <rFont val="Arial Narrow"/>
        <family val="2"/>
      </rPr>
      <t>: La jefe de la Oficina de Control Interno evalúa conforme al procedimiento de  P-EC2-157 de Asesoría y Acompañamiento la viabilidad de realizar la actividad. En el segundo trimestre se han realizado 6 acompañamientos y se informó en 1caso a la Gerencia de Bienes Muebles mediante correo electronico las razones por las cuales no se pudo acompañar la subasta en acacias meta.</t>
    </r>
  </si>
  <si>
    <r>
      <rPr>
        <b/>
        <sz val="11"/>
        <color indexed="8"/>
        <rFont val="Arial Narrow"/>
        <family val="2"/>
      </rPr>
      <t>O. Control Interno</t>
    </r>
    <r>
      <rPr>
        <sz val="11"/>
        <color indexed="8"/>
        <rFont val="Arial Narrow"/>
        <family val="2"/>
      </rPr>
      <t xml:space="preserve">: </t>
    </r>
    <r>
      <rPr>
        <sz val="11"/>
        <color indexed="8"/>
        <rFont val="Arial Narrow"/>
        <family val="2"/>
      </rPr>
      <t>Los soportes de los acompañamientos se encuentran en el siguiente enlace:
\\fileserver\publica\8 - Oficina de Control Interno\2022\Enfoque hacia la prevención, asesoría y acompañamiento\Acompañamientos
Las evidencias para los casos que no se realiza el acompañamiento, se encuentran en la siguiente ruta:
\\fileserver\publica\8 - Oficina de Control Interno\2022\Cumplimiento Regulatorio\Seguimiento Riesgos OCI\Tercer trimestre 2022\Evidencias\F242</t>
    </r>
  </si>
  <si>
    <r>
      <rPr>
        <b/>
        <sz val="11"/>
        <color indexed="8"/>
        <rFont val="Arial Narrow"/>
        <family val="2"/>
      </rPr>
      <t>O. Control Interno</t>
    </r>
    <r>
      <rPr>
        <sz val="11"/>
        <color indexed="8"/>
        <rFont val="Arial Narrow"/>
        <family val="2"/>
      </rPr>
      <t>: Una vez se asigna un colaborador para realizar el acompañamiento se remite con anticipación un</t>
    </r>
    <r>
      <rPr>
        <sz val="11"/>
        <color indexed="8"/>
        <rFont val="Arial Narrow"/>
        <family val="2"/>
      </rPr>
      <t xml:space="preserve"> correo electrónico con la solicitud de información.</t>
    </r>
  </si>
  <si>
    <r>
      <rPr>
        <b/>
        <sz val="11"/>
        <color indexed="8"/>
        <rFont val="Arial Narrow"/>
        <family val="2"/>
      </rPr>
      <t>O. Control Interno</t>
    </r>
    <r>
      <rPr>
        <sz val="11"/>
        <color indexed="8"/>
        <rFont val="Arial Narrow"/>
        <family val="2"/>
      </rPr>
      <t xml:space="preserve">: </t>
    </r>
    <r>
      <rPr>
        <sz val="11"/>
        <color indexed="8"/>
        <rFont val="Arial Narrow"/>
        <family val="2"/>
      </rPr>
      <t>Los soportes se encuentran en cada carpeta del acompañamiento.
Enlace:
\\fileserver\publica\8 - Oficina de Control Interno\2022\Enfoque hacia la prevención, asesoría y acompañamiento\Acompañamientos</t>
    </r>
  </si>
  <si>
    <r>
      <rPr>
        <b/>
        <sz val="11"/>
        <color indexed="8"/>
        <rFont val="Arial Narrow"/>
        <family val="2"/>
      </rPr>
      <t>O. Control Interno</t>
    </r>
    <r>
      <rPr>
        <sz val="11"/>
        <color indexed="8"/>
        <rFont val="Arial Narrow"/>
        <family val="2"/>
      </rPr>
      <t xml:space="preserve">: </t>
    </r>
    <r>
      <rPr>
        <sz val="11"/>
        <color indexed="8"/>
        <rFont val="Arial Narrow"/>
        <family val="2"/>
      </rPr>
      <t>En las reuniones periodicas la jefe de la Oficina de Control Interno informa cuales son los acomapañamientos solicitados por las áreas, se revisa frente al PAAI las actividades a desarrollar. En el trimestre reportado se informó para un acompañamiento la imposibilidad de realizar el apoyo por parte de la OCI.</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</si>
  <si>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-Actas de reunión del equipo OCI 
Enlace:
\\fileserver\publica\8 - Oficina de Control Interno\2022\Enfoque hacia la prevención, asesoría y acompañamiento\Actas de Control Interno
Las evidencias para los casos que no se realiza el acompañamiento, se encuentran en la siguiente ruta:
\\fileserver\publica\8 - Oficina de Control Interno\2022\Cumplimiento Regulatorio\Seguimiento Riesgos OCI\Tercer trimestre 2022\Evidencias\F244</t>
    </r>
  </si>
  <si>
    <r>
      <rPr>
        <b/>
        <sz val="11"/>
        <color indexed="8"/>
        <rFont val="Arial Narrow"/>
        <family val="2"/>
      </rPr>
      <t>O. Control Interno</t>
    </r>
    <r>
      <rPr>
        <sz val="11"/>
        <color indexed="8"/>
        <rFont val="Arial Narrow"/>
        <family val="2"/>
      </rPr>
      <t xml:space="preserve">: </t>
    </r>
    <r>
      <rPr>
        <sz val="11"/>
        <color indexed="8"/>
        <rFont val="Arial Narrow"/>
        <family val="2"/>
      </rPr>
      <t>Toda la información de solicitud de información para la elaboración de informes de ley se encuentran en las carpetas de cada actividad incluyendo las reiteraciones cuando se realizan.</t>
    </r>
  </si>
  <si>
    <r>
      <rPr>
        <b/>
        <sz val="11"/>
        <color indexed="8"/>
        <rFont val="Arial Narrow"/>
        <family val="2"/>
      </rPr>
      <t>O. Control Interno</t>
    </r>
    <r>
      <rPr>
        <sz val="11"/>
        <color indexed="8"/>
        <rFont val="Arial Narrow"/>
        <family val="2"/>
      </rPr>
      <t xml:space="preserve">: </t>
    </r>
    <r>
      <rPr>
        <sz val="11"/>
        <color indexed="8"/>
        <rFont val="Arial Narrow"/>
        <family val="2"/>
      </rPr>
      <t>Toda la información de solicitud de información para la elaboración de informes de ley se encuentran en las carpetas de cada actividad incluyendo las reiteraciones cuando se realizan.
Enlace:
\\fileserver\publica\8 - Oficina de Control Interno\2022\Cumplimiento Regulatorio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</si>
  <si>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t>
    </r>
  </si>
  <si>
    <r>
      <rPr>
        <b/>
        <sz val="11"/>
        <color indexed="8"/>
        <rFont val="Arial Narrow"/>
        <family val="2"/>
      </rPr>
      <t>O. Control Interno</t>
    </r>
    <r>
      <rPr>
        <sz val="11"/>
        <color indexed="8"/>
        <rFont val="Arial Narrow"/>
        <family val="2"/>
      </rPr>
      <t>: Lo avances o resultados de las auditorias se encuentran en la siguiente ruta:
\\fileserver\publica\8 - Oficina de Control Interno\2022\Evaluacion y Seguimiento</t>
    </r>
  </si>
  <si>
    <r>
      <rPr>
        <b/>
        <sz val="11"/>
        <color indexed="8"/>
        <rFont val="Arial Narrow"/>
        <family val="2"/>
      </rPr>
      <t>O. Control Interno</t>
    </r>
    <r>
      <rPr>
        <sz val="11"/>
        <color indexed="8"/>
        <rFont val="Arial Narrow"/>
        <family val="2"/>
      </rPr>
      <t>: 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t>
    </r>
  </si>
  <si>
    <r>
      <rPr>
        <b/>
        <sz val="11"/>
        <color indexed="8"/>
        <rFont val="Arial Narrow"/>
        <family val="2"/>
      </rPr>
      <t>O. Control Interno</t>
    </r>
    <r>
      <rPr>
        <sz val="11"/>
        <color indexed="8"/>
        <rFont val="Arial Narrow"/>
        <family val="2"/>
      </rPr>
      <t xml:space="preserve">: </t>
    </r>
    <r>
      <rPr>
        <sz val="11"/>
        <color indexed="8"/>
        <rFont val="Arial Narrow"/>
        <family val="2"/>
      </rPr>
      <t xml:space="preserve">En el tercer trimestre la Oficina de Control Interno según lo establecido dentro del PAAI tiene programado 3 auditorias internas de gestión: Auditoría Interna de Gestión al procedimiento Disciplinario laboral de SAE. Auditoria interna de gestión- Prueba de Recorrido Sociedades activas y en Liquidación. Auditoría Proceso de Infraestructura Tecnológica Componente Seguridad de la Información y Ciberseguridad.
Para cada auditoria, el equipo asignado por la jefe de la OCI suscribre el formato </t>
    </r>
    <r>
      <rPr>
        <i/>
        <sz val="11"/>
        <color indexed="8"/>
        <rFont val="Arial Narrow"/>
        <family val="2"/>
      </rPr>
      <t>"MANIFESTACION EXPRESA DE ACEPTACION INDIVIDUAL DE LOS AUDITORES – CODIGO DE ETICA DE LOS AUDITORES INTERNOS SAE SAS".</t>
    </r>
    <r>
      <rPr>
        <sz val="11"/>
        <color indexed="8"/>
        <rFont val="Arial Narrow"/>
        <family val="2"/>
      </rPr>
      <t xml:space="preserve">
Teniendo en cuenta que para el último trimestre no se tiene contempladas mas actividades de auditoria conforme el procedimiento, se da por ejecutado y finalizado el control.</t>
    </r>
  </si>
  <si>
    <r>
      <rPr>
        <b/>
        <sz val="11"/>
        <color indexed="8"/>
        <rFont val="Arial Narrow"/>
        <family val="2"/>
      </rPr>
      <t>O. Control Interno</t>
    </r>
    <r>
      <rPr>
        <sz val="11"/>
        <color indexed="8"/>
        <rFont val="Arial Narrow"/>
        <family val="2"/>
      </rPr>
      <t xml:space="preserve">: </t>
    </r>
    <r>
      <rPr>
        <sz val="11"/>
        <color indexed="8"/>
        <rFont val="Arial Narrow"/>
        <family val="2"/>
      </rPr>
      <t>Los formatos suscritos se encuentran en cada carpeta de auditoria.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</si>
  <si>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Para el caso de la auditoria culminada, se presentaron observaciones por parte de los auditados, las cuales fueron revisadas por los auditores y socializadas en reunión del 07 de octubre (acta No 19) con todo el equipo de la OCI  . Una vez analizadas y ajustado el informe, se remitió correo electrónico a la Jefe de la Oficina para su revisión y aprobación.</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</si>
  <si>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Las evidencias de la auditoria culminada se encuentran en la siguiente ruta:
\\fileserver\publica\8 - Oficina de Control Interno\2022\Evaluacion y Seguimiento\Procesos disciplinarios
El acta donde se socializó con todo el equipo se encuentra en la siguiente ruta:
\\fileserver\publica\8 - Oficina de Control Interno\2022\Enfoque hacia la prevención, asesoría y acompañamiento\Actas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</si>
  <si>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Para el caso de la auditoria culminada, se remitió correo electrónico al lider del proceso auditado para la respectiva evaluación de auditores.</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</si>
  <si>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Las evidencias de la auditoria culminada se encuentran en la siguiente ruta:
\\fileserver\publica\8 - Oficina de Control Interno\2022\Evaluacion y Seguimiento\Procesos disciplinarios</t>
    </r>
  </si>
  <si>
    <r>
      <rPr>
        <b/>
        <sz val="11"/>
        <color indexed="8"/>
        <rFont val="Arial Narrow"/>
        <family val="2"/>
      </rPr>
      <t>O. Control Interno</t>
    </r>
    <r>
      <rPr>
        <sz val="11"/>
        <color indexed="8"/>
        <rFont val="Arial Narrow"/>
        <family val="2"/>
      </rPr>
      <t>: En el tercer trimestre la Oficina de Control Interno según lo establecido dentro del PAAI tiene programado 3 auditorias internas de gestión: Auditoría Interna de Gestión al procedimiento Disciplinario laboral de SAE; Auditoria interna de gestión y Prueba de Recorrido Sociedades activas y en Liquidación; Auditoría Proceso de Infraestructura Tecnológica Componente Seguridad de la Información y Ciberseguridad.
Para los tres casos, el plan de auditoria fue revisado y aprobado por la jefe de la Oficina de Control Interno.</t>
    </r>
  </si>
  <si>
    <r>
      <rPr>
        <b/>
        <sz val="11"/>
        <color indexed="8"/>
        <rFont val="Arial Narrow"/>
        <family val="2"/>
      </rPr>
      <t>O. Control Interno</t>
    </r>
    <r>
      <rPr>
        <sz val="11"/>
        <color indexed="8"/>
        <rFont val="Arial Narrow"/>
        <family val="2"/>
      </rPr>
      <t xml:space="preserve">: </t>
    </r>
    <r>
      <rPr>
        <sz val="11"/>
        <color indexed="8"/>
        <rFont val="Arial Narrow"/>
        <family val="2"/>
      </rPr>
      <t>Los planes de auditoria aprobados y suscritos se encuentran en cada carpeta de auditoria.
\\fileserver\publica\8 - Oficina de Control Interno\2022\Evaluacion y Seguimiento</t>
    </r>
  </si>
  <si>
    <r>
      <rPr>
        <b/>
        <sz val="11"/>
        <color indexed="8"/>
        <rFont val="Arial Narrow"/>
        <family val="2"/>
      </rPr>
      <t>O. Control Interno</t>
    </r>
    <r>
      <rPr>
        <sz val="11"/>
        <color indexed="8"/>
        <rFont val="Arial Narrow"/>
        <family val="2"/>
      </rPr>
      <t xml:space="preserve">: </t>
    </r>
    <r>
      <rPr>
        <sz val="11"/>
        <color indexed="8"/>
        <rFont val="Arial Narrow"/>
        <family val="2"/>
      </rPr>
      <t>En septiembre se llevó a cabo el seguimiento al segundo cuatrimestre del Plan Anticorrupción y Atencíón al Ciudadano, Mapa de Riesgos de Corrupción V2022.
Los resultados se publican en la página Web de SAE</t>
    </r>
  </si>
  <si>
    <r>
      <rPr>
        <b/>
        <sz val="11"/>
        <color indexed="8"/>
        <rFont val="Arial Narrow"/>
        <family val="2"/>
      </rPr>
      <t>O. Control Interno</t>
    </r>
    <r>
      <rPr>
        <sz val="11"/>
        <color indexed="8"/>
        <rFont val="Arial Narrow"/>
        <family val="2"/>
      </rPr>
      <t>: Las evidencias y resutlados del seguimiento, se encuentran en el siguiente enlace:
- \\fileserver\publica\8 - Oficina de Control Interno\2022\Cumplimiento Regulatorio\Plan Anticorrupción y de Atención al Ciudadano\Segundo cuatrimestre 2022
- \\fileserver\publica\8 - Oficina de Control Interno\2022\Cumplimiento Regulatorio\Mapa de Riesgos de Corrupción\Segundo cuatrimestre 2022
Adicionalmente, los informes finales se publican en la página Web de SAE: https://www.saesas.gov.co/?idcategoria=32993</t>
    </r>
  </si>
  <si>
    <t>Las solicitudes que llegan a Presidencia para validación, son verificadas, de requerirse un ajuste se solicita al área y cuando cumpla los requerimientos se aprueban.</t>
  </si>
  <si>
    <r>
      <rPr>
        <b/>
        <sz val="11"/>
        <color theme="1"/>
        <rFont val="Arial Narrow"/>
        <family val="2"/>
      </rPr>
      <t>GB. Muebles</t>
    </r>
    <r>
      <rPr>
        <sz val="11"/>
        <color theme="1"/>
        <rFont val="Arial Narrow"/>
        <family val="2"/>
      </rPr>
      <t>: Se verifican las visitas de inspeccion realizadas por los operadores logistico semestrales y la Gerencia realiza visitas deinspeccion anuales, haciendo seguimiento y las reclamaciones del caso</t>
    </r>
  </si>
  <si>
    <r>
      <rPr>
        <b/>
        <sz val="11"/>
        <color theme="1"/>
        <rFont val="Arial Narrow"/>
        <family val="2"/>
      </rPr>
      <t>GB. Muebles</t>
    </r>
    <r>
      <rPr>
        <sz val="11"/>
        <color theme="1"/>
        <rFont val="Arial Narrow"/>
        <family val="2"/>
      </rPr>
      <t>: los informes de inspección debidamente radicados en el aplicativo de correspondencia</t>
    </r>
  </si>
  <si>
    <r>
      <rPr>
        <b/>
        <sz val="11"/>
        <color theme="1"/>
        <rFont val="Arial Narrow"/>
        <family val="2"/>
      </rPr>
      <t>GB. Muebles</t>
    </r>
    <r>
      <rPr>
        <sz val="11"/>
        <color theme="1"/>
        <rFont val="Arial Narrow"/>
        <family val="2"/>
      </rPr>
      <t>: Todo el proceso de desintegracion es supervisado por la Gerencia de bienes Muebles y cuenta con los soportes relacionados con la desintegración al igual que el proceso decomercialización de activos</t>
    </r>
  </si>
  <si>
    <r>
      <rPr>
        <b/>
        <sz val="11"/>
        <color indexed="8"/>
        <rFont val="Arial Narrow"/>
        <family val="2"/>
      </rPr>
      <t>G. Técnica</t>
    </r>
    <r>
      <rPr>
        <sz val="11"/>
        <color indexed="8"/>
        <rFont val="Arial Narrow"/>
        <family val="2"/>
      </rPr>
      <t>:</t>
    </r>
    <r>
      <rPr>
        <sz val="11"/>
        <color indexed="8"/>
        <rFont val="Arial Narrow"/>
        <family val="2"/>
      </rPr>
      <t xml:space="preserve">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
Se realiza la implementación de la metodología para el reconocimiento del estado de bienes muebles para su disposición final proceso de preparación de activos macroproceso diagnóstico y preparación de activos.</t>
    </r>
  </si>
  <si>
    <r>
      <rPr>
        <b/>
        <sz val="11"/>
        <color indexed="8"/>
        <rFont val="Arial Narrow"/>
        <family val="2"/>
      </rPr>
      <t>G. Técnica</t>
    </r>
    <r>
      <rPr>
        <sz val="11"/>
        <color indexed="8"/>
        <rFont val="Arial Narrow"/>
        <family val="2"/>
      </rPr>
      <t>:</t>
    </r>
    <r>
      <rPr>
        <sz val="11"/>
        <color indexed="8"/>
        <rFont val="Arial Narrow"/>
        <family val="2"/>
      </rPr>
      <t xml:space="preserve">
\\fileserver.saesas.gov.co\publica\7 - Coordinación Técnica\AREA TECNICA\FUNCIONARIOS\NJIMENEZ\1. VALORACIÓN DE SOCIEDADES\2. ACTUALIZACIÓN BANCAS DE INVERSIÓN\0.1 EVALUACIÓN TECNICA
http://intranetsae/saein/DocumentosIntranet/NuestraSAE/Arquitectura/GestionProcesos/Misionales/DP/Alistamiento_de_activos/G-DP2-020_Metodologia_reconocimiento_estado_muebles_para_dispocision_final.pdf</t>
    </r>
  </si>
  <si>
    <r>
      <rPr>
        <b/>
        <sz val="11"/>
        <color indexed="8"/>
        <rFont val="Arial Narrow"/>
        <family val="2"/>
      </rPr>
      <t>G. Técnica</t>
    </r>
    <r>
      <rPr>
        <sz val="11"/>
        <color indexed="8"/>
        <rFont val="Arial Narrow"/>
        <family val="2"/>
      </rPr>
      <t>:</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t>
    </r>
    <r>
      <rPr>
        <b/>
        <sz val="11"/>
        <color indexed="8"/>
        <rFont val="Arial Narrow"/>
        <family val="2"/>
      </rPr>
      <t>evaluación Técnica.</t>
    </r>
    <r>
      <rPr>
        <sz val="11"/>
        <color indexed="8"/>
        <rFont val="Arial Narrow"/>
        <family val="2"/>
      </rPr>
      <t xml:space="preserve">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t>
    </r>
  </si>
  <si>
    <r>
      <rPr>
        <b/>
        <sz val="11"/>
        <color indexed="8"/>
        <rFont val="Arial Narrow"/>
        <family val="2"/>
      </rPr>
      <t>G. Técnica</t>
    </r>
    <r>
      <rPr>
        <sz val="11"/>
        <color indexed="8"/>
        <rFont val="Arial Narrow"/>
        <family val="2"/>
      </rPr>
      <t>:</t>
    </r>
    <r>
      <rPr>
        <sz val="11"/>
        <color indexed="8"/>
        <rFont val="Arial Narrow"/>
        <family val="2"/>
      </rPr>
      <t xml:space="preserve">
\\fileserver.saesas.gov.co\publica\7 - Coordinación Técnica\AREA TECNICA\FUNCIONARIOS\NJIMENEZ\1. VALORACIÓN DE SOCIEDADES\2. ACTUALIZACIÓN BANCAS DE INVERSIÓN\0.1 EVALUACIÓN TECNICA
MEMORANDO CI2022-005045
Correos electrónicos remitidos con la información solicitada por las firmas interesadas en la participación de la convocatoria a njimenez@saesas.gov.co.</t>
    </r>
  </si>
  <si>
    <r>
      <rPr>
        <b/>
        <sz val="11"/>
        <color indexed="8"/>
        <rFont val="Arial Narrow"/>
        <family val="2"/>
      </rPr>
      <t>G. Técnica</t>
    </r>
    <r>
      <rPr>
        <sz val="11"/>
        <color indexed="8"/>
        <rFont val="Arial Narrow"/>
        <family val="2"/>
      </rPr>
      <t>:</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Se realizo una actualización durante el primer trimestre del año 2022 de la lista de proveedores de las Bancas de Inversión de acuerdo a la convocatoria pública 02 y 04 2021 con vencimiento 22 de abril 2022. La Gerencia Técnica solicitó a la lista de firmas especializadas, toda la documentación actualizada y descrita tanto en los pliegos de condiciones de las convocatorias a partir del numeral 3.1 y hasta el numeral 3.3 del Capítulo III “Requisitos Mínimos para el ingreso en el Registro de Firmas”, como en la Adenda No. 1.</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</si>
  <si>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G. Técnica:</t>
    </r>
    <r>
      <rPr>
        <sz val="11"/>
        <color theme="1"/>
        <rFont val="Arial Narrow"/>
        <family val="2"/>
      </rPr>
      <t xml:space="preserve">
\\fileserver.saesas.gov.co\publica\7 - Coordinación Técnica\AREA TECNICA\FUNCIONARIOS\NJIMENEZ\1. VALORACIÓN DE SOCIEDADES\2. ACTUALIZACIÓN BANCAS DE INVERSIÓN\0.1 EVALUACIÓN TECNICA
\\fileserver.saesas.gov.co\publica\7 - Coordinación Técnica\AREA TECNICA\FUNCIONARIOS\NJIMENEZ\1. VALORACIÓN DE SOCIEDADES\4. VALORACIÓN BANCAS DE INVERSIÓN\Inversiones Rodriguez Fuentes
\\fileserver.saesas.gov.co\publica\7 - Coordinación Técnica\AREA TECNICA\FUNCIONARIOS\ATELLEZA\VALORACION DE SOCIEDADES\REVISION DE PROCESOS BANCAS DE INVERSION\COTIZACIONES PSTC
MEMORANDO CI2022-005045</t>
    </r>
  </si>
  <si>
    <r>
      <t xml:space="preserve">G. Sociedades en Liquidación: </t>
    </r>
    <r>
      <rPr>
        <sz val="11"/>
        <color rgb="FF000000"/>
        <rFont val="Arial Narrow"/>
        <family val="2"/>
      </rPr>
      <t>No aplica</t>
    </r>
    <r>
      <rPr>
        <b/>
        <sz val="11"/>
        <color indexed="8"/>
        <rFont val="Arial Narrow"/>
        <family val="2"/>
      </rPr>
      <t xml:space="preserve">
G. Técnica:
</t>
    </r>
    <r>
      <rPr>
        <sz val="11"/>
        <color rgb="FF000000"/>
        <rFont val="Arial Narrow"/>
        <family val="2"/>
      </rPr>
      <t>Correos electrónicos
Aplicativo SIGMA 2.0
\\fileserver.saesas.gov.co\publica\7 - Coordinación Técnica\AREA TECNICA\FUNCIONARIOS\IGUZMAN\FACTURAS
\\fileserver.saesas.gov.co\publica\7 - Coordinación Técnica\AREA TECNICA\FUNCIONARIOS\LIRODRIGUEZ\FACTURACION</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</si>
  <si>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G. Técnica:</t>
    </r>
    <r>
      <rPr>
        <sz val="11"/>
        <color theme="1"/>
        <rFont val="Arial Narrow"/>
        <family val="2"/>
      </rPr>
      <t xml:space="preserve">
Correos electrónicos
Aplicativo SIGMA 2.0</t>
    </r>
  </si>
  <si>
    <r>
      <rPr>
        <b/>
        <sz val="11"/>
        <color indexed="8"/>
        <rFont val="Arial Narrow"/>
        <family val="2"/>
      </rPr>
      <t>G. Técnica</t>
    </r>
    <r>
      <rPr>
        <sz val="11"/>
        <color indexed="8"/>
        <rFont val="Arial Narrow"/>
        <family val="2"/>
      </rPr>
      <t>:</t>
    </r>
    <r>
      <rPr>
        <sz val="11"/>
        <color indexed="8"/>
        <rFont val="Arial Narrow"/>
        <family val="2"/>
      </rPr>
      <t xml:space="preserve">
Cuando se recibe una solicitud para donación de un bien inmueble por parte de una entidad pública, el funcionario delegado de la Gerencia Técnica se encarga de emitir la viabilidad técnica con base en la justificación de la donación, el estado legal del inmueble, determinación de que no tenga un alto potencial de venta, especificaciones técnicas con respecto al análisis del alistamiento físico catastral y la normatividad urbanística, y que cuente con un avalúo comercial vigente.  De acuerdo con estos criterios, mediante concepto técnico se concluye si el bien inmueble objeto de la solicitud es o no es viable técnicamente para el proyecto de donación.
Durante el año 2022 se han realizado la viabilidad técnica con base a la justificación de la donación los siguientes predios:
1 Predio Hacienda Nápoles – 3 Predios Posada Alemana
Estado de seguimiento en curso ya que se realiza durante todo el año.</t>
    </r>
  </si>
  <si>
    <r>
      <rPr>
        <b/>
        <sz val="11"/>
        <color indexed="8"/>
        <rFont val="Arial Narrow"/>
        <family val="2"/>
      </rPr>
      <t>G. Técnica</t>
    </r>
    <r>
      <rPr>
        <sz val="11"/>
        <color indexed="8"/>
        <rFont val="Arial Narrow"/>
        <family val="2"/>
      </rPr>
      <t>:</t>
    </r>
    <r>
      <rPr>
        <sz val="11"/>
        <color indexed="8"/>
        <rFont val="Arial Narrow"/>
        <family val="2"/>
      </rPr>
      <t xml:space="preserve">
\\fileserver\publica\7 - Coordinación Técnica\AREA TECNICA\DESTINACIONES DEFINITIVAS Y DONACIONES</t>
    </r>
  </si>
  <si>
    <r>
      <rPr>
        <b/>
        <sz val="11"/>
        <color indexed="8"/>
        <rFont val="Arial Narrow"/>
        <family val="2"/>
      </rPr>
      <t>G. Talento Humano</t>
    </r>
    <r>
      <rPr>
        <sz val="11"/>
        <color indexed="8"/>
        <rFont val="Arial Narrow"/>
        <family val="2"/>
      </rPr>
      <t>: 
La actividad se realizo en el mes de enero de 2022.</t>
    </r>
  </si>
  <si>
    <r>
      <rPr>
        <b/>
        <sz val="11"/>
        <color indexed="8"/>
        <rFont val="Arial Narrow"/>
        <family val="2"/>
      </rPr>
      <t>G. Talento Humano</t>
    </r>
    <r>
      <rPr>
        <sz val="11"/>
        <color indexed="8"/>
        <rFont val="Arial Narrow"/>
        <family val="2"/>
      </rPr>
      <t>: https://www.saesas.gov.co/nuestra_entidad/procesos_procedimientos/planes_estrategicos/plan_estrategico_2019_2022</t>
    </r>
  </si>
  <si>
    <r>
      <rPr>
        <b/>
        <sz val="11"/>
        <color indexed="8"/>
        <rFont val="Arial Narrow"/>
        <family val="2"/>
      </rPr>
      <t>G. Talento Humano:</t>
    </r>
    <r>
      <rPr>
        <sz val="11"/>
        <color indexed="8"/>
        <rFont val="Arial Narrow"/>
        <family val="2"/>
      </rPr>
      <t xml:space="preserve"> Se ha continuado la validación de los perfiles de profesionales especializados, profesionales, técnicos y asistenciales acorde al procedimiento de Selección y Promoción y los descriptivos del cargo que se encuentran vigentes a la fecha.</t>
    </r>
  </si>
  <si>
    <r>
      <rPr>
        <b/>
        <sz val="11"/>
        <color indexed="8"/>
        <rFont val="Arial Narrow"/>
        <family val="2"/>
      </rPr>
      <t xml:space="preserve">G. Talento Humano: </t>
    </r>
    <r>
      <rPr>
        <sz val="11"/>
        <color indexed="8"/>
        <rFont val="Arial Narrow"/>
        <family val="2"/>
      </rPr>
      <t>P-GT1-010 Procedimiento de selección y Promoción de Talento Humano. Requisitos minímos</t>
    </r>
  </si>
  <si>
    <r>
      <rPr>
        <b/>
        <sz val="11"/>
        <color indexed="8"/>
        <rFont val="Arial Narrow"/>
        <family val="2"/>
      </rPr>
      <t xml:space="preserve">G. Talento Humano: </t>
    </r>
    <r>
      <rPr>
        <sz val="11"/>
        <color indexed="8"/>
        <rFont val="Arial Narrow"/>
        <family val="2"/>
      </rPr>
      <t>Se viene realizando el registro de las vacantes en el plan de vacantes</t>
    </r>
  </si>
  <si>
    <r>
      <rPr>
        <b/>
        <sz val="11"/>
        <color indexed="8"/>
        <rFont val="Arial Narrow"/>
        <family val="2"/>
      </rPr>
      <t xml:space="preserve">G. Talento Humano: </t>
    </r>
    <r>
      <rPr>
        <sz val="11"/>
        <color indexed="8"/>
        <rFont val="Arial Narrow"/>
        <family val="2"/>
      </rPr>
      <t>Informe plan de vacantes</t>
    </r>
  </si>
  <si>
    <r>
      <rPr>
        <b/>
        <sz val="11"/>
        <color indexed="8"/>
        <rFont val="Arial Narrow"/>
        <family val="2"/>
      </rPr>
      <t xml:space="preserve">G. Talento Humano: </t>
    </r>
    <r>
      <rPr>
        <sz val="11"/>
        <color indexed="8"/>
        <rFont val="Arial Narrow"/>
        <family val="2"/>
      </rPr>
      <t xml:space="preserve">Hasta el mes de sepriembre se venian publicando las vacantes  en el portal de el empleo.com, cumpliendo con las caracteristicas de publicación en el servicio de empleo </t>
    </r>
  </si>
  <si>
    <r>
      <rPr>
        <b/>
        <sz val="11"/>
        <color indexed="8"/>
        <rFont val="Arial Narrow"/>
        <family val="2"/>
      </rPr>
      <t>G. Talento Humano:</t>
    </r>
    <r>
      <rPr>
        <sz val="11"/>
        <color indexed="8"/>
        <rFont val="Arial Narrow"/>
        <family val="2"/>
      </rPr>
      <t xml:space="preserve"> Portal el empleo.com y serviciodeempleo.gov</t>
    </r>
  </si>
  <si>
    <r>
      <rPr>
        <b/>
        <sz val="11"/>
        <color indexed="8"/>
        <rFont val="Arial Narrow"/>
        <family val="2"/>
      </rPr>
      <t>G. Talento Humano:</t>
    </r>
    <r>
      <rPr>
        <sz val="11"/>
        <color indexed="8"/>
        <rFont val="Arial Narrow"/>
        <family val="2"/>
      </rPr>
      <t xml:space="preserve"> Se realiza la revisión de las hojas de vida de los postulantes, se preseleccionan para hacer la entrevista y aplicar pruebas para continuar con el procedimiento de Estudios de Seguridad</t>
    </r>
  </si>
  <si>
    <r>
      <rPr>
        <b/>
        <sz val="11"/>
        <color indexed="8"/>
        <rFont val="Arial Narrow"/>
        <family val="2"/>
      </rPr>
      <t>G. Talento Humano:</t>
    </r>
    <r>
      <rPr>
        <sz val="11"/>
        <color indexed="8"/>
        <rFont val="Arial Narrow"/>
        <family val="2"/>
      </rPr>
      <t xml:space="preserve"> Portal Psigma, portal E y M</t>
    </r>
  </si>
  <si>
    <r>
      <rPr>
        <b/>
        <sz val="11"/>
        <color indexed="8"/>
        <rFont val="Arial Narrow"/>
        <family val="2"/>
      </rPr>
      <t>G. Talento Humano:</t>
    </r>
    <r>
      <rPr>
        <sz val="11"/>
        <color indexed="8"/>
        <rFont val="Arial Narrow"/>
        <family val="2"/>
      </rPr>
      <t xml:space="preserve"> Hasta el mes de septiembre se contaba con la pubicación de vacantes en el empleo.gov cumpliendo con la publicación en el serviciodeempleo.com, esta última  se continuará utilizando apra dar cumplimiento a la normatividad de publicacion de vacantes</t>
    </r>
  </si>
  <si>
    <r>
      <rPr>
        <b/>
        <sz val="11"/>
        <color indexed="8"/>
        <rFont val="Arial Narrow"/>
        <family val="2"/>
      </rPr>
      <t>G. Talento Humano:</t>
    </r>
    <r>
      <rPr>
        <sz val="11"/>
        <color indexed="8"/>
        <rFont val="Arial Narrow"/>
        <family val="2"/>
      </rPr>
      <t xml:space="preserve"> elempleo.com
servicodeempleo.com</t>
    </r>
  </si>
  <si>
    <r>
      <rPr>
        <b/>
        <sz val="11"/>
        <color indexed="8"/>
        <rFont val="Arial Narrow"/>
        <family val="2"/>
      </rPr>
      <t>G. Talento Humano</t>
    </r>
    <r>
      <rPr>
        <sz val="11"/>
        <color indexed="8"/>
        <rFont val="Arial Narrow"/>
        <family val="2"/>
      </rPr>
      <t>: 
Para la realización de las actividades de formación en SAE se cuenta con el convenio de la UNAL. Para algunos programas de formación especificos se debe validar la experiencia y calidad de la entidad educativa.</t>
    </r>
  </si>
  <si>
    <r>
      <rPr>
        <b/>
        <sz val="11"/>
        <color indexed="8"/>
        <rFont val="Arial Narrow"/>
        <family val="2"/>
      </rPr>
      <t>G. Talento Humano</t>
    </r>
    <r>
      <rPr>
        <sz val="11"/>
        <color indexed="8"/>
        <rFont val="Arial Narrow"/>
        <family val="2"/>
      </rPr>
      <t>: 
Carpetas de supervisión de los contratos se servicios de formación</t>
    </r>
  </si>
  <si>
    <r>
      <rPr>
        <b/>
        <sz val="11"/>
        <color indexed="8"/>
        <rFont val="Arial Narrow"/>
        <family val="2"/>
      </rPr>
      <t>G. Talento Humano</t>
    </r>
    <r>
      <rPr>
        <sz val="11"/>
        <color indexed="8"/>
        <rFont val="Arial Narrow"/>
        <family val="2"/>
      </rPr>
      <t>: 
Notificación del inicio del curso a los participantes y firma de Acta de Compromiso. Duarnte la ejhecucuión seguimiento a la asistencia de la actividad</t>
    </r>
  </si>
  <si>
    <r>
      <rPr>
        <b/>
        <sz val="11"/>
        <color indexed="8"/>
        <rFont val="Arial Narrow"/>
        <family val="2"/>
      </rPr>
      <t>G. Talento Humano</t>
    </r>
    <r>
      <rPr>
        <sz val="11"/>
        <color indexed="8"/>
        <rFont val="Arial Narrow"/>
        <family val="2"/>
      </rPr>
      <t xml:space="preserve">: 
Actas de Compromiso de las actividades de formación </t>
    </r>
  </si>
  <si>
    <r>
      <rPr>
        <b/>
        <sz val="11"/>
        <color indexed="8"/>
        <rFont val="Arial Narrow"/>
        <family val="2"/>
      </rPr>
      <t>G. Talento Humano</t>
    </r>
    <r>
      <rPr>
        <sz val="11"/>
        <color indexed="8"/>
        <rFont val="Arial Narrow"/>
        <family val="2"/>
      </rPr>
      <t>: 
Se hace seguimiento periodico del cumplimiento del PEC</t>
    </r>
  </si>
  <si>
    <r>
      <rPr>
        <b/>
        <sz val="11"/>
        <color indexed="8"/>
        <rFont val="Arial Narrow"/>
        <family val="2"/>
      </rPr>
      <t>G. Talento Humano</t>
    </r>
    <r>
      <rPr>
        <sz val="11"/>
        <color indexed="8"/>
        <rFont val="Arial Narrow"/>
        <family val="2"/>
      </rPr>
      <t xml:space="preserve">: 
Control de ejecución del PEC </t>
    </r>
  </si>
  <si>
    <r>
      <rPr>
        <b/>
        <sz val="11"/>
        <color indexed="8"/>
        <rFont val="Arial Narrow"/>
        <family val="2"/>
      </rPr>
      <t>G. Talento Humano</t>
    </r>
    <r>
      <rPr>
        <sz val="11"/>
        <color indexed="8"/>
        <rFont val="Arial Narrow"/>
        <family val="2"/>
      </rPr>
      <t>: 
Para las actividades de formación pagas se les relaiza en un tiempo posterior a su finalizacion con el lider del proceso donde se pueda validar el impacto de la actividad de formación realizada.</t>
    </r>
  </si>
  <si>
    <r>
      <rPr>
        <b/>
        <sz val="11"/>
        <color indexed="8"/>
        <rFont val="Arial Narrow"/>
        <family val="2"/>
      </rPr>
      <t>G. Talento Humano</t>
    </r>
    <r>
      <rPr>
        <sz val="11"/>
        <color indexed="8"/>
        <rFont val="Arial Narrow"/>
        <family val="2"/>
      </rPr>
      <t>: 
Formatos de evaluación de Impacto</t>
    </r>
  </si>
  <si>
    <r>
      <rPr>
        <b/>
        <sz val="11"/>
        <color indexed="8"/>
        <rFont val="Arial Narrow"/>
        <family val="2"/>
      </rPr>
      <t>G. Talento Humano</t>
    </r>
    <r>
      <rPr>
        <sz val="11"/>
        <color indexed="8"/>
        <rFont val="Arial Narrow"/>
        <family val="2"/>
      </rPr>
      <t>:
 En la organización de las actividades de fiormación se valida su duración cubriendo la necesidad requerida.</t>
    </r>
  </si>
  <si>
    <r>
      <rPr>
        <b/>
        <sz val="11"/>
        <color indexed="8"/>
        <rFont val="Arial Narrow"/>
        <family val="2"/>
      </rPr>
      <t>G. Talento Humano</t>
    </r>
    <r>
      <rPr>
        <sz val="11"/>
        <color indexed="8"/>
        <rFont val="Arial Narrow"/>
        <family val="2"/>
      </rPr>
      <t>: 
Propuesta del servicio</t>
    </r>
  </si>
  <si>
    <r>
      <rPr>
        <b/>
        <sz val="11"/>
        <color indexed="8"/>
        <rFont val="Arial Narrow"/>
        <family val="2"/>
      </rPr>
      <t>G. Talento Humano</t>
    </r>
    <r>
      <rPr>
        <sz val="11"/>
        <color indexed="8"/>
        <rFont val="Arial Narrow"/>
        <family val="2"/>
      </rPr>
      <t>: 
En la organización de las actividades de fiormación se valida el contenido o el temario a desarrrollar.</t>
    </r>
  </si>
  <si>
    <r>
      <rPr>
        <b/>
        <sz val="11"/>
        <color indexed="8"/>
        <rFont val="Arial Narrow"/>
        <family val="2"/>
      </rPr>
      <t>G. Talento Humano</t>
    </r>
    <r>
      <rPr>
        <sz val="11"/>
        <color indexed="8"/>
        <rFont val="Arial Narrow"/>
        <family val="2"/>
      </rPr>
      <t>:</t>
    </r>
    <r>
      <rPr>
        <sz val="11"/>
        <color indexed="8"/>
        <rFont val="Arial Narrow"/>
        <family val="2"/>
      </rPr>
      <t xml:space="preserve"> Se  sigue realizando  entrevista a los candidatos preselccionados validando el perfil y se revisa que las pruebas psicotécnicas cumplan lo establecido en el procedimiento de promocion y selección</t>
    </r>
  </si>
  <si>
    <r>
      <rPr>
        <b/>
        <sz val="11"/>
        <color indexed="8"/>
        <rFont val="Arial Narrow"/>
        <family val="2"/>
      </rPr>
      <t>G. Talento Humano</t>
    </r>
    <r>
      <rPr>
        <sz val="11"/>
        <color indexed="8"/>
        <rFont val="Arial Narrow"/>
        <family val="2"/>
      </rPr>
      <t>: Base de preselección y pruebas y Cumplimiento de requisitos minimos, Portal Psigma</t>
    </r>
  </si>
  <si>
    <r>
      <rPr>
        <b/>
        <sz val="11"/>
        <color indexed="8"/>
        <rFont val="Arial Narrow"/>
        <family val="2"/>
      </rPr>
      <t>G. Talento Humano</t>
    </r>
    <r>
      <rPr>
        <sz val="11"/>
        <color indexed="8"/>
        <rFont val="Arial Narrow"/>
        <family val="2"/>
      </rPr>
      <t xml:space="preserve">:Las evidencias son la creacion de las carpetas en la ruta \\fileserver\publica\16 - Gerencia de Talento Humano\procedimientos\Historias Laborales\Archivo\Ingresos 2022 </t>
    </r>
  </si>
  <si>
    <r>
      <rPr>
        <b/>
        <sz val="11"/>
        <color indexed="8"/>
        <rFont val="Arial Narrow"/>
        <family val="2"/>
      </rPr>
      <t>G. Talento Humano:</t>
    </r>
    <r>
      <rPr>
        <sz val="11"/>
        <color indexed="8"/>
        <rFont val="Arial Narrow"/>
        <family val="2"/>
      </rPr>
      <t xml:space="preserve"> \\fileservernas\Publica\1001 - Usuarios\210 - Gerencia Talento Humano\aidiaz\Documentos\NOMINA\2022</t>
    </r>
  </si>
  <si>
    <r>
      <rPr>
        <b/>
        <sz val="11"/>
        <color indexed="8"/>
        <rFont val="Arial Narrow"/>
        <family val="2"/>
      </rPr>
      <t>G. Talento Humano:</t>
    </r>
    <r>
      <rPr>
        <sz val="11"/>
        <color indexed="8"/>
        <rFont val="Arial Narrow"/>
        <family val="2"/>
      </rPr>
      <t xml:space="preserve"> \\fileservernas\Publica\1001 - Usuarios\210 - Gerencia Talento Humano\aidiaz\Documentos\ERP\2022</t>
    </r>
  </si>
  <si>
    <r>
      <rPr>
        <b/>
        <sz val="11"/>
        <color indexed="8"/>
        <rFont val="Arial Narrow"/>
        <family val="2"/>
      </rPr>
      <t>G. Talento Humano:</t>
    </r>
    <r>
      <rPr>
        <sz val="11"/>
        <color indexed="8"/>
        <rFont val="Arial Narrow"/>
        <family val="2"/>
      </rPr>
      <t xml:space="preserve"> Se valida que las incapacidades presentadas por cada funcionarios cuenten con todos los criterios requeridos por la EPS, En caso de NO se le informará al funcionario que proceso debe realizar.</t>
    </r>
  </si>
  <si>
    <r>
      <rPr>
        <b/>
        <sz val="11"/>
        <color indexed="8"/>
        <rFont val="Arial Narrow"/>
        <family val="2"/>
      </rPr>
      <t>G. Talento Humano</t>
    </r>
    <r>
      <rPr>
        <sz val="11"/>
        <color indexed="8"/>
        <rFont val="Arial Narrow"/>
        <family val="2"/>
      </rPr>
      <t>: Las evidencias se encuentran en la carpeta publica \\fileserver\publica\16 - Gerencia de Talento Humano\Recobro de Incapacidades</t>
    </r>
  </si>
  <si>
    <r>
      <rPr>
        <b/>
        <sz val="11"/>
        <color indexed="8"/>
        <rFont val="Arial Narrow"/>
        <family val="2"/>
      </rPr>
      <t>G. Talento Humano:</t>
    </r>
    <r>
      <rPr>
        <sz val="11"/>
        <color indexed="8"/>
        <rFont val="Arial Narrow"/>
        <family val="2"/>
      </rPr>
      <t xml:space="preserve"> Si la incapacidad tiene toda la información se procede al  trámite de recobro verificando el cumplimiento de los términos definidos por ley y con lo establecido en el anexo "Recobro de incapacidades del Instructivo de reporte y trámite de incapacidades y  licencias remuneradas.</t>
    </r>
  </si>
  <si>
    <r>
      <rPr>
        <b/>
        <sz val="11"/>
        <color indexed="8"/>
        <rFont val="Arial Narrow"/>
        <family val="2"/>
      </rPr>
      <t>G. Talento Humano:</t>
    </r>
    <r>
      <rPr>
        <sz val="11"/>
        <color indexed="8"/>
        <rFont val="Arial Narrow"/>
        <family val="2"/>
      </rPr>
      <t xml:space="preserve"> Se hace contacto con los asesores que se tienen dispuestos para este fin, para asi vallidar en casos especiales, o con novedades de las incapacidades para obtener el reconocimiento respectivo por parte de la entidad de seguridad social.</t>
    </r>
  </si>
  <si>
    <r>
      <rPr>
        <b/>
        <sz val="11"/>
        <color indexed="8"/>
        <rFont val="Arial Narrow"/>
        <family val="2"/>
      </rPr>
      <t>G. Talento Humano</t>
    </r>
    <r>
      <rPr>
        <sz val="11"/>
        <color indexed="8"/>
        <rFont val="Arial Narrow"/>
        <family val="2"/>
      </rPr>
      <t>: Se realiza la revisión del caso de traslado cada vez que se presente, garantizando que exista una comunicación de traslado debidamente suscrita por el Presidente de SAE; donde sea posible verificar la dependencia a la que se traslada al trabajador/a.</t>
    </r>
  </si>
  <si>
    <r>
      <rPr>
        <b/>
        <sz val="11"/>
        <color indexed="8"/>
        <rFont val="Arial Narrow"/>
        <family val="2"/>
      </rPr>
      <t>G. Talento Humano</t>
    </r>
    <r>
      <rPr>
        <sz val="11"/>
        <color indexed="8"/>
        <rFont val="Arial Narrow"/>
        <family val="2"/>
      </rPr>
      <t>:</t>
    </r>
    <r>
      <rPr>
        <sz val="11"/>
        <color indexed="8"/>
        <rFont val="Arial Narrow"/>
        <family val="2"/>
      </rPr>
      <t xml:space="preserve">
https://saesas-my.sharepoint.com/personal/rvillamarin_saesas_gov_co/_layouts/15/onedrive.aspx?id=%2Fpersonal%2Frvillamarin%5Fsaesas%5Fgov%5Fco%2FDocuments%2FTRASLADOS</t>
    </r>
  </si>
  <si>
    <r>
      <rPr>
        <b/>
        <sz val="11"/>
        <color indexed="8"/>
        <rFont val="Arial Narrow"/>
        <family val="2"/>
      </rPr>
      <t>G. Talento Humano</t>
    </r>
    <r>
      <rPr>
        <sz val="11"/>
        <color indexed="8"/>
        <rFont val="Arial Narrow"/>
        <family val="2"/>
      </rPr>
      <t xml:space="preserve">: Se realiza la comunicación de traslado por medio de correo electronico  de manera individual al trabajador/a que se traslada; indicándole el procedimiento que debe seguir para hacer la entrega del cargo. </t>
    </r>
  </si>
  <si>
    <r>
      <rPr>
        <b/>
        <sz val="11"/>
        <color indexed="8"/>
        <rFont val="Arial Narrow"/>
        <family val="2"/>
      </rPr>
      <t>G. Talento Humano</t>
    </r>
    <r>
      <rPr>
        <sz val="11"/>
        <color indexed="8"/>
        <rFont val="Arial Narrow"/>
        <family val="2"/>
      </rPr>
      <t xml:space="preserve">: Para cada caso particular se remite un correo informando el traslado y proceso de entrega del cargo </t>
    </r>
  </si>
  <si>
    <r>
      <rPr>
        <b/>
        <sz val="11"/>
        <color indexed="8"/>
        <rFont val="Arial Narrow"/>
        <family val="2"/>
      </rPr>
      <t>G. Talento Humano</t>
    </r>
    <r>
      <rPr>
        <sz val="11"/>
        <color indexed="8"/>
        <rFont val="Arial Narrow"/>
        <family val="2"/>
      </rPr>
      <t xml:space="preserve">: Se realiza la revisión y seguimiento del caso de traslado cada vez que se presente, garantizando que la persona que se traslada  realice la entrega del cargo de manera debida.  Hasta tanto no se verifique la entrega de elementos  y legalizacion de recursos, no se hace entrega del paz y salvo. </t>
    </r>
  </si>
  <si>
    <r>
      <rPr>
        <b/>
        <sz val="11"/>
        <color indexed="8"/>
        <rFont val="Arial Narrow"/>
        <family val="2"/>
      </rPr>
      <t>G. Talento Humano</t>
    </r>
    <r>
      <rPr>
        <sz val="11"/>
        <color indexed="8"/>
        <rFont val="Arial Narrow"/>
        <family val="2"/>
      </rPr>
      <t xml:space="preserve">: Se realiza el reporte de traslado de dependencia para cada caso de manera individual. </t>
    </r>
  </si>
  <si>
    <r>
      <rPr>
        <b/>
        <sz val="11"/>
        <color indexed="8"/>
        <rFont val="Arial Narrow"/>
        <family val="2"/>
      </rPr>
      <t>G. Talento Humano</t>
    </r>
    <r>
      <rPr>
        <sz val="11"/>
        <color indexed="8"/>
        <rFont val="Arial Narrow"/>
        <family val="2"/>
      </rPr>
      <t>:</t>
    </r>
    <r>
      <rPr>
        <sz val="11"/>
        <color indexed="8"/>
        <rFont val="Arial Narrow"/>
        <family val="2"/>
      </rPr>
      <t xml:space="preserve">
Para cada caso particular se remite un correo alertando del traslado</t>
    </r>
  </si>
  <si>
    <r>
      <rPr>
        <b/>
        <sz val="11"/>
        <color indexed="8"/>
        <rFont val="Arial Narrow"/>
        <family val="2"/>
      </rPr>
      <t>G. Talento Humano</t>
    </r>
    <r>
      <rPr>
        <sz val="11"/>
        <color indexed="8"/>
        <rFont val="Arial Narrow"/>
        <family val="2"/>
      </rPr>
      <t xml:space="preserve">: No se realiza la revision de los casos en Kactus; por cuanto no hay un modulo para realizar esta gestion.
Se realiza la revision de casos en base de excel de manera manual </t>
    </r>
  </si>
  <si>
    <r>
      <rPr>
        <b/>
        <sz val="11"/>
        <color indexed="8"/>
        <rFont val="Arial Narrow"/>
        <family val="2"/>
      </rPr>
      <t>G. Talento Humano</t>
    </r>
    <r>
      <rPr>
        <sz val="11"/>
        <color indexed="8"/>
        <rFont val="Arial Narrow"/>
        <family val="2"/>
      </rPr>
      <t xml:space="preserve">: 
\\fileserver\publica\1001 - Usuarios\210 - Gerencia Talento Humano\rvillamarin\Documentos\DISCIPLINARIOS\2021-2022
</t>
    </r>
  </si>
  <si>
    <r>
      <rPr>
        <b/>
        <sz val="11"/>
        <color indexed="8"/>
        <rFont val="Arial Narrow"/>
        <family val="2"/>
      </rPr>
      <t>G. Talento Humano</t>
    </r>
    <r>
      <rPr>
        <sz val="11"/>
        <color indexed="8"/>
        <rFont val="Arial Narrow"/>
        <family val="2"/>
      </rPr>
      <t>: Se realiza la revisión de cada caso de manera individual  garantizando que se aplique el debido proceso.</t>
    </r>
  </si>
  <si>
    <r>
      <rPr>
        <b/>
        <sz val="11"/>
        <color indexed="8"/>
        <rFont val="Arial Narrow"/>
        <family val="2"/>
      </rPr>
      <t>G. Talento Humano</t>
    </r>
    <r>
      <rPr>
        <sz val="11"/>
        <color indexed="8"/>
        <rFont val="Arial Narrow"/>
        <family val="2"/>
      </rPr>
      <t xml:space="preserve">: Se realiza la revisión de cada caso de manera individual  garantizando que exista el material probatorio que de cuenta de los hechos y conductas por las cuales se abrio la investigación disciplinaria. </t>
    </r>
  </si>
  <si>
    <r>
      <rPr>
        <b/>
        <sz val="11"/>
        <color indexed="8"/>
        <rFont val="Arial Narrow"/>
        <family val="2"/>
      </rPr>
      <t>G. Talento Humano</t>
    </r>
    <r>
      <rPr>
        <sz val="11"/>
        <color indexed="8"/>
        <rFont val="Arial Narrow"/>
        <family val="2"/>
      </rPr>
      <t>: Se realiza la revisión de cada caso de manera individual  garantizando que la sanción o causal de terminacion del contrato de trabjo se encuentre contemplada en la Ley, en el CST.</t>
    </r>
  </si>
  <si>
    <r>
      <rPr>
        <b/>
        <sz val="11"/>
        <color indexed="8"/>
        <rFont val="Arial Narrow"/>
        <family val="2"/>
      </rPr>
      <t>G. Talento Humano</t>
    </r>
    <r>
      <rPr>
        <sz val="11"/>
        <color indexed="8"/>
        <rFont val="Arial Narrow"/>
        <family val="2"/>
      </rPr>
      <t>: Se realiza la revisión de cada caso de manera individual  garantizando que antes de iniciar la investigación disciplinaria se tengan los manuales o comunicaciones de funciones de los trabajadores/ras que seran investigados.</t>
    </r>
  </si>
  <si>
    <r>
      <rPr>
        <b/>
        <sz val="11"/>
        <color indexed="8"/>
        <rFont val="Arial Narrow"/>
        <family val="2"/>
      </rPr>
      <t>G. Talento Humano:</t>
    </r>
    <r>
      <rPr>
        <sz val="11"/>
        <color indexed="8"/>
        <rFont val="Arial Narrow"/>
        <family val="2"/>
      </rPr>
      <t xml:space="preserve">
Esta actividad se realiza iniciando el años con el diagnostico y suministros del año anterior </t>
    </r>
  </si>
  <si>
    <r>
      <rPr>
        <b/>
        <sz val="11"/>
        <color indexed="8"/>
        <rFont val="Arial Narrow"/>
        <family val="2"/>
      </rPr>
      <t>G. Talento Humano:</t>
    </r>
    <r>
      <rPr>
        <sz val="11"/>
        <color indexed="8"/>
        <rFont val="Arial Narrow"/>
        <family val="2"/>
      </rPr>
      <t xml:space="preserve">
Serealiza de acuerdo con el P-GT3-097 Procedimiento Gestión de bienestar social laboral, y resultado de las encuates y suministros aportados para la contrucción del mismo</t>
    </r>
  </si>
  <si>
    <r>
      <rPr>
        <b/>
        <sz val="11"/>
        <color indexed="8"/>
        <rFont val="Arial Narrow"/>
        <family val="2"/>
      </rPr>
      <t>G. Talento Humano:</t>
    </r>
    <r>
      <rPr>
        <sz val="11"/>
        <color indexed="8"/>
        <rFont val="Arial Narrow"/>
        <family val="2"/>
      </rPr>
      <t xml:space="preserve">
El presupuesto se realiza basado en las estrategias propuestas para el año en cuerso y se hace seguimiento de acuerdo con las fechas sugeridas en caso tal de replantear alguna estrategia o actividad</t>
    </r>
  </si>
  <si>
    <r>
      <rPr>
        <b/>
        <sz val="11"/>
        <color indexed="8"/>
        <rFont val="Arial Narrow"/>
        <family val="2"/>
      </rPr>
      <t>G. Talento Humano:</t>
    </r>
    <r>
      <rPr>
        <sz val="11"/>
        <color indexed="8"/>
        <rFont val="Arial Narrow"/>
        <family val="2"/>
      </rPr>
      <t xml:space="preserve">
Serealiza de acuerdo con el P-GT3-097 Procedimiento Gestión de bienestar social laboral y Cronograma de Actividades propuesto para el año en curso </t>
    </r>
  </si>
  <si>
    <r>
      <rPr>
        <b/>
        <sz val="11"/>
        <color indexed="8"/>
        <rFont val="Arial Narrow"/>
        <family val="2"/>
      </rPr>
      <t>G. Talento Humano:</t>
    </r>
    <r>
      <rPr>
        <sz val="11"/>
        <color indexed="8"/>
        <rFont val="Arial Narrow"/>
        <family val="2"/>
      </rPr>
      <t xml:space="preserve">
Estrategias de comunicación y canales de transmisión de información </t>
    </r>
  </si>
  <si>
    <r>
      <rPr>
        <b/>
        <sz val="11"/>
        <color indexed="8"/>
        <rFont val="Arial Narrow"/>
        <family val="2"/>
      </rPr>
      <t>G. Talento Humano:</t>
    </r>
    <r>
      <rPr>
        <u/>
        <sz val="11"/>
        <color indexed="8"/>
        <rFont val="Arial Narrow"/>
        <family val="2"/>
      </rPr>
      <t xml:space="preserve">
S</t>
    </r>
    <r>
      <rPr>
        <sz val="11"/>
        <color indexed="8"/>
        <rFont val="Arial Narrow"/>
        <family val="2"/>
      </rPr>
      <t>eguimiento a las estrategias y actividaedes reportadas y ajustarlas en caso de replantear alguna estrategia o actividad</t>
    </r>
  </si>
  <si>
    <r>
      <rPr>
        <b/>
        <sz val="11"/>
        <color indexed="8"/>
        <rFont val="Arial Narrow"/>
        <family val="2"/>
      </rPr>
      <t>G. Talento Humano:</t>
    </r>
    <r>
      <rPr>
        <sz val="11"/>
        <color indexed="8"/>
        <rFont val="Arial Narrow"/>
        <family val="2"/>
      </rPr>
      <t xml:space="preserve">
Se realiza de acuerdo con el P-GT3-097 Procedimiento Gestión de bienestar social laboral y Cronograma de Actividades propuesto para el año en curso </t>
    </r>
  </si>
  <si>
    <r>
      <rPr>
        <b/>
        <sz val="11"/>
        <color indexed="8"/>
        <rFont val="Arial Narrow"/>
        <family val="2"/>
      </rPr>
      <t>G. Talento Humano</t>
    </r>
    <r>
      <rPr>
        <sz val="11"/>
        <color indexed="8"/>
        <rFont val="Arial Narrow"/>
        <family val="2"/>
      </rPr>
      <t xml:space="preserve">:
Se aplican herramientas de planeación como el Diagnóstico de necesidades ambientales basado en los resultados de la vigenca anterior y estado actual de la estructura de los procesos de la entidad. </t>
    </r>
  </si>
  <si>
    <r>
      <rPr>
        <b/>
        <sz val="11"/>
        <color indexed="8"/>
        <rFont val="Arial Narrow"/>
        <family val="2"/>
      </rPr>
      <t>G. Talento Humano</t>
    </r>
    <r>
      <rPr>
        <sz val="11"/>
        <color indexed="8"/>
        <rFont val="Arial Narrow"/>
        <family val="2"/>
      </rPr>
      <t>:
Plan anual de gestión ambiental</t>
    </r>
  </si>
  <si>
    <r>
      <rPr>
        <b/>
        <sz val="11"/>
        <color indexed="8"/>
        <rFont val="Arial Narrow"/>
        <family val="2"/>
      </rPr>
      <t>G. Talento Humano</t>
    </r>
    <r>
      <rPr>
        <sz val="11"/>
        <color indexed="8"/>
        <rFont val="Arial Narrow"/>
        <family val="2"/>
      </rPr>
      <t>:
Se realizó el análisis y proyección presupuestal reequerido para la vigencia futura teniendo en cuenta las necesidades ambientales de la entidad, según los tiempos establecidos por la Gerencia financiera. Para la vigencia actual se desarrolló el ejercicio en el año 2021</t>
    </r>
  </si>
  <si>
    <r>
      <rPr>
        <b/>
        <sz val="11"/>
        <color indexed="8"/>
        <rFont val="Arial Narrow"/>
        <family val="2"/>
      </rPr>
      <t>G. Talento Humano</t>
    </r>
    <r>
      <rPr>
        <sz val="11"/>
        <color indexed="8"/>
        <rFont val="Arial Narrow"/>
        <family val="2"/>
      </rPr>
      <t>:
Presupuesto Gestión Ambiental</t>
    </r>
  </si>
  <si>
    <r>
      <rPr>
        <b/>
        <sz val="11"/>
        <color indexed="8"/>
        <rFont val="Arial Narrow"/>
        <family val="2"/>
      </rPr>
      <t>G. Talento Humano</t>
    </r>
    <r>
      <rPr>
        <sz val="11"/>
        <color indexed="8"/>
        <rFont val="Arial Narrow"/>
        <family val="2"/>
      </rPr>
      <t xml:space="preserve">:
Según necesidad, se envía al equipo de diseño la estrategia de comunicación que se requiera  para el mes, para la respectiva elabaoración y publicación. Se envía programación para los meses de julio, agosto y septiembre  los días 25/07/2022, 02/08/2022, 12/09/2022. </t>
    </r>
  </si>
  <si>
    <r>
      <rPr>
        <b/>
        <sz val="11"/>
        <color indexed="8"/>
        <rFont val="Arial Narrow"/>
        <family val="2"/>
      </rPr>
      <t>G. Talento Humano</t>
    </r>
    <r>
      <rPr>
        <sz val="11"/>
        <color indexed="8"/>
        <rFont val="Arial Narrow"/>
        <family val="2"/>
      </rPr>
      <t>:
Formato de programación de publicaciones enviado vía correo</t>
    </r>
  </si>
  <si>
    <r>
      <rPr>
        <b/>
        <sz val="11"/>
        <color indexed="8"/>
        <rFont val="Arial Narrow"/>
        <family val="2"/>
      </rPr>
      <t>G. Talento Humano</t>
    </r>
    <r>
      <rPr>
        <sz val="11"/>
        <color indexed="8"/>
        <rFont val="Arial Narrow"/>
        <family val="2"/>
      </rPr>
      <t>:
De acuerdo con el diagnóstico de necesidades, se plantean estrategias de cultura organizacional dentro del lineamiento orientador de gestión del conocimiento y cultura ambiental, las cuales son vinculadas al programa de comunicación y cultura. Así mismo se evidencian los resultados de las estrategias, actividades, reportes que se realizan y se planean nuevas, para el periodo se gestionó una nueva estrategia vnculante a varios de los programas de gestión ambiental denominada los 10 acuerdos para el bienestar comun SAE.</t>
    </r>
  </si>
  <si>
    <r>
      <rPr>
        <b/>
        <sz val="11"/>
        <color indexed="8"/>
        <rFont val="Arial Narrow"/>
        <family val="2"/>
      </rPr>
      <t>G. Talento Humano</t>
    </r>
    <r>
      <rPr>
        <sz val="11"/>
        <color indexed="8"/>
        <rFont val="Arial Narrow"/>
        <family val="2"/>
      </rPr>
      <t>:
Plan anual de gestión ambiental y Cronograma de gestión ambiental</t>
    </r>
  </si>
  <si>
    <r>
      <rPr>
        <b/>
        <sz val="11"/>
        <color indexed="8"/>
        <rFont val="Arial Narrow"/>
        <family val="2"/>
      </rPr>
      <t>G. Talento Humano</t>
    </r>
    <r>
      <rPr>
        <sz val="11"/>
        <color indexed="8"/>
        <rFont val="Arial Narrow"/>
        <family val="2"/>
      </rPr>
      <t>:
Se realiza la actualización del formato de la matriz desde la perspectiva técnica ambiental, la cual se encuentra sujeta a aprobación</t>
    </r>
  </si>
  <si>
    <r>
      <rPr>
        <b/>
        <sz val="11"/>
        <color indexed="8"/>
        <rFont val="Arial Narrow"/>
        <family val="2"/>
      </rPr>
      <t>G. Talento Humano</t>
    </r>
    <r>
      <rPr>
        <sz val="11"/>
        <color indexed="8"/>
        <rFont val="Arial Narrow"/>
        <family val="2"/>
      </rPr>
      <t>:
Matriz de valoración de aspectos e impactos ambientales</t>
    </r>
  </si>
  <si>
    <r>
      <rPr>
        <b/>
        <sz val="11"/>
        <color indexed="8"/>
        <rFont val="Arial Narrow"/>
        <family val="2"/>
      </rPr>
      <t>G. Talento Humano</t>
    </r>
    <r>
      <rPr>
        <sz val="11"/>
        <color indexed="8"/>
        <rFont val="Arial Narrow"/>
        <family val="2"/>
      </rPr>
      <t>:
Se incluyó a la matriz un recurso legal en el periodo reportado</t>
    </r>
  </si>
  <si>
    <r>
      <rPr>
        <b/>
        <sz val="11"/>
        <color indexed="8"/>
        <rFont val="Arial Narrow"/>
        <family val="2"/>
      </rPr>
      <t>G. Talento Humano</t>
    </r>
    <r>
      <rPr>
        <sz val="11"/>
        <color indexed="8"/>
        <rFont val="Arial Narrow"/>
        <family val="2"/>
      </rPr>
      <t>:
*Matriz de requisitos legales (Apartado gestión ambiental</t>
    </r>
  </si>
  <si>
    <r>
      <rPr>
        <b/>
        <sz val="11"/>
        <color indexed="8"/>
        <rFont val="Arial Narrow"/>
        <family val="2"/>
      </rPr>
      <t>G. Talento Humano</t>
    </r>
    <r>
      <rPr>
        <sz val="11"/>
        <color indexed="8"/>
        <rFont val="Arial Narrow"/>
        <family val="2"/>
      </rPr>
      <t>:
Se realizan actividades de comunicación, formación y toma de conciencia sobre la  estructura del sistema de gestión ambiental programas de gestión ambiental, etc.</t>
    </r>
  </si>
  <si>
    <r>
      <rPr>
        <b/>
        <sz val="11"/>
        <color indexed="8"/>
        <rFont val="Arial Narrow"/>
        <family val="2"/>
      </rPr>
      <t>G. Talento Humano</t>
    </r>
    <r>
      <rPr>
        <sz val="11"/>
        <color indexed="8"/>
        <rFont val="Arial Narrow"/>
        <family val="2"/>
      </rPr>
      <t>:
*Citación de capacitaciones y actividades
*Regsitro gráfico
*Listado de asistencia
*Insumos utilizados
Formato de programación de publicaciones</t>
    </r>
  </si>
  <si>
    <r>
      <rPr>
        <b/>
        <sz val="11"/>
        <color indexed="8"/>
        <rFont val="Arial Narrow"/>
        <family val="2"/>
      </rPr>
      <t>G. Talento Humano</t>
    </r>
    <r>
      <rPr>
        <sz val="11"/>
        <color indexed="8"/>
        <rFont val="Arial Narrow"/>
        <family val="2"/>
      </rPr>
      <t>:
Se realiza seguimiento a controles establecidos provenientes de inspecciones, análisis, estrategia implementadas. Se realiza visita técnica ambiental a predio bajo solicitud de apoyo a la Regional Occidente con presunta generación de impacto ambiental.</t>
    </r>
  </si>
  <si>
    <r>
      <rPr>
        <b/>
        <sz val="11"/>
        <color indexed="8"/>
        <rFont val="Arial Narrow"/>
        <family val="2"/>
      </rPr>
      <t>G. Talento Humano</t>
    </r>
    <r>
      <rPr>
        <sz val="11"/>
        <color indexed="8"/>
        <rFont val="Arial Narrow"/>
        <family val="2"/>
      </rPr>
      <t>:
*Correos electrónicos
*Reuniones</t>
    </r>
  </si>
  <si>
    <r>
      <rPr>
        <b/>
        <sz val="11"/>
        <color indexed="8"/>
        <rFont val="Arial Narrow"/>
        <family val="2"/>
      </rPr>
      <t>G. Talento Humano</t>
    </r>
    <r>
      <rPr>
        <sz val="11"/>
        <color indexed="8"/>
        <rFont val="Arial Narrow"/>
        <family val="2"/>
      </rPr>
      <t xml:space="preserve">:
Se inicia según la aprobación de la matriz </t>
    </r>
  </si>
  <si>
    <r>
      <rPr>
        <b/>
        <sz val="11"/>
        <color indexed="8"/>
        <rFont val="Arial Narrow"/>
        <family val="2"/>
      </rPr>
      <t>G. Talento Humano</t>
    </r>
    <r>
      <rPr>
        <sz val="11"/>
        <color indexed="8"/>
        <rFont val="Arial Narrow"/>
        <family val="2"/>
      </rPr>
      <t>:</t>
    </r>
    <r>
      <rPr>
        <sz val="11"/>
        <color indexed="8"/>
        <rFont val="Arial Narrow"/>
        <family val="2"/>
      </rPr>
      <t xml:space="preserve">
Se realiza la actualizacion de la matriz de requisitos legales
No se ha envia solicitud de actualizacion de normograma.</t>
    </r>
  </si>
  <si>
    <r>
      <rPr>
        <b/>
        <sz val="11"/>
        <color indexed="8"/>
        <rFont val="Arial Narrow"/>
        <family val="2"/>
      </rPr>
      <t>G. Talento Humano</t>
    </r>
    <r>
      <rPr>
        <sz val="11"/>
        <color indexed="8"/>
        <rFont val="Arial Narrow"/>
        <family val="2"/>
      </rPr>
      <t>:</t>
    </r>
    <r>
      <rPr>
        <sz val="11"/>
        <color indexed="8"/>
        <rFont val="Arial Narrow"/>
        <family val="2"/>
      </rPr>
      <t xml:space="preserve">
Formato matriz de requisitos legales</t>
    </r>
  </si>
  <si>
    <r>
      <rPr>
        <b/>
        <sz val="11"/>
        <color indexed="8"/>
        <rFont val="Arial Narrow"/>
        <family val="2"/>
      </rPr>
      <t>G. Talento Humano</t>
    </r>
    <r>
      <rPr>
        <sz val="11"/>
        <color indexed="8"/>
        <rFont val="Arial Narrow"/>
        <family val="2"/>
      </rPr>
      <t>:</t>
    </r>
    <r>
      <rPr>
        <sz val="11"/>
        <color indexed="8"/>
        <rFont val="Arial Narrow"/>
        <family val="2"/>
      </rPr>
      <t xml:space="preserve">
En el mes de septiembre se realiza la actualizacion de la matriz, pero se tiene pendiente la revision de la implementación.</t>
    </r>
  </si>
  <si>
    <r>
      <rPr>
        <b/>
        <sz val="11"/>
        <color indexed="8"/>
        <rFont val="Arial Narrow"/>
        <family val="2"/>
      </rPr>
      <t>G. Talento Humano</t>
    </r>
    <r>
      <rPr>
        <sz val="11"/>
        <color indexed="8"/>
        <rFont val="Arial Narrow"/>
        <family val="2"/>
      </rPr>
      <t>:</t>
    </r>
    <r>
      <rPr>
        <sz val="11"/>
        <color indexed="8"/>
        <rFont val="Arial Narrow"/>
        <family val="2"/>
      </rPr>
      <t xml:space="preserve">
Correo electronico con la actualziacion.
Matriz de requisitos legales.</t>
    </r>
  </si>
  <si>
    <r>
      <rPr>
        <b/>
        <sz val="11"/>
        <color indexed="8"/>
        <rFont val="Arial Narrow"/>
        <family val="2"/>
      </rPr>
      <t>G. Talento Humano</t>
    </r>
    <r>
      <rPr>
        <sz val="11"/>
        <color indexed="8"/>
        <rFont val="Arial Narrow"/>
        <family val="2"/>
      </rPr>
      <t>:</t>
    </r>
    <r>
      <rPr>
        <sz val="11"/>
        <color indexed="8"/>
        <rFont val="Arial Narrow"/>
        <family val="2"/>
      </rPr>
      <t xml:space="preserve">
De manera frecuente se recibe informacion parte del are ajuridica de la gerencia con informacion relacionada con actualizacion legal, y se conoce la actualizacion legal deacuerdo a la revisiones que realiza el profesional de ARL</t>
    </r>
  </si>
  <si>
    <r>
      <rPr>
        <b/>
        <sz val="11"/>
        <color indexed="8"/>
        <rFont val="Arial Narrow"/>
        <family val="2"/>
      </rPr>
      <t>G. Talento Humano</t>
    </r>
    <r>
      <rPr>
        <sz val="11"/>
        <color indexed="8"/>
        <rFont val="Arial Narrow"/>
        <family val="2"/>
      </rPr>
      <t>:</t>
    </r>
    <r>
      <rPr>
        <sz val="11"/>
        <color indexed="8"/>
        <rFont val="Arial Narrow"/>
        <family val="2"/>
      </rPr>
      <t xml:space="preserve">
Correo con la actualizacion de la matriz legal.
Formato de matriz legal.</t>
    </r>
  </si>
  <si>
    <r>
      <rPr>
        <b/>
        <sz val="11"/>
        <color indexed="8"/>
        <rFont val="Arial Narrow"/>
        <family val="2"/>
      </rPr>
      <t>G. Talento Humano</t>
    </r>
    <r>
      <rPr>
        <sz val="11"/>
        <color indexed="8"/>
        <rFont val="Arial Narrow"/>
        <family val="2"/>
      </rPr>
      <t>:
Frecuentemente se realiza seguimiento a la ejecucion de contratos, con base al presupuestos anual.</t>
    </r>
  </si>
  <si>
    <r>
      <rPr>
        <b/>
        <sz val="11"/>
        <color indexed="8"/>
        <rFont val="Arial Narrow"/>
        <family val="2"/>
      </rPr>
      <t>G. Talento Humano</t>
    </r>
    <r>
      <rPr>
        <sz val="11"/>
        <color indexed="8"/>
        <rFont val="Arial Narrow"/>
        <family val="2"/>
      </rPr>
      <t>:</t>
    </r>
    <r>
      <rPr>
        <sz val="11"/>
        <color indexed="8"/>
        <rFont val="Arial Narrow"/>
        <family val="2"/>
      </rPr>
      <t xml:space="preserve">
Seguimiento a contratos.</t>
    </r>
  </si>
  <si>
    <r>
      <rPr>
        <b/>
        <sz val="11"/>
        <color indexed="8"/>
        <rFont val="Arial Narrow"/>
        <family val="2"/>
      </rPr>
      <t>G. Talento Humano</t>
    </r>
    <r>
      <rPr>
        <sz val="11"/>
        <color indexed="8"/>
        <rFont val="Arial Narrow"/>
        <family val="2"/>
      </rPr>
      <t>:</t>
    </r>
    <r>
      <rPr>
        <sz val="11"/>
        <color indexed="8"/>
        <rFont val="Arial Narrow"/>
        <family val="2"/>
      </rPr>
      <t xml:space="preserve">
Se cuenta con las matrices de identificacion de peligros .
Se identificao que no se contaba con una metodologia definida y se inicia con la elaboracion de procedimiento.</t>
    </r>
  </si>
  <si>
    <r>
      <rPr>
        <b/>
        <sz val="11"/>
        <color indexed="8"/>
        <rFont val="Arial Narrow"/>
        <family val="2"/>
      </rPr>
      <t>G. Talento Humano</t>
    </r>
    <r>
      <rPr>
        <sz val="11"/>
        <color indexed="8"/>
        <rFont val="Arial Narrow"/>
        <family val="2"/>
      </rPr>
      <t>:</t>
    </r>
    <r>
      <rPr>
        <sz val="11"/>
        <color indexed="8"/>
        <rFont val="Arial Narrow"/>
        <family val="2"/>
      </rPr>
      <t xml:space="preserve">
Matrices de identificacion de peligros,</t>
    </r>
  </si>
  <si>
    <r>
      <rPr>
        <b/>
        <sz val="11"/>
        <color indexed="8"/>
        <rFont val="Arial Narrow"/>
        <family val="2"/>
      </rPr>
      <t>G. Talento Humano</t>
    </r>
    <r>
      <rPr>
        <sz val="11"/>
        <color indexed="8"/>
        <rFont val="Arial Narrow"/>
        <family val="2"/>
      </rPr>
      <t>:
Las inspecciones se plantean en el plan de trabajo anual y se realiza con el apoyo de COPASST las cuales se ejecutaron entre Julio y Agosto</t>
    </r>
  </si>
  <si>
    <r>
      <rPr>
        <b/>
        <sz val="11"/>
        <color indexed="8"/>
        <rFont val="Arial Narrow"/>
        <family val="2"/>
      </rPr>
      <t>G. Talento Humano</t>
    </r>
    <r>
      <rPr>
        <sz val="11"/>
        <color indexed="8"/>
        <rFont val="Arial Narrow"/>
        <family val="2"/>
      </rPr>
      <t>:</t>
    </r>
    <r>
      <rPr>
        <sz val="11"/>
        <color indexed="8"/>
        <rFont val="Arial Narrow"/>
        <family val="2"/>
      </rPr>
      <t xml:space="preserve">
Correos con inspecciones realizadas.
Seguimiento a condiciones inseguras</t>
    </r>
  </si>
  <si>
    <r>
      <rPr>
        <b/>
        <sz val="11"/>
        <color indexed="8"/>
        <rFont val="Arial Narrow"/>
        <family val="2"/>
      </rPr>
      <t>G. Talento Humano</t>
    </r>
    <r>
      <rPr>
        <sz val="11"/>
        <color indexed="8"/>
        <rFont val="Arial Narrow"/>
        <family val="2"/>
      </rPr>
      <t>:</t>
    </r>
    <r>
      <rPr>
        <sz val="11"/>
        <color indexed="8"/>
        <rFont val="Arial Narrow"/>
        <family val="2"/>
      </rPr>
      <t xml:space="preserve">
El area de talento humano esta construyendo el manual de funciones y responsabilidades, esta pendiente por completarse.
Durante la induccion se realizar la divulgacion de la responsabilidad de los trabajadores en SST.</t>
    </r>
  </si>
  <si>
    <r>
      <rPr>
        <b/>
        <sz val="11"/>
        <color indexed="8"/>
        <rFont val="Arial Narrow"/>
        <family val="2"/>
      </rPr>
      <t>G. Talento Humano</t>
    </r>
    <r>
      <rPr>
        <sz val="11"/>
        <color indexed="8"/>
        <rFont val="Arial Narrow"/>
        <family val="2"/>
      </rPr>
      <t>:
Documento en construccion.</t>
    </r>
  </si>
  <si>
    <r>
      <rPr>
        <b/>
        <sz val="11"/>
        <color indexed="8"/>
        <rFont val="Arial Narrow"/>
        <family val="2"/>
      </rPr>
      <t>G. Talento Humano</t>
    </r>
    <r>
      <rPr>
        <sz val="11"/>
        <color indexed="8"/>
        <rFont val="Arial Narrow"/>
        <family val="2"/>
      </rPr>
      <t>:</t>
    </r>
    <r>
      <rPr>
        <sz val="11"/>
        <color indexed="8"/>
        <rFont val="Arial Narrow"/>
        <family val="2"/>
      </rPr>
      <t xml:space="preserve">
Los programas de gestion que estaban definidos estan ejecutandose. Sin embargo se estan estructurando nuevos programas de gestion y complentando o modificando los existentes con el fin de mejorar su medicion</t>
    </r>
  </si>
  <si>
    <r>
      <rPr>
        <b/>
        <sz val="11"/>
        <color indexed="8"/>
        <rFont val="Arial Narrow"/>
        <family val="2"/>
      </rPr>
      <t>G. Talento Humano</t>
    </r>
    <r>
      <rPr>
        <sz val="11"/>
        <color indexed="8"/>
        <rFont val="Arial Narrow"/>
        <family val="2"/>
      </rPr>
      <t>:</t>
    </r>
    <r>
      <rPr>
        <sz val="11"/>
        <color indexed="8"/>
        <rFont val="Arial Narrow"/>
        <family val="2"/>
      </rPr>
      <t xml:space="preserve">
Documentacion del SG-SST</t>
    </r>
  </si>
  <si>
    <r>
      <rPr>
        <b/>
        <sz val="11"/>
        <color indexed="8"/>
        <rFont val="Arial Narrow"/>
        <family val="2"/>
      </rPr>
      <t>G. Talento Humano:</t>
    </r>
    <r>
      <rPr>
        <sz val="11"/>
        <color indexed="8"/>
        <rFont val="Arial Narrow"/>
        <family val="2"/>
      </rPr>
      <t xml:space="preserve">
Una vez realizadas las solicitudes los trabajadores se realizan las revisiones al cumplimiento de los criterios de otorgamiento de acuerdo con lo establecido en el procedimeinto P-GT4-188 Procedimiento de Incentivos y Reconocimientos . Este control se realiza por cada solicitud realizada y es rechado si no cumple con alguno de estos criterios  </t>
    </r>
  </si>
  <si>
    <r>
      <rPr>
        <b/>
        <sz val="11"/>
        <color indexed="8"/>
        <rFont val="Arial Narrow"/>
        <family val="2"/>
      </rPr>
      <t>G. Talento Humano:</t>
    </r>
    <r>
      <rPr>
        <sz val="11"/>
        <color indexed="8"/>
        <rFont val="Arial Narrow"/>
        <family val="2"/>
      </rPr>
      <t xml:space="preserve">
P-GT4-188 Procedimiento de Incentivos y Reconocimientos .
Aplicativo Seven 
Aplicativo Zeus
Correo de Bienestar y calidad de vida 
cbienestar@saesas.gov.co
Voz a Voz </t>
    </r>
  </si>
  <si>
    <r>
      <rPr>
        <b/>
        <sz val="11"/>
        <color indexed="8"/>
        <rFont val="Arial Narrow"/>
        <family val="2"/>
      </rPr>
      <t>G. Talento Humano:</t>
    </r>
    <r>
      <rPr>
        <sz val="11"/>
        <color indexed="8"/>
        <rFont val="Arial Narrow"/>
        <family val="2"/>
      </rPr>
      <t xml:space="preserve">
Estrategias de comunicación campañas y canales de transmisión de información </t>
    </r>
  </si>
  <si>
    <r>
      <rPr>
        <b/>
        <sz val="11"/>
        <color indexed="8"/>
        <rFont val="Arial Narrow"/>
        <family val="2"/>
      </rPr>
      <t>G. Talento Humano:</t>
    </r>
    <r>
      <rPr>
        <sz val="11"/>
        <color indexed="8"/>
        <rFont val="Arial Narrow"/>
        <family val="2"/>
      </rPr>
      <t xml:space="preserve">
Esta actividad se realiza iniciando el año con el diagnostico y suministros del año anterior </t>
    </r>
  </si>
  <si>
    <r>
      <rPr>
        <b/>
        <sz val="11"/>
        <color indexed="8"/>
        <rFont val="Arial Narrow"/>
        <family val="2"/>
      </rPr>
      <t>G. Talento Humano:</t>
    </r>
    <r>
      <rPr>
        <sz val="11"/>
        <color indexed="8"/>
        <rFont val="Arial Narrow"/>
        <family val="2"/>
      </rPr>
      <t xml:space="preserve">
Encuestas y necesidades identificadas y que se requieran en el transcurso del desarrollo de las gestiones 
Encuesta Clima Organizacional 
Encuesta Psicosocial 
Cargas
Correos y Gestines de todas las áreas  </t>
    </r>
  </si>
  <si>
    <r>
      <rPr>
        <b/>
        <sz val="11"/>
        <color indexed="8"/>
        <rFont val="Arial Narrow"/>
        <family val="2"/>
      </rPr>
      <t>G. Talento Humano:</t>
    </r>
    <r>
      <rPr>
        <sz val="11"/>
        <color indexed="8"/>
        <rFont val="Arial Narrow"/>
        <family val="2"/>
      </rPr>
      <t xml:space="preserve"> Seguimiento al cronograma de actividades </t>
    </r>
  </si>
  <si>
    <r>
      <rPr>
        <b/>
        <sz val="11"/>
        <color indexed="8"/>
        <rFont val="Arial Narrow"/>
        <family val="2"/>
      </rPr>
      <t>G. Talento Humano:</t>
    </r>
    <r>
      <rPr>
        <sz val="11"/>
        <color indexed="8"/>
        <rFont val="Arial Narrow"/>
        <family val="2"/>
      </rPr>
      <t xml:space="preserve">
Se realiza seguimiento de acuerdo al cronograma Carpeta Compartida
\\fileserverNAS\PublicaNAS\1001 - Usuarios\210 - Gerencia Talento Humano\sahiquel\Talento Humano 2022\RS</t>
    </r>
  </si>
  <si>
    <r>
      <rPr>
        <b/>
        <sz val="11"/>
        <color indexed="8"/>
        <rFont val="Arial Narrow"/>
        <family val="2"/>
      </rPr>
      <t>G. Talento Humano:</t>
    </r>
    <r>
      <rPr>
        <sz val="11"/>
        <color indexed="8"/>
        <rFont val="Arial Narrow"/>
        <family val="2"/>
      </rPr>
      <t xml:space="preserve">
Construcción de la documentación soporte al programa </t>
    </r>
  </si>
  <si>
    <r>
      <rPr>
        <b/>
        <sz val="11"/>
        <color indexed="8"/>
        <rFont val="Arial Narrow"/>
        <family val="2"/>
      </rPr>
      <t>G. Talento Humano:</t>
    </r>
    <r>
      <rPr>
        <sz val="11"/>
        <color indexed="8"/>
        <rFont val="Arial Narrow"/>
        <family val="2"/>
      </rPr>
      <t xml:space="preserve">
estos documentos se encuentran en desarrollo  
Carpeta Compartida
\\fileserverNAS\PublicaNAS\1001 - Usuarios\210 - Gerencia Talento Humano\sahiquel\Talento Humano 2022\RSE</t>
    </r>
  </si>
  <si>
    <r>
      <rPr>
        <b/>
        <sz val="11"/>
        <color indexed="8"/>
        <rFont val="Arial Narrow"/>
        <family val="2"/>
      </rPr>
      <t>G. Talento Humano:</t>
    </r>
    <r>
      <rPr>
        <sz val="11"/>
        <color indexed="8"/>
        <rFont val="Arial Narrow"/>
        <family val="2"/>
      </rPr>
      <t xml:space="preserve">
Serealiza de acuerdo con el Cronograma de Actividades propuesto para el año en curso.
https://www.saesas.gov.co/nuestra_entidad/estructura_organizacional_talento_29904/plan_estrategico_talento_humano_109875/2_programa_bienestar_social_109879 
Correo Binestar y calidad de vida 
cbienestar@saesas.vov.co</t>
    </r>
  </si>
  <si>
    <r>
      <rPr>
        <b/>
        <sz val="11"/>
        <color indexed="8"/>
        <rFont val="Arial Narrow"/>
        <family val="2"/>
      </rPr>
      <t>G. Talento Humano</t>
    </r>
    <r>
      <rPr>
        <sz val="11"/>
        <color indexed="8"/>
        <rFont val="Arial Narrow"/>
        <family val="2"/>
      </rPr>
      <t>: 
Seguimiento a la comunicación de fucniones por parte de los lideres de área</t>
    </r>
  </si>
  <si>
    <r>
      <rPr>
        <b/>
        <sz val="11"/>
        <color indexed="8"/>
        <rFont val="Arial Narrow"/>
        <family val="2"/>
      </rPr>
      <t>G. Talento Humano</t>
    </r>
    <r>
      <rPr>
        <sz val="11"/>
        <color indexed="8"/>
        <rFont val="Arial Narrow"/>
        <family val="2"/>
      </rPr>
      <t>: 
Comunicación de funciones</t>
    </r>
  </si>
  <si>
    <r>
      <rPr>
        <b/>
        <sz val="11"/>
        <color indexed="8"/>
        <rFont val="Arial Narrow"/>
        <family val="2"/>
      </rPr>
      <t>G. Talento Humano</t>
    </r>
    <r>
      <rPr>
        <sz val="11"/>
        <color indexed="8"/>
        <rFont val="Arial Narrow"/>
        <family val="2"/>
      </rPr>
      <t>: 
Socialización del Procedimiento de Evaluacion de Rendimiento a los lideres de área.</t>
    </r>
  </si>
  <si>
    <r>
      <rPr>
        <b/>
        <sz val="11"/>
        <color indexed="8"/>
        <rFont val="Arial Narrow"/>
        <family val="2"/>
      </rPr>
      <t>G. Talento Humano</t>
    </r>
    <r>
      <rPr>
        <sz val="11"/>
        <color indexed="8"/>
        <rFont val="Arial Narrow"/>
        <family val="2"/>
      </rPr>
      <t>: 
P-GT2-171 Procedimiento de Evaluación de Rendimiento de Empleados sin Dirección de Equipos</t>
    </r>
  </si>
  <si>
    <r>
      <rPr>
        <b/>
        <sz val="11"/>
        <color indexed="8"/>
        <rFont val="Arial Narrow"/>
        <family val="2"/>
      </rPr>
      <t>G. Talento Humano</t>
    </r>
    <r>
      <rPr>
        <sz val="11"/>
        <color indexed="8"/>
        <rFont val="Arial Narrow"/>
        <family val="2"/>
      </rPr>
      <t>: 
Cada que se debe realizar el proceso de Evaluación se envia los formatos a los lideres de area para que las realicen.</t>
    </r>
  </si>
  <si>
    <r>
      <rPr>
        <b/>
        <sz val="11"/>
        <color indexed="8"/>
        <rFont val="Arial Narrow"/>
        <family val="2"/>
      </rPr>
      <t>G. Talento Humano</t>
    </r>
    <r>
      <rPr>
        <sz val="11"/>
        <color indexed="8"/>
        <rFont val="Arial Narrow"/>
        <family val="2"/>
      </rPr>
      <t>: 
Formato de Evaluacion de Rendimiento</t>
    </r>
  </si>
  <si>
    <r>
      <rPr>
        <b/>
        <sz val="11"/>
        <color indexed="8"/>
        <rFont val="Arial Narrow"/>
        <family val="2"/>
      </rPr>
      <t>G. Talento Humano</t>
    </r>
    <r>
      <rPr>
        <sz val="11"/>
        <color indexed="8"/>
        <rFont val="Arial Narrow"/>
        <family val="2"/>
      </rPr>
      <t xml:space="preserve">: 
Se hace seguimiento a las evaluaciones legalizadas en la Gerencia de Talento Humano enviando recordatorios a los lideres de proceso de las evaluaciones pendientes. </t>
    </r>
  </si>
  <si>
    <r>
      <rPr>
        <b/>
        <sz val="11"/>
        <color indexed="8"/>
        <rFont val="Arial Narrow"/>
        <family val="2"/>
      </rPr>
      <t>G. Talento Humano</t>
    </r>
    <r>
      <rPr>
        <sz val="11"/>
        <color indexed="8"/>
        <rFont val="Arial Narrow"/>
        <family val="2"/>
      </rPr>
      <t>: 
Control de Evaluaciones de Rendimiento y Correos electronicos.</t>
    </r>
  </si>
  <si>
    <r>
      <rPr>
        <b/>
        <sz val="11"/>
        <color indexed="8"/>
        <rFont val="Arial Narrow"/>
        <family val="2"/>
      </rPr>
      <t xml:space="preserve">G. Talento Humano: </t>
    </r>
    <r>
      <rPr>
        <sz val="11"/>
        <color indexed="8"/>
        <rFont val="Arial Narrow"/>
        <family val="2"/>
      </rPr>
      <t xml:space="preserve"> Se han identificado las vacantes para promocion  directa y para las invitaciones internas</t>
    </r>
  </si>
  <si>
    <r>
      <rPr>
        <b/>
        <sz val="11"/>
        <color indexed="8"/>
        <rFont val="Arial Narrow"/>
        <family val="2"/>
      </rPr>
      <t>G. Talento Humano:</t>
    </r>
    <r>
      <rPr>
        <sz val="11"/>
        <color indexed="8"/>
        <rFont val="Arial Narrow"/>
        <family val="2"/>
      </rPr>
      <t xml:space="preserve"> Publicaciones de las invitaciones internas, las pruebas de competencias en el portal psigma, y esduios Portal e y M </t>
    </r>
  </si>
  <si>
    <r>
      <rPr>
        <b/>
        <sz val="11"/>
        <color indexed="8"/>
        <rFont val="Arial Narrow"/>
        <family val="2"/>
      </rPr>
      <t xml:space="preserve">G. Talento Humano: </t>
    </r>
    <r>
      <rPr>
        <sz val="11"/>
        <color indexed="8"/>
        <rFont val="Arial Narrow"/>
        <family val="2"/>
      </rPr>
      <t xml:space="preserve"> Se Enviaron las dos invitaciones internas para revisión</t>
    </r>
  </si>
  <si>
    <r>
      <rPr>
        <b/>
        <sz val="11"/>
        <color indexed="8"/>
        <rFont val="Arial Narrow"/>
        <family val="2"/>
      </rPr>
      <t>G. Talento Humano:</t>
    </r>
    <r>
      <rPr>
        <sz val="11"/>
        <color indexed="8"/>
        <rFont val="Arial Narrow"/>
        <family val="2"/>
      </rPr>
      <t xml:space="preserve"> correos de seguimiento y revisión</t>
    </r>
  </si>
  <si>
    <r>
      <rPr>
        <b/>
        <sz val="11"/>
        <color indexed="8"/>
        <rFont val="Arial Narrow"/>
        <family val="2"/>
      </rPr>
      <t>G. Talento Humano:</t>
    </r>
    <r>
      <rPr>
        <sz val="11"/>
        <color indexed="8"/>
        <rFont val="Arial Narrow"/>
        <family val="2"/>
      </rPr>
      <t xml:space="preserve"> Se realiza la revisión final para publicación de las dos invitaciones del trimestre</t>
    </r>
  </si>
  <si>
    <r>
      <rPr>
        <b/>
        <sz val="11"/>
        <color indexed="8"/>
        <rFont val="Arial Narrow"/>
        <family val="2"/>
      </rPr>
      <t>G. Talento Humano:</t>
    </r>
    <r>
      <rPr>
        <sz val="11"/>
        <color indexed="8"/>
        <rFont val="Arial Narrow"/>
        <family val="2"/>
      </rPr>
      <t xml:space="preserve"> Documento final </t>
    </r>
  </si>
  <si>
    <r>
      <rPr>
        <b/>
        <sz val="11"/>
        <color indexed="8"/>
        <rFont val="Arial Narrow"/>
        <family val="2"/>
      </rPr>
      <t>G. Talento Humano:</t>
    </r>
    <r>
      <rPr>
        <sz val="11"/>
        <color indexed="8"/>
        <rFont val="Arial Narrow"/>
        <family val="2"/>
      </rPr>
      <t xml:space="preserve"> se verifican los requisitos minimos de los postulados</t>
    </r>
  </si>
  <si>
    <r>
      <rPr>
        <b/>
        <sz val="11"/>
        <color indexed="8"/>
        <rFont val="Arial Narrow"/>
        <family val="2"/>
      </rPr>
      <t>G. Talento Humano:</t>
    </r>
    <r>
      <rPr>
        <sz val="11"/>
        <color indexed="8"/>
        <rFont val="Arial Narrow"/>
        <family val="2"/>
      </rPr>
      <t xml:space="preserve"> formato de verificacion requisitos</t>
    </r>
  </si>
  <si>
    <r>
      <rPr>
        <b/>
        <sz val="11"/>
        <color indexed="8"/>
        <rFont val="Arial Narrow"/>
        <family val="2"/>
      </rPr>
      <t>G. Talento Humano:</t>
    </r>
    <r>
      <rPr>
        <sz val="11"/>
        <color indexed="8"/>
        <rFont val="Arial Narrow"/>
        <family val="2"/>
      </rPr>
      <t xml:space="preserve"> se realiza el envío de los candidatos para pruebas de competencias y estudios de seguiridad requeridos de acuerdo a cumplimeinto de perfil</t>
    </r>
  </si>
  <si>
    <r>
      <rPr>
        <b/>
        <sz val="11"/>
        <color indexed="8"/>
        <rFont val="Arial Narrow"/>
        <family val="2"/>
      </rPr>
      <t>G. Talento Humano:</t>
    </r>
    <r>
      <rPr>
        <sz val="11"/>
        <color indexed="8"/>
        <rFont val="Arial Narrow"/>
        <family val="2"/>
      </rPr>
      <t xml:space="preserve"> Portal psigma y  portal E y M</t>
    </r>
  </si>
  <si>
    <r>
      <rPr>
        <b/>
        <sz val="11"/>
        <color indexed="8"/>
        <rFont val="Arial Narrow"/>
        <family val="2"/>
      </rPr>
      <t xml:space="preserve">G. Talento Humano: </t>
    </r>
    <r>
      <rPr>
        <sz val="11"/>
        <color indexed="8"/>
        <rFont val="Arial Narrow"/>
        <family val="2"/>
      </rPr>
      <t>Se han validado los requisitos minimos para cada cargo</t>
    </r>
  </si>
  <si>
    <r>
      <rPr>
        <b/>
        <sz val="11"/>
        <color indexed="8"/>
        <rFont val="Arial Narrow"/>
        <family val="2"/>
      </rPr>
      <t>G. Talento Humano:</t>
    </r>
    <r>
      <rPr>
        <sz val="11"/>
        <color indexed="8"/>
        <rFont val="Arial Narrow"/>
        <family val="2"/>
      </rPr>
      <t xml:space="preserve"> Historias laboarales y registro</t>
    </r>
  </si>
  <si>
    <r>
      <rPr>
        <b/>
        <sz val="11"/>
        <color indexed="8"/>
        <rFont val="Arial Narrow"/>
        <family val="2"/>
      </rPr>
      <t>G. Talento Humano:</t>
    </r>
    <r>
      <rPr>
        <sz val="11"/>
        <color indexed="8"/>
        <rFont val="Arial Narrow"/>
        <family val="2"/>
      </rPr>
      <t xml:space="preserve"> Promocion de 45 candidatos por promocion directa o invitación interna</t>
    </r>
  </si>
  <si>
    <r>
      <rPr>
        <b/>
        <sz val="11"/>
        <color indexed="8"/>
        <rFont val="Arial Narrow"/>
        <family val="2"/>
      </rPr>
      <t>G. Talento Humano:</t>
    </r>
    <r>
      <rPr>
        <sz val="11"/>
        <color indexed="8"/>
        <rFont val="Arial Narrow"/>
        <family val="2"/>
      </rPr>
      <t xml:space="preserve"> otro sí </t>
    </r>
  </si>
  <si>
    <r>
      <rPr>
        <b/>
        <sz val="11"/>
        <color indexed="8"/>
        <rFont val="Arial Narrow"/>
        <family val="2"/>
      </rPr>
      <t>G. Talento Humano:</t>
    </r>
    <r>
      <rPr>
        <sz val="11"/>
        <color indexed="8"/>
        <rFont val="Arial Narrow"/>
        <family val="2"/>
      </rPr>
      <t xml:space="preserve"> Se continua con la actualizacion de los perfiles de cargo </t>
    </r>
  </si>
  <si>
    <r>
      <rPr>
        <b/>
        <sz val="11"/>
        <color indexed="8"/>
        <rFont val="Arial Narrow"/>
        <family val="2"/>
      </rPr>
      <t>G. Talento Humano:</t>
    </r>
    <r>
      <rPr>
        <sz val="11"/>
        <color indexed="8"/>
        <rFont val="Arial Narrow"/>
        <family val="2"/>
      </rPr>
      <t xml:space="preserve"> documento en actualización</t>
    </r>
  </si>
  <si>
    <r>
      <rPr>
        <b/>
        <sz val="11"/>
        <color indexed="8"/>
        <rFont val="Arial Narrow"/>
        <family val="2"/>
      </rPr>
      <t>G. Talento Humano:</t>
    </r>
    <r>
      <rPr>
        <sz val="11"/>
        <color indexed="8"/>
        <rFont val="Arial Narrow"/>
        <family val="2"/>
      </rPr>
      <t xml:space="preserve"> Se  han realizado las publicaciones, a necesidad</t>
    </r>
  </si>
  <si>
    <r>
      <rPr>
        <b/>
        <sz val="11"/>
        <color indexed="8"/>
        <rFont val="Arial Narrow"/>
        <family val="2"/>
      </rPr>
      <t>G. Talento Humano:</t>
    </r>
    <r>
      <rPr>
        <sz val="11"/>
        <color indexed="8"/>
        <rFont val="Arial Narrow"/>
        <family val="2"/>
      </rPr>
      <t xml:space="preserve"> Portales elempleo.com y serviciodeempleo.gov</t>
    </r>
  </si>
  <si>
    <r>
      <rPr>
        <b/>
        <sz val="11"/>
        <color indexed="8"/>
        <rFont val="Arial Narrow"/>
        <family val="2"/>
      </rPr>
      <t>G. Talento Humano</t>
    </r>
    <r>
      <rPr>
        <sz val="11"/>
        <color indexed="8"/>
        <rFont val="Arial Narrow"/>
        <family val="2"/>
      </rPr>
      <t>: 
Se realizó la consolidación de la información, priorizando los temas a desarrollar en el PEC 2022.</t>
    </r>
  </si>
  <si>
    <r>
      <rPr>
        <b/>
        <sz val="11"/>
        <color indexed="8"/>
        <rFont val="Arial Narrow"/>
        <family val="2"/>
      </rPr>
      <t>G. Talento Humano</t>
    </r>
    <r>
      <rPr>
        <sz val="11"/>
        <color indexed="8"/>
        <rFont val="Arial Narrow"/>
        <family val="2"/>
      </rPr>
      <t>: 
Se hace se seguimiento de la actividad y retroalimentación mediante evaluacion de la actividad con los participantes.</t>
    </r>
  </si>
  <si>
    <r>
      <rPr>
        <b/>
        <sz val="11"/>
        <color indexed="8"/>
        <rFont val="Arial Narrow"/>
        <family val="2"/>
      </rPr>
      <t>G. Talento Humano</t>
    </r>
    <r>
      <rPr>
        <sz val="11"/>
        <color indexed="8"/>
        <rFont val="Arial Narrow"/>
        <family val="2"/>
      </rPr>
      <t>: 
Informes de actividades de formación</t>
    </r>
  </si>
  <si>
    <r>
      <rPr>
        <b/>
        <sz val="11"/>
        <color indexed="8"/>
        <rFont val="Arial Narrow"/>
        <family val="2"/>
      </rPr>
      <t>G. Talento Humano</t>
    </r>
    <r>
      <rPr>
        <sz val="11"/>
        <color indexed="8"/>
        <rFont val="Arial Narrow"/>
        <family val="2"/>
      </rPr>
      <t>: 
Si la persona incumple y pierde el curso se reporta para el respecitvo proceso disciplanrio.</t>
    </r>
  </si>
  <si>
    <r>
      <rPr>
        <b/>
        <sz val="11"/>
        <color indexed="8"/>
        <rFont val="Arial Narrow"/>
        <family val="2"/>
      </rPr>
      <t>G. Talento Humano</t>
    </r>
    <r>
      <rPr>
        <sz val="11"/>
        <color indexed="8"/>
        <rFont val="Arial Narrow"/>
        <family val="2"/>
      </rPr>
      <t>: 
Listados de asistencia e informes de la entidad educativa.</t>
    </r>
  </si>
  <si>
    <r>
      <rPr>
        <b/>
        <sz val="11"/>
        <color indexed="8"/>
        <rFont val="Arial Narrow"/>
        <family val="2"/>
      </rPr>
      <t>G. Talento Humano</t>
    </r>
    <r>
      <rPr>
        <sz val="11"/>
        <color indexed="8"/>
        <rFont val="Arial Narrow"/>
        <family val="2"/>
      </rPr>
      <t>: 
Se complementa la evalacion de impacto con otros lideres de proceso que puedan dar su concepto frente al resultado de la actividad</t>
    </r>
  </si>
  <si>
    <r>
      <rPr>
        <b/>
        <sz val="11"/>
        <color indexed="8"/>
        <rFont val="Arial Narrow"/>
        <family val="2"/>
      </rPr>
      <t>G. Talento Humano</t>
    </r>
    <r>
      <rPr>
        <sz val="11"/>
        <color indexed="8"/>
        <rFont val="Arial Narrow"/>
        <family val="2"/>
      </rPr>
      <t>: 
Formatos de evaluación de impacto.</t>
    </r>
  </si>
  <si>
    <r>
      <rPr>
        <b/>
        <sz val="11"/>
        <color indexed="8"/>
        <rFont val="Arial Narrow"/>
        <family val="2"/>
      </rPr>
      <t>G. Talento Humano</t>
    </r>
    <r>
      <rPr>
        <sz val="11"/>
        <color indexed="8"/>
        <rFont val="Arial Narrow"/>
        <family val="2"/>
      </rPr>
      <t>:
Algunas actividades de formación se eligen por el contenido de la actividad</t>
    </r>
  </si>
  <si>
    <r>
      <rPr>
        <b/>
        <sz val="11"/>
        <color indexed="8"/>
        <rFont val="Arial Narrow"/>
        <family val="2"/>
      </rPr>
      <t>G. Talento Humano</t>
    </r>
    <r>
      <rPr>
        <sz val="11"/>
        <color indexed="8"/>
        <rFont val="Arial Narrow"/>
        <family val="2"/>
      </rPr>
      <t>:
Propuesta del servicio</t>
    </r>
  </si>
  <si>
    <r>
      <rPr>
        <b/>
        <sz val="11"/>
        <color indexed="8"/>
        <rFont val="Arial Narrow"/>
        <family val="2"/>
      </rPr>
      <t>G. Talento Humano</t>
    </r>
    <r>
      <rPr>
        <sz val="11"/>
        <color indexed="8"/>
        <rFont val="Arial Narrow"/>
        <family val="2"/>
      </rPr>
      <t>: Se ha validado Requsitos minimos y perfil de cargo</t>
    </r>
  </si>
  <si>
    <r>
      <rPr>
        <b/>
        <sz val="11"/>
        <color indexed="8"/>
        <rFont val="Arial Narrow"/>
        <family val="2"/>
      </rPr>
      <t>G. Talento Humano</t>
    </r>
    <r>
      <rPr>
        <sz val="11"/>
        <color indexed="8"/>
        <rFont val="Arial Narrow"/>
        <family val="2"/>
      </rPr>
      <t>:</t>
    </r>
    <r>
      <rPr>
        <sz val="11"/>
        <color indexed="8"/>
        <rFont val="Arial Narrow"/>
        <family val="2"/>
      </rPr>
      <t xml:space="preserve"> requsiitos minimos, perfiles entrevista</t>
    </r>
  </si>
  <si>
    <r>
      <rPr>
        <b/>
        <sz val="11"/>
        <color indexed="8"/>
        <rFont val="Arial Narrow"/>
        <family val="2"/>
      </rPr>
      <t>G. Talento Humano</t>
    </r>
    <r>
      <rPr>
        <sz val="11"/>
        <color indexed="8"/>
        <rFont val="Arial Narrow"/>
        <family val="2"/>
      </rPr>
      <t>: El Gerente de TH revisa el cumplimiento del cierre del Estudio de Seguirdad</t>
    </r>
  </si>
  <si>
    <r>
      <rPr>
        <b/>
        <sz val="11"/>
        <color indexed="8"/>
        <rFont val="Arial Narrow"/>
        <family val="2"/>
      </rPr>
      <t>G. Talento Humano</t>
    </r>
    <r>
      <rPr>
        <sz val="11"/>
        <color indexed="8"/>
        <rFont val="Arial Narrow"/>
        <family val="2"/>
      </rPr>
      <t>:</t>
    </r>
    <r>
      <rPr>
        <sz val="11"/>
        <color indexed="8"/>
        <rFont val="Arial Narrow"/>
        <family val="2"/>
      </rPr>
      <t xml:space="preserve"> informe de cierre de estudio de seguridad por  proveedor E y M</t>
    </r>
  </si>
  <si>
    <r>
      <rPr>
        <b/>
        <sz val="11"/>
        <color indexed="8"/>
        <rFont val="Arial Narrow"/>
        <family val="2"/>
      </rPr>
      <t>G. Talento Humano</t>
    </r>
    <r>
      <rPr>
        <sz val="11"/>
        <color indexed="8"/>
        <rFont val="Arial Narrow"/>
        <family val="2"/>
      </rPr>
      <t>: El area de STT valida que cumpla el profesionagrama</t>
    </r>
  </si>
  <si>
    <r>
      <rPr>
        <b/>
        <sz val="11"/>
        <color indexed="8"/>
        <rFont val="Arial Narrow"/>
        <family val="2"/>
      </rPr>
      <t>G. Talento Humano</t>
    </r>
    <r>
      <rPr>
        <sz val="11"/>
        <color indexed="8"/>
        <rFont val="Arial Narrow"/>
        <family val="2"/>
      </rPr>
      <t>:</t>
    </r>
    <r>
      <rPr>
        <sz val="11"/>
        <color indexed="8"/>
        <rFont val="Arial Narrow"/>
        <family val="2"/>
      </rPr>
      <t xml:space="preserve"> Correo, orden de examenes </t>
    </r>
  </si>
  <si>
    <r>
      <rPr>
        <b/>
        <sz val="11"/>
        <color indexed="8"/>
        <rFont val="Arial Narrow"/>
        <family val="2"/>
      </rPr>
      <t>G. Talento Humano</t>
    </r>
    <r>
      <rPr>
        <sz val="11"/>
        <color indexed="8"/>
        <rFont val="Arial Narrow"/>
        <family val="2"/>
      </rPr>
      <t>: se continua pormoviendo los beneficios en entrevista</t>
    </r>
  </si>
  <si>
    <r>
      <rPr>
        <b/>
        <sz val="11"/>
        <color indexed="8"/>
        <rFont val="Arial Narrow"/>
        <family val="2"/>
      </rPr>
      <t>G. Talento Humano</t>
    </r>
    <r>
      <rPr>
        <sz val="11"/>
        <color indexed="8"/>
        <rFont val="Arial Narrow"/>
        <family val="2"/>
      </rPr>
      <t>:</t>
    </r>
    <r>
      <rPr>
        <sz val="11"/>
        <color indexed="8"/>
        <rFont val="Arial Narrow"/>
        <family val="2"/>
      </rPr>
      <t xml:space="preserve"> entrevista</t>
    </r>
  </si>
  <si>
    <r>
      <rPr>
        <b/>
        <sz val="11"/>
        <color indexed="8"/>
        <rFont val="Arial Narrow"/>
        <family val="2"/>
      </rPr>
      <t>G. Talento Humano</t>
    </r>
    <r>
      <rPr>
        <sz val="11"/>
        <color indexed="8"/>
        <rFont val="Arial Narrow"/>
        <family val="2"/>
      </rPr>
      <t xml:space="preserve">:Se valida con los asesores de cada EPS si pertenecen a dicha entidad del Sistema General de Seguridad Social (SGSS) </t>
    </r>
  </si>
  <si>
    <r>
      <rPr>
        <b/>
        <sz val="11"/>
        <color indexed="8"/>
        <rFont val="Arial Narrow"/>
        <family val="2"/>
      </rPr>
      <t>G. Talento Humano</t>
    </r>
    <r>
      <rPr>
        <sz val="11"/>
        <color indexed="8"/>
        <rFont val="Arial Narrow"/>
        <family val="2"/>
      </rPr>
      <t>: Se tiene contacto vía correo con cada uno de los asesores asignados a las EPS quienes reportan el certificado de cada uno de los afiliados, los cuales se valida frente al listado de personas que ingresan</t>
    </r>
  </si>
  <si>
    <r>
      <rPr>
        <b/>
        <sz val="11"/>
        <color indexed="8"/>
        <rFont val="Arial Narrow"/>
        <family val="2"/>
      </rPr>
      <t>G. Talento Humano</t>
    </r>
    <r>
      <rPr>
        <sz val="11"/>
        <color indexed="8"/>
        <rFont val="Arial Narrow"/>
        <family val="2"/>
      </rPr>
      <t>:Se hace seguimiento que los beneficarios queden activos tanto en la EPS como el la CCF con cada uno de los asesores</t>
    </r>
  </si>
  <si>
    <r>
      <rPr>
        <b/>
        <sz val="11"/>
        <color indexed="8"/>
        <rFont val="Arial Narrow"/>
        <family val="2"/>
      </rPr>
      <t>G. Talento Humano</t>
    </r>
    <r>
      <rPr>
        <sz val="11"/>
        <color indexed="8"/>
        <rFont val="Arial Narrow"/>
        <family val="2"/>
      </rPr>
      <t>:Una vez envida la informacion a tiempo se valida de nuevo la informacion de los canditados afiliar a la ARL</t>
    </r>
  </si>
  <si>
    <r>
      <rPr>
        <b/>
        <sz val="11"/>
        <color indexed="8"/>
        <rFont val="Arial Narrow"/>
        <family val="2"/>
      </rPr>
      <t>G. Talento Humano:</t>
    </r>
    <r>
      <rPr>
        <sz val="11"/>
        <color indexed="8"/>
        <rFont val="Arial Narrow"/>
        <family val="2"/>
      </rPr>
      <t xml:space="preserve"> Se realiza validacion de manuales funcionales cada vez que se presenta un cambio en el sistema erp ya seha por cambios normativos o mejoras especificas de un programa, se realiza validacion previa en ambiente de preproddiccion antes de ejecutar cualquier cambio en el ambiente productivo y en la base de datos actualizada, previo a la autorizacion del comite de cambios de la SAE</t>
    </r>
  </si>
  <si>
    <r>
      <rPr>
        <b/>
        <sz val="11"/>
        <color indexed="8"/>
        <rFont val="Arial Narrow"/>
        <family val="2"/>
      </rPr>
      <t>G. Talento Humano:</t>
    </r>
    <r>
      <rPr>
        <sz val="11"/>
        <color indexed="8"/>
        <rFont val="Arial Narrow"/>
        <family val="2"/>
      </rPr>
      <t xml:space="preserve"> Se hace validacion permanente a todos los procesos que impactan la nomina , tanto parametrizacion del sistema, funcionamiento del mismo, validacion de novedades y revision detallada de cada proceso de liquidacion tanto de nomina, retencion en la fuente, seguridad social , procesos de ciefrre de mes y de interfaz contable</t>
    </r>
  </si>
  <si>
    <r>
      <rPr>
        <b/>
        <sz val="11"/>
        <color indexed="8"/>
        <rFont val="Arial Narrow"/>
        <family val="2"/>
      </rPr>
      <t>G. Talento Humano:</t>
    </r>
    <r>
      <rPr>
        <sz val="11"/>
        <color indexed="8"/>
        <rFont val="Arial Narrow"/>
        <family val="2"/>
      </rPr>
      <t xml:space="preserve"> Se participa en actividades de formacion e induccion de acuerdo al cronograma de capacitacion establecido en sae y a actividades especificas de la gerencia</t>
    </r>
  </si>
  <si>
    <r>
      <rPr>
        <b/>
        <sz val="11"/>
        <color indexed="8"/>
        <rFont val="Arial Narrow"/>
        <family val="2"/>
      </rPr>
      <t>G. Talento Humano:</t>
    </r>
    <r>
      <rPr>
        <sz val="11"/>
        <color indexed="8"/>
        <rFont val="Arial Narrow"/>
        <family val="2"/>
      </rPr>
      <t xml:space="preserve"> Calendario teams</t>
    </r>
  </si>
  <si>
    <r>
      <rPr>
        <b/>
        <sz val="11"/>
        <color indexed="8"/>
        <rFont val="Arial Narrow"/>
        <family val="2"/>
      </rPr>
      <t>G. Talento Humano</t>
    </r>
    <r>
      <rPr>
        <sz val="11"/>
        <color indexed="8"/>
        <rFont val="Arial Narrow"/>
        <family val="2"/>
      </rPr>
      <t>:</t>
    </r>
    <r>
      <rPr>
        <sz val="11"/>
        <color indexed="8"/>
        <rFont val="Arial Narrow"/>
        <family val="2"/>
      </rPr>
      <t xml:space="preserve">
Se estan ejecutando capacitaciones virtuales y presenciales a los brigadistas a nivel nacional. 
Estas capacitaciones se estan ejecutando desde el 05 de Septiembre de 2022.</t>
    </r>
  </si>
  <si>
    <r>
      <rPr>
        <b/>
        <sz val="11"/>
        <color indexed="8"/>
        <rFont val="Arial Narrow"/>
        <family val="2"/>
      </rPr>
      <t>G. Talento Humano</t>
    </r>
    <r>
      <rPr>
        <sz val="11"/>
        <color indexed="8"/>
        <rFont val="Arial Narrow"/>
        <family val="2"/>
      </rPr>
      <t>:</t>
    </r>
    <r>
      <rPr>
        <sz val="11"/>
        <color indexed="8"/>
        <rFont val="Arial Narrow"/>
        <family val="2"/>
      </rPr>
      <t xml:space="preserve">
Asistencia a capacitaciones presenciales.
Reporte de forms , para las capacitaciones virtuales.</t>
    </r>
  </si>
  <si>
    <r>
      <rPr>
        <b/>
        <sz val="11"/>
        <color indexed="8"/>
        <rFont val="Arial Narrow"/>
        <family val="2"/>
      </rPr>
      <t>G. Talento Humano</t>
    </r>
    <r>
      <rPr>
        <sz val="11"/>
        <color indexed="8"/>
        <rFont val="Arial Narrow"/>
        <family val="2"/>
      </rPr>
      <t>:</t>
    </r>
    <r>
      <rPr>
        <sz val="11"/>
        <color indexed="8"/>
        <rFont val="Arial Narrow"/>
        <family val="2"/>
      </rPr>
      <t xml:space="preserve">
No se ha generado una capacitacion especifica, sin embargo en procesos de induccion se da la indicaciones de como realziar el reporte.</t>
    </r>
  </si>
  <si>
    <r>
      <rPr>
        <b/>
        <sz val="11"/>
        <color indexed="8"/>
        <rFont val="Arial Narrow"/>
        <family val="2"/>
      </rPr>
      <t>G. Talento Humano</t>
    </r>
    <r>
      <rPr>
        <sz val="11"/>
        <color indexed="8"/>
        <rFont val="Arial Narrow"/>
        <family val="2"/>
      </rPr>
      <t>:</t>
    </r>
  </si>
  <si>
    <r>
      <rPr>
        <b/>
        <sz val="11"/>
        <color indexed="8"/>
        <rFont val="Arial Narrow"/>
        <family val="2"/>
      </rPr>
      <t>G. Talento Humano</t>
    </r>
    <r>
      <rPr>
        <sz val="11"/>
        <color indexed="8"/>
        <rFont val="Arial Narrow"/>
        <family val="2"/>
      </rPr>
      <t>:
Se realiza simulacro a nivel nacional.</t>
    </r>
  </si>
  <si>
    <r>
      <rPr>
        <b/>
        <sz val="11"/>
        <color indexed="8"/>
        <rFont val="Arial Narrow"/>
        <family val="2"/>
      </rPr>
      <t>G. Talento Humano</t>
    </r>
    <r>
      <rPr>
        <sz val="11"/>
        <color indexed="8"/>
        <rFont val="Arial Narrow"/>
        <family val="2"/>
      </rPr>
      <t>:
Registros fotograficos, certificados de participacion de simulacro en bogota.
Informes de simulacros</t>
    </r>
  </si>
  <si>
    <r>
      <rPr>
        <b/>
        <sz val="11"/>
        <color indexed="8"/>
        <rFont val="Arial Narrow"/>
        <family val="2"/>
      </rPr>
      <t>G. Talento Humano</t>
    </r>
    <r>
      <rPr>
        <sz val="11"/>
        <color indexed="8"/>
        <rFont val="Arial Narrow"/>
        <family val="2"/>
      </rPr>
      <t>:</t>
    </r>
    <r>
      <rPr>
        <sz val="11"/>
        <color indexed="8"/>
        <rFont val="Arial Narrow"/>
        <family val="2"/>
      </rPr>
      <t xml:space="preserve">
No se ha generado una consolidadcion de la información</t>
    </r>
  </si>
  <si>
    <r>
      <rPr>
        <b/>
        <sz val="11"/>
        <color indexed="8"/>
        <rFont val="Arial Narrow"/>
        <family val="2"/>
      </rPr>
      <t>G. Talento Humano</t>
    </r>
    <r>
      <rPr>
        <sz val="11"/>
        <color indexed="8"/>
        <rFont val="Arial Narrow"/>
        <family val="2"/>
      </rPr>
      <t>:</t>
    </r>
    <r>
      <rPr>
        <sz val="11"/>
        <color indexed="8"/>
        <rFont val="Arial Narrow"/>
        <family val="2"/>
      </rPr>
      <t xml:space="preserve">
Los reportes de condiciones inseguras se encuentran dentro de las peligros ya identificados en la matriz</t>
    </r>
  </si>
  <si>
    <r>
      <rPr>
        <b/>
        <sz val="11"/>
        <color indexed="8"/>
        <rFont val="Arial Narrow"/>
        <family val="2"/>
      </rPr>
      <t>G. Talento Humano</t>
    </r>
    <r>
      <rPr>
        <sz val="11"/>
        <color indexed="8"/>
        <rFont val="Arial Narrow"/>
        <family val="2"/>
      </rPr>
      <t>:
Matriz de identifcacion de peligros
Matriz de seguimiento a condiciones inseguras.</t>
    </r>
  </si>
  <si>
    <r>
      <rPr>
        <b/>
        <sz val="11"/>
        <color indexed="8"/>
        <rFont val="Arial Narrow"/>
        <family val="2"/>
      </rPr>
      <t>G. Talento Humano</t>
    </r>
    <r>
      <rPr>
        <sz val="11"/>
        <color indexed="8"/>
        <rFont val="Arial Narrow"/>
        <family val="2"/>
      </rPr>
      <t>:
Se cuenta en la intranet con el documento: INSTRUCTIVO MEDIDAS DE SEGURIDAD PARA LOS SERVIDORES PUBLICOS DE SAE EN SITUACIÓN DE RIESGO
Sin embargo no se ha documentado un protocolo, Se esta trabajando un guias de prevencion, pero no se ha defindo la elaboracion de un PROTOCOLO.</t>
    </r>
  </si>
  <si>
    <r>
      <rPr>
        <b/>
        <sz val="11"/>
        <color indexed="8"/>
        <rFont val="Arial Narrow"/>
        <family val="2"/>
      </rPr>
      <t>G. Talento Humano</t>
    </r>
    <r>
      <rPr>
        <sz val="11"/>
        <color indexed="8"/>
        <rFont val="Arial Narrow"/>
        <family val="2"/>
      </rPr>
      <t>:
 INSTRUCTIVO MEDIDAS DE SEGURIDAD PARA LOS
SERVIDORES PUBLICOS DE SAE EN SITUACIÓN DE RIESGO.
6 Guias de prevencion del riesgo publico.</t>
    </r>
  </si>
  <si>
    <r>
      <rPr>
        <b/>
        <sz val="11"/>
        <color indexed="8"/>
        <rFont val="Arial Narrow"/>
        <family val="2"/>
      </rPr>
      <t>G. Talento Humano</t>
    </r>
    <r>
      <rPr>
        <sz val="11"/>
        <color indexed="8"/>
        <rFont val="Arial Narrow"/>
        <family val="2"/>
      </rPr>
      <t xml:space="preserve">:Se hace contacto con los asesores dispuestos para este fin </t>
    </r>
  </si>
  <si>
    <r>
      <rPr>
        <b/>
        <sz val="11"/>
        <color indexed="8"/>
        <rFont val="Arial Narrow"/>
        <family val="2"/>
      </rPr>
      <t>G. Talento Humano:</t>
    </r>
    <r>
      <rPr>
        <sz val="11"/>
        <color indexed="8"/>
        <rFont val="Arial Narrow"/>
        <family val="2"/>
      </rPr>
      <t xml:space="preserve">
se hace seguimiento de acuerdo con las fechas sugeridas en caso tal de replantear alguna estrategia o actividad</t>
    </r>
  </si>
  <si>
    <r>
      <rPr>
        <b/>
        <sz val="11"/>
        <color indexed="8"/>
        <rFont val="Arial Narrow"/>
        <family val="2"/>
      </rPr>
      <t>G. Talento Humano:</t>
    </r>
    <r>
      <rPr>
        <sz val="11"/>
        <color indexed="8"/>
        <rFont val="Arial Narrow"/>
        <family val="2"/>
      </rPr>
      <t xml:space="preserve">
Cronograma de https://www.saesas.gov.co/nuestra_entidad/estructura_organizacional_talento_29904/plan_estrategico_talento_humano_109875/2_programa_bienestar_social_109879bienestar 2022</t>
    </r>
  </si>
  <si>
    <r>
      <rPr>
        <b/>
        <sz val="11"/>
        <color indexed="8"/>
        <rFont val="Arial Narrow"/>
        <family val="2"/>
      </rPr>
      <t>G. Talento Humano:</t>
    </r>
    <r>
      <rPr>
        <sz val="11"/>
        <color indexed="8"/>
        <rFont val="Arial Narrow"/>
        <family val="2"/>
      </rPr>
      <t xml:space="preserve">
se realiza seguimiento y socialización de acuerdo con la necesidad de las activiades u estrategia que se tiene programado en el año para la realización de 30 actividades dentro del programa de Bienestar.</t>
    </r>
  </si>
  <si>
    <r>
      <rPr>
        <b/>
        <sz val="11"/>
        <color indexed="8"/>
        <rFont val="Arial Narrow"/>
        <family val="2"/>
      </rPr>
      <t>G. Talento Humano:</t>
    </r>
    <r>
      <rPr>
        <sz val="11"/>
        <color indexed="8"/>
        <rFont val="Arial Narrow"/>
        <family val="2"/>
      </rPr>
      <t xml:space="preserve">
se tiene programado en el año realizar 30 actividades dentro del programa de Bienestar de las cuales a la fecha no se han reprogramado por falta de planeación.</t>
    </r>
  </si>
  <si>
    <r>
      <rPr>
        <b/>
        <sz val="11"/>
        <color indexed="8"/>
        <rFont val="Arial Narrow"/>
        <family val="2"/>
      </rPr>
      <t>G. Talento Humano</t>
    </r>
    <r>
      <rPr>
        <sz val="11"/>
        <color indexed="8"/>
        <rFont val="Arial Narrow"/>
        <family val="2"/>
      </rPr>
      <t>:
Para cuantificar el estado ambiental de la entidad de realiza la identificación y cálculo de la huella de carbon.</t>
    </r>
  </si>
  <si>
    <r>
      <rPr>
        <b/>
        <sz val="11"/>
        <color indexed="8"/>
        <rFont val="Arial Narrow"/>
        <family val="2"/>
      </rPr>
      <t>G. Talento Humano</t>
    </r>
    <r>
      <rPr>
        <sz val="11"/>
        <color indexed="8"/>
        <rFont val="Arial Narrow"/>
        <family val="2"/>
      </rPr>
      <t>:
Informe de resultados del cálculo de la huella de carbono y plan de acción de mejora</t>
    </r>
  </si>
  <si>
    <r>
      <rPr>
        <b/>
        <sz val="11"/>
        <color indexed="8"/>
        <rFont val="Arial Narrow"/>
        <family val="2"/>
      </rPr>
      <t>G. Talento Humano</t>
    </r>
    <r>
      <rPr>
        <sz val="11"/>
        <color indexed="8"/>
        <rFont val="Arial Narrow"/>
        <family val="2"/>
      </rPr>
      <t>:
La proyección presupuestal se realiza en lostiempos establecidos por la Gerencia financiera, esto es un año antes</t>
    </r>
  </si>
  <si>
    <r>
      <rPr>
        <b/>
        <sz val="11"/>
        <color indexed="8"/>
        <rFont val="Arial Narrow"/>
        <family val="2"/>
      </rPr>
      <t>G. Talento Humano</t>
    </r>
    <r>
      <rPr>
        <sz val="11"/>
        <color indexed="8"/>
        <rFont val="Arial Narrow"/>
        <family val="2"/>
      </rPr>
      <t>:
Presupuesto gestión ambiental</t>
    </r>
  </si>
  <si>
    <r>
      <rPr>
        <b/>
        <sz val="11"/>
        <color indexed="8"/>
        <rFont val="Arial Narrow"/>
        <family val="2"/>
      </rPr>
      <t>G. Talento Humano</t>
    </r>
    <r>
      <rPr>
        <sz val="11"/>
        <color indexed="8"/>
        <rFont val="Arial Narrow"/>
        <family val="2"/>
      </rPr>
      <t>:
Se realiza seguimiento según las fechas programadas mediante comunicación directa con el equipo de diseño y se deja carpeta en correo denominada Publicaciones donde se alojan las comunicaciones publicadas</t>
    </r>
  </si>
  <si>
    <r>
      <rPr>
        <b/>
        <sz val="11"/>
        <color indexed="8"/>
        <rFont val="Arial Narrow"/>
        <family val="2"/>
      </rPr>
      <t>G. Talento Humano</t>
    </r>
    <r>
      <rPr>
        <sz val="11"/>
        <color indexed="8"/>
        <rFont val="Arial Narrow"/>
        <family val="2"/>
      </rPr>
      <t>:
Canales internos de comunicación</t>
    </r>
  </si>
  <si>
    <r>
      <rPr>
        <b/>
        <sz val="11"/>
        <color indexed="8"/>
        <rFont val="Arial Narrow"/>
        <family val="2"/>
      </rPr>
      <t>G. Talento Humano</t>
    </r>
    <r>
      <rPr>
        <sz val="11"/>
        <color indexed="8"/>
        <rFont val="Arial Narrow"/>
        <family val="2"/>
      </rPr>
      <t>:
Se realiza la socialización de obligaciones y responsabilidades de la gestión ambiental establecidas en el reglamento interno de trabajo, a los colaboradores de la entidad en inducciones de ingreso.</t>
    </r>
  </si>
  <si>
    <r>
      <rPr>
        <b/>
        <sz val="11"/>
        <color indexed="8"/>
        <rFont val="Arial Narrow"/>
        <family val="2"/>
      </rPr>
      <t>G. Talento Humano</t>
    </r>
    <r>
      <rPr>
        <sz val="11"/>
        <color indexed="8"/>
        <rFont val="Arial Narrow"/>
        <family val="2"/>
      </rPr>
      <t>:
Formato de Presentación del SGA y citaciones.</t>
    </r>
  </si>
  <si>
    <r>
      <rPr>
        <b/>
        <sz val="11"/>
        <color indexed="8"/>
        <rFont val="Arial Narrow"/>
        <family val="2"/>
      </rPr>
      <t>G. Talento Humano</t>
    </r>
    <r>
      <rPr>
        <sz val="11"/>
        <color indexed="8"/>
        <rFont val="Arial Narrow"/>
        <family val="2"/>
      </rPr>
      <t>:
Pendiente por iniciar esa fase del procedimiento</t>
    </r>
  </si>
  <si>
    <r>
      <rPr>
        <b/>
        <sz val="11"/>
        <color indexed="8"/>
        <rFont val="Arial Narrow"/>
        <family val="2"/>
      </rPr>
      <t>G. Talento Humano</t>
    </r>
    <r>
      <rPr>
        <sz val="11"/>
        <color indexed="8"/>
        <rFont val="Arial Narrow"/>
        <family val="2"/>
      </rPr>
      <t>:
Pendiente por iniciar</t>
    </r>
  </si>
  <si>
    <r>
      <rPr>
        <b/>
        <sz val="11"/>
        <color indexed="8"/>
        <rFont val="Arial Narrow"/>
        <family val="2"/>
      </rPr>
      <t>G. Talento Humano</t>
    </r>
    <r>
      <rPr>
        <sz val="11"/>
        <color indexed="8"/>
        <rFont val="Arial Narrow"/>
        <family val="2"/>
      </rPr>
      <t>:
El recurso identificado es para control y aplicación propia de la gerencia de talento humano, sin embargo, se maneja la estategia de implementación en conjunto con el GIT de servicios adm.</t>
    </r>
  </si>
  <si>
    <r>
      <rPr>
        <b/>
        <sz val="11"/>
        <color indexed="8"/>
        <rFont val="Arial Narrow"/>
        <family val="2"/>
      </rPr>
      <t>G. Talento Humano</t>
    </r>
    <r>
      <rPr>
        <sz val="11"/>
        <color indexed="8"/>
        <rFont val="Arial Narrow"/>
        <family val="2"/>
      </rPr>
      <t>:
Se encuentra en curso la aplicación de la plataforma de conocimiento y apropiación de temáticas ambientales denominado Juntos Es Posible</t>
    </r>
  </si>
  <si>
    <r>
      <rPr>
        <b/>
        <sz val="11"/>
        <color indexed="8"/>
        <rFont val="Arial Narrow"/>
        <family val="2"/>
      </rPr>
      <t>G. Talento Humano</t>
    </r>
    <r>
      <rPr>
        <sz val="11"/>
        <color indexed="8"/>
        <rFont val="Arial Narrow"/>
        <family val="2"/>
      </rPr>
      <t>:
*Convenio WWF
*Acuerdo de confidencialidad
*Plataforma juntos es posible
*Proyecto</t>
    </r>
  </si>
  <si>
    <r>
      <rPr>
        <b/>
        <sz val="11"/>
        <color indexed="8"/>
        <rFont val="Arial Narrow"/>
        <family val="2"/>
      </rPr>
      <t>G. Talento Humano</t>
    </r>
    <r>
      <rPr>
        <sz val="11"/>
        <color indexed="8"/>
        <rFont val="Arial Narrow"/>
        <family val="2"/>
      </rPr>
      <t>:
Una vez cumplidos los tiempos pactados se realiza seguimiento sobre los correos enviados a los casos no cerrados.</t>
    </r>
  </si>
  <si>
    <r>
      <rPr>
        <b/>
        <sz val="11"/>
        <color indexed="8"/>
        <rFont val="Arial Narrow"/>
        <family val="2"/>
      </rPr>
      <t>G. Talento Humano</t>
    </r>
    <r>
      <rPr>
        <sz val="11"/>
        <color indexed="8"/>
        <rFont val="Arial Narrow"/>
        <family val="2"/>
      </rPr>
      <t>:
*Correos electrónicos</t>
    </r>
  </si>
  <si>
    <r>
      <rPr>
        <b/>
        <sz val="11"/>
        <color indexed="8"/>
        <rFont val="Arial Narrow"/>
        <family val="2"/>
      </rPr>
      <t>G. Talento Humano</t>
    </r>
    <r>
      <rPr>
        <sz val="11"/>
        <color indexed="8"/>
        <rFont val="Arial Narrow"/>
        <family val="2"/>
      </rPr>
      <t>:
Se realiza la socialización de obligaciones y responsabilidades de la gestión ambiental establecidas en el reglamento interno de trabajo, a los colaboradores de la entidadque ingresan mediante la inducción.</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</si>
  <si>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 los periodos de revision de la matriz deacuerdo al plan de trabajo</t>
    </r>
  </si>
  <si>
    <r>
      <rPr>
        <b/>
        <sz val="11"/>
        <color indexed="8"/>
        <rFont val="Arial Narrow"/>
        <family val="2"/>
      </rPr>
      <t>G. Talento Humano</t>
    </r>
    <r>
      <rPr>
        <sz val="11"/>
        <color indexed="8"/>
        <rFont val="Arial Narrow"/>
        <family val="2"/>
      </rPr>
      <t>:
Seguimiento al plan de trabajo anual.</t>
    </r>
  </si>
  <si>
    <r>
      <rPr>
        <b/>
        <sz val="11"/>
        <color indexed="8"/>
        <rFont val="Arial Narrow"/>
        <family val="2"/>
      </rPr>
      <t>G. Talento Humano</t>
    </r>
    <r>
      <rPr>
        <sz val="11"/>
        <color indexed="8"/>
        <rFont val="Arial Narrow"/>
        <family val="2"/>
      </rPr>
      <t>:</t>
    </r>
    <r>
      <rPr>
        <sz val="11"/>
        <color indexed="8"/>
        <rFont val="Arial Narrow"/>
        <family val="2"/>
      </rPr>
      <t xml:space="preserve">
Con el apoyo de ARL se realiza la actualizacion de matriz legal</t>
    </r>
  </si>
  <si>
    <r>
      <rPr>
        <b/>
        <sz val="11"/>
        <color indexed="8"/>
        <rFont val="Arial Narrow"/>
        <family val="2"/>
      </rPr>
      <t>G. Talento Humano</t>
    </r>
    <r>
      <rPr>
        <sz val="11"/>
        <color indexed="8"/>
        <rFont val="Arial Narrow"/>
        <family val="2"/>
      </rPr>
      <t>:</t>
    </r>
    <r>
      <rPr>
        <sz val="11"/>
        <color indexed="8"/>
        <rFont val="Arial Narrow"/>
        <family val="2"/>
      </rPr>
      <t xml:space="preserve">
Correo enviado con la actualizacion de la matriz legalñ.</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</si>
  <si>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al cumplimiento de los contratos actuales</t>
    </r>
  </si>
  <si>
    <r>
      <rPr>
        <b/>
        <sz val="11"/>
        <color indexed="8"/>
        <rFont val="Arial Narrow"/>
        <family val="2"/>
      </rPr>
      <t>G. Talento Humano</t>
    </r>
    <r>
      <rPr>
        <sz val="11"/>
        <color indexed="8"/>
        <rFont val="Arial Narrow"/>
        <family val="2"/>
      </rPr>
      <t>:</t>
    </r>
    <r>
      <rPr>
        <sz val="11"/>
        <color indexed="8"/>
        <rFont val="Arial Narrow"/>
        <family val="2"/>
      </rPr>
      <t xml:space="preserve">
Actualmente no se han presentando cambios que requieran la aplicación del procedimiento de gestion del cambio.</t>
    </r>
  </si>
  <si>
    <r>
      <rPr>
        <b/>
        <sz val="11"/>
        <color indexed="8"/>
        <rFont val="Arial Narrow"/>
        <family val="2"/>
      </rPr>
      <t>G. Talento Humano</t>
    </r>
    <r>
      <rPr>
        <sz val="11"/>
        <color indexed="8"/>
        <rFont val="Arial Narrow"/>
        <family val="2"/>
      </rPr>
      <t>:</t>
    </r>
    <r>
      <rPr>
        <sz val="11"/>
        <color indexed="8"/>
        <rFont val="Arial Narrow"/>
        <family val="2"/>
      </rPr>
      <t xml:space="preserve">
Se realiza seguimiento al plan de trabajo de forma mensual, establecimiento las actividadesde inspeccion programadas</t>
    </r>
  </si>
  <si>
    <r>
      <rPr>
        <b/>
        <sz val="11"/>
        <color indexed="8"/>
        <rFont val="Arial Narrow"/>
        <family val="2"/>
      </rPr>
      <t>G. Talento Humano</t>
    </r>
    <r>
      <rPr>
        <sz val="11"/>
        <color indexed="8"/>
        <rFont val="Arial Narrow"/>
        <family val="2"/>
      </rPr>
      <t>:</t>
    </r>
    <r>
      <rPr>
        <sz val="11"/>
        <color indexed="8"/>
        <rFont val="Arial Narrow"/>
        <family val="2"/>
      </rPr>
      <t xml:space="preserve">
Seguimiento al plan de trabajo</t>
    </r>
  </si>
  <si>
    <r>
      <rPr>
        <b/>
        <sz val="11"/>
        <color indexed="8"/>
        <rFont val="Arial Narrow"/>
        <family val="2"/>
      </rPr>
      <t>G. Talento Humano</t>
    </r>
    <r>
      <rPr>
        <sz val="11"/>
        <color indexed="8"/>
        <rFont val="Arial Narrow"/>
        <family val="2"/>
      </rPr>
      <t>:</t>
    </r>
    <r>
      <rPr>
        <sz val="11"/>
        <color indexed="8"/>
        <rFont val="Arial Narrow"/>
        <family val="2"/>
      </rPr>
      <t xml:space="preserve">
Desde el área de selección y contratacion se realiza la validacion de documentacion requerida</t>
    </r>
  </si>
  <si>
    <r>
      <rPr>
        <b/>
        <sz val="11"/>
        <color indexed="8"/>
        <rFont val="Arial Narrow"/>
        <family val="2"/>
      </rPr>
      <t>G. Talento Humano</t>
    </r>
    <r>
      <rPr>
        <sz val="11"/>
        <color indexed="8"/>
        <rFont val="Arial Narrow"/>
        <family val="2"/>
      </rPr>
      <t>:
Hoja de vida del colaborador</t>
    </r>
  </si>
  <si>
    <r>
      <rPr>
        <b/>
        <sz val="11"/>
        <color indexed="8"/>
        <rFont val="Arial Narrow"/>
        <family val="2"/>
      </rPr>
      <t>G. Talento Humano</t>
    </r>
    <r>
      <rPr>
        <sz val="11"/>
        <color indexed="8"/>
        <rFont val="Arial Narrow"/>
        <family val="2"/>
      </rPr>
      <t>:
De acuerdo a las actividades planteadas en el plan de trabajo se ejecutan con el fin de prevenir enfermedades laborales</t>
    </r>
  </si>
  <si>
    <r>
      <rPr>
        <b/>
        <sz val="11"/>
        <color indexed="8"/>
        <rFont val="Arial Narrow"/>
        <family val="2"/>
      </rPr>
      <t>G. Talento Humano</t>
    </r>
    <r>
      <rPr>
        <sz val="11"/>
        <color indexed="8"/>
        <rFont val="Arial Narrow"/>
        <family val="2"/>
      </rPr>
      <t>:</t>
    </r>
    <r>
      <rPr>
        <sz val="11"/>
        <color indexed="8"/>
        <rFont val="Arial Narrow"/>
        <family val="2"/>
      </rPr>
      <t xml:space="preserve">
Seguimiento al plan de trabajo anual</t>
    </r>
  </si>
  <si>
    <r>
      <rPr>
        <b/>
        <sz val="11"/>
        <color indexed="8"/>
        <rFont val="Arial Narrow"/>
        <family val="2"/>
      </rPr>
      <t>G. Talento Humano:</t>
    </r>
    <r>
      <rPr>
        <sz val="11"/>
        <color indexed="8"/>
        <rFont val="Arial Narrow"/>
        <family val="2"/>
      </rPr>
      <t xml:space="preserve">
se gestiona validación de 73 auxilios educativos de los cuales se gestionen 71 cumpliendo con las condiciones pactadas en el procedimiento P-GT4-188 Procedimiento de Incentivos y Reconocimientos </t>
    </r>
    <r>
      <rPr>
        <b/>
        <sz val="11"/>
        <color indexed="8"/>
        <rFont val="Arial Narrow"/>
        <family val="2"/>
      </rPr>
      <t>.</t>
    </r>
  </si>
  <si>
    <r>
      <rPr>
        <b/>
        <sz val="11"/>
        <color indexed="8"/>
        <rFont val="Arial Narrow"/>
        <family val="2"/>
      </rPr>
      <t>G. Talento Humano:</t>
    </r>
    <r>
      <rPr>
        <sz val="11"/>
        <color indexed="8"/>
        <rFont val="Arial Narrow"/>
        <family val="2"/>
      </rPr>
      <t xml:space="preserve">
se realiza seguimiento y socialización en campañas y dibulgación individual.</t>
    </r>
  </si>
  <si>
    <r>
      <rPr>
        <b/>
        <sz val="11"/>
        <color indexed="8"/>
        <rFont val="Arial Narrow"/>
        <family val="2"/>
      </rPr>
      <t xml:space="preserve">G. Talento Humano: </t>
    </r>
    <r>
      <rPr>
        <sz val="11"/>
        <color indexed="8"/>
        <rFont val="Arial Narrow"/>
        <family val="2"/>
      </rPr>
      <t xml:space="preserve">P-GT4-188 Procedimiento de Incentivos y Reconocimientos .
G. Talento Humano:
Aplicativo Seven 
Aplicativo Zeus
Correo de Bienestar y calidad de vida 
cbienestar@saesas.gov.co
Voz a Voz </t>
    </r>
  </si>
  <si>
    <r>
      <rPr>
        <b/>
        <sz val="11"/>
        <color indexed="8"/>
        <rFont val="Arial Narrow"/>
        <family val="2"/>
      </rPr>
      <t>G. Talento Humano:</t>
    </r>
    <r>
      <rPr>
        <sz val="11"/>
        <color indexed="8"/>
        <rFont val="Arial Narrow"/>
        <family val="2"/>
      </rPr>
      <t xml:space="preserve"> Encuestas y necesidades identificadas y que se requieran G. Talento Humano:
en el transcurso del desarrollo de las gestiones 
Encuesta Clima Organizacional 
Encuesta Psicosocial 
Cargas
Correos y Gestines de todas las áreas  </t>
    </r>
  </si>
  <si>
    <r>
      <rPr>
        <b/>
        <sz val="11"/>
        <color indexed="8"/>
        <rFont val="Arial Narrow"/>
        <family val="2"/>
      </rPr>
      <t xml:space="preserve">G. Talento Humano: </t>
    </r>
    <r>
      <rPr>
        <sz val="11"/>
        <color indexed="8"/>
        <rFont val="Arial Narrow"/>
        <family val="2"/>
      </rPr>
      <t xml:space="preserve"> La Gerencia de Talento Humano, realiza la revisión del procedimiento aplciado en las invitaciones internas y promociones directas, de acuerdo a los perfieles </t>
    </r>
  </si>
  <si>
    <r>
      <rPr>
        <b/>
        <sz val="11"/>
        <color indexed="8"/>
        <rFont val="Arial Narrow"/>
        <family val="2"/>
      </rPr>
      <t>G. Talento Humano:</t>
    </r>
    <r>
      <rPr>
        <sz val="11"/>
        <color indexed="8"/>
        <rFont val="Arial Narrow"/>
        <family val="2"/>
      </rPr>
      <t xml:space="preserve"> http://intranetsae/saein/DocumentosIntranet/NuestraSAE/Arquitectura/GestionProcesos/Trasversales/GT/Administracion_del_Talento_Humano/P-GT1-010_Procedimiento_Selecci%C3%B3n_y_Promoci%C3%B3n_de_Talento_Humano.pdf</t>
    </r>
  </si>
  <si>
    <r>
      <rPr>
        <b/>
        <sz val="11"/>
        <color indexed="8"/>
        <rFont val="Arial Narrow"/>
        <family val="2"/>
      </rPr>
      <t>G. Talento Humano:</t>
    </r>
    <r>
      <rPr>
        <sz val="11"/>
        <color indexed="8"/>
        <rFont val="Arial Narrow"/>
        <family val="2"/>
      </rPr>
      <t xml:space="preserve"> Se validan las vacantes internas para la publicacion, psoterior a las promociones directas, de acuerdo a la aprobacion de la Gerencia y el procedimiento</t>
    </r>
  </si>
  <si>
    <r>
      <rPr>
        <b/>
        <sz val="11"/>
        <color indexed="8"/>
        <rFont val="Arial Narrow"/>
        <family val="2"/>
      </rPr>
      <t>G. Talento Humano:</t>
    </r>
    <r>
      <rPr>
        <sz val="11"/>
        <color indexed="8"/>
        <rFont val="Arial Narrow"/>
        <family val="2"/>
      </rPr>
      <t xml:space="preserve"> Publicación de invitación interna</t>
    </r>
  </si>
  <si>
    <r>
      <rPr>
        <b/>
        <sz val="11"/>
        <color indexed="8"/>
        <rFont val="Arial Narrow"/>
        <family val="2"/>
      </rPr>
      <t>G. Talento Humano:</t>
    </r>
    <r>
      <rPr>
        <sz val="11"/>
        <color indexed="8"/>
        <rFont val="Arial Narrow"/>
        <family val="2"/>
      </rPr>
      <t xml:space="preserve"> Revisión del documento por parte de la Gerente de Talento Humano</t>
    </r>
  </si>
  <si>
    <r>
      <rPr>
        <b/>
        <sz val="11"/>
        <color indexed="8"/>
        <rFont val="Arial Narrow"/>
        <family val="2"/>
      </rPr>
      <t xml:space="preserve">G. Talento Humano: </t>
    </r>
    <r>
      <rPr>
        <sz val="11"/>
        <color indexed="8"/>
        <rFont val="Arial Narrow"/>
        <family val="2"/>
      </rPr>
      <t>Publicacion de invitación interna</t>
    </r>
  </si>
  <si>
    <r>
      <rPr>
        <b/>
        <sz val="11"/>
        <color indexed="8"/>
        <rFont val="Arial Narrow"/>
        <family val="2"/>
      </rPr>
      <t xml:space="preserve">G. Talento Humano: </t>
    </r>
    <r>
      <rPr>
        <sz val="11"/>
        <color indexed="8"/>
        <rFont val="Arial Narrow"/>
        <family val="2"/>
      </rPr>
      <t>Revisión requisitod de cumplimiento de la puntuación mínima de competencias y cumplimiento de estudio de seguridad</t>
    </r>
  </si>
  <si>
    <r>
      <rPr>
        <b/>
        <sz val="11"/>
        <color indexed="8"/>
        <rFont val="Arial Narrow"/>
        <family val="2"/>
      </rPr>
      <t xml:space="preserve">G. Talento Humano: </t>
    </r>
    <r>
      <rPr>
        <sz val="11"/>
        <color indexed="8"/>
        <rFont val="Arial Narrow"/>
        <family val="2"/>
      </rPr>
      <t>Portal psigma portal E y M</t>
    </r>
  </si>
  <si>
    <r>
      <rPr>
        <b/>
        <sz val="11"/>
        <color indexed="8"/>
        <rFont val="Arial Narrow"/>
        <family val="2"/>
      </rPr>
      <t xml:space="preserve">G. Talento Humano: </t>
    </r>
    <r>
      <rPr>
        <sz val="11"/>
        <color indexed="8"/>
        <rFont val="Arial Narrow"/>
        <family val="2"/>
      </rPr>
      <t>Validar historias laborales</t>
    </r>
  </si>
  <si>
    <r>
      <rPr>
        <b/>
        <sz val="11"/>
        <color indexed="8"/>
        <rFont val="Arial Narrow"/>
        <family val="2"/>
      </rPr>
      <t>G. Talento Humano:</t>
    </r>
    <r>
      <rPr>
        <sz val="11"/>
        <color indexed="8"/>
        <rFont val="Arial Narrow"/>
        <family val="2"/>
      </rPr>
      <t xml:space="preserve"> Registro postulaciones</t>
    </r>
  </si>
  <si>
    <r>
      <rPr>
        <b/>
        <sz val="11"/>
        <color theme="1"/>
        <rFont val="Arial Narrow"/>
        <family val="2"/>
      </rPr>
      <t>G. Talento Humano</t>
    </r>
    <r>
      <rPr>
        <sz val="11"/>
        <color theme="1"/>
        <rFont val="Arial Narrow"/>
        <family val="2"/>
      </rPr>
      <t xml:space="preserve">: Se ha venido realizando el seguimiento para  cumplir con los perfiles  requeridos de acuerdo a las publicaciones </t>
    </r>
  </si>
  <si>
    <r>
      <rPr>
        <b/>
        <sz val="11"/>
        <color theme="1"/>
        <rFont val="Arial Narrow"/>
        <family val="2"/>
      </rPr>
      <t>G. Talento Humano</t>
    </r>
    <r>
      <rPr>
        <sz val="11"/>
        <color theme="1"/>
        <rFont val="Arial Narrow"/>
        <family val="2"/>
      </rPr>
      <t>: Portales, historias laborales</t>
    </r>
  </si>
  <si>
    <r>
      <rPr>
        <b/>
        <sz val="11"/>
        <color theme="1"/>
        <rFont val="Arial Narrow"/>
        <family val="2"/>
      </rPr>
      <t>G. Talento Humano:</t>
    </r>
    <r>
      <rPr>
        <sz val="11"/>
        <color theme="1"/>
        <rFont val="Arial Narrow"/>
        <family val="2"/>
      </rPr>
      <t xml:space="preserve">
No se ha materializado el riesgo dado que el seguimiento del PEC es continuo</t>
    </r>
  </si>
  <si>
    <r>
      <rPr>
        <b/>
        <sz val="11"/>
        <color theme="1"/>
        <rFont val="Arial Narrow"/>
        <family val="2"/>
      </rPr>
      <t>G. Talento Humano:</t>
    </r>
    <r>
      <rPr>
        <sz val="11"/>
        <color theme="1"/>
        <rFont val="Arial Narrow"/>
        <family val="2"/>
      </rPr>
      <t xml:space="preserve">
Cronograma del PEC y control de ejecución</t>
    </r>
  </si>
  <si>
    <r>
      <rPr>
        <b/>
        <sz val="11"/>
        <color indexed="8"/>
        <rFont val="Arial Narrow"/>
        <family val="2"/>
      </rPr>
      <t>G. Talento Humano</t>
    </r>
    <r>
      <rPr>
        <sz val="11"/>
        <color indexed="8"/>
        <rFont val="Arial Narrow"/>
        <family val="2"/>
      </rPr>
      <t>:</t>
    </r>
    <r>
      <rPr>
        <sz val="11"/>
        <color indexed="8"/>
        <rFont val="Arial Narrow"/>
        <family val="2"/>
      </rPr>
      <t xml:space="preserve"> En el periodo reportado no se materializó 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</si>
  <si>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presentan evidencias ya que no hubo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</si>
  <si>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acorde a los ingresos mensuales se han realizado los seguimientos del procedimiento</t>
    </r>
  </si>
  <si>
    <r>
      <rPr>
        <b/>
        <sz val="11"/>
        <color indexed="8"/>
        <rFont val="Arial Narrow"/>
        <family val="2"/>
      </rPr>
      <t>G. Talento Humano</t>
    </r>
    <r>
      <rPr>
        <sz val="11"/>
        <color indexed="8"/>
        <rFont val="Arial Narrow"/>
        <family val="2"/>
      </rPr>
      <t xml:space="preserve">:requisitos, </t>
    </r>
    <r>
      <rPr>
        <sz val="11"/>
        <color indexed="8"/>
        <rFont val="Arial Narrow"/>
        <family val="2"/>
      </rPr>
      <t xml:space="preserve"> Ingresos, Kactus y bases de planta de personal</t>
    </r>
  </si>
  <si>
    <r>
      <rPr>
        <b/>
        <sz val="11"/>
        <color indexed="8"/>
        <rFont val="Arial Narrow"/>
        <family val="2"/>
      </rPr>
      <t>G. Talento Humano</t>
    </r>
    <r>
      <rPr>
        <sz val="11"/>
        <color indexed="8"/>
        <rFont val="Arial Narrow"/>
        <family val="2"/>
      </rPr>
      <t>:</t>
    </r>
    <r>
      <rPr>
        <sz val="11"/>
        <color indexed="8"/>
        <rFont val="Arial Narrow"/>
        <family val="2"/>
      </rPr>
      <t xml:space="preserve">  No se presentan evidencias ya que no hubo materialización del riesgo</t>
    </r>
  </si>
  <si>
    <r>
      <rPr>
        <b/>
        <sz val="11"/>
        <color indexed="8"/>
        <rFont val="Arial Narrow"/>
        <family val="2"/>
      </rPr>
      <t>G. Talento Humano</t>
    </r>
    <r>
      <rPr>
        <sz val="11"/>
        <color indexed="8"/>
        <rFont val="Arial Narrow"/>
        <family val="2"/>
      </rPr>
      <t>:  En el periodo reportado no se materializó el riesgo</t>
    </r>
  </si>
  <si>
    <r>
      <rPr>
        <b/>
        <sz val="11"/>
        <color indexed="8"/>
        <rFont val="Arial Narrow"/>
        <family val="2"/>
      </rPr>
      <t>G. Talento Humano</t>
    </r>
    <r>
      <rPr>
        <sz val="11"/>
        <color indexed="8"/>
        <rFont val="Arial Narrow"/>
        <family val="2"/>
      </rPr>
      <t>: Durante el periodo reportado no se ha presentado o materizalizado ningún riesgo asociado al proceso de nómina</t>
    </r>
  </si>
  <si>
    <r>
      <rPr>
        <b/>
        <sz val="11"/>
        <color indexed="8"/>
        <rFont val="Arial Narrow"/>
        <family val="2"/>
      </rPr>
      <t>G. Talento Humano</t>
    </r>
    <r>
      <rPr>
        <sz val="11"/>
        <color indexed="8"/>
        <rFont val="Arial Narrow"/>
        <family val="2"/>
      </rPr>
      <t>:</t>
    </r>
    <r>
      <rPr>
        <sz val="11"/>
        <color indexed="8"/>
        <rFont val="Arial Narrow"/>
        <family val="2"/>
      </rPr>
      <t xml:space="preserve"> No aplica teniendo en cuenta que no hay materizacion de riesgos</t>
    </r>
  </si>
  <si>
    <r>
      <rPr>
        <b/>
        <sz val="11"/>
        <color rgb="FF000000"/>
        <rFont val="Arial Narrow"/>
        <family val="2"/>
      </rPr>
      <t xml:space="preserve">G. Talento Humano: </t>
    </r>
    <r>
      <rPr>
        <sz val="11"/>
        <color indexed="8"/>
        <rFont val="Arial Narrow"/>
        <family val="2"/>
      </rPr>
      <t>Se ha hecho el seguimiento dando cumplimiento  con la cuota de aprendices de acuerdo a la resolucion</t>
    </r>
  </si>
  <si>
    <r>
      <rPr>
        <b/>
        <sz val="11"/>
        <color theme="1"/>
        <rFont val="Arial Narrow"/>
        <family val="2"/>
      </rPr>
      <t>G. Talento Humano</t>
    </r>
    <r>
      <rPr>
        <sz val="11"/>
        <color theme="1"/>
        <rFont val="Arial Narrow"/>
        <family val="2"/>
      </rPr>
      <t>: Plataforma de caprendizaje</t>
    </r>
  </si>
  <si>
    <r>
      <rPr>
        <b/>
        <sz val="11"/>
        <color theme="1"/>
        <rFont val="Arial Narrow"/>
        <family val="2"/>
      </rPr>
      <t>G. Talento Humano</t>
    </r>
    <r>
      <rPr>
        <sz val="11"/>
        <color theme="1"/>
        <rFont val="Arial Narrow"/>
        <family val="2"/>
      </rPr>
      <t>: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</si>
  <si>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</si>
  <si>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t>
    </r>
  </si>
  <si>
    <r>
      <rPr>
        <b/>
        <sz val="11"/>
        <color indexed="8"/>
        <rFont val="Arial Narrow"/>
        <family val="2"/>
      </rPr>
      <t>G. Talento Humano</t>
    </r>
    <r>
      <rPr>
        <sz val="11"/>
        <color indexed="8"/>
        <rFont val="Arial Narrow"/>
        <family val="2"/>
      </rPr>
      <t>: No se presenta materialización del riesgo</t>
    </r>
  </si>
  <si>
    <r>
      <rPr>
        <b/>
        <sz val="11"/>
        <color indexed="8"/>
        <rFont val="Arial Narrow"/>
        <family val="2"/>
      </rPr>
      <t>G. Talento Humano</t>
    </r>
    <r>
      <rPr>
        <sz val="11"/>
        <color indexed="8"/>
        <rFont val="Arial Narrow"/>
        <family val="2"/>
      </rPr>
      <t>:</t>
    </r>
    <r>
      <rPr>
        <sz val="11"/>
        <color indexed="8"/>
        <rFont val="Arial Narrow"/>
        <family val="2"/>
      </rPr>
      <t xml:space="preserve"> No se ha presentado materialización de riesgo </t>
    </r>
  </si>
  <si>
    <r>
      <rPr>
        <b/>
        <sz val="11"/>
        <color indexed="8"/>
        <rFont val="Arial Narrow"/>
        <family val="2"/>
      </rPr>
      <t>G. Talento Humano</t>
    </r>
    <r>
      <rPr>
        <sz val="11"/>
        <color indexed="8"/>
        <rFont val="Arial Narrow"/>
        <family val="2"/>
      </rPr>
      <t>: No se presentó materialización del riesgo durante el periodo</t>
    </r>
  </si>
  <si>
    <r>
      <rPr>
        <b/>
        <sz val="11"/>
        <color indexed="8"/>
        <rFont val="Arial Narrow"/>
        <family val="2"/>
      </rPr>
      <t>G. Talento Humano</t>
    </r>
    <r>
      <rPr>
        <sz val="11"/>
        <color indexed="8"/>
        <rFont val="Arial Narrow"/>
        <family val="2"/>
      </rPr>
      <t>:</t>
    </r>
    <r>
      <rPr>
        <sz val="11"/>
        <color indexed="8"/>
        <rFont val="Arial Narrow"/>
        <family val="2"/>
      </rPr>
      <t xml:space="preserve"> No hay evidencia puesto que no se presentó materialización del riesgo durante el periodo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</si>
  <si>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del riesgo en el periodo reportado</t>
    </r>
  </si>
  <si>
    <r>
      <rPr>
        <b/>
        <sz val="11"/>
        <color indexed="8"/>
        <rFont val="Arial Narrow"/>
        <family val="2"/>
      </rPr>
      <t>G. Talento Humano</t>
    </r>
    <r>
      <rPr>
        <sz val="11"/>
        <color indexed="8"/>
        <rFont val="Arial Narrow"/>
        <family val="2"/>
      </rPr>
      <t>:</t>
    </r>
    <r>
      <rPr>
        <sz val="11"/>
        <color indexed="8"/>
        <rFont val="Arial Narrow"/>
        <family val="2"/>
      </rPr>
      <t xml:space="preserve"> No se presenta materialización en el periodo reportado</t>
    </r>
  </si>
  <si>
    <t>Materializado</t>
  </si>
  <si>
    <r>
      <rPr>
        <b/>
        <sz val="11"/>
        <color indexed="8"/>
        <rFont val="Arial Narrow"/>
        <family val="2"/>
      </rPr>
      <t>G. Talento Humano</t>
    </r>
    <r>
      <rPr>
        <sz val="11"/>
        <color indexed="8"/>
        <rFont val="Arial Narrow"/>
        <family val="2"/>
      </rPr>
      <t>:</t>
    </r>
    <r>
      <rPr>
        <sz val="11"/>
        <color indexed="8"/>
        <rFont val="Arial Narrow"/>
        <family val="2"/>
      </rPr>
      <t xml:space="preserve">
Durante la actividad de OLIMPIADAS, desarrolada por la Entidad  se prsentaron 10 eventos relacionados por con la practica de deportes.
El 14-09-2022
Se presenta accidente de trabajo por caida a mismo nivel  de la funcionaria Luz Miryam Caceres</t>
    </r>
  </si>
  <si>
    <r>
      <rPr>
        <b/>
        <sz val="11"/>
        <color indexed="8"/>
        <rFont val="Arial Narrow"/>
        <family val="2"/>
      </rPr>
      <t>G. Talento Humano</t>
    </r>
    <r>
      <rPr>
        <sz val="11"/>
        <color indexed="8"/>
        <rFont val="Arial Narrow"/>
        <family val="2"/>
      </rPr>
      <t>:</t>
    </r>
    <r>
      <rPr>
        <sz val="11"/>
        <color indexed="8"/>
        <rFont val="Arial Narrow"/>
        <family val="2"/>
      </rPr>
      <t xml:space="preserve">
Se cuenta con los FURAT de los accidentes presentados.</t>
    </r>
  </si>
  <si>
    <r>
      <rPr>
        <b/>
        <sz val="11"/>
        <color indexed="8"/>
        <rFont val="Arial Narrow"/>
        <family val="2"/>
      </rPr>
      <t>G. Talento Humano</t>
    </r>
    <r>
      <rPr>
        <sz val="11"/>
        <color indexed="8"/>
        <rFont val="Arial Narrow"/>
        <family val="2"/>
      </rPr>
      <t>:</t>
    </r>
    <r>
      <rPr>
        <sz val="11"/>
        <color indexed="8"/>
        <rFont val="Arial Narrow"/>
        <family val="2"/>
      </rPr>
      <t xml:space="preserve">
No se han presentado caso calificados de EL</t>
    </r>
  </si>
  <si>
    <r>
      <rPr>
        <b/>
        <sz val="11"/>
        <color indexed="8"/>
        <rFont val="Arial Narrow"/>
        <family val="2"/>
      </rPr>
      <t>G. Talento Humano</t>
    </r>
    <r>
      <rPr>
        <sz val="11"/>
        <color indexed="8"/>
        <rFont val="Arial Narrow"/>
        <family val="2"/>
      </rPr>
      <t>:</t>
    </r>
    <r>
      <rPr>
        <sz val="11"/>
        <color indexed="8"/>
        <rFont val="Arial Narrow"/>
        <family val="2"/>
      </rPr>
      <t xml:space="preserve">
Indicadores de prevalencia o incidencia</t>
    </r>
  </si>
  <si>
    <t xml:space="preserve">G. Talento Humano:
No se ha presentado materialización de riesgo </t>
  </si>
  <si>
    <r>
      <rPr>
        <b/>
        <sz val="11"/>
        <color indexed="8"/>
        <rFont val="Arial Narrow"/>
        <family val="2"/>
      </rPr>
      <t>G. Talento Humano:</t>
    </r>
    <r>
      <rPr>
        <sz val="11"/>
        <color indexed="8"/>
        <rFont val="Arial Narrow"/>
        <family val="2"/>
      </rPr>
      <t xml:space="preserve">
No se ha presentado materialización de riesgo </t>
    </r>
  </si>
  <si>
    <r>
      <t xml:space="preserve">G. Talento Humano:
</t>
    </r>
    <r>
      <rPr>
        <sz val="11"/>
        <color indexed="8"/>
        <rFont val="Arial Narrow"/>
        <family val="2"/>
      </rPr>
      <t xml:space="preserve">No se ha presentado materialización de riesgo </t>
    </r>
  </si>
  <si>
    <r>
      <rPr>
        <b/>
        <sz val="11"/>
        <color indexed="8"/>
        <rFont val="Arial Narrow"/>
        <family val="2"/>
      </rPr>
      <t>G. Talento Humano</t>
    </r>
    <r>
      <rPr>
        <sz val="11"/>
        <color indexed="8"/>
        <rFont val="Arial Narrow"/>
        <family val="2"/>
      </rPr>
      <t>: Se hace el seguimiento a la realización de las evaluaciones de Rendimiento.</t>
    </r>
  </si>
  <si>
    <r>
      <rPr>
        <b/>
        <sz val="11"/>
        <color indexed="8"/>
        <rFont val="Arial Narrow"/>
        <family val="2"/>
      </rPr>
      <t>G. Talento Humano</t>
    </r>
    <r>
      <rPr>
        <sz val="11"/>
        <color indexed="8"/>
        <rFont val="Arial Narrow"/>
        <family val="2"/>
      </rPr>
      <t>:</t>
    </r>
    <r>
      <rPr>
        <sz val="11"/>
        <color indexed="8"/>
        <rFont val="Arial Narrow"/>
        <family val="2"/>
      </rPr>
      <t>Control del Evaluaciones de Rendimietno</t>
    </r>
  </si>
  <si>
    <t>A la fecha se continua con el seguimiento del procedimiento</t>
  </si>
  <si>
    <t>Publicaciones de Invitaciones Internas y registro de postulantes, otro só</t>
  </si>
  <si>
    <r>
      <rPr>
        <b/>
        <sz val="11"/>
        <color indexed="8"/>
        <rFont val="Arial Narrow"/>
        <family val="2"/>
      </rPr>
      <t>G. Talento Humano</t>
    </r>
    <r>
      <rPr>
        <sz val="11"/>
        <color indexed="8"/>
        <rFont val="Arial Narrow"/>
        <family val="2"/>
      </rPr>
      <t>: Se viene desarrollado el diseño del manual de funciones SAE</t>
    </r>
  </si>
  <si>
    <r>
      <t xml:space="preserve">G. Talento Humano: </t>
    </r>
    <r>
      <rPr>
        <sz val="11"/>
        <color indexed="8"/>
        <rFont val="Arial Narrow"/>
        <family val="2"/>
      </rPr>
      <t>Manual de Fucniones SAE</t>
    </r>
  </si>
  <si>
    <r>
      <rPr>
        <b/>
        <sz val="11"/>
        <color indexed="8"/>
        <rFont val="Arial Narrow"/>
        <family val="2"/>
      </rPr>
      <t>G. Talento Humano</t>
    </r>
    <r>
      <rPr>
        <sz val="11"/>
        <color indexed="8"/>
        <rFont val="Arial Narrow"/>
        <family val="2"/>
      </rPr>
      <t>:  Al ingreso de los servidores de la entidad se reciben la inducción de los servidores.</t>
    </r>
  </si>
  <si>
    <r>
      <rPr>
        <b/>
        <sz val="11"/>
        <color indexed="8"/>
        <rFont val="Arial Narrow"/>
        <family val="2"/>
      </rPr>
      <t>G. Talento Humano</t>
    </r>
    <r>
      <rPr>
        <sz val="11"/>
        <color indexed="8"/>
        <rFont val="Arial Narrow"/>
        <family val="2"/>
      </rPr>
      <t>:</t>
    </r>
    <r>
      <rPr>
        <sz val="11"/>
        <color indexed="8"/>
        <rFont val="Arial Narrow"/>
        <family val="2"/>
      </rPr>
      <t xml:space="preserve"> Certificado de Inducción en Historia Laboral</t>
    </r>
  </si>
  <si>
    <r>
      <rPr>
        <b/>
        <sz val="11"/>
        <color indexed="8"/>
        <rFont val="Arial Narrow"/>
        <family val="2"/>
      </rPr>
      <t>G. Talento Humano</t>
    </r>
    <r>
      <rPr>
        <sz val="11"/>
        <color indexed="8"/>
        <rFont val="Arial Narrow"/>
        <family val="2"/>
      </rPr>
      <t>: A la firma del contrato laboral al servidor se socializa el Codigo de Etica y Buen Gobierno, firmando la carta de CARTA DE CONOCIMIENTO Y ACEPTACIÓN DEL CODIGO DE ETICA</t>
    </r>
  </si>
  <si>
    <r>
      <rPr>
        <b/>
        <sz val="11"/>
        <color indexed="8"/>
        <rFont val="Arial Narrow"/>
        <family val="2"/>
      </rPr>
      <t>G. Talento Humano</t>
    </r>
    <r>
      <rPr>
        <sz val="11"/>
        <color indexed="8"/>
        <rFont val="Arial Narrow"/>
        <family val="2"/>
      </rPr>
      <t>:</t>
    </r>
    <r>
      <rPr>
        <sz val="11"/>
        <color indexed="8"/>
        <rFont val="Arial Narrow"/>
        <family val="2"/>
      </rPr>
      <t xml:space="preserve"> Carta De Conocimiento y Aceptación del Código de Ética</t>
    </r>
  </si>
  <si>
    <r>
      <rPr>
        <b/>
        <sz val="11"/>
        <color indexed="8"/>
        <rFont val="Arial Narrow"/>
        <family val="2"/>
      </rPr>
      <t>G. Talento Humano</t>
    </r>
    <r>
      <rPr>
        <sz val="11"/>
        <color indexed="8"/>
        <rFont val="Arial Narrow"/>
        <family val="2"/>
      </rPr>
      <t>: Se estan realizando la revision y actualización de las funciones actuales de los cargos de SAE</t>
    </r>
  </si>
  <si>
    <r>
      <rPr>
        <b/>
        <sz val="11"/>
        <color indexed="8"/>
        <rFont val="Arial Narrow"/>
        <family val="2"/>
      </rPr>
      <t>G. Talento Humano</t>
    </r>
    <r>
      <rPr>
        <sz val="11"/>
        <color indexed="8"/>
        <rFont val="Arial Narrow"/>
        <family val="2"/>
      </rPr>
      <t>: Comunicación de funciones</t>
    </r>
  </si>
  <si>
    <r>
      <rPr>
        <b/>
        <sz val="11"/>
        <color indexed="8"/>
        <rFont val="Arial Narrow"/>
        <family val="2"/>
      </rPr>
      <t>G. Talento Humano</t>
    </r>
    <r>
      <rPr>
        <sz val="11"/>
        <color indexed="8"/>
        <rFont val="Arial Narrow"/>
        <family val="2"/>
      </rPr>
      <t>: Se complementa con cursos virtuales y entrenamiento en el puesto de trabajo por parte del lider de proceso.</t>
    </r>
  </si>
  <si>
    <r>
      <rPr>
        <b/>
        <sz val="11"/>
        <color indexed="8"/>
        <rFont val="Arial Narrow"/>
        <family val="2"/>
      </rPr>
      <t>G. Talento Humano</t>
    </r>
    <r>
      <rPr>
        <sz val="11"/>
        <color indexed="8"/>
        <rFont val="Arial Narrow"/>
        <family val="2"/>
      </rPr>
      <t>: Certificados Cursos en Historia Labroal</t>
    </r>
  </si>
  <si>
    <r>
      <rPr>
        <b/>
        <sz val="11"/>
        <color indexed="8"/>
        <rFont val="Arial Narrow"/>
        <family val="2"/>
      </rPr>
      <t>G. Talento Humano</t>
    </r>
    <r>
      <rPr>
        <sz val="11"/>
        <color indexed="8"/>
        <rFont val="Arial Narrow"/>
        <family val="2"/>
      </rPr>
      <t>:</t>
    </r>
    <r>
      <rPr>
        <sz val="11"/>
        <color indexed="8"/>
        <rFont val="Arial Narrow"/>
        <family val="2"/>
      </rPr>
      <t xml:space="preserve"> A la firma del contrato laboral al servidor se socializa el Codigo de Etica y Buen Gobierno, firmando la carta de CARTA DE CONOCIMIENTO Y ACEPTACIÓN DEL CODIGO DE ETICA</t>
    </r>
  </si>
  <si>
    <r>
      <rPr>
        <b/>
        <sz val="11"/>
        <color theme="1"/>
        <rFont val="Arial Narrow"/>
        <family val="2"/>
      </rPr>
      <t>G. Talento Humano:</t>
    </r>
    <r>
      <rPr>
        <sz val="11"/>
        <color theme="1"/>
        <rFont val="Arial Narrow"/>
        <family val="2"/>
      </rPr>
      <t xml:space="preserve"> Las actuales comunicación de funciones estan en revision y actualización teniendo en cuenta los parametros establecidos en el Manual de Funciones que se esta construyendo</t>
    </r>
  </si>
  <si>
    <r>
      <rPr>
        <b/>
        <sz val="11"/>
        <color theme="1"/>
        <rFont val="Arial Narrow"/>
        <family val="2"/>
      </rPr>
      <t>G. Talento Humano:</t>
    </r>
    <r>
      <rPr>
        <sz val="11"/>
        <color theme="1"/>
        <rFont val="Arial Narrow"/>
        <family val="2"/>
      </rPr>
      <t xml:space="preserve"> Manual de Funciones y Comunicación de Funciones</t>
    </r>
  </si>
  <si>
    <t>No aplica a GTH</t>
  </si>
  <si>
    <r>
      <rPr>
        <b/>
        <sz val="11"/>
        <color indexed="8"/>
        <rFont val="Calibri"/>
        <family val="2"/>
      </rPr>
      <t>G. Talento Humano</t>
    </r>
    <r>
      <rPr>
        <sz val="11"/>
        <color indexed="8"/>
        <rFont val="Calibri"/>
        <family val="2"/>
      </rPr>
      <t>:</t>
    </r>
  </si>
  <si>
    <r>
      <rPr>
        <b/>
        <sz val="11"/>
        <color indexed="8"/>
        <rFont val="Calibri"/>
        <family val="2"/>
      </rPr>
      <t>G. Talento Humano</t>
    </r>
    <r>
      <rPr>
        <sz val="11"/>
        <color indexed="8"/>
        <rFont val="Calibri"/>
        <family val="2"/>
      </rPr>
      <t>:</t>
    </r>
    <r>
      <rPr>
        <sz val="11"/>
        <color indexed="8"/>
        <rFont val="Calibri"/>
        <family val="2"/>
      </rPr>
      <t xml:space="preserve"> En el proceso de contratación se hace firmar el acuerdo de confidencialidad a todos los servidores.</t>
    </r>
  </si>
  <si>
    <t>En Curso</t>
  </si>
  <si>
    <r>
      <rPr>
        <b/>
        <sz val="11"/>
        <color indexed="8"/>
        <rFont val="Calibri"/>
        <family val="2"/>
      </rPr>
      <t>G. Talento Humano</t>
    </r>
    <r>
      <rPr>
        <sz val="11"/>
        <color indexed="8"/>
        <rFont val="Calibri"/>
        <family val="2"/>
      </rPr>
      <t>:</t>
    </r>
    <r>
      <rPr>
        <sz val="11"/>
        <color indexed="8"/>
        <rFont val="Calibri"/>
        <family val="2"/>
      </rPr>
      <t xml:space="preserve"> Esta en proceso de elaboración del Manual de Funciones con la actualización de Competencias y funciones.</t>
    </r>
  </si>
  <si>
    <r>
      <rPr>
        <b/>
        <sz val="11"/>
        <color theme="1"/>
        <rFont val="Arial Narrow"/>
        <family val="2"/>
      </rPr>
      <t>GIT. Viáticos</t>
    </r>
    <r>
      <rPr>
        <sz val="11"/>
        <color theme="1"/>
        <rFont val="Arial Narrow"/>
        <family val="2"/>
      </rPr>
      <t>: Desde la vicepresidencia administrativa y financiera se remitieron comunicaciones masivas, capacitaciones y asesorias a los funcionarios, recordando el envio oportuno de las solicitudes de comisión y legalizaciones de comisión.</t>
    </r>
  </si>
  <si>
    <r>
      <rPr>
        <b/>
        <sz val="11"/>
        <color theme="1"/>
        <rFont val="Arial Narrow"/>
        <family val="2"/>
      </rPr>
      <t>GIT. Viáticos</t>
    </r>
    <r>
      <rPr>
        <sz val="11"/>
        <color theme="1"/>
        <rFont val="Arial Narrow"/>
        <family val="2"/>
      </rPr>
      <t xml:space="preserve"> Correos electrónicos</t>
    </r>
  </si>
  <si>
    <r>
      <rPr>
        <b/>
        <sz val="11"/>
        <color theme="1"/>
        <rFont val="Arial Narrow"/>
        <family val="2"/>
      </rPr>
      <t>GIT. Viáticos:</t>
    </r>
    <r>
      <rPr>
        <sz val="11"/>
        <color theme="1"/>
        <rFont val="Arial Narrow"/>
        <family val="2"/>
      </rPr>
      <t xml:space="preserve"> Desde la vicepresidencia administrativa y financiera se remitieron comunicaciones masivas, capacitaciones y asesorias a los funcionarios, recordando el envio oportuno de las solicitudes de comisión y legalizaciones de comisión.</t>
    </r>
  </si>
  <si>
    <r>
      <rPr>
        <b/>
        <sz val="11"/>
        <color theme="1"/>
        <rFont val="Arial Narrow"/>
        <family val="2"/>
      </rPr>
      <t>GIT. Viáticos:</t>
    </r>
    <r>
      <rPr>
        <sz val="11"/>
        <color theme="1"/>
        <rFont val="Arial Narrow"/>
        <family val="2"/>
      </rPr>
      <t xml:space="preserve"> Correos electrónicos</t>
    </r>
  </si>
  <si>
    <r>
      <rPr>
        <b/>
        <sz val="11"/>
        <color theme="1"/>
        <rFont val="Arial Narrow"/>
        <family val="2"/>
      </rPr>
      <t>GIT. Viáticos:</t>
    </r>
    <r>
      <rPr>
        <sz val="11"/>
        <color theme="1"/>
        <rFont val="Arial Narrow"/>
        <family val="2"/>
      </rPr>
      <t xml:space="preserve">
Durante el tercer trimestre se viabilizaron todas las comisiones por lo tanto no se ha materializado el riesgo</t>
    </r>
  </si>
  <si>
    <r>
      <rPr>
        <b/>
        <sz val="11"/>
        <color theme="1"/>
        <rFont val="Arial Narrow"/>
        <family val="2"/>
      </rPr>
      <t>O. Gestión de la Información</t>
    </r>
    <r>
      <rPr>
        <sz val="11"/>
        <color theme="1"/>
        <rFont val="Arial Narrow"/>
        <family val="2"/>
      </rPr>
      <t>:
A corte de Septiembre 2022 se continuan atendiendo las solictudes radicadas en la mesa de ayuda por incidentes en el portal depositarios con la verificación asignación y solución requerida.</t>
    </r>
  </si>
  <si>
    <r>
      <rPr>
        <b/>
        <sz val="11"/>
        <color theme="1"/>
        <rFont val="Arial Narrow"/>
        <family val="2"/>
      </rPr>
      <t>O. Gestión de la Información</t>
    </r>
    <r>
      <rPr>
        <sz val="11"/>
        <color theme="1"/>
        <rFont val="Arial Narrow"/>
        <family val="2"/>
      </rPr>
      <t>:
Reporte mesa de ayuda portal depositarios corte septiembre 2022
\\fileserver\Publica1\39 - Oficina OGI\Seguridad\Seguridad 2022\2022\Seguimiento Matriz de riesgos T3\Evidencias T3/Tickets portal depositarios 3T 2022.sylk</t>
    </r>
  </si>
  <si>
    <r>
      <rPr>
        <b/>
        <sz val="11"/>
        <color theme="1"/>
        <rFont val="Arial Narrow"/>
        <family val="2"/>
      </rPr>
      <t>O. Gestión de la Información</t>
    </r>
    <r>
      <rPr>
        <sz val="11"/>
        <color theme="1"/>
        <rFont val="Arial Narrow"/>
        <family val="2"/>
      </rPr>
      <t xml:space="preserve">:
A corte de septiembre 2022, se actualizan de acuerdo con lo reportado por talento Humano en mesa de ayuda, se lleva control de las actualizaciones y usuarios con numero de ticket
</t>
    </r>
  </si>
  <si>
    <r>
      <rPr>
        <b/>
        <sz val="11"/>
        <color theme="1"/>
        <rFont val="Arial Narrow"/>
        <family val="2"/>
      </rPr>
      <t>O. Gestión de la Información</t>
    </r>
    <r>
      <rPr>
        <sz val="11"/>
        <color theme="1"/>
        <rFont val="Arial Narrow"/>
        <family val="2"/>
      </rPr>
      <t>:
Mesa de ayuda
https://helpdesk.saesas.gov.co/front/ticket.php</t>
    </r>
  </si>
  <si>
    <r>
      <rPr>
        <b/>
        <sz val="11"/>
        <color theme="1"/>
        <rFont val="Arial Narrow"/>
        <family val="2"/>
      </rPr>
      <t>O. Gestión de la Información</t>
    </r>
    <r>
      <rPr>
        <sz val="11"/>
        <color theme="1"/>
        <rFont val="Arial Narrow"/>
        <family val="2"/>
      </rPr>
      <t>:
A corte de septiembre 2022 se continuan atendiendo las solicitudes radicadas en la mesa de ayuda, relacionadas con lo distribución de correspondencia o tramites en el sistema.</t>
    </r>
  </si>
  <si>
    <r>
      <rPr>
        <b/>
        <sz val="11"/>
        <color indexed="8"/>
        <rFont val="Arial Narrow"/>
        <family val="2"/>
      </rPr>
      <t>O. Gestión de la Información</t>
    </r>
    <r>
      <rPr>
        <sz val="11"/>
        <color indexed="8"/>
        <rFont val="Arial Narrow"/>
        <family val="2"/>
      </rPr>
      <t>:
A corte de septiembre 2022 las solicitudes recibidas en la mesa de ayuda son revisadas por el personal, de acuerdo con el P-TE4-092 Procedimiento Soporte Mesa de Ayuda</t>
    </r>
  </si>
  <si>
    <r>
      <rPr>
        <b/>
        <sz val="11"/>
        <color indexed="8"/>
        <rFont val="Arial Narrow"/>
        <family val="2"/>
      </rPr>
      <t>O. Gestión de la Información</t>
    </r>
    <r>
      <rPr>
        <sz val="11"/>
        <color indexed="8"/>
        <rFont val="Arial Narrow"/>
        <family val="2"/>
      </rPr>
      <t>:</t>
    </r>
    <r>
      <rPr>
        <sz val="11"/>
        <color theme="1"/>
        <rFont val="Arial Narrow"/>
        <family val="2"/>
      </rPr>
      <t xml:space="preserve">
Mesa de ayuda
https://helpdesk.saesas.gov.co/index.php</t>
    </r>
  </si>
  <si>
    <r>
      <rPr>
        <b/>
        <sz val="11"/>
        <color theme="1"/>
        <rFont val="Arial Narrow"/>
        <family val="2"/>
      </rPr>
      <t>O. Gestión de la Información</t>
    </r>
    <r>
      <rPr>
        <sz val="11"/>
        <color theme="1"/>
        <rFont val="Arial Narrow"/>
        <family val="2"/>
      </rPr>
      <t>:
A corte de septiembre 2022 se han diligenciado y registrado las historias de usuario con los requierimientos necesarios para el dasarrollo en el formato F-TE3-402	 Versión 1 – 16//11/2021, se registran en el seguimineto del proyecto</t>
    </r>
  </si>
  <si>
    <r>
      <rPr>
        <b/>
        <sz val="11"/>
        <color theme="1"/>
        <rFont val="Arial Narrow"/>
        <family val="2"/>
      </rPr>
      <t>O. Gestión de la Información</t>
    </r>
    <r>
      <rPr>
        <sz val="11"/>
        <color theme="1"/>
        <rFont val="Arial Narrow"/>
        <family val="2"/>
      </rPr>
      <t>: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</si>
  <si>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septiembre 2022 se deben adjuntar el formato firmado por el usuario final  (F-TE3-029 Formato Pruebas, Capacitación y Aceptación de producto) como soporte las pruebas como soporte para presentar en el comité de control de cambios para publicar funcionalidades en el ambiente de producción.</t>
    </r>
  </si>
  <si>
    <r>
      <rPr>
        <b/>
        <sz val="11"/>
        <color indexed="8"/>
        <rFont val="Arial Narrow"/>
        <family val="2"/>
      </rPr>
      <t>O. Gestión de la Información</t>
    </r>
    <r>
      <rPr>
        <sz val="11"/>
        <color indexed="8"/>
        <rFont val="Arial Narrow"/>
        <family val="2"/>
      </rPr>
      <t>:</t>
    </r>
    <r>
      <rPr>
        <sz val="11"/>
        <color theme="1"/>
        <rFont val="Arial Narrow"/>
        <family val="2"/>
      </rPr>
      <t xml:space="preserve">
- Mesa de ayuda
https://helpdesk.saesas.gov.co/index.php
- Actas de comité</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</si>
  <si>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asignación de depositarios</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</si>
  <si>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fallas temporales en portal depositarios o Sigma 2.0 en gestiones realizadas por depositarios de los activos asigandos.</t>
    </r>
  </si>
  <si>
    <r>
      <rPr>
        <b/>
        <sz val="11"/>
        <color theme="1"/>
        <rFont val="Arial Narrow"/>
        <family val="2"/>
      </rPr>
      <t>O. Gestión de la Información</t>
    </r>
    <r>
      <rPr>
        <sz val="11"/>
        <color theme="1"/>
        <rFont val="Arial Narrow"/>
        <family val="2"/>
      </rPr>
      <t>:
A corte de septiembre 2022 no se ha reportado incidentes que afecten la disponibilidad de los servicios, con el proveedor del centro de datos, los requerimientos son registrados en su mesa de ayuda</t>
    </r>
  </si>
  <si>
    <r>
      <rPr>
        <b/>
        <sz val="11"/>
        <color theme="1"/>
        <rFont val="Arial Narrow"/>
        <family val="2"/>
      </rPr>
      <t>O. Gestión de la Información</t>
    </r>
    <r>
      <rPr>
        <sz val="11"/>
        <color theme="1"/>
        <rFont val="Arial Narrow"/>
        <family val="2"/>
      </rPr>
      <t>:
mesa de ayuda centro de datos
https://servicio.triara.co/ess.do</t>
    </r>
  </si>
  <si>
    <r>
      <rPr>
        <b/>
        <sz val="11"/>
        <color indexed="8"/>
        <rFont val="Arial Narrow"/>
        <family val="2"/>
      </rPr>
      <t>O. Gestión de la Información</t>
    </r>
    <r>
      <rPr>
        <sz val="11"/>
        <color indexed="8"/>
        <rFont val="Arial Narrow"/>
        <family val="2"/>
      </rPr>
      <t>:</t>
    </r>
    <r>
      <rPr>
        <sz val="11"/>
        <color theme="1"/>
        <rFont val="Arial Narrow"/>
        <family val="2"/>
      </rPr>
      <t xml:space="preserve">
A corte de septiembre 2022 se han actualizado los documentos del proceso de infraestructura:
 N-TE1-065 Instructivo Recuperación del Controlador de Dominio 1
 N-TE1-064 Instructivo Recuperación del Controlador de Dominio 2
 N-TE1-077 Instructivo Recuperación Configuración Switch
N-TE1-069 Instructivo Recuperación de la librería de backups
</t>
    </r>
  </si>
  <si>
    <r>
      <rPr>
        <b/>
        <sz val="11"/>
        <color theme="1"/>
        <rFont val="Arial Narrow"/>
        <family val="2"/>
      </rPr>
      <t>O. Gestión de la Información</t>
    </r>
    <r>
      <rPr>
        <sz val="11"/>
        <color theme="1"/>
        <rFont val="Arial Narrow"/>
        <family val="2"/>
      </rPr>
      <t>:
http://intranetsae/saein/Nuestra-SAE/Arquitectura-SAE/GestionProcesos/Gestion-Procesos-Estrategicos/Tecnologia</t>
    </r>
  </si>
  <si>
    <r>
      <rPr>
        <b/>
        <sz val="11"/>
        <color theme="1"/>
        <rFont val="Arial Narrow"/>
        <family val="2"/>
      </rPr>
      <t>O. Gestión de la Información</t>
    </r>
    <r>
      <rPr>
        <sz val="11"/>
        <color theme="1"/>
        <rFont val="Arial Narrow"/>
        <family val="2"/>
      </rPr>
      <t>:
A corte de septiembre 2022, se está verificando la documentación requerida para la recuperación de sistemas de información y que haga parte del DRP, y continua el proceso de adquisiónde herramienta para copias de espaldo</t>
    </r>
  </si>
  <si>
    <r>
      <rPr>
        <b/>
        <sz val="11"/>
        <color theme="1"/>
        <rFont val="Arial Narrow"/>
        <family val="2"/>
      </rPr>
      <t>O. Gestión de la Información</t>
    </r>
    <r>
      <rPr>
        <sz val="11"/>
        <color theme="1"/>
        <rFont val="Arial Narrow"/>
        <family val="2"/>
      </rPr>
      <t>:
A corte de septiembre 2022,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</si>
  <si>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Servidor de Backups</t>
    </r>
  </si>
  <si>
    <r>
      <rPr>
        <b/>
        <sz val="11"/>
        <color theme="1"/>
        <rFont val="Arial Narrow"/>
        <family val="2"/>
      </rPr>
      <t>O. Gestión de la Información</t>
    </r>
    <r>
      <rPr>
        <sz val="11"/>
        <color theme="1"/>
        <rFont val="Arial Narrow"/>
        <family val="2"/>
      </rPr>
      <t>:
A corte de septiembre 2022, se ha realizado la documentación de ANS con los proveedores contratodos durante el periodo.</t>
    </r>
  </si>
  <si>
    <r>
      <rPr>
        <b/>
        <sz val="11"/>
        <color theme="1"/>
        <rFont val="Arial Narrow"/>
        <family val="2"/>
      </rPr>
      <t>O. Gestión de la Información</t>
    </r>
    <r>
      <rPr>
        <sz val="11"/>
        <color theme="1"/>
        <rFont val="Arial Narrow"/>
        <family val="2"/>
      </rPr>
      <t xml:space="preserve">:
https://www.saesas.gov.co/?idcategoria=105747
Carpeta del Contrato
</t>
    </r>
  </si>
  <si>
    <r>
      <rPr>
        <b/>
        <sz val="11"/>
        <color theme="1"/>
        <rFont val="Arial Narrow"/>
        <family val="2"/>
      </rPr>
      <t>O. Gestión de la Información</t>
    </r>
    <r>
      <rPr>
        <sz val="11"/>
        <color theme="1"/>
        <rFont val="Arial Narrow"/>
        <family val="2"/>
      </rPr>
      <t>:
A corte de septiembre 2022, se está actualizando la documentación para la gestión de capacidad para el 2023. y se actualiza la matriz de activos con las caracterisiticas de la infraestructura y se procede con la actualización de servidores y plataformas.</t>
    </r>
  </si>
  <si>
    <r>
      <rPr>
        <b/>
        <sz val="11"/>
        <color theme="1"/>
        <rFont val="Arial Narrow"/>
        <family val="2"/>
      </rPr>
      <t>O. Gestión de la Información</t>
    </r>
    <r>
      <rPr>
        <sz val="11"/>
        <color theme="1"/>
        <rFont val="Arial Narrow"/>
        <family val="2"/>
      </rPr>
      <t>:
Matriz de activos de información - infraestructura</t>
    </r>
  </si>
  <si>
    <r>
      <rPr>
        <b/>
        <sz val="11"/>
        <color theme="1"/>
        <rFont val="Arial Narrow"/>
        <family val="2"/>
      </rPr>
      <t>O. Gestión de la Información</t>
    </r>
    <r>
      <rPr>
        <sz val="11"/>
        <color theme="1"/>
        <rFont val="Arial Narrow"/>
        <family val="2"/>
      </rPr>
      <t>:
A corte de septiembre 2022, los desarrollos y caracterisitacas son registrados y validados de acuerdo con la arquitectura por el delegado de la OGI.</t>
    </r>
  </si>
  <si>
    <r>
      <rPr>
        <b/>
        <sz val="11"/>
        <color theme="1"/>
        <rFont val="Arial Narrow"/>
        <family val="2"/>
      </rPr>
      <t>O. Gestión de la Información</t>
    </r>
    <r>
      <rPr>
        <sz val="11"/>
        <color theme="1"/>
        <rFont val="Arial Narrow"/>
        <family val="2"/>
      </rPr>
      <t>:
https://saesas.sharepoint.com/sites/PilotoProject/Matrix20/Documentos%20compartidos/Forms/AllItems.aspx?viewpath=%2Fsites%2FPilotoProject%2FMatrix20%2FDocumentos%20compartidos%2FForms%2FAllItems%2Easpx</t>
    </r>
  </si>
  <si>
    <r>
      <rPr>
        <b/>
        <sz val="11"/>
        <color theme="1"/>
        <rFont val="Arial Narrow"/>
        <family val="2"/>
      </rPr>
      <t>O. Gestión de la Información</t>
    </r>
    <r>
      <rPr>
        <sz val="11"/>
        <color theme="1"/>
        <rFont val="Arial Narrow"/>
        <family val="2"/>
      </rPr>
      <t>:
A corte de septiembre 2022 se han diligenciado y registrado las historias de usuario con los requerimientos no funcionales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</si>
  <si>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septiembre 2022, el registro y validación por parte del usuario final se realiza en el Formato Pruebas, Capacitación y Aceptación de producto F-TE3-029	Versión 5 - 01/12/2021, el cual se adjunta en el ticket presentado en el comité de control de cambios</t>
    </r>
  </si>
  <si>
    <r>
      <rPr>
        <b/>
        <sz val="11"/>
        <color theme="1"/>
        <rFont val="Arial Narrow"/>
        <family val="2"/>
      </rPr>
      <t>O. Gestión de la Información</t>
    </r>
    <r>
      <rPr>
        <sz val="11"/>
        <color theme="1"/>
        <rFont val="Arial Narrow"/>
        <family val="2"/>
      </rPr>
      <t>:
A corte de septiembre 2022 se han diligenciado y registrado las historias de usuario con la definicion de los roles y perfiles necesarios para el desarrollo, en el formato, F-TE3-402 Versión 1 – 16//11/2021, se registran en el seguimientos del proyecto</t>
    </r>
  </si>
  <si>
    <r>
      <rPr>
        <b/>
        <sz val="11"/>
        <color theme="1"/>
        <rFont val="Arial Narrow"/>
        <family val="2"/>
      </rPr>
      <t>O. Gestión de la Información</t>
    </r>
    <r>
      <rPr>
        <sz val="11"/>
        <color theme="1"/>
        <rFont val="Arial Narrow"/>
        <family val="2"/>
      </rPr>
      <t>:
A corte de septiembre 2022, se esta gestionando la documentación necesaria para el tratamiento de datos personales en la fase de desarrollo</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</si>
  <si>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</si>
  <si>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septioembre 2022, el registro por parte del usuario final se realiza en el formato Formato Pruebas, Capacitación y Aceptación de producto F-TE3-029	Versión 5 - 01/12/2021, el cual se adjunta en el ticket presentado en el comité de control de cambios con la firma del usuariofinal que recibe el el desarrollo</t>
    </r>
  </si>
  <si>
    <r>
      <rPr>
        <b/>
        <sz val="11"/>
        <color theme="1"/>
        <rFont val="Arial Narrow"/>
        <family val="2"/>
      </rPr>
      <t>O. Gestión de la Información</t>
    </r>
    <r>
      <rPr>
        <sz val="11"/>
        <color theme="1"/>
        <rFont val="Arial Narrow"/>
        <family val="2"/>
      </rPr>
      <t>:
No aplica</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</si>
  <si>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la distribución de correspondencia o trmites en los sistemas de información, y se asignan según corresponda</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</si>
  <si>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la asignación de depositarios en el sistema misional.</t>
    </r>
  </si>
  <si>
    <r>
      <rPr>
        <b/>
        <sz val="11"/>
        <color theme="1"/>
        <rFont val="Arial Narrow"/>
        <family val="2"/>
      </rPr>
      <t>O. Gestión de la Información</t>
    </r>
    <r>
      <rPr>
        <sz val="11"/>
        <color theme="1"/>
        <rFont val="Arial Narrow"/>
        <family val="2"/>
      </rPr>
      <t>:
A corte de septiembre 2022, se firmó contrato con INDRA  el 28 de junio 2022, fabrica de software.</t>
    </r>
  </si>
  <si>
    <r>
      <rPr>
        <b/>
        <sz val="11"/>
        <color theme="1"/>
        <rFont val="Arial Narrow"/>
        <family val="2"/>
      </rPr>
      <t>O. Gestión de la Información</t>
    </r>
    <r>
      <rPr>
        <sz val="11"/>
        <color theme="1"/>
        <rFont val="Arial Narrow"/>
        <family val="2"/>
      </rPr>
      <t>:
https://www.saesas.gov.co/?idcategoria=105747
Carpeta del Contrato
ERP</t>
    </r>
  </si>
  <si>
    <r>
      <rPr>
        <b/>
        <sz val="11"/>
        <color theme="1"/>
        <rFont val="Arial Narrow"/>
        <family val="2"/>
      </rPr>
      <t>O. Gestión de la Información</t>
    </r>
    <r>
      <rPr>
        <sz val="11"/>
        <color theme="1"/>
        <rFont val="Arial Narrow"/>
        <family val="2"/>
      </rPr>
      <t>:
A corte de septiembre 2022, se está gestionado y desarrollando las interfaces requeridas de acuerdo con los requerimientos definidos en las historias de usuario.</t>
    </r>
  </si>
  <si>
    <r>
      <rPr>
        <b/>
        <sz val="11"/>
        <color theme="1"/>
        <rFont val="Arial Narrow"/>
        <family val="2"/>
      </rPr>
      <t>O. Gestión de la Información</t>
    </r>
    <r>
      <rPr>
        <sz val="11"/>
        <color theme="1"/>
        <rFont val="Arial Narrow"/>
        <family val="2"/>
      </rPr>
      <t>:
A corte de septiembre 2022, se firmó contrato con INDRA  el 28 de junio 2022, fabrica de software para desarrollar la ineroperabilidad entre el sistema misional y el ERP</t>
    </r>
  </si>
  <si>
    <r>
      <rPr>
        <b/>
        <sz val="11"/>
        <color theme="1"/>
        <rFont val="Arial Narrow"/>
        <family val="2"/>
      </rPr>
      <t>O. Gestión de la Información</t>
    </r>
    <r>
      <rPr>
        <sz val="11"/>
        <color theme="1"/>
        <rFont val="Arial Narrow"/>
        <family val="2"/>
      </rPr>
      <t>:
A corte de septiembre 2022, se están evaluando y verificando los servicios para publicar en el catalogo.</t>
    </r>
  </si>
  <si>
    <r>
      <rPr>
        <b/>
        <sz val="11"/>
        <color theme="1"/>
        <rFont val="Arial Narrow"/>
        <family val="2"/>
      </rPr>
      <t>O. Gestión de la Información</t>
    </r>
    <r>
      <rPr>
        <sz val="11"/>
        <color theme="1"/>
        <rFont val="Arial Narrow"/>
        <family val="2"/>
      </rPr>
      <t>:
Catalogo de servicios</t>
    </r>
  </si>
  <si>
    <r>
      <rPr>
        <b/>
        <sz val="11"/>
        <color theme="1"/>
        <rFont val="Arial Narrow"/>
        <family val="2"/>
      </rPr>
      <t>O. Gestión de la Información</t>
    </r>
    <r>
      <rPr>
        <sz val="11"/>
        <color theme="1"/>
        <rFont val="Arial Narrow"/>
        <family val="2"/>
      </rPr>
      <t>:
A corte de septiembre 2022 se realizó inducción del sistema y politicas de segridad de la información, se planificaron piezas y manuales de seguridad para ser enviadas por comunicaciones al menos cada 15 días.</t>
    </r>
  </si>
  <si>
    <t>O. Gestión de la Información:
No aplica</t>
  </si>
  <si>
    <r>
      <rPr>
        <b/>
        <sz val="11"/>
        <color theme="1"/>
        <rFont val="Arial Narrow"/>
        <family val="2"/>
      </rPr>
      <t>O. Gestión de la Información</t>
    </r>
    <r>
      <rPr>
        <sz val="11"/>
        <color theme="1"/>
        <rFont val="Arial Narrow"/>
        <family val="2"/>
      </rPr>
      <t>:
A corte de septiembre 2022, se ha realizado actualizaciones de software en los servidores de la infreastructura técnologica, informando en el comité de control de cambios, de acuerdo con el plan de actualización y remediación del 2022</t>
    </r>
  </si>
  <si>
    <r>
      <rPr>
        <b/>
        <sz val="11"/>
        <color theme="1"/>
        <rFont val="Arial Narrow"/>
        <family val="2"/>
      </rPr>
      <t>O. Gestión de la Información</t>
    </r>
    <r>
      <rPr>
        <sz val="11"/>
        <color theme="1"/>
        <rFont val="Arial Narrow"/>
        <family val="2"/>
      </rPr>
      <t>: 
Mesa de ayuda ticket 77845</t>
    </r>
  </si>
  <si>
    <r>
      <rPr>
        <b/>
        <sz val="11"/>
        <color theme="1"/>
        <rFont val="Arial Narrow"/>
        <family val="2"/>
      </rPr>
      <t>O. Gestión de la Información</t>
    </r>
    <r>
      <rPr>
        <sz val="11"/>
        <color theme="1"/>
        <rFont val="Arial Narrow"/>
        <family val="2"/>
      </rPr>
      <t>:
A corte de septiembre 2022 se sigue haciendo seguimiento semanal de atención y observaciones registradas en la mesa de ayuda, validando la satisfacción del cliente</t>
    </r>
  </si>
  <si>
    <t>O. Gestión de la Información:
Mesa de ayuda
https://helpdesk.saesas.gov.co/front/ticket.php</t>
  </si>
  <si>
    <r>
      <rPr>
        <b/>
        <sz val="11"/>
        <color theme="1"/>
        <rFont val="Arial Narrow"/>
        <family val="2"/>
      </rPr>
      <t>O. Gestión de la Información</t>
    </r>
    <r>
      <rPr>
        <sz val="11"/>
        <color theme="1"/>
        <rFont val="Arial Narrow"/>
        <family val="2"/>
      </rPr>
      <t>:
A corte de septiembre 2022, se está elaborando la nueva versión del procedimiento</t>
    </r>
  </si>
  <si>
    <r>
      <rPr>
        <b/>
        <sz val="11"/>
        <color theme="1"/>
        <rFont val="Arial Narrow"/>
        <family val="2"/>
      </rPr>
      <t>O. Gestión de la Información</t>
    </r>
    <r>
      <rPr>
        <sz val="11"/>
        <color theme="1"/>
        <rFont val="Arial Narrow"/>
        <family val="2"/>
      </rPr>
      <t>:
A corte de septiembre 2022, se establecen en el formato de historias de usuario F-TE3-402	 Versión 1 – 16//11/2021, con la categorización de requerimientos no funcionales</t>
    </r>
  </si>
  <si>
    <r>
      <rPr>
        <b/>
        <sz val="11"/>
        <color theme="1"/>
        <rFont val="Arial Narrow"/>
        <family val="2"/>
      </rPr>
      <t>O. Gestión de la Información</t>
    </r>
    <r>
      <rPr>
        <sz val="11"/>
        <color theme="1"/>
        <rFont val="Arial Narrow"/>
        <family val="2"/>
      </rPr>
      <t>:
A corte de septiembre 2022, se establecen en el formato de historias de usuario F-TE3-402	 Versión 1 – 16//11/2021, con la categorización de requisitos no funcionales</t>
    </r>
  </si>
  <si>
    <r>
      <rPr>
        <b/>
        <sz val="11"/>
        <color theme="1"/>
        <rFont val="Arial Narrow"/>
        <family val="2"/>
      </rPr>
      <t>O. Gestión de la Información</t>
    </r>
    <r>
      <rPr>
        <sz val="11"/>
        <color theme="1"/>
        <rFont val="Arial Narrow"/>
        <family val="2"/>
      </rPr>
      <t>:
A corte de septiembre 2022, se está validando los criterios de calidad y su definición para actualizar el Formato Pruebas, Capacitación y Aceptación de producto F-TE3-029	Versión 5 - 01/12/2021</t>
    </r>
  </si>
  <si>
    <r>
      <rPr>
        <b/>
        <sz val="11"/>
        <color theme="1"/>
        <rFont val="Arial Narrow"/>
        <family val="2"/>
      </rPr>
      <t>O. Gestión de la Información</t>
    </r>
    <r>
      <rPr>
        <sz val="11"/>
        <color theme="1"/>
        <rFont val="Arial Narrow"/>
        <family val="2"/>
      </rPr>
      <t>:
A corte de septiembre 2022, se firmó el contrato de  fabrica de software, para la construcción de los modulos requeridos.</t>
    </r>
  </si>
  <si>
    <r>
      <rPr>
        <b/>
        <sz val="11"/>
        <color theme="1"/>
        <rFont val="Arial Narrow"/>
        <family val="2"/>
      </rPr>
      <t>O. Gestión de la Información</t>
    </r>
    <r>
      <rPr>
        <sz val="11"/>
        <color theme="1"/>
        <rFont val="Arial Narrow"/>
        <family val="2"/>
      </rPr>
      <t>:
A corte de septiembre 2022, se está gestionando la documentación necesaria para el tratamiento de datos personales en la fase de desarrollo y con la implementación por parte de la fabrica de software.</t>
    </r>
  </si>
  <si>
    <r>
      <rPr>
        <b/>
        <sz val="11"/>
        <color theme="1"/>
        <rFont val="Arial Narrow"/>
        <family val="2"/>
      </rPr>
      <t>O. Gestión de la Información:</t>
    </r>
    <r>
      <rPr>
        <sz val="11"/>
        <color theme="1"/>
        <rFont val="Arial Narrow"/>
        <family val="2"/>
      </rPr>
      <t xml:space="preserve">
A corte de septiembre 2022, el registro por parte del usuario final se realiza en el formato Formato Pruebas, Capacitación y Aceptación de producto F-TE3-029	Versión 5 - 01/12/2021, el cual se adjunta en el ticket presentado en el comité de control de cambios.
Por parte del desarrollo se realizan las verificaciones de acuerdo con cada Spring y el N-TE3-098 Instructivo Seguimiento a desarrollos metodología SCRUM, el cual se encontraba en actualización</t>
    </r>
  </si>
  <si>
    <r>
      <rPr>
        <b/>
        <sz val="11"/>
        <color theme="1"/>
        <rFont val="Arial Narrow"/>
        <family val="2"/>
      </rPr>
      <t>O. Gestión de la Información:</t>
    </r>
    <r>
      <rPr>
        <sz val="11"/>
        <color theme="1"/>
        <rFont val="Arial Narrow"/>
        <family val="2"/>
      </rPr>
      <t xml:space="preserve">
Mesa de ayuda
https://helpdesk.saesas.gov.co/front/ticket.php</t>
    </r>
  </si>
  <si>
    <r>
      <rPr>
        <b/>
        <sz val="11"/>
        <color theme="1"/>
        <rFont val="Arial Narrow"/>
        <family val="2"/>
      </rPr>
      <t>O. Gestión de la Información</t>
    </r>
    <r>
      <rPr>
        <sz val="11"/>
        <color theme="1"/>
        <rFont val="Arial Narrow"/>
        <family val="2"/>
      </rPr>
      <t>:
A corte de septiembre 2022, se está actualizando la documentación para la gestión de capacidad para el 2023 y que haga parte del DRP y BCP de la entidad.</t>
    </r>
  </si>
  <si>
    <r>
      <rPr>
        <b/>
        <sz val="11"/>
        <color theme="1"/>
        <rFont val="Arial Narrow"/>
        <family val="2"/>
      </rPr>
      <t>O. Gestión de la Información</t>
    </r>
    <r>
      <rPr>
        <sz val="11"/>
        <color theme="1"/>
        <rFont val="Arial Narrow"/>
        <family val="2"/>
      </rPr>
      <t>:
A corte de septiembre 2022, se validan diariamente la replicación de las bases de datos en las instancias de reportes y soporte, y cuando se rquieren del historico almacenado con el proveedor</t>
    </r>
  </si>
  <si>
    <r>
      <rPr>
        <b/>
        <sz val="11"/>
        <color theme="1"/>
        <rFont val="Arial Narrow"/>
        <family val="2"/>
      </rPr>
      <t>O. Gestión de la Información</t>
    </r>
    <r>
      <rPr>
        <sz val="11"/>
        <color theme="1"/>
        <rFont val="Arial Narrow"/>
        <family val="2"/>
      </rPr>
      <t>:
A corte de septiembre 2022, se responden y envian revisiones con el proveedor a las notificciones diarias de la herramienta. Y se valida informe mensual, se monitorea con la herramienta de alertas y estado de las alertas para afinar politicas y controles</t>
    </r>
  </si>
  <si>
    <r>
      <rPr>
        <b/>
        <sz val="11"/>
        <color theme="1"/>
        <rFont val="Arial Narrow"/>
        <family val="2"/>
      </rPr>
      <t>O. Gestión de la Información</t>
    </r>
    <r>
      <rPr>
        <sz val="11"/>
        <color theme="1"/>
        <rFont val="Arial Narrow"/>
        <family val="2"/>
      </rPr>
      <t>:
correo oficial de seguridad</t>
    </r>
  </si>
  <si>
    <r>
      <rPr>
        <b/>
        <sz val="11"/>
        <color theme="1"/>
        <rFont val="Arial Narrow"/>
        <family val="2"/>
      </rPr>
      <t>O. Gestión de la Información</t>
    </r>
    <r>
      <rPr>
        <sz val="11"/>
        <color theme="1"/>
        <rFont val="Arial Narrow"/>
        <family val="2"/>
      </rPr>
      <t xml:space="preserve">:
A corte de septiembre 2022, el formato N-TE1-014 Gestión de la capacidad fue actualizado en su Versión 3 – 01/03/2022 </t>
    </r>
  </si>
  <si>
    <r>
      <rPr>
        <b/>
        <sz val="11"/>
        <color theme="1"/>
        <rFont val="Arial Narrow"/>
        <family val="2"/>
      </rPr>
      <t>O. Gestión de la Información</t>
    </r>
    <r>
      <rPr>
        <sz val="11"/>
        <color theme="1"/>
        <rFont val="Arial Narrow"/>
        <family val="2"/>
      </rPr>
      <t>:
Macroproceso de técnologia 
http://intranetsae/saein/Nuestra-SAE/Arquitectura-SAE/GestionProcesos/Gestion-Procesos-Estrategicos/Tecnologia</t>
    </r>
  </si>
  <si>
    <r>
      <rPr>
        <b/>
        <sz val="11"/>
        <color theme="1"/>
        <rFont val="Arial Narrow"/>
        <family val="2"/>
      </rPr>
      <t>O. Gestión de la Información</t>
    </r>
    <r>
      <rPr>
        <sz val="11"/>
        <color theme="1"/>
        <rFont val="Arial Narrow"/>
        <family val="2"/>
      </rPr>
      <t>:
a corte de septiembre 2022 se han realizado actualizaciones de software de la infraestructura técnologica, informados al comité de control de cambios con el avance correspondiente, se está validando la elaboración del plan para el siguiente año de acuerdo con la infraestructura proyectada.</t>
    </r>
  </si>
  <si>
    <r>
      <rPr>
        <b/>
        <sz val="11"/>
        <color theme="1"/>
        <rFont val="Arial Narrow"/>
        <family val="2"/>
      </rPr>
      <t>O. Gestión de la Información</t>
    </r>
    <r>
      <rPr>
        <sz val="11"/>
        <color theme="1"/>
        <rFont val="Arial Narrow"/>
        <family val="2"/>
      </rPr>
      <t>:
A corte de septiembre 2022, se realiza la verificación de las vigencias y alertas de vencimiento de las licencias de los productos y servicios con la herramienta fortiCloud, muestran los días restantes para expiración de licencias.</t>
    </r>
  </si>
  <si>
    <r>
      <rPr>
        <b/>
        <sz val="11"/>
        <color theme="1"/>
        <rFont val="Arial Narrow"/>
        <family val="2"/>
      </rPr>
      <t>O. Gestión de la Información</t>
    </r>
    <r>
      <rPr>
        <sz val="11"/>
        <color theme="1"/>
        <rFont val="Arial Narrow"/>
        <family val="2"/>
      </rPr>
      <t>:
support.fortinet.com/asset/#/views/products</t>
    </r>
  </si>
  <si>
    <r>
      <rPr>
        <b/>
        <sz val="11"/>
        <color theme="1"/>
        <rFont val="Arial Narrow"/>
        <family val="2"/>
      </rPr>
      <t>O. Gestión de la Información:</t>
    </r>
    <r>
      <rPr>
        <sz val="11"/>
        <color theme="1"/>
        <rFont val="Arial Narrow"/>
        <family val="2"/>
      </rPr>
      <t xml:space="preserve">
A corte de septiembre 2022, No se ha reportado afectación o evidencia de la materialización del riesgo por las causas descritas, los usuarios pueden hacer seguimiento en la mesa de ayuda y documentar la afectación o adjuntar el formato de materialización.</t>
    </r>
  </si>
  <si>
    <r>
      <rPr>
        <b/>
        <sz val="11"/>
        <color theme="1"/>
        <rFont val="Arial Narrow"/>
        <family val="2"/>
      </rPr>
      <t>O. Gestión de la Información:</t>
    </r>
    <r>
      <rPr>
        <sz val="11"/>
        <color theme="1"/>
        <rFont val="Arial Narrow"/>
        <family val="2"/>
      </rPr>
      <t xml:space="preserve">
A corte de septiembre 2022, No se ha reportado afectación o evidencia de la materialización del riesgo por las causas descritas, la infraestructura técnologica y plataforma han estado estables y disponibles durante el periodo, o la recuoperación en caso de fallo no generó afectación</t>
    </r>
  </si>
  <si>
    <r>
      <rPr>
        <b/>
        <sz val="11"/>
        <color theme="1"/>
        <rFont val="Arial Narrow"/>
        <family val="2"/>
      </rPr>
      <t>O. Gestión de la Información:</t>
    </r>
    <r>
      <rPr>
        <sz val="11"/>
        <color theme="1"/>
        <rFont val="Arial Narrow"/>
        <family val="2"/>
      </rPr>
      <t xml:space="preserve">
A corte de septiembre 2022 no se han reportado incidentes en los aplicativos desarrollados por las causas descritas, que causen la materialización de este riesgo.</t>
    </r>
  </si>
  <si>
    <r>
      <rPr>
        <b/>
        <sz val="11"/>
        <color theme="1"/>
        <rFont val="Arial Narrow"/>
        <family val="2"/>
      </rPr>
      <t>O. Gestión de la Información:</t>
    </r>
    <r>
      <rPr>
        <sz val="11"/>
        <color theme="1"/>
        <rFont val="Arial Narrow"/>
        <family val="2"/>
      </rPr>
      <t xml:space="preserve">
A corte de septiembre se materializo riesgo de una carpeta eliminada y detectada por la herramienta de monitoreo al realizar las copias de respaldo, la carpeta fue restaurada sin generar perdidad de información. Regitrado ene l ticket 79717</t>
    </r>
  </si>
  <si>
    <r>
      <rPr>
        <b/>
        <sz val="11"/>
        <color theme="1"/>
        <rFont val="Arial Narrow"/>
        <family val="2"/>
      </rPr>
      <t>O. Gestión de la Información:</t>
    </r>
    <r>
      <rPr>
        <sz val="11"/>
        <color theme="1"/>
        <rFont val="Arial Narrow"/>
        <family val="2"/>
      </rPr>
      <t xml:space="preserve">
https://helpdesk.saesas.gov.co/front/ticket.form.php?id=79717
Carpeta de evidencias: 
F-DE2-100_Reporte_de_materializacion_de_riesgos Ticket 79717</t>
    </r>
  </si>
  <si>
    <r>
      <rPr>
        <b/>
        <sz val="11"/>
        <color theme="1"/>
        <rFont val="Arial Narrow"/>
        <family val="2"/>
      </rPr>
      <t>O. Gestión de la Información</t>
    </r>
    <r>
      <rPr>
        <sz val="11"/>
        <color theme="1"/>
        <rFont val="Arial Narrow"/>
        <family val="2"/>
      </rPr>
      <t>:
A corte de septiembre 2022, se gestiona con la validación del jefe de la oficina asesora de planeación las solicitudes radicadas para la asignación de perfiles de usuario en los diferentes aplicativos.</t>
    </r>
  </si>
  <si>
    <r>
      <rPr>
        <b/>
        <sz val="11"/>
        <color theme="1"/>
        <rFont val="Arial Narrow"/>
        <family val="2"/>
      </rPr>
      <t>O. Gestión de la Información</t>
    </r>
    <r>
      <rPr>
        <sz val="11"/>
        <color theme="1"/>
        <rFont val="Arial Narrow"/>
        <family val="2"/>
      </rPr>
      <t>:
A corte de septiembre 2022, se continua con la validación de politicas, controles, procedimientos, manuales, desarrollos acorde con lo establecido en la norma, y la implementación de daruma en preproducción para la gestión de requisitos y su evaluación.</t>
    </r>
  </si>
  <si>
    <r>
      <rPr>
        <b/>
        <sz val="11"/>
        <color theme="1"/>
        <rFont val="Arial Narrow"/>
        <family val="2"/>
      </rPr>
      <t>O. Gestión de la Información</t>
    </r>
    <r>
      <rPr>
        <sz val="11"/>
        <color theme="1"/>
        <rFont val="Arial Narrow"/>
        <family val="2"/>
      </rPr>
      <t>:
http://preprodmipgapp.saesas.gov.co/app.php/staff/</t>
    </r>
  </si>
  <si>
    <r>
      <rPr>
        <b/>
        <sz val="11"/>
        <color theme="1"/>
        <rFont val="Arial Narrow"/>
        <family val="2"/>
      </rPr>
      <t>O. Gestión de la Información</t>
    </r>
    <r>
      <rPr>
        <sz val="11"/>
        <color theme="1"/>
        <rFont val="Arial Narrow"/>
        <family val="2"/>
      </rPr>
      <t xml:space="preserve">:
A corte de septiembre 2022, se gestiona con la validación del jefe de la oficina asera de planeación las solicitudes radicadas para la asignación de perfiles de usuario en los diferentes aplicativos </t>
    </r>
  </si>
  <si>
    <r>
      <rPr>
        <b/>
        <sz val="11"/>
        <color theme="1"/>
        <rFont val="Arial Narrow"/>
        <family val="2"/>
      </rPr>
      <t>O. Gestión de la Información</t>
    </r>
    <r>
      <rPr>
        <sz val="11"/>
        <color theme="1"/>
        <rFont val="Arial Narrow"/>
        <family val="2"/>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</si>
  <si>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Arial Narrow"/>
        <family val="2"/>
      </rPr>
      <t>O. Gestión de la Información</t>
    </r>
    <r>
      <rPr>
        <sz val="11"/>
        <color theme="1"/>
        <rFont val="Arial Narrow"/>
        <family val="2"/>
      </rPr>
      <t>:
Herramientas de Monitoreo en tiempo real
Informes de Proveedores
Informes del SOC - NOC</t>
    </r>
  </si>
  <si>
    <r>
      <rPr>
        <b/>
        <sz val="11"/>
        <color theme="1"/>
        <rFont val="Arial Narrow"/>
        <family val="2"/>
      </rPr>
      <t>O. Gestión de la Información</t>
    </r>
    <r>
      <rPr>
        <sz val="11"/>
        <color theme="1"/>
        <rFont val="Arial Narrow"/>
        <family val="2"/>
      </rPr>
      <t xml:space="preserve">:
Herramientas de Seguridad
</t>
    </r>
  </si>
  <si>
    <r>
      <rPr>
        <b/>
        <sz val="11"/>
        <color theme="1"/>
        <rFont val="Arial Narrow"/>
        <family val="2"/>
      </rPr>
      <t>O. Gestión de la Información</t>
    </r>
    <r>
      <rPr>
        <sz val="11"/>
        <color theme="1"/>
        <rFont val="Arial Narrow"/>
        <family val="2"/>
      </rPr>
      <t>:
A corte de septiembre 2022, se gestionan en mesa de ayuda las solicitudes radicadas de acuerdo con la asignación de los especialistas que validan y evaluán la mejor solución, y de ser necesario se presentan en el comité de control de cambios semanalmente</t>
    </r>
  </si>
  <si>
    <r>
      <rPr>
        <b/>
        <sz val="11"/>
        <color theme="1"/>
        <rFont val="Arial Narrow"/>
        <family val="2"/>
      </rPr>
      <t>O. Gestión de la Información</t>
    </r>
    <r>
      <rPr>
        <sz val="11"/>
        <color theme="1"/>
        <rFont val="Arial Narrow"/>
        <family val="2"/>
      </rPr>
      <t>:
A corte de septiembre 2022, se realizarón capacitaciones internas en la OGI de los temas relacionados el uso de las TIC y seguridad de la información</t>
    </r>
  </si>
  <si>
    <r>
      <rPr>
        <b/>
        <sz val="11"/>
        <color theme="1"/>
        <rFont val="Arial Narrow"/>
        <family val="2"/>
      </rPr>
      <t>O. Gestión de la Información:</t>
    </r>
    <r>
      <rPr>
        <sz val="11"/>
        <color theme="1"/>
        <rFont val="Arial Narrow"/>
        <family val="2"/>
      </rPr>
      <t xml:space="preserve">
A corte de septiembre 2022, no se han reportado o denunciado materialización de riesgo que afecte o describa el uso de información privilegiada</t>
    </r>
  </si>
  <si>
    <r>
      <rPr>
        <b/>
        <sz val="11"/>
        <color theme="1"/>
        <rFont val="Calibri"/>
        <family val="2"/>
        <scheme val="minor"/>
      </rPr>
      <t>O. Gestión de la Información</t>
    </r>
    <r>
      <rPr>
        <sz val="11"/>
        <color theme="1"/>
        <rFont val="Calibri"/>
        <family val="2"/>
        <scheme val="minor"/>
      </rPr>
      <t xml:space="preserve">:
A corte de junio 2022, se realizó una capacitación presencial planeada por talento humano para funcionarios nuevos, como parte del programa de inducción </t>
    </r>
  </si>
  <si>
    <r>
      <rPr>
        <b/>
        <sz val="11"/>
        <color theme="1"/>
        <rFont val="Calibri"/>
        <family val="2"/>
        <scheme val="minor"/>
      </rPr>
      <t>O. Gestión de la Información</t>
    </r>
    <r>
      <rPr>
        <sz val="11"/>
        <color theme="1"/>
        <rFont val="Calibri"/>
        <family val="2"/>
        <scheme val="minor"/>
      </rPr>
      <t>:
A corte de septiembre 2022,  se remitió a la OAP el plan de acción del tercer trimestre, con los respectivos seguimientos y avances incluyendo los temas de seguridad</t>
    </r>
  </si>
  <si>
    <r>
      <rPr>
        <b/>
        <sz val="11"/>
        <color theme="1"/>
        <rFont val="Calibri"/>
        <family val="2"/>
        <scheme val="minor"/>
      </rPr>
      <t>O. Gestión de la Información</t>
    </r>
    <r>
      <rPr>
        <sz val="11"/>
        <color theme="1"/>
        <rFont val="Calibri"/>
        <family val="2"/>
        <scheme val="minor"/>
      </rPr>
      <t>:
En el segundo semestres se están enviando a comunicaciones los manuales y piezas para ser divulgadas</t>
    </r>
  </si>
  <si>
    <r>
      <rPr>
        <b/>
        <sz val="11"/>
        <color theme="1"/>
        <rFont val="Calibri"/>
        <family val="2"/>
        <scheme val="minor"/>
      </rPr>
      <t>O. Gestión de la Información</t>
    </r>
    <r>
      <rPr>
        <sz val="11"/>
        <color theme="1"/>
        <rFont val="Calibri"/>
        <family val="2"/>
        <scheme val="minor"/>
      </rPr>
      <t>:
A corte de septiembre 2022,  no se actualizarón politicas, se encuentra vigente y no requieren actualización</t>
    </r>
  </si>
  <si>
    <r>
      <rPr>
        <b/>
        <sz val="11"/>
        <color theme="1"/>
        <rFont val="Calibri"/>
        <family val="2"/>
        <scheme val="minor"/>
      </rPr>
      <t>O. Gestión de la Información</t>
    </r>
    <r>
      <rPr>
        <sz val="11"/>
        <color theme="1"/>
        <rFont val="Calibri"/>
        <family val="2"/>
        <scheme val="minor"/>
      </rPr>
      <t>:
A corte de septiembre 2022, en el trimestre no se presentaron incidentes querequieran radicarse en el CSIRT de Gobierno. Los casos de incidentes reportados en la Mesa de Ayuda fueron atentidos oportunamente
Adicionalmemte internamente en la OGI  fueron capacitacdos los técnicos de la mesa de ayuda en todos los temas y servciios prestados por la torre de seguridad</t>
    </r>
  </si>
  <si>
    <r>
      <rPr>
        <b/>
        <sz val="11"/>
        <color theme="1"/>
        <rFont val="Calibri"/>
        <family val="2"/>
        <scheme val="minor"/>
      </rPr>
      <t>O. Gestión de la Información</t>
    </r>
    <r>
      <rPr>
        <sz val="11"/>
        <color theme="1"/>
        <rFont val="Calibri"/>
        <family val="2"/>
        <scheme val="minor"/>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</si>
  <si>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Calibri"/>
        <family val="2"/>
        <scheme val="minor"/>
      </rPr>
      <t>O. Gestión de la Información</t>
    </r>
    <r>
      <rPr>
        <sz val="11"/>
        <color theme="1"/>
        <rFont val="Calibri"/>
        <family val="2"/>
        <scheme val="minor"/>
      </rPr>
      <t>:
A corte de septiembre 2022, se actualizaron y publicaron formatos, procedimientos e instructivos y fueron públicados en la intranet, ademas fueron socializados por Teams y por correo electrónico a los funcionarios de la OGI, Contratistas y personal técnico de la mesa de ayuda, las evidencias se encuentran en \\fileserver\Publica1\39 - Oficina OGI\Seguridad\Dneme\2022\OGI\Socializacion Interna</t>
    </r>
  </si>
  <si>
    <r>
      <rPr>
        <b/>
        <sz val="11"/>
        <color theme="1"/>
        <rFont val="Calibri"/>
        <family val="2"/>
        <scheme val="minor"/>
      </rPr>
      <t>O. Gestión de la Información</t>
    </r>
    <r>
      <rPr>
        <sz val="11"/>
        <color theme="1"/>
        <rFont val="Calibri"/>
        <family val="2"/>
        <scheme val="minor"/>
      </rPr>
      <t>:
A corte de septiembre 2022, se realizó monitoreo a las herramientas de seguridad SIEM, Firewall, Antivirus, Pcsecure, WAF, los reportes y evidencias se pueden verificar en tiempo real y en linea, además de los reportes automáticos generados por dichas herramientas. De igual manera los eventos e informes reportados por el SOC-NOC fueron analizados y gestionados</t>
    </r>
  </si>
  <si>
    <r>
      <rPr>
        <b/>
        <sz val="11"/>
        <color theme="1"/>
        <rFont val="Calibri"/>
        <family val="2"/>
        <scheme val="minor"/>
      </rPr>
      <t>O. Gestión de la Información</t>
    </r>
    <r>
      <rPr>
        <sz val="11"/>
        <color theme="1"/>
        <rFont val="Calibri"/>
        <family val="2"/>
        <scheme val="minor"/>
      </rPr>
      <t>:
A corte de septiembre 2022, se publicó el manual para el  Cambio y desbloqueo de credenciales desde Office 365  en TecnoSAE. Y se envió a comunicaciones para la divulgación.</t>
    </r>
  </si>
  <si>
    <r>
      <rPr>
        <b/>
        <sz val="11"/>
        <color theme="1"/>
        <rFont val="Calibri"/>
        <family val="2"/>
        <scheme val="minor"/>
      </rPr>
      <t>O. Gestión de la Información</t>
    </r>
    <r>
      <rPr>
        <sz val="11"/>
        <color theme="1"/>
        <rFont val="Calibri"/>
        <family val="2"/>
        <scheme val="minor"/>
      </rPr>
      <t>:
a corte de septiembre 2022, se atendieron 9539 solicitudes e incidentes radicados en la mesa de ayuda de 9812. Evidencia mesa de ayuda.
Carpeta de evidencias: Tickets mesa de ayuda enero septiembre 2022</t>
    </r>
  </si>
  <si>
    <r>
      <rPr>
        <b/>
        <sz val="11"/>
        <color theme="1"/>
        <rFont val="Calibri"/>
        <family val="2"/>
        <scheme val="minor"/>
      </rPr>
      <t>O. Gestión de la Información</t>
    </r>
    <r>
      <rPr>
        <sz val="11"/>
        <color theme="1"/>
        <rFont val="Calibri"/>
        <family val="2"/>
        <scheme val="minor"/>
      </rPr>
      <t>:
A corte de septiembre 2022, no se actualizó el inventario de activos de información, esta actividad se realiza  semestralmente.</t>
    </r>
  </si>
  <si>
    <r>
      <rPr>
        <b/>
        <sz val="11"/>
        <color indexed="8"/>
        <rFont val="Calibri"/>
        <family val="2"/>
      </rPr>
      <t>O. Gestión de la Información</t>
    </r>
    <r>
      <rPr>
        <sz val="11"/>
        <color theme="1"/>
        <rFont val="Calibri"/>
        <family val="2"/>
        <scheme val="minor"/>
      </rPr>
      <t>:</t>
    </r>
    <r>
      <rPr>
        <sz val="11"/>
        <color rgb="FF000000"/>
        <rFont val="Calibri"/>
        <family val="2"/>
        <charset val="1"/>
      </rPr>
      <t xml:space="preserve">
A corte de septiembre de 2022 se han registrado los etudios previos de los contratos solictados y registrados en el modulo del ERP </t>
    </r>
  </si>
  <si>
    <r>
      <rPr>
        <b/>
        <sz val="11"/>
        <color theme="1"/>
        <rFont val="Calibri"/>
        <family val="2"/>
        <scheme val="minor"/>
      </rPr>
      <t>O. Gestión de la Información</t>
    </r>
    <r>
      <rPr>
        <sz val="11"/>
        <color theme="1"/>
        <rFont val="Calibri"/>
        <family val="2"/>
        <scheme val="minor"/>
      </rPr>
      <t>:
A corte de septiembre 2022, se ejecutaron exitosamente las tareas programadas de backups y se atendieron las restauraciones a demanda, registradas y autorizadas a través de la mesa de ayuda. Las cintas fueron entregadas al proveedor de custodia de medios según procedimiento.</t>
    </r>
  </si>
  <si>
    <r>
      <rPr>
        <b/>
        <sz val="11"/>
        <color theme="1"/>
        <rFont val="Calibri"/>
        <family val="2"/>
        <scheme val="minor"/>
      </rPr>
      <t>O. Gestión de la Información</t>
    </r>
    <r>
      <rPr>
        <sz val="11"/>
        <color theme="1"/>
        <rFont val="Calibri"/>
        <family val="2"/>
        <scheme val="minor"/>
      </rPr>
      <t>:
A corte de septiembre 2022, os incidentes reportados en la mesa de ayuda que afectaran los servicios de TI, se atendieron según los ANS y los tiempos de indisposnibilidad fueron muy pequeños, para no afectar la disponibilidad de los servicios.</t>
    </r>
  </si>
  <si>
    <r>
      <rPr>
        <b/>
        <sz val="11"/>
        <color theme="1"/>
        <rFont val="Calibri"/>
        <family val="2"/>
        <scheme val="minor"/>
      </rPr>
      <t>O. Gestión de la Información</t>
    </r>
    <r>
      <rPr>
        <sz val="11"/>
        <color theme="1"/>
        <rFont val="Calibri"/>
        <family val="2"/>
        <scheme val="minor"/>
      </rPr>
      <t>:
 A corte de septiembre 2022, se han aprobado todos los requerimientos con viabilidad técnica y del negocio</t>
    </r>
  </si>
  <si>
    <r>
      <rPr>
        <b/>
        <sz val="11"/>
        <color theme="1"/>
        <rFont val="Calibri"/>
        <family val="2"/>
        <scheme val="minor"/>
      </rPr>
      <t>O. Gestión de la Información</t>
    </r>
    <r>
      <rPr>
        <sz val="11"/>
        <color theme="1"/>
        <rFont val="Calibri"/>
        <family val="2"/>
        <scheme val="minor"/>
      </rPr>
      <t>:
A corte de septiembre 2022, se han gestionado todos los cambios solicitados en la mesa de ayuda y presentados ante el comité de control de cambios con aprobación.</t>
    </r>
  </si>
  <si>
    <r>
      <rPr>
        <b/>
        <sz val="11"/>
        <color theme="1"/>
        <rFont val="Calibri"/>
        <family val="2"/>
        <scheme val="minor"/>
      </rPr>
      <t>O. Gestión de la Información</t>
    </r>
    <r>
      <rPr>
        <sz val="11"/>
        <color theme="1"/>
        <rFont val="Calibri"/>
        <family val="2"/>
        <scheme val="minor"/>
      </rPr>
      <t>:
A corte de septiembre 2022, se gestionaron todos los incidentes por operación inadecuada en los sistemas de información registrados en la mesa de ayuda</t>
    </r>
  </si>
  <si>
    <r>
      <rPr>
        <b/>
        <sz val="11"/>
        <color theme="1"/>
        <rFont val="Calibri"/>
        <family val="2"/>
        <scheme val="minor"/>
      </rPr>
      <t>O. Gestión de la Información</t>
    </r>
    <r>
      <rPr>
        <sz val="11"/>
        <color theme="1"/>
        <rFont val="Calibri"/>
        <family val="2"/>
        <scheme val="minor"/>
      </rPr>
      <t>:
A corte de septiembre se realizaron capacitaciones programadas por talento hummano como parte de las inducciónes y solictadas para uso de herramientas</t>
    </r>
  </si>
  <si>
    <r>
      <rPr>
        <b/>
        <sz val="11"/>
        <color theme="1"/>
        <rFont val="Calibri"/>
        <family val="2"/>
        <scheme val="minor"/>
      </rPr>
      <t>O. Gestión de la Información</t>
    </r>
    <r>
      <rPr>
        <sz val="11"/>
        <color theme="1"/>
        <rFont val="Calibri"/>
        <family val="2"/>
        <scheme val="minor"/>
      </rPr>
      <t>:
A corte de septiembre 2022, las herramientas de monitoreo funcionaron correctamente.</t>
    </r>
  </si>
  <si>
    <t>Los soportes de cada caso y la configuración de la causal se encuentran en \\fileserver\publica\67 - Enajenacion Temprana\COMITE ENAJENACION</t>
  </si>
  <si>
    <t>Dentro de la entidad se revisa previamente por cada Gerencia responsable la viabildiad de la causal y en consecuencia cada miembro revisa los casos para poder aprobar la configuración de la causal</t>
  </si>
  <si>
    <r>
      <rPr>
        <b/>
        <sz val="11"/>
        <color theme="1"/>
        <rFont val="Arial Narrow"/>
        <family val="2"/>
      </rPr>
      <t>GB. Muebles</t>
    </r>
    <r>
      <rPr>
        <sz val="11"/>
        <color theme="1"/>
        <rFont val="Arial Narrow"/>
        <family val="2"/>
      </rPr>
      <t>: Registro filmico y fotografico y documental de los bienes desintegrados y actas de adjudicación contratos de mandato y Licencias de transito a nombre del adjudicatarioy  las carpetas de supervisión contractual</t>
    </r>
  </si>
  <si>
    <r>
      <rPr>
        <b/>
        <sz val="11"/>
        <color theme="1"/>
        <rFont val="Arial Narrow"/>
        <family val="2"/>
      </rPr>
      <t>GB. Muebles</t>
    </r>
    <r>
      <rPr>
        <sz val="11"/>
        <color theme="1"/>
        <rFont val="Arial Narrow"/>
        <family val="2"/>
      </rPr>
      <t>: Se realiza la remision de la solicitud de contabilizacion de divisas que fueron objeto de monetizacion reportando novedades y provisiones de acuerdo a la composicion de los registros verificados por el Banco Central, igualmente se realiza una conciliacion mensual con la Gerencia Financiera para asegurar los saldos tanto de moneda nacional como de divisas.</t>
    </r>
  </si>
  <si>
    <r>
      <rPr>
        <b/>
        <sz val="11"/>
        <color theme="1"/>
        <rFont val="Arial Narrow"/>
        <family val="2"/>
      </rPr>
      <t>GB. Muebles</t>
    </r>
    <r>
      <rPr>
        <sz val="11"/>
        <color theme="1"/>
        <rFont val="Arial Narrow"/>
        <family val="2"/>
      </rPr>
      <t>: actas de cancelacion de custodias, memorandos de contabilizacion de divisas, conciliaciones de bienes muebles.</t>
    </r>
  </si>
  <si>
    <r>
      <rPr>
        <b/>
        <sz val="11"/>
        <color theme="1"/>
        <rFont val="Arial Narrow"/>
        <family val="2"/>
      </rPr>
      <t>GB. Muebles</t>
    </r>
    <r>
      <rPr>
        <sz val="11"/>
        <color theme="1"/>
        <rFont val="Arial Narrow"/>
        <family val="2"/>
      </rPr>
      <t>: En la supervision contractual se establecen cisitas semestrales por parte de las regionales y visita anual por parte de la Gerencia de bienes Muebles</t>
    </r>
  </si>
  <si>
    <r>
      <rPr>
        <b/>
        <sz val="11"/>
        <color theme="1"/>
        <rFont val="Arial Narrow"/>
        <family val="2"/>
      </rPr>
      <t>GB. Muebles</t>
    </r>
    <r>
      <rPr>
        <sz val="11"/>
        <color theme="1"/>
        <rFont val="Arial Narrow"/>
        <family val="2"/>
      </rPr>
      <t>: Los informes radicados en aplicastivo correspondiente</t>
    </r>
  </si>
  <si>
    <r>
      <rPr>
        <b/>
        <sz val="11"/>
        <color indexed="8"/>
        <rFont val="Arial Narrow"/>
        <family val="2"/>
      </rPr>
      <t>GBI. Urbanos</t>
    </r>
    <r>
      <rPr>
        <sz val="11"/>
        <color indexed="8"/>
        <rFont val="Arial Narrow"/>
        <family val="2"/>
      </rPr>
      <t>:</t>
    </r>
    <r>
      <rPr>
        <sz val="11"/>
        <color indexed="8"/>
        <rFont val="Arial Narrow"/>
        <family val="2"/>
      </rPr>
      <t xml:space="preserve"> CUPONES DE PAGO. \\fileserver\publica\20 -Gerencia de Bienes Inmuebles\REGIONALES\SEGUIMIENTO Y CONTROL DEPOSITARIOS</t>
    </r>
  </si>
  <si>
    <r>
      <rPr>
        <b/>
        <sz val="11"/>
        <color indexed="8"/>
        <rFont val="Arial Narrow"/>
        <family val="2"/>
      </rPr>
      <t>GBI. Urbanos</t>
    </r>
    <r>
      <rPr>
        <sz val="11"/>
        <color indexed="8"/>
        <rFont val="Arial Narrow"/>
        <family val="2"/>
      </rPr>
      <t>: A TRAVES DE SEGUIMIENTO CUADRO CONTROL</t>
    </r>
  </si>
  <si>
    <r>
      <rPr>
        <b/>
        <sz val="11"/>
        <color indexed="8"/>
        <rFont val="Arial Narrow"/>
        <family val="2"/>
      </rPr>
      <t>GBI. Urbanos</t>
    </r>
    <r>
      <rPr>
        <sz val="11"/>
        <color indexed="8"/>
        <rFont val="Arial Narrow"/>
        <family val="2"/>
      </rPr>
      <t>: CUADRO CONTROL. \\fileserver\publica\20 -Gerencia de Bienes Inmuebles\DEVOLUCIONES\HISTORIAS Y GRABACIONES</t>
    </r>
  </si>
  <si>
    <r>
      <rPr>
        <b/>
        <sz val="11"/>
        <color indexed="8"/>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 xml:space="preserve">
GBI. Urbanos:</t>
    </r>
    <r>
      <rPr>
        <sz val="11"/>
        <color indexed="8"/>
        <rFont val="Arial Narrow"/>
        <family val="2"/>
      </rPr>
      <t xml:space="preserve"> SE REALIZA LA ACTIVIDAD DE ACUERDO AL PROCEDIMIENTO </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</si>
  <si>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GBI. Urbanos</t>
    </r>
    <r>
      <rPr>
        <sz val="11"/>
        <color theme="1"/>
        <rFont val="Arial Narrow"/>
        <family val="2"/>
      </rPr>
      <t>:BASE CONTROL \\fileserver\publica\67 - Enajenacion Temprana\MAPA DE RIESGOS - BASE E.T</t>
    </r>
  </si>
  <si>
    <r>
      <rPr>
        <b/>
        <sz val="11"/>
        <color theme="1"/>
        <rFont val="Arial Narrow"/>
        <family val="2"/>
      </rPr>
      <t>GBI. Urbanos:</t>
    </r>
    <r>
      <rPr>
        <sz val="11"/>
        <color theme="1"/>
        <rFont val="Arial Narrow"/>
        <family val="2"/>
      </rPr>
      <t xml:space="preserve"> NO SE HA MATERIALIZADO EL RIESGO POR CUANTO SE TIENE ESTABLECIDO EL PROCEDIMEINTO PARA TAL FIN, EL CUAL NO SOLO REQUIERE VIABILIDAD ADMINISTRATIVA POR PARTE DE LA REGIONAL SINO APROBACIÓN POR PARTE DEL COMITÉ DE DEPOSITARIO, LIQUIDADORES Y MANDATARIOS.</t>
    </r>
  </si>
  <si>
    <r>
      <rPr>
        <b/>
        <sz val="11"/>
        <color theme="1"/>
        <rFont val="Arial Narrow"/>
        <family val="2"/>
      </rPr>
      <t>GBI. Urbanos</t>
    </r>
    <r>
      <rPr>
        <sz val="11"/>
        <color theme="1"/>
        <rFont val="Arial Narrow"/>
        <family val="2"/>
      </rPr>
      <t>:  SE ATIENDEN DE ACUERDO A LA DEMANDA Y AL CUMPLIMIENTO DE LOS REQUISITOS ESTABLECIDOS EN LA LEY Y NORMATIVA DISPUESTA, ASI COMO EN EL PROCEDIMIENTO, NO OBSTANTE EN EL TRIMESTRE NO SE HAN MATERIALIZADO SOLICITUDES. EN CONCECUENCIA NO HAY MATERAILZIACIÓN DE RIESGO</t>
    </r>
  </si>
  <si>
    <r>
      <rPr>
        <b/>
        <sz val="11"/>
        <color indexed="8"/>
        <rFont val="Arial Narrow"/>
        <family val="2"/>
      </rPr>
      <t>G. Asuntos Legales</t>
    </r>
    <r>
      <rPr>
        <sz val="11"/>
        <color indexed="8"/>
        <rFont val="Arial Narrow"/>
        <family val="2"/>
      </rPr>
      <t xml:space="preserve">: </t>
    </r>
    <r>
      <rPr>
        <sz val="11"/>
        <color indexed="8"/>
        <rFont val="Arial Narrow"/>
        <family val="2"/>
      </rPr>
      <t>Una vez recibida la solicitud de saneamiento se registra en la base de excel el activo y la gestión sobre el bien, la cual se identifica con oficios, correos electrónicos y/o memorandos, así mismo ante la ausencia de respueta se insiste en las solicitudes. 
Al indentificar acciones constitucionales relacionadas con el saneamiento se evalúa la posibilidad de la descarga del bien siempre que cuente con el término señalado en el procedimiento.</t>
    </r>
  </si>
  <si>
    <r>
      <rPr>
        <b/>
        <sz val="11"/>
        <color indexed="8"/>
        <rFont val="Arial Narrow"/>
        <family val="2"/>
      </rPr>
      <t>G. Asuntos Legales</t>
    </r>
    <r>
      <rPr>
        <sz val="11"/>
        <color indexed="8"/>
        <rFont val="Arial Narrow"/>
        <family val="2"/>
      </rPr>
      <t>: Se indica evidencia en la siguiente carpeta: \\fileserver.saesas.gov.co\publica\3 - Gerencia Jurídica\PUBLICA\ANDRE V\EVIDENCIAS TRIMESTRE_3_SANEAMIENTO</t>
    </r>
  </si>
  <si>
    <r>
      <rPr>
        <b/>
        <sz val="11"/>
        <color rgb="FF000000"/>
        <rFont val="Arial Narrow"/>
        <family val="2"/>
      </rPr>
      <t>G. Asuntos Legales</t>
    </r>
    <r>
      <rPr>
        <sz val="11"/>
        <color indexed="8"/>
        <rFont val="Arial Narrow"/>
        <family val="2"/>
      </rPr>
      <t>: CONFORMACIÓN DE UN EQUIPO CAPACITADO PARA LA VALIDACIÓN JURÍDICA DE ACTOS ADMINISTRATIVOS</t>
    </r>
  </si>
  <si>
    <r>
      <rPr>
        <b/>
        <sz val="11"/>
        <color rgb="FF000000"/>
        <rFont val="Arial Narrow"/>
        <family val="2"/>
      </rPr>
      <t>G. Asuntos Legales</t>
    </r>
    <r>
      <rPr>
        <sz val="11"/>
        <color indexed="8"/>
        <rFont val="Arial Narrow"/>
        <family val="2"/>
      </rPr>
      <t>: COMUNICACIÓN DE FUNCIONES A LOS COLABORADORES \\fileserver\publica\3 - Gerencia Jurídica\cristian\ASREC\REVISIÓN DE ACTOS</t>
    </r>
  </si>
  <si>
    <r>
      <rPr>
        <b/>
        <sz val="11"/>
        <color rgb="FF000000"/>
        <rFont val="Arial Narrow"/>
        <family val="2"/>
      </rPr>
      <t xml:space="preserve">G. Asuntos Legales: </t>
    </r>
    <r>
      <rPr>
        <sz val="11"/>
        <color indexed="8"/>
        <rFont val="Arial Narrow"/>
        <family val="2"/>
      </rPr>
      <t>ELABORACIÓN MATERIAL DE APOYO Y ACTUALIZACIÓN DEL PROCEDIMIENTO DE REVISIÓN DE ACTOS ADMINISTRATIVOS</t>
    </r>
  </si>
  <si>
    <r>
      <rPr>
        <b/>
        <sz val="11"/>
        <color theme="1"/>
        <rFont val="Arial Narrow"/>
        <family val="2"/>
      </rPr>
      <t>G. Asuntos Legales</t>
    </r>
    <r>
      <rPr>
        <sz val="11"/>
        <color theme="1"/>
        <rFont val="Arial Narrow"/>
        <family val="2"/>
      </rPr>
      <t>: PROCEDIMIENTO DE REVISIÓND E ACTOS ADMINISTRATIVOS P-GJ2-080 \\fileserver\publica\3 - Gerencia Jurídica\cristian\ASREC\REVISIÓN DE ACTOS</t>
    </r>
  </si>
  <si>
    <r>
      <rPr>
        <b/>
        <sz val="11"/>
        <color rgb="FF000000"/>
        <rFont val="Arial Narrow"/>
        <family val="2"/>
      </rPr>
      <t>G. Asuntos Legales</t>
    </r>
    <r>
      <rPr>
        <sz val="11"/>
        <color indexed="8"/>
        <rFont val="Arial Narrow"/>
        <family val="2"/>
      </rPr>
      <t>: CHECK LIST DE REVISIÓN POR TIPOLOGIA DE ACTO ADMINISTRATIVO</t>
    </r>
  </si>
  <si>
    <r>
      <rPr>
        <b/>
        <sz val="11"/>
        <color rgb="FF000000"/>
        <rFont val="Arial Narrow"/>
        <family val="2"/>
      </rPr>
      <t xml:space="preserve">G. Asuntos Legales: </t>
    </r>
    <r>
      <rPr>
        <sz val="11"/>
        <color indexed="8"/>
        <rFont val="Arial Narrow"/>
        <family val="2"/>
      </rPr>
      <t>REMITIDO EN CORREO ELECTRONICO PARA REVISIÓN \\fileserver\publica\3 - Gerencia Jurídica\cristian\ASREC\REVISIÓN DE ACTOS</t>
    </r>
  </si>
  <si>
    <r>
      <rPr>
        <b/>
        <sz val="11"/>
        <color indexed="8"/>
        <rFont val="Arial Narrow"/>
        <family val="2"/>
      </rPr>
      <t>G. Asuntos Legales</t>
    </r>
    <r>
      <rPr>
        <sz val="11"/>
        <color indexed="8"/>
        <rFont val="Arial Narrow"/>
        <family val="2"/>
      </rPr>
      <t xml:space="preserve">: se van a realizar en el mes de Diciembre </t>
    </r>
  </si>
  <si>
    <r>
      <rPr>
        <b/>
        <sz val="11"/>
        <color theme="1"/>
        <rFont val="Arial Narrow"/>
        <family val="2"/>
      </rPr>
      <t>G. Comercia</t>
    </r>
    <r>
      <rPr>
        <sz val="11"/>
        <color theme="1"/>
        <rFont val="Arial Narrow"/>
        <family val="2"/>
      </rPr>
      <t>l: Se realizaron capacitaciones a las regionales en el segundo trimestre sobre el proceso de aseguramiento de contratos de arriendo con el corredor de seguros Capital.</t>
    </r>
  </si>
  <si>
    <r>
      <rPr>
        <b/>
        <sz val="11"/>
        <color theme="1"/>
        <rFont val="Arial Narrow"/>
        <family val="2"/>
      </rPr>
      <t>G. Comercial:</t>
    </r>
    <r>
      <rPr>
        <sz val="11"/>
        <color theme="1"/>
        <rFont val="Arial Narrow"/>
        <family val="2"/>
      </rPr>
      <t xml:space="preserve"> \\fileserver.saesas.gov.co\publica\5 - Gerencia Comercial\PLAN MEJORAMIENTO 2022\SEGUNDO TRIMESTRE\CAPACITACIONES\RCO CAPITAL  - SAE</t>
    </r>
  </si>
  <si>
    <r>
      <rPr>
        <b/>
        <sz val="11"/>
        <color theme="1"/>
        <rFont val="Arial Narrow"/>
        <family val="2"/>
      </rPr>
      <t>G. Comercial</t>
    </r>
    <r>
      <rPr>
        <sz val="11"/>
        <color theme="1"/>
        <rFont val="Arial Narrow"/>
        <family val="2"/>
      </rPr>
      <t>: La mesa de trabajo con la OGI continúa pendiente de realizarse. Semalmente se cruzan los reportes de aprobaciones de ET entregados por la Vicepresidecncia Juridica contra los bienes con alistamiento completo para ser transmitidos a CISA</t>
    </r>
  </si>
  <si>
    <r>
      <rPr>
        <b/>
        <sz val="11"/>
        <color theme="1"/>
        <rFont val="Arial Narrow"/>
        <family val="2"/>
      </rPr>
      <t>G. Comercial:</t>
    </r>
    <r>
      <rPr>
        <sz val="11"/>
        <color theme="1"/>
        <rFont val="Arial Narrow"/>
        <family val="2"/>
      </rPr>
      <t xml:space="preserve"> \\fileserver.saesas.gov.co\publica\5 - Gerencia Comercial\PLAN MEJORAMIENTO 2022\PRIMER TRIMESTRE</t>
    </r>
  </si>
  <si>
    <r>
      <rPr>
        <b/>
        <sz val="11"/>
        <color theme="1"/>
        <rFont val="Arial Narrow"/>
        <family val="2"/>
      </rPr>
      <t>G. Comercial:</t>
    </r>
    <r>
      <rPr>
        <sz val="11"/>
        <color theme="1"/>
        <rFont val="Arial Narrow"/>
        <family val="2"/>
      </rPr>
      <t xml:space="preserve"> Si bien toda la etapa de conocimiento del cliente para la aprobación de las respectivas ofertas de compraventa de bienes inmuebles es adelantada de principio a fin por CISA, la misma no es objeto de verificaciones por parte de la Gerencia Comercial, ni los datos son suministrados por el operador comercial porque de ordinario hacen referencia a datos sensibles de tráfico restringido.</t>
    </r>
  </si>
  <si>
    <r>
      <rPr>
        <b/>
        <sz val="11"/>
        <color theme="1"/>
        <rFont val="Arial Narrow"/>
        <family val="2"/>
      </rPr>
      <t>G. Comercial:</t>
    </r>
    <r>
      <rPr>
        <sz val="11"/>
        <color theme="1"/>
        <rFont val="Arial Narrow"/>
        <family val="2"/>
      </rPr>
      <t xml:space="preserve"> No evidenciable de manera tangible. El control se ejerce de manera implícita en la etapa precontractual de conocimeinto del cliente agotada por el operador comercial.</t>
    </r>
  </si>
  <si>
    <r>
      <rPr>
        <b/>
        <sz val="11"/>
        <color theme="1"/>
        <rFont val="Arial Narrow"/>
        <family val="2"/>
      </rPr>
      <t>G. Comercial:</t>
    </r>
    <r>
      <rPr>
        <sz val="11"/>
        <color theme="1"/>
        <rFont val="Arial Narrow"/>
        <family val="2"/>
      </rPr>
      <t xml:space="preserve"> Si bien toda la etapa de conocimiento del cliente para la aprobación de las respectivas ofertas de compraventa de bienes inmuebles es adelantada de principio a finpor CISA, la misma no es objeto de verificaciones por parte de la Gerencia Comercial, ni los datos son suministrados por el operador comercial porque de ordinario hacen referencia a datos sensibles de tráfico restringido.</t>
    </r>
  </si>
  <si>
    <r>
      <rPr>
        <b/>
        <sz val="11"/>
        <color theme="1"/>
        <rFont val="Arial Narrow"/>
        <family val="2"/>
      </rPr>
      <t>G. Sociedades Liquidación</t>
    </r>
    <r>
      <rPr>
        <sz val="11"/>
        <color theme="1"/>
        <rFont val="Arial Narrow"/>
        <family val="2"/>
      </rPr>
      <t xml:space="preserve">: \\fileserver\publica\31-Sociedades en Liquidacion\31. RESOLUCIONES
</t>
    </r>
    <r>
      <rPr>
        <b/>
        <sz val="11"/>
        <color theme="1"/>
        <rFont val="Arial Narrow"/>
        <family val="2"/>
      </rPr>
      <t>GBI. Rurales:</t>
    </r>
    <r>
      <rPr>
        <sz val="11"/>
        <color theme="1"/>
        <rFont val="Arial Narrow"/>
        <family val="2"/>
      </rPr>
      <t xml:space="preserve">
*En la carpeta compartida de la Gerencia de Rurales se encuentra la Carpeta con la informacion de la remocion de depositarios con la base denominada matriz cuadro seguimiento remociones 
\\fileserver\publica\84 - Gerencia Rural\MARIA P\Remoción de Depositarios
* Resolucion a traves del aplicativo orfeo  donde la gerencia remite proyecto de resolucion de remocion. 
* Correos electronicos. 
</t>
    </r>
    <r>
      <rPr>
        <b/>
        <sz val="11"/>
        <color theme="1"/>
        <rFont val="Arial Narrow"/>
        <family val="2"/>
      </rPr>
      <t>G. R Norte</t>
    </r>
    <r>
      <rPr>
        <sz val="11"/>
        <color theme="1"/>
        <rFont val="Arial Narrow"/>
        <family val="2"/>
      </rPr>
      <t xml:space="preserve">: \\fileserver\publica\45 - Regional Norte\COORDINACION JURIDICA\VENTAS\12. ELABORACION SEGUNDOS ACTOS
</t>
    </r>
    <r>
      <rPr>
        <b/>
        <sz val="11"/>
        <color theme="1"/>
        <rFont val="Arial Narrow"/>
        <family val="2"/>
      </rPr>
      <t>GR. Occidente:</t>
    </r>
    <r>
      <rPr>
        <sz val="11"/>
        <color theme="1"/>
        <rFont val="Arial Narrow"/>
        <family val="2"/>
      </rPr>
      <t xml:space="preserve">
Radicados internos de solicitud con la documentacion cargada en el apliactivo ZEUS.
</t>
    </r>
    <r>
      <rPr>
        <b/>
        <sz val="11"/>
        <color theme="1"/>
        <rFont val="Arial Narrow"/>
        <family val="2"/>
      </rPr>
      <t>GB. Muebles</t>
    </r>
    <r>
      <rPr>
        <sz val="11"/>
        <color theme="1"/>
        <rFont val="Arial Narrow"/>
        <family val="2"/>
      </rPr>
      <t xml:space="preserve">: El radicado del consecutivo interno que relacionan los actos administrativos remitidos para revision por el Area juridica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Memorandos en el Aplicativo Zeus</t>
    </r>
  </si>
  <si>
    <r>
      <rPr>
        <b/>
        <sz val="11"/>
        <color theme="1"/>
        <rFont val="Arial Narrow"/>
        <family val="2"/>
      </rPr>
      <t>G. Sociedades Liquidación</t>
    </r>
    <r>
      <rPr>
        <sz val="11"/>
        <color theme="1"/>
        <rFont val="Arial Narrow"/>
        <family val="2"/>
      </rPr>
      <t xml:space="preserve">: Las actas de reunion las maneja directamente cada profesional de apoyo de las sociedades.
</t>
    </r>
    <r>
      <rPr>
        <b/>
        <sz val="11"/>
        <color theme="1"/>
        <rFont val="Arial Narrow"/>
        <family val="2"/>
      </rPr>
      <t>GBI. Rurales:</t>
    </r>
    <r>
      <rPr>
        <sz val="11"/>
        <color theme="1"/>
        <rFont val="Arial Narrow"/>
        <family val="2"/>
      </rPr>
      <t xml:space="preserve">
En la carpeta publica de la Gerencia de Bienes rurales se encuentra la base que relaciona los imuebles que han sido desistidos
\\fileserver\publica\84 - Gerencia Rural\DESISITIMIENTOS ANT
</t>
    </r>
    <r>
      <rPr>
        <b/>
        <sz val="11"/>
        <color theme="1"/>
        <rFont val="Arial Narrow"/>
        <family val="2"/>
      </rPr>
      <t>G.R Norte</t>
    </r>
    <r>
      <rPr>
        <sz val="11"/>
        <color theme="1"/>
        <rFont val="Arial Narrow"/>
        <family val="2"/>
      </rPr>
      <t xml:space="preserve">: Actas de reunión internas. Oficios cargados en aplicativo Orfeo.
GB. Muebles: actas de reunion, oficios y /o requerimientos debidamente radicados en el aplicativo de correspondencia que forman parte de la carpeta de supervisión contractual.
</t>
    </r>
    <r>
      <rPr>
        <b/>
        <sz val="11"/>
        <color theme="1"/>
        <rFont val="Arial Narrow"/>
        <family val="2"/>
      </rPr>
      <t xml:space="preserve">
GB. Muebles:</t>
    </r>
    <r>
      <rPr>
        <sz val="11"/>
        <color theme="1"/>
        <rFont val="Arial Narrow"/>
        <family val="2"/>
      </rPr>
      <t xml:space="preserve"> actas de reunion, oficios y /o requerimientos debidamente radicados en el aplicativo de correspondencia que forman parte de la carpeta de supervisión contractual.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Visitas a entidades externas y reuniones internas, mediante actas reunion y memorandos vias Zeus para comunicaciones unternas y externas.</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</si>
  <si>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Correos electrónicos
</t>
    </r>
    <r>
      <rPr>
        <b/>
        <sz val="11"/>
        <color theme="1"/>
        <rFont val="Arial Narrow"/>
        <family val="2"/>
      </rPr>
      <t>GB. Muebles:</t>
    </r>
    <r>
      <rPr>
        <sz val="11"/>
        <color theme="1"/>
        <rFont val="Arial Narrow"/>
        <family val="2"/>
      </rPr>
      <t xml:space="preserve"> Solicitudes a las Autoridades competentes, solicitudes de viabilidades juridicas y tecnicas.
</t>
    </r>
    <r>
      <rPr>
        <b/>
        <sz val="11"/>
        <color theme="1"/>
        <rFont val="Arial Narrow"/>
        <family val="2"/>
      </rPr>
      <t xml:space="preserve">
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</si>
  <si>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Cargue de inforamción de la diligencia en sigma 2.0
</t>
    </r>
    <r>
      <rPr>
        <b/>
        <sz val="11"/>
        <color theme="1"/>
        <rFont val="Arial Narrow"/>
        <family val="2"/>
      </rPr>
      <t>GB. Muebles</t>
    </r>
    <r>
      <rPr>
        <sz val="11"/>
        <color theme="1"/>
        <rFont val="Arial Narrow"/>
        <family val="2"/>
      </rPr>
      <t xml:space="preserve">: Solicitudes a las Autoridades competentes, solicitudes de viabilidades juridicas y tecnicas.
</t>
    </r>
    <r>
      <rPr>
        <b/>
        <sz val="11"/>
        <color theme="1"/>
        <rFont val="Arial Narrow"/>
        <family val="2"/>
      </rPr>
      <t xml:space="preserve">
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</si>
  <si>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Se realizan capacitaciones y durante las reuniones operativas semanales se les informa del proceder y las personas que desde la regional o las gerencias puedes apoyarnos.
</t>
    </r>
    <r>
      <rPr>
        <b/>
        <sz val="11"/>
        <color theme="1"/>
        <rFont val="Arial Narrow"/>
        <family val="2"/>
      </rPr>
      <t>GB. Muebles:</t>
    </r>
    <r>
      <rPr>
        <sz val="11"/>
        <color theme="1"/>
        <rFont val="Arial Narrow"/>
        <family val="2"/>
      </rPr>
      <t xml:space="preserve"> avaluos y/o conceptos tecnico
</t>
    </r>
    <r>
      <rPr>
        <b/>
        <sz val="11"/>
        <color theme="1"/>
        <rFont val="Arial Narrow"/>
        <family val="2"/>
      </rPr>
      <t>GR Sur Occidente</t>
    </r>
    <r>
      <rPr>
        <sz val="11"/>
        <color theme="1"/>
        <rFont val="Arial Narrow"/>
        <family val="2"/>
      </rPr>
      <t>: Aplicativo Sigma 2.0</t>
    </r>
  </si>
  <si>
    <r>
      <rPr>
        <b/>
        <sz val="11"/>
        <color theme="1"/>
        <rFont val="Arial Narrow"/>
        <family val="2"/>
      </rPr>
      <t>GIT Administrativa:</t>
    </r>
    <r>
      <rPr>
        <sz val="11"/>
        <color theme="1"/>
        <rFont val="Arial Narrow"/>
        <family val="2"/>
      </rPr>
      <t xml:space="preserve"> Carpetas físicas de supervisión de los contratos del área
</t>
    </r>
    <r>
      <rPr>
        <b/>
        <sz val="11"/>
        <color theme="1"/>
        <rFont val="Arial Narrow"/>
        <family val="2"/>
      </rPr>
      <t>G. Financiera:</t>
    </r>
    <r>
      <rPr>
        <sz val="11"/>
        <color theme="1"/>
        <rFont val="Arial Narrow"/>
        <family val="2"/>
      </rPr>
      <t xml:space="preserve"> Ruta : \\fileserver.saesas.gov.co\publica\22- Financiera\Requisitos Financieros Contratos\2022\Concurso Publico. Se lleva soportes de los estudios
</t>
    </r>
    <r>
      <rPr>
        <b/>
        <sz val="11"/>
        <color theme="1"/>
        <rFont val="Arial Narrow"/>
        <family val="2"/>
      </rPr>
      <t>G. Proyectos Especiales</t>
    </r>
    <r>
      <rPr>
        <sz val="11"/>
        <color theme="1"/>
        <rFont val="Arial Narrow"/>
        <family val="2"/>
      </rPr>
      <t xml:space="preserve">: Envío de estudios previos a través del ERP y el aplicativo Zeus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G. Talento Humano</t>
    </r>
    <r>
      <rPr>
        <sz val="11"/>
        <color theme="1"/>
        <rFont val="Arial Narrow"/>
        <family val="2"/>
      </rPr>
      <t xml:space="preserve">:*Carpeta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revision por grupo juridico.
</t>
    </r>
    <r>
      <rPr>
        <b/>
        <sz val="11"/>
        <color theme="1"/>
        <rFont val="Arial Narrow"/>
        <family val="2"/>
      </rPr>
      <t>GIT. Viáticos:</t>
    </r>
    <r>
      <rPr>
        <sz val="11"/>
        <color theme="1"/>
        <rFont val="Arial Narrow"/>
        <family val="2"/>
      </rPr>
      <t xml:space="preserve">
Estudios previos de las  radican por medio de la plataforma seven y en la pagina web y en secop
</t>
    </r>
    <r>
      <rPr>
        <b/>
        <sz val="11"/>
        <color theme="1"/>
        <rFont val="Arial Narrow"/>
        <family val="2"/>
      </rPr>
      <t xml:space="preserve">O. Gestión de la Información:
</t>
    </r>
    <r>
      <rPr>
        <sz val="11"/>
        <color theme="1"/>
        <rFont val="Arial Narrow"/>
        <family val="2"/>
      </rPr>
      <t xml:space="preserve">https://www.saesas.gov.co/?idcategoria=105747
Carpeta del Contrato
ERP
</t>
    </r>
    <r>
      <rPr>
        <b/>
        <sz val="11"/>
        <color theme="1"/>
        <rFont val="Arial Narrow"/>
        <family val="2"/>
      </rPr>
      <t>GB. Muebles:</t>
    </r>
    <r>
      <rPr>
        <sz val="11"/>
        <color theme="1"/>
        <rFont val="Arial Narrow"/>
        <family val="2"/>
      </rPr>
      <t xml:space="preserve"> La publicacion de los estudios previos en la pagina web de la Sociedad.
</t>
    </r>
    <r>
      <rPr>
        <b/>
        <sz val="11"/>
        <color theme="1"/>
        <rFont val="Arial Narrow"/>
        <family val="2"/>
      </rPr>
      <t>G. Asuntos Legales:</t>
    </r>
    <r>
      <rPr>
        <sz val="11"/>
        <color theme="1"/>
        <rFont val="Arial Narrow"/>
        <family val="2"/>
      </rPr>
      <t xml:space="preserve"> Correo electronico
</t>
    </r>
    <r>
      <rPr>
        <b/>
        <sz val="11"/>
        <color theme="1"/>
        <rFont val="Arial Narrow"/>
        <family val="2"/>
      </rPr>
      <t>GR Sur Occidente</t>
    </r>
    <r>
      <rPr>
        <sz val="11"/>
        <color theme="1"/>
        <rFont val="Arial Narrow"/>
        <family val="2"/>
      </rPr>
      <t>: Contrato suscrito con el contratista</t>
    </r>
  </si>
  <si>
    <r>
      <rPr>
        <b/>
        <sz val="11"/>
        <color theme="1"/>
        <rFont val="Arial Narrow"/>
        <family val="2"/>
      </rPr>
      <t>GIT Administrativa</t>
    </r>
    <r>
      <rPr>
        <sz val="11"/>
        <color theme="1"/>
        <rFont val="Arial Narrow"/>
        <family val="2"/>
      </rPr>
      <t xml:space="preserve">: Correos electronicos enviados a la Gerencia de contratos para validacion y aprobacion de garantias.
</t>
    </r>
    <r>
      <rPr>
        <b/>
        <sz val="11"/>
        <color theme="1"/>
        <rFont val="Arial Narrow"/>
        <family val="2"/>
      </rPr>
      <t>G. Financiera:</t>
    </r>
    <r>
      <rPr>
        <sz val="11"/>
        <color theme="1"/>
        <rFont val="Arial Narrow"/>
        <family val="2"/>
      </rPr>
      <t xml:space="preserve"> Las modificaciones contractuales se realiza mediante Seven ERP y las solicitudes de los ajustes de la cobertura se realizan al contratista mediante correo electrónico.
</t>
    </r>
    <r>
      <rPr>
        <b/>
        <sz val="11"/>
        <color theme="1"/>
        <rFont val="Arial Narrow"/>
        <family val="2"/>
      </rPr>
      <t>G. Proyectos Especiales</t>
    </r>
    <r>
      <rPr>
        <sz val="11"/>
        <color theme="1"/>
        <rFont val="Arial Narrow"/>
        <family val="2"/>
      </rPr>
      <t xml:space="preserve">: Estudios previos y contratos  y modificaciones suscritos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SUPERVISION\2029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TECNICA\FUNCIONARIOS\LIRODRIGUEZ\FACTURAS NICOLAS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 Conocimiento manual contratacion SAE el cual esta publicado en la web
</t>
    </r>
    <r>
      <rPr>
        <b/>
        <sz val="11"/>
        <color theme="1"/>
        <rFont val="Arial Narrow"/>
        <family val="2"/>
      </rPr>
      <t>GIT. Viáticos:</t>
    </r>
    <r>
      <rPr>
        <sz val="11"/>
        <color theme="1"/>
        <rFont val="Arial Narrow"/>
        <family val="2"/>
      </rPr>
      <t xml:space="preserve">
Estas modificaciones se encuentran en la carpeta electrónica del contrato y en el aplicarivo seven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 xml:space="preserve">GB. Muebles: </t>
    </r>
    <r>
      <rPr>
        <sz val="11"/>
        <color theme="1"/>
        <rFont val="Arial Narrow"/>
        <family val="2"/>
      </rPr>
      <t xml:space="preserve">Polizas, memorandos de remision radicados en el aplicativo de correspondencia
</t>
    </r>
    <r>
      <rPr>
        <b/>
        <sz val="11"/>
        <color theme="1"/>
        <rFont val="Arial Narrow"/>
        <family val="2"/>
      </rPr>
      <t>GR Sur Occidente:</t>
    </r>
    <r>
      <rPr>
        <sz val="11"/>
        <color theme="1"/>
        <rFont val="Arial Narrow"/>
        <family val="2"/>
      </rPr>
      <t xml:space="preserve"> Memorando aplicativo Zues, contrato.</t>
    </r>
  </si>
  <si>
    <r>
      <rPr>
        <b/>
        <sz val="11"/>
        <color theme="1"/>
        <rFont val="Arial Narrow"/>
        <family val="2"/>
      </rPr>
      <t>G. Sociedades Liquidación</t>
    </r>
    <r>
      <rPr>
        <sz val="11"/>
        <color theme="1"/>
        <rFont val="Arial Narrow"/>
        <family val="2"/>
      </rPr>
      <t xml:space="preserve">: Archivo Excel Inventario GSL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Sur Occidente</t>
    </r>
    <r>
      <rPr>
        <sz val="11"/>
        <color theme="1"/>
        <rFont val="Arial Narrow"/>
        <family val="2"/>
      </rPr>
      <t>: Memorandos en el Aplicativo Zeus</t>
    </r>
  </si>
  <si>
    <r>
      <rPr>
        <b/>
        <sz val="11"/>
        <color theme="1"/>
        <rFont val="Arial Narrow"/>
        <family val="2"/>
      </rPr>
      <t>G. Financiera</t>
    </r>
    <r>
      <rPr>
        <sz val="11"/>
        <color theme="1"/>
        <rFont val="Arial Narrow"/>
        <family val="2"/>
      </rPr>
      <t xml:space="preserve">: Archivo Excel contro y seguimiento
</t>
    </r>
    <r>
      <rPr>
        <b/>
        <sz val="11"/>
        <color theme="1"/>
        <rFont val="Arial Narrow"/>
        <family val="2"/>
      </rPr>
      <t>GBI. Rurales:</t>
    </r>
    <r>
      <rPr>
        <sz val="11"/>
        <color theme="1"/>
        <rFont val="Arial Narrow"/>
        <family val="2"/>
      </rPr>
      <t xml:space="preserve">
La bases estan consignadas en la carpeta publica de acuerdo a las areas trabajadas 
\\fileserver\publica\84 - Gerencia Rural\DONACIONES Y DESTINACIONES DEFINITIVAS
\\fileserver\publica\84 - Gerencia Rural\MARIA P\Remoción de Depositarios
\\fileserver\publica\84 - Gerencia Rural\MARIA P\REITERACIONES
\\fileserver\publica\84 - Gerencia Rural\COORDINACION TECNICA
</t>
    </r>
    <r>
      <rPr>
        <b/>
        <sz val="11"/>
        <color theme="1"/>
        <rFont val="Arial Narrow"/>
        <family val="2"/>
      </rPr>
      <t>GBI. Urbanos</t>
    </r>
    <r>
      <rPr>
        <sz val="11"/>
        <color theme="1"/>
        <rFont val="Arial Narrow"/>
        <family val="2"/>
      </rPr>
      <t xml:space="preserve">: CUADRO CONTROL. \\fileserver\publica\20 -Gerencia de Bienes Inmuebles\DEVOLUCIONES\HISTORIAS Y GRABACIONES
</t>
    </r>
    <r>
      <rPr>
        <b/>
        <sz val="11"/>
        <color theme="1"/>
        <rFont val="Arial Narrow"/>
        <family val="2"/>
      </rPr>
      <t>GR Sur Occidente</t>
    </r>
    <r>
      <rPr>
        <sz val="11"/>
        <color theme="1"/>
        <rFont val="Arial Narrow"/>
        <family val="2"/>
      </rPr>
      <t>: Aplicativo sigma 1.5 y Base de cartera remitida por la gerencia comercial</t>
    </r>
  </si>
  <si>
    <r>
      <rPr>
        <b/>
        <sz val="11"/>
        <color theme="1"/>
        <rFont val="Arial Narrow"/>
        <family val="2"/>
      </rPr>
      <t xml:space="preserve">GR Sur Occidente: </t>
    </r>
    <r>
      <rPr>
        <sz val="11"/>
        <color theme="1"/>
        <rFont val="Arial Narrow"/>
        <family val="2"/>
      </rPr>
      <t>Verificación de la información enviada or la gerencia comercial, y la remisión de la misma base con las obsertvaciones de cada conmtrato.</t>
    </r>
  </si>
  <si>
    <r>
      <rPr>
        <b/>
        <sz val="11"/>
        <color theme="1"/>
        <rFont val="Arial Narrow"/>
        <family val="2"/>
      </rPr>
      <t>GR Sur Occidente</t>
    </r>
    <r>
      <rPr>
        <sz val="11"/>
        <color theme="1"/>
        <rFont val="Arial Narrow"/>
        <family val="2"/>
      </rPr>
      <t>: Base de datos y correo elctronico</t>
    </r>
  </si>
  <si>
    <r>
      <rPr>
        <b/>
        <sz val="11"/>
        <color theme="1"/>
        <rFont val="Arial Narrow"/>
        <family val="2"/>
      </rPr>
      <t>GR Sur Occidente</t>
    </r>
    <r>
      <rPr>
        <sz val="11"/>
        <color theme="1"/>
        <rFont val="Arial Narrow"/>
        <family val="2"/>
      </rPr>
      <t>: Se verifica cada contrato con mora y se remite a la gerencia comercial los contratos suceptibles a juducializar.</t>
    </r>
  </si>
  <si>
    <r>
      <rPr>
        <b/>
        <sz val="11"/>
        <color theme="1"/>
        <rFont val="Arial Narrow"/>
        <family val="2"/>
      </rPr>
      <t>GR Sur Occidente:</t>
    </r>
    <r>
      <rPr>
        <sz val="11"/>
        <color theme="1"/>
        <rFont val="Arial Narrow"/>
        <family val="2"/>
      </rPr>
      <t xml:space="preserve"> Correo Electronico</t>
    </r>
  </si>
  <si>
    <r>
      <rPr>
        <b/>
        <sz val="11"/>
        <color theme="1"/>
        <rFont val="Arial Narrow"/>
        <family val="2"/>
      </rPr>
      <t>GR Sur Occidente</t>
    </r>
    <r>
      <rPr>
        <sz val="11"/>
        <color theme="1"/>
        <rFont val="Arial Narrow"/>
        <family val="2"/>
      </rPr>
      <t xml:space="preserve">  Informe y lista de chqueo del operador logistico</t>
    </r>
  </si>
  <si>
    <r>
      <rPr>
        <b/>
        <sz val="11"/>
        <color theme="1"/>
        <rFont val="Arial Narrow"/>
        <family val="2"/>
      </rPr>
      <t>G.R Norte</t>
    </r>
    <r>
      <rPr>
        <sz val="11"/>
        <color theme="1"/>
        <rFont val="Arial Narrow"/>
        <family val="2"/>
      </rPr>
      <t xml:space="preserve">: Durante el trimestre no se encoentraron novedades asociadas a riesgo de corrupciòn en las visitas de inspecciòn realizadas ni en las reuniones perìodicas de seguimiento a la gestiòn de los depositarios provisionales. 
</t>
    </r>
    <r>
      <rPr>
        <b/>
        <sz val="11"/>
        <color theme="1"/>
        <rFont val="Arial Narrow"/>
        <family val="2"/>
      </rPr>
      <t>GR Sur Occidente:</t>
    </r>
    <r>
      <rPr>
        <sz val="11"/>
        <color theme="1"/>
        <rFont val="Arial Narrow"/>
        <family val="2"/>
      </rPr>
      <t xml:space="preserve"> Se programan el crnograma de visitas de acuerdo con la metodologia.</t>
    </r>
  </si>
  <si>
    <r>
      <rPr>
        <b/>
        <sz val="11"/>
        <color theme="1"/>
        <rFont val="Arial Narrow"/>
        <family val="2"/>
      </rPr>
      <t>G.R Norte</t>
    </r>
    <r>
      <rPr>
        <sz val="11"/>
        <color theme="1"/>
        <rFont val="Arial Narrow"/>
        <family val="2"/>
      </rPr>
      <t xml:space="preserve">: Actas de visita e informes diagnòsticos cargados en sistema de informaciòn SIGMA 2.0.         \\fileserver\publica\45 - Regional Norte\COORDINACION COMERCIAL\DEPOSITARIOS
</t>
    </r>
    <r>
      <rPr>
        <b/>
        <sz val="11"/>
        <color theme="1"/>
        <rFont val="Arial Narrow"/>
        <family val="2"/>
      </rPr>
      <t xml:space="preserve">GR Sur Occidente: </t>
    </r>
    <r>
      <rPr>
        <sz val="11"/>
        <color theme="1"/>
        <rFont val="Arial Narrow"/>
        <family val="2"/>
      </rPr>
      <t>Aplicativo Sigma 2.0</t>
    </r>
  </si>
  <si>
    <r>
      <rPr>
        <b/>
        <sz val="11"/>
        <color theme="1"/>
        <rFont val="Arial Narrow"/>
        <family val="2"/>
      </rPr>
      <t>G.R Norte</t>
    </r>
    <r>
      <rPr>
        <sz val="11"/>
        <color theme="1"/>
        <rFont val="Arial Narrow"/>
        <family val="2"/>
      </rPr>
      <t xml:space="preserve">: Durante el trimestre, los funcionarios designados para la recepciòn de activos verifican la informaciòn constante en la documentaciòn (certificado de libertad y tradiciòn, certificado de existencva y representaciòn legal, acta de secuestro) a fin de evitar inconsistencias en la consginaciòn de datos en el acta de recepciòn y eviar errores en el cargue de informaciòn en aplicativo SIGMA 2.0.
</t>
    </r>
    <r>
      <rPr>
        <b/>
        <sz val="11"/>
        <color theme="1"/>
        <rFont val="Arial Narrow"/>
        <family val="2"/>
      </rPr>
      <t>GR Sur Occidente:</t>
    </r>
    <r>
      <rPr>
        <sz val="11"/>
        <color theme="1"/>
        <rFont val="Arial Narrow"/>
        <family val="2"/>
      </rPr>
      <t xml:space="preserve"> Se programa al funcionario segun lo requiera la autoridad competente, este carga al aplicativo la diligecia de materialización de acuerdo a la protocolo de recepción de activos en sitio</t>
    </r>
  </si>
  <si>
    <r>
      <rPr>
        <b/>
        <sz val="11"/>
        <color theme="1"/>
        <rFont val="Arial Narrow"/>
        <family val="2"/>
      </rPr>
      <t>G.R Norte:</t>
    </r>
    <r>
      <rPr>
        <sz val="11"/>
        <color theme="1"/>
        <rFont val="Arial Narrow"/>
        <family val="2"/>
      </rPr>
      <t xml:space="preserve"> Informe de diligencias cargado en SIGMA 2.0. 
</t>
    </r>
    <r>
      <rPr>
        <b/>
        <sz val="11"/>
        <color theme="1"/>
        <rFont val="Arial Narrow"/>
        <family val="2"/>
      </rPr>
      <t>GR Sur Occidente</t>
    </r>
    <r>
      <rPr>
        <sz val="11"/>
        <color theme="1"/>
        <rFont val="Arial Narrow"/>
        <family val="2"/>
      </rPr>
      <t>: Aplicativo Sigma 2.0</t>
    </r>
  </si>
  <si>
    <r>
      <rPr>
        <b/>
        <sz val="11"/>
        <color theme="1"/>
        <rFont val="Arial Narrow"/>
        <family val="2"/>
      </rPr>
      <t>G.R Norte</t>
    </r>
    <r>
      <rPr>
        <sz val="11"/>
        <color theme="1"/>
        <rFont val="Arial Narrow"/>
        <family val="2"/>
      </rPr>
      <t xml:space="preserve">: 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GR Sur Occidente</t>
    </r>
    <r>
      <rPr>
        <sz val="11"/>
        <color theme="1"/>
        <rFont val="Arial Narrow"/>
        <family val="2"/>
      </rPr>
      <t>: Se programa al funcionario segun lo requiera la autoridad competente, este carga al aplicativo la diligecia de materialización de acuerdo a la protocolo de recepción de activos en sitio</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</si>
  <si>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 Occidente</t>
    </r>
    <r>
      <rPr>
        <sz val="11"/>
        <color theme="1"/>
        <rFont val="Arial Narrow"/>
        <family val="2"/>
      </rPr>
      <t>: Aplicativo Sigma 2.0</t>
    </r>
  </si>
  <si>
    <r>
      <rPr>
        <b/>
        <sz val="11"/>
        <color theme="1"/>
        <rFont val="Arial Narrow"/>
        <family val="2"/>
      </rPr>
      <t>G.R Norte</t>
    </r>
    <r>
      <rPr>
        <sz val="11"/>
        <color theme="1"/>
        <rFont val="Arial Narrow"/>
        <family val="2"/>
      </rPr>
      <t xml:space="preserve">: El profesional de la Gerencia, durante el trimestre, verificò que la informaciòn consignada en el informe diagnòstico, acta de entrega y en las actas de visita coincida con la identificaciòn del activo. 
</t>
    </r>
    <r>
      <rPr>
        <b/>
        <sz val="11"/>
        <color theme="1"/>
        <rFont val="Arial Narrow"/>
        <family val="2"/>
      </rPr>
      <t>GR Sur Occidente:</t>
    </r>
    <r>
      <rPr>
        <sz val="11"/>
        <color theme="1"/>
        <rFont val="Arial Narrow"/>
        <family val="2"/>
      </rPr>
      <t xml:space="preserve"> El funcionario revisa en el aplicativo que el cargue y el diligenciamento del diagnostico y visita inicial este de manera correcta</t>
    </r>
  </si>
  <si>
    <r>
      <rPr>
        <b/>
        <sz val="11"/>
        <color theme="1"/>
        <rFont val="Arial Narrow"/>
        <family val="2"/>
      </rPr>
      <t>G.R Norte</t>
    </r>
    <r>
      <rPr>
        <sz val="11"/>
        <color theme="1"/>
        <rFont val="Arial Narrow"/>
        <family val="2"/>
      </rPr>
      <t xml:space="preserve">: Actas de entrega, informes diagnòsticos y actas de visita cargadas en aplicativo SIGMA 2.0. 
</t>
    </r>
    <r>
      <rPr>
        <b/>
        <sz val="11"/>
        <color theme="1"/>
        <rFont val="Arial Narrow"/>
        <family val="2"/>
      </rPr>
      <t>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</si>
  <si>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Durante el trimestre, la Gerencia contò con un profesional II y 2 profesionales I de apoyo para la elaboraciòn de estimado de renta de inmuebles en jurisdicciòn regional. Los profesionales se encuentran inscritos debidamente en el Registro Abierto de Avaluadores. 
</t>
    </r>
    <r>
      <rPr>
        <b/>
        <sz val="11"/>
        <color theme="1"/>
        <rFont val="Arial Narrow"/>
        <family val="2"/>
      </rPr>
      <t xml:space="preserve">
G. Técnica</t>
    </r>
    <r>
      <rPr>
        <sz val="11"/>
        <color theme="1"/>
        <rFont val="Arial Narrow"/>
        <family val="2"/>
      </rPr>
      <t xml:space="preserve">:
En la carpeta publica de Gerencia Técnica se encuentran las actualizaciones de los Registro Abierto de Avaluadores (RAA) de los funcionarios relacionados a este proceso.
</t>
    </r>
    <r>
      <rPr>
        <b/>
        <sz val="11"/>
        <color theme="1"/>
        <rFont val="Arial Narrow"/>
        <family val="2"/>
      </rPr>
      <t>GR Sur Occidente</t>
    </r>
    <r>
      <rPr>
        <sz val="11"/>
        <color theme="1"/>
        <rFont val="Arial Narrow"/>
        <family val="2"/>
      </rPr>
      <t>: La regional cuenta con los profesionales idoneos avalados con RAA par la elaboración de estiamdos de renta.</t>
    </r>
  </si>
  <si>
    <r>
      <rPr>
        <b/>
        <sz val="11"/>
        <color theme="1"/>
        <rFont val="Arial Narrow"/>
        <family val="2"/>
      </rPr>
      <t>G.R Norte</t>
    </r>
    <r>
      <rPr>
        <sz val="11"/>
        <color theme="1"/>
        <rFont val="Arial Narrow"/>
        <family val="2"/>
      </rPr>
      <t xml:space="preserve">: Memorandos de solicitud de aprobaciòn de estimados de renta cargados en aplicativo Orfeo. 
</t>
    </r>
    <r>
      <rPr>
        <b/>
        <sz val="11"/>
        <color theme="1"/>
        <rFont val="Arial Narrow"/>
        <family val="2"/>
      </rPr>
      <t>G. Técnica:</t>
    </r>
    <r>
      <rPr>
        <sz val="11"/>
        <color theme="1"/>
        <rFont val="Arial Narrow"/>
        <family val="2"/>
      </rPr>
      <t xml:space="preserve">
\\fileserver\publica\7 - Coordinación Técnica\AREA TECNICA\FUNCIONARIOS\RAA 
</t>
    </r>
    <r>
      <rPr>
        <b/>
        <sz val="11"/>
        <color theme="1"/>
        <rFont val="Arial Narrow"/>
        <family val="2"/>
      </rPr>
      <t>GR Sur Occidente</t>
    </r>
    <r>
      <rPr>
        <sz val="11"/>
        <color theme="1"/>
        <rFont val="Arial Narrow"/>
        <family val="2"/>
      </rPr>
      <t>: Estimado de renta firmado y aprobado.</t>
    </r>
  </si>
  <si>
    <r>
      <rPr>
        <b/>
        <sz val="11"/>
        <color theme="1"/>
        <rFont val="Arial Narrow"/>
        <family val="2"/>
      </rPr>
      <t>G.R Norte</t>
    </r>
    <r>
      <rPr>
        <sz val="11"/>
        <color theme="1"/>
        <rFont val="Arial Narrow"/>
        <family val="2"/>
      </rPr>
      <t xml:space="preserve">: La Gerencia solo participa de la elaboraciòn de los estimados de renta, mas no interviene en su aprobaciòn. 
</t>
    </r>
    <r>
      <rPr>
        <b/>
        <sz val="11"/>
        <color theme="1"/>
        <rFont val="Arial Narrow"/>
        <family val="2"/>
      </rPr>
      <t xml:space="preserve">
G. Técnica:
</t>
    </r>
    <r>
      <rPr>
        <sz val="11"/>
        <color theme="1"/>
        <rFont val="Arial Narrow"/>
        <family val="2"/>
      </rPr>
      <t xml:space="preserve">Teniendo en cuenta que los estimados de renta pueden ser realizados por las gerencias regionales o depositarios el procedimiento de estimados de renta indica que los estimados urbanos cuyo valor determinado sea superior a $2'000.000 debe ser aprobado por la Gerencia técnica y los inferiores por las Gerencias Regionales.
Así las cosas, las aprobaciones realizadas por esta gerencia se remiten mediante memorando por el sistema de información documental de la entidad y los datos del bien valorado respecto a sus condiciones físicas y económicas se albergan en bases de datos año a año, los documentos soporte del estimado se deja en carpetas en un repositorio en la carpeta compartida donde pueden ser consultados. Estado de seguimiento en curso ya que se realiza durante todo el año.
</t>
    </r>
    <r>
      <rPr>
        <b/>
        <sz val="11"/>
        <color theme="1"/>
        <rFont val="Arial Narrow"/>
        <family val="2"/>
      </rPr>
      <t>GR Sur Occidente</t>
    </r>
    <r>
      <rPr>
        <sz val="11"/>
        <color theme="1"/>
        <rFont val="Arial Narrow"/>
        <family val="2"/>
      </rPr>
      <t>: La regional cuenta con los profesionales idoneos avalados con RAA par la elaboración de estiamdos de renta, posterior revision de la gerencia que correspónda según las atribuciones y montos del estimado.</t>
    </r>
  </si>
  <si>
    <r>
      <rPr>
        <b/>
        <sz val="11"/>
        <color theme="1"/>
        <rFont val="Arial Narrow"/>
        <family val="2"/>
      </rPr>
      <t>G. Técnica:</t>
    </r>
    <r>
      <rPr>
        <sz val="11"/>
        <color theme="1"/>
        <rFont val="Arial Narrow"/>
        <family val="2"/>
      </rPr>
      <t xml:space="preserve">
\\fileserver.saesas.gov.co\publica\7 - Coordinación Técnica\AREA TECNICA\FUNCIONARIOS\DCORREA\1.RESPUESTAS ESTIMADOS DE RENTA\2022
\\fileserver.saesas.gov.co\publica\7 - Coordinación Técnica\AREA TECNICA\FUNCIONARIOS\DCORREA\2.BITACORA
\\fileserver.saesas.gov.co\publica\7 - Coordinación Técnica\AREA TECNICA\ESTIMADOS DE RENTA TECNICA - COMERCIAL - REGIONALES
</t>
    </r>
    <r>
      <rPr>
        <b/>
        <sz val="11"/>
        <color theme="1"/>
        <rFont val="Arial Narrow"/>
        <family val="2"/>
      </rPr>
      <t>GR Sur Occidente</t>
    </r>
    <r>
      <rPr>
        <sz val="11"/>
        <color theme="1"/>
        <rFont val="Arial Narrow"/>
        <family val="2"/>
      </rPr>
      <t>: Estimado de renta firmado y aprobado.</t>
    </r>
  </si>
  <si>
    <r>
      <rPr>
        <b/>
        <sz val="11"/>
        <color theme="1"/>
        <rFont val="Arial Narrow"/>
        <family val="2"/>
      </rPr>
      <t>GR Sur Occidente</t>
    </r>
    <r>
      <rPr>
        <sz val="11"/>
        <color theme="1"/>
        <rFont val="Arial Narrow"/>
        <family val="2"/>
      </rPr>
      <t>: Sigma 2.0</t>
    </r>
  </si>
  <si>
    <r>
      <rPr>
        <b/>
        <sz val="11"/>
        <color theme="1"/>
        <rFont val="Arial Narrow"/>
        <family val="2"/>
      </rPr>
      <t>G.R Norte:</t>
    </r>
    <r>
      <rPr>
        <sz val="11"/>
        <color theme="1"/>
        <rFont val="Arial Narrow"/>
        <family val="2"/>
      </rPr>
      <t xml:space="preserve"> Las profesionales de la Coordinaciòn Comercial, al momento de hacer el estudio de viabilidad del interesado en arrendamiento consultan la informaciòn de antecedentes en las bases de las autoridades competentes. Los resultados de las consultas son guardados en las caretas de negocio de los casos a presentar ante el comitè de negocios. 
</t>
    </r>
    <r>
      <rPr>
        <b/>
        <sz val="11"/>
        <color theme="1"/>
        <rFont val="Arial Narrow"/>
        <family val="2"/>
      </rPr>
      <t>GR Sur Occidente</t>
    </r>
    <r>
      <rPr>
        <sz val="11"/>
        <color theme="1"/>
        <rFont val="Arial Narrow"/>
        <family val="2"/>
      </rPr>
      <t>: El funcionario realizas las consultas legales y adjunta a las presentaciones de comité para su aprobación</t>
    </r>
  </si>
  <si>
    <r>
      <rPr>
        <b/>
        <sz val="11"/>
        <color theme="1"/>
        <rFont val="Arial Narrow"/>
        <family val="2"/>
      </rPr>
      <t>G.R Norte:</t>
    </r>
    <r>
      <rPr>
        <sz val="11"/>
        <color theme="1"/>
        <rFont val="Arial Narrow"/>
        <family val="2"/>
      </rPr>
      <t xml:space="preserve"> \\fileserver\publica\45 - Regional Norte\COORDINACION COMERCIAL\COMITES REGIONAL NORTE\2022
</t>
    </r>
    <r>
      <rPr>
        <b/>
        <sz val="11"/>
        <color theme="1"/>
        <rFont val="Arial Narrow"/>
        <family val="2"/>
      </rPr>
      <t>GR Sur Occidente:</t>
    </r>
    <r>
      <rPr>
        <sz val="11"/>
        <color theme="1"/>
        <rFont val="Arial Narrow"/>
        <family val="2"/>
      </rPr>
      <t xml:space="preserve"> Actas de comité</t>
    </r>
  </si>
  <si>
    <r>
      <rPr>
        <b/>
        <sz val="11"/>
        <color theme="1"/>
        <rFont val="Arial Narrow"/>
        <family val="2"/>
      </rPr>
      <t>G.R Norte</t>
    </r>
    <r>
      <rPr>
        <sz val="11"/>
        <color theme="1"/>
        <rFont val="Arial Narrow"/>
        <family val="2"/>
      </rPr>
      <t xml:space="preserve">: Las profesionales de la Coordinaciòn Comercial cargan todos los soportes de los casos a presentar al comitè de negocios en las carpetas de cada negocio. 
</t>
    </r>
    <r>
      <rPr>
        <b/>
        <sz val="11"/>
        <color theme="1"/>
        <rFont val="Arial Narrow"/>
        <family val="2"/>
      </rPr>
      <t>GR Sur Occidente</t>
    </r>
    <r>
      <rPr>
        <sz val="11"/>
        <color theme="1"/>
        <rFont val="Arial Narrow"/>
        <family val="2"/>
      </rPr>
      <t>: El funcionario presenta los negocios a comité de acuerdo con las plantillas exigidas por la gerencia comercial.</t>
    </r>
  </si>
  <si>
    <r>
      <rPr>
        <b/>
        <sz val="11"/>
        <color theme="1"/>
        <rFont val="Arial Narrow"/>
        <family val="2"/>
      </rPr>
      <t xml:space="preserve">G.R Norte: </t>
    </r>
    <r>
      <rPr>
        <sz val="11"/>
        <color theme="1"/>
        <rFont val="Arial Narrow"/>
        <family val="2"/>
      </rPr>
      <t xml:space="preserve">\\fileserver\publica\45 - Regional Norte\COORDINACION COMERCIAL\COMITES REGIONAL NORTE\2022
</t>
    </r>
    <r>
      <rPr>
        <b/>
        <sz val="11"/>
        <color theme="1"/>
        <rFont val="Arial Narrow"/>
        <family val="2"/>
      </rPr>
      <t>GR Sur Occidente</t>
    </r>
    <r>
      <rPr>
        <sz val="11"/>
        <color theme="1"/>
        <rFont val="Arial Narrow"/>
        <family val="2"/>
      </rPr>
      <t>: Acta de comité</t>
    </r>
  </si>
  <si>
    <r>
      <rPr>
        <b/>
        <sz val="11"/>
        <color theme="1"/>
        <rFont val="Arial Narrow"/>
        <family val="2"/>
      </rPr>
      <t>GR Norte</t>
    </r>
    <r>
      <rPr>
        <sz val="11"/>
        <color theme="1"/>
        <rFont val="Arial Narrow"/>
        <family val="2"/>
      </rPr>
      <t xml:space="preserve">: \\fileserver\publica\45 - Regional Norte\COORDINACION COMERCIAL\DEPOSITARIOS\seguimiento depositarios
</t>
    </r>
    <r>
      <rPr>
        <b/>
        <sz val="11"/>
        <color theme="1"/>
        <rFont val="Arial Narrow"/>
        <family val="2"/>
      </rPr>
      <t xml:space="preserve">
GR Occidente</t>
    </r>
    <r>
      <rPr>
        <sz val="11"/>
        <color theme="1"/>
        <rFont val="Arial Narrow"/>
        <family val="2"/>
      </rPr>
      <t>: Base excel</t>
    </r>
    <r>
      <rPr>
        <b/>
        <sz val="11"/>
        <color theme="1"/>
        <rFont val="Arial Narrow"/>
        <family val="2"/>
      </rPr>
      <t xml:space="preserve">
GR Sur Occidente</t>
    </r>
    <r>
      <rPr>
        <sz val="11"/>
        <color theme="1"/>
        <rFont val="Arial Narrow"/>
        <family val="2"/>
      </rPr>
      <t xml:space="preserve"> Base datos en excel en custodia de la coordinación comercial.</t>
    </r>
  </si>
  <si>
    <r>
      <rPr>
        <b/>
        <sz val="11"/>
        <color theme="1"/>
        <rFont val="Arial Narrow"/>
        <family val="2"/>
      </rPr>
      <t>GR Norte</t>
    </r>
    <r>
      <rPr>
        <sz val="11"/>
        <color theme="1"/>
        <rFont val="Arial Narrow"/>
        <family val="2"/>
      </rPr>
      <t xml:space="preserve">: Los profesionales asignados para acompañar la recepción del activo cargan directamente toda la documentación recibida de la autoridad y el acta de recpeción (y de enttrega si aplica) en el sistema de información SIGMA 2.0, 
</t>
    </r>
    <r>
      <rPr>
        <b/>
        <sz val="11"/>
        <color theme="1"/>
        <rFont val="Arial Narrow"/>
        <family val="2"/>
      </rPr>
      <t>GR Occidente:</t>
    </r>
    <r>
      <rPr>
        <sz val="11"/>
        <color theme="1"/>
        <rFont val="Arial Narrow"/>
        <family val="2"/>
      </rPr>
      <t xml:space="preserve"> Cada viernes se revisa el reporte de visitas de la carpeta publica 19 reportes, para conocer las visitas de la regional tienen al estado revision para su respectivo cierre, enviando correo a cada uno para que realicen el proceso.</t>
    </r>
    <r>
      <rPr>
        <b/>
        <sz val="11"/>
        <color theme="1"/>
        <rFont val="Arial Narrow"/>
        <family val="2"/>
      </rPr>
      <t xml:space="preserve">
GR Sur Occidente</t>
    </r>
    <r>
      <rPr>
        <sz val="11"/>
        <color theme="1"/>
        <rFont val="Arial Narrow"/>
        <family val="2"/>
      </rPr>
      <t xml:space="preserve"> Se realiza seguimiento constante a los depositarios provisionales y los activos entregados a su adminstración </t>
    </r>
  </si>
  <si>
    <r>
      <rPr>
        <b/>
        <sz val="11"/>
        <color theme="1"/>
        <rFont val="Arial Narrow"/>
        <family val="2"/>
      </rPr>
      <t>GR Norte</t>
    </r>
    <r>
      <rPr>
        <sz val="11"/>
        <color theme="1"/>
        <rFont val="Arial Narrow"/>
        <family val="2"/>
      </rPr>
      <t xml:space="preserve">: Informe de diligencias cargados en SIGMA 2.0.
</t>
    </r>
    <r>
      <rPr>
        <b/>
        <sz val="11"/>
        <color theme="1"/>
        <rFont val="Arial Narrow"/>
        <family val="2"/>
      </rPr>
      <t>GR Occidente</t>
    </r>
    <r>
      <rPr>
        <sz val="11"/>
        <color theme="1"/>
        <rFont val="Arial Narrow"/>
        <family val="2"/>
      </rPr>
      <t>:correo electronico</t>
    </r>
    <r>
      <rPr>
        <b/>
        <sz val="11"/>
        <color theme="1"/>
        <rFont val="Arial Narrow"/>
        <family val="2"/>
      </rPr>
      <t xml:space="preserve">
GR Sur Occidente</t>
    </r>
    <r>
      <rPr>
        <sz val="11"/>
        <color theme="1"/>
        <rFont val="Arial Narrow"/>
        <family val="2"/>
      </rPr>
      <t xml:space="preserve"> Base datos en excel en custodia de la coordinación comercial.</t>
    </r>
  </si>
  <si>
    <r>
      <rPr>
        <b/>
        <sz val="11"/>
        <color theme="1"/>
        <rFont val="Arial Narrow"/>
        <family val="2"/>
      </rPr>
      <t>G.R Norte</t>
    </r>
    <r>
      <rPr>
        <sz val="11"/>
        <color theme="1"/>
        <rFont val="Arial Narrow"/>
        <family val="2"/>
      </rPr>
      <t xml:space="preserve">: Durante el tercer trimestrre, el Coordinador Comercial y el grupo de trabajo de aseguramiento de contratos de arrendamiento han consolidad toda la información del estado de contitución y activción de pólizas de contratos de arrendamiento, haciendo seguimiento a las gestiones de resorte del area. 
</t>
    </r>
    <r>
      <rPr>
        <b/>
        <sz val="11"/>
        <color theme="1"/>
        <rFont val="Arial Narrow"/>
        <family val="2"/>
      </rPr>
      <t>GR. Occidente</t>
    </r>
    <r>
      <rPr>
        <sz val="11"/>
        <color theme="1"/>
        <rFont val="Arial Narrow"/>
        <family val="2"/>
      </rPr>
      <t xml:space="preserve">: Depende de la Gerencia Comercial
</t>
    </r>
    <r>
      <rPr>
        <b/>
        <sz val="11"/>
        <color theme="1"/>
        <rFont val="Arial Narrow"/>
        <family val="2"/>
      </rPr>
      <t>GR. Sur Occidente</t>
    </r>
    <r>
      <rPr>
        <sz val="11"/>
        <color theme="1"/>
        <rFont val="Arial Narrow"/>
        <family val="2"/>
      </rPr>
      <t xml:space="preserve">: Al moemnto de presentarse los negocio a comité regional se solicita adjuntar en la presentacón el preaprobado de poliza del contrato, al momento de suscribirse, la coordinación comecial aprueba el contrato en el aplicativo y lleva una base de control para veruificar que la poliza sea expedida y cargada en el aplicativo sigma 1.5.
</t>
    </r>
    <r>
      <rPr>
        <b/>
        <sz val="11"/>
        <color theme="1"/>
        <rFont val="Arial Narrow"/>
        <family val="2"/>
      </rPr>
      <t>GRCO</t>
    </r>
    <r>
      <rPr>
        <sz val="11"/>
        <color theme="1"/>
        <rFont val="Arial Narrow"/>
        <family val="2"/>
      </rPr>
      <t>: Se realizaron a 30 de septiembre 151 contratos con poliza de arrendamiento de 154, ya que 3 se encuentran en tramite según los tiempos de la aseguradora, se llega al cumplimiento de 98 % del indicador al tercer trimestre.</t>
    </r>
  </si>
  <si>
    <r>
      <rPr>
        <b/>
        <sz val="11"/>
        <color theme="1"/>
        <rFont val="Arial Narrow"/>
        <family val="2"/>
      </rPr>
      <t>G.R Nort</t>
    </r>
    <r>
      <rPr>
        <sz val="11"/>
        <color theme="1"/>
        <rFont val="Arial Narrow"/>
        <family val="2"/>
      </rPr>
      <t xml:space="preserve">e: \\fileserver\publica\45 - Regional Norte\COORDINACION COMERCIAL\CONTRATOS DE ARRENDAMIENTO\POLIZAS
</t>
    </r>
    <r>
      <rPr>
        <b/>
        <sz val="11"/>
        <color theme="1"/>
        <rFont val="Arial Narrow"/>
        <family val="2"/>
      </rPr>
      <t>GR. Sur Occidente</t>
    </r>
    <r>
      <rPr>
        <sz val="11"/>
        <color theme="1"/>
        <rFont val="Arial Narrow"/>
        <family val="2"/>
      </rPr>
      <t xml:space="preserve">: Cargue de la poliza expedida en el aplicativo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</si>
  <si>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tercer trimestre, se han realizado visitas de inspección a fin de validar el estado de conservación y de ocupación de los predios en jurisdicción de la Gerencia; particularmente, desde el mes de agosto, con el nuevo lineamiento de la entidad, se ha priorizado la visita a los predios rurales. 
</t>
    </r>
    <r>
      <rPr>
        <b/>
        <sz val="11"/>
        <color theme="1"/>
        <rFont val="Arial Narrow"/>
        <family val="2"/>
      </rPr>
      <t>GR. Occidente:</t>
    </r>
    <r>
      <rPr>
        <sz val="11"/>
        <color theme="1"/>
        <rFont val="Arial Narrow"/>
        <family val="2"/>
      </rPr>
      <t xml:space="preserve">
Mediante las diferentes visitas realizadas por cada procedimiento (Entregas, retomas, visitas depositarios, avalúos, visitas ROM, desalojos) se deja plasmado en 2.0 el estado de los inmuebles y las sugerencias de acciones a seguir con el inmueble.
</t>
    </r>
    <r>
      <rPr>
        <b/>
        <sz val="11"/>
        <color theme="1"/>
        <rFont val="Arial Narrow"/>
        <family val="2"/>
      </rPr>
      <t>GR. Sur Occidente</t>
    </r>
    <r>
      <rPr>
        <sz val="11"/>
        <color theme="1"/>
        <rFont val="Arial Narrow"/>
        <family val="2"/>
      </rPr>
      <t xml:space="preserve">: La coordinación operativa dispone de los funiconarios correspondientes para realizar las visitas periodicas a los inmuebles administrados por SAE, se realizan visitas de acuerdo a la necesidad y premura que requiera cada inmueble, y se hacen las validaciones correspondientes, y plasmarlo en el formato de visita F-DP2-108 y se carga en el aplicativo Sigma 2.0 para las gestiones a que haya lugar
</t>
    </r>
    <r>
      <rPr>
        <b/>
        <sz val="11"/>
        <color theme="1"/>
        <rFont val="Arial Narrow"/>
        <family val="2"/>
      </rPr>
      <t>GRCO</t>
    </r>
    <r>
      <rPr>
        <sz val="11"/>
        <color theme="1"/>
        <rFont val="Arial Narrow"/>
        <family val="2"/>
      </rPr>
      <t>: Se ejecutó el 95% de visitas programadas durante el segundo trimestre, por cuestiones de orden publico no fue posible el acceso a varios inmuebles, se ejecuto las visitas programadas las cuales fueron 792 programadas y 773 realizadas.</t>
    </r>
  </si>
  <si>
    <r>
      <rPr>
        <b/>
        <sz val="11"/>
        <color theme="1"/>
        <rFont val="Arial Narrow"/>
        <family val="2"/>
      </rPr>
      <t xml:space="preserve">G.R Norte: </t>
    </r>
    <r>
      <rPr>
        <sz val="11"/>
        <color theme="1"/>
        <rFont val="Arial Narrow"/>
        <family val="2"/>
      </rPr>
      <t xml:space="preserve">Visitas cargadas en SIGMA 2.0.
</t>
    </r>
    <r>
      <rPr>
        <b/>
        <sz val="11"/>
        <color theme="1"/>
        <rFont val="Arial Narrow"/>
        <family val="2"/>
      </rPr>
      <t>GR. Occidente:</t>
    </r>
    <r>
      <rPr>
        <sz val="11"/>
        <color theme="1"/>
        <rFont val="Arial Narrow"/>
        <family val="2"/>
      </rPr>
      <t xml:space="preserve"> Consulta módulo de visitas Sigma 2.0
</t>
    </r>
    <r>
      <rPr>
        <b/>
        <sz val="11"/>
        <color theme="1"/>
        <rFont val="Arial Narrow"/>
        <family val="2"/>
      </rPr>
      <t>GR. Sur Occidente</t>
    </r>
    <r>
      <rPr>
        <sz val="11"/>
        <color theme="1"/>
        <rFont val="Arial Narrow"/>
        <family val="2"/>
      </rPr>
      <t xml:space="preserve">: Cargue de la visita en el aplicativo Sigma 2.0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</si>
  <si>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se hizo supervisión a la ejecuión de las obras aprobadas durante el período. Los informes de seguimiento se encuentran cargados en la ruta indicada en la casilla A2 EVIDENCIA. 
</t>
    </r>
    <r>
      <rPr>
        <b/>
        <sz val="11"/>
        <color theme="1"/>
        <rFont val="Arial Narrow"/>
        <family val="2"/>
      </rPr>
      <t xml:space="preserve">
GR. Occidente:
</t>
    </r>
    <r>
      <rPr>
        <sz val="11"/>
        <color theme="1"/>
        <rFont val="Arial Narrow"/>
        <family val="2"/>
      </rPr>
      <t xml:space="preserve">De acuerdo a las solicitudes presentadas en los negocios para descuentos contra canon, se realiza seguimiento y se dispone de la informacion en la carpeta destinada para esto.
</t>
    </r>
    <r>
      <rPr>
        <b/>
        <sz val="11"/>
        <color theme="1"/>
        <rFont val="Arial Narrow"/>
        <family val="2"/>
      </rPr>
      <t xml:space="preserve">
GR: Sur Occidente</t>
    </r>
    <r>
      <rPr>
        <sz val="11"/>
        <color theme="1"/>
        <rFont val="Arial Narrow"/>
        <family val="2"/>
      </rPr>
      <t xml:space="preserve">: Se realiza la visita comercial, se realiza la identificacion de la necesidad de aplicar ROM al inmueble, de ser necesario se define si debe realizarse mediante cruce contra canon o con el presupuesto asignado, al moemknto de aprobar la obra se realiza un segumiento concluyendo con una visita final de inspección, y el cargue del gasto en el aplicativo Sigma 1.5
</t>
    </r>
    <r>
      <rPr>
        <b/>
        <sz val="11"/>
        <color theme="1"/>
        <rFont val="Arial Narrow"/>
        <family val="2"/>
      </rPr>
      <t>GRCO</t>
    </r>
    <r>
      <rPr>
        <sz val="11"/>
        <color theme="1"/>
        <rFont val="Arial Narrow"/>
        <family val="2"/>
      </rPr>
      <t>: La Gerencia Regional realizo el seguimiento de las reparaciones, obras y mantenimiento mediante el seguimiento reportado por el grupo encargado del proceso cumpliendo con el 55% hasta el segundo semestre del 2022, de las cuales se realizaron 115 inspeccciones y se realizaron 70  intervenciones por la modalidad de descuento contra canon, se realizaron dos contratos para la intervencion de los inmuebles los cuales se empezaron a ejecutar en octubre y la gestion sera reportada en el cuarto trimestre.</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</si>
  <si>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 xml:space="preserve">
GR. Occidente</t>
    </r>
    <r>
      <rPr>
        <sz val="11"/>
        <color theme="1"/>
        <rFont val="Arial Narrow"/>
        <family val="2"/>
      </rPr>
      <t xml:space="preserve"> Ruta: 
\\fileserver\Publica\33-Regional Occidente\DIEGO CORDOBA
</t>
    </r>
    <r>
      <rPr>
        <b/>
        <sz val="11"/>
        <color theme="1"/>
        <rFont val="Arial Narrow"/>
        <family val="2"/>
      </rPr>
      <t>GR. Sur Occidente</t>
    </r>
    <r>
      <rPr>
        <sz val="11"/>
        <color theme="1"/>
        <rFont val="Arial Narrow"/>
        <family val="2"/>
      </rPr>
      <t xml:space="preserve">: Cargue del gasto en el aplicativo Sigma 1.5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</si>
  <si>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período, la Gerencia contó con un equipo de trabajo conformado por una Profesional I lider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GR. Sur Occidente</t>
    </r>
    <r>
      <rPr>
        <sz val="11"/>
        <color theme="1"/>
        <rFont val="Arial Narrow"/>
        <family val="2"/>
      </rPr>
      <t xml:space="preserve">: El funcionario asignado para el plan choque de acuerdo con los procedimientos, formula las acciones a tomar en cada contrato, teniendo en cuenta el sistema de información y las herramientas contables, para realizar los requerimientos técnicos que correspondan.
</t>
    </r>
    <r>
      <rPr>
        <b/>
        <sz val="11"/>
        <color theme="1"/>
        <rFont val="Arial Narrow"/>
        <family val="2"/>
      </rPr>
      <t xml:space="preserve">GRCO: </t>
    </r>
    <r>
      <rPr>
        <sz val="11"/>
        <color theme="1"/>
        <rFont val="Arial Narrow"/>
        <family val="2"/>
      </rPr>
      <t>Se ha logrado persuadir a los clientes para que generen el  pronto pago y en el tercer trimestre cumpliento con la meta según el indivador de cartera el cual esta en $ 32.860.284.908</t>
    </r>
  </si>
  <si>
    <r>
      <rPr>
        <b/>
        <sz val="11"/>
        <color theme="1"/>
        <rFont val="Arial Narrow"/>
        <family val="2"/>
      </rPr>
      <t>G.R Norte:</t>
    </r>
    <r>
      <rPr>
        <sz val="11"/>
        <color theme="1"/>
        <rFont val="Arial Narrow"/>
        <family val="2"/>
      </rPr>
      <t xml:space="preserve"> Visitas cargadas en SIGMA 2.0.                      \\fileserver\publica\45 - Regional Norte\COORDINACION COMERCIAL\CONTRATOS DE ARRENDAMIENTO\POLIZAS
</t>
    </r>
    <r>
      <rPr>
        <b/>
        <sz val="11"/>
        <color theme="1"/>
        <rFont val="Arial Narrow"/>
        <family val="2"/>
      </rPr>
      <t>GR. Sur Occidente</t>
    </r>
    <r>
      <rPr>
        <sz val="11"/>
        <color theme="1"/>
        <rFont val="Arial Narrow"/>
        <family val="2"/>
      </rPr>
      <t xml:space="preserve">: Notas credito y debito cargadas en el aplicativo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</si>
  <si>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Durante el período, la Gerencia contó con un equipo de trabajo conformado por una Profesional I lider y 2 técnicos (I y II) para hacer seguimiento al estado de cartera y de activación de garantía de contratos suscritos. Desde el área operativa, se realizaron visitas de inspección para validar el estado de conservación y ocupación de inmuebles arrendados. 
</t>
    </r>
    <r>
      <rPr>
        <b/>
        <sz val="11"/>
        <color theme="1"/>
        <rFont val="Arial Narrow"/>
        <family val="2"/>
      </rPr>
      <t>GR. Occidente:</t>
    </r>
    <r>
      <rPr>
        <sz val="11"/>
        <color theme="1"/>
        <rFont val="Arial Narrow"/>
        <family val="2"/>
      </rPr>
      <t xml:space="preserve">
Teniendo en cuenta lo establecido en la Metodología de Administracion de inmuebles estable que para los inmuebles productivos se debe realizar 2 visitas al año, seguimiento realizado por la gerencia Comercial para el pago de comisiones a los depositarios. 
</t>
    </r>
    <r>
      <rPr>
        <b/>
        <sz val="11"/>
        <color theme="1"/>
        <rFont val="Arial Narrow"/>
        <family val="2"/>
      </rPr>
      <t>GR Sur Occidente:</t>
    </r>
    <r>
      <rPr>
        <sz val="11"/>
        <color theme="1"/>
        <rFont val="Arial Narrow"/>
        <family val="2"/>
      </rPr>
      <t xml:space="preserve"> El funcionario asignado del seguimiento de los depositarios provisonales, contantemente le está informando y capacitando sobre cómo realizar de manera eficiente las visitas y el cargue al aplicativo Sigma 1.5
</t>
    </r>
    <r>
      <rPr>
        <b/>
        <sz val="11"/>
        <color theme="1"/>
        <rFont val="Arial Narrow"/>
        <family val="2"/>
      </rPr>
      <t xml:space="preserve">GRCO: </t>
    </r>
    <r>
      <rPr>
        <sz val="11"/>
        <color theme="1"/>
        <rFont val="Arial Narrow"/>
        <family val="2"/>
      </rPr>
      <t>Se ejecutó el 95% de visitas programadas durante el segundo trimestre, por cuestiones de orden publico no fue posible el acceso a varios inmuebles, se ejecuto las visitas programadas las cuales fueron 792 programadas y 773 realizadas.</t>
    </r>
  </si>
  <si>
    <r>
      <rPr>
        <b/>
        <sz val="11"/>
        <color theme="1"/>
        <rFont val="Arial Narrow"/>
        <family val="2"/>
      </rPr>
      <t>G.R Norte:</t>
    </r>
    <r>
      <rPr>
        <sz val="11"/>
        <color theme="1"/>
        <rFont val="Arial Narrow"/>
        <family val="2"/>
      </rPr>
      <t xml:space="preserve"> Visitas cargadas en SIGMA 2.0.                      \\fileserver\publica\45 - Regional Norte\COORDINACION COMERCIAL\CONTRATOS DE ARRENDAMIENTO\POLIZAS
</t>
    </r>
    <r>
      <rPr>
        <b/>
        <sz val="11"/>
        <color theme="1"/>
        <rFont val="Arial Narrow"/>
        <family val="2"/>
      </rPr>
      <t>GR. Occidente:</t>
    </r>
    <r>
      <rPr>
        <sz val="11"/>
        <color theme="1"/>
        <rFont val="Arial Narrow"/>
        <family val="2"/>
      </rPr>
      <t xml:space="preserve">
Visitas cargadas en el aplicativo sigma 2.0 modulo de visitas.
</t>
    </r>
    <r>
      <rPr>
        <b/>
        <sz val="11"/>
        <color theme="1"/>
        <rFont val="Arial Narrow"/>
        <family val="2"/>
      </rPr>
      <t>GR Sur Occidente</t>
    </r>
    <r>
      <rPr>
        <sz val="11"/>
        <color theme="1"/>
        <rFont val="Arial Narrow"/>
        <family val="2"/>
      </rPr>
      <t xml:space="preserve">: Cargue de visitas en el aplicativo Sigma 1.5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</si>
  <si>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la Coordinación Comercial dispuso de bases de consulta alimentadas de la información caragda en los sitemas de información interno (SIGMA 1.5 y 2.0) y de las novedades reportadas directamente por los funcionarios del área. 
</t>
    </r>
    <r>
      <rPr>
        <b/>
        <sz val="11"/>
        <color theme="1"/>
        <rFont val="Arial Narrow"/>
        <family val="2"/>
      </rPr>
      <t>GR. Occidente:</t>
    </r>
    <r>
      <rPr>
        <sz val="11"/>
        <color theme="1"/>
        <rFont val="Arial Narrow"/>
        <family val="2"/>
      </rPr>
      <t xml:space="preserve">
Remision a traves de correo electronico de las Cesiones del cotnrato de arrendamiento solicitando la no facturacion por parte de Sae al arrendatario toda vez que es el propietario o comprador quien debe generar el cobro al arrendatario.
</t>
    </r>
    <r>
      <rPr>
        <b/>
        <sz val="11"/>
        <color theme="1"/>
        <rFont val="Arial Narrow"/>
        <family val="2"/>
      </rPr>
      <t>GR. Sur Occidente:</t>
    </r>
    <r>
      <rPr>
        <sz val="11"/>
        <color theme="1"/>
        <rFont val="Arial Narrow"/>
        <family val="2"/>
      </rPr>
      <t xml:space="preserve"> Mediante el reporte y solicitud del area de formalización de ventas se realiza la gestón correspondiente al contrato y su respectiva terminacón en el aplicativo, de acuerdo con las fechas que corresponda.
</t>
    </r>
    <r>
      <rPr>
        <b/>
        <sz val="11"/>
        <color theme="1"/>
        <rFont val="Arial Narrow"/>
        <family val="2"/>
      </rPr>
      <t xml:space="preserve">GRCO: </t>
    </r>
    <r>
      <rPr>
        <sz val="11"/>
        <color theme="1"/>
        <rFont val="Arial Narrow"/>
        <family val="2"/>
      </rPr>
      <t>Desde  el area se solicita la terminacion mediante Comité de Negocios respectivo, se hace manifiesta que  a corte de 30 de septiembre se realizaron 50 terminaciones efectivas sobre 78 contratos aprobados en comité para terminar, de igual manera los contratos rurales que presenten causales de terminacion por orden de la Presidencia para ser destinados a la poblacion mas vulnerable.</t>
    </r>
  </si>
  <si>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Occidente:</t>
    </r>
    <r>
      <rPr>
        <sz val="11"/>
        <color theme="1"/>
        <rFont val="Arial Narrow"/>
        <family val="2"/>
      </rPr>
      <t xml:space="preserve">
Copia del correo remitido
</t>
    </r>
    <r>
      <rPr>
        <b/>
        <sz val="11"/>
        <color theme="1"/>
        <rFont val="Arial Narrow"/>
        <family val="2"/>
      </rPr>
      <t>GR. Sur Occidente:</t>
    </r>
    <r>
      <rPr>
        <sz val="11"/>
        <color theme="1"/>
        <rFont val="Arial Narrow"/>
        <family val="2"/>
      </rPr>
      <t xml:space="preserve"> Aplicativo Sigma 1.5
</t>
    </r>
    <r>
      <rPr>
        <b/>
        <sz val="11"/>
        <color theme="1"/>
        <rFont val="Arial Narrow"/>
        <family val="2"/>
      </rPr>
      <t>GRCO:</t>
    </r>
    <r>
      <rPr>
        <sz val="11"/>
        <color theme="1"/>
        <rFont val="Arial Narrow"/>
        <family val="2"/>
      </rPr>
      <t xml:space="preserve"> CARPETA PUBLICA 21-REGIONAL CENTRO ORIENTE-INDICADORES 2022-RIESGOS 2022-TERCER TRIMESTRE
</t>
    </r>
  </si>
  <si>
    <r>
      <rPr>
        <b/>
        <sz val="11"/>
        <color theme="1"/>
        <rFont val="Arial Narrow"/>
        <family val="2"/>
      </rPr>
      <t xml:space="preserve">G.R Norte: </t>
    </r>
    <r>
      <rPr>
        <sz val="11"/>
        <color theme="1"/>
        <rFont val="Arial Narrow"/>
        <family val="2"/>
      </rPr>
      <t xml:space="preserve">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GR. Occidente:</t>
    </r>
    <r>
      <rPr>
        <sz val="11"/>
        <color theme="1"/>
        <rFont val="Arial Narrow"/>
        <family val="2"/>
      </rPr>
      <t xml:space="preserve">
Se apoya con el acompañamiento al personal que de parte de la gerencia técnica se disponga para realizar las valoraciones y diagnóstico correspondiente
</t>
    </r>
    <r>
      <rPr>
        <b/>
        <sz val="11"/>
        <color theme="1"/>
        <rFont val="Arial Narrow"/>
        <family val="2"/>
      </rPr>
      <t>GR Sur Occidente</t>
    </r>
    <r>
      <rPr>
        <sz val="11"/>
        <color theme="1"/>
        <rFont val="Arial Narrow"/>
        <family val="2"/>
      </rPr>
      <t xml:space="preserve">: Se ha asistido a todas las diligencias program,adas y delegado a los funcionarios de la regional, infomandose vía correo electronico quienes han de participar en la convocada diligencia.
</t>
    </r>
    <r>
      <rPr>
        <b/>
        <sz val="11"/>
        <color theme="1"/>
        <rFont val="Arial Narrow"/>
        <family val="2"/>
      </rPr>
      <t xml:space="preserve">GRCO: </t>
    </r>
    <r>
      <rPr>
        <sz val="11"/>
        <color theme="1"/>
        <rFont val="Arial Narrow"/>
        <family val="2"/>
      </rPr>
      <t>La Gerencia regional asistió a 220 diligencias de secuestros de 223 programadas por la Fiscalía General de La Nación durante el tercer trimestre del año 2022, mediante la programación de funcionarios de la coordinación operativa, los enlaces regionales,  con el apoyo eventual del área Sociedades Activas para la recepción de sociedades y establecimientos de comercio del 01 de julio al 30 de septiembre de 2022.</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</si>
  <si>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Occidente</t>
    </r>
    <r>
      <rPr>
        <sz val="11"/>
        <color theme="1"/>
        <rFont val="Arial Narrow"/>
        <family val="2"/>
      </rPr>
      <t xml:space="preserve">:
Correos electrónicos con la delegación de los funcionarios que acompañen el proceso
</t>
    </r>
    <r>
      <rPr>
        <b/>
        <sz val="11"/>
        <color theme="1"/>
        <rFont val="Arial Narrow"/>
        <family val="2"/>
      </rPr>
      <t>GR Sur Occidente:</t>
    </r>
    <r>
      <rPr>
        <sz val="11"/>
        <color theme="1"/>
        <rFont val="Arial Narrow"/>
        <family val="2"/>
      </rPr>
      <t xml:space="preserve"> Correo electronico.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</si>
  <si>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 xml:space="preserve">G.R Norte: </t>
    </r>
    <r>
      <rPr>
        <sz val="11"/>
        <color theme="1"/>
        <rFont val="Arial Narrow"/>
        <family val="2"/>
      </rPr>
      <t xml:space="preserve">Durante el trimestre, los funcionarios asignados para acompañar las diligencias hicieron el cargue de la información correspondiente en el sistema de información SIGMA 2.0. 
</t>
    </r>
    <r>
      <rPr>
        <b/>
        <sz val="11"/>
        <color theme="1"/>
        <rFont val="Arial Narrow"/>
        <family val="2"/>
      </rPr>
      <t>GR. Occidente</t>
    </r>
    <r>
      <rPr>
        <sz val="11"/>
        <color theme="1"/>
        <rFont val="Arial Narrow"/>
        <family val="2"/>
      </rPr>
      <t xml:space="preserve">:
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GB. Muebles</t>
    </r>
    <r>
      <rPr>
        <sz val="11"/>
        <color theme="1"/>
        <rFont val="Arial Narrow"/>
        <family val="2"/>
      </rPr>
      <t xml:space="preserve">: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
</t>
    </r>
    <r>
      <rPr>
        <b/>
        <sz val="11"/>
        <color theme="1"/>
        <rFont val="Arial Narrow"/>
        <family val="2"/>
      </rPr>
      <t>GR Sur Occidente:</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 xml:space="preserve">GRCO: </t>
    </r>
    <r>
      <rPr>
        <sz val="11"/>
        <color theme="1"/>
        <rFont val="Arial Narrow"/>
        <family val="2"/>
      </rPr>
      <t>Finalizado</t>
    </r>
  </si>
  <si>
    <r>
      <rPr>
        <b/>
        <sz val="11"/>
        <color theme="1"/>
        <rFont val="Arial Narrow"/>
        <family val="2"/>
      </rPr>
      <t xml:space="preserve">G.R Norte: </t>
    </r>
    <r>
      <rPr>
        <sz val="11"/>
        <color theme="1"/>
        <rFont val="Arial Narrow"/>
        <family val="2"/>
      </rPr>
      <t xml:space="preserve">Durante el trimestre, los funcionarios asignados verificaron la información de los activos secuestrados en campo, a fin de que coincidiera con la consignada en las actas de recepción y secuestro. 
</t>
    </r>
    <r>
      <rPr>
        <b/>
        <sz val="11"/>
        <color theme="1"/>
        <rFont val="Arial Narrow"/>
        <family val="2"/>
      </rPr>
      <t>GR. Occidente:</t>
    </r>
    <r>
      <rPr>
        <sz val="11"/>
        <color theme="1"/>
        <rFont val="Arial Narrow"/>
        <family val="2"/>
      </rPr>
      <t xml:space="preserve">
Por parte de la fiscalía no se entrega a tiempo la resolcuión de incio, por este motivo no es fácil contrastar la información del acta contra la de la resolcuión.
</t>
    </r>
    <r>
      <rPr>
        <b/>
        <sz val="11"/>
        <color theme="1"/>
        <rFont val="Arial Narrow"/>
        <family val="2"/>
      </rPr>
      <t>GB. Muebles</t>
    </r>
    <r>
      <rPr>
        <sz val="11"/>
        <color theme="1"/>
        <rFont val="Arial Narrow"/>
        <family val="2"/>
      </rPr>
      <t xml:space="preserve">: La aplicación del procedimiento de diagnostico y alistamiento para poder surtir el proceso de disposicion final de bienes si no cumplen de acuerdo a lo que indica el procedimiento la Gerencia procede a realizar el saneamiento para dar cumplimiento a los lineamientos establecidos.
</t>
    </r>
    <r>
      <rPr>
        <b/>
        <sz val="11"/>
        <color theme="1"/>
        <rFont val="Arial Narrow"/>
        <family val="2"/>
      </rPr>
      <t>GR Sur Occidente:</t>
    </r>
    <r>
      <rPr>
        <sz val="11"/>
        <color theme="1"/>
        <rFont val="Arial Narrow"/>
        <family val="2"/>
      </rPr>
      <t xml:space="preserve"> Se verifica la docuemntación entregada y se contrasta con lo que está registrado en la pagina de la superintendencia de notariado y registro y el RUES, según corresponda
</t>
    </r>
    <r>
      <rPr>
        <b/>
        <sz val="11"/>
        <color theme="1"/>
        <rFont val="Arial Narrow"/>
        <family val="2"/>
      </rPr>
      <t>GRCO:</t>
    </r>
    <r>
      <rPr>
        <sz val="11"/>
        <color theme="1"/>
        <rFont val="Arial Narrow"/>
        <family val="2"/>
      </rPr>
      <t xml:space="preserve"> Finalizado</t>
    </r>
  </si>
  <si>
    <r>
      <rPr>
        <b/>
        <sz val="11"/>
        <color theme="1"/>
        <rFont val="Arial Narrow"/>
        <family val="2"/>
      </rPr>
      <t xml:space="preserve">G.R Norte: </t>
    </r>
    <r>
      <rPr>
        <sz val="11"/>
        <color theme="1"/>
        <rFont val="Arial Narrow"/>
        <family val="2"/>
      </rPr>
      <t xml:space="preserve">Previa ejecución de la diligencia, los funcinarios asignados hicieron alistamiento de los activos a secuestras, en caso de duda, se acudió a los colaboradores en sede, 
</t>
    </r>
    <r>
      <rPr>
        <b/>
        <sz val="11"/>
        <color theme="1"/>
        <rFont val="Arial Narrow"/>
        <family val="2"/>
      </rPr>
      <t>GR. Occidente:</t>
    </r>
    <r>
      <rPr>
        <sz val="11"/>
        <color theme="1"/>
        <rFont val="Arial Narrow"/>
        <family val="2"/>
      </rPr>
      <t xml:space="preserve">
Der ser necesario se ha dado la instrucción al grupo operativo de recepción y registro, en caso de no tener claridad frente a una información se apoyen en el personal idóneo que permita despejar las dudas que surjan durante el procedimiento
</t>
    </r>
    <r>
      <rPr>
        <b/>
        <sz val="11"/>
        <color theme="1"/>
        <rFont val="Arial Narrow"/>
        <family val="2"/>
      </rPr>
      <t>GB. Muebles</t>
    </r>
    <r>
      <rPr>
        <sz val="11"/>
        <color theme="1"/>
        <rFont val="Arial Narrow"/>
        <family val="2"/>
      </rPr>
      <t xml:space="preserve">: Los bienes muebles cuando ingresan a operador logistico, ingresan a proceso de avaluo para podr realizar el procedimiento de disposicion final aplicable al activo.
Para las sustancias quimicas su identificacion y el concepto tecnico emitido por el funcionario que apoya esta tipologia en la Gerencia.
</t>
    </r>
    <r>
      <rPr>
        <b/>
        <sz val="11"/>
        <color theme="1"/>
        <rFont val="Arial Narrow"/>
        <family val="2"/>
      </rPr>
      <t>GR Sur Occidente</t>
    </r>
    <r>
      <rPr>
        <sz val="11"/>
        <color theme="1"/>
        <rFont val="Arial Narrow"/>
        <family val="2"/>
      </rPr>
      <t xml:space="preserve">: Se solicita de manera obligatoria a la autoridad judicial los docuemntos requeridos en el P-RR1-002 Procedimiento de recepción de activos en sitio
</t>
    </r>
    <r>
      <rPr>
        <b/>
        <sz val="11"/>
        <color theme="1"/>
        <rFont val="Arial Narrow"/>
        <family val="2"/>
      </rPr>
      <t>GRCO:</t>
    </r>
    <r>
      <rPr>
        <sz val="11"/>
        <color theme="1"/>
        <rFont val="Arial Narrow"/>
        <family val="2"/>
      </rPr>
      <t xml:space="preserve"> Finalizado</t>
    </r>
  </si>
  <si>
    <r>
      <rPr>
        <b/>
        <sz val="11"/>
        <color theme="1"/>
        <rFont val="Arial Narrow"/>
        <family val="2"/>
      </rPr>
      <t xml:space="preserve">GR Norte: </t>
    </r>
    <r>
      <rPr>
        <sz val="11"/>
        <color theme="1"/>
        <rFont val="Arial Narrow"/>
        <family val="2"/>
      </rPr>
      <t xml:space="preserve">Por lo general, la Gerencia cuenta con personal idoneo y suficiente para atender las diligencias de secuestro programadas por Fiscalía, sin embargo, durante el mes de septiembre, se atendió la materialización de medidas sobre establecimientos de comercio, sociedades, semovientes, muebles e inmuebles pertenecientes a la persona jurídica TIERRA SANTA, por lo que se solciitó apoyo de funcionarios de las dependencias del nivel central, quienes las atendieron bajo la supervisión de los profesionales de la Gerencia. 
</t>
    </r>
    <r>
      <rPr>
        <b/>
        <sz val="11"/>
        <color theme="1"/>
        <rFont val="Arial Narrow"/>
        <family val="2"/>
      </rPr>
      <t xml:space="preserve">GR Occidente : </t>
    </r>
    <r>
      <rPr>
        <sz val="11"/>
        <color theme="1"/>
        <rFont val="Arial Narrow"/>
        <family val="2"/>
      </rPr>
      <t>De acuerdo con las actas de posesión se programa las entregas a los dpeositarios provisionales, pero existe una falta de capacidad operativa que retrasa las entregas programadas</t>
    </r>
    <r>
      <rPr>
        <b/>
        <sz val="11"/>
        <color theme="1"/>
        <rFont val="Arial Narrow"/>
        <family val="2"/>
      </rPr>
      <t xml:space="preserve">
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GRCO: </t>
    </r>
    <r>
      <rPr>
        <sz val="11"/>
        <color theme="1"/>
        <rFont val="Arial Narrow"/>
        <family val="2"/>
      </rPr>
      <t>La Gerencia regional y la coordinacion operativa realizan la programacion para entrega de inmuebles a los depositarios durante el tercer trimestre del año 2022 y los enlaces regionales verificando la capacidad de los funcionarios para la entrega fisica de activos la cual fue del de cumplimiento del 93%.</t>
    </r>
  </si>
  <si>
    <r>
      <rPr>
        <b/>
        <sz val="11"/>
        <color theme="1"/>
        <rFont val="Arial Narrow"/>
        <family val="2"/>
      </rPr>
      <t>GR Norte</t>
    </r>
    <r>
      <rPr>
        <sz val="11"/>
        <color theme="1"/>
        <rFont val="Arial Narrow"/>
        <family val="2"/>
      </rPr>
      <t xml:space="preserve">: Informe de diligencias cargados en SIGMA 2.0.
</t>
    </r>
    <r>
      <rPr>
        <b/>
        <sz val="11"/>
        <color theme="1"/>
        <rFont val="Arial Narrow"/>
        <family val="2"/>
      </rPr>
      <t xml:space="preserve">
GR Occidente: </t>
    </r>
    <r>
      <rPr>
        <sz val="11"/>
        <color theme="1"/>
        <rFont val="Arial Narrow"/>
        <family val="2"/>
      </rPr>
      <t>Aplicativo Sigma 2.0 cargue de actasa de entrega</t>
    </r>
    <r>
      <rPr>
        <b/>
        <sz val="11"/>
        <color theme="1"/>
        <rFont val="Arial Narrow"/>
        <family val="2"/>
      </rPr>
      <t xml:space="preserve">
GR Sur Occidente</t>
    </r>
    <r>
      <rPr>
        <sz val="11"/>
        <color theme="1"/>
        <rFont val="Arial Narrow"/>
        <family val="2"/>
      </rPr>
      <t xml:space="preserve">: Aplicativo Sigma 2.0 cargue de actasa de entrega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</si>
  <si>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Durrante el trimestre se surtió la entrega física de activos asignados a Depositarios Provisionales en diligencia</t>
    </r>
    <r>
      <rPr>
        <b/>
        <sz val="11"/>
        <color theme="1"/>
        <rFont val="Arial Narrow"/>
        <family val="2"/>
      </rPr>
      <t>. 
GR Occidente</t>
    </r>
    <r>
      <rPr>
        <sz val="11"/>
        <color theme="1"/>
        <rFont val="Arial Narrow"/>
        <family val="2"/>
      </rPr>
      <t>: De acuerdo con las actas de posesión se programa las entregas a los dpeositarios provisionales, pero existe una falta de capacidad operativa que retrasa las entregas programadas</t>
    </r>
    <r>
      <rPr>
        <b/>
        <sz val="11"/>
        <color theme="1"/>
        <rFont val="Arial Narrow"/>
        <family val="2"/>
      </rPr>
      <t xml:space="preserve">
GR Sur Occidente:</t>
    </r>
    <r>
      <rPr>
        <sz val="11"/>
        <color theme="1"/>
        <rFont val="Arial Narrow"/>
        <family val="2"/>
      </rPr>
      <t xml:space="preserve"> De acuerdo con las actas de posesión se programa las entregas a los dpeositarios provisionales, pero existe una falta de capacidad operativa que retrasa las entregas programadas
</t>
    </r>
    <r>
      <rPr>
        <b/>
        <sz val="11"/>
        <color theme="1"/>
        <rFont val="Arial Narrow"/>
        <family val="2"/>
      </rPr>
      <t xml:space="preserve">GRCO: </t>
    </r>
    <r>
      <rPr>
        <sz val="11"/>
        <color theme="1"/>
        <rFont val="Arial Narrow"/>
        <family val="2"/>
      </rPr>
      <t>Se obtiene el 90% de cumplimiento en entregas y retomas a Depositarios respecto a la cantidad programada; no fue posible realizar la entrega en virtud de que algunos Depositarios se negaron a recibir el inmueble y hubo otros que no fue posible efectuar la entrega toda vez que se evidenció que no contaban con medida cautelar inscrita, de igual manera que cumplio con el 100% de los requerimientos en las diligencias de secuestro y entrega inmediata al depositario si se asigna en el proceso.</t>
    </r>
  </si>
  <si>
    <r>
      <rPr>
        <b/>
        <sz val="11"/>
        <color theme="1"/>
        <rFont val="Arial Narrow"/>
        <family val="2"/>
      </rPr>
      <t xml:space="preserve">GR Norte: </t>
    </r>
    <r>
      <rPr>
        <sz val="11"/>
        <color theme="1"/>
        <rFont val="Arial Narrow"/>
        <family val="2"/>
      </rPr>
      <t xml:space="preserve">Informe de diligencias cargados en SIGMA 2.0.
</t>
    </r>
    <r>
      <rPr>
        <b/>
        <sz val="11"/>
        <color theme="1"/>
        <rFont val="Arial Narrow"/>
        <family val="2"/>
      </rPr>
      <t>GR Occidente:</t>
    </r>
    <r>
      <rPr>
        <sz val="11"/>
        <color theme="1"/>
        <rFont val="Arial Narrow"/>
        <family val="2"/>
      </rPr>
      <t xml:space="preserve"> Aplicativo Sigma 2.0 cargue de actasa de entrega</t>
    </r>
    <r>
      <rPr>
        <b/>
        <sz val="11"/>
        <color theme="1"/>
        <rFont val="Arial Narrow"/>
        <family val="2"/>
      </rPr>
      <t xml:space="preserve">
GR Sur Occidente</t>
    </r>
    <r>
      <rPr>
        <sz val="11"/>
        <color theme="1"/>
        <rFont val="Arial Narrow"/>
        <family val="2"/>
      </rPr>
      <t xml:space="preserve">: Aplicativo Sigma 2.0 cargue de actasa de entrega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</si>
  <si>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 El Coordinador Comercial hace seguimiento a las gestiones de los Depositarios Provisionales y programa encuentros periódicos para socializar las actividades desarrolladas en cumplimiento del esquema de administración de los activos asignados. 
</t>
    </r>
    <r>
      <rPr>
        <b/>
        <sz val="11"/>
        <color theme="1"/>
        <rFont val="Arial Narrow"/>
        <family val="2"/>
      </rPr>
      <t xml:space="preserve">GR Occidente: </t>
    </r>
    <r>
      <rPr>
        <sz val="11"/>
        <color theme="1"/>
        <rFont val="Arial Narrow"/>
        <family val="2"/>
      </rPr>
      <t>se realizó solicitud a los depositarios atendiendo memorando de la gerencia Inmuebles Urbanos CI2022-002540, en para establecer y conciliar el inventario de cada uno de l os depositarios para establecer las cifras reales</t>
    </r>
    <r>
      <rPr>
        <b/>
        <sz val="11"/>
        <color theme="1"/>
        <rFont val="Arial Narrow"/>
        <family val="2"/>
      </rPr>
      <t xml:space="preserve">
GR Sur Occidente</t>
    </r>
    <r>
      <rPr>
        <sz val="11"/>
        <color theme="1"/>
        <rFont val="Arial Narrow"/>
        <family val="2"/>
      </rPr>
      <t xml:space="preserve"> Se realiza seguimiento constante a los depositarios provisionales y los activos entregados a su adminstración 
</t>
    </r>
    <r>
      <rPr>
        <b/>
        <sz val="11"/>
        <color theme="1"/>
        <rFont val="Arial Narrow"/>
        <family val="2"/>
      </rPr>
      <t>GRCO</t>
    </r>
    <r>
      <rPr>
        <sz val="11"/>
        <color theme="1"/>
        <rFont val="Arial Narrow"/>
        <family val="2"/>
      </rPr>
      <t>: Se realiza el seguimiento, capacitaciones, monitoreo a travez de los los funcionarios comerciales para garantizar la productividad de los inmuebles entregados a los depositarios provisionales, para el tercer trimestre se contara con un profesional especializado que sera en encargado de realizar el acompañamiento a la gestion de los depositarios activos en la RCO.</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</si>
  <si>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Periodicamente se realiza reunion virtual o presencial con los depositarios provisionales, para hacer seguimineto al portafolio asignado y entregado
</t>
    </r>
    <r>
      <rPr>
        <b/>
        <sz val="11"/>
        <color theme="1"/>
        <rFont val="Arial Narrow"/>
        <family val="2"/>
      </rPr>
      <t>GRCO:</t>
    </r>
    <r>
      <rPr>
        <sz val="11"/>
        <color theme="1"/>
        <rFont val="Arial Narrow"/>
        <family val="2"/>
      </rPr>
      <t xml:space="preserve"> Se realiza el seguimiento, monitoreo al cargue y aprobacion de visitas semanal para evitar la acomulacion de estas.</t>
    </r>
  </si>
  <si>
    <r>
      <rPr>
        <b/>
        <sz val="11"/>
        <color theme="1"/>
        <rFont val="Arial Narrow"/>
        <family val="2"/>
      </rPr>
      <t>G.R Norte:</t>
    </r>
    <r>
      <rPr>
        <sz val="11"/>
        <color theme="1"/>
        <rFont val="Arial Narrow"/>
        <family val="2"/>
      </rPr>
      <t xml:space="preserve"> Sin iniciar 
</t>
    </r>
    <r>
      <rPr>
        <b/>
        <sz val="11"/>
        <color theme="1"/>
        <rFont val="Arial Narrow"/>
        <family val="2"/>
      </rPr>
      <t xml:space="preserve">GR Sur Occidente: </t>
    </r>
    <r>
      <rPr>
        <sz val="11"/>
        <color theme="1"/>
        <rFont val="Arial Narrow"/>
        <family val="2"/>
      </rPr>
      <t xml:space="preserve">Base datos en excel en custodia de la coordinación comercial.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</si>
  <si>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rgb="FF000000"/>
        <rFont val="Calibri"/>
        <family val="2"/>
        <scheme val="minor"/>
      </rPr>
      <t>GR Sur Occidente</t>
    </r>
    <r>
      <rPr>
        <sz val="11"/>
        <color rgb="FF000000"/>
        <rFont val="Calibri"/>
        <family val="2"/>
        <scheme val="minor"/>
      </rPr>
      <t xml:space="preserve">: La gerencia regional, gestiona durante la diligencia de secuestro; el acta para la recepción del inmueble, y el registro de la documentación se realiza dentro de los 5 días posteriores a la diligencia de secuestro en el aplicativo SIGMA 2.0
</t>
    </r>
    <r>
      <rPr>
        <b/>
        <sz val="11"/>
        <color rgb="FF000000"/>
        <rFont val="Calibri"/>
        <family val="2"/>
        <scheme val="minor"/>
      </rPr>
      <t>GRCO</t>
    </r>
    <r>
      <rPr>
        <sz val="11"/>
        <color rgb="FF000000"/>
        <rFont val="Calibri"/>
        <family val="2"/>
        <scheme val="minor"/>
      </rPr>
      <t>: La Gerencia regional asistió a 220 diligencias de secuestros de 223 programadas por la Fiscalía General de La Nación durante el tercer trimestre del año 2022, mediante la programación de funcionarios de la coordinación operativa, los enlaces regionales,  con el apoyo eventual del área Sociedades Activas para la recepción de sociedades y establecimientos de comercio del 01 de julio al 30 de septiembre de 2022.</t>
    </r>
  </si>
  <si>
    <r>
      <rPr>
        <b/>
        <sz val="11"/>
        <color theme="1"/>
        <rFont val="Calibri"/>
        <family val="2"/>
        <scheme val="minor"/>
      </rPr>
      <t>GR Sur Occidente</t>
    </r>
    <r>
      <rPr>
        <sz val="11"/>
        <color theme="1"/>
        <rFont val="Calibri"/>
        <family val="2"/>
        <scheme val="minor"/>
      </rPr>
      <t xml:space="preserve"> Antes de programar la entrega se valida en el VUR la inscripción de la anotación donde se nombra el depositario provisional, de no estar se solicita al GIT de depositarios remitir el memorando mediante el cual se solicitó a la ORIP la anotación, y se reitera
</t>
    </r>
    <r>
      <rPr>
        <b/>
        <sz val="11"/>
        <color theme="1"/>
        <rFont val="Calibri"/>
        <family val="2"/>
        <scheme val="minor"/>
      </rPr>
      <t>GRCO:</t>
    </r>
    <r>
      <rPr>
        <sz val="11"/>
        <color theme="1"/>
        <rFont val="Calibri"/>
        <family val="2"/>
        <scheme val="minor"/>
      </rPr>
      <t xml:space="preserve"> Se informa previamente por parte de las regionales que esta actividad no es de su competencia</t>
    </r>
  </si>
  <si>
    <r>
      <rPr>
        <b/>
        <sz val="11"/>
        <color indexed="8"/>
        <rFont val="Arial Narrow"/>
        <family val="2"/>
      </rPr>
      <t>G. Contratos</t>
    </r>
    <r>
      <rPr>
        <sz val="11"/>
        <color indexed="8"/>
        <rFont val="Arial Narrow"/>
        <family val="2"/>
      </rPr>
      <t>:</t>
    </r>
    <r>
      <rPr>
        <sz val="11"/>
        <color indexed="8"/>
        <rFont val="Arial Narrow"/>
        <family val="2"/>
      </rPr>
      <t xml:space="preserve"> En el 3T se empezaron a iniciar flujos de convocatoria pública en el modulo de contratos Seven-ERP</t>
    </r>
  </si>
  <si>
    <r>
      <rPr>
        <b/>
        <sz val="11"/>
        <color indexed="8"/>
        <rFont val="Arial Narrow"/>
        <family val="2"/>
      </rPr>
      <t>G. Contratos</t>
    </r>
    <r>
      <rPr>
        <sz val="11"/>
        <color indexed="8"/>
        <rFont val="Arial Narrow"/>
        <family val="2"/>
      </rPr>
      <t>:</t>
    </r>
    <r>
      <rPr>
        <sz val="11"/>
        <color indexed="8"/>
        <rFont val="Arial Narrow"/>
        <family val="2"/>
      </rPr>
      <t xml:space="preserve"> Seven ERP en el perfil de gestor área solicitante, inicio de procesos se podrá visualizar que la modalidad de contratación está disponible</t>
    </r>
  </si>
  <si>
    <r>
      <rPr>
        <b/>
        <sz val="11"/>
        <color indexed="8"/>
        <rFont val="Arial Narrow"/>
        <family val="2"/>
      </rPr>
      <t>G. Contratos</t>
    </r>
    <r>
      <rPr>
        <sz val="11"/>
        <color indexed="8"/>
        <rFont val="Arial Narrow"/>
        <family val="2"/>
      </rPr>
      <t>:</t>
    </r>
    <r>
      <rPr>
        <sz val="11"/>
        <color indexed="8"/>
        <rFont val="Arial Narrow"/>
        <family val="2"/>
      </rPr>
      <t xml:space="preserve"> La Gerente de Contratos participó en la revisión de informes preliminares de evaluación</t>
    </r>
  </si>
  <si>
    <r>
      <rPr>
        <b/>
        <sz val="11"/>
        <color indexed="8"/>
        <rFont val="Arial Narrow"/>
        <family val="2"/>
      </rPr>
      <t>G. Contratos</t>
    </r>
    <r>
      <rPr>
        <sz val="11"/>
        <color indexed="8"/>
        <rFont val="Arial Narrow"/>
        <family val="2"/>
      </rPr>
      <t>: Link en donde se evidencian las evaluaciones publicadas en el transcurso del año, donde se pueden observar las del 3er trimestre:</t>
    </r>
    <r>
      <rPr>
        <sz val="11"/>
        <color indexed="8"/>
        <rFont val="Arial Narrow"/>
        <family val="2"/>
      </rPr>
      <t xml:space="preserve"> https://www.saesas.gov.co/?idcategoria=340</t>
    </r>
  </si>
  <si>
    <r>
      <rPr>
        <b/>
        <sz val="11"/>
        <color indexed="8"/>
        <rFont val="Arial Narrow"/>
        <family val="2"/>
      </rPr>
      <t>G. Contratos</t>
    </r>
    <r>
      <rPr>
        <sz val="11"/>
        <color indexed="8"/>
        <rFont val="Arial Narrow"/>
        <family val="2"/>
      </rPr>
      <t>:</t>
    </r>
    <r>
      <rPr>
        <sz val="11"/>
        <color indexed="8"/>
        <rFont val="Arial Narrow"/>
        <family val="2"/>
      </rPr>
      <t xml:space="preserve"> No hubo declaratorias de desierta en el 3er trimestre</t>
    </r>
  </si>
  <si>
    <r>
      <rPr>
        <b/>
        <sz val="11"/>
        <color indexed="8"/>
        <rFont val="Arial Narrow"/>
        <family val="2"/>
      </rPr>
      <t>G. Contratos</t>
    </r>
    <r>
      <rPr>
        <sz val="11"/>
        <color indexed="8"/>
        <rFont val="Arial Narrow"/>
        <family val="2"/>
      </rPr>
      <t>:</t>
    </r>
    <r>
      <rPr>
        <sz val="11"/>
        <color indexed="8"/>
        <rFont val="Arial Narrow"/>
        <family val="2"/>
      </rPr>
      <t xml:space="preserve"> Link en donde se evidencian los porcesos contractuales en el trancurso del año, donde se pueden observar los del 3er trimestre: https://www.saesas.gov.co/?idcategoria=340</t>
    </r>
  </si>
  <si>
    <r>
      <rPr>
        <b/>
        <sz val="11"/>
        <color indexed="8"/>
        <rFont val="Arial Narrow"/>
        <family val="2"/>
      </rPr>
      <t>G. Contratos</t>
    </r>
    <r>
      <rPr>
        <sz val="11"/>
        <color indexed="8"/>
        <rFont val="Arial Narrow"/>
        <family val="2"/>
      </rPr>
      <t>:</t>
    </r>
    <r>
      <rPr>
        <sz val="11"/>
        <color indexed="8"/>
        <rFont val="Arial Narrow"/>
        <family val="2"/>
      </rPr>
      <t xml:space="preserve"> El Plan Anual de Adquisiciones no se revisa en el 3er trimestre, se revisa en el 1er trimestre</t>
    </r>
  </si>
  <si>
    <r>
      <rPr>
        <b/>
        <sz val="11"/>
        <color indexed="8"/>
        <rFont val="Arial Narrow"/>
        <family val="2"/>
      </rPr>
      <t>G. Contratos</t>
    </r>
    <r>
      <rPr>
        <sz val="11"/>
        <color indexed="8"/>
        <rFont val="Arial Narrow"/>
        <family val="2"/>
      </rPr>
      <t>:</t>
    </r>
    <r>
      <rPr>
        <sz val="11"/>
        <color indexed="8"/>
        <rFont val="Arial Narrow"/>
        <family val="2"/>
      </rPr>
      <t xml:space="preserve"> El artículo 74 de la Ley 1474 dispone que «todas las entidades del Estado» deben publicar, a más tardar el 31 de enero de cada año, en su respectiva página web, el plan de acción, en el cual se incluye el plan general de compras.</t>
    </r>
  </si>
  <si>
    <r>
      <rPr>
        <b/>
        <sz val="11"/>
        <color indexed="8"/>
        <rFont val="Arial Narrow"/>
        <family val="2"/>
      </rPr>
      <t>G. Contratos</t>
    </r>
    <r>
      <rPr>
        <sz val="11"/>
        <color indexed="8"/>
        <rFont val="Arial Narrow"/>
        <family val="2"/>
      </rPr>
      <t>:</t>
    </r>
    <r>
      <rPr>
        <sz val="11"/>
        <color indexed="8"/>
        <rFont val="Arial Narrow"/>
        <family val="2"/>
      </rPr>
      <t xml:space="preserve"> Los profesionales de la Gerencia de Contratos revisaron estudios previos en el ERP, solicitando ajustes y haciendo las devolucione pertinentes</t>
    </r>
  </si>
  <si>
    <r>
      <rPr>
        <b/>
        <sz val="11"/>
        <color indexed="8"/>
        <rFont val="Arial Narrow"/>
        <family val="2"/>
      </rPr>
      <t>G. Contratos</t>
    </r>
    <r>
      <rPr>
        <sz val="11"/>
        <color indexed="8"/>
        <rFont val="Arial Narrow"/>
        <family val="2"/>
      </rPr>
      <t>: En el siguiente link se pueden observar los EP radicados en el 3er trimestre en el ERP, y si fueron aprobados o se solicitaron ajusutes:</t>
    </r>
    <r>
      <rPr>
        <sz val="11"/>
        <color indexed="8"/>
        <rFont val="Arial Narrow"/>
        <family val="2"/>
      </rPr>
      <t xml:space="preserve">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</si>
  <si>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En el 3er trimestre el Comité de Contratos aprobó dos informes de evaluación </t>
    </r>
  </si>
  <si>
    <r>
      <rPr>
        <b/>
        <sz val="11"/>
        <color indexed="8"/>
        <rFont val="Arial Narrow"/>
        <family val="2"/>
      </rPr>
      <t>G. Contratos</t>
    </r>
    <r>
      <rPr>
        <sz val="11"/>
        <color indexed="8"/>
        <rFont val="Arial Narrow"/>
        <family val="2"/>
      </rPr>
      <t xml:space="preserve">: Concursos públicos 7 y 8: </t>
    </r>
    <r>
      <rPr>
        <sz val="11"/>
        <color indexed="8"/>
        <rFont val="Arial Narrow"/>
        <family val="2"/>
      </rPr>
      <t xml:space="preserve"> https://www.saesas.gov.co/?idcategoria=340</t>
    </r>
  </si>
  <si>
    <r>
      <rPr>
        <b/>
        <sz val="11"/>
        <color theme="1"/>
        <rFont val="Arial Narrow"/>
        <family val="2"/>
      </rPr>
      <t>GIT Administrativa:</t>
    </r>
    <r>
      <rPr>
        <sz val="11"/>
        <color theme="1"/>
        <rFont val="Arial Narrow"/>
        <family val="2"/>
      </rPr>
      <t xml:space="preserve"> Carpetas físicas de supervisión de los contratos del área
</t>
    </r>
    <r>
      <rPr>
        <b/>
        <sz val="11"/>
        <color theme="1"/>
        <rFont val="Arial Narrow"/>
        <family val="2"/>
      </rPr>
      <t>G. Financiera</t>
    </r>
    <r>
      <rPr>
        <sz val="11"/>
        <color theme="1"/>
        <rFont val="Arial Narrow"/>
        <family val="2"/>
      </rPr>
      <t xml:space="preserve">: Durante el tercer trimestre la Gerencia Financiera gestionó la cesión del Contrato de Prestación de servicios No 002-2022 cedente: Jorge Alfonso Sandoval Rojas. Asesoria Tributaria. Cesionario: Tax Solutions
</t>
    </r>
    <r>
      <rPr>
        <b/>
        <sz val="11"/>
        <color theme="1"/>
        <rFont val="Arial Narrow"/>
        <family val="2"/>
      </rPr>
      <t>G. Proyectos Especiales:</t>
    </r>
    <r>
      <rPr>
        <sz val="11"/>
        <color theme="1"/>
        <rFont val="Arial Narrow"/>
        <family val="2"/>
      </rPr>
      <t xml:space="preserve"> Envío de estudios previos a través del ERP y el aplicativo Zeus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t>
    </r>
    <r>
      <rPr>
        <b/>
        <sz val="11"/>
        <color theme="1"/>
        <rFont val="Arial Narrow"/>
        <family val="2"/>
      </rPr>
      <t xml:space="preserve">
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Formatos debidamente firmados, F-DP2-181-Liquidación Concepto de valor comercial de la renta inmueble Ur.
</t>
    </r>
    <r>
      <rPr>
        <b/>
        <sz val="11"/>
        <color theme="1"/>
        <rFont val="Arial Narrow"/>
        <family val="2"/>
      </rPr>
      <t>GIT. Viáticos:</t>
    </r>
    <r>
      <rPr>
        <sz val="11"/>
        <color theme="1"/>
        <rFont val="Arial Narrow"/>
        <family val="2"/>
      </rPr>
      <t xml:space="preserve">
Estudios previos de las  radican por medio de la plataforma seven y en la pagina web y en secop
</t>
    </r>
    <r>
      <rPr>
        <b/>
        <sz val="11"/>
        <color theme="1"/>
        <rFont val="Arial Narrow"/>
        <family val="2"/>
      </rPr>
      <t>O. Gestión de la Información:</t>
    </r>
    <r>
      <rPr>
        <sz val="11"/>
        <color theme="1"/>
        <rFont val="Arial Narrow"/>
        <family val="2"/>
      </rPr>
      <t xml:space="preserve">
https://saesas-my.sharepoint.com/personal/aolaya_saesas_gov_co/_layouts/15/onedrive.aspx?ga=1&amp;id=%2Fpersonal%2Faolaya%5Fsaesas%5Fgov%5Fco%2FDocuments%2FContratos%2F2022%2F%28CIBERSEGURIDAD%29%20EMTEL%2F1%2E%20Precontractual%2FEP
</t>
    </r>
    <r>
      <rPr>
        <b/>
        <sz val="11"/>
        <color theme="1"/>
        <rFont val="Arial Narrow"/>
        <family val="2"/>
      </rPr>
      <t>GB. Muebles:</t>
    </r>
    <r>
      <rPr>
        <sz val="11"/>
        <color theme="1"/>
        <rFont val="Arial Narrow"/>
        <family val="2"/>
      </rPr>
      <t xml:space="preserve"> La publicacion de los estudios previos en la pagina web de la Sociedad.
</t>
    </r>
    <r>
      <rPr>
        <b/>
        <sz val="11"/>
        <color theme="1"/>
        <rFont val="Arial Narrow"/>
        <family val="2"/>
      </rPr>
      <t>GR Sur Occidente:</t>
    </r>
    <r>
      <rPr>
        <sz val="11"/>
        <color theme="1"/>
        <rFont val="Arial Narrow"/>
        <family val="2"/>
      </rPr>
      <t xml:space="preserve"> Memorando Aplicativo Orfeo, Correo electronico
</t>
    </r>
    <r>
      <rPr>
        <b/>
        <sz val="11"/>
        <color theme="1"/>
        <rFont val="Arial Narrow"/>
        <family val="2"/>
      </rPr>
      <t>G. Contratos</t>
    </r>
    <r>
      <rPr>
        <sz val="11"/>
        <color theme="1"/>
        <rFont val="Arial Narrow"/>
        <family val="2"/>
      </rPr>
      <t>: En el siguiente link se pueden observar los EP radicados en el 3er trimestre en el ERP, y si fueron aprobados o se solicitaron ajustes por el jefe del área solicitante: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</si>
  <si>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verifica que todos los supervisores que se indican en los Estudios Previos sean del nivel directivo o mínimo profesional especializado II</t>
    </r>
  </si>
  <si>
    <r>
      <rPr>
        <b/>
        <sz val="11"/>
        <color indexed="8"/>
        <rFont val="Arial Narrow"/>
        <family val="2"/>
      </rPr>
      <t>G. Contratos</t>
    </r>
    <r>
      <rPr>
        <sz val="11"/>
        <color indexed="8"/>
        <rFont val="Arial Narrow"/>
        <family val="2"/>
      </rPr>
      <t>:</t>
    </r>
    <r>
      <rPr>
        <sz val="11"/>
        <color indexed="8"/>
        <rFont val="Arial Narrow"/>
        <family val="2"/>
      </rPr>
      <t xml:space="preserve"> En el siguiente link se pueden observar los EP radicados en el 3er trimestre en el ERP, y los supervisores desigandos: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</si>
  <si>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No se ha contratado ninguna interventoria en ningún periodo </t>
    </r>
  </si>
  <si>
    <r>
      <rPr>
        <b/>
        <sz val="11"/>
        <color indexed="8"/>
        <rFont val="Arial Narrow"/>
        <family val="2"/>
      </rPr>
      <t>G. Contratos</t>
    </r>
    <r>
      <rPr>
        <sz val="11"/>
        <color indexed="8"/>
        <rFont val="Arial Narrow"/>
        <family val="2"/>
      </rPr>
      <t>:</t>
    </r>
    <r>
      <rPr>
        <sz val="11"/>
        <color indexed="8"/>
        <rFont val="Arial Narrow"/>
        <family val="2"/>
      </rPr>
      <t xml:space="preserve"> Se pueden consultar todos los contratos del ERP y su objeto en el siguiente link: http://seven.saesas.gov.co/sevencgi/sgngener.dll/opcion3?SCTCONTR&amp;.&amp;/SEVEN/MODADMIN/CT_CONTR/CCTCONTR.OCX&amp;CT-Elaboraci%C3%B3n%20de%20Contratos&amp;C</t>
    </r>
  </si>
  <si>
    <r>
      <rPr>
        <b/>
        <sz val="11"/>
        <color theme="1"/>
        <rFont val="Arial Narrow"/>
        <family val="2"/>
      </rPr>
      <t>GIT Administrativa:</t>
    </r>
    <r>
      <rPr>
        <sz val="11"/>
        <color theme="1"/>
        <rFont val="Arial Narrow"/>
        <family val="2"/>
      </rPr>
      <t xml:space="preserve"> Estudios previos elaborados por el área, resguardados en las carpetas físicas de supervisión de los contratos. Correos electronicos de solicitud a la Gerencia de contratos o asesor de seguros.
</t>
    </r>
    <r>
      <rPr>
        <b/>
        <sz val="11"/>
        <color theme="1"/>
        <rFont val="Arial Narrow"/>
        <family val="2"/>
      </rPr>
      <t>G. Financiera:</t>
    </r>
    <r>
      <rPr>
        <sz val="11"/>
        <color theme="1"/>
        <rFont val="Arial Narrow"/>
        <family val="2"/>
      </rPr>
      <t xml:space="preserve"> Los estudios previos y el estudio de mercado realizado para los procesos contractuales de la Gerencia Financiera se guardan en la carpeta pública \\fileserver\publica\22- Financiera
</t>
    </r>
    <r>
      <rPr>
        <b/>
        <sz val="11"/>
        <color theme="1"/>
        <rFont val="Arial Narrow"/>
        <family val="2"/>
      </rPr>
      <t>G. Proyectos Especiales</t>
    </r>
    <r>
      <rPr>
        <sz val="11"/>
        <color theme="1"/>
        <rFont val="Arial Narrow"/>
        <family val="2"/>
      </rPr>
      <t xml:space="preserve">: Contrato No. 59, (Urbanos y Rurales)ERP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SUPERVISION\2027
</t>
    </r>
    <r>
      <rPr>
        <b/>
        <sz val="11"/>
        <color theme="1"/>
        <rFont val="Arial Narrow"/>
        <family val="2"/>
      </rPr>
      <t>G. Técnica:</t>
    </r>
    <r>
      <rPr>
        <sz val="11"/>
        <color theme="1"/>
        <rFont val="Arial Narrow"/>
        <family val="2"/>
      </rPr>
      <t xml:space="preserve">
\\fileserver\publica\7 - Coordinación Técnica\AREA TECNICA\FUNCIONARIOS\JBRAVO\CONTRATACIONES
\\fileserver.saesas.gov.co\publica\7 - Coordinación Técnica\AREA TECNICA\FUNCIONARIOS\LIRODRIGUEZ\FACTURAS NICOLAS
</t>
    </r>
    <r>
      <rPr>
        <b/>
        <sz val="11"/>
        <color theme="1"/>
        <rFont val="Arial Narrow"/>
        <family val="2"/>
      </rPr>
      <t>G. Talento Humano</t>
    </r>
    <r>
      <rPr>
        <sz val="11"/>
        <color theme="1"/>
        <rFont val="Arial Narrow"/>
        <family val="2"/>
      </rPr>
      <t xml:space="preserve">: *Carpeta de supervisión del contrato
*Seven Módulo Proveedores- Estudios previos
*Según el tipo de contrato se sube a la página web
</t>
    </r>
    <r>
      <rPr>
        <b/>
        <sz val="11"/>
        <color theme="1"/>
        <rFont val="Arial Narrow"/>
        <family val="2"/>
      </rPr>
      <t>GR. Occidente:</t>
    </r>
    <r>
      <rPr>
        <sz val="11"/>
        <color theme="1"/>
        <rFont val="Arial Narrow"/>
        <family val="2"/>
      </rPr>
      <t xml:space="preserve">
Actas de soporte mesas de trabajo seguimiento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O. Gestión de la Información:</t>
    </r>
    <r>
      <rPr>
        <sz val="11"/>
        <color theme="1"/>
        <rFont val="Arial Narrow"/>
        <family val="2"/>
      </rPr>
      <t xml:space="preserve">
https://www.saesas.gov.co/?idcategoria=105747
Carpeta del Contrato
ERP
</t>
    </r>
    <r>
      <rPr>
        <b/>
        <sz val="11"/>
        <color theme="1"/>
        <rFont val="Arial Narrow"/>
        <family val="2"/>
      </rPr>
      <t>GB. Muebles:</t>
    </r>
    <r>
      <rPr>
        <sz val="11"/>
        <color theme="1"/>
        <rFont val="Arial Narrow"/>
        <family val="2"/>
      </rPr>
      <t xml:space="preserve"> Evaluación riesgo contemplado en los estudios previos.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 xml:space="preserve">
G. Contratos</t>
    </r>
    <r>
      <rPr>
        <sz val="11"/>
        <color theme="1"/>
        <rFont val="Arial Narrow"/>
        <family val="2"/>
      </rPr>
      <t>: En el siguiente link se pueden observar los EP radicados en el 3er trimestre en el ERP, y los riesgos identificados para cada contrato: http://seven.saesas.gov.co/sevencgi/sgngener.dll/opcion3?SCMREQUI&amp;.&amp;/SEVEN/MODADMIN/CM_COMPR/CCMREQUI.OCX&amp;CT-Estudios%20previos&amp;A</t>
    </r>
  </si>
  <si>
    <r>
      <rPr>
        <b/>
        <sz val="11"/>
        <color theme="1"/>
        <rFont val="Arial Narrow"/>
        <family val="2"/>
      </rPr>
      <t>G. Contratos:</t>
    </r>
    <r>
      <rPr>
        <sz val="11"/>
        <color theme="1"/>
        <rFont val="Arial Narrow"/>
        <family val="2"/>
      </rPr>
      <t xml:space="preserve"> La Gerencia de Contratos verifica que todos los Estudios Previos vengan con el respectivo análisis de riesgos y sus mecanismos de mitigación o garantías</t>
    </r>
  </si>
  <si>
    <r>
      <rPr>
        <b/>
        <sz val="11"/>
        <color theme="1"/>
        <rFont val="Arial Narrow"/>
        <family val="2"/>
      </rPr>
      <t>G. Contratos:</t>
    </r>
    <r>
      <rPr>
        <sz val="11"/>
        <color theme="1"/>
        <rFont val="Arial Narrow"/>
        <family val="2"/>
      </rPr>
      <t xml:space="preserve"> En el siguiente link se pueden observar los EP radicados en el 3er trimestre en el ERP, y los mecanismos de mitigación de riesgos establecidos para cada contrato: http://seven.saesas.gov.co/sevencgi/sgngener.dll/opcion3?SCMREQUI&amp;.&amp;/SEVEN/MODADMIN/CM_COMPR/CCMREQUI.OCX&amp;CT-Estudios%20previos&amp;A</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</si>
  <si>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hizo acompañamientos en procedimientos de mora, pero no hubo solicitudes de acompañamiento en el tramite de siniestro de la póliza</t>
    </r>
  </si>
  <si>
    <r>
      <rPr>
        <b/>
        <sz val="11"/>
        <color indexed="8"/>
        <rFont val="Arial Narrow"/>
        <family val="2"/>
      </rPr>
      <t>G. Contratos</t>
    </r>
    <r>
      <rPr>
        <sz val="11"/>
        <color indexed="8"/>
        <rFont val="Arial Narrow"/>
        <family val="2"/>
      </rPr>
      <t>:</t>
    </r>
    <r>
      <rPr>
        <sz val="11"/>
        <color indexed="8"/>
        <rFont val="Arial Narrow"/>
        <family val="2"/>
      </rPr>
      <t xml:space="preserve"> N/A</t>
    </r>
  </si>
  <si>
    <r>
      <rPr>
        <b/>
        <sz val="11"/>
        <color indexed="8"/>
        <rFont val="Arial Narrow"/>
        <family val="2"/>
      </rPr>
      <t>G. Contratos</t>
    </r>
    <r>
      <rPr>
        <sz val="11"/>
        <color indexed="8"/>
        <rFont val="Arial Narrow"/>
        <family val="2"/>
      </rPr>
      <t>:</t>
    </r>
    <r>
      <rPr>
        <sz val="11"/>
        <color indexed="8"/>
        <rFont val="Arial Narrow"/>
        <family val="2"/>
      </rPr>
      <t xml:space="preserve"> La Gerente de Contratos revisó todos los conceptos proyectados por los profesionales del área, previamente a remitirlo a la aprobación y firma del Vicepresidente Jurídico</t>
    </r>
  </si>
  <si>
    <r>
      <rPr>
        <b/>
        <sz val="11"/>
        <color indexed="8"/>
        <rFont val="Arial Narrow"/>
        <family val="2"/>
      </rPr>
      <t>G. Contratos</t>
    </r>
    <r>
      <rPr>
        <sz val="11"/>
        <color indexed="8"/>
        <rFont val="Arial Narrow"/>
        <family val="2"/>
      </rPr>
      <t>:</t>
    </r>
    <r>
      <rPr>
        <sz val="11"/>
        <color indexed="8"/>
        <rFont val="Arial Narrow"/>
        <family val="2"/>
      </rPr>
      <t xml:space="preserve"> MEMORANDO CI2022-009792, MEMORANDO *20225200024853*, MEMORANDO *20221500014113*, MEMORANDO 20224000007263, MEMORANDO *20224300010953*, MEMORANDO *20221500034403* y MEMORANDO *20223200027333*</t>
    </r>
  </si>
  <si>
    <r>
      <rPr>
        <b/>
        <sz val="11"/>
        <color indexed="8"/>
        <rFont val="Arial Narrow"/>
        <family val="2"/>
      </rPr>
      <t>G. Contratos</t>
    </r>
    <r>
      <rPr>
        <sz val="11"/>
        <color indexed="8"/>
        <rFont val="Arial Narrow"/>
        <family val="2"/>
      </rPr>
      <t>:</t>
    </r>
    <r>
      <rPr>
        <sz val="11"/>
        <color indexed="8"/>
        <rFont val="Arial Narrow"/>
        <family val="2"/>
      </rPr>
      <t xml:space="preserve"> La Gerencia de Contratos verifica que los informes de evaluación de las área cumplan con los requisitos mínimos establecidos en los pliegos, términos de referencia o estudios previos</t>
    </r>
  </si>
  <si>
    <r>
      <rPr>
        <b/>
        <sz val="11"/>
        <color theme="1"/>
        <rFont val="Arial Narrow"/>
        <family val="2"/>
      </rPr>
      <t>G. Sociedades Liquidación:</t>
    </r>
    <r>
      <rPr>
        <sz val="11"/>
        <color theme="1"/>
        <rFont val="Arial Narrow"/>
        <family val="2"/>
      </rPr>
      <t xml:space="preserve"> La GSL en el segundo trimestre realizo un total de 16 actos administrativos (Remocion 1; devolucion de dineros 4; correccion de apellidos 1; ratificacion 2; segundo acto enajenacion 7; reactivacion matricula 1)
</t>
    </r>
    <r>
      <rPr>
        <b/>
        <sz val="11"/>
        <color theme="1"/>
        <rFont val="Arial Narrow"/>
        <family val="2"/>
      </rPr>
      <t>GBI. Rurales:</t>
    </r>
    <r>
      <rPr>
        <sz val="11"/>
        <color theme="1"/>
        <rFont val="Arial Narrow"/>
        <family val="2"/>
      </rPr>
      <t xml:space="preserve">
*  Revisar la solicitud de acto administrativo externo enviada por persona natural o de alguna area de la entidad. 
* Validacion por aplicativo sigma y zeus y categorizarlo por solicitud remocion depositarios por venta directa, remocion de depositarios por destinacion final del inmueble, 
* Revision de bases de depositarios, de resoluciones, revision de VUR del inmueble a analizar
* Expedicion de actos administrativos 
* Envio  juridica para aprobacion de acto adminsitrativo. 
</t>
    </r>
    <r>
      <rPr>
        <b/>
        <sz val="11"/>
        <color theme="1"/>
        <rFont val="Arial Narrow"/>
        <family val="2"/>
      </rPr>
      <t>G.R Norte</t>
    </r>
    <r>
      <rPr>
        <sz val="11"/>
        <color theme="1"/>
        <rFont val="Arial Narrow"/>
        <family val="2"/>
      </rPr>
      <t xml:space="preserve">: En la Gerencia se proyectan unicamente los actos administrativos de transferencia de dominio en favor del FRISCO para inmuebles en trámite de comercialización por enajenación temprana. La Gerencia dispone de 2 funcionarios del GIT Juríidico que se encargan de proyectar las resoluciones conforme los lineamientos del procedimiento interno, remisión a la vicepresidencia jurídica, radicación en las oficinas de registro y seguimiento a la inscripción. 
</t>
    </r>
    <r>
      <rPr>
        <b/>
        <sz val="11"/>
        <color theme="1"/>
        <rFont val="Arial Narrow"/>
        <family val="2"/>
      </rPr>
      <t>GR. Occidente:</t>
    </r>
    <r>
      <rPr>
        <sz val="11"/>
        <color theme="1"/>
        <rFont val="Arial Narrow"/>
        <family val="2"/>
      </rPr>
      <t xml:space="preserve">
se realiza revision de los radicados enviados para la expedicion de resoluciones de desalojo a fines de que la documentacion este completa.
</t>
    </r>
    <r>
      <rPr>
        <b/>
        <sz val="11"/>
        <color theme="1"/>
        <rFont val="Arial Narrow"/>
        <family val="2"/>
      </rPr>
      <t>GB. Muebles:</t>
    </r>
    <r>
      <rPr>
        <sz val="11"/>
        <color theme="1"/>
        <rFont val="Arial Narrow"/>
        <family val="2"/>
      </rPr>
      <t xml:space="preserve"> Seguimiento del avance de los actos de los actos administrativos remitidos a la Vicepresidencia juridica para su revision, firma y numeración.
</t>
    </r>
    <r>
      <rPr>
        <b/>
        <sz val="11"/>
        <color theme="1"/>
        <rFont val="Arial Narrow"/>
        <family val="2"/>
      </rPr>
      <t>GBI. Urbanos</t>
    </r>
    <r>
      <rPr>
        <sz val="11"/>
        <color theme="1"/>
        <rFont val="Arial Narrow"/>
        <family val="2"/>
      </rPr>
      <t xml:space="preserve">: A TRAVES DE LA VALIDACIÓN DEL PROCESO DE ELABORACIÓN DE A.A, A CARGO DE ESTA GERENCIA NO SE EVIDENCIA LA MATERIALIZACIÓN DEL RIESGO, DADO QUE SE CUMPLE CON TODOS LOS CRITERIOS DISPUESTOS
</t>
    </r>
    <r>
      <rPr>
        <b/>
        <sz val="11"/>
        <color theme="1"/>
        <rFont val="Arial Narrow"/>
        <family val="2"/>
      </rPr>
      <t>GR. Sur Occidente</t>
    </r>
    <r>
      <rPr>
        <sz val="11"/>
        <color theme="1"/>
        <rFont val="Arial Narrow"/>
        <family val="2"/>
      </rPr>
      <t xml:space="preserve">: Se solicita los actos administerativos de remoción de depositario si corresponde, y el se solicita segundo acto para la formalizacón de las ventas a nivel regional.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:La Gerencia de Sociedades Activas no expide los Actos Administrativos de nombramiento o Actos Administrativos para procesos de chatarrización y comercialización de activos.</t>
    </r>
  </si>
  <si>
    <r>
      <rPr>
        <b/>
        <sz val="11"/>
        <color theme="1"/>
        <rFont val="Arial Narrow"/>
        <family val="2"/>
      </rPr>
      <t>G. Sociedades Liquidación</t>
    </r>
    <r>
      <rPr>
        <sz val="11"/>
        <color theme="1"/>
        <rFont val="Arial Narrow"/>
        <family val="2"/>
      </rPr>
      <t xml:space="preserve">: La GSL maneja un tablero de control para validar el avance de pago de pasivos, escrituración (promesa de compraventa, certificado pago pasivos) y cesiones de contrato si aplica
</t>
    </r>
    <r>
      <rPr>
        <b/>
        <sz val="11"/>
        <color theme="1"/>
        <rFont val="Arial Narrow"/>
        <family val="2"/>
      </rPr>
      <t xml:space="preserve">
GBI. Rurales:
</t>
    </r>
    <r>
      <rPr>
        <sz val="11"/>
        <color theme="1"/>
        <rFont val="Arial Narrow"/>
        <family val="2"/>
      </rPr>
      <t xml:space="preserve">Durante el primer trimestre del año 2022, la gerencia a realizado la revision de documentacion en cuanto a solicitudes para destinación definitiva y provisional de inmuebles rurales, las cuales provienen de derechos de peticion y radicados zeus
</t>
    </r>
    <r>
      <rPr>
        <b/>
        <sz val="11"/>
        <color theme="1"/>
        <rFont val="Arial Narrow"/>
        <family val="2"/>
      </rPr>
      <t>G.R Norte</t>
    </r>
    <r>
      <rPr>
        <sz val="11"/>
        <color theme="1"/>
        <rFont val="Arial Narrow"/>
        <family val="2"/>
      </rPr>
      <t xml:space="preserve">: Durante el trimestre, el proceso de comercialización de activos, en cabeza del GIT Juridico, puso a disposición de las dependencias correspondientes la información requerida para el trámite de formalización de ventas y descargue de activos vendidos del sistema de información, a saber, Vicepresidencia Jurídica: documentación para elaboración de resoluciones de transferencia de dominio; Gerencia Comercial: actas de entrega, cesiones o copia de escritura de compraventa, según corresponda.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GB. Muebles:</t>
    </r>
    <r>
      <rPr>
        <sz val="11"/>
        <color theme="1"/>
        <rFont val="Arial Narrow"/>
        <family val="2"/>
      </rPr>
      <t xml:space="preserve"> En la actualidad funcionan dos contratos tanto para la comercializacion de bienes muebles (martillo Banco Popular) como para la desintegración de vehiculos ( Reciclyn naranjo)
</t>
    </r>
    <r>
      <rPr>
        <b/>
        <sz val="11"/>
        <color theme="1"/>
        <rFont val="Arial Narrow"/>
        <family val="2"/>
      </rPr>
      <t>GBI. Urbanos:</t>
    </r>
    <r>
      <rPr>
        <sz val="11"/>
        <color theme="1"/>
        <rFont val="Arial Narrow"/>
        <family val="2"/>
      </rPr>
      <t xml:space="preserve"> DESDE ESTA GERENCIA NO REALIZA PROCESO DE APROBACIÓN
</t>
    </r>
    <r>
      <rPr>
        <b/>
        <sz val="11"/>
        <color theme="1"/>
        <rFont val="Arial Narrow"/>
        <family val="2"/>
      </rPr>
      <t>GR. Sur Occidente</t>
    </r>
    <r>
      <rPr>
        <sz val="11"/>
        <color theme="1"/>
        <rFont val="Arial Narrow"/>
        <family val="2"/>
      </rPr>
      <t xml:space="preserve">: Se solicita los actos administerativos de remoción de depositario si corresponde, y el se solicita segundo acto para la formalizacón de las ventas a nivel regional.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xml:space="preserve"> En el 3T la Gerencia de Sociedades Activas realiza la validación necesaria para realizar la solicitud de disposición final de activos de acuerdo a su tipologia, posterior a esto es entregada a la Gerencia Técnica para su aprobación.</t>
    </r>
  </si>
  <si>
    <r>
      <rPr>
        <b/>
        <sz val="11"/>
        <color theme="1"/>
        <rFont val="Arial Narrow"/>
        <family val="2"/>
      </rPr>
      <t>G. Sociedades Liquidación</t>
    </r>
    <r>
      <rPr>
        <sz val="11"/>
        <color theme="1"/>
        <rFont val="Arial Narrow"/>
        <family val="2"/>
      </rPr>
      <t xml:space="preserve">: Archivo Excel
</t>
    </r>
    <r>
      <rPr>
        <b/>
        <sz val="11"/>
        <color theme="1"/>
        <rFont val="Arial Narrow"/>
        <family val="2"/>
      </rPr>
      <t>GBI. Rurales:</t>
    </r>
    <r>
      <rPr>
        <sz val="11"/>
        <color theme="1"/>
        <rFont val="Arial Narrow"/>
        <family val="2"/>
      </rPr>
      <t xml:space="preserve">
PQR aplicativo 
aplicativo zeus
</t>
    </r>
    <r>
      <rPr>
        <b/>
        <sz val="11"/>
        <color theme="1"/>
        <rFont val="Arial Narrow"/>
        <family val="2"/>
      </rPr>
      <t>G. R Norte</t>
    </r>
    <r>
      <rPr>
        <sz val="11"/>
        <color theme="1"/>
        <rFont val="Arial Narrow"/>
        <family val="2"/>
      </rPr>
      <t xml:space="preserve">: \\fileserver\publica\45 - Regional Norte\COORDINACION JURIDICA\VENTAS\4. ACTAS DE ENTREGA
</t>
    </r>
    <r>
      <rPr>
        <b/>
        <sz val="11"/>
        <color theme="1"/>
        <rFont val="Arial Narrow"/>
        <family val="2"/>
      </rPr>
      <t>GB. Muebles:</t>
    </r>
    <r>
      <rPr>
        <sz val="11"/>
        <color theme="1"/>
        <rFont val="Arial Narrow"/>
        <family val="2"/>
      </rPr>
      <t xml:space="preserve"> Estudios previos y los cntratos debidamente legalizados.
</t>
    </r>
    <r>
      <rPr>
        <b/>
        <sz val="11"/>
        <color theme="1"/>
        <rFont val="Arial Narrow"/>
        <family val="2"/>
      </rPr>
      <t>GR. Sur Occidente</t>
    </r>
    <r>
      <rPr>
        <sz val="11"/>
        <color theme="1"/>
        <rFont val="Arial Narrow"/>
        <family val="2"/>
      </rPr>
      <t xml:space="preserve">: Memorandos en el Aplicativo Zeus
</t>
    </r>
    <r>
      <rPr>
        <b/>
        <sz val="11"/>
        <color theme="1"/>
        <rFont val="Arial Narrow"/>
        <family val="2"/>
      </rPr>
      <t>G. Sociedades Activas:</t>
    </r>
    <r>
      <rPr>
        <sz val="11"/>
        <color theme="1"/>
        <rFont val="Arial Narrow"/>
        <family val="2"/>
      </rPr>
      <t xml:space="preserve"> Formatos enviados para aprobación a Gerencia Técnica en el 3T del año 2022</t>
    </r>
  </si>
  <si>
    <r>
      <rPr>
        <b/>
        <sz val="11"/>
        <color theme="1"/>
        <rFont val="Arial Narrow"/>
        <family val="2"/>
      </rPr>
      <t>G. Sociedades Liquidación</t>
    </r>
    <r>
      <rPr>
        <sz val="11"/>
        <color theme="1"/>
        <rFont val="Arial Narrow"/>
        <family val="2"/>
      </rPr>
      <t xml:space="preserve">: Constantemente se realizan mesas de trabajo con los liquidadores, con el fin de resolver dudas y/o inquietudes.
</t>
    </r>
    <r>
      <rPr>
        <b/>
        <sz val="11"/>
        <color theme="1"/>
        <rFont val="Arial Narrow"/>
        <family val="2"/>
      </rPr>
      <t>GBI. Rurales:</t>
    </r>
    <r>
      <rPr>
        <sz val="11"/>
        <color theme="1"/>
        <rFont val="Arial Narrow"/>
        <family val="2"/>
      </rPr>
      <t xml:space="preserve">
La Gerencia de bienes inmuebles rurales no genera procesos de comercializacion sin embargo cuando un inmueble no cumple con las condiciones agropecuarias para su destinacion se solicita a la ANT desistir de la solicitud del inmueble , se realiza una ficha de inviabilidad y se da parte a comerccial para que se pueda proceder con la comercialziacion de dicho inmueble. 
</t>
    </r>
    <r>
      <rPr>
        <b/>
        <sz val="11"/>
        <color theme="1"/>
        <rFont val="Arial Narrow"/>
        <family val="2"/>
      </rPr>
      <t>G.R. Norte</t>
    </r>
    <r>
      <rPr>
        <sz val="11"/>
        <color theme="1"/>
        <rFont val="Arial Narrow"/>
        <family val="2"/>
      </rPr>
      <t xml:space="preserve">: Durante el trimestre, y atendiendo a los lineamientos de la entidad, la Gerencia ha citado a las distintas autoridades intervinientes en los procesos de caracterización de ocupantes a fin de buscar alternativas conjuntas para la identificación de ocupantes; así mismo, se han remitido comunicaciones a las entidades territoriales para dar a conocer el proceso de compraventa por cruce de cuentas e impulsar su inteés comercial. 
</t>
    </r>
    <r>
      <rPr>
        <b/>
        <sz val="11"/>
        <color theme="1"/>
        <rFont val="Arial Narrow"/>
        <family val="2"/>
      </rPr>
      <t>GR. Occidente:</t>
    </r>
    <r>
      <rPr>
        <sz val="11"/>
        <color theme="1"/>
        <rFont val="Arial Narrow"/>
        <family val="2"/>
      </rPr>
      <t xml:space="preserve">
De acuerdoa  als notificaciones de oferta aprobadas por CISA. Desde la regional, se genera la formalizacion final, sin embargo, la informacion es manejada inciialmente por al gerencia comercial.
</t>
    </r>
    <r>
      <rPr>
        <b/>
        <sz val="11"/>
        <color theme="1"/>
        <rFont val="Arial Narrow"/>
        <family val="2"/>
      </rPr>
      <t>GB. Muebles</t>
    </r>
    <r>
      <rPr>
        <sz val="11"/>
        <color theme="1"/>
        <rFont val="Arial Narrow"/>
        <family val="2"/>
      </rPr>
      <t xml:space="preserve">: Dentro de la supervision contractual se realizan procesos de seguimiento y mesas de trabajo para evaluar y gestionar los pendientes en cada caso
</t>
    </r>
    <r>
      <rPr>
        <b/>
        <sz val="11"/>
        <color theme="1"/>
        <rFont val="Arial Narrow"/>
        <family val="2"/>
      </rPr>
      <t>GBI. Urbanos</t>
    </r>
    <r>
      <rPr>
        <sz val="11"/>
        <color theme="1"/>
        <rFont val="Arial Narrow"/>
        <family val="2"/>
      </rPr>
      <t xml:space="preserve">: SE HAN LLEVADO A CABO LAS MESAS DE TRABAJO INTERNAS DADOS LOS CAMBIOS DE SISTEMAS (ORFEO) Y LA NUEVA ADMINISTRACION (LOGOS-FIRMAS) NO SE HA MATERIALIZADO RIESGO
</t>
    </r>
    <r>
      <rPr>
        <b/>
        <sz val="11"/>
        <color theme="1"/>
        <rFont val="Arial Narrow"/>
        <family val="2"/>
      </rPr>
      <t>GR. Sur Occidente</t>
    </r>
    <r>
      <rPr>
        <sz val="11"/>
        <color theme="1"/>
        <rFont val="Arial Narrow"/>
        <family val="2"/>
      </rPr>
      <t xml:space="preserve">: Se realizan reuniones permanentes con los entes externos para dar celeridad a los procesos de comercialización, y de manera interna se sostienen de acuerdo con los procedimientos para que sea mas eficiente la gestión.
</t>
    </r>
    <r>
      <rPr>
        <b/>
        <sz val="11"/>
        <color theme="1"/>
        <rFont val="Arial Narrow"/>
        <family val="2"/>
      </rPr>
      <t xml:space="preserve">GRCO: </t>
    </r>
    <r>
      <rPr>
        <sz val="11"/>
        <color theme="1"/>
        <rFont val="Arial Narrow"/>
        <family val="2"/>
      </rPr>
      <t xml:space="preserve">Finalizado
</t>
    </r>
    <r>
      <rPr>
        <b/>
        <sz val="11"/>
        <color theme="1"/>
        <rFont val="Arial Narrow"/>
        <family val="2"/>
      </rPr>
      <t xml:space="preserve">
G. Sociedades Activas</t>
    </r>
    <r>
      <rPr>
        <sz val="11"/>
        <color theme="1"/>
        <rFont val="Arial Narrow"/>
        <family val="2"/>
      </rPr>
      <t>: En el 3T la Gerencia de Sociedades activas no ha realizado mesas de trabajo internas o externas para tratar el tema de comercializaciòn o disposiciòn final de activos.</t>
    </r>
  </si>
  <si>
    <r>
      <rPr>
        <b/>
        <sz val="11"/>
        <color theme="1"/>
        <rFont val="Arial Narrow"/>
        <family val="2"/>
      </rPr>
      <t>G. Sociedades Liquidación:</t>
    </r>
    <r>
      <rPr>
        <sz val="11"/>
        <color theme="1"/>
        <rFont val="Arial Narrow"/>
        <family val="2"/>
      </rPr>
      <t xml:space="preserve"> Dos (2) funcionarios de la GSL actualmente estan asignados para realizar diligencias de recibo y/o diagnostico de activos.
</t>
    </r>
    <r>
      <rPr>
        <b/>
        <sz val="11"/>
        <color theme="1"/>
        <rFont val="Arial Narrow"/>
        <family val="2"/>
      </rPr>
      <t>G.R Norte</t>
    </r>
    <r>
      <rPr>
        <sz val="11"/>
        <color theme="1"/>
        <rFont val="Arial Narrow"/>
        <family val="2"/>
      </rPr>
      <t xml:space="preserve">: Desde la Coordinación Comercial se hace seguimiento a las gestiones adelantadas por los Depositarios Provisionales para la productividad de los inmuebles asignados. 
</t>
    </r>
    <r>
      <rPr>
        <b/>
        <sz val="11"/>
        <color theme="1"/>
        <rFont val="Arial Narrow"/>
        <family val="2"/>
      </rPr>
      <t xml:space="preserve">
GR. Occidente:
</t>
    </r>
    <r>
      <rPr>
        <sz val="11"/>
        <color theme="1"/>
        <rFont val="Arial Narrow"/>
        <family val="2"/>
      </rPr>
      <t xml:space="preserve">Una vez realizadas las diligencias y mientras se realizan el cargue de la aplicación se verifica la información y dopcumentos aportados, se organizan y en caso de faltantes se realiza solicitud vía correo electrónico a fiscales o asistentes.
</t>
    </r>
    <r>
      <rPr>
        <b/>
        <sz val="11"/>
        <color theme="1"/>
        <rFont val="Arial Narrow"/>
        <family val="2"/>
      </rPr>
      <t xml:space="preserve">
GR Sur Occidente</t>
    </r>
    <r>
      <rPr>
        <sz val="11"/>
        <color theme="1"/>
        <rFont val="Arial Narrow"/>
        <family val="2"/>
      </rPr>
      <t xml:space="preserve">: Todas las diligencias se han llevado a cabo de acuerdo con los olicitado por las necesidades propiias de la regional, apoyo a otras areas, y solicitudes de entes externos.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En el 3T de la vigencia 2022 se realizaron 46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</si>
  <si>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 Sociedades Liquidación:</t>
    </r>
    <r>
      <rPr>
        <sz val="11"/>
        <color theme="1"/>
        <rFont val="Arial Narrow"/>
        <family val="2"/>
      </rPr>
      <t xml:space="preserve"> Actas de visitas, entregas. 
</t>
    </r>
    <r>
      <rPr>
        <b/>
        <sz val="11"/>
        <color theme="1"/>
        <rFont val="Arial Narrow"/>
        <family val="2"/>
      </rPr>
      <t>G.R Norte</t>
    </r>
    <r>
      <rPr>
        <sz val="11"/>
        <color theme="1"/>
        <rFont val="Arial Narrow"/>
        <family val="2"/>
      </rPr>
      <t>: \\fileserver\publica\45 - Regional Norte\COORDINACION COMERCIAL\DEPOSITARIOS</t>
    </r>
    <r>
      <rPr>
        <b/>
        <sz val="11"/>
        <color theme="1"/>
        <rFont val="Arial Narrow"/>
        <family val="2"/>
      </rPr>
      <t xml:space="preserve">
GR Sur Occidente</t>
    </r>
    <r>
      <rPr>
        <sz val="11"/>
        <color theme="1"/>
        <rFont val="Arial Narrow"/>
        <family val="2"/>
      </rPr>
      <t xml:space="preserve">: Correo electronico.
</t>
    </r>
    <r>
      <rPr>
        <b/>
        <sz val="11"/>
        <color theme="1"/>
        <rFont val="Arial Narrow"/>
        <family val="2"/>
      </rPr>
      <t>G. Sociedades Activas:</t>
    </r>
    <r>
      <rPr>
        <sz val="11"/>
        <color theme="1"/>
        <rFont val="Arial Narrow"/>
        <family val="2"/>
      </rPr>
      <t xml:space="preserve"> Consolidado de programaciòn de asambleas de julio a septiembre de 2022 y consolidado de seguimiento de asambleas realizadas en el periodo de julio a septiembre de 2022.</t>
    </r>
  </si>
  <si>
    <r>
      <rPr>
        <b/>
        <sz val="11"/>
        <color theme="1"/>
        <rFont val="Arial Narrow"/>
        <family val="2"/>
      </rPr>
      <t>G. Sociedades Liquidación:</t>
    </r>
    <r>
      <rPr>
        <sz val="11"/>
        <color theme="1"/>
        <rFont val="Arial Narrow"/>
        <family val="2"/>
      </rPr>
      <t xml:space="preserve"> Dos (2) funcionarios de la GSL actualmente estan asignados para realizar diligencias de verificacion del estado de productividad de los inmuebles, con el fin de confirmar lo reportado por los liquidadores en los informes mensuales.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GR. Occidente:</t>
    </r>
    <r>
      <rPr>
        <sz val="11"/>
        <color theme="1"/>
        <rFont val="Arial Narrow"/>
        <family val="2"/>
      </rPr>
      <t xml:space="preserve"> Este control esta a cargo de la Gerenica Inmueles Urbanos
</t>
    </r>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 xml:space="preserve">GRCO: </t>
    </r>
    <r>
      <rPr>
        <sz val="11"/>
        <color theme="1"/>
        <rFont val="Arial Narrow"/>
        <family val="2"/>
      </rPr>
      <t xml:space="preserve">Finalizado
</t>
    </r>
    <r>
      <rPr>
        <b/>
        <sz val="11"/>
        <color theme="1"/>
        <rFont val="Arial Narrow"/>
        <family val="2"/>
      </rPr>
      <t>G. Sociedades Activas</t>
    </r>
    <r>
      <rPr>
        <sz val="11"/>
        <color theme="1"/>
        <rFont val="Arial Narrow"/>
        <family val="2"/>
      </rPr>
      <t>: En el 3T de la vigencia 2022 se realizaron 46 asambleas en conjunto con los funcionarios responsables de las sociedades y Depositarios con el fin de validar gestión y productividad de los activos, sin embargo es de aclarar que en ocasiones los Depositarios no envían la información a tiempo para ser validada por los funcionarios de la SAE.</t>
    </r>
  </si>
  <si>
    <r>
      <rPr>
        <b/>
        <sz val="11"/>
        <color theme="1"/>
        <rFont val="Arial Narrow"/>
        <family val="2"/>
      </rPr>
      <t>G. Sociedades Liquidación:</t>
    </r>
    <r>
      <rPr>
        <sz val="11"/>
        <color theme="1"/>
        <rFont val="Arial Narrow"/>
        <family val="2"/>
      </rPr>
      <t xml:space="preserve"> Informes de visita - Informes de Gestión enviados por los depositarios. 
</t>
    </r>
    <r>
      <rPr>
        <b/>
        <sz val="11"/>
        <color theme="1"/>
        <rFont val="Arial Narrow"/>
        <family val="2"/>
      </rPr>
      <t>G.R Norte</t>
    </r>
    <r>
      <rPr>
        <sz val="11"/>
        <color theme="1"/>
        <rFont val="Arial Narrow"/>
        <family val="2"/>
      </rPr>
      <t xml:space="preserve">: Informes diagnósticos cargados en SIGMA 2.0.
</t>
    </r>
    <r>
      <rPr>
        <b/>
        <sz val="11"/>
        <color theme="1"/>
        <rFont val="Arial Narrow"/>
        <family val="2"/>
      </rPr>
      <t xml:space="preserve">
GR Sur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Consolidado de programaciòn de asambleas de julio a septiembre de 2022 y consolidado de seguimiento de asambleas realizadas en el periodo de julio a septiembre de 2022.</t>
    </r>
  </si>
  <si>
    <r>
      <rPr>
        <b/>
        <sz val="11"/>
        <color rgb="FF000000"/>
        <rFont val="Arial Narrow"/>
        <family val="2"/>
      </rPr>
      <t>G. Sociedades Liquidación:</t>
    </r>
    <r>
      <rPr>
        <sz val="11"/>
        <color indexed="8"/>
        <rFont val="Arial Narrow"/>
        <family val="2"/>
      </rPr>
      <t xml:space="preserve"> Una vez la GSL recibe el Diagnostico inicial, si no se encuentra completo, se diligencia el formato de observaciones y se remite al depositario para realizar las subsanaciones correspondientes. 
</t>
    </r>
    <r>
      <rPr>
        <b/>
        <sz val="11"/>
        <color rgb="FF000000"/>
        <rFont val="Arial Narrow"/>
        <family val="2"/>
      </rPr>
      <t>G.R Norte</t>
    </r>
    <r>
      <rPr>
        <sz val="11"/>
        <color indexed="8"/>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rgb="FF000000"/>
        <rFont val="Arial Narrow"/>
        <family val="2"/>
      </rPr>
      <t>GR. Occidente:</t>
    </r>
    <r>
      <rPr>
        <sz val="11"/>
        <color indexed="8"/>
        <rFont val="Arial Narrow"/>
        <family val="2"/>
      </rPr>
      <t xml:space="preserve">: Este control esta a cargo de la Gerenica Inmueles Urbanos
</t>
    </r>
    <r>
      <rPr>
        <b/>
        <sz val="11"/>
        <color rgb="FF000000"/>
        <rFont val="Arial Narrow"/>
        <family val="2"/>
      </rPr>
      <t>GB. Muebles</t>
    </r>
    <r>
      <rPr>
        <sz val="11"/>
        <color indexed="8"/>
        <rFont val="Arial Narrow"/>
        <family val="2"/>
      </rPr>
      <t xml:space="preserve">: Verificacion preliminar por parte de la Gerencia de avaluos remitidos por los avaluadores para verificacion de cumplimiento de requisitos minimos, remision a Gerencia Tecnica para Validacion, devolucion para ajustes y/o preaprobacion y solicitud de viabilidad tecnica por parte de esta Gerencia a Gerencia Tecnica para aprobación final.
</t>
    </r>
    <r>
      <rPr>
        <b/>
        <sz val="11"/>
        <color rgb="FF000000"/>
        <rFont val="Arial Narrow"/>
        <family val="2"/>
      </rPr>
      <t xml:space="preserve">GR Sur Occidente: </t>
    </r>
    <r>
      <rPr>
        <sz val="11"/>
        <color indexed="8"/>
        <rFont val="Arial Narrow"/>
        <family val="2"/>
      </rPr>
      <t xml:space="preserve">Verificacion del cargue de la visita y diagnostico inicial del depositario provisional o del fucnionario encargado.
</t>
    </r>
    <r>
      <rPr>
        <b/>
        <sz val="11"/>
        <color rgb="FF000000"/>
        <rFont val="Arial Narrow"/>
        <family val="2"/>
      </rPr>
      <t xml:space="preserve">GRCO: </t>
    </r>
    <r>
      <rPr>
        <sz val="11"/>
        <color indexed="8"/>
        <rFont val="Arial Narrow"/>
        <family val="2"/>
      </rPr>
      <t xml:space="preserve">Finalizado
</t>
    </r>
    <r>
      <rPr>
        <b/>
        <sz val="11"/>
        <color rgb="FF000000"/>
        <rFont val="Arial Narrow"/>
        <family val="2"/>
      </rPr>
      <t>G. Sociedades Activas:</t>
    </r>
    <r>
      <rPr>
        <sz val="11"/>
        <color indexed="8"/>
        <rFont val="Arial Narrow"/>
        <family val="2"/>
      </rPr>
      <t xml:space="preserve"> En el 3T la Gerencia recibe 58 diagnòsticos iniciales por parte de los Depositarios Provisionales los cuales son revisados por el personal tècnico, sin embargo, en ocasiones no es posible contar con la documentación completa y cuando es necesario se requiere alcance a los radicados.</t>
    </r>
  </si>
  <si>
    <r>
      <rPr>
        <b/>
        <sz val="11"/>
        <color rgb="FF000000"/>
        <rFont val="Arial Narrow"/>
        <family val="2"/>
      </rPr>
      <t xml:space="preserve">G. Sociedades Liquidación: </t>
    </r>
    <r>
      <rPr>
        <sz val="11"/>
        <color indexed="8"/>
        <rFont val="Arial Narrow"/>
        <family val="2"/>
      </rPr>
      <t xml:space="preserve">Formato de observaciones diligenciado e informe de diagnóstico ajustado
</t>
    </r>
    <r>
      <rPr>
        <b/>
        <sz val="11"/>
        <color rgb="FF000000"/>
        <rFont val="Arial Narrow"/>
        <family val="2"/>
      </rPr>
      <t>G.R Norte</t>
    </r>
    <r>
      <rPr>
        <sz val="11"/>
        <color indexed="8"/>
        <rFont val="Arial Narrow"/>
        <family val="2"/>
      </rPr>
      <t xml:space="preserve">: Informes diagnósticos cargados en SIGMA 2.0.
</t>
    </r>
    <r>
      <rPr>
        <b/>
        <sz val="11"/>
        <color rgb="FF000000"/>
        <rFont val="Arial Narrow"/>
        <family val="2"/>
      </rPr>
      <t>GB. Muebles:</t>
    </r>
    <r>
      <rPr>
        <sz val="11"/>
        <color indexed="8"/>
        <rFont val="Arial Narrow"/>
        <family val="2"/>
      </rPr>
      <t xml:space="preserve"> Radicados de viabilidad juridica oficios y correos a avaluadores.
</t>
    </r>
    <r>
      <rPr>
        <b/>
        <sz val="11"/>
        <color rgb="FF000000"/>
        <rFont val="Arial Narrow"/>
        <family val="2"/>
      </rPr>
      <t xml:space="preserve">
GR Sur Occidente</t>
    </r>
    <r>
      <rPr>
        <sz val="11"/>
        <color indexed="8"/>
        <rFont val="Arial Narrow"/>
        <family val="2"/>
      </rPr>
      <t xml:space="preserve">: Aplicativo Sigma 2.0
</t>
    </r>
    <r>
      <rPr>
        <b/>
        <sz val="11"/>
        <color rgb="FF000000"/>
        <rFont val="Arial Narrow"/>
        <family val="2"/>
      </rPr>
      <t xml:space="preserve">G. Sociedades Activas: </t>
    </r>
    <r>
      <rPr>
        <sz val="11"/>
        <color indexed="8"/>
        <rFont val="Arial Narrow"/>
        <family val="2"/>
      </rPr>
      <t>Consolidado diagnosticos iniciales 3T.</t>
    </r>
  </si>
  <si>
    <r>
      <rPr>
        <b/>
        <sz val="11"/>
        <color theme="1"/>
        <rFont val="Arial Narrow"/>
        <family val="2"/>
      </rPr>
      <t xml:space="preserve">G. Sociedades Liquidación: </t>
    </r>
    <r>
      <rPr>
        <sz val="11"/>
        <color theme="1"/>
        <rFont val="Arial Narrow"/>
        <family val="2"/>
      </rPr>
      <t xml:space="preserve">Una vez la GSL recibe el Diagnóstico inicial de intervención de sociedades, revisa que todo se encuentre completo (Check List) y posteriormente realiza un analisis de la informaciòn.
</t>
    </r>
    <r>
      <rPr>
        <b/>
        <sz val="11"/>
        <color theme="1"/>
        <rFont val="Arial Narrow"/>
        <family val="2"/>
      </rPr>
      <t>G.R Norte</t>
    </r>
    <r>
      <rPr>
        <sz val="11"/>
        <color theme="1"/>
        <rFont val="Arial Narrow"/>
        <family val="2"/>
      </rPr>
      <t xml:space="preserve">: El Coordinador Comercial realiza seguimiento a los informes diagnósticos cargados en el aplicativo SIGMA 2.0., los socializa con los Depositarios Provisionales y requiere su atención en caso de evidenciar alguna falencia. 
</t>
    </r>
    <r>
      <rPr>
        <b/>
        <sz val="11"/>
        <color theme="1"/>
        <rFont val="Arial Narrow"/>
        <family val="2"/>
      </rPr>
      <t>GR. Occidente:</t>
    </r>
    <r>
      <rPr>
        <sz val="11"/>
        <color theme="1"/>
        <rFont val="Arial Narrow"/>
        <family val="2"/>
      </rPr>
      <t xml:space="preserve">
Se realiza la verificacion en el proceso de aprobacion de las visitas donde en el primer cargue deben anexar el formato del diagnostico inicial al igual que el acta de recepcion y entrega 
</t>
    </r>
    <r>
      <rPr>
        <b/>
        <sz val="11"/>
        <color theme="1"/>
        <rFont val="Arial Narrow"/>
        <family val="2"/>
      </rPr>
      <t>GR Sur Occidente</t>
    </r>
    <r>
      <rPr>
        <sz val="11"/>
        <color theme="1"/>
        <rFont val="Arial Narrow"/>
        <family val="2"/>
      </rPr>
      <t xml:space="preserve">: Verificacion del cargue de la visita y diagnostico inicial del depositario provisional o del fucnionario encargado.
</t>
    </r>
    <r>
      <rPr>
        <b/>
        <sz val="11"/>
        <color theme="1"/>
        <rFont val="Arial Narrow"/>
        <family val="2"/>
      </rPr>
      <t>GRCO:</t>
    </r>
    <r>
      <rPr>
        <sz val="11"/>
        <color theme="1"/>
        <rFont val="Arial Narrow"/>
        <family val="2"/>
      </rPr>
      <t xml:space="preserve"> Finalizado
</t>
    </r>
    <r>
      <rPr>
        <b/>
        <sz val="11"/>
        <color theme="1"/>
        <rFont val="Arial Narrow"/>
        <family val="2"/>
      </rPr>
      <t xml:space="preserve">G. Sociedades Activas: </t>
    </r>
    <r>
      <rPr>
        <sz val="11"/>
        <color theme="1"/>
        <rFont val="Arial Narrow"/>
        <family val="2"/>
      </rPr>
      <t>Mensualmente se hace seguimiento a la información que entregan los depositarios provisionales; sin embargo, en ocasiones no es posible contar con la documentación completa. Se asigna un responsable jurídico, contable, financiero y técnico para cada Sociedad o Establecimiento de Comercio quienes están a cargo de verificar el cargue de la información segun corresponbda. Es de aclarar que los diagnosticos iniciales no se cargan en el portal de Depositarios. Los envían por medio de correspondencia de entrada.</t>
    </r>
  </si>
  <si>
    <r>
      <rPr>
        <b/>
        <sz val="11"/>
        <color theme="1"/>
        <rFont val="Arial Narrow"/>
        <family val="2"/>
      </rPr>
      <t>G. Sociedades Liquidación:</t>
    </r>
    <r>
      <rPr>
        <sz val="11"/>
        <color theme="1"/>
        <rFont val="Arial Narrow"/>
        <family val="2"/>
      </rPr>
      <t xml:space="preserve"> Informe Diagnóstico inicial de intervención de sociedades. 
</t>
    </r>
    <r>
      <rPr>
        <b/>
        <sz val="11"/>
        <color theme="1"/>
        <rFont val="Arial Narrow"/>
        <family val="2"/>
      </rPr>
      <t>G.R Norte</t>
    </r>
    <r>
      <rPr>
        <sz val="11"/>
        <color theme="1"/>
        <rFont val="Arial Narrow"/>
        <family val="2"/>
      </rPr>
      <t xml:space="preserve">: Informes diagnósticos cargados en SIGMA 2.0.
</t>
    </r>
    <r>
      <rPr>
        <b/>
        <sz val="11"/>
        <color theme="1"/>
        <rFont val="Arial Narrow"/>
        <family val="2"/>
      </rPr>
      <t>GR. Occidente:</t>
    </r>
    <r>
      <rPr>
        <sz val="11"/>
        <color theme="1"/>
        <rFont val="Arial Narrow"/>
        <family val="2"/>
      </rPr>
      <t xml:space="preserve">
Sigma 2.0 y reporte Excel
</t>
    </r>
    <r>
      <rPr>
        <b/>
        <sz val="11"/>
        <color theme="1"/>
        <rFont val="Arial Narrow"/>
        <family val="2"/>
      </rPr>
      <t>GR Sur Occidente</t>
    </r>
    <r>
      <rPr>
        <sz val="11"/>
        <color theme="1"/>
        <rFont val="Arial Narrow"/>
        <family val="2"/>
      </rPr>
      <t xml:space="preserve">: Aplicativo Sigma 2.0
</t>
    </r>
    <r>
      <rPr>
        <b/>
        <sz val="11"/>
        <color theme="1"/>
        <rFont val="Arial Narrow"/>
        <family val="2"/>
      </rPr>
      <t>G. Sociedades Activas:</t>
    </r>
    <r>
      <rPr>
        <sz val="11"/>
        <color theme="1"/>
        <rFont val="Arial Narrow"/>
        <family val="2"/>
      </rPr>
      <t xml:space="preserve"> Consolidado diagnosticos iniciales 3T.</t>
    </r>
  </si>
  <si>
    <r>
      <rPr>
        <b/>
        <sz val="11"/>
        <color indexed="8"/>
        <rFont val="Arial Narrow"/>
        <family val="2"/>
      </rPr>
      <t>G. Sociedades Activas</t>
    </r>
    <r>
      <rPr>
        <sz val="11"/>
        <color indexed="8"/>
        <rFont val="Arial Narrow"/>
        <family val="2"/>
      </rPr>
      <t>: NA</t>
    </r>
  </si>
  <si>
    <r>
      <rPr>
        <b/>
        <sz val="11"/>
        <color theme="1"/>
        <rFont val="Arial Narrow"/>
        <family val="2"/>
      </rPr>
      <t>G. Sociedades Liquidación:</t>
    </r>
    <r>
      <rPr>
        <sz val="11"/>
        <color theme="1"/>
        <rFont val="Arial Narrow"/>
        <family val="2"/>
      </rPr>
      <t xml:space="preserve"> Mensualmente se realiza el inventario de la GSL en la cual analiza los cambios en la tipologia de sociedades y/o activos
</t>
    </r>
    <r>
      <rPr>
        <b/>
        <sz val="11"/>
        <color theme="1"/>
        <rFont val="Arial Narrow"/>
        <family val="2"/>
      </rPr>
      <t xml:space="preserve">GBI. Rurales: </t>
    </r>
    <r>
      <rPr>
        <sz val="11"/>
        <color theme="1"/>
        <rFont val="Arial Narrow"/>
        <family val="2"/>
      </rPr>
      <t xml:space="preserve">NA
</t>
    </r>
    <r>
      <rPr>
        <b/>
        <sz val="11"/>
        <color theme="1"/>
        <rFont val="Arial Narrow"/>
        <family val="2"/>
      </rPr>
      <t>G.R Norte</t>
    </r>
    <r>
      <rPr>
        <sz val="11"/>
        <color theme="1"/>
        <rFont val="Arial Narrow"/>
        <family val="2"/>
      </rPr>
      <t xml:space="preserve">: La Gerencia no paricipa de esta actividad.
</t>
    </r>
    <r>
      <rPr>
        <b/>
        <sz val="11"/>
        <color theme="1"/>
        <rFont val="Arial Narrow"/>
        <family val="2"/>
      </rPr>
      <t>GBI. Urbanos:</t>
    </r>
    <r>
      <rPr>
        <sz val="11"/>
        <color theme="1"/>
        <rFont val="Arial Narrow"/>
        <family val="2"/>
      </rPr>
      <t xml:space="preserve"> A TRAVES DE SEGUIMIENTO CUADRO CONTROL, EN CUANTO A REPORTEADOR PARA ACTUALIZACIÓN JURIDICA SE DESCONOCE SU PROCEDENCIA
</t>
    </r>
    <r>
      <rPr>
        <b/>
        <sz val="11"/>
        <color theme="1"/>
        <rFont val="Arial Narrow"/>
        <family val="2"/>
      </rPr>
      <t>GR Sur Occidente</t>
    </r>
    <r>
      <rPr>
        <sz val="11"/>
        <color theme="1"/>
        <rFont val="Arial Narrow"/>
        <family val="2"/>
      </rPr>
      <t xml:space="preserve">: Seguimineto de lso memorandos en el aplicativo zeus
</t>
    </r>
    <r>
      <rPr>
        <b/>
        <sz val="11"/>
        <color theme="1"/>
        <rFont val="Arial Narrow"/>
        <family val="2"/>
      </rPr>
      <t>G. Sociedades Activas</t>
    </r>
    <r>
      <rPr>
        <sz val="11"/>
        <color theme="1"/>
        <rFont val="Arial Narrow"/>
        <family val="2"/>
      </rPr>
      <t>: El área misional es el último en el proceso de revisión de las sentencias de los activos puesto que la sentencia llega inicialmente al área de Aseguramiento y la valida la Vicepresidencia jurídica.
Esta Gerencia se encarga de coordinar la labor de campo.</t>
    </r>
  </si>
  <si>
    <r>
      <rPr>
        <b/>
        <sz val="11"/>
        <color theme="1"/>
        <rFont val="Arial Narrow"/>
        <family val="2"/>
      </rPr>
      <t>G. Financiera:</t>
    </r>
    <r>
      <rPr>
        <sz val="11"/>
        <color theme="1"/>
        <rFont val="Arial Narrow"/>
        <family val="2"/>
      </rPr>
      <t xml:space="preserve"> Solicitudes de certificaciòn de ingresos tanto por ingresos por arrendamientos como por ventas
</t>
    </r>
    <r>
      <rPr>
        <b/>
        <sz val="11"/>
        <color theme="1"/>
        <rFont val="Arial Narrow"/>
        <family val="2"/>
      </rPr>
      <t>GBI. Rurales</t>
    </r>
    <r>
      <rPr>
        <sz val="11"/>
        <color theme="1"/>
        <rFont val="Arial Narrow"/>
        <family val="2"/>
      </rPr>
      <t xml:space="preserve">:
La Gerencia de Bienes inumuebles rurales tiene en sus compartidas la relacion de bienes inmuebles rurales organziados de acuerdo a sus diferentes procesos ( Validacion, estimacion de valor, destinacion final, temporal, extintos para entrega) 
</t>
    </r>
    <r>
      <rPr>
        <b/>
        <sz val="11"/>
        <color theme="1"/>
        <rFont val="Arial Narrow"/>
        <family val="2"/>
      </rPr>
      <t>G.R Norte:</t>
    </r>
    <r>
      <rPr>
        <sz val="11"/>
        <color theme="1"/>
        <rFont val="Arial Narrow"/>
        <family val="2"/>
      </rPr>
      <t xml:space="preserve"> La Gerencia no paricipa de esta actividad.
</t>
    </r>
    <r>
      <rPr>
        <b/>
        <sz val="11"/>
        <color theme="1"/>
        <rFont val="Arial Narrow"/>
        <family val="2"/>
      </rPr>
      <t>GBI. Urbanos:</t>
    </r>
    <r>
      <rPr>
        <sz val="11"/>
        <color theme="1"/>
        <rFont val="Arial Narrow"/>
        <family val="2"/>
      </rPr>
      <t xml:space="preserve"> A TRAVES DE SEGUIMIENTO CUADRO CONTROLGBI. Urbanos: A TRAVES DE SEGUIMIENTO CUADRO CONTROL
</t>
    </r>
    <r>
      <rPr>
        <b/>
        <sz val="11"/>
        <color theme="1"/>
        <rFont val="Arial Narrow"/>
        <family val="2"/>
      </rPr>
      <t>GR Sur Occidente:</t>
    </r>
    <r>
      <rPr>
        <sz val="11"/>
        <color theme="1"/>
        <rFont val="Arial Narrow"/>
        <family val="2"/>
      </rPr>
      <t xml:space="preserve"> Seguimieento a la cartera de los contratos
</t>
    </r>
    <r>
      <rPr>
        <b/>
        <sz val="11"/>
        <color theme="1"/>
        <rFont val="Arial Narrow"/>
        <family val="2"/>
      </rPr>
      <t>G. Sociedades Activas:</t>
    </r>
    <r>
      <rPr>
        <sz val="11"/>
        <color theme="1"/>
        <rFont val="Arial Narrow"/>
        <family val="2"/>
      </rPr>
      <t xml:space="preserve"> La Gerencia de Sociedades Activas no maneja este proceso.</t>
    </r>
  </si>
  <si>
    <r>
      <rPr>
        <b/>
        <sz val="11"/>
        <color indexed="8"/>
        <rFont val="Arial Narrow"/>
        <family val="2"/>
      </rPr>
      <t>GBI. Rurales</t>
    </r>
    <r>
      <rPr>
        <sz val="11"/>
        <color indexed="8"/>
        <rFont val="Arial Narrow"/>
        <family val="2"/>
      </rPr>
      <t xml:space="preserve">:
La Gerencia de Bienes inumuebles rurales no desarrolla la actividad en curso 
</t>
    </r>
    <r>
      <rPr>
        <b/>
        <sz val="11"/>
        <color rgb="FF000000"/>
        <rFont val="Arial Narrow"/>
        <family val="2"/>
      </rPr>
      <t>GBI. Urbanos:</t>
    </r>
    <r>
      <rPr>
        <sz val="11"/>
        <color indexed="8"/>
        <rFont val="Arial Narrow"/>
        <family val="2"/>
      </rPr>
      <t xml:space="preserve"> A TRAVES DE SEGUIMIENTO CUADRO CONTROL
</t>
    </r>
    <r>
      <rPr>
        <b/>
        <sz val="11"/>
        <color rgb="FF000000"/>
        <rFont val="Arial Narrow"/>
        <family val="2"/>
      </rPr>
      <t>G. Sociedades Activas</t>
    </r>
    <r>
      <rPr>
        <sz val="11"/>
        <color indexed="8"/>
        <rFont val="Arial Narrow"/>
        <family val="2"/>
      </rPr>
      <t>: En el 3T del año 2022 los reponsables financieros y contables se encargaron de emitir 1 estado de cuenta para la Disposición final de 1 Sociedad.</t>
    </r>
  </si>
  <si>
    <r>
      <rPr>
        <b/>
        <sz val="11"/>
        <color indexed="8"/>
        <rFont val="Arial Narrow"/>
        <family val="2"/>
      </rPr>
      <t>GBI. Rurales</t>
    </r>
    <r>
      <rPr>
        <sz val="11"/>
        <color indexed="8"/>
        <rFont val="Arial Narrow"/>
        <family val="2"/>
      </rPr>
      <t xml:space="preserve">: NA
</t>
    </r>
    <r>
      <rPr>
        <b/>
        <sz val="11"/>
        <color rgb="FF000000"/>
        <rFont val="Arial Narrow"/>
        <family val="2"/>
      </rPr>
      <t>GBI. Urbanos</t>
    </r>
    <r>
      <rPr>
        <sz val="11"/>
        <color indexed="8"/>
        <rFont val="Arial Narrow"/>
        <family val="2"/>
      </rPr>
      <t xml:space="preserve">: HISTORIAS Y GRABACIONES \\fileserver\publica\20 -Gerencia de Bienes Inmuebles\DEVOLUCIONES\HISTORIAS Y GRABACIONES
</t>
    </r>
    <r>
      <rPr>
        <b/>
        <sz val="11"/>
        <color rgb="FF000000"/>
        <rFont val="Arial Narrow"/>
        <family val="2"/>
      </rPr>
      <t xml:space="preserve">
G. Sociedades Activas</t>
    </r>
    <r>
      <rPr>
        <sz val="11"/>
        <color indexed="8"/>
        <rFont val="Arial Narrow"/>
        <family val="2"/>
      </rPr>
      <t>: Acta de devolución.</t>
    </r>
  </si>
  <si>
    <r>
      <rPr>
        <b/>
        <sz val="11"/>
        <color theme="1"/>
        <rFont val="Arial Narrow"/>
        <family val="2"/>
      </rPr>
      <t>GR Sur Occidente</t>
    </r>
    <r>
      <rPr>
        <sz val="11"/>
        <color theme="1"/>
        <rFont val="Arial Narrow"/>
        <family val="2"/>
      </rPr>
      <t xml:space="preserve">  Se realiza mediante el contratista ya establecido Union temporal, quien funge cómo operador logistiico.
</t>
    </r>
    <r>
      <rPr>
        <b/>
        <sz val="11"/>
        <color theme="1"/>
        <rFont val="Arial Narrow"/>
        <family val="2"/>
      </rPr>
      <t>G. Sociedades Activas:</t>
    </r>
    <r>
      <rPr>
        <sz val="11"/>
        <color theme="1"/>
        <rFont val="Arial Narrow"/>
        <family val="2"/>
      </rPr>
      <t xml:space="preserve"> En el 3T del año 2022 la Gerencia de Sociedades Activas no realizó procesos de destrucción de activos.</t>
    </r>
  </si>
  <si>
    <r>
      <rPr>
        <b/>
        <sz val="11"/>
        <color indexed="8"/>
        <rFont val="Arial Narrow"/>
        <family val="2"/>
      </rPr>
      <t>G. Sociedades Activas:</t>
    </r>
    <r>
      <rPr>
        <sz val="11"/>
        <color indexed="8"/>
        <rFont val="Arial Narrow"/>
        <family val="2"/>
      </rPr>
      <t xml:space="preserve"> En el 3T del año 2022 la Gerencia de Sociedades Activas no realizó procesos de destrucción de activos.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</si>
  <si>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GBI. Rurales:</t>
    </r>
    <r>
      <rPr>
        <sz val="11"/>
        <color theme="1"/>
        <rFont val="Arial Narrow"/>
        <family val="2"/>
      </rPr>
      <t xml:space="preserve">
La Gerencia de Bienes inmuebles rurales no paritcipa en este proceso 
</t>
    </r>
    <r>
      <rPr>
        <b/>
        <sz val="11"/>
        <color theme="1"/>
        <rFont val="Arial Narrow"/>
        <family val="2"/>
      </rPr>
      <t>GBI. Urbanos</t>
    </r>
    <r>
      <rPr>
        <sz val="11"/>
        <color theme="1"/>
        <rFont val="Arial Narrow"/>
        <family val="2"/>
      </rPr>
      <t xml:space="preserve">: SE REALIZA LA EVALUCIÓN TECNICA CON LOS CRITERIOS DISPUESTOS
</t>
    </r>
    <r>
      <rPr>
        <b/>
        <sz val="11"/>
        <color theme="1"/>
        <rFont val="Arial Narrow"/>
        <family val="2"/>
      </rPr>
      <t>G. Contratos:</t>
    </r>
    <r>
      <rPr>
        <sz val="11"/>
        <color theme="1"/>
        <rFont val="Arial Narrow"/>
        <family val="2"/>
      </rPr>
      <t xml:space="preserve"> La Gerencia de Contratos no participó en procesos de evaluación de depositarios en el 3er trimestre
</t>
    </r>
    <r>
      <rPr>
        <b/>
        <sz val="11"/>
        <color theme="1"/>
        <rFont val="Arial Narrow"/>
        <family val="2"/>
      </rPr>
      <t>G. Sociedades Activas:</t>
    </r>
    <r>
      <rPr>
        <sz val="11"/>
        <color theme="1"/>
        <rFont val="Arial Narrow"/>
        <family val="2"/>
      </rPr>
      <t xml:space="preserve"> En el 3T de 2022 no se realizaron convocatorias de Depositarios Provisionales por parte del área encargada, sin embargo por medio de radicado 20225200046963 se solicita al GIT DE DEPOSITARIOS una nueva convocatoria por falta de Depositarios para la administración de los activos de la Gerencia.</t>
    </r>
  </si>
  <si>
    <r>
      <rPr>
        <b/>
        <sz val="11"/>
        <color indexed="8"/>
        <rFont val="Arial Narrow"/>
        <family val="2"/>
      </rPr>
      <t>G. Sociedades en Liquidación</t>
    </r>
    <r>
      <rPr>
        <sz val="11"/>
        <color indexed="8"/>
        <rFont val="Arial Narrow"/>
        <family val="2"/>
      </rPr>
      <t xml:space="preserve">: Acta de participación de socialización del Código de Ética y Buen Gobierno
</t>
    </r>
    <r>
      <rPr>
        <b/>
        <sz val="11"/>
        <color rgb="FF000000"/>
        <rFont val="Arial Narrow"/>
        <family val="2"/>
      </rPr>
      <t>GBI. Urbanos</t>
    </r>
    <r>
      <rPr>
        <sz val="11"/>
        <color indexed="8"/>
        <rFont val="Arial Narrow"/>
        <family val="2"/>
      </rPr>
      <t>: GIT DE DEPOSITARIOS</t>
    </r>
    <r>
      <rPr>
        <sz val="11"/>
        <color theme="1"/>
        <rFont val="Arial Narrow"/>
        <family val="2"/>
      </rPr>
      <t xml:space="preserve">
</t>
    </r>
    <r>
      <rPr>
        <b/>
        <sz val="11"/>
        <color theme="1"/>
        <rFont val="Arial Narrow"/>
        <family val="2"/>
      </rPr>
      <t xml:space="preserve">
G. Sociedades Activas:</t>
    </r>
    <r>
      <rPr>
        <sz val="11"/>
        <color theme="1"/>
        <rFont val="Arial Narrow"/>
        <family val="2"/>
      </rPr>
      <t xml:space="preserve"> Memorando solicitud nueva convocatoria.</t>
    </r>
  </si>
  <si>
    <r>
      <rPr>
        <b/>
        <sz val="11"/>
        <color indexed="8"/>
        <rFont val="Arial Narrow"/>
        <family val="2"/>
      </rPr>
      <t>G. Sociedades en Liquidación</t>
    </r>
    <r>
      <rPr>
        <sz val="11"/>
        <color indexed="8"/>
        <rFont val="Arial Narrow"/>
        <family val="2"/>
      </rPr>
      <t xml:space="preserve">: No aplica
</t>
    </r>
    <r>
      <rPr>
        <b/>
        <sz val="11"/>
        <color rgb="FF000000"/>
        <rFont val="Arial Narrow"/>
        <family val="2"/>
      </rPr>
      <t xml:space="preserve">G. Sociedades Activas: </t>
    </r>
    <r>
      <rPr>
        <sz val="11"/>
        <color indexed="8"/>
        <rFont val="Arial Narrow"/>
        <family val="2"/>
      </rPr>
      <t>En el 3T de 2022,  no se realizó convocatoria para revisores fiscales.</t>
    </r>
  </si>
  <si>
    <r>
      <rPr>
        <b/>
        <sz val="11"/>
        <color rgb="FF000000"/>
        <rFont val="Arial Narrow"/>
        <family val="2"/>
      </rPr>
      <t>G. Sociedades en Liquidación</t>
    </r>
    <r>
      <rPr>
        <sz val="11"/>
        <color rgb="FF000000"/>
        <rFont val="Arial Narrow"/>
        <family val="2"/>
      </rPr>
      <t xml:space="preserve">: No aplica
</t>
    </r>
    <r>
      <rPr>
        <b/>
        <sz val="11"/>
        <color rgb="FF000000"/>
        <rFont val="Arial Narrow"/>
        <family val="2"/>
      </rPr>
      <t xml:space="preserve">
G. Sociedades Activas: </t>
    </r>
    <r>
      <rPr>
        <sz val="11"/>
        <color rgb="FF000000"/>
        <rFont val="Arial Narrow"/>
        <family val="2"/>
      </rPr>
      <t>En el 3T de 2022,  no se realizó convocatoria para revisores fiscales.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</si>
  <si>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 Sociedades Activas:</t>
    </r>
    <r>
      <rPr>
        <sz val="11"/>
        <color theme="1"/>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</si>
  <si>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xml:space="preserve">: La GSL no realiza este tipo de consulta de antecedes de los depositarios con funciones de liquidadores. 
</t>
    </r>
    <r>
      <rPr>
        <b/>
        <sz val="11"/>
        <color rgb="FF000000"/>
        <rFont val="Arial Narrow"/>
        <family val="2"/>
      </rPr>
      <t>G. Sociedades Activas:</t>
    </r>
    <r>
      <rPr>
        <sz val="11"/>
        <color indexed="8"/>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</si>
  <si>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xml:space="preserve">: No aplica
</t>
    </r>
    <r>
      <rPr>
        <b/>
        <sz val="11"/>
        <color rgb="FF000000"/>
        <rFont val="Arial Narrow"/>
        <family val="2"/>
      </rPr>
      <t>G. Sociedades Activas:</t>
    </r>
    <r>
      <rPr>
        <sz val="11"/>
        <color indexed="8"/>
        <rFont val="Arial Narrow"/>
        <family val="2"/>
      </rPr>
      <t xml:space="preserve"> En el 3T de 2022,  no se realizó convocatoria para revisores fiscales.</t>
    </r>
  </si>
  <si>
    <r>
      <rPr>
        <b/>
        <sz val="11"/>
        <color indexed="8"/>
        <rFont val="Arial Narrow"/>
        <family val="2"/>
      </rPr>
      <t>G. Sociedades en Liquidación</t>
    </r>
    <r>
      <rPr>
        <sz val="11"/>
        <color indexed="8"/>
        <rFont val="Arial Narrow"/>
        <family val="2"/>
      </rPr>
      <t>: Conocimiento del Código de Ética y Buen Gobierno</t>
    </r>
    <r>
      <rPr>
        <sz val="11"/>
        <color theme="1"/>
        <rFont val="Arial Narrow"/>
        <family val="2"/>
      </rPr>
      <t xml:space="preserve">
</t>
    </r>
    <r>
      <rPr>
        <b/>
        <sz val="11"/>
        <color theme="1"/>
        <rFont val="Arial Narrow"/>
        <family val="2"/>
      </rPr>
      <t>G. Sociedades Activas</t>
    </r>
    <r>
      <rPr>
        <sz val="11"/>
        <color theme="1"/>
        <rFont val="Arial Narrow"/>
        <family val="2"/>
      </rPr>
      <t>: En el 3T la Gerencia recibe 58 diagnòsticos iniciales por parte de los Depositarios Provisionales los cuales son revisados por el personal tècnico, sin embargo, en ocasiones no es posible contar con la documentación completa y cuando es necesario se requiere alcance a los radicados.</t>
    </r>
  </si>
  <si>
    <r>
      <rPr>
        <b/>
        <sz val="11"/>
        <color indexed="8"/>
        <rFont val="Arial Narrow"/>
        <family val="2"/>
      </rPr>
      <t>G. Sociedades en Liquidación</t>
    </r>
    <r>
      <rPr>
        <sz val="11"/>
        <color indexed="8"/>
        <rFont val="Arial Narrow"/>
        <family val="2"/>
      </rPr>
      <t xml:space="preserve">: Acta de participación de socialización del Código de Ética y Buen Gobierno
</t>
    </r>
    <r>
      <rPr>
        <b/>
        <sz val="11"/>
        <color rgb="FF000000"/>
        <rFont val="Arial Narrow"/>
        <family val="2"/>
      </rPr>
      <t>G. Sociedades Activas:</t>
    </r>
    <r>
      <rPr>
        <sz val="11"/>
        <color indexed="8"/>
        <rFont val="Arial Narrow"/>
        <family val="2"/>
      </rPr>
      <t xml:space="preserve"> Consolidado diagnosticos iniciales 3T.</t>
    </r>
  </si>
  <si>
    <r>
      <rPr>
        <b/>
        <sz val="11"/>
        <color indexed="8"/>
        <rFont val="Arial Narrow"/>
        <family val="2"/>
      </rPr>
      <t>G. Sociedades en Liquidación</t>
    </r>
    <r>
      <rPr>
        <sz val="11"/>
        <color indexed="8"/>
        <rFont val="Arial Narrow"/>
        <family val="2"/>
      </rPr>
      <t xml:space="preserve">: Las firmas avaluadoras seleccionadas para realizar todo tipo de valoración de activos en la GSL son seleccionados por la Gerencias Técnica.
</t>
    </r>
    <r>
      <rPr>
        <b/>
        <sz val="11"/>
        <color rgb="FF000000"/>
        <rFont val="Arial Narrow"/>
        <family val="2"/>
      </rPr>
      <t>G. Técnica:</t>
    </r>
    <r>
      <rPr>
        <sz val="11"/>
        <color indexed="8"/>
        <rFont val="Arial Narrow"/>
        <family val="2"/>
      </rPr>
      <t xml:space="preserve">
Se realizo la revisión de los documentos remitidos por las Bancas De Inversión validando que cumplan con los requisitos publicados en los términos de referencia de la convocatoria pública. Se realiza la evaluación Técnica. 
A corte 30 de Septiembre del año 2022 se han remitido las siguientes sociedades a valoración cumpliendo con el procedimiento P-DP2-205 Selección bancas de inversión.
Sociedad Inversiones Rodriguez Fuentes LTDA – Valoración realizada por Ernst &amp; Young SAS, PSTC – Productos y Sellantes Técnicos de Colombia SA - Crowe GCA S.A.S.
Estado de seguimiento en curso ya que se realiza durante todo el año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</si>
  <si>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xml:space="preserve">: Una vez la GSL recibe el Diagnóstico inicial de intervención de sociedades, revisa que todo se encuentre completo (Lista de Chequeo) y posteriormente realiza un analisis de la informaciòn.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</si>
  <si>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xml:space="preserve">: Todos los avalíos remitidos a la GSL son enviados a la Gerencia Técnica para su revisión y aprobación.
</t>
    </r>
    <r>
      <rPr>
        <b/>
        <sz val="11"/>
        <color rgb="FF000000"/>
        <rFont val="Arial Narrow"/>
        <family val="2"/>
      </rPr>
      <t>G. Técnica:</t>
    </r>
    <r>
      <rPr>
        <sz val="11"/>
        <color indexed="8"/>
        <rFont val="Arial Narrow"/>
        <family val="2"/>
      </rPr>
      <t xml:space="preserve">
La revisión del grupo de Avalúos de la Gerencia Técnica realiza los informes valuatorios, en cuanto ajustes, observaciones y modificaciones, estas observaciones se realizan por correo electrónico directamente con el funcionario encargado. En cuanto a la aprobación y el registro de se realiza por correo electrónico, con la factura de pago, y en el reporte del aplicativo SIGMA 2.0.
Estado de seguimiento en curso ya que se realiza durante todo el año.
</t>
    </r>
    <r>
      <rPr>
        <b/>
        <sz val="11"/>
        <color rgb="FF000000"/>
        <rFont val="Arial Narrow"/>
        <family val="2"/>
      </rPr>
      <t>G. Sociedades Activas</t>
    </r>
    <r>
      <rPr>
        <sz val="11"/>
        <color indexed="8"/>
        <rFont val="Arial Narrow"/>
        <family val="2"/>
      </rPr>
      <t>: Todos los avaluos remitidos a las Gerencia de Sociedades Activas son enviados a la Gerencia Técnica para su revisión y aprobación por ser el área competente para este proceso.</t>
    </r>
  </si>
  <si>
    <r>
      <rPr>
        <b/>
        <sz val="11"/>
        <color indexed="8"/>
        <rFont val="Arial Narrow"/>
        <family val="2"/>
      </rPr>
      <t>G. Sociedades en Liquidación</t>
    </r>
    <r>
      <rPr>
        <sz val="11"/>
        <color indexed="8"/>
        <rFont val="Arial Narrow"/>
        <family val="2"/>
      </rPr>
      <t>: El registro de la valoracion es un proceso de la Gerencia Técnica</t>
    </r>
    <r>
      <rPr>
        <sz val="11"/>
        <color theme="1"/>
        <rFont val="Arial Narrow"/>
        <family val="2"/>
      </rPr>
      <t xml:space="preserve">
</t>
    </r>
    <r>
      <rPr>
        <b/>
        <sz val="11"/>
        <color theme="1"/>
        <rFont val="Arial Narrow"/>
        <family val="2"/>
      </rPr>
      <t>G. Técnica:</t>
    </r>
    <r>
      <rPr>
        <sz val="11"/>
        <color theme="1"/>
        <rFont val="Arial Narrow"/>
        <family val="2"/>
      </rPr>
      <t xml:space="preserve">
Actualmente quien realiza el cargue de los avalúos comerciales al aplicativo son las firmas avaluadoras externas, la aprobación del avaluó comercial y catastral es realizada por parte del equipo avaluador de la Gerencia Técnica, el cual revisa y valida que la información cargada sea lo correcta y con el objetivo de minimizar errores de digitación, adicionalmente se realiza un seguimiento con el reporte de avalúos de comerciales enviado por la Gerencia Comercial. Estado de seguimiento en curso ya que se realiza durante todo el año.
</t>
    </r>
    <r>
      <rPr>
        <b/>
        <sz val="11"/>
        <color theme="1"/>
        <rFont val="Arial Narrow"/>
        <family val="2"/>
      </rPr>
      <t>G. Sociedades Activas</t>
    </r>
    <r>
      <rPr>
        <sz val="11"/>
        <color theme="1"/>
        <rFont val="Arial Narrow"/>
        <family val="2"/>
      </rPr>
      <t>: Todos los avaluos remitidos a las Gerencia de Sociedades Activas son enviados a la Gerencia Técnica para su revisión y aprobación por ser el área competente para este proceso.</t>
    </r>
  </si>
  <si>
    <r>
      <rPr>
        <b/>
        <sz val="11"/>
        <color theme="1"/>
        <rFont val="Arial Narrow"/>
        <family val="2"/>
      </rPr>
      <t>G. Sociedades en Liquidación</t>
    </r>
    <r>
      <rPr>
        <sz val="11"/>
        <color theme="1"/>
        <rFont val="Arial Narrow"/>
        <family val="2"/>
      </rPr>
      <t xml:space="preserve">: No se han realizado convocatorias en el segundo trimestre 2022
</t>
    </r>
    <r>
      <rPr>
        <b/>
        <sz val="11"/>
        <color theme="1"/>
        <rFont val="Arial Narrow"/>
        <family val="2"/>
      </rPr>
      <t>G. Sociedades Activas</t>
    </r>
    <r>
      <rPr>
        <sz val="11"/>
        <color theme="1"/>
        <rFont val="Arial Narrow"/>
        <family val="2"/>
      </rPr>
      <t>: No se materializa el riesgo puesto que en el 3T de 2022 no se realizó convocatoria para revisores fiscales.</t>
    </r>
  </si>
  <si>
    <r>
      <rPr>
        <b/>
        <sz val="11"/>
        <color theme="1"/>
        <rFont val="Arial Narrow"/>
        <family val="2"/>
      </rPr>
      <t>GBI. Urbanos:</t>
    </r>
    <r>
      <rPr>
        <sz val="11"/>
        <color theme="1"/>
        <rFont val="Arial Narrow"/>
        <family val="2"/>
      </rPr>
      <t xml:space="preserve"> ESTA GERENCIA NO REALIZA PROCESO DE ENTREGA MATERIAL DE BIENES TODA VEZ QUE ES LA REGIONAL QUIEN LO EJECUTA
</t>
    </r>
    <r>
      <rPr>
        <b/>
        <sz val="11"/>
        <color theme="1"/>
        <rFont val="Arial Narrow"/>
        <family val="2"/>
      </rPr>
      <t xml:space="preserve">
G. Sociedades Activas</t>
    </r>
    <r>
      <rPr>
        <sz val="11"/>
        <color theme="1"/>
        <rFont val="Arial Narrow"/>
        <family val="2"/>
      </rPr>
      <t>: No se materializa el riesgo puesto que se da cumplimiento al procedimiento.</t>
    </r>
  </si>
  <si>
    <r>
      <rPr>
        <b/>
        <sz val="11"/>
        <color theme="1"/>
        <rFont val="Arial Narrow"/>
        <family val="2"/>
      </rPr>
      <t xml:space="preserve">OCAC: </t>
    </r>
    <r>
      <rPr>
        <sz val="11"/>
        <color theme="1"/>
        <rFont val="Arial Narrow"/>
        <family val="2"/>
      </rPr>
      <t>Los colaboradores que tienen a cargo dicho proceso validan las PQRS allegadas y estas son radicadas a través del modulo de PQRS, en caso de requerirse informaciòn adicional se comunica de dicha solicitud al peticionario a travès del correo electrònico atencionalciudadano@saesas.gov.co</t>
    </r>
  </si>
  <si>
    <r>
      <rPr>
        <b/>
        <sz val="11"/>
        <color theme="1"/>
        <rFont val="Arial Narrow"/>
        <family val="2"/>
      </rPr>
      <t xml:space="preserve">OCAC: </t>
    </r>
    <r>
      <rPr>
        <sz val="11"/>
        <color theme="1"/>
        <rFont val="Arial Narrow"/>
        <family val="2"/>
      </rPr>
      <t>Correos electrónicos remitidos al ciudadano solicitando la información.</t>
    </r>
  </si>
  <si>
    <r>
      <rPr>
        <b/>
        <sz val="11"/>
        <color theme="1"/>
        <rFont val="Arial Narrow"/>
        <family val="2"/>
      </rPr>
      <t>OCAC:</t>
    </r>
    <r>
      <rPr>
        <sz val="11"/>
        <color theme="1"/>
        <rFont val="Arial Narrow"/>
        <family val="2"/>
      </rPr>
      <t xml:space="preserve">  De acuerdo a lo implementado dentro del procedimiento de seguimiento y control a requerimientos, 2 veces a la semana se emite una alerta, los días miércoles se emite una alerta a los Gerentes de cada área y los días viernes se emite la alerta a cada funcionario del área respectiva, adicionalmente, el último viernes de cada mes se emite un comunicado a la Gerencia de Talendo Humano a fin de que se tomen los correctivos pertinentes con los servidores que no han atendido los PQRS.</t>
    </r>
  </si>
  <si>
    <r>
      <rPr>
        <b/>
        <sz val="11"/>
        <color theme="1"/>
        <rFont val="Arial Narrow"/>
        <family val="2"/>
      </rPr>
      <t xml:space="preserve">OCAC: </t>
    </r>
    <r>
      <rPr>
        <sz val="11"/>
        <color theme="1"/>
        <rFont val="Arial Narrow"/>
        <family val="2"/>
      </rPr>
      <t xml:space="preserve"> Correo enviado a cada uno de los servidores que aplique, jefes, gerentes y vicepresidentes desde el email del Jefe de la Oficina de Comunicaciones y Atención al Ciudadano.</t>
    </r>
  </si>
  <si>
    <r>
      <rPr>
        <b/>
        <sz val="11"/>
        <color theme="1"/>
        <rFont val="Arial Narrow"/>
        <family val="2"/>
      </rPr>
      <t>OCAC:</t>
    </r>
    <r>
      <rPr>
        <sz val="11"/>
        <color theme="1"/>
        <rFont val="Arial Narrow"/>
        <family val="2"/>
      </rPr>
      <t xml:space="preserve">  Diariamente los servidores que tienen a su cargo las radicación de los PQRS validan el correcto funcionamiento del módulo en la página web, en los casos que se ha presentado fallas son reportados a través de Tiket a la OGI.</t>
    </r>
  </si>
  <si>
    <r>
      <rPr>
        <b/>
        <sz val="11"/>
        <color theme="1"/>
        <rFont val="Arial Narrow"/>
        <family val="2"/>
      </rPr>
      <t>OCAC:</t>
    </r>
    <r>
      <rPr>
        <sz val="11"/>
        <color theme="1"/>
        <rFont val="Arial Narrow"/>
        <family val="2"/>
      </rPr>
      <t xml:space="preserve"> Tiketes radicados a través de la mesa de ayuda por los funcionarios de la Oficina de Atención al Ciudadano.</t>
    </r>
  </si>
  <si>
    <r>
      <rPr>
        <b/>
        <sz val="11"/>
        <color theme="1"/>
        <rFont val="Arial Narrow"/>
        <family val="2"/>
      </rPr>
      <t xml:space="preserve">OCAC: </t>
    </r>
    <r>
      <rPr>
        <sz val="11"/>
        <color theme="1"/>
        <rFont val="Arial Narrow"/>
        <family val="2"/>
      </rPr>
      <t>Se realiza el traslado de las PQRS conforme a los lineamientos establecidos en el procedimiento de la Oficina de Comunicaciones y Atenciòn al ciudadano.</t>
    </r>
  </si>
  <si>
    <r>
      <rPr>
        <b/>
        <sz val="11"/>
        <color theme="1"/>
        <rFont val="Arial Narrow"/>
        <family val="2"/>
      </rPr>
      <t>OCAC</t>
    </r>
    <r>
      <rPr>
        <sz val="11"/>
        <color theme="1"/>
        <rFont val="Arial Narrow"/>
        <family val="2"/>
      </rPr>
      <t>: Trazadabilidad en el módulo de PQRS.</t>
    </r>
  </si>
  <si>
    <t xml:space="preserve">Acorde al procedimiento de comunicación externa, el profesional asignado remite la información que es solicitada por los medios de comunicación a las áreas misionales, con el fin de entregar  la respuesta emitida por dichas áreas, validando que los tonos comunicacionales sean los apropiados para un medio de comunicación. </t>
  </si>
  <si>
    <t>Solicitudes radicadas a través del módulo de PQRS</t>
  </si>
  <si>
    <t>El profesional delegado de la Oficina de Comunicaciones y Atención al Ciudadano revisa la solicitud del medio de comunicación o periodista y verifica la información requerida para solicitar al proceso responsable los datos e información necesaria de manera oportuna, Esta información es revisada por la jefatura de la Oficina de Comunicaciones y Atención al ciudadano, validando el contenido de la información frente a redacción y pertinencia de la respuesta, sin desvirtuar el objetivo inicial aportado por el proceso responsable, asegurando la entrega de información en los términos de Ley.</t>
  </si>
  <si>
    <t>Respuestas emitidas a través del módulo de PQRS</t>
  </si>
  <si>
    <r>
      <rPr>
        <b/>
        <sz val="11"/>
        <color theme="1"/>
        <rFont val="Arial Narrow"/>
        <family val="2"/>
      </rPr>
      <t xml:space="preserve">OCAC: </t>
    </r>
    <r>
      <rPr>
        <sz val="11"/>
        <color theme="1"/>
        <rFont val="Arial Narrow"/>
        <family val="2"/>
      </rPr>
      <t>La Oficina de Comunicaciones y Atención al ciudadano a través de audiovisuales cargados en el canal de YouTube puso a disposición del ciudadano el paso a paso de cómo radicar a través del mòdulo de PQRS.</t>
    </r>
  </si>
  <si>
    <r>
      <rPr>
        <b/>
        <sz val="11"/>
        <color theme="1"/>
        <rFont val="Arial Narrow"/>
        <family val="2"/>
      </rPr>
      <t xml:space="preserve">OCAC: </t>
    </r>
    <r>
      <rPr>
        <sz val="11"/>
        <color theme="1"/>
        <rFont val="Arial Narrow"/>
        <family val="2"/>
      </rPr>
      <t>Canal de YouTube</t>
    </r>
  </si>
  <si>
    <r>
      <rPr>
        <b/>
        <sz val="11"/>
        <color theme="1"/>
        <rFont val="Arial Narrow"/>
        <family val="2"/>
      </rPr>
      <t>OCAC</t>
    </r>
    <r>
      <rPr>
        <sz val="11"/>
        <color theme="1"/>
        <rFont val="Arial Narrow"/>
        <family val="2"/>
      </rPr>
      <t>: Semanalmente se generan 2 alertas de vencimiento a los colaboradores con el fin que se de respuesta oportuna a la ciudadanía.</t>
    </r>
  </si>
  <si>
    <r>
      <rPr>
        <b/>
        <sz val="11"/>
        <color theme="1"/>
        <rFont val="Arial Narrow"/>
        <family val="2"/>
      </rPr>
      <t xml:space="preserve">OCAC: </t>
    </r>
    <r>
      <rPr>
        <sz val="11"/>
        <color theme="1"/>
        <rFont val="Arial Narrow"/>
        <family val="2"/>
      </rPr>
      <t>Correos remitidos a los servidores y jefes, gerentes y vicepresidentes, a través del usuario del Jefe de la Oficina de Comunicaciones y Atención al Ciudadano.</t>
    </r>
  </si>
  <si>
    <r>
      <rPr>
        <b/>
        <sz val="11"/>
        <color theme="1"/>
        <rFont val="Arial Narrow"/>
        <family val="2"/>
      </rPr>
      <t>OCAC:</t>
    </r>
    <r>
      <rPr>
        <sz val="11"/>
        <color theme="1"/>
        <rFont val="Arial Narrow"/>
        <family val="2"/>
      </rPr>
      <t xml:space="preserve"> Se verifica el contenido de la peticón y se asigna al área correspondiente.</t>
    </r>
  </si>
  <si>
    <r>
      <rPr>
        <b/>
        <sz val="11"/>
        <color theme="1"/>
        <rFont val="Arial Narrow"/>
        <family val="2"/>
      </rPr>
      <t>OCAC</t>
    </r>
    <r>
      <rPr>
        <sz val="11"/>
        <color theme="1"/>
        <rFont val="Arial Narrow"/>
        <family val="2"/>
      </rPr>
      <t>: Trazabilidad en el mòdulo de PQRS.</t>
    </r>
  </si>
  <si>
    <r>
      <rPr>
        <b/>
        <sz val="11"/>
        <color theme="1"/>
        <rFont val="Arial Narrow"/>
        <family val="2"/>
      </rPr>
      <t>OCAC:</t>
    </r>
    <r>
      <rPr>
        <sz val="11"/>
        <color theme="1"/>
        <rFont val="Arial Narrow"/>
        <family val="2"/>
      </rPr>
      <t xml:space="preserve"> Acorde a loslineamientos del procedimiento de comunicación externa la Oficina de Comunicaciones y Atención al Ciudadano brinda la información y asesoría respectiva a los medios de comunicación que requieren entrevistas, ruedas de prensa o comunicados.</t>
    </r>
  </si>
  <si>
    <r>
      <rPr>
        <b/>
        <sz val="11"/>
        <color theme="1"/>
        <rFont val="Arial Narrow"/>
        <family val="2"/>
      </rPr>
      <t>OCAC</t>
    </r>
    <r>
      <rPr>
        <sz val="11"/>
        <color theme="1"/>
        <rFont val="Arial Narrow"/>
        <family val="2"/>
      </rPr>
      <t>: Publicaciones en diversos medios de comunicación.</t>
    </r>
  </si>
  <si>
    <r>
      <rPr>
        <b/>
        <sz val="11"/>
        <color theme="1"/>
        <rFont val="Arial Narrow"/>
        <family val="2"/>
      </rPr>
      <t xml:space="preserve">OCAC: </t>
    </r>
    <r>
      <rPr>
        <sz val="11"/>
        <color theme="1"/>
        <rFont val="Arial Narrow"/>
        <family val="2"/>
      </rPr>
      <t>Acorde a loslineamientos del procedimiento de comunicación externa la Oficina de Comunicaciones y Atención al Ciudadano brinda la información y asesoría respectiva a los medios de comunicación que requieren entrevistas, ruedas de prensa o comunicados.</t>
    </r>
  </si>
  <si>
    <r>
      <rPr>
        <b/>
        <sz val="11"/>
        <color theme="1"/>
        <rFont val="Arial Narrow"/>
        <family val="2"/>
      </rPr>
      <t>OCAC</t>
    </r>
    <r>
      <rPr>
        <sz val="11"/>
        <color theme="1"/>
        <rFont val="Arial Narrow"/>
        <family val="2"/>
      </rPr>
      <t xml:space="preserve">: Acorde a los lineamientos del procedimiento de comunicación externa, las respuestas que se emiten a los medios de comunicación, vienen con el visto bueno de las Vicepresidencias  </t>
    </r>
  </si>
  <si>
    <r>
      <rPr>
        <b/>
        <sz val="11"/>
        <color theme="1"/>
        <rFont val="Arial Narrow"/>
        <family val="2"/>
      </rPr>
      <t xml:space="preserve">OCAC: </t>
    </r>
    <r>
      <rPr>
        <sz val="11"/>
        <color theme="1"/>
        <rFont val="Arial Narrow"/>
        <family val="2"/>
      </rPr>
      <t>Respuestas a solicitudes radicadas a través del módulo de PQRS.</t>
    </r>
  </si>
  <si>
    <r>
      <rPr>
        <b/>
        <sz val="11"/>
        <color theme="1"/>
        <rFont val="Arial Narrow"/>
        <family val="2"/>
      </rPr>
      <t>OCAC</t>
    </r>
    <r>
      <rPr>
        <sz val="11"/>
        <color theme="1"/>
        <rFont val="Arial Narrow"/>
        <family val="2"/>
      </rPr>
      <t>: Los colaboradores que tienen a cargo dicho proceso validan las PQRS allegadas y estas son radicadas a través del modulo de PQRS, en caso de requerirse informaciòn adicional se comunica de dicha solicitud al peticionario a travès del correo electrònico atencionalciudadano@saesas.gov.co</t>
    </r>
  </si>
  <si>
    <r>
      <rPr>
        <b/>
        <sz val="11"/>
        <color theme="1"/>
        <rFont val="Arial Narrow"/>
        <family val="2"/>
      </rPr>
      <t>OCAC:</t>
    </r>
    <r>
      <rPr>
        <sz val="11"/>
        <color theme="1"/>
        <rFont val="Arial Narrow"/>
        <family val="2"/>
      </rPr>
      <t xml:space="preserve"> Correos electrónicos remitidos al ciudadano solicitando la información.</t>
    </r>
  </si>
  <si>
    <r>
      <rPr>
        <b/>
        <sz val="11"/>
        <color indexed="8"/>
        <rFont val="Arial Narrow"/>
        <family val="2"/>
      </rPr>
      <t>O. Control Interno</t>
    </r>
    <r>
      <rPr>
        <sz val="11"/>
        <color indexed="8"/>
        <rFont val="Arial Narrow"/>
        <family val="2"/>
      </rPr>
      <t xml:space="preserve">: Desde el mes de julio y todo el mes de agosto se desarrolló una campaña de autocontrol </t>
    </r>
    <r>
      <rPr>
        <i/>
        <sz val="11"/>
        <color indexed="8"/>
        <rFont val="Arial Narrow"/>
        <family val="2"/>
      </rPr>
      <t>"Yo ejecuto, Yo controlo</t>
    </r>
    <r>
      <rPr>
        <sz val="11"/>
        <color indexed="8"/>
        <rFont val="Arial Narrow"/>
        <family val="2"/>
      </rPr>
      <t>" socializando a toda la Entidad sobre el Sistema de Control Interno y el rol de las Oficinas de Control Interno.</t>
    </r>
    <r>
      <rPr>
        <sz val="11"/>
        <color theme="1"/>
        <rFont val="Arial Narrow"/>
        <family val="2"/>
      </rPr>
      <t xml:space="preserve">
</t>
    </r>
    <r>
      <rPr>
        <b/>
        <sz val="11"/>
        <color theme="1"/>
        <rFont val="Arial Narrow"/>
        <family val="2"/>
      </rPr>
      <t xml:space="preserve">OCAC: </t>
    </r>
    <r>
      <rPr>
        <sz val="11"/>
        <color theme="1"/>
        <rFont val="Arial Narrow"/>
        <family val="2"/>
      </rPr>
      <t>Acorde a las campañas de comunicación interna, de manera conjunta con la Oficina de Control Interno se realizó la publicación de las piezas gràficas correspondientes al proyecto "Yo ejecuto, yo controlo".</t>
    </r>
  </si>
  <si>
    <r>
      <rPr>
        <b/>
        <sz val="11"/>
        <color indexed="8"/>
        <rFont val="Arial Narrow"/>
        <family val="2"/>
      </rPr>
      <t>O. Control Interno</t>
    </r>
    <r>
      <rPr>
        <sz val="11"/>
        <color indexed="8"/>
        <rFont val="Arial Narrow"/>
        <family val="2"/>
      </rPr>
      <t xml:space="preserve">: Las evidencias se encuentran en la siguiente ruta:
\\fileserver\publica\8 - Oficina de Control Interno\2022\Enfoque hacia la prevención, asesoría y acompañamiento\Campaña Autocontrol.
</t>
    </r>
    <r>
      <rPr>
        <b/>
        <sz val="11"/>
        <color rgb="FF000000"/>
        <rFont val="Arial Narrow"/>
        <family val="2"/>
      </rPr>
      <t>OCAC:</t>
    </r>
    <r>
      <rPr>
        <sz val="11"/>
        <color indexed="8"/>
        <rFont val="Arial Narrow"/>
        <family val="2"/>
      </rPr>
      <t xml:space="preserve"> Piezas gráficas remitidas a toda la entidad a través del correo de comunicaciones@saesas.gov.co</t>
    </r>
  </si>
  <si>
    <t xml:space="preserve">No se materializó el riesgo .
La Oficina de Comunicaciones y Atención al Ciudadano cumple con lo establecido en el procedimiento de comunicación externa P-CA1-032 y realiza la validación con el área misional que brinda la información. </t>
  </si>
  <si>
    <t>"No se materializó el riesgo .
La Oficina de Comunicaciones y Atención al Ciudadano cumple con lo establecido en el procedimiento P-CA2-033 Procedimiento Atención, Seguimiento y control a Requerimientos, igualmente lo establecido en el T-CA2-004 Protocolo de Atención a requerimientos de la ciudadania. "</t>
  </si>
  <si>
    <r>
      <rPr>
        <b/>
        <sz val="11"/>
        <color rgb="FF000000"/>
        <rFont val="Arial Narrow"/>
        <family val="2"/>
      </rPr>
      <t>G. Proyectos Especiales</t>
    </r>
    <r>
      <rPr>
        <sz val="11"/>
        <color indexed="8"/>
        <rFont val="Arial Narrow"/>
        <family val="2"/>
      </rPr>
      <t xml:space="preserve">: 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 xml:space="preserve">
D. Presidencia:</t>
    </r>
    <r>
      <rPr>
        <sz val="11"/>
        <color indexed="8"/>
        <rFont val="Arial Narrow"/>
        <family val="2"/>
      </rPr>
      <t xml:space="preserve"> La caja menor se encuentra a cargo de la Gerencia de Talento Humano, quien manifiesta que verifica toda la documentación para legalizar a través del aplicativo ERP y posteriormente se realiza la legalización formal en la Gerencia Financiera
</t>
    </r>
    <r>
      <rPr>
        <b/>
        <sz val="11"/>
        <color rgb="FF000000"/>
        <rFont val="Arial Narrow"/>
        <family val="2"/>
      </rPr>
      <t xml:space="preserve">
VP. Inmuebles y Muebles: </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GR. Occidente:</t>
    </r>
    <r>
      <rPr>
        <sz val="11"/>
        <color indexed="8"/>
        <rFont val="Arial Narrow"/>
        <family val="2"/>
      </rPr>
      <t xml:space="preserve">
se valida y se revisa cada legalizacion que se remite a  la gerencia financiera.
</t>
    </r>
    <r>
      <rPr>
        <b/>
        <sz val="11"/>
        <color rgb="FF000000"/>
        <rFont val="Arial Narrow"/>
        <family val="2"/>
      </rPr>
      <t>GR Sur Occidente</t>
    </r>
    <r>
      <rPr>
        <sz val="11"/>
        <color indexed="8"/>
        <rFont val="Arial Narrow"/>
        <family val="2"/>
      </rPr>
      <t xml:space="preserve">: Se sube los gastos al aplicativo Seven - ERPsegún el procedimiento
</t>
    </r>
    <r>
      <rPr>
        <b/>
        <sz val="11"/>
        <color rgb="FF000000"/>
        <rFont val="Arial Narrow"/>
        <family val="2"/>
      </rPr>
      <t>GRCO:</t>
    </r>
    <r>
      <rPr>
        <sz val="11"/>
        <color indexed="8"/>
        <rFont val="Arial Narrow"/>
        <family val="2"/>
      </rPr>
      <t xml:space="preserve"> Se realizan las observaciones a los funcionarios por medio de memorandos, circulares y demas herramientas ludicas para la oportuna legalizacion de la caja mejor.
</t>
    </r>
    <r>
      <rPr>
        <b/>
        <sz val="11"/>
        <color rgb="FF000000"/>
        <rFont val="Arial Narrow"/>
        <family val="2"/>
      </rPr>
      <t>VP. Sociedades:</t>
    </r>
    <r>
      <rPr>
        <sz val="11"/>
        <color indexed="8"/>
        <rFont val="Arial Narrow"/>
        <family val="2"/>
      </rPr>
      <t xml:space="preserve"> 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</si>
  <si>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G.R Norte</t>
    </r>
    <r>
      <rPr>
        <sz val="11"/>
        <color indexed="8"/>
        <rFont val="Arial Narrow"/>
        <family val="2"/>
      </rPr>
      <t xml:space="preserve">: 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 xml:space="preserve">
GR. Occidente:
</t>
    </r>
    <r>
      <rPr>
        <sz val="11"/>
        <color indexed="8"/>
        <rFont val="Arial Narrow"/>
        <family val="2"/>
      </rPr>
      <t xml:space="preserve">remision de caja menor con soprotes
</t>
    </r>
    <r>
      <rPr>
        <b/>
        <sz val="11"/>
        <color rgb="FF000000"/>
        <rFont val="Arial Narrow"/>
        <family val="2"/>
      </rPr>
      <t>GR Sur Occidente:</t>
    </r>
    <r>
      <rPr>
        <sz val="11"/>
        <color indexed="8"/>
        <rFont val="Arial Narrow"/>
        <family val="2"/>
      </rPr>
      <t xml:space="preserve"> Consecutivo Aplicativo ERP
</t>
    </r>
    <r>
      <rPr>
        <b/>
        <sz val="11"/>
        <color rgb="FF000000"/>
        <rFont val="Arial Narrow"/>
        <family val="2"/>
      </rPr>
      <t>VP. Sociedades:</t>
    </r>
    <r>
      <rPr>
        <sz val="11"/>
        <color indexed="8"/>
        <rFont val="Arial Narrow"/>
        <family val="2"/>
      </rPr>
      <t xml:space="preserve"> Radicados 20225200031443 mes de julio Y 20225200047943 mes de septiembre.</t>
    </r>
  </si>
  <si>
    <r>
      <rPr>
        <b/>
        <sz val="11"/>
        <color rgb="FF000000"/>
        <rFont val="Arial Narrow"/>
        <family val="2"/>
      </rPr>
      <t xml:space="preserve">G. Proyectos Especiales: </t>
    </r>
    <r>
      <rPr>
        <sz val="11"/>
        <color indexed="8"/>
        <rFont val="Arial Narrow"/>
        <family val="2"/>
      </rPr>
      <t xml:space="preserve">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D. Presidencia:</t>
    </r>
    <r>
      <rPr>
        <sz val="11"/>
        <color indexed="8"/>
        <rFont val="Arial Narrow"/>
        <family val="2"/>
      </rPr>
      <t xml:space="preserve"> La caja menor se encuentra a cargo de la Gerencia de Talento Humano, quien manifiesta que verifica toda la documentación para legalizar a través del aplicativo ERP, la verificación de las deducciones de ley y posteriormente se realiza la legalización formal en la Gerencia Financiera
</t>
    </r>
    <r>
      <rPr>
        <b/>
        <sz val="11"/>
        <color rgb="FF000000"/>
        <rFont val="Arial Narrow"/>
        <family val="2"/>
      </rPr>
      <t xml:space="preserve">
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 xml:space="preserve">
VP. Inmuebles y Muebles:</t>
    </r>
    <r>
      <rPr>
        <sz val="11"/>
        <color indexed="8"/>
        <rFont val="Arial Narrow"/>
        <family val="2"/>
      </rPr>
      <t xml:space="preserve">  EL PROCESO COMO LO ESTÁ MANEJA EN EL MOMENTO UN FUNCIONARIO ASISTENCIAL, NO PROFESIONAL COMO SE INDICA, PARA EL MOMENTO NO MATERIALIZA  NINGÚN TIPO DE RIESGO, CUMPLIENDO CON LOS PROCEDIMIENTOS ESTABLECIDOS EN EL MANUAL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 xml:space="preserve">
GR. Occidente:
</t>
    </r>
    <r>
      <rPr>
        <sz val="11"/>
        <color indexed="8"/>
        <rFont val="Arial Narrow"/>
        <family val="2"/>
      </rPr>
      <t xml:space="preserve">se valida y se revisa cada legalizacion que se remite a  la gerencia financiera.
</t>
    </r>
    <r>
      <rPr>
        <b/>
        <sz val="11"/>
        <color rgb="FF000000"/>
        <rFont val="Arial Narrow"/>
        <family val="2"/>
      </rPr>
      <t>GR Sur Occidente</t>
    </r>
    <r>
      <rPr>
        <sz val="11"/>
        <color indexed="8"/>
        <rFont val="Arial Narrow"/>
        <family val="2"/>
      </rPr>
      <t xml:space="preserve">: El funiconario realiza la validacion y deducción según corresponda, de acuerdo con el monto asignado a la regional periodicamente. 
</t>
    </r>
    <r>
      <rPr>
        <b/>
        <sz val="11"/>
        <color rgb="FF000000"/>
        <rFont val="Arial Narrow"/>
        <family val="2"/>
      </rPr>
      <t>GRCO:</t>
    </r>
    <r>
      <rPr>
        <sz val="11"/>
        <color indexed="8"/>
        <rFont val="Arial Narrow"/>
        <family val="2"/>
      </rPr>
      <t xml:space="preserve"> Se realiza mediante menorando la legalizacion de los recursos utilizados de caja menor todos los 25 de cada mes a la gerencia financiera.
</t>
    </r>
    <r>
      <rPr>
        <b/>
        <sz val="11"/>
        <color rgb="FF000000"/>
        <rFont val="Arial Narrow"/>
        <family val="2"/>
      </rPr>
      <t xml:space="preserve">
VP. Sociedades:</t>
    </r>
    <r>
      <rPr>
        <sz val="11"/>
        <color indexed="8"/>
        <rFont val="Arial Narrow"/>
        <family val="2"/>
      </rPr>
      <t xml:space="preserve"> 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</si>
  <si>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G.R Norte</t>
    </r>
    <r>
      <rPr>
        <sz val="11"/>
        <color indexed="8"/>
        <rFont val="Arial Narrow"/>
        <family val="2"/>
      </rPr>
      <t xml:space="preserve">: 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 xml:space="preserve">GR. Occidente:
</t>
    </r>
    <r>
      <rPr>
        <sz val="11"/>
        <color indexed="8"/>
        <rFont val="Arial Narrow"/>
        <family val="2"/>
      </rPr>
      <t xml:space="preserve">remision de caja menor con soprotes
</t>
    </r>
    <r>
      <rPr>
        <b/>
        <sz val="11"/>
        <color rgb="FF000000"/>
        <rFont val="Arial Narrow"/>
        <family val="2"/>
      </rPr>
      <t>GR Sur Occidente:</t>
    </r>
    <r>
      <rPr>
        <sz val="11"/>
        <color indexed="8"/>
        <rFont val="Arial Narrow"/>
        <family val="2"/>
      </rPr>
      <t xml:space="preserve"> ERP -Seven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VP. Sociedades:</t>
    </r>
    <r>
      <rPr>
        <sz val="11"/>
        <color indexed="8"/>
        <rFont val="Arial Narrow"/>
        <family val="2"/>
      </rPr>
      <t xml:space="preserve"> Radicados 20225200031443 mes de julio Y 20225200047943 mes de septiembre.</t>
    </r>
  </si>
  <si>
    <r>
      <rPr>
        <b/>
        <sz val="11"/>
        <color rgb="FF000000"/>
        <rFont val="Arial Narrow"/>
        <family val="2"/>
      </rPr>
      <t>G. Proyectos Especiales:</t>
    </r>
    <r>
      <rPr>
        <sz val="11"/>
        <color indexed="8"/>
        <rFont val="Arial Narrow"/>
        <family val="2"/>
      </rPr>
      <t xml:space="preserve"> La Gerencia de Proyectos Especiales cuenta con un funcionario encargado del registro y legalización de la caja menor de la Gerencia, actividad que es supervisada y validada por parte del coordinador de Finanzas del área.
</t>
    </r>
    <r>
      <rPr>
        <b/>
        <sz val="11"/>
        <color rgb="FF000000"/>
        <rFont val="Arial Narrow"/>
        <family val="2"/>
      </rPr>
      <t>G.R Norte</t>
    </r>
    <r>
      <rPr>
        <sz val="11"/>
        <color indexed="8"/>
        <rFont val="Arial Narrow"/>
        <family val="2"/>
      </rPr>
      <t xml:space="preserve">: Durante el trimestre, la asistente administrativa de la Gerencia tramitó la legalización de caja menor correspondiente a los meses de julio, agosto y septiembre a travès del aplicativo ERP Administrativo y Financiero. 
</t>
    </r>
    <r>
      <rPr>
        <b/>
        <sz val="11"/>
        <color rgb="FF000000"/>
        <rFont val="Arial Narrow"/>
        <family val="2"/>
      </rPr>
      <t>D. Presidencia</t>
    </r>
    <r>
      <rPr>
        <sz val="11"/>
        <color indexed="8"/>
        <rFont val="Arial Narrow"/>
        <family val="2"/>
      </rPr>
      <t xml:space="preserve">: La caja menor se encuentra a cargo de la Gerencia de Talento Humano, quien manifiesta que verifica toda la documentación para legalizar a través del aplicativo ERP y posteriormente se realiza la legalización formal en la Gerencia Financiera
</t>
    </r>
    <r>
      <rPr>
        <b/>
        <sz val="11"/>
        <color rgb="FF000000"/>
        <rFont val="Arial Narrow"/>
        <family val="2"/>
      </rPr>
      <t>G. Talento Humano</t>
    </r>
    <r>
      <rPr>
        <sz val="11"/>
        <color indexed="8"/>
        <rFont val="Arial Narrow"/>
        <family val="2"/>
      </rPr>
      <t xml:space="preserve">: Este riesgo es reportado por el GIT de Viáticos y comisiones
</t>
    </r>
    <r>
      <rPr>
        <b/>
        <sz val="11"/>
        <color rgb="FF000000"/>
        <rFont val="Arial Narrow"/>
        <family val="2"/>
      </rPr>
      <t>GR. Occidente:</t>
    </r>
    <r>
      <rPr>
        <sz val="11"/>
        <color indexed="8"/>
        <rFont val="Arial Narrow"/>
        <family val="2"/>
      </rPr>
      <t xml:space="preserve">
se valida y se revisa cada legalizacion que se remite a  la gerencia financiera.
</t>
    </r>
    <r>
      <rPr>
        <b/>
        <sz val="11"/>
        <color rgb="FF000000"/>
        <rFont val="Arial Narrow"/>
        <family val="2"/>
      </rPr>
      <t>GR Sur Occidente:</t>
    </r>
    <r>
      <rPr>
        <sz val="11"/>
        <color indexed="8"/>
        <rFont val="Arial Narrow"/>
        <family val="2"/>
      </rPr>
      <t xml:space="preserve"> El funiconario realiza la validacion y deducción según corresponda, de acuerdo con el monto asignado a la regional periodicamente. 
</t>
    </r>
    <r>
      <rPr>
        <b/>
        <sz val="11"/>
        <color rgb="FF000000"/>
        <rFont val="Arial Narrow"/>
        <family val="2"/>
      </rPr>
      <t xml:space="preserve">GRCO: </t>
    </r>
    <r>
      <rPr>
        <sz val="11"/>
        <color indexed="8"/>
        <rFont val="Arial Narrow"/>
        <family val="2"/>
      </rPr>
      <t xml:space="preserve">Se realiza mediante menorando la legalizacion de los recursos utilizados de caja menor todos los 25 de cada mes a la gerencia financiera.
</t>
    </r>
    <r>
      <rPr>
        <b/>
        <sz val="11"/>
        <color rgb="FF000000"/>
        <rFont val="Arial Narrow"/>
        <family val="2"/>
      </rPr>
      <t xml:space="preserve">VP. Sociedades: </t>
    </r>
    <r>
      <rPr>
        <sz val="11"/>
        <color indexed="8"/>
        <rFont val="Arial Narrow"/>
        <family val="2"/>
      </rPr>
      <t>En el tercer trimestre del año 2022, el funcionario asignado para administrar la caja menor de la vicepresidencia de Sociedades, realiza legalización en los meses de julio y septiembre en el aplicativo Seven ERP verificando que cada gasto cumpla con su soporte de acuerdo a las políticas del procedimiento  de caja amenor.</t>
    </r>
  </si>
  <si>
    <r>
      <rPr>
        <b/>
        <sz val="11"/>
        <color rgb="FF000000"/>
        <rFont val="Arial Narrow"/>
        <family val="2"/>
      </rPr>
      <t>G. Proyectos Especiales</t>
    </r>
    <r>
      <rPr>
        <sz val="11"/>
        <color indexed="8"/>
        <rFont val="Arial Narrow"/>
        <family val="2"/>
      </rPr>
      <t xml:space="preserve">: ERP
</t>
    </r>
    <r>
      <rPr>
        <b/>
        <sz val="11"/>
        <color rgb="FF000000"/>
        <rFont val="Arial Narrow"/>
        <family val="2"/>
      </rPr>
      <t xml:space="preserve">G.R Norte: </t>
    </r>
    <r>
      <rPr>
        <sz val="11"/>
        <color indexed="8"/>
        <rFont val="Arial Narrow"/>
        <family val="2"/>
      </rPr>
      <t xml:space="preserve">Casos creados en sistema ERP Administrativo y Financiero.                 \\fileserver\publica\45 - Regional Norte\GERENCIA\CAJA MENOR\2022\7.JULIO                       \\fileserver\publica\45 - Regional Norte\GERENCIA\CAJA MENOR\2022\8. AGOSTO                     \\fileserver\publica\45 - Regional Norte\GERENCIA\CAJA MENOR\2022\9 SEPTIEMBRE
</t>
    </r>
    <r>
      <rPr>
        <b/>
        <sz val="11"/>
        <color rgb="FF000000"/>
        <rFont val="Arial Narrow"/>
        <family val="2"/>
      </rPr>
      <t>D. Presidencia</t>
    </r>
    <r>
      <rPr>
        <sz val="11"/>
        <color indexed="8"/>
        <rFont val="Arial Narrow"/>
        <family val="2"/>
      </rPr>
      <t xml:space="preserve">: ERP / Gerencia Financiera
</t>
    </r>
    <r>
      <rPr>
        <b/>
        <sz val="11"/>
        <color rgb="FF000000"/>
        <rFont val="Arial Narrow"/>
        <family val="2"/>
      </rPr>
      <t xml:space="preserve">
VP. Inmuebles y Muebles:</t>
    </r>
    <r>
      <rPr>
        <sz val="11"/>
        <color indexed="8"/>
        <rFont val="Arial Narrow"/>
        <family val="2"/>
      </rPr>
      <t xml:space="preserve"> SE PUEDE EVIDENCIAR MEDIANTE EL APLICATIVO ERP Y ORFEO CONTAMOS CON UNA TABLA DE CONTROL PARA EL MEDIO DE ANTICIPOS Y LEGALIZACIÓN DE LA CAJA MENOR. EN LA RUTA DE LA SIGUIENTE CARPETA \\fileserver\publica\61 - Vicepresidencia de Bienes\Helenita\ASISTENCIAL\ESCRITORIO\CAJA MENOR MES A MES
</t>
    </r>
    <r>
      <rPr>
        <b/>
        <sz val="11"/>
        <color rgb="FF000000"/>
        <rFont val="Arial Narrow"/>
        <family val="2"/>
      </rPr>
      <t>GR. Occidente:</t>
    </r>
    <r>
      <rPr>
        <sz val="11"/>
        <color indexed="8"/>
        <rFont val="Arial Narrow"/>
        <family val="2"/>
      </rPr>
      <t xml:space="preserve">
remision de caja menor con soprotes
</t>
    </r>
    <r>
      <rPr>
        <b/>
        <sz val="11"/>
        <color rgb="FF000000"/>
        <rFont val="Arial Narrow"/>
        <family val="2"/>
      </rPr>
      <t>GR Sur Occidente:</t>
    </r>
    <r>
      <rPr>
        <sz val="11"/>
        <color indexed="8"/>
        <rFont val="Arial Narrow"/>
        <family val="2"/>
      </rPr>
      <t xml:space="preserve"> ERP -Seven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 xml:space="preserve">
VP. Sociedades</t>
    </r>
    <r>
      <rPr>
        <sz val="11"/>
        <color indexed="8"/>
        <rFont val="Arial Narrow"/>
        <family val="2"/>
      </rPr>
      <t>: Radicados 20225200031443 mes de julio Y 20225200047943 mes de septiembre.</t>
    </r>
  </si>
  <si>
    <r>
      <rPr>
        <b/>
        <sz val="11"/>
        <color theme="1"/>
        <rFont val="Arial Narrow"/>
        <family val="2"/>
      </rPr>
      <t xml:space="preserve">GIT Administrativa: </t>
    </r>
    <r>
      <rPr>
        <sz val="11"/>
        <color theme="1"/>
        <rFont val="Arial Narrow"/>
        <family val="2"/>
      </rPr>
      <t xml:space="preserve">Los procesos de contratación que han sido adelatandos por esta área se tramitan como corresponde a traves del aplicativo ERP, en el que se registra toda la trazabilidad de la solicitud de contratación, la elaboración de estudios previos y los documentos que soportan la contratación, antes del cargue estos documentos son previamente validados por el Coordinador del GIT de servicios Administrativos para su aprobación y o ajustes.
</t>
    </r>
    <r>
      <rPr>
        <b/>
        <sz val="11"/>
        <color theme="1"/>
        <rFont val="Arial Narrow"/>
        <family val="2"/>
      </rPr>
      <t xml:space="preserve">GIT Archivo: </t>
    </r>
    <r>
      <rPr>
        <sz val="11"/>
        <color theme="1"/>
        <rFont val="Arial Narrow"/>
        <family val="2"/>
      </rPr>
      <t xml:space="preserve">En el tercer trimestre del 2022 el Git de archivo y correspondencia no generero estudios previos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G. Proyectos Especiales</t>
    </r>
    <r>
      <rPr>
        <sz val="11"/>
        <color theme="1"/>
        <rFont val="Arial Narrow"/>
        <family val="2"/>
      </rPr>
      <t xml:space="preserve">: 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G.Sociedades Liquidación:</t>
    </r>
    <r>
      <rPr>
        <sz val="11"/>
        <color theme="1"/>
        <rFont val="Arial Narrow"/>
        <family val="2"/>
      </rPr>
      <t xml:space="preserve"> La GSL no suscribe contratos con terceros.
</t>
    </r>
    <r>
      <rPr>
        <b/>
        <sz val="11"/>
        <color theme="1"/>
        <rFont val="Arial Narrow"/>
        <family val="2"/>
      </rPr>
      <t>GBI. Rurales:</t>
    </r>
    <r>
      <rPr>
        <sz val="11"/>
        <color theme="1"/>
        <rFont val="Arial Narrow"/>
        <family val="2"/>
      </rPr>
      <t xml:space="preserve">
Esta actividad no aplica para la Gerencia de Bienes inmuebles rurales ya que no se han desarrollado nuevos contratos y convenios no se ha requerido la elaboracion de estudios previos.
</t>
    </r>
    <r>
      <rPr>
        <b/>
        <sz val="11"/>
        <color theme="1"/>
        <rFont val="Arial Narrow"/>
        <family val="2"/>
      </rPr>
      <t xml:space="preserve">
G.R Norte</t>
    </r>
    <r>
      <rPr>
        <sz val="11"/>
        <color theme="1"/>
        <rFont val="Arial Narrow"/>
        <family val="2"/>
      </rPr>
      <t xml:space="preserve">: La Gerencia Regional no participa de esta actividad.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
D. Presidencia</t>
    </r>
    <r>
      <rPr>
        <sz val="11"/>
        <color theme="1"/>
        <rFont val="Arial Narrow"/>
        <family val="2"/>
      </rPr>
      <t xml:space="preserve">: El despacho de la Presidencia no realiza supervision de contratos, toda vez que se encuentran bajo responsabilidad de cada area competente y la revisión de requisitos por parte de la Gerencia de Contratos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de la aprobación en el aplicativo ERP. El supervisor encargado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jurídicas y financieras  requeridas, entre otros)
* Solicitudes y registros en Módulo de Contratos ERP
</t>
    </r>
    <r>
      <rPr>
        <b/>
        <sz val="11"/>
        <color theme="1"/>
        <rFont val="Arial Narrow"/>
        <family val="2"/>
      </rPr>
      <t>GR. Occidente</t>
    </r>
    <r>
      <rPr>
        <sz val="11"/>
        <color theme="1"/>
        <rFont val="Arial Narrow"/>
        <family val="2"/>
      </rPr>
      <t xml:space="preserve">: Se realiza la revision de estudios previos antes de remitir a la gerencia de contratos cuando se trata de estudios previos para nuevos contratos o de modificaciones contractuales.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t>
    </r>
    <r>
      <rPr>
        <b/>
        <sz val="11"/>
        <color theme="1"/>
        <rFont val="Arial Narrow"/>
        <family val="2"/>
      </rPr>
      <t xml:space="preserve">O. Gestión de la Información:
</t>
    </r>
    <r>
      <rPr>
        <sz val="11"/>
        <color theme="1"/>
        <rFont val="Arial Narrow"/>
        <family val="2"/>
      </rPr>
      <t xml:space="preserve">A corte de septiembre 2022 se han revisado y verificado estudios previos para los contratos tramitados durante este periodo.
</t>
    </r>
    <r>
      <rPr>
        <b/>
        <sz val="11"/>
        <color theme="1"/>
        <rFont val="Arial Narrow"/>
        <family val="2"/>
      </rPr>
      <t>GB. Muebles</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G. Asuntos Legales</t>
    </r>
    <r>
      <rPr>
        <sz val="11"/>
        <color theme="1"/>
        <rFont val="Arial Narrow"/>
        <family val="2"/>
      </rPr>
      <t xml:space="preserve">: En este momento se encuentra en evalució estudio una nueva contratación en el area defensa jurídica, por lo que, se olciita estudio ya probación por la Gerente de Asuntos Legales
</t>
    </r>
    <r>
      <rPr>
        <b/>
        <sz val="11"/>
        <color theme="1"/>
        <rFont val="Arial Narrow"/>
        <family val="2"/>
      </rPr>
      <t>GR Sur Occidente:</t>
    </r>
    <r>
      <rPr>
        <sz val="11"/>
        <color theme="1"/>
        <rFont val="Arial Narrow"/>
        <family val="2"/>
      </rPr>
      <t xml:space="preserve"> Verificación de lo requerido al contratista de acuerdo con el P-BS1-024 Procedimiento Elaboración Estudios Previos
</t>
    </r>
    <r>
      <rPr>
        <b/>
        <sz val="11"/>
        <color theme="1"/>
        <rFont val="Arial Narrow"/>
        <family val="2"/>
      </rPr>
      <t>GRCO</t>
    </r>
    <r>
      <rPr>
        <sz val="11"/>
        <color theme="1"/>
        <rFont val="Arial Narrow"/>
        <family val="2"/>
      </rPr>
      <t xml:space="preserve">: Finalizado
</t>
    </r>
    <r>
      <rPr>
        <b/>
        <sz val="11"/>
        <color theme="1"/>
        <rFont val="Arial Narrow"/>
        <family val="2"/>
      </rPr>
      <t>G. Sociedades Activas</t>
    </r>
    <r>
      <rPr>
        <sz val="11"/>
        <color theme="1"/>
        <rFont val="Arial Narrow"/>
        <family val="2"/>
      </rPr>
      <t xml:space="preserve">: 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Durante el tercer trimestre no se revisaron estudio previos </t>
    </r>
  </si>
  <si>
    <r>
      <rPr>
        <b/>
        <sz val="11"/>
        <color theme="1"/>
        <rFont val="Arial Narrow"/>
        <family val="2"/>
      </rPr>
      <t>GIT Administrativa:</t>
    </r>
    <r>
      <rPr>
        <sz val="11"/>
        <color theme="1"/>
        <rFont val="Arial Narrow"/>
        <family val="2"/>
      </rPr>
      <t xml:space="preserve"> Todos los procesos contractuales solicitados por el area cuentan con sus correspondientes análisis o estudio de mercado, cotizaciones, verificación de requisitos habilitantes y evaluación de ofertas. Así mismo, previamente a los proveedores se le consultan sus antecedentes ante las Entidades competentes. Por último, se realiza la elaboración del formato de estudios previos debidamente justificada la necesidad y demás requisitos, documento que es aprobado y firmado por el jefe de área, dando cumplimiento a lo establecido en el Manual de Contratacion que ha establecido la Entidad. Estos documentos posteriormente son cargados y gestionados en el aplicativo ERP.
</t>
    </r>
    <r>
      <rPr>
        <b/>
        <sz val="11"/>
        <color theme="1"/>
        <rFont val="Arial Narrow"/>
        <family val="2"/>
      </rPr>
      <t>GIT Archivo:</t>
    </r>
    <r>
      <rPr>
        <sz val="11"/>
        <color theme="1"/>
        <rFont val="Arial Narrow"/>
        <family val="2"/>
      </rPr>
      <t xml:space="preserve"> En el tercer trimestre del 2022 el Git de archivo y correspondencia no generero estudios previos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adodptado por la Sociedad mediante el diligenciamiento del formato F-BS1-054 Estudios previos, los cuales se radican a la Gerencia de Contratos mediante flujo de Seven ERP para ser revisados y realizar los ajustes en caso de ser necesario
</t>
    </r>
    <r>
      <rPr>
        <b/>
        <sz val="11"/>
        <color theme="1"/>
        <rFont val="Arial Narrow"/>
        <family val="2"/>
      </rPr>
      <t>G. Proyectos Especiales</t>
    </r>
    <r>
      <rPr>
        <sz val="11"/>
        <color theme="1"/>
        <rFont val="Arial Narrow"/>
        <family val="2"/>
      </rPr>
      <t xml:space="preserve">: La GPE adelanta los estudios de mercado y análisis del sector previo a la estructuración de los estudios previos cumpliendo con lo contemplado en el manual de contratación de la Entidad. Posteriormente, se remiten en su totalidad  a la Gerencia de Contratos para su revisón y validación.
</t>
    </r>
    <r>
      <rPr>
        <b/>
        <sz val="11"/>
        <color theme="1"/>
        <rFont val="Arial Narrow"/>
        <family val="2"/>
      </rPr>
      <t>G. Sociedades Liquidación</t>
    </r>
    <r>
      <rPr>
        <sz val="11"/>
        <color theme="1"/>
        <rFont val="Arial Narrow"/>
        <family val="2"/>
      </rPr>
      <t xml:space="preserve">: En la GSL no existe funcionario designado para verificar que los estudios previos realizados por los profesionales delegados cumplan con los criterios establecidos en el F-BS1 -054.
</t>
    </r>
    <r>
      <rPr>
        <b/>
        <sz val="11"/>
        <color theme="1"/>
        <rFont val="Arial Narrow"/>
        <family val="2"/>
      </rPr>
      <t>GBI. Rurales:</t>
    </r>
    <r>
      <rPr>
        <sz val="11"/>
        <color theme="1"/>
        <rFont val="Arial Narrow"/>
        <family val="2"/>
      </rPr>
      <t xml:space="preserve">
La gerencia de bienes inmuebles rurales no ha realizado verificacion, validacion seguimiento de estudios previos. 
</t>
    </r>
    <r>
      <rPr>
        <b/>
        <sz val="11"/>
        <color theme="1"/>
        <rFont val="Arial Narrow"/>
        <family val="2"/>
      </rPr>
      <t>G.R Norte</t>
    </r>
    <r>
      <rPr>
        <sz val="11"/>
        <color theme="1"/>
        <rFont val="Arial Narrow"/>
        <family val="2"/>
      </rPr>
      <t xml:space="preserve">: La Gerencia Regional no participa de esta actividad.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
D. Presidencia</t>
    </r>
    <r>
      <rPr>
        <sz val="11"/>
        <color theme="1"/>
        <rFont val="Arial Narrow"/>
        <family val="2"/>
      </rPr>
      <t xml:space="preserve">: El despacho de la Presidencia no realizala verififcación y aprobación de los estudios previos, toda vez que se encuentran bajo responsabilidad de cada area competente y la Gerencia de Contratos. Sin embargo de requerirse alguna colaboración en la verificación por parte del Despacho, la misma se realiza
</t>
    </r>
    <r>
      <rPr>
        <b/>
        <sz val="11"/>
        <color theme="1"/>
        <rFont val="Arial Narrow"/>
        <family val="2"/>
      </rPr>
      <t>G. Técnica:</t>
    </r>
    <r>
      <rPr>
        <sz val="11"/>
        <color theme="1"/>
        <rFont val="Arial Narrow"/>
        <family val="2"/>
      </rPr>
      <t xml:space="preserve">
El supervisor encargado verifica los estudios previos de los procesos contractuales y revisa que cumpla con los criterios técnicos formato P-BS1-054 Procedimiento Elaboración Estudios Previos exigidos, realizando registro de la aprobación en el aplicativo ERP. El supervisor encargado asigna unos apoyos de supervisión de contratos dentro de la Gerencia Técnica acordes al área de conocimiento, los cuales verifican el cumplimiento del contrato diligenciando los formatos F-BS3-178 / F-GF3-044, con aprobación del supervisor. En estos formatos se especifican los objetos, cumplimiento y estado de la ejecución del contrato, entre otros.
Cabe mencionar que el supervisor de los contratos es el Gerente Técnico, quien asigna los apoyos de supervisión de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t>
    </r>
    <r>
      <rPr>
        <b/>
        <sz val="11"/>
        <color theme="1"/>
        <rFont val="Arial Narrow"/>
        <family val="2"/>
      </rPr>
      <t>GR. Occidente:</t>
    </r>
    <r>
      <rPr>
        <sz val="11"/>
        <color theme="1"/>
        <rFont val="Arial Narrow"/>
        <family val="2"/>
      </rPr>
      <t xml:space="preserve">
Este control se realiza desde la Regional en cuanto a la elaboración de Estimados de Renta para establecer los canon de arrendamiento 
</t>
    </r>
    <r>
      <rPr>
        <b/>
        <sz val="11"/>
        <color theme="1"/>
        <rFont val="Arial Narrow"/>
        <family val="2"/>
      </rPr>
      <t>GIT. Viáticos:</t>
    </r>
    <r>
      <rPr>
        <sz val="11"/>
        <color theme="1"/>
        <rFont val="Arial Narrow"/>
        <family val="2"/>
      </rPr>
      <t xml:space="preserve">
Los estudios previos fueron realizados dando cumplimiento al manual de contratación, dicho documento cuenta con la respectiva aprobación del supervisor.
</t>
    </r>
    <r>
      <rPr>
        <b/>
        <sz val="11"/>
        <color theme="1"/>
        <rFont val="Arial Narrow"/>
        <family val="2"/>
      </rPr>
      <t>O. Gestión de la Información:</t>
    </r>
    <r>
      <rPr>
        <sz val="11"/>
        <color theme="1"/>
        <rFont val="Arial Narrow"/>
        <family val="2"/>
      </rPr>
      <t xml:space="preserve">
A corte de septiembre 2022 se han revisado y verificado estudios previos para los contratos tramitados durante este trimestre
</t>
    </r>
    <r>
      <rPr>
        <b/>
        <sz val="11"/>
        <color theme="1"/>
        <rFont val="Arial Narrow"/>
        <family val="2"/>
      </rPr>
      <t>GB. Muebles</t>
    </r>
    <r>
      <rPr>
        <sz val="11"/>
        <color theme="1"/>
        <rFont val="Arial Narrow"/>
        <family val="2"/>
      </rPr>
      <t xml:space="preserve">: La Gerencia de bienes muebles elabora los estudios previos  de acuerdo a las necesidades de contratacion que requiera la Gerencia, se remites a la Gerencia de contratos para su aprobación y asi proceder a su publicacion en  la pagina web de la Entidad.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 xml:space="preserve">GR Sur Occidente: </t>
    </r>
    <r>
      <rPr>
        <sz val="11"/>
        <color theme="1"/>
        <rFont val="Arial Narrow"/>
        <family val="2"/>
      </rPr>
      <t xml:space="preserve">SE remiten cotizaciones ( minimo 3) una vez identificada la necesidad a la gerencia correpondiente para su estudio y autorización
</t>
    </r>
    <r>
      <rPr>
        <b/>
        <sz val="11"/>
        <color theme="1"/>
        <rFont val="Arial Narrow"/>
        <family val="2"/>
      </rPr>
      <t>GRCO</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G. Contratos</t>
    </r>
    <r>
      <rPr>
        <sz val="11"/>
        <color theme="1"/>
        <rFont val="Arial Narrow"/>
        <family val="2"/>
      </rPr>
      <t xml:space="preserve">: La Gerencia de Contratos verifica que todos los Estudios Previos esten firmados por el respectivo jefe del área solicitante de la contratación
</t>
    </r>
    <r>
      <rPr>
        <b/>
        <sz val="11"/>
        <color theme="1"/>
        <rFont val="Arial Narrow"/>
        <family val="2"/>
      </rPr>
      <t xml:space="preserve">
G. Sociedades Activas</t>
    </r>
    <r>
      <rPr>
        <sz val="11"/>
        <color theme="1"/>
        <rFont val="Arial Narrow"/>
        <family val="2"/>
      </rPr>
      <t xml:space="preserve">: 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Durante el tercer trimestre no se verificaron estudio previos </t>
    </r>
  </si>
  <si>
    <r>
      <rPr>
        <b/>
        <sz val="11"/>
        <color theme="1"/>
        <rFont val="Arial Narrow"/>
        <family val="2"/>
      </rPr>
      <t>GIT Administrativa:</t>
    </r>
    <r>
      <rPr>
        <sz val="11"/>
        <color theme="1"/>
        <rFont val="Arial Narrow"/>
        <family val="2"/>
      </rPr>
      <t xml:space="preserve"> Mensualmente son realizadas las evaluaciones de proveedores, tarea en la que se ejerce la supervisión de los contratos a cargo del área. Las evaluaciones son entregadas a la Gerencia de Contratos a través de correo electrónico.
</t>
    </r>
    <r>
      <rPr>
        <b/>
        <sz val="11"/>
        <color theme="1"/>
        <rFont val="Arial Narrow"/>
        <family val="2"/>
      </rPr>
      <t xml:space="preserve">GIT Archivo: </t>
    </r>
    <r>
      <rPr>
        <sz val="11"/>
        <color theme="1"/>
        <rFont val="Arial Narrow"/>
        <family val="2"/>
      </rPr>
      <t xml:space="preserve">Se realizan el seguimiento mensual y se generan los informes y se publican en la página web
</t>
    </r>
    <r>
      <rPr>
        <b/>
        <sz val="11"/>
        <color theme="1"/>
        <rFont val="Arial Narrow"/>
        <family val="2"/>
      </rPr>
      <t>GIT Aseguramiento: Este</t>
    </r>
    <r>
      <rPr>
        <sz val="11"/>
        <color theme="1"/>
        <rFont val="Arial Narrow"/>
        <family val="2"/>
      </rPr>
      <t xml:space="preserv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Mensualmente se diligencia el Informe de Ejecución de Contratos y el Formato de Evaluacion de Proveedores para los contratos de la Gerencia Financiera.
</t>
    </r>
    <r>
      <rPr>
        <b/>
        <sz val="11"/>
        <color theme="1"/>
        <rFont val="Arial Narrow"/>
        <family val="2"/>
      </rPr>
      <t>G. Proyectos Especiales:</t>
    </r>
    <r>
      <rPr>
        <sz val="11"/>
        <color theme="1"/>
        <rFont val="Arial Narrow"/>
        <family val="2"/>
      </rPr>
      <t xml:space="preserve"> La Gerencia de Proyectos Especiales diligenció oportunamente a corte del tercer trimestre los informes de gestión y cumplimiento de los contratos cumpliendo con la supervisión y evaluación de los proveedores
</t>
    </r>
    <r>
      <rPr>
        <b/>
        <sz val="11"/>
        <color theme="1"/>
        <rFont val="Arial Narrow"/>
        <family val="2"/>
      </rPr>
      <t>G. Sociedades Liquidación</t>
    </r>
    <r>
      <rPr>
        <sz val="11"/>
        <color theme="1"/>
        <rFont val="Arial Narrow"/>
        <family val="2"/>
      </rPr>
      <t xml:space="preserve">: Desde septiemvre 2022 se cuenta con un contrato para supervisión.
</t>
    </r>
    <r>
      <rPr>
        <b/>
        <sz val="11"/>
        <color theme="1"/>
        <rFont val="Arial Narrow"/>
        <family val="2"/>
      </rPr>
      <t>GBI. Rurales:</t>
    </r>
    <r>
      <rPr>
        <sz val="11"/>
        <color theme="1"/>
        <rFont val="Arial Narrow"/>
        <family val="2"/>
      </rPr>
      <t xml:space="preserve">
*  Se realizan reuniones periodicas con la contraparte para revisar el avance el convenio. 
* Se elaboran actas donde se establecen los compromisos planteados en las diferentes reuniones.
* Se realiza lavalidacion de informacion entregada por la contraparte para determinar si el insumo entregado cumple con lo solicitado*
*Seguimiento del convenio a traves de informes periodicos 
* En dado caso que se presente incumplimientos o informacion incompleta se debe emitir oficio a la entidad prestadora para la correccion de la informacion suministrada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 xml:space="preserve">D. Presidencia: </t>
    </r>
    <r>
      <rPr>
        <sz val="11"/>
        <color theme="1"/>
        <rFont val="Arial Narrow"/>
        <family val="2"/>
      </rPr>
      <t xml:space="preserve">El despacho de la Presidencia no realiza supervision de contratos, toda vez que se encuentran bajo responsabilidad de cada área competente. 
</t>
    </r>
    <r>
      <rPr>
        <b/>
        <sz val="11"/>
        <color theme="1"/>
        <rFont val="Arial Narrow"/>
        <family val="2"/>
      </rPr>
      <t>G. Técnica:</t>
    </r>
    <r>
      <rPr>
        <sz val="11"/>
        <color theme="1"/>
        <rFont val="Arial Narrow"/>
        <family val="2"/>
      </rPr>
      <t xml:space="preserve">
El Gerente Técnico, Supervisor de los Contratos, asigna unos apoyos de supervisión de contratos de acuerdo al área de desempeño. Estos apoyos son los encargados de la verificación periódica de los objetivos y obligaciones consignadas en los contratos diligenciando los formatos F-BS3-178 Informe de Ejecución de Contratos y el F-BS3-333 Formato de evaluación de proveedores conforme a los tiempos definidos en los procedimientos, a fin de expedir o no el certificado de cumplimiento, todo lo anterior con la aprobación del Supervisor.
Estado de seguimiento en curso ya que se realiza durante todo el año.
</t>
    </r>
    <r>
      <rPr>
        <b/>
        <sz val="11"/>
        <color theme="1"/>
        <rFont val="Arial Narrow"/>
        <family val="2"/>
      </rPr>
      <t>G. Talento Humano</t>
    </r>
    <r>
      <rPr>
        <sz val="11"/>
        <color theme="1"/>
        <rFont val="Arial Narrow"/>
        <family val="2"/>
      </rPr>
      <t xml:space="preserve">:* Estudios previos diligenciados ( objeto, alcance, análisis económico del sector, condiciones técnicas, jurídicas y financieras  requeridas, entre otros)                                   * Solicitudes y registros en Módulo de Contratos ERP                                             * Informe de ejecución  y certificado de cumplimiento 
</t>
    </r>
    <r>
      <rPr>
        <b/>
        <sz val="11"/>
        <color theme="1"/>
        <rFont val="Arial Narrow"/>
        <family val="2"/>
      </rPr>
      <t>GR. Occidente:</t>
    </r>
    <r>
      <rPr>
        <sz val="11"/>
        <color theme="1"/>
        <rFont val="Arial Narrow"/>
        <family val="2"/>
      </rPr>
      <t xml:space="preserve">
Desde la Regional se realiza seguimiento a contrato de Losgistica y contrato de ROM
</t>
    </r>
    <r>
      <rPr>
        <b/>
        <sz val="11"/>
        <color theme="1"/>
        <rFont val="Arial Narrow"/>
        <family val="2"/>
      </rPr>
      <t>GIT. Viáticos:</t>
    </r>
    <r>
      <rPr>
        <sz val="11"/>
        <color theme="1"/>
        <rFont val="Arial Narrow"/>
        <family val="2"/>
      </rPr>
      <t xml:space="preserve">
El control se realiza una vez se emite el informe de jecución, de acuerdo al cumpliento de las obligaciones pactadas.
</t>
    </r>
    <r>
      <rPr>
        <b/>
        <sz val="11"/>
        <color theme="1"/>
        <rFont val="Arial Narrow"/>
        <family val="2"/>
      </rPr>
      <t>O. Gestión de la Información:</t>
    </r>
    <r>
      <rPr>
        <sz val="11"/>
        <color theme="1"/>
        <rFont val="Arial Narrow"/>
        <family val="2"/>
      </rPr>
      <t xml:space="preserve">
A corte de septiembre 2022, la OGI mediante el pago de cada contrato realiza el diligenciamiento del formatos F-BS3-178 Informe de Ejecución de Contratos (actualizado Versión 4 - 11/07/2022), donde se valida el cumplimiento de las obligaciones especificas y en caso de algún incumplimiento se realiza el proceso mediante oficio al proveedor indicándole que obligación o clausula esta incumpliendo.
</t>
    </r>
    <r>
      <rPr>
        <b/>
        <sz val="11"/>
        <color theme="1"/>
        <rFont val="Arial Narrow"/>
        <family val="2"/>
      </rPr>
      <t>GB. Muebles:</t>
    </r>
    <r>
      <rPr>
        <sz val="11"/>
        <color theme="1"/>
        <rFont val="Arial Narrow"/>
        <family val="2"/>
      </rPr>
      <t xml:space="preserve"> La Gerencia de Muebles designo supervisores de apoyo a los contratos a cargo de la Gerencia quienes son los encargados de gestionar y realizar mesas de trabajo con los contratistas para realizar el seguimiento a  los contratos
</t>
    </r>
    <r>
      <rPr>
        <b/>
        <sz val="11"/>
        <color theme="1"/>
        <rFont val="Arial Narrow"/>
        <family val="2"/>
      </rPr>
      <t>GBI. Urbanos</t>
    </r>
    <r>
      <rPr>
        <sz val="11"/>
        <color theme="1"/>
        <rFont val="Arial Narrow"/>
        <family val="2"/>
      </rPr>
      <t xml:space="preserve">: A LA FECHA NO HEMOS INCIADO LA EJECUCIÓN DEL UNICO CONTRATO VIGENTE EN LA GERENCIA
</t>
    </r>
    <r>
      <rPr>
        <b/>
        <sz val="11"/>
        <color theme="1"/>
        <rFont val="Arial Narrow"/>
        <family val="2"/>
      </rPr>
      <t>GR Sur Occidente</t>
    </r>
    <r>
      <rPr>
        <sz val="11"/>
        <color theme="1"/>
        <rFont val="Arial Narrow"/>
        <family val="2"/>
      </rPr>
      <t xml:space="preserve">: Se realiza la verificación periodica con el contratista de los servicios prestados, de acuerdo a lo establecido en el contrato.
</t>
    </r>
    <r>
      <rPr>
        <b/>
        <sz val="11"/>
        <color theme="1"/>
        <rFont val="Arial Narrow"/>
        <family val="2"/>
      </rPr>
      <t>GRCO:</t>
    </r>
    <r>
      <rPr>
        <sz val="11"/>
        <color theme="1"/>
        <rFont val="Arial Narrow"/>
        <family val="2"/>
      </rPr>
      <t xml:space="preserve"> Se realiza el seguimiento a la  supervisión de contratos por parte de la regional como lo son los contratos para ROM 043 y 044 de 2022 y el 077 de 2021 medianto los profesionales asignados.
</t>
    </r>
    <r>
      <rPr>
        <b/>
        <sz val="11"/>
        <color theme="1"/>
        <rFont val="Arial Narrow"/>
        <family val="2"/>
      </rPr>
      <t xml:space="preserve">
G. Sociedades Activas: </t>
    </r>
    <r>
      <rPr>
        <sz val="11"/>
        <color theme="1"/>
        <rFont val="Arial Narrow"/>
        <family val="2"/>
      </rPr>
      <t xml:space="preserve">En el 3T de 2022 la Gerencia de Sociedadesd Activas no realiza Revisión de Viabilidad Técnica de Estudios Previos.
</t>
    </r>
    <r>
      <rPr>
        <b/>
        <sz val="11"/>
        <color theme="1"/>
        <rFont val="Arial Narrow"/>
        <family val="2"/>
      </rPr>
      <t>O. Asesora de Planeación:</t>
    </r>
    <r>
      <rPr>
        <sz val="11"/>
        <color theme="1"/>
        <rFont val="Arial Narrow"/>
        <family val="2"/>
      </rPr>
      <t xml:space="preserve"> A corte del tercer trimestre de 2022, la OAP ejerció periódicamente la supervisión del proveedor TIQAL con ocasión de la adquisición e implementación del software Daruma.</t>
    </r>
  </si>
  <si>
    <r>
      <rPr>
        <b/>
        <sz val="11"/>
        <color theme="1"/>
        <rFont val="Arial Narrow"/>
        <family val="2"/>
      </rPr>
      <t>GIT Administrativa:</t>
    </r>
    <r>
      <rPr>
        <sz val="11"/>
        <color theme="1"/>
        <rFont val="Arial Narrow"/>
        <family val="2"/>
      </rPr>
      <t xml:space="preserve"> Formatos F-BS3-178, Correos electrónicos
</t>
    </r>
    <r>
      <rPr>
        <b/>
        <sz val="11"/>
        <color theme="1"/>
        <rFont val="Arial Narrow"/>
        <family val="2"/>
      </rPr>
      <t>GIT Archivo</t>
    </r>
    <r>
      <rPr>
        <sz val="11"/>
        <color theme="1"/>
        <rFont val="Arial Narrow"/>
        <family val="2"/>
      </rPr>
      <t xml:space="preserve">: se deja evidencia en la siguiente ruta: https://www.saesas.gov.co/transparencia_acceso_informaciOn_pUblica/8_contratacion/8_2_publicacion_ejecucion_contratos/informes_gestion_contractual/vice_adtiva_financiera
</t>
    </r>
    <r>
      <rPr>
        <b/>
        <sz val="11"/>
        <color theme="1"/>
        <rFont val="Arial Narrow"/>
        <family val="2"/>
      </rPr>
      <t xml:space="preserve">G. Financiera: </t>
    </r>
    <r>
      <rPr>
        <sz val="11"/>
        <color theme="1"/>
        <rFont val="Arial Narrow"/>
        <family val="2"/>
      </rPr>
      <t xml:space="preserve"> Los informes de Ejecución se publican en la página web en la ruta https://www.saesas.gov.co/transparencia_acceso_informaciOn_pUblica/8_contratacion/8_2_publicacion_ejecucion_contratos/informes_gestion_contractual/gcia_financiera, y los Informes de evaluación se remiten por correo electrónico al área de contratos
</t>
    </r>
    <r>
      <rPr>
        <b/>
        <sz val="11"/>
        <color theme="1"/>
        <rFont val="Arial Narrow"/>
        <family val="2"/>
      </rPr>
      <t>G. Proyectos Especiales:</t>
    </r>
    <r>
      <rPr>
        <sz val="11"/>
        <color theme="1"/>
        <rFont val="Arial Narrow"/>
        <family val="2"/>
      </rPr>
      <t xml:space="preserve"> Los informes de gestión se publican mensualmente en la página de la SAE y el informe de cumplimiento diligenciado se remite a la Gerencia de Contratos, a través de memorando.
</t>
    </r>
    <r>
      <rPr>
        <b/>
        <sz val="11"/>
        <color theme="1"/>
        <rFont val="Arial Narrow"/>
        <family val="2"/>
      </rPr>
      <t xml:space="preserve">
G. Sociedades Liquidación</t>
    </r>
    <r>
      <rPr>
        <sz val="11"/>
        <color theme="1"/>
        <rFont val="Arial Narrow"/>
        <family val="2"/>
      </rPr>
      <t xml:space="preserve">: Informes 
</t>
    </r>
    <r>
      <rPr>
        <b/>
        <sz val="11"/>
        <color theme="1"/>
        <rFont val="Arial Narrow"/>
        <family val="2"/>
      </rPr>
      <t>GBI. Rurales:</t>
    </r>
    <r>
      <rPr>
        <sz val="11"/>
        <color theme="1"/>
        <rFont val="Arial Narrow"/>
        <family val="2"/>
      </rPr>
      <t xml:space="preserve">
*Actas de reunion 
* Memorandos a la contraparte con la solicitud de la informacion a traves del aplicativo zeus
* Correos electronicos.
</t>
    </r>
    <r>
      <rPr>
        <b/>
        <sz val="11"/>
        <color theme="1"/>
        <rFont val="Arial Narrow"/>
        <family val="2"/>
      </rPr>
      <t>G.R Norte:</t>
    </r>
    <r>
      <rPr>
        <sz val="11"/>
        <color theme="1"/>
        <rFont val="Arial Narrow"/>
        <family val="2"/>
      </rPr>
      <t xml:space="preserve"> \\fileserver\publica\45 - Regional Norte\COORDINACION OPERATIVA\17.CONTRATO LOGISTICA\AFIDG     \\fileserver\publica\45 - Regional Norte\COORDINACION COMERCIAL\ROM\CONTRATO 037-2022\5. INFORMES DE SUPERVISION\2022
</t>
    </r>
    <r>
      <rPr>
        <b/>
        <sz val="11"/>
        <color theme="1"/>
        <rFont val="Arial Narrow"/>
        <family val="2"/>
      </rPr>
      <t>G. Técnica:</t>
    </r>
    <r>
      <rPr>
        <sz val="11"/>
        <color theme="1"/>
        <rFont val="Arial Narrow"/>
        <family val="2"/>
      </rPr>
      <t xml:space="preserve">
Ejemplo:\\fileserver.saesas.gov.co\publica\7 - Coordinación Técnica\AREA TECNICA\FUNCIONARIOS\LIRODRIGUEZ\FACTURAS NICOLAS
\\fileserver\publica\7 - Coordinación Técnica\AREA TECNICA\FUNCIONARIOS\CCASTIBLANCO\7. Contratos\4. Finca Babilonia Contrato 2021
\\fileserver.saesas.gov.co\publica\7 - Coordinación Técnica\AREA TECNICA\FUNCIONARIOS\SMARTINEZ\SMARTINEZ\GERENCIA MUEBLES\1. Seaflower-Mr Gobby - 01_03_2022\4. Informe Ejecución de Contratos
</t>
    </r>
    <r>
      <rPr>
        <b/>
        <sz val="11"/>
        <color theme="1"/>
        <rFont val="Arial Narrow"/>
        <family val="2"/>
      </rPr>
      <t>G. Talento Humano:</t>
    </r>
    <r>
      <rPr>
        <sz val="11"/>
        <color theme="1"/>
        <rFont val="Arial Narrow"/>
        <family val="2"/>
      </rPr>
      <t xml:space="preserve"> *Los informes de ejecución del contrato se sube a la plataforma web.
*Carpetas de supervisión del contrato                  
</t>
    </r>
    <r>
      <rPr>
        <b/>
        <sz val="11"/>
        <color theme="1"/>
        <rFont val="Arial Narrow"/>
        <family val="2"/>
      </rPr>
      <t>GR. Occidente:</t>
    </r>
    <r>
      <rPr>
        <sz val="11"/>
        <color theme="1"/>
        <rFont val="Arial Narrow"/>
        <family val="2"/>
      </rPr>
      <t xml:space="preserve">
Actas de soporte mesas de trabajo seguimiento
</t>
    </r>
    <r>
      <rPr>
        <b/>
        <sz val="11"/>
        <color theme="1"/>
        <rFont val="Arial Narrow"/>
        <family val="2"/>
      </rPr>
      <t>GIT. Viáticos:</t>
    </r>
    <r>
      <rPr>
        <sz val="11"/>
        <color theme="1"/>
        <rFont val="Arial Narrow"/>
        <family val="2"/>
      </rPr>
      <t xml:space="preserve">
El informe de ejecución se publica en la pagina web y en la carpeta virtual del contrato
</t>
    </r>
    <r>
      <rPr>
        <b/>
        <sz val="11"/>
        <color theme="1"/>
        <rFont val="Arial Narrow"/>
        <family val="2"/>
      </rPr>
      <t xml:space="preserve">O. Gestión de la Información:
</t>
    </r>
    <r>
      <rPr>
        <sz val="11"/>
        <color theme="1"/>
        <rFont val="Arial Narrow"/>
        <family val="2"/>
      </rPr>
      <t xml:space="preserve">https://www.saesas.gov.co/?idcategoria=105747
Carpeta del Contrato
ERP
</t>
    </r>
    <r>
      <rPr>
        <b/>
        <sz val="11"/>
        <color theme="1"/>
        <rFont val="Arial Narrow"/>
        <family val="2"/>
      </rPr>
      <t>GB. Muebles</t>
    </r>
    <r>
      <rPr>
        <sz val="11"/>
        <color theme="1"/>
        <rFont val="Arial Narrow"/>
        <family val="2"/>
      </rPr>
      <t xml:space="preserve">: informes de supervision, requerimientos, carpetas de supervisión 
</t>
    </r>
    <r>
      <rPr>
        <b/>
        <sz val="11"/>
        <color theme="1"/>
        <rFont val="Arial Narrow"/>
        <family val="2"/>
      </rPr>
      <t>GR Sur Occidente</t>
    </r>
    <r>
      <rPr>
        <sz val="11"/>
        <color theme="1"/>
        <rFont val="Arial Narrow"/>
        <family val="2"/>
      </rPr>
      <t xml:space="preserve">: Correo electronico, Aplicativo Zeus, Sigma 1.5, ERP - Seven, reuniones y actas de reuniones.
</t>
    </r>
    <r>
      <rPr>
        <b/>
        <sz val="11"/>
        <color theme="1"/>
        <rFont val="Arial Narrow"/>
        <family val="2"/>
      </rPr>
      <t>GRCO:</t>
    </r>
    <r>
      <rPr>
        <sz val="11"/>
        <color theme="1"/>
        <rFont val="Arial Narrow"/>
        <family val="2"/>
      </rPr>
      <t xml:space="preserve"> CARPETA PUBLICA 21-REGIONAL CENTRO ORIENTE-INDICADORES 2022-RIESGOS 2022-TERCER TRIMESTRE
O</t>
    </r>
    <r>
      <rPr>
        <b/>
        <sz val="11"/>
        <color theme="1"/>
        <rFont val="Arial Narrow"/>
        <family val="2"/>
      </rPr>
      <t>. Asesora de Planeación:</t>
    </r>
    <r>
      <rPr>
        <sz val="11"/>
        <color theme="1"/>
        <rFont val="Arial Narrow"/>
        <family val="2"/>
      </rPr>
      <t xml:space="preserve"> :Archivos de control de supervisión DARUMA</t>
    </r>
  </si>
  <si>
    <r>
      <rPr>
        <b/>
        <sz val="11"/>
        <color theme="1"/>
        <rFont val="Arial Narrow"/>
        <family val="2"/>
      </rPr>
      <t>GIT Administrativa:</t>
    </r>
    <r>
      <rPr>
        <sz val="11"/>
        <color theme="1"/>
        <rFont val="Arial Narrow"/>
        <family val="2"/>
      </rPr>
      <t xml:space="preserve"> En el trámite de elaboración de estudios previos y de la proyección del proceso contractual que se adelante según su modalidad, son verificados el planteamiento de los riesgos del proceso y mecanismos de cobertura, solicitando en algunos casos asesoría de la Gerencia de Contratos y/o acompañamiento con el asesor de seguros.
</t>
    </r>
    <r>
      <rPr>
        <b/>
        <sz val="11"/>
        <color theme="1"/>
        <rFont val="Arial Narrow"/>
        <family val="2"/>
      </rPr>
      <t>GIT Archivo</t>
    </r>
    <r>
      <rPr>
        <sz val="11"/>
        <color theme="1"/>
        <rFont val="Arial Narrow"/>
        <family val="2"/>
      </rPr>
      <t xml:space="preserve">: En el tercer trimestre del 2022 el Git de archivo y correspondencia no generero estudios previos 
</t>
    </r>
    <r>
      <rPr>
        <b/>
        <sz val="11"/>
        <color theme="1"/>
        <rFont val="Arial Narrow"/>
        <family val="2"/>
      </rPr>
      <t xml:space="preserve">
GIT Aseguramiento</t>
    </r>
    <r>
      <rPr>
        <sz val="11"/>
        <color theme="1"/>
        <rFont val="Arial Narrow"/>
        <family val="2"/>
      </rPr>
      <t xml:space="preserve">: Este GIT no adelanta estudios previos
</t>
    </r>
    <r>
      <rPr>
        <b/>
        <sz val="11"/>
        <color theme="1"/>
        <rFont val="Arial Narrow"/>
        <family val="2"/>
      </rPr>
      <t xml:space="preserve">GIT. Depositarios: </t>
    </r>
    <r>
      <rPr>
        <sz val="11"/>
        <color theme="1"/>
        <rFont val="Arial Narrow"/>
        <family val="2"/>
      </rPr>
      <t xml:space="preserve">
NO APLICA
</t>
    </r>
    <r>
      <rPr>
        <b/>
        <sz val="11"/>
        <color theme="1"/>
        <rFont val="Arial Narrow"/>
        <family val="2"/>
      </rPr>
      <t>G. Financiera:</t>
    </r>
    <r>
      <rPr>
        <sz val="11"/>
        <color theme="1"/>
        <rFont val="Arial Narrow"/>
        <family val="2"/>
      </rPr>
      <t xml:space="preserve"> Los estudios previos realizados por la Gerencia Financiera para nuevas contrataciones o modificaciones contractuales se realizan de acuerdo con el Manual e Contratación adoptado por la Sociedad mediante el diligenciamiento del formato F-BS1-054 Estudios previos, los cuales se radican a la Gerencia de Contratos mediante flujo de Seven ERP para ser revisados y realizar los ajustes en caso de ser necesario. Dentro del formato de estudios previos se diligencia el numeral de Riesgos los cuales son definidos segun la modalidad de contratación y el objeto contractual, el cual es validado por la Gerencia de Contratos.
</t>
    </r>
    <r>
      <rPr>
        <b/>
        <sz val="11"/>
        <color theme="1"/>
        <rFont val="Arial Narrow"/>
        <family val="2"/>
      </rPr>
      <t>G. Proyectos Especiales</t>
    </r>
    <r>
      <rPr>
        <sz val="11"/>
        <color theme="1"/>
        <rFont val="Arial Narrow"/>
        <family val="2"/>
      </rPr>
      <t xml:space="preserve">: La Gerencia de Proyectos Especiales suscribió a corte del tercer trimestre de 2022 el contrato No. 059 cuyo objeto esta relacionado con la realización de avalúos técnicos de inmuebles
</t>
    </r>
    <r>
      <rPr>
        <b/>
        <sz val="11"/>
        <color theme="1"/>
        <rFont val="Arial Narrow"/>
        <family val="2"/>
      </rPr>
      <t>G. Sociedades Liquidación:</t>
    </r>
    <r>
      <rPr>
        <sz val="11"/>
        <color theme="1"/>
        <rFont val="Arial Narrow"/>
        <family val="2"/>
      </rPr>
      <t xml:space="preserve"> La GSL no realiza actividades de celebración, legalización y ejecución del contrato
</t>
    </r>
    <r>
      <rPr>
        <b/>
        <sz val="11"/>
        <color theme="1"/>
        <rFont val="Arial Narrow"/>
        <family val="2"/>
      </rPr>
      <t>GBI. Rurales:</t>
    </r>
    <r>
      <rPr>
        <sz val="11"/>
        <color theme="1"/>
        <rFont val="Arial Narrow"/>
        <family val="2"/>
      </rPr>
      <t xml:space="preserve">
La Gerencia de Bienes Rurales no genera contratacion ni cuenta con proovedores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D. Presidencia:</t>
    </r>
    <r>
      <rPr>
        <sz val="11"/>
        <color theme="1"/>
        <rFont val="Arial Narrow"/>
        <family val="2"/>
      </rPr>
      <t xml:space="preserve"> Teniendo en cuenta que el despacho de Presidencia no es supervisor de ningun contrato no le corresponde la verificación de las garantías, sino al area competente y a la Gerencia de Contratos 
</t>
    </r>
    <r>
      <rPr>
        <b/>
        <sz val="11"/>
        <color theme="1"/>
        <rFont val="Arial Narrow"/>
        <family val="2"/>
      </rPr>
      <t>G. Técnica:</t>
    </r>
    <r>
      <rPr>
        <sz val="11"/>
        <color theme="1"/>
        <rFont val="Arial Narrow"/>
        <family val="2"/>
      </rPr>
      <t xml:space="preserve">
Los contratos que se generen con Gerencia Técnica, se realiza la asignación de un Apoyo de Supervisión de contratos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Estado de seguimiento en curso ya que se realiza durante todo el año.
</t>
    </r>
    <r>
      <rPr>
        <b/>
        <sz val="11"/>
        <color theme="1"/>
        <rFont val="Arial Narrow"/>
        <family val="2"/>
      </rPr>
      <t>G. Talento Humano</t>
    </r>
    <r>
      <rPr>
        <sz val="11"/>
        <color theme="1"/>
        <rFont val="Arial Narrow"/>
        <family val="2"/>
      </rPr>
      <t xml:space="preserve">: * Estudios previos diligenciados ( objeto, alcance, análisis económico del sector, condiciones técnicas, jurídicas y financieras  requeridas, entre otros)                                   * Solicitudes y registros en Módulo de Contratos ERP
</t>
    </r>
    <r>
      <rPr>
        <b/>
        <sz val="11"/>
        <color theme="1"/>
        <rFont val="Arial Narrow"/>
        <family val="2"/>
      </rPr>
      <t>GR. Occidente:</t>
    </r>
    <r>
      <rPr>
        <sz val="11"/>
        <color theme="1"/>
        <rFont val="Arial Narrow"/>
        <family val="2"/>
      </rPr>
      <t xml:space="preserve">
se prevee los riesgos teniendo en cuenta las reuniones de seguimiento 
</t>
    </r>
    <r>
      <rPr>
        <b/>
        <sz val="11"/>
        <color theme="1"/>
        <rFont val="Arial Narrow"/>
        <family val="2"/>
      </rPr>
      <t>GIT. Viáticos:</t>
    </r>
    <r>
      <rPr>
        <sz val="11"/>
        <color theme="1"/>
        <rFont val="Arial Narrow"/>
        <family val="2"/>
      </rPr>
      <t xml:space="preserve">
La evaluación de riesgos contractuarles,  se sigue evidenciando en el informe de ejecucion mensual.
</t>
    </r>
    <r>
      <rPr>
        <b/>
        <sz val="11"/>
        <color theme="1"/>
        <rFont val="Arial Narrow"/>
        <family val="2"/>
      </rPr>
      <t>O. Gestión de la Información:</t>
    </r>
    <r>
      <rPr>
        <sz val="11"/>
        <color theme="1"/>
        <rFont val="Arial Narrow"/>
        <family val="2"/>
      </rPr>
      <t xml:space="preserve">
A corte de septiembre  2022, la OGI realizó estudios previos de los nuevos contratos, indicando en el numeral 4. ANÁLISIS DE RIESGOS Y COBERTURAS, el tipo de riesgo, la tipificación, el impacto, la probabilidad de ocurrencia y quien lo tiene asignado (entidad o contratista), documento que es enviado por el ERP al área de contratos, quien verifica la viabilidad de este acápite.
en los informes de ejecución se diligencian el nuevo formato  F-BS3-178 Informe de Ejecución de Contratos (actualizado Versión 4 - 11/07/2022) donde se añadió los riesgos asociados y materializadospara el periodo
</t>
    </r>
    <r>
      <rPr>
        <b/>
        <sz val="11"/>
        <color theme="1"/>
        <rFont val="Arial Narrow"/>
        <family val="2"/>
      </rPr>
      <t xml:space="preserve">GB. Muebles: </t>
    </r>
    <r>
      <rPr>
        <sz val="11"/>
        <color theme="1"/>
        <rFont val="Arial Narrow"/>
        <family val="2"/>
      </rPr>
      <t xml:space="preserve">De acuerdo a la naturaleza del contrato los estudios previos contemplan un item para la evaluacion de los riesgos inherentes al contrato.
</t>
    </r>
    <r>
      <rPr>
        <b/>
        <sz val="11"/>
        <color theme="1"/>
        <rFont val="Arial Narrow"/>
        <family val="2"/>
      </rPr>
      <t>GBI. Urbanos</t>
    </r>
    <r>
      <rPr>
        <sz val="11"/>
        <color theme="1"/>
        <rFont val="Arial Narrow"/>
        <family val="2"/>
      </rPr>
      <t xml:space="preserve">: ACTUALMENTE NO TENEMOS PROCESOS DE CONTRATACIÓN EN CURSO.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GRCO:</t>
    </r>
    <r>
      <rPr>
        <sz val="11"/>
        <color theme="1"/>
        <rFont val="Arial Narrow"/>
        <family val="2"/>
      </rPr>
      <t xml:space="preserve"> Se realiza el apoyo a la gerencia de contratos para la elaboracion de los estudios previos por parte de los profesionales teniendo las necesidades de la regional y la asignacion presupuestal.
</t>
    </r>
    <r>
      <rPr>
        <b/>
        <sz val="11"/>
        <color theme="1"/>
        <rFont val="Arial Narrow"/>
        <family val="2"/>
      </rPr>
      <t>G. Contratos</t>
    </r>
    <r>
      <rPr>
        <sz val="11"/>
        <color theme="1"/>
        <rFont val="Arial Narrow"/>
        <family val="2"/>
      </rPr>
      <t xml:space="preserve">: La Gerencia de Contratos verifica que todos los Estudios Previos vengan con el respectivo análisis de riesgos
</t>
    </r>
    <r>
      <rPr>
        <b/>
        <sz val="11"/>
        <color theme="1"/>
        <rFont val="Arial Narrow"/>
        <family val="2"/>
      </rPr>
      <t xml:space="preserve">G. Sociedades Activas: </t>
    </r>
    <r>
      <rPr>
        <sz val="11"/>
        <color theme="1"/>
        <rFont val="Arial Narrow"/>
        <family val="2"/>
      </rPr>
      <t xml:space="preserve">En el 3T de 2022 la Gerencia de Sociedadesd Activas no realiza Revisión de Viabilidad Técnica de Estudios Previos o nuevas contrataciones.
</t>
    </r>
    <r>
      <rPr>
        <b/>
        <sz val="11"/>
        <color theme="1"/>
        <rFont val="Arial Narrow"/>
        <family val="2"/>
      </rPr>
      <t xml:space="preserve">
O. Asesora de Planeación:</t>
    </r>
    <r>
      <rPr>
        <sz val="11"/>
        <color theme="1"/>
        <rFont val="Arial Narrow"/>
        <family val="2"/>
      </rPr>
      <t xml:space="preserve"> El resto de la vigencia no se tiene contemplada alguna contratación adicional por lo que se da por culminado este control. </t>
    </r>
  </si>
  <si>
    <r>
      <rPr>
        <b/>
        <sz val="11"/>
        <color theme="1"/>
        <rFont val="Arial Narrow"/>
        <family val="2"/>
      </rPr>
      <t>GIT Administrativa:</t>
    </r>
    <r>
      <rPr>
        <sz val="11"/>
        <color theme="1"/>
        <rFont val="Arial Narrow"/>
        <family val="2"/>
      </rPr>
      <t xml:space="preserve"> La verificación de las pólizas entregadas por los contratistas es verificada, sin embargo, esta labor se realiza de manera conjunta con la Gerencia de Contratos, área que valida y aprueba las garantías (pólizas) aportadas por los contratistas.
</t>
    </r>
    <r>
      <rPr>
        <b/>
        <sz val="11"/>
        <color theme="1"/>
        <rFont val="Arial Narrow"/>
        <family val="2"/>
      </rPr>
      <t>GIT Archivo</t>
    </r>
    <r>
      <rPr>
        <sz val="11"/>
        <color theme="1"/>
        <rFont val="Arial Narrow"/>
        <family val="2"/>
      </rPr>
      <t xml:space="preserve">: En el tercer trimestre del 2022 el Git de Archivo y Correspondencia no a generado modificaciones contractuales 
</t>
    </r>
    <r>
      <rPr>
        <b/>
        <sz val="11"/>
        <color theme="1"/>
        <rFont val="Arial Narrow"/>
        <family val="2"/>
      </rPr>
      <t>GIT Aseguramiento:</t>
    </r>
    <r>
      <rPr>
        <sz val="11"/>
        <color theme="1"/>
        <rFont val="Arial Narrow"/>
        <family val="2"/>
      </rPr>
      <t xml:space="preserve"> Este GIT no adelanta estudios previos
</t>
    </r>
    <r>
      <rPr>
        <b/>
        <sz val="11"/>
        <color theme="1"/>
        <rFont val="Arial Narrow"/>
        <family val="2"/>
      </rPr>
      <t>GIT. Depositarios</t>
    </r>
    <r>
      <rPr>
        <sz val="11"/>
        <color theme="1"/>
        <rFont val="Arial Narrow"/>
        <family val="2"/>
      </rPr>
      <t xml:space="preserve">: 
NO APLICA
</t>
    </r>
    <r>
      <rPr>
        <b/>
        <sz val="11"/>
        <color theme="1"/>
        <rFont val="Arial Narrow"/>
        <family val="2"/>
      </rPr>
      <t>G. Financiera</t>
    </r>
    <r>
      <rPr>
        <sz val="11"/>
        <color theme="1"/>
        <rFont val="Arial Narrow"/>
        <family val="2"/>
      </rPr>
      <t xml:space="preserve">: Por medio de los flujos de contratos de Seven ERP se realizan las modificaciones contractuales cuando haya lugar, radicando la justificación de la prórroga y/o adición del contrato en el cual se valida y revisa las garantías del contrato, y de ser necesario se solicita al contratista el ajuste de las pólizas, de acuerdo con el Manual de Contratación adopatado por la Sociedad.
</t>
    </r>
    <r>
      <rPr>
        <b/>
        <sz val="11"/>
        <color theme="1"/>
        <rFont val="Arial Narrow"/>
        <family val="2"/>
      </rPr>
      <t>G. Proyectos Especiales:</t>
    </r>
    <r>
      <rPr>
        <sz val="11"/>
        <color theme="1"/>
        <rFont val="Arial Narrow"/>
        <family val="2"/>
      </rPr>
      <t xml:space="preserve"> La Gerencia de Proyectos Especiales en los Estudios Previos de las modificaciones revisa y ajusta la vigencia y suficiencia de las garantías, en los casos que así se requiera, igualmente, una vez se transfieren a la Gerencia de Contratos, son validados por esta área.
</t>
    </r>
    <r>
      <rPr>
        <b/>
        <sz val="11"/>
        <color theme="1"/>
        <rFont val="Arial Narrow"/>
        <family val="2"/>
      </rPr>
      <t xml:space="preserve">
G. Sociedades Lquidación</t>
    </r>
    <r>
      <rPr>
        <sz val="11"/>
        <color theme="1"/>
        <rFont val="Arial Narrow"/>
        <family val="2"/>
      </rPr>
      <t xml:space="preserve">: La GSL no realiza actividades de celebración, legalización y ejecución del contrato
</t>
    </r>
    <r>
      <rPr>
        <b/>
        <sz val="11"/>
        <color theme="1"/>
        <rFont val="Arial Narrow"/>
        <family val="2"/>
      </rPr>
      <t>GBI. Rurales:</t>
    </r>
    <r>
      <rPr>
        <sz val="11"/>
        <color theme="1"/>
        <rFont val="Arial Narrow"/>
        <family val="2"/>
      </rPr>
      <t xml:space="preserve">
Para el inicio del convenio no se solicitaron polizas de cumplimiento por lo tanto este item no aplica para dicho contrato
</t>
    </r>
    <r>
      <rPr>
        <b/>
        <sz val="11"/>
        <color theme="1"/>
        <rFont val="Arial Narrow"/>
        <family val="2"/>
      </rPr>
      <t>G.R. Norte</t>
    </r>
    <r>
      <rPr>
        <sz val="11"/>
        <color theme="1"/>
        <rFont val="Arial Narrow"/>
        <family val="2"/>
      </rPr>
      <t xml:space="preserve">: Durante el trimestre, la Gerencia contó con el apoyo a la supervisión de contrato de logísitca y ROM, a saber: Profeisonal I adscrito a la Cordinación operativa; y, Profesional I adscrito a la Coordinación Comercial, respectivamente. Los profesionales de apoyo elaboran los informes de seguimiento a la supervisión. 
</t>
    </r>
    <r>
      <rPr>
        <b/>
        <sz val="11"/>
        <color theme="1"/>
        <rFont val="Arial Narrow"/>
        <family val="2"/>
      </rPr>
      <t>O. Control Interno:</t>
    </r>
    <r>
      <rPr>
        <sz val="11"/>
        <color theme="1"/>
        <rFont val="Arial Narrow"/>
        <family val="2"/>
      </rPr>
      <t xml:space="preserve"> La Oficina de Control Interno en el tercer trimestre de 2022 no se encuentra como supervisor de contratos.
</t>
    </r>
    <r>
      <rPr>
        <b/>
        <sz val="11"/>
        <color theme="1"/>
        <rFont val="Arial Narrow"/>
        <family val="2"/>
      </rPr>
      <t>D. Presidencia</t>
    </r>
    <r>
      <rPr>
        <sz val="11"/>
        <color theme="1"/>
        <rFont val="Arial Narrow"/>
        <family val="2"/>
      </rPr>
      <t xml:space="preserve">: Teniendo en cuenta que el despacho de Presidencia no realiza supervision de contratos, toda vez que se encuentran bajo responsabilidad de cada area competente. 
</t>
    </r>
    <r>
      <rPr>
        <b/>
        <sz val="11"/>
        <color theme="1"/>
        <rFont val="Arial Narrow"/>
        <family val="2"/>
      </rPr>
      <t>G. Técnica:</t>
    </r>
    <r>
      <rPr>
        <sz val="11"/>
        <color theme="1"/>
        <rFont val="Arial Narrow"/>
        <family val="2"/>
      </rPr>
      <t xml:space="preserve">
Los contratos que se generen con Gerencia Técnica, se realiza la asignación de un Apoyo de Supervisión de contratos de acuerdo al área de desempeño quien se encarga de supervisar,  verificar los estudios previos, estudios de mercado, riesgos y requerimientos exigidos, realizando un registro de la revisión y llevando un control. El encargado de aprobar el proceso es el Gerente Técnico supervisor de los contratos.
Estado de seguimiento en curso ya que se realiza durante todo el año.
</t>
    </r>
    <r>
      <rPr>
        <b/>
        <sz val="11"/>
        <color theme="1"/>
        <rFont val="Arial Narrow"/>
        <family val="2"/>
      </rPr>
      <t xml:space="preserve">
G. Talento Humano</t>
    </r>
    <r>
      <rPr>
        <sz val="11"/>
        <color theme="1"/>
        <rFont val="Arial Narrow"/>
        <family val="2"/>
      </rPr>
      <t xml:space="preserve">: * Estudios previos diligenciados ( objeto, alcance, análisis económico del sector, condiciones técnicas, jurídicas y financieras  requeridas, entre otros).                                      * Conocimiento y aplicación manual contratacion de SAE
</t>
    </r>
    <r>
      <rPr>
        <b/>
        <sz val="11"/>
        <color theme="1"/>
        <rFont val="Arial Narrow"/>
        <family val="2"/>
      </rPr>
      <t>GR. Occidente:</t>
    </r>
    <r>
      <rPr>
        <sz val="11"/>
        <color theme="1"/>
        <rFont val="Arial Narrow"/>
        <family val="2"/>
      </rPr>
      <t xml:space="preserve">
Quien verfica el cumplimeitno de polizas es Nivel Central cuando se presentan a la convocatoria como proveedores
</t>
    </r>
    <r>
      <rPr>
        <b/>
        <sz val="11"/>
        <color theme="1"/>
        <rFont val="Arial Narrow"/>
        <family val="2"/>
      </rPr>
      <t>GIT. Viáticos:</t>
    </r>
    <r>
      <rPr>
        <sz val="11"/>
        <color theme="1"/>
        <rFont val="Arial Narrow"/>
        <family val="2"/>
      </rPr>
      <t xml:space="preserve">
La validacion del riesgo se realiza una vez surtida el tramite de moficacion de contratos el cual queda detallado en el documento de modificacion.
</t>
    </r>
    <r>
      <rPr>
        <b/>
        <sz val="11"/>
        <color theme="1"/>
        <rFont val="Arial Narrow"/>
        <family val="2"/>
      </rPr>
      <t xml:space="preserve">O. Gestión de la Información:
</t>
    </r>
    <r>
      <rPr>
        <sz val="11"/>
        <color theme="1"/>
        <rFont val="Arial Narrow"/>
        <family val="2"/>
      </rPr>
      <t xml:space="preserve">A corte de septiembre 2022, se han solictado todas las actualizaciones de las polizas de los contratos que han sido modificados, verificando la entrega efectiva por parte de los contratistas
</t>
    </r>
    <r>
      <rPr>
        <b/>
        <sz val="11"/>
        <color theme="1"/>
        <rFont val="Arial Narrow"/>
        <family val="2"/>
      </rPr>
      <t>GB. Muebles</t>
    </r>
    <r>
      <rPr>
        <sz val="11"/>
        <color theme="1"/>
        <rFont val="Arial Narrow"/>
        <family val="2"/>
      </rPr>
      <t xml:space="preserve">: Se verifica que el contratista aporte las garantias requeridas en los estudios previos como prerequisito para la firma del contrato, estas se reciben verifican por la Gerencia y se remiten a contratos para su aprobacion.
</t>
    </r>
    <r>
      <rPr>
        <b/>
        <sz val="11"/>
        <color theme="1"/>
        <rFont val="Arial Narrow"/>
        <family val="2"/>
      </rPr>
      <t>GBI. Urbanos</t>
    </r>
    <r>
      <rPr>
        <sz val="11"/>
        <color theme="1"/>
        <rFont val="Arial Narrow"/>
        <family val="2"/>
      </rPr>
      <t xml:space="preserve">: A LA FECHA NO HEMOS INCIADO LA EJECUCIÓN DEL UNICO CONTRATO VIGENTE EN LA GERENCIA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 xml:space="preserve">
GRCO: </t>
    </r>
    <r>
      <rPr>
        <sz val="11"/>
        <color theme="1"/>
        <rFont val="Arial Narrow"/>
        <family val="2"/>
      </rPr>
      <t xml:space="preserve">Se realiza el seguimiento del profesional de apoyo designado a la ejecucion del contrato a cargo de la regional. 
</t>
    </r>
    <r>
      <rPr>
        <b/>
        <sz val="11"/>
        <color theme="1"/>
        <rFont val="Arial Narrow"/>
        <family val="2"/>
      </rPr>
      <t xml:space="preserve">G. Sociedades Activas: </t>
    </r>
    <r>
      <rPr>
        <sz val="11"/>
        <color theme="1"/>
        <rFont val="Arial Narrow"/>
        <family val="2"/>
      </rPr>
      <t xml:space="preserve">En el 3T de 2022 la Gerencia de Sociedadesd Activas no realiza Revisión de Viabilidad Técnica de Estudios Previos o nuevas contrataciones.
</t>
    </r>
    <r>
      <rPr>
        <b/>
        <sz val="11"/>
        <color theme="1"/>
        <rFont val="Arial Narrow"/>
        <family val="2"/>
      </rPr>
      <t>O. Asesora de Planeación</t>
    </r>
    <r>
      <rPr>
        <sz val="11"/>
        <color theme="1"/>
        <rFont val="Arial Narrow"/>
        <family val="2"/>
      </rPr>
      <t>: Durante el tercer trimestre en la oficina no surtieron modificaciones contractuales</t>
    </r>
  </si>
  <si>
    <r>
      <rPr>
        <b/>
        <sz val="11"/>
        <color theme="1"/>
        <rFont val="Arial Narrow"/>
        <family val="2"/>
      </rPr>
      <t>O. Asesora de Planeación</t>
    </r>
    <r>
      <rPr>
        <sz val="11"/>
        <color theme="1"/>
        <rFont val="Arial Narrow"/>
        <family val="2"/>
      </rPr>
      <t>: Durante el tercer trimestre, no se realizó ninguna mejora sobre las herramientas de medición.</t>
    </r>
  </si>
  <si>
    <t>O. Asesora de Planeación: N/A</t>
  </si>
  <si>
    <r>
      <rPr>
        <b/>
        <sz val="11"/>
        <color theme="1"/>
        <rFont val="Arial Narrow"/>
        <family val="2"/>
      </rPr>
      <t>O. Asesora de Planeación</t>
    </r>
    <r>
      <rPr>
        <sz val="11"/>
        <color theme="1"/>
        <rFont val="Arial Narrow"/>
        <family val="2"/>
      </rPr>
      <t xml:space="preserve">: La verificación del plan de acción en el tercer trimestre se encuentra a la espera para exponer en Comité Directivo los cambios  y el nuevo versionamiento para publicación </t>
    </r>
  </si>
  <si>
    <r>
      <rPr>
        <b/>
        <sz val="11"/>
        <color theme="1"/>
        <rFont val="Arial Narrow"/>
        <family val="2"/>
      </rPr>
      <t>O. Asesora de Planeación</t>
    </r>
    <r>
      <rPr>
        <sz val="11"/>
        <color theme="1"/>
        <rFont val="Arial Narrow"/>
        <family val="2"/>
      </rPr>
      <t>: Acta de comité directivo / Plan de Acción Publicado en página web</t>
    </r>
  </si>
  <si>
    <r>
      <rPr>
        <b/>
        <sz val="11"/>
        <color theme="1"/>
        <rFont val="Arial Narrow"/>
        <family val="2"/>
      </rPr>
      <t>O. Asesora de Planeación</t>
    </r>
    <r>
      <rPr>
        <sz val="11"/>
        <color theme="1"/>
        <rFont val="Arial Narrow"/>
        <family val="2"/>
      </rPr>
      <t>:  A corte del tercer trimestre, la OAP ha brindado las asesorías relacionadas con Plan de acción institucional de acuerdo con necesidades , solicitudes o programación</t>
    </r>
  </si>
  <si>
    <r>
      <rPr>
        <b/>
        <sz val="11"/>
        <color theme="1"/>
        <rFont val="Arial Narrow"/>
        <family val="2"/>
      </rPr>
      <t>O. Asesora de Planeación</t>
    </r>
    <r>
      <rPr>
        <sz val="11"/>
        <color theme="1"/>
        <rFont val="Arial Narrow"/>
        <family val="2"/>
      </rPr>
      <t>: Listado de asesorías OAP</t>
    </r>
  </si>
  <si>
    <r>
      <rPr>
        <b/>
        <sz val="11"/>
        <color theme="1"/>
        <rFont val="Arial Narrow"/>
        <family val="2"/>
      </rPr>
      <t>O. Asesora de Planeación</t>
    </r>
    <r>
      <rPr>
        <sz val="11"/>
        <color theme="1"/>
        <rFont val="Arial Narrow"/>
        <family val="2"/>
      </rPr>
      <t>: Para el primer  segundo y trimestre, la OAP realizó verificación de los reportes trimestrales de plan de acción haciendo un análisis de los casos particulares a fin de ser retroalimentados a las áreas para su corrección o mejora.</t>
    </r>
  </si>
  <si>
    <r>
      <rPr>
        <b/>
        <sz val="11"/>
        <color theme="1"/>
        <rFont val="Arial Narrow"/>
        <family val="2"/>
      </rPr>
      <t>O. Asesora de Planeación</t>
    </r>
    <r>
      <rPr>
        <sz val="11"/>
        <color theme="1"/>
        <rFont val="Arial Narrow"/>
        <family val="2"/>
      </rPr>
      <t xml:space="preserve">: Seguimiento consolidado Plan de Acción </t>
    </r>
  </si>
  <si>
    <r>
      <rPr>
        <b/>
        <sz val="11"/>
        <color theme="1"/>
        <rFont val="Arial Narrow"/>
        <family val="2"/>
      </rPr>
      <t>O. Asesora de Planeación</t>
    </r>
    <r>
      <rPr>
        <sz val="11"/>
        <color theme="1"/>
        <rFont val="Arial Narrow"/>
        <family val="2"/>
      </rPr>
      <t xml:space="preserve">: El Comité directivo aprobó los cambios solicitados durante el primer trimestre y otros cambios solicitudes durante el segundo trimestre. Para el tercer trimestre se encuentra a la espera de pasar por Comité Directivo para evaluar y aprobar los cambios </t>
    </r>
  </si>
  <si>
    <r>
      <t xml:space="preserve">O. Asesora de Planeación: </t>
    </r>
    <r>
      <rPr>
        <sz val="11"/>
        <color theme="1"/>
        <rFont val="Arial Narrow"/>
        <family val="2"/>
      </rPr>
      <t>Acta de comité directivo / Plan de Acción Publicado en página web</t>
    </r>
  </si>
  <si>
    <r>
      <rPr>
        <b/>
        <sz val="11"/>
        <color theme="1"/>
        <rFont val="Arial Narrow"/>
        <family val="2"/>
      </rPr>
      <t>O. Asesora de Planeación</t>
    </r>
    <r>
      <rPr>
        <sz val="11"/>
        <color theme="1"/>
        <rFont val="Arial Narrow"/>
        <family val="2"/>
      </rPr>
      <t>:Durante el primer, segundo y tercer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</si>
  <si>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</si>
  <si>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r>
      <rPr>
        <b/>
        <sz val="11"/>
        <color theme="1"/>
        <rFont val="Arial Narrow"/>
        <family val="2"/>
      </rPr>
      <t>O. Asesora de Planeación</t>
    </r>
    <r>
      <rPr>
        <sz val="11"/>
        <color theme="1"/>
        <rFont val="Arial Narrow"/>
        <family val="2"/>
      </rPr>
      <t>: Los profesionales de la oap ejecutan este control periódicamente durante la documentación de procesos conjuntamente con las personas involucradas en la documentación. De este control o práctica no se genera registro.</t>
    </r>
  </si>
  <si>
    <r>
      <rPr>
        <b/>
        <sz val="11"/>
        <color theme="1"/>
        <rFont val="Arial Narrow"/>
        <family val="2"/>
      </rPr>
      <t>O. Asesora de Planeación</t>
    </r>
    <r>
      <rPr>
        <sz val="11"/>
        <color theme="1"/>
        <rFont val="Arial Narrow"/>
        <family val="2"/>
      </rPr>
      <t>:NA</t>
    </r>
  </si>
  <si>
    <r>
      <rPr>
        <b/>
        <sz val="11"/>
        <color theme="1"/>
        <rFont val="Arial Narrow"/>
        <family val="2"/>
      </rPr>
      <t>Oficina Asesora de Planeación</t>
    </r>
    <r>
      <rPr>
        <sz val="11"/>
        <color theme="1"/>
        <rFont val="Arial Narrow"/>
        <family val="2"/>
      </rPr>
      <t>: Los profesionales de la oap verifican aleatoriamente los documentos que requieren actualización de los procesos a su cargo.De este control o práctica no se genera registro.</t>
    </r>
  </si>
  <si>
    <r>
      <rPr>
        <b/>
        <sz val="11"/>
        <color theme="1"/>
        <rFont val="Arial Narrow"/>
        <family val="2"/>
      </rPr>
      <t>Oficina Asesora de Planeación</t>
    </r>
    <r>
      <rPr>
        <sz val="11"/>
        <color theme="1"/>
        <rFont val="Arial Narrow"/>
        <family val="2"/>
      </rPr>
      <t>: Los profesionales de la OAP verifican si es necesario la inclusión de un experto o equipo experto durante la documentación del SIG a fin de involucrarlo en la documentación. De este control o práctica no se genera registro.</t>
    </r>
  </si>
  <si>
    <r>
      <rPr>
        <b/>
        <sz val="11"/>
        <color theme="1"/>
        <rFont val="Arial Narrow"/>
        <family val="2"/>
      </rPr>
      <t>Oficina Asesora de Planeación</t>
    </r>
    <r>
      <rPr>
        <sz val="11"/>
        <color theme="1"/>
        <rFont val="Arial Narrow"/>
        <family val="2"/>
      </rPr>
      <t>: El Jefe de la OAP verifica y aprueba como lider de proceso los documentos del SIG que se encuentren a su cargo</t>
    </r>
  </si>
  <si>
    <r>
      <rPr>
        <b/>
        <sz val="11"/>
        <color theme="1"/>
        <rFont val="Arial Narrow"/>
        <family val="2"/>
      </rPr>
      <t>Oficina Asesora de Planeación</t>
    </r>
    <r>
      <rPr>
        <sz val="11"/>
        <color theme="1"/>
        <rFont val="Arial Narrow"/>
        <family val="2"/>
      </rPr>
      <t xml:space="preserve"> Zeus</t>
    </r>
  </si>
  <si>
    <r>
      <rPr>
        <b/>
        <sz val="11"/>
        <color indexed="8"/>
        <rFont val="Arial Narrow"/>
        <family val="2"/>
      </rPr>
      <t>O. Control Interno</t>
    </r>
    <r>
      <rPr>
        <sz val="11"/>
        <color indexed="8"/>
        <rFont val="Arial Narrow"/>
        <family val="2"/>
      </rPr>
      <t xml:space="preserve">: La Oficina de Control Interno una vez las áreas remiten la propuesta de Plan de mejoramiento producto de las auditorias externas o internas, realiza desde el rol de enfoque hacia la prevención una verificación del correcto diligenciamiento de los formatos, que incluye entre otras, revisión de actividades eficaces y efectivas que eliminen las causas que dieron origen a los hallazgos u oportunidades de mejora, formulación de indicadores, metas y fechas.
</t>
    </r>
    <r>
      <rPr>
        <b/>
        <sz val="11"/>
        <color rgb="FF000000"/>
        <rFont val="Arial Narrow"/>
        <family val="2"/>
      </rPr>
      <t>Oficina Asesora de Planeación</t>
    </r>
    <r>
      <rPr>
        <sz val="11"/>
        <color indexed="8"/>
        <rFont val="Arial Narrow"/>
        <family val="2"/>
      </rPr>
      <t>:  Para el tercer trimestre no realizó verificaciones de formulaciones de planes de mejoramiento.</t>
    </r>
  </si>
  <si>
    <r>
      <rPr>
        <b/>
        <sz val="11"/>
        <rFont val="Arial Narrow"/>
        <family val="2"/>
      </rPr>
      <t xml:space="preserve">GIT Administrativa: </t>
    </r>
    <r>
      <rPr>
        <sz val="11"/>
        <rFont val="Arial Narrow"/>
        <family val="2"/>
      </rPr>
      <t xml:space="preserve">De conformidad con los hallazgos evidenciados en la Auditoria adelantada por la Contraloría General de la Nación, esta área estableció su plan de mejoramiento en el que establecio las acciones correctivas pertinentes para la mejora continua de los procesos ejecutados por el área, a la fecha se encuentra adelantando las actividades establecidas en dicho Plan.
</t>
    </r>
    <r>
      <rPr>
        <b/>
        <sz val="11"/>
        <rFont val="Arial Narrow"/>
        <family val="2"/>
      </rPr>
      <t>GIT Archivo:</t>
    </r>
    <r>
      <rPr>
        <sz val="11"/>
        <rFont val="Arial Narrow"/>
        <family val="2"/>
      </rPr>
      <t xml:space="preserve"> Esta area a la fecha no cuenta con planes de mejoramiento
</t>
    </r>
    <r>
      <rPr>
        <b/>
        <sz val="11"/>
        <rFont val="Arial Narrow"/>
        <family val="2"/>
      </rPr>
      <t>GIT Aseguramiento</t>
    </r>
    <r>
      <rPr>
        <sz val="11"/>
        <rFont val="Arial Narrow"/>
        <family val="2"/>
      </rPr>
      <t xml:space="preserve">: Este GIT no adelanta estudios previos
</t>
    </r>
    <r>
      <rPr>
        <b/>
        <sz val="11"/>
        <rFont val="Arial Narrow"/>
        <family val="2"/>
      </rPr>
      <t xml:space="preserve">GIT. Depositarios: </t>
    </r>
    <r>
      <rPr>
        <sz val="11"/>
        <rFont val="Arial Narrow"/>
        <family val="2"/>
      </rPr>
      <t xml:space="preserve">
Como plan de mejoramiento se realizó envió de actas de posesión y pólizas de disposiciones legales quye se encontraban en fisico del Git de Depositarios y que por auditoria de corrido se identificó debian reposar en los expedientes de cada activo 
</t>
    </r>
    <r>
      <rPr>
        <b/>
        <sz val="11"/>
        <rFont val="Arial Narrow"/>
        <family val="2"/>
      </rPr>
      <t>G. Financiera:</t>
    </r>
    <r>
      <rPr>
        <sz val="11"/>
        <rFont val="Arial Narrow"/>
        <family val="2"/>
      </rPr>
      <t xml:space="preserve"> Se realizan los seguimientos a los planes de mejoramiento, en coordinación con la Oficina de Control Interno
Se formuló el Plan de Mejoramiento de la Auditoría Financiera realizada por la CGR a la SAE y FRISCO, vigencia auditada 2021
</t>
    </r>
    <r>
      <rPr>
        <b/>
        <sz val="11"/>
        <rFont val="Arial Narrow"/>
        <family val="2"/>
      </rPr>
      <t>G. Proyectos Especiales</t>
    </r>
    <r>
      <rPr>
        <sz val="11"/>
        <rFont val="Arial Narrow"/>
        <family val="2"/>
      </rPr>
      <t xml:space="preserve">: La Gerencia de Proyectos Especiales ha venido realizando seguimiento a las actividades planteadas en los planes de mejoramiento que se definieron en las auditorias realizadas a la Gerencia en 2021.
</t>
    </r>
    <r>
      <rPr>
        <b/>
        <sz val="11"/>
        <rFont val="Arial Narrow"/>
        <family val="2"/>
      </rPr>
      <t xml:space="preserve">
G. Sociedades Liquidación</t>
    </r>
    <r>
      <rPr>
        <sz val="11"/>
        <rFont val="Arial Narrow"/>
        <family val="2"/>
      </rPr>
      <t xml:space="preserve">: Se realiza seguimiento a los planes de mejoramiento. Por parte de la GSL se esta trabajando de la mano con Planeación para la actualización de procedimientos
</t>
    </r>
    <r>
      <rPr>
        <b/>
        <sz val="11"/>
        <rFont val="Arial Narrow"/>
        <family val="2"/>
      </rPr>
      <t>GBI. Rurales:</t>
    </r>
    <r>
      <rPr>
        <sz val="11"/>
        <rFont val="Arial Narrow"/>
        <family val="2"/>
      </rPr>
      <t xml:space="preserve">
En el area de rurales no se realizo planes de mejora a las cuales deba realizarse seguimiento. 
</t>
    </r>
    <r>
      <rPr>
        <b/>
        <sz val="11"/>
        <rFont val="Arial Narrow"/>
        <family val="2"/>
      </rPr>
      <t>G.R Norte:</t>
    </r>
    <r>
      <rPr>
        <sz val="11"/>
        <rFont val="Arial Narrow"/>
        <family val="2"/>
      </rPr>
      <t xml:space="preserve"> Durante el trimestre, la Gerencia ha participado del plan de mejoramiento a Depositarios Provisionales (soportes cargados en ruta señalada) el plazo para remitir los insumos correspondientes vence en diciembre del corriente. 
</t>
    </r>
    <r>
      <rPr>
        <b/>
        <sz val="11"/>
        <rFont val="Arial Narrow"/>
        <family val="2"/>
      </rPr>
      <t>G. Técnica:</t>
    </r>
    <r>
      <rPr>
        <sz val="11"/>
        <rFont val="Arial Narrow"/>
        <family val="2"/>
      </rPr>
      <t xml:space="preserve">
Se realiza seguimiento al cumplimiento de los indicadores de Gestión y con respecto a este cumplimiento se evaluará un plan de mejoramiento. A corte 30 de septiembre del año 2022 la Gerencia Técnica ha cumplido con los indicadores presupuestados, por lo tanto no se ha generado un plan de mejoramiento. Se generan reuniones y mesas de trabajo periódicas con el fin de realizar seguimiento a las metas y objetivos planteados en el año 2022.
Estado de seguimiento en curso ya que se realiza durante todo el año
</t>
    </r>
    <r>
      <rPr>
        <b/>
        <sz val="11"/>
        <rFont val="Arial Narrow"/>
        <family val="2"/>
      </rPr>
      <t>G. Talento Humano:</t>
    </r>
    <r>
      <rPr>
        <sz val="11"/>
        <rFont val="Arial Narrow"/>
        <family val="2"/>
      </rPr>
      <t xml:space="preserve"> Se realiza el planes de mejoramiento de acuerdo a la metodologia establecida. Se realizaron todas las actividades contempladas para el plan de mejoramiento asociado al hallazgo 11,  las cuales fueron aprobadas por junta y se encuentra está sujeto a cierre por parte de la Oficina de control interno.
</t>
    </r>
    <r>
      <rPr>
        <b/>
        <sz val="11"/>
        <rFont val="Arial Narrow"/>
        <family val="2"/>
      </rPr>
      <t>GR. Occidente:</t>
    </r>
    <r>
      <rPr>
        <sz val="11"/>
        <rFont val="Arial Narrow"/>
        <family val="2"/>
      </rPr>
      <t xml:space="preserve">
competencia de Nivel Central
</t>
    </r>
    <r>
      <rPr>
        <b/>
        <sz val="11"/>
        <rFont val="Arial Narrow"/>
        <family val="2"/>
      </rPr>
      <t>GIT. Viáticos:</t>
    </r>
    <r>
      <rPr>
        <sz val="11"/>
        <rFont val="Arial Narrow"/>
        <family val="2"/>
      </rPr>
      <t xml:space="preserve">
De conformidad con los hallazgos evidenciados en la Auditoria adelantada por la Contraloría General de la Nación, esta área estableció su plan de mejoramiento en el que establecio las acciones correctivas pertinentes para la mejora continua de los procesos ejecutados por el área, a la fecha se encuentra adelantando las actividades establecidas en dicho Plan.
</t>
    </r>
    <r>
      <rPr>
        <b/>
        <sz val="11"/>
        <rFont val="Arial Narrow"/>
        <family val="2"/>
      </rPr>
      <t xml:space="preserve">O. Gestión de la Información:
</t>
    </r>
    <r>
      <rPr>
        <sz val="11"/>
        <rFont val="Arial Narrow"/>
        <family val="2"/>
      </rPr>
      <t xml:space="preserve">A corte de septiembre 2022, se han diligenciado seguimiento y remitido a la oficina de control interno, para las OM pendientes de los planes de mejoramiento
la apertura de auditoria de ciberseguridad conrespuesta a preguntas iniciales
</t>
    </r>
    <r>
      <rPr>
        <b/>
        <sz val="11"/>
        <rFont val="Arial Narrow"/>
        <family val="2"/>
      </rPr>
      <t>GB. Muebles</t>
    </r>
    <r>
      <rPr>
        <sz val="11"/>
        <rFont val="Arial Narrow"/>
        <family val="2"/>
      </rPr>
      <t xml:space="preserve">: La gerencia de bienes muebles realiza el seguimiento periodico a los planes de mejoramiento que tiene asignados procurando el cierre oportuno de los hallazgos a cargo y de acuerdo al monitoreo realizado por la Oficina de Control Interno.
</t>
    </r>
    <r>
      <rPr>
        <b/>
        <sz val="11"/>
        <rFont val="Arial Narrow"/>
        <family val="2"/>
      </rPr>
      <t>GBI. Urbanos:</t>
    </r>
    <r>
      <rPr>
        <sz val="11"/>
        <rFont val="Arial Narrow"/>
        <family val="2"/>
      </rPr>
      <t xml:space="preserve"> NO SE HA MATERIALIZADO EL RIESGO TODA VEZ QUE MENSUALMENTE SE REALIZA SEGUIMIENTO A LOS PLANES DE MEJORAMIENTO
</t>
    </r>
    <r>
      <rPr>
        <b/>
        <sz val="11"/>
        <rFont val="Arial Narrow"/>
        <family val="2"/>
      </rPr>
      <t>GR Sur Occidente:</t>
    </r>
    <r>
      <rPr>
        <sz val="11"/>
        <rFont val="Arial Narrow"/>
        <family val="2"/>
      </rPr>
      <t xml:space="preserve"> revisión periodica trimestral realizada de acuerdo con lo remitido y el P-EC2-109 Procedimiento para elaboración y Seguimiento Planes de Mejoramiento
</t>
    </r>
    <r>
      <rPr>
        <b/>
        <sz val="11"/>
        <rFont val="Arial Narrow"/>
        <family val="2"/>
      </rPr>
      <t>GRCO:</t>
    </r>
    <r>
      <rPr>
        <sz val="11"/>
        <rFont val="Arial Narrow"/>
        <family val="2"/>
      </rPr>
      <t xml:space="preserve"> Se realizan los seguimientos oportunos a los planes de mejoramiento planteados por la Oficiona de Control Interno (PQRS, Recaudo y Cartera) para el cumplimiento y mejoramiento del proceso evaluado.
</t>
    </r>
    <r>
      <rPr>
        <b/>
        <sz val="11"/>
        <rFont val="Arial Narrow"/>
        <family val="2"/>
      </rPr>
      <t>G. Contratos:</t>
    </r>
    <r>
      <rPr>
        <sz val="11"/>
        <rFont val="Arial Narrow"/>
        <family val="2"/>
      </rPr>
      <t xml:space="preserve"> La Gerencia de Contratos no tiene planes de mejoramiento 
</t>
    </r>
    <r>
      <rPr>
        <b/>
        <sz val="11"/>
        <rFont val="Arial Narrow"/>
        <family val="2"/>
      </rPr>
      <t xml:space="preserve">G. Sociedades Activas: </t>
    </r>
    <r>
      <rPr>
        <sz val="11"/>
        <rFont val="Arial Narrow"/>
        <family val="2"/>
      </rPr>
      <t xml:space="preserve">En el 3T la Gerencia de Sociedades Activas realiza seguimiento al plan de mejoramiento asignando a un funcionario para tal fin asegurando los avances y su cumplimiento.
</t>
    </r>
    <r>
      <rPr>
        <b/>
        <sz val="11"/>
        <rFont val="Arial Narrow"/>
        <family val="2"/>
      </rPr>
      <t>Oficina Asesora de Planeación</t>
    </r>
    <r>
      <rPr>
        <sz val="11"/>
        <rFont val="Arial Narrow"/>
        <family val="2"/>
      </rPr>
      <t>: La OAP valida continuamente las actividades establecidas en sus planes de mejoramiento a fin de priorizarlas y ejecutarlas durante la vigencia. A corte del tercer trimestre se realizó verificación del estado de avance del plan de mejoramiento de plan de acción y de riesgos.</t>
    </r>
  </si>
  <si>
    <r>
      <rPr>
        <b/>
        <sz val="11"/>
        <rFont val="Arial Narrow"/>
        <family val="2"/>
      </rPr>
      <t>GIT Administrativa:</t>
    </r>
    <r>
      <rPr>
        <sz val="11"/>
        <rFont val="Arial Narrow"/>
        <family val="2"/>
      </rPr>
      <t xml:space="preserve"> Carpeta física "Plan de Mejoramiento Auditoria financiera" y correos electronicos remitidos. 
</t>
    </r>
    <r>
      <rPr>
        <b/>
        <sz val="11"/>
        <rFont val="Arial Narrow"/>
        <family val="2"/>
      </rPr>
      <t xml:space="preserve">GIT. Depositarios: </t>
    </r>
    <r>
      <rPr>
        <sz val="11"/>
        <rFont val="Arial Narrow"/>
        <family val="2"/>
      </rPr>
      <t xml:space="preserve">
\\fileserver\publica\10 - Grupo Gestión Depositarios\Tabla de retención documental
</t>
    </r>
    <r>
      <rPr>
        <b/>
        <sz val="11"/>
        <rFont val="Arial Narrow"/>
        <family val="2"/>
      </rPr>
      <t>G. Financiera</t>
    </r>
    <r>
      <rPr>
        <sz val="11"/>
        <rFont val="Arial Narrow"/>
        <family val="2"/>
      </rPr>
      <t xml:space="preserve">: El Plan de Mejoramiento suscrito con la CGR, fue aprobado por el Comité de Control Interno, y se encuentra guardado en la carpeta pública \\fileserver\publica\22- Financiera\Contraloría\Auditoria Financiera 2022 Vigencia 2021\Plan de Mejoramiento
</t>
    </r>
    <r>
      <rPr>
        <b/>
        <sz val="11"/>
        <rFont val="Arial Narrow"/>
        <family val="2"/>
      </rPr>
      <t>G. Proyectos Especiales</t>
    </r>
    <r>
      <rPr>
        <sz val="11"/>
        <rFont val="Arial Narrow"/>
        <family val="2"/>
      </rPr>
      <t xml:space="preserve">: Correo eléctronico y reuniones por TEAMS
</t>
    </r>
    <r>
      <rPr>
        <b/>
        <sz val="11"/>
        <rFont val="Arial Narrow"/>
        <family val="2"/>
      </rPr>
      <t xml:space="preserve">
G.R Norte</t>
    </r>
    <r>
      <rPr>
        <sz val="11"/>
        <rFont val="Arial Narrow"/>
        <family val="2"/>
      </rPr>
      <t xml:space="preserve">: \\fileserver\publica\20 -Gerencia de Bienes Inmuebles\REGIONALES\PLAN MEJORAMIENTO DEPOSITARIOS\REGIONAL NORTE
</t>
    </r>
    <r>
      <rPr>
        <b/>
        <sz val="11"/>
        <rFont val="Arial Narrow"/>
        <family val="2"/>
      </rPr>
      <t>G. Técnica:</t>
    </r>
    <r>
      <rPr>
        <sz val="11"/>
        <rFont val="Arial Narrow"/>
        <family val="2"/>
      </rPr>
      <t xml:space="preserve">
Medicion_Plan_Acción_T3_2022_Áreas Gerencia Técnica remitido a Oficina Asesora de Planeación
Reunión seguimiento presupuestal e indicadores Gerencia Técnica 15-03-2022/ 12-05-2022 / 11-08-2022/ 14-09-2022/18-10-2022 Plataforma Teams/Comité Interno Gerencia Técnica 06-junio-2022 (acta)
</t>
    </r>
    <r>
      <rPr>
        <b/>
        <sz val="11"/>
        <rFont val="Arial Narrow"/>
        <family val="2"/>
      </rPr>
      <t>G. Talento Humano</t>
    </r>
    <r>
      <rPr>
        <sz val="11"/>
        <rFont val="Arial Narrow"/>
        <family val="2"/>
      </rPr>
      <t xml:space="preserve">: P-EC2-109 Procedimiento para elaboración y Seguimiento Planes de Mejoramiento.
Aprobación de junta mediante sesion 222 y 223 del 2021
</t>
    </r>
    <r>
      <rPr>
        <b/>
        <sz val="11"/>
        <rFont val="Arial Narrow"/>
        <family val="2"/>
      </rPr>
      <t xml:space="preserve">
GIT. Viáticos:
</t>
    </r>
    <r>
      <rPr>
        <sz val="11"/>
        <rFont val="Arial Narrow"/>
        <family val="2"/>
      </rPr>
      <t xml:space="preserve">Se realizó actualización del procedimiento para autorización de comision de servicios o desplazamiento y reconocimiento de viáticos o gastos de viaje (p-gv1-013)-de fecha 06/06/2022, pagina 8 y 14
</t>
    </r>
    <r>
      <rPr>
        <b/>
        <sz val="11"/>
        <rFont val="Arial Narrow"/>
        <family val="2"/>
      </rPr>
      <t xml:space="preserve">O. Gestión de la Información:
</t>
    </r>
    <r>
      <rPr>
        <sz val="11"/>
        <rFont val="Arial Narrow"/>
        <family val="2"/>
      </rPr>
      <t xml:space="preserve">\\fileserver\Publica\91 - Evidencia OCI
</t>
    </r>
    <r>
      <rPr>
        <b/>
        <sz val="11"/>
        <rFont val="Arial Narrow"/>
        <family val="2"/>
      </rPr>
      <t xml:space="preserve">GB. Muebles: </t>
    </r>
    <r>
      <rPr>
        <sz val="11"/>
        <rFont val="Arial Narrow"/>
        <family val="2"/>
      </rPr>
      <t xml:space="preserve">Fomatos de planes de mejoramiento, cronograma de seguimiento a planes de mejoramiento Oficina de Control Interno.
</t>
    </r>
    <r>
      <rPr>
        <b/>
        <sz val="11"/>
        <rFont val="Arial Narrow"/>
        <family val="2"/>
      </rPr>
      <t>GBI. Urbanos</t>
    </r>
    <r>
      <rPr>
        <sz val="11"/>
        <rFont val="Arial Narrow"/>
        <family val="2"/>
      </rPr>
      <t xml:space="preserve">: TEAMS
</t>
    </r>
    <r>
      <rPr>
        <b/>
        <sz val="11"/>
        <rFont val="Arial Narrow"/>
        <family val="2"/>
      </rPr>
      <t>GR Sur Occidente:</t>
    </r>
    <r>
      <rPr>
        <sz val="11"/>
        <rFont val="Arial Narrow"/>
        <family val="2"/>
      </rPr>
      <t xml:space="preserve"> Archivo enviado via correo electronico al area de planeación
</t>
    </r>
    <r>
      <rPr>
        <b/>
        <sz val="11"/>
        <rFont val="Arial Narrow"/>
        <family val="2"/>
      </rPr>
      <t>G. Sociedades Activas</t>
    </r>
    <r>
      <rPr>
        <sz val="11"/>
        <rFont val="Arial Narrow"/>
        <family val="2"/>
      </rPr>
      <t xml:space="preserve">: Plan de mejoramiento Sociedades Activas.
</t>
    </r>
    <r>
      <rPr>
        <b/>
        <sz val="11"/>
        <rFont val="Arial Narrow"/>
        <family val="2"/>
      </rPr>
      <t>O. Asesora de Planeación:</t>
    </r>
    <r>
      <rPr>
        <sz val="11"/>
        <rFont val="Arial Narrow"/>
        <family val="2"/>
      </rPr>
      <t xml:space="preserve"> Planes de mejoramiento OAP</t>
    </r>
  </si>
  <si>
    <r>
      <rPr>
        <b/>
        <sz val="11"/>
        <color theme="1"/>
        <rFont val="Arial Narrow"/>
        <family val="2"/>
      </rPr>
      <t>Oficina Asesora de Planeación</t>
    </r>
    <r>
      <rPr>
        <sz val="11"/>
        <color theme="1"/>
        <rFont val="Arial Narrow"/>
        <family val="2"/>
      </rPr>
      <t>: A corte del tercer trimestre, el jefe de la OAP revisó, y aprobó cuando correspondía los documentos del SIG respectivos de acuerdo con parámetros exigibles.</t>
    </r>
  </si>
  <si>
    <r>
      <rPr>
        <b/>
        <sz val="11"/>
        <color theme="1"/>
        <rFont val="Arial Narrow"/>
        <family val="2"/>
      </rPr>
      <t>O. Asesora de Planeación</t>
    </r>
    <r>
      <rPr>
        <sz val="11"/>
        <color theme="1"/>
        <rFont val="Arial Narrow"/>
        <family val="2"/>
      </rPr>
      <t>: Zeus</t>
    </r>
  </si>
  <si>
    <r>
      <rPr>
        <b/>
        <sz val="11"/>
        <color theme="1"/>
        <rFont val="Arial Narrow"/>
        <family val="2"/>
      </rPr>
      <t>O. Asesora de Planeación</t>
    </r>
    <r>
      <rPr>
        <sz val="11"/>
        <color theme="1"/>
        <rFont val="Arial Narrow"/>
        <family val="2"/>
      </rPr>
      <t>: Durante el primer segundo y tercer trimestre no fue necesario la implementación o activación del Plan de Continuidad del Negocio, por lo que no fue necesario implementar este control</t>
    </r>
  </si>
  <si>
    <r>
      <rPr>
        <b/>
        <sz val="11"/>
        <color theme="1"/>
        <rFont val="Arial Narrow"/>
        <family val="2"/>
      </rPr>
      <t>O. Asesora de Planeación</t>
    </r>
    <r>
      <rPr>
        <sz val="11"/>
        <color theme="1"/>
        <rFont val="Arial Narrow"/>
        <family val="2"/>
      </rPr>
      <t>: NA</t>
    </r>
  </si>
  <si>
    <r>
      <rPr>
        <b/>
        <sz val="11"/>
        <color theme="1"/>
        <rFont val="Arial Narrow"/>
        <family val="2"/>
      </rPr>
      <t>Oficina Asesora de Planeación:</t>
    </r>
    <r>
      <rPr>
        <sz val="11"/>
        <color theme="1"/>
        <rFont val="Arial Narrow"/>
        <family val="2"/>
      </rPr>
      <t>La OAP apoyó la documentación y levantamiento de requerimientos funcionales del módulo de plan de acción de Daruma</t>
    </r>
  </si>
  <si>
    <r>
      <rPr>
        <b/>
        <sz val="11"/>
        <color theme="1"/>
        <rFont val="Arial Narrow"/>
        <family val="2"/>
      </rPr>
      <t>O. Asesora de Planeación</t>
    </r>
    <r>
      <rPr>
        <sz val="11"/>
        <color theme="1"/>
        <rFont val="Arial Narrow"/>
        <family val="2"/>
      </rPr>
      <t>: Reuniones Teams</t>
    </r>
  </si>
  <si>
    <r>
      <rPr>
        <b/>
        <sz val="11"/>
        <color theme="1"/>
        <rFont val="Arial Narrow"/>
        <family val="2"/>
      </rPr>
      <t>O. Asesora de Planeación</t>
    </r>
    <r>
      <rPr>
        <sz val="11"/>
        <color theme="1"/>
        <rFont val="Arial Narrow"/>
        <family val="2"/>
      </rPr>
      <t>: Periódicamente la OAP realiza asesorías personalizadas a demanda a las Gerencias Regionales donde sensibiliza y capacita en cuanto a los reportes y herramienta de plan de acción</t>
    </r>
  </si>
  <si>
    <r>
      <rPr>
        <b/>
        <sz val="11"/>
        <color theme="1"/>
        <rFont val="Arial Narrow"/>
        <family val="2"/>
      </rPr>
      <t>O. Asesora de Planeación</t>
    </r>
    <r>
      <rPr>
        <sz val="11"/>
        <color theme="1"/>
        <rFont val="Arial Narrow"/>
        <family val="2"/>
      </rPr>
      <t>: Listado de asesorías</t>
    </r>
  </si>
  <si>
    <r>
      <rPr>
        <b/>
        <sz val="11"/>
        <color theme="1"/>
        <rFont val="Arial Narrow"/>
        <family val="2"/>
      </rPr>
      <t>Oficina Asesora de Planeación</t>
    </r>
    <r>
      <rPr>
        <sz val="11"/>
        <color theme="1"/>
        <rFont val="Arial Narrow"/>
        <family val="2"/>
      </rPr>
      <t>: La OAP no ha iniciado capacitaciones relacionadas con el SIG</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</si>
  <si>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lider del proceso</t>
    </r>
  </si>
  <si>
    <r>
      <rPr>
        <b/>
        <sz val="11"/>
        <color theme="1"/>
        <rFont val="Arial Narrow"/>
        <family val="2"/>
      </rPr>
      <t>O. Asesora de Planeación</t>
    </r>
    <r>
      <rPr>
        <sz val="11"/>
        <color theme="1"/>
        <rFont val="Arial Narrow"/>
        <family val="2"/>
      </rPr>
      <t>: zeus</t>
    </r>
  </si>
  <si>
    <r>
      <rPr>
        <b/>
        <sz val="11"/>
        <color theme="1"/>
        <rFont val="Arial Narrow"/>
        <family val="2"/>
      </rPr>
      <t>Oficina Asesora de Planeación</t>
    </r>
    <r>
      <rPr>
        <sz val="11"/>
        <color theme="1"/>
        <rFont val="Arial Narrow"/>
        <family val="2"/>
      </rPr>
      <t>: La OAP no ha iniciado este plan de tratamiento</t>
    </r>
  </si>
  <si>
    <r>
      <rPr>
        <b/>
        <sz val="11"/>
        <color theme="1"/>
        <rFont val="Arial Narrow"/>
        <family val="2"/>
      </rPr>
      <t>O. Asesora de Planeación:</t>
    </r>
    <r>
      <rPr>
        <sz val="11"/>
        <color theme="1"/>
        <rFont val="Arial Narrow"/>
        <family val="2"/>
      </rPr>
      <t xml:space="preserve"> Durante el tercer trimestre se presentaron algunas falencias en la formulación o reporte de indicadores, sin empargo se aplicaron los controles y correcciones oportunamente a fin de que no existiera una afectación reputacional o una inadecuada medición de la estrategia. </t>
    </r>
  </si>
  <si>
    <r>
      <rPr>
        <b/>
        <sz val="11"/>
        <color theme="1"/>
        <rFont val="Arial Narrow"/>
        <family val="2"/>
      </rPr>
      <t>O. Asesora de Planeación:</t>
    </r>
    <r>
      <rPr>
        <sz val="11"/>
        <color theme="1"/>
        <rFont val="Arial Narrow"/>
        <family val="2"/>
      </rPr>
      <t xml:space="preserve"> Los procesos se han documentado y/o actualizado conforme el conocimiento Técnico de las áreas usuarias</t>
    </r>
  </si>
  <si>
    <r>
      <rPr>
        <b/>
        <sz val="11"/>
        <color theme="1"/>
        <rFont val="Arial Narrow"/>
        <family val="2"/>
      </rPr>
      <t>Oficina Asesora de Planeación</t>
    </r>
    <r>
      <rPr>
        <sz val="11"/>
        <color theme="1"/>
        <rFont val="Arial Narrow"/>
        <family val="2"/>
      </rPr>
      <t>: El lider de la OAP verifica los niveles de responsabilidad y autoridad, así como los demás requisitos exigibles al documentar un nuevo proceso.</t>
    </r>
  </si>
  <si>
    <r>
      <rPr>
        <b/>
        <sz val="11"/>
        <color theme="1"/>
        <rFont val="Arial Narrow"/>
        <family val="2"/>
      </rPr>
      <t>Oficina Asesora de Planeación</t>
    </r>
    <r>
      <rPr>
        <sz val="11"/>
        <color theme="1"/>
        <rFont val="Arial Narrow"/>
        <family val="2"/>
      </rPr>
      <t>: El Comité Directivo está realizando sus labores de verificación y evaluación en las revisiones por las direcciones de acuerdo con las temáticas expuestas.</t>
    </r>
  </si>
  <si>
    <r>
      <rPr>
        <b/>
        <sz val="11"/>
        <color theme="1"/>
        <rFont val="Arial Narrow"/>
        <family val="2"/>
      </rPr>
      <t>O. Asesora de Planeación</t>
    </r>
    <r>
      <rPr>
        <sz val="11"/>
        <color theme="1"/>
        <rFont val="Arial Narrow"/>
        <family val="2"/>
      </rPr>
      <t>: Actas de Comité Directivo</t>
    </r>
  </si>
  <si>
    <r>
      <rPr>
        <b/>
        <sz val="11"/>
        <color theme="1"/>
        <rFont val="Arial Narrow"/>
        <family val="2"/>
      </rPr>
      <t>Oficina Asesora de Planeación</t>
    </r>
    <r>
      <rPr>
        <sz val="11"/>
        <color theme="1"/>
        <rFont val="Arial Narrow"/>
        <family val="2"/>
      </rPr>
      <t>: La OAP ha efectuado la actualización documental de procesos de acuerdo con priorización y asignación realizada por el lider del proceso, validando los niveles de autoridad y responsabilidad en la documentación efectuada</t>
    </r>
  </si>
  <si>
    <r>
      <rPr>
        <b/>
        <sz val="11"/>
        <color theme="1"/>
        <rFont val="Arial Narrow"/>
        <family val="2"/>
      </rPr>
      <t>O. Asesora de Planeación</t>
    </r>
    <r>
      <rPr>
        <sz val="11"/>
        <color theme="1"/>
        <rFont val="Arial Narrow"/>
        <family val="2"/>
      </rPr>
      <t>: Para el tercer trimestre la OAP no realizó capacitaciones de riesgos de corrupción</t>
    </r>
  </si>
  <si>
    <r>
      <rPr>
        <b/>
        <sz val="11"/>
        <color theme="1"/>
        <rFont val="Arial Narrow"/>
        <family val="2"/>
      </rPr>
      <t>O. Asesora de Planeación</t>
    </r>
    <r>
      <rPr>
        <sz val="11"/>
        <color theme="1"/>
        <rFont val="Arial Narrow"/>
        <family val="2"/>
      </rPr>
      <t>: N/A</t>
    </r>
  </si>
  <si>
    <r>
      <rPr>
        <b/>
        <sz val="11"/>
        <color indexed="8"/>
        <rFont val="Arial Narrow"/>
        <family val="2"/>
      </rPr>
      <t>G. Sociedades en Liquidación</t>
    </r>
    <r>
      <rPr>
        <sz val="11"/>
        <color indexed="8"/>
        <rFont val="Arial Narrow"/>
        <family val="2"/>
      </rPr>
      <t xml:space="preserve">: Participación en el Comité Técnico
</t>
    </r>
    <r>
      <rPr>
        <b/>
        <sz val="11"/>
        <color rgb="FF000000"/>
        <rFont val="Arial Narrow"/>
        <family val="2"/>
      </rPr>
      <t>G.R Norte:</t>
    </r>
    <r>
      <rPr>
        <sz val="11"/>
        <color indexed="8"/>
        <rFont val="Arial Narrow"/>
        <family val="2"/>
      </rPr>
      <t xml:space="preserve"> A corte tercer trimestre, la Gerencia ha remitido 54 fichas para la presentaciòn de casos de inmuebles administrables bajo el mecanismo de comercializaciòn bajo la modalidad de enajenaciòn temprana para aprobaciòn del comitè interno correspondiente.Por instrucciòn de la Vicepresidencia de Bienes Muebles e Inmuebles no se han remitido mas fichas. 
</t>
    </r>
    <r>
      <rPr>
        <b/>
        <sz val="11"/>
        <color rgb="FF000000"/>
        <rFont val="Arial Narrow"/>
        <family val="2"/>
      </rPr>
      <t xml:space="preserve">GR Sur occidente: </t>
    </r>
    <r>
      <rPr>
        <sz val="11"/>
        <color indexed="8"/>
        <rFont val="Arial Narrow"/>
        <family val="2"/>
      </rPr>
      <t xml:space="preserve">La regional realiza las fichas que se solicita desde la dirección general para ser presentadas a comité.
</t>
    </r>
    <r>
      <rPr>
        <b/>
        <sz val="11"/>
        <color rgb="FF000000"/>
        <rFont val="Arial Narrow"/>
        <family val="2"/>
      </rPr>
      <t>G. Sociedades Activas:</t>
    </r>
    <r>
      <rPr>
        <sz val="11"/>
        <color indexed="8"/>
        <rFont val="Arial Narrow"/>
        <family val="2"/>
      </rPr>
      <t xml:space="preserve"> En el 3T del año 2022, la Gerencia asigna un funcionario para verificar los bienes con condición potencial de enajenación temprana presentando 2 casos a comité técnico, comité de negocios de nivel central. A la espera de que se defina fecha para comité con los miembros externos verificando que se de cumplimiento al procedimiento de enajenación temprana.
</t>
    </r>
    <r>
      <rPr>
        <b/>
        <sz val="11"/>
        <color rgb="FF000000"/>
        <rFont val="Arial Narrow"/>
        <family val="2"/>
      </rPr>
      <t xml:space="preserve">GB. Muebles: </t>
    </r>
    <r>
      <rPr>
        <sz val="11"/>
        <color indexed="8"/>
        <rFont val="Arial Narrow"/>
        <family val="2"/>
      </rPr>
      <t>para la presentacion de los bienes a comité tecnico debe adjuntarse y relacionarse en la presentacion el soporte documental que sustenta la viabilidad juridica otorgada a los bienes como requisito exigido para su presentación al citado comite.</t>
    </r>
  </si>
  <si>
    <r>
      <rPr>
        <b/>
        <sz val="11"/>
        <color indexed="8"/>
        <rFont val="Arial Narrow"/>
        <family val="2"/>
      </rPr>
      <t>G. Sociedades en Liquidación</t>
    </r>
    <r>
      <rPr>
        <sz val="11"/>
        <color indexed="8"/>
        <rFont val="Arial Narrow"/>
        <family val="2"/>
      </rPr>
      <t xml:space="preserve">: Actas de Comité
</t>
    </r>
    <r>
      <rPr>
        <b/>
        <sz val="11"/>
        <color rgb="FF000000"/>
        <rFont val="Arial Narrow"/>
        <family val="2"/>
      </rPr>
      <t>G.R Norte</t>
    </r>
    <r>
      <rPr>
        <sz val="11"/>
        <color indexed="8"/>
        <rFont val="Arial Narrow"/>
        <family val="2"/>
      </rPr>
      <t xml:space="preserve">: \\fileserver\publica\45 - Regional Norte\COORDINACION COMERCIAL\ENAJENACION TEMPRANA
</t>
    </r>
    <r>
      <rPr>
        <b/>
        <sz val="11"/>
        <color rgb="FF000000"/>
        <rFont val="Arial Narrow"/>
        <family val="2"/>
      </rPr>
      <t xml:space="preserve">
GR Sur occidente:</t>
    </r>
    <r>
      <rPr>
        <sz val="11"/>
        <color indexed="8"/>
        <rFont val="Arial Narrow"/>
        <family val="2"/>
      </rPr>
      <t xml:space="preserve"> Correo electronico.</t>
    </r>
    <r>
      <rPr>
        <sz val="11"/>
        <color theme="1"/>
        <rFont val="Arial Narrow"/>
        <family val="2"/>
      </rPr>
      <t xml:space="preserve">
</t>
    </r>
    <r>
      <rPr>
        <b/>
        <sz val="11"/>
        <color theme="1"/>
        <rFont val="Arial Narrow"/>
        <family val="2"/>
      </rPr>
      <t>GB. Muebles</t>
    </r>
    <r>
      <rPr>
        <sz val="11"/>
        <color theme="1"/>
        <rFont val="Arial Narrow"/>
        <family val="2"/>
      </rPr>
      <t>: El radicado de viabilidad juridica otorgado por la Vicepresidencia juridica.</t>
    </r>
  </si>
  <si>
    <r>
      <rPr>
        <b/>
        <sz val="11"/>
        <color indexed="8"/>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 xml:space="preserve">
GBI. Urbanos:</t>
    </r>
    <r>
      <rPr>
        <sz val="11"/>
        <color indexed="8"/>
        <rFont val="Arial Narrow"/>
        <family val="2"/>
      </rPr>
      <t xml:space="preserve"> SE REALIZA LA ACTIVIDAD DE ACUERDO AL PROCEDIMIENTO 
</t>
    </r>
    <r>
      <rPr>
        <b/>
        <sz val="11"/>
        <color rgb="FF000000"/>
        <rFont val="Arial Narrow"/>
        <family val="2"/>
      </rPr>
      <t xml:space="preserve">GB. Muebles: </t>
    </r>
    <r>
      <rPr>
        <sz val="11"/>
        <color indexed="8"/>
        <rFont val="Arial Narrow"/>
        <family val="2"/>
      </rPr>
      <t>los  vehiculos sujetos a destinacion provisional se presentan de acuerdo a los lineamientos establecidos en el procedimiento de destinaciones provisional y presentados al comité  de depositarios, mandatarios y liquidadores.</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</si>
  <si>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GBI. Urbanos:</t>
    </r>
    <r>
      <rPr>
        <sz val="11"/>
        <color theme="1"/>
        <rFont val="Arial Narrow"/>
        <family val="2"/>
      </rPr>
      <t xml:space="preserve"> BASE CONTROL.  \\fileserver\publica\20 -Gerencia de Bienes Inmuebles\DESTINACIONES\INDICADORES
</t>
    </r>
    <r>
      <rPr>
        <b/>
        <sz val="11"/>
        <color theme="1"/>
        <rFont val="Arial Narrow"/>
        <family val="2"/>
      </rPr>
      <t>GB. Muebles</t>
    </r>
    <r>
      <rPr>
        <sz val="11"/>
        <color theme="1"/>
        <rFont val="Arial Narrow"/>
        <family val="2"/>
      </rPr>
      <t>: Acta de asprobacion del comité de depositarios, mandatarios y liquidadores y acto administrativo donde seindica las caracteristicas del biendestinado y el beneficiario de la destinación provisional.</t>
    </r>
  </si>
  <si>
    <r>
      <rPr>
        <b/>
        <sz val="11"/>
        <color indexed="8"/>
        <rFont val="Arial Narrow"/>
        <family val="2"/>
      </rPr>
      <t>G. Sociedades en Liquidación</t>
    </r>
    <r>
      <rPr>
        <sz val="11"/>
        <color indexed="8"/>
        <rFont val="Arial Narrow"/>
        <family val="2"/>
      </rPr>
      <t xml:space="preserve">: Esta actividad no es realizada por la GSL, esta función recae sobre otras áreas de la SAE. </t>
    </r>
    <r>
      <rPr>
        <sz val="11"/>
        <color theme="1"/>
        <rFont val="Arial Narrow"/>
        <family val="2"/>
      </rPr>
      <t xml:space="preserve">
</t>
    </r>
    <r>
      <rPr>
        <b/>
        <sz val="11"/>
        <color theme="1"/>
        <rFont val="Arial Narrow"/>
        <family val="2"/>
      </rPr>
      <t>GBI. Rurales:</t>
    </r>
    <r>
      <rPr>
        <sz val="11"/>
        <color theme="1"/>
        <rFont val="Arial Narrow"/>
        <family val="2"/>
      </rPr>
      <t xml:space="preserve"> La Gerencia de Bienes inmuebles no realiza entrega fisica de inmuebles 
</t>
    </r>
    <r>
      <rPr>
        <b/>
        <sz val="11"/>
        <color theme="1"/>
        <rFont val="Arial Narrow"/>
        <family val="2"/>
      </rPr>
      <t xml:space="preserve">GBI. Urbanos: </t>
    </r>
    <r>
      <rPr>
        <sz val="11"/>
        <color theme="1"/>
        <rFont val="Arial Narrow"/>
        <family val="2"/>
      </rPr>
      <t xml:space="preserve">ESTA GERENCIA NO REALIZA PROCESO DE ENTREGA MATERIAL DE BIENES TODA VEZ QUE ES LA REGIONAL QUIEN LO EJECUTA
</t>
    </r>
    <r>
      <rPr>
        <b/>
        <sz val="11"/>
        <color theme="1"/>
        <rFont val="Arial Narrow"/>
        <family val="2"/>
      </rPr>
      <t xml:space="preserve">
G. Sociedades Activas: </t>
    </r>
    <r>
      <rPr>
        <sz val="11"/>
        <color theme="1"/>
        <rFont val="Arial Narrow"/>
        <family val="2"/>
      </rPr>
      <t xml:space="preserve">En el 3T del año 2022 la Gerencia realiza la devolución de una Sociedad, cumpliendo con el procedimiento estipulado y verificando la identificación del afectado.
En el primer trimestre de 2022 la Gerencia de Sociedades activas no realiza Destinaciones Provisionales
</t>
    </r>
    <r>
      <rPr>
        <b/>
        <sz val="11"/>
        <color theme="1"/>
        <rFont val="Arial Narrow"/>
        <family val="2"/>
      </rPr>
      <t xml:space="preserve">GB. Muebles: </t>
    </r>
    <r>
      <rPr>
        <sz val="11"/>
        <color theme="1"/>
        <rFont val="Arial Narrow"/>
        <family val="2"/>
      </rPr>
      <t>Cumplir con lo establecido en los procedimientos de disposicion final especialmente en comercializacion de bienes muebles relacionado con la consulta de antecedentes Fiscales  y disciplinarios y de consanguinidad en el Area de Talento Humano de SAE</t>
    </r>
  </si>
  <si>
    <r>
      <rPr>
        <b/>
        <sz val="11"/>
        <color indexed="8"/>
        <rFont val="Arial Narrow"/>
        <family val="2"/>
      </rPr>
      <t>G. Sociedades en Liquidación</t>
    </r>
    <r>
      <rPr>
        <sz val="11"/>
        <color indexed="8"/>
        <rFont val="Arial Narrow"/>
        <family val="2"/>
      </rPr>
      <t>: No aplica</t>
    </r>
    <r>
      <rPr>
        <sz val="11"/>
        <color theme="1"/>
        <rFont val="Arial Narrow"/>
        <family val="2"/>
      </rPr>
      <t xml:space="preserve">
</t>
    </r>
    <r>
      <rPr>
        <b/>
        <sz val="11"/>
        <color theme="1"/>
        <rFont val="Arial Narrow"/>
        <family val="2"/>
      </rPr>
      <t xml:space="preserve">G. Sociedades Activas: </t>
    </r>
    <r>
      <rPr>
        <sz val="11"/>
        <color theme="1"/>
        <rFont val="Arial Narrow"/>
        <family val="2"/>
      </rPr>
      <t xml:space="preserve">Acta de Devolución Sociedad.
</t>
    </r>
    <r>
      <rPr>
        <b/>
        <sz val="11"/>
        <color theme="1"/>
        <rFont val="Arial Narrow"/>
        <family val="2"/>
      </rPr>
      <t>GB. Muebles</t>
    </r>
    <r>
      <rPr>
        <sz val="11"/>
        <color theme="1"/>
        <rFont val="Arial Narrow"/>
        <family val="2"/>
      </rPr>
      <t>: los soportes de estas consultas se guardan en los soportes documentales de disposicion final de cada activo.</t>
    </r>
  </si>
  <si>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theme="1"/>
        <rFont val="Arial Narrow"/>
        <family val="2"/>
      </rPr>
      <t>GBI. Urbanos</t>
    </r>
    <r>
      <rPr>
        <sz val="11"/>
        <color theme="1"/>
        <rFont val="Arial Narrow"/>
        <family val="2"/>
      </rPr>
      <t xml:space="preserve">: SE REALIZA POR PARTE DE ESTA GERENCIA LA VERIFICACIÓN CORRESPONDIENTE, SIN EMBARGO ESTE TRIMESTRE NO SE HA MATERIALIZADO LA DONACIÓN
</t>
    </r>
    <r>
      <rPr>
        <b/>
        <sz val="11"/>
        <color theme="1"/>
        <rFont val="Arial Narrow"/>
        <family val="2"/>
      </rPr>
      <t xml:space="preserve">G. Sociedades Activas: </t>
    </r>
    <r>
      <rPr>
        <sz val="11"/>
        <color theme="1"/>
        <rFont val="Arial Narrow"/>
        <family val="2"/>
      </rPr>
      <t xml:space="preserve">En el 3T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
</t>
    </r>
    <r>
      <rPr>
        <b/>
        <sz val="11"/>
        <color theme="1"/>
        <rFont val="Arial Narrow"/>
        <family val="2"/>
      </rPr>
      <t>GB. Muebles</t>
    </r>
    <r>
      <rPr>
        <sz val="11"/>
        <color theme="1"/>
        <rFont val="Arial Narrow"/>
        <family val="2"/>
      </rPr>
      <t>: Cumplir con lo establecido en el procedimiento de donacion a Entidades Publicas</t>
    </r>
  </si>
  <si>
    <r>
      <rPr>
        <b/>
        <sz val="11"/>
        <color theme="1"/>
        <rFont val="Arial Narrow"/>
        <family val="2"/>
      </rPr>
      <t>GBI. Rurales:</t>
    </r>
    <r>
      <rPr>
        <sz val="11"/>
        <color theme="1"/>
        <rFont val="Arial Narrow"/>
        <family val="2"/>
      </rPr>
      <t xml:space="preserve">
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theme="1"/>
        <rFont val="Arial Narrow"/>
        <family val="2"/>
      </rPr>
      <t>GB. Muebles</t>
    </r>
    <r>
      <rPr>
        <sz val="11"/>
        <color theme="1"/>
        <rFont val="Arial Narrow"/>
        <family val="2"/>
      </rPr>
      <t>: Viabilidad juridica de la solicitud de donacion, acto administrativo de donacion.</t>
    </r>
  </si>
  <si>
    <r>
      <rPr>
        <b/>
        <sz val="11"/>
        <color theme="1"/>
        <rFont val="Arial Narrow"/>
        <family val="2"/>
      </rPr>
      <t>GR Norte</t>
    </r>
    <r>
      <rPr>
        <sz val="11"/>
        <color theme="1"/>
        <rFont val="Arial Narrow"/>
        <family val="2"/>
      </rPr>
      <t xml:space="preserve"> Actas de visita cargadas en SIGMA 2.0.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para establecer imcumplimientos de las obligaciones en cuanto al recaudo
Reporte cartera, base excel de la gerencia comercial.</t>
    </r>
  </si>
  <si>
    <r>
      <rPr>
        <b/>
        <sz val="11"/>
        <color theme="1"/>
        <rFont val="Arial Narrow"/>
        <family val="2"/>
      </rPr>
      <t>GR Norte:</t>
    </r>
    <r>
      <rPr>
        <sz val="11"/>
        <color theme="1"/>
        <rFont val="Arial Narrow"/>
        <family val="2"/>
      </rPr>
      <t xml:space="preserve"> \\fileserver\publica\45 - Regional Norte\COORDINACION COMERCIAL\CONTRATOS DE ARRENDAMIENTO\CARTERA
</t>
    </r>
    <r>
      <rPr>
        <b/>
        <sz val="11"/>
        <color theme="1"/>
        <rFont val="Arial Narrow"/>
        <family val="2"/>
      </rPr>
      <t>GR. Occidente:</t>
    </r>
    <r>
      <rPr>
        <sz val="11"/>
        <color theme="1"/>
        <rFont val="Arial Narrow"/>
        <family val="2"/>
      </rPr>
      <t xml:space="preserve">
Sigma 1.5, buzon de recaudo, correos electronicos.
Informe de recaudo power BI.
</t>
    </r>
    <r>
      <rPr>
        <b/>
        <sz val="11"/>
        <color theme="1"/>
        <rFont val="Arial Narrow"/>
        <family val="2"/>
      </rPr>
      <t>GR Sur Occidente</t>
    </r>
    <r>
      <rPr>
        <sz val="11"/>
        <color theme="1"/>
        <rFont val="Arial Narrow"/>
        <family val="2"/>
      </rPr>
      <t>: Reporte cartera, base excel de la gerencia comercial.</t>
    </r>
  </si>
  <si>
    <r>
      <rPr>
        <b/>
        <sz val="11"/>
        <color theme="1"/>
        <rFont val="Arial Narrow"/>
        <family val="2"/>
      </rPr>
      <t>GR Norte</t>
    </r>
    <r>
      <rPr>
        <sz val="11"/>
        <color theme="1"/>
        <rFont val="Arial Narrow"/>
        <family val="2"/>
      </rPr>
      <t xml:space="preserve"> Actas de visita cargadas en SIGMA 2.0.
</t>
    </r>
    <r>
      <rPr>
        <b/>
        <sz val="11"/>
        <color theme="1"/>
        <rFont val="Arial Narrow"/>
        <family val="2"/>
      </rPr>
      <t>GR. Occidente</t>
    </r>
    <r>
      <rPr>
        <sz val="11"/>
        <color theme="1"/>
        <rFont val="Arial Narrow"/>
        <family val="2"/>
      </rPr>
      <t xml:space="preserve">: se carga el archvio al aplicativo una vez se cuente con la totalidad de la informacion.
</t>
    </r>
    <r>
      <rPr>
        <b/>
        <sz val="11"/>
        <color theme="1"/>
        <rFont val="Arial Narrow"/>
        <family val="2"/>
      </rPr>
      <t xml:space="preserve">GR Sur Occidente: </t>
    </r>
    <r>
      <rPr>
        <sz val="11"/>
        <color theme="1"/>
        <rFont val="Arial Narrow"/>
        <family val="2"/>
      </rPr>
      <t>Aplicativo Sigma 2.0</t>
    </r>
  </si>
  <si>
    <r>
      <rPr>
        <b/>
        <sz val="11"/>
        <color theme="1"/>
        <rFont val="Arial Narrow"/>
        <family val="2"/>
      </rPr>
      <t>GR Norte</t>
    </r>
    <r>
      <rPr>
        <sz val="11"/>
        <color theme="1"/>
        <rFont val="Arial Narrow"/>
        <family val="2"/>
      </rPr>
      <t xml:space="preserve"> Correos de consulta enviados a los asesores comerciales. 
</t>
    </r>
    <r>
      <rPr>
        <b/>
        <sz val="11"/>
        <color theme="1"/>
        <rFont val="Arial Narrow"/>
        <family val="2"/>
      </rPr>
      <t>GR. Occidente:</t>
    </r>
    <r>
      <rPr>
        <sz val="11"/>
        <color theme="1"/>
        <rFont val="Arial Narrow"/>
        <family val="2"/>
      </rPr>
      <t xml:space="preserve">
correo electronico, preaprobado, consultas, aplicativo sigma 1.5.
</t>
    </r>
    <r>
      <rPr>
        <b/>
        <sz val="11"/>
        <color theme="1"/>
        <rFont val="Arial Narrow"/>
        <family val="2"/>
      </rPr>
      <t>GR Sur Occidente:</t>
    </r>
    <r>
      <rPr>
        <sz val="11"/>
        <color theme="1"/>
        <rFont val="Arial Narrow"/>
        <family val="2"/>
      </rPr>
      <t xml:space="preserve"> Archivo, carpeta digital y fisica del contrato.</t>
    </r>
  </si>
  <si>
    <r>
      <rPr>
        <b/>
        <sz val="11"/>
        <color theme="1"/>
        <rFont val="Arial Narrow"/>
        <family val="2"/>
      </rPr>
      <t>GR Norte</t>
    </r>
    <r>
      <rPr>
        <sz val="11"/>
        <color theme="1"/>
        <rFont val="Arial Narrow"/>
        <family val="2"/>
      </rPr>
      <t xml:space="preserve"> El Coordinador Comercial, con apoyo de su equipo de trabajo, hizo seguimiento cercano a l estado de cartera de los contratos de arrendamiento suscritos y los consignó en una base de seguimiento.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facture y realice el pago del canon.
</t>
    </r>
    <r>
      <rPr>
        <b/>
        <sz val="11"/>
        <color theme="1"/>
        <rFont val="Arial Narrow"/>
        <family val="2"/>
      </rPr>
      <t>GR Sur Occidente</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</si>
  <si>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los funcionarios del area y los depositarios provisionales realizaron las visitas de inspección de inmuebles arrendados a fin de verificar el estado del cumplimiento de las obligaciones contractuales. 
</t>
    </r>
    <r>
      <rPr>
        <b/>
        <sz val="11"/>
        <color theme="1"/>
        <rFont val="Arial Narrow"/>
        <family val="2"/>
      </rPr>
      <t>GR. Occidente:</t>
    </r>
    <r>
      <rPr>
        <sz val="11"/>
        <color theme="1"/>
        <rFont val="Arial Narrow"/>
        <family val="2"/>
      </rPr>
      <t xml:space="preserve"> se realizan visitas para identificacion de estados de ocupacion y estado de administracion.
</t>
    </r>
    <r>
      <rPr>
        <b/>
        <sz val="11"/>
        <color theme="1"/>
        <rFont val="Arial Narrow"/>
        <family val="2"/>
      </rPr>
      <t>GR Sur Occidente</t>
    </r>
    <r>
      <rPr>
        <sz val="11"/>
        <color theme="1"/>
        <rFont val="Arial Narrow"/>
        <family val="2"/>
      </rPr>
      <t xml:space="preserve">: Visitas de inspeccion a los inmuebles arrendados de acuerdo con el porcedmiento y el protocolo de visitas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</si>
  <si>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los funcionarios del area y los depositarios provisionales realizaron las visitas de inspección de inmuebles arrendados a fin de verificar el estado del cumplimiento de las obligaciones contractuales. 
</t>
    </r>
    <r>
      <rPr>
        <b/>
        <sz val="11"/>
        <color theme="1"/>
        <rFont val="Arial Narrow"/>
        <family val="2"/>
      </rPr>
      <t>GR. Occidente:</t>
    </r>
    <r>
      <rPr>
        <sz val="11"/>
        <color theme="1"/>
        <rFont val="Arial Narrow"/>
        <family val="2"/>
      </rPr>
      <t xml:space="preserve">
una vez depués de realizar el proceso de facturación la funcionaria de facturación, verifica que el 100% de los contratos para establecer imcumplimientos de las obligaciones en cuanto al recaudo
</t>
    </r>
    <r>
      <rPr>
        <b/>
        <sz val="11"/>
        <color theme="1"/>
        <rFont val="Arial Narrow"/>
        <family val="2"/>
      </rPr>
      <t>GR Sur Occidente</t>
    </r>
    <r>
      <rPr>
        <sz val="11"/>
        <color theme="1"/>
        <rFont val="Arial Narrow"/>
        <family val="2"/>
      </rPr>
      <t xml:space="preserve">: Se verifica de manera manual en una base excel enviada por la gerencia comercial el incumplimeinto de cada contrato en el aplicativo Sigma 1.5
</t>
    </r>
    <r>
      <rPr>
        <b/>
        <sz val="11"/>
        <color theme="1"/>
        <rFont val="Arial Narrow"/>
        <family val="2"/>
      </rPr>
      <t>GRCO:</t>
    </r>
    <r>
      <rPr>
        <sz val="11"/>
        <color theme="1"/>
        <rFont val="Arial Narrow"/>
        <family val="2"/>
      </rPr>
      <t xml:space="preserve"> Se esta adelantando el proceso de adquisiocion de un nuevo sistema robosto de facturacion para realizar el control de la mora de los arrendatarios por parte de la gerencia comercial </t>
    </r>
  </si>
  <si>
    <r>
      <rPr>
        <b/>
        <sz val="11"/>
        <color theme="1"/>
        <rFont val="Arial Narrow"/>
        <family val="2"/>
      </rPr>
      <t>GR Norte</t>
    </r>
    <r>
      <rPr>
        <sz val="11"/>
        <color theme="1"/>
        <rFont val="Arial Narrow"/>
        <family val="2"/>
      </rPr>
      <t xml:space="preserve"> Durante el trimestre, si bien a la fecha no está vigente el contrato transunion, desde el GIT Jurídico se hizo validación de los antecedentes judiciales de los interesados en arrendar, a fin de evitar inhabilidades para la contratación o la materialización de riesgos financieros y/o de corrupción. 
</t>
    </r>
    <r>
      <rPr>
        <b/>
        <sz val="11"/>
        <color theme="1"/>
        <rFont val="Arial Narrow"/>
        <family val="2"/>
      </rPr>
      <t>GR. Occidente:</t>
    </r>
    <r>
      <rPr>
        <sz val="11"/>
        <color theme="1"/>
        <rFont val="Arial Narrow"/>
        <family val="2"/>
      </rPr>
      <t xml:space="preserve">
Realizamos las diferentes consultas de antecedentes judiciales, y se envian a la preaprobados a la aseguradora para analisis del arrendatario - actualmente no se tiene contrato legal check por lo que la verificacion es individual.
</t>
    </r>
    <r>
      <rPr>
        <b/>
        <sz val="11"/>
        <color theme="1"/>
        <rFont val="Arial Narrow"/>
        <family val="2"/>
      </rPr>
      <t>GR Sur Occidente</t>
    </r>
    <r>
      <rPr>
        <sz val="11"/>
        <color theme="1"/>
        <rFont val="Arial Narrow"/>
        <family val="2"/>
      </rPr>
      <t xml:space="preserve">:Previo a la presentación del negocio el funcionario comercial debe anexar las cosnultas legales y el preaprobado de poliza del arrendatario codeudor si aplica, están deben estar anexas a la presentación del negocio frente a comité.
</t>
    </r>
    <r>
      <rPr>
        <b/>
        <sz val="11"/>
        <color theme="1"/>
        <rFont val="Arial Narrow"/>
        <family val="2"/>
      </rPr>
      <t>GRCO:</t>
    </r>
    <r>
      <rPr>
        <sz val="11"/>
        <color theme="1"/>
        <rFont val="Arial Narrow"/>
        <family val="2"/>
      </rPr>
      <t xml:space="preserve"> El tramite idenficacion "Legal check" actualmente no esta operando el contrato como se manejo en 2021 sin embargo los funcionarios comerciales que realizan la verificacion en las entidades pertinentes sobre antecedentes judiciales y demas para perfilar al futuro arrendatario y presentar los casos al comite de negocios.</t>
    </r>
  </si>
  <si>
    <t>T3: Se recibieron 127 solicitudes de diligencia de secuestro programadas por el GIT y atendidas por las regionales.</t>
  </si>
  <si>
    <t>Carpeta 19 - Reportes Matrix - Reportes SIGMA 2022</t>
  </si>
  <si>
    <r>
      <rPr>
        <b/>
        <sz val="11"/>
        <color indexed="8"/>
        <rFont val="Arial Narrow"/>
        <family val="2"/>
      </rPr>
      <t>GIT. Depositarios</t>
    </r>
    <r>
      <rPr>
        <sz val="11"/>
        <color indexed="8"/>
        <rFont val="Arial Narrow"/>
        <family val="2"/>
      </rPr>
      <t xml:space="preserve">: 
</t>
    </r>
    <r>
      <rPr>
        <sz val="11"/>
        <color indexed="8"/>
        <rFont val="Arial Narrow"/>
        <family val="2"/>
      </rPr>
      <t>NO APLICA</t>
    </r>
  </si>
  <si>
    <r>
      <rPr>
        <b/>
        <sz val="11"/>
        <color indexed="8"/>
        <rFont val="Arial Narrow"/>
        <family val="2"/>
      </rPr>
      <t>GIT. Depositarios</t>
    </r>
    <r>
      <rPr>
        <sz val="11"/>
        <color indexed="8"/>
        <rFont val="Arial Narrow"/>
        <family val="2"/>
      </rPr>
      <t>: 
NO APLICA</t>
    </r>
  </si>
  <si>
    <r>
      <t xml:space="preserve">GIT Aseguramiento: </t>
    </r>
    <r>
      <rPr>
        <sz val="11"/>
        <color rgb="FF000000"/>
        <rFont val="Arial Narrow"/>
        <family val="2"/>
      </rPr>
      <t>T3: Se recibieron 173 sentencias de Devolución y de Extinción de Dominio y las mismas fueron cargadas al sistema.</t>
    </r>
  </si>
  <si>
    <r>
      <t xml:space="preserve">GIT Aseguramiento:  </t>
    </r>
    <r>
      <rPr>
        <sz val="11"/>
        <color theme="1"/>
        <rFont val="Arial Narrow"/>
        <family val="2"/>
      </rPr>
      <t>Carpeta 43 - GIT Aseguramiento - Mapa de Riesgos</t>
    </r>
  </si>
  <si>
    <r>
      <t xml:space="preserve">G. Financiera: </t>
    </r>
    <r>
      <rPr>
        <sz val="11"/>
        <color indexed="8"/>
        <rFont val="Arial Narrow"/>
        <family val="2"/>
      </rPr>
      <t>La Gerencia Financiera realiza la Circular Interna 01-2022 de Constitución de Cajas Menores de acuerdo con datos históricos de vigencias anteriores</t>
    </r>
  </si>
  <si>
    <r>
      <t xml:space="preserve">G. Financiera: </t>
    </r>
    <r>
      <rPr>
        <sz val="11"/>
        <color indexed="8"/>
        <rFont val="Arial Narrow"/>
        <family val="2"/>
      </rPr>
      <t>Se comunica mediante correo electrónico la Circular Interna de constitución de cajas menores 01 - 2022. La rurta de la carpeta compartida es \\fileserver\publica\22- Financiera\PRESUPUESTO\PRESUPUESTO 2022\CAJA MENOR\CIRCULAR</t>
    </r>
  </si>
  <si>
    <r>
      <t xml:space="preserve">G. Financiera: </t>
    </r>
    <r>
      <rPr>
        <sz val="11"/>
        <color indexed="8"/>
        <rFont val="Arial Narrow"/>
        <family val="2"/>
      </rPr>
      <t>La Gerencia Financiera realizó la revisión de aperturas de cajas menores, teniendo en cuenta el presupuesto aprobado para cada área según la Circular Interna 01- 2022. El área usuaria solicita la apertura mediante Zeus y solicita el DP por el aplicativo SEVEN ERP mediante el flujo "Solicitud de DP sin afectación presupuestal"</t>
    </r>
  </si>
  <si>
    <r>
      <t>G. Financiera: E</t>
    </r>
    <r>
      <rPr>
        <sz val="11"/>
        <color indexed="8"/>
        <rFont val="Arial Narrow"/>
        <family val="2"/>
      </rPr>
      <t>n el aplicativo ERP SEVEN modulo de Presupuesto se evidencian los DP vigencia 2022</t>
    </r>
  </si>
  <si>
    <r>
      <t xml:space="preserve">G. Financiera: </t>
    </r>
    <r>
      <rPr>
        <sz val="11"/>
        <color indexed="8"/>
        <rFont val="Arial Narrow"/>
        <family val="2"/>
      </rPr>
      <t xml:space="preserve">El Profesional o Técnico del área usuaria de la caja menor realiza las solicitud de gasto de rubros que no se encuentren en la Circular, dejando como evidencia correo electrónico o memorando de aprobación del concepto de gasto que sea requerido </t>
    </r>
  </si>
  <si>
    <r>
      <t xml:space="preserve">G. Financiera: </t>
    </r>
    <r>
      <rPr>
        <sz val="11"/>
        <color indexed="8"/>
        <rFont val="Arial Narrow"/>
        <family val="2"/>
      </rPr>
      <t>Las solicitudes de legalización de gasto de caja menor se realizan mediante aplicativo financiero SEVEN ERP</t>
    </r>
  </si>
  <si>
    <t>Se realiza una mesa de trabajo con el coordinador del Git de Archivo y Correspondencia y un tecnico del area para verificar los radicados devueltos en el flujo de correspondencia de ORFEO</t>
  </si>
  <si>
    <t>Se deja evidencia de la mesa de trabajo en la siguiente rura: \\fileserver\publica\26-Gestion Documental\SAE3\Recuperado 27-04-2020\SAE3\Informes\Gestión de riesgos\Seguimiento riesgos 2022\REUNION REASIGNACION RADICADOS</t>
  </si>
  <si>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remite el correo con la información de las asignaciones que cuentan con acta de posesión al Git de asegurameinto para la publicación en la carpeta 19:</t>
    </r>
  </si>
  <si>
    <r>
      <rPr>
        <b/>
        <sz val="11"/>
        <color indexed="8"/>
        <rFont val="Arial Narrow"/>
        <family val="2"/>
      </rPr>
      <t>GIT. Depositarios</t>
    </r>
    <r>
      <rPr>
        <sz val="11"/>
        <color indexed="8"/>
        <rFont val="Arial Narrow"/>
        <family val="2"/>
      </rPr>
      <t>: 
\\fileserver\publica\19 - Administracion de la Informacion\Reportes Matrix\REPORTES SIGMA 2022\9. SEPTIEMBRE\29_SEPTIEMBRE\5. DISPOSICION TEMPORAL</t>
    </r>
    <r>
      <rPr>
        <sz val="11"/>
        <color indexed="8"/>
        <rFont val="Arial Narrow"/>
        <family val="2"/>
      </rPr>
      <t xml:space="preserve">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</si>
  <si>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realizó la convocatoria 01-2022 para la conformación del Registro de Depositarios Provisionales y Liquidadores del FRISCO,  con el ingreso de 11 nuevos depositarios provisionales para las siguientes categorias:4 para inmuebles; 7 soceidades activas; 2 liquidadores</t>
    </r>
  </si>
  <si>
    <r>
      <rPr>
        <b/>
        <sz val="11"/>
        <color indexed="8"/>
        <rFont val="Arial Narrow"/>
        <family val="2"/>
      </rPr>
      <t>GIT. Depositarios</t>
    </r>
    <r>
      <rPr>
        <sz val="11"/>
        <color indexed="8"/>
        <rFont val="Arial Narrow"/>
        <family val="2"/>
      </rPr>
      <t xml:space="preserve">: </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t>
    </r>
  </si>
  <si>
    <r>
      <rPr>
        <b/>
        <sz val="11"/>
        <color indexed="8"/>
        <rFont val="Arial Narrow"/>
        <family val="2"/>
      </rPr>
      <t>GIT. Depositarios</t>
    </r>
    <r>
      <rPr>
        <sz val="11"/>
        <color indexed="8"/>
        <rFont val="Arial Narrow"/>
        <family val="2"/>
      </rPr>
      <t xml:space="preserve">: </t>
    </r>
    <r>
      <rPr>
        <sz val="11"/>
        <color indexed="8"/>
        <rFont val="Arial Narrow"/>
        <family val="2"/>
      </rPr>
      <t xml:space="preserve">
al cierre del tercer trimestre de 2022, el Git de Depositarios asignó 4085 activos a depositarios provisionales, el estado del proceso de formalización es:
84 Activos sin número matrix entregados en diligencia de secuestro 
1128 Activos con proyecto de resolución en revisión jurídica
1490 Activos con resolución 
920 Activos comunicados al depositario 
569 Activos pendientes por comunicar por valor asegurable pendiente
606 Activos con póliza de disposiciones legales aprobada 
200 Activos con acta de posesión en firma
345 Activos con comunicación a c+amara de coemrcio y orip</t>
    </r>
  </si>
  <si>
    <r>
      <rPr>
        <b/>
        <sz val="11"/>
        <color indexed="8"/>
        <rFont val="Arial Narrow"/>
        <family val="2"/>
      </rPr>
      <t>GIT. Depositarios</t>
    </r>
    <r>
      <rPr>
        <sz val="11"/>
        <color indexed="8"/>
        <rFont val="Arial Narrow"/>
        <family val="2"/>
      </rPr>
      <t>: 
\\fileserver\publica\10 - Grupo Gestión Depositarios\Riesgos - Indicadores - Control Interno\2022\Tercer trimestre</t>
    </r>
  </si>
  <si>
    <r>
      <rPr>
        <b/>
        <sz val="11"/>
        <color indexed="8"/>
        <rFont val="Arial Narrow"/>
        <family val="2"/>
      </rPr>
      <t>GIT. Depositarios</t>
    </r>
    <r>
      <rPr>
        <sz val="11"/>
        <color indexed="8"/>
        <rFont val="Arial Narrow"/>
        <family val="2"/>
      </rPr>
      <t xml:space="preserve">: </t>
    </r>
    <r>
      <rPr>
        <sz val="11"/>
        <color indexed="8"/>
        <rFont val="Arial Narrow"/>
        <family val="2"/>
      </rPr>
      <t xml:space="preserve">
 se realizó la convocatoria 01-2022 para la conformación del Registro de Depositarios Provisionales y Liquidadores del FRISCO,  con el ingreso de 11 nuevos depositarios provisionales para las siguientes categorias:4 para inmuebles; 7 soceidades activas; 2 liquidadores
Los términos de la convocatoria  02-2022 se encuentran en revisión de la vicepresidencia juridica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</si>
  <si>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Los términos de la convocatoria  02-2022 se encuentran en revisión de la vicepresidencia juridica </t>
    </r>
  </si>
  <si>
    <r>
      <rPr>
        <b/>
        <sz val="11"/>
        <color indexed="8"/>
        <rFont val="Arial Narrow"/>
        <family val="2"/>
      </rPr>
      <t>O. Control Interno</t>
    </r>
    <r>
      <rPr>
        <sz val="11"/>
        <color indexed="8"/>
        <rFont val="Arial Narrow"/>
        <family val="2"/>
      </rPr>
      <t xml:space="preserve">: </t>
    </r>
    <r>
      <rPr>
        <sz val="11"/>
        <color indexed="8"/>
        <rFont val="Arial Narrow"/>
        <family val="2"/>
      </rPr>
      <t xml:space="preserve">En el tercer trimestre la Oficina de Control Interno según lo establecido dentro del PAAI tiene programado 3 auditorias internas de gestión.
-Auditoría Interna de Gestión al procedimiento Disciplinario laboral de SAE: Culminada
-Auditoria interna de gestión- Prueba de Recorrido Sociedades activas y en Liquidación: En ejecución
-Auditoría Proceso de Infraestructura Tecnológica Componente Seguridad de la Información y Ciberseguridad: En ejecución
Los resultados de la auditoria culminada se presentaron a los líderes de procesos y al Presidente de SAE mediante memorando interno.
</t>
    </r>
  </si>
  <si>
    <r>
      <rPr>
        <b/>
        <sz val="11"/>
        <color indexed="8"/>
        <rFont val="Arial Narrow"/>
        <family val="2"/>
      </rPr>
      <t>O. Control Interno</t>
    </r>
    <r>
      <rPr>
        <sz val="11"/>
        <color indexed="8"/>
        <rFont val="Arial Narrow"/>
        <family val="2"/>
      </rPr>
      <t xml:space="preserve">: </t>
    </r>
    <r>
      <rPr>
        <sz val="11"/>
        <color indexed="8"/>
        <rFont val="Arial Narrow"/>
        <family val="2"/>
      </rPr>
      <t>Lo avances o resultados de las auditorias se encuentran en la siguiente ruta:
\\fileserver\publica\8 - Oficina de Control Interno\2022\Evaluacion y Seguimiento</t>
    </r>
  </si>
  <si>
    <r>
      <rPr>
        <b/>
        <sz val="11"/>
        <color indexed="8"/>
        <rFont val="Arial Narrow"/>
        <family val="2"/>
      </rPr>
      <t>G. Técnica</t>
    </r>
    <r>
      <rPr>
        <sz val="11"/>
        <color indexed="8"/>
        <rFont val="Arial Narrow"/>
        <family val="2"/>
      </rPr>
      <t>:</t>
    </r>
    <r>
      <rPr>
        <sz val="11"/>
        <color indexed="8"/>
        <rFont val="Arial Narrow"/>
        <family val="2"/>
      </rPr>
      <t xml:space="preserve">
Se suscribió un convenio de acceso e intercambio de información con el Instituto Geográfico Agustín Codazzi y se realizaron diferentes solicitudes de información catastral a los Gestores Catastrales habilitados de acuerdo con los listados que nos comparte el IGAC en el marco del convenio y haciendo uso del parágrafo del artículo 10° de la Ley 2155 de 2021, donde se le da un tiempo de 15 días hábiles a los gestores catastrales para que remitan toda la información que solicite la SAE, con la información que remitieron los gestores se construyó una plantilla de registro de datos e información relevante, con el fin de que esta información pueda ser contrastada con información registral.</t>
    </r>
  </si>
  <si>
    <r>
      <rPr>
        <b/>
        <sz val="11"/>
        <color indexed="8"/>
        <rFont val="Arial Narrow"/>
        <family val="2"/>
      </rPr>
      <t>G. Técnica</t>
    </r>
    <r>
      <rPr>
        <sz val="11"/>
        <color indexed="8"/>
        <rFont val="Arial Narrow"/>
        <family val="2"/>
      </rPr>
      <t>:
Todos los soportes de gestión de información Catastral se pueden consultar en la siguiente ruta:
\\fileserver\publica\7 - Coordinación Técnica\AREA TECNICA\FUNCIONARIOS\JBAEZ\2022\GESTIÓN DE INFORMACIÓN\INFORMACIÓN CATASTRAL\SOLICITUDES DE INFORMACIÓN CATASTRAL\RESPUESTA CATASTROS</t>
    </r>
  </si>
  <si>
    <r>
      <rPr>
        <b/>
        <sz val="11"/>
        <color indexed="8"/>
        <rFont val="Arial Narrow"/>
        <family val="2"/>
      </rPr>
      <t>G. Talento Humano</t>
    </r>
    <r>
      <rPr>
        <sz val="11"/>
        <color indexed="8"/>
        <rFont val="Arial Narrow"/>
        <family val="2"/>
      </rPr>
      <t>: Se hace la respectiva validaciónn con la persona de Selección de los si los candidatos que fueron reportados en un principio son los que van ingresar, de lo  cuales todos fueron reportados a tiempo</t>
    </r>
  </si>
  <si>
    <r>
      <rPr>
        <b/>
        <sz val="11"/>
        <color indexed="8"/>
        <rFont val="Arial Narrow"/>
        <family val="2"/>
      </rPr>
      <t>G. Talento Humano</t>
    </r>
    <r>
      <rPr>
        <sz val="11"/>
        <color indexed="8"/>
        <rFont val="Arial Narrow"/>
        <family val="2"/>
      </rPr>
      <t>: Como el reporte se hizo a tiempo, los candidatos envian su documentacion a tiempo para que asi sea revisada y validada.</t>
    </r>
  </si>
  <si>
    <r>
      <rPr>
        <b/>
        <sz val="11"/>
        <color indexed="8"/>
        <rFont val="Arial Narrow"/>
        <family val="2"/>
      </rPr>
      <t>G. Talento Humano</t>
    </r>
    <r>
      <rPr>
        <sz val="11"/>
        <color indexed="8"/>
        <rFont val="Arial Narrow"/>
        <family val="2"/>
      </rPr>
      <t>:Como el reporte se hizo a tiempo, los candidatos envian su documentacion a tiempo para que asi sea revisada y validada, en caso de encontrar una falencia se le informa al candidato en mension</t>
    </r>
  </si>
  <si>
    <r>
      <rPr>
        <b/>
        <sz val="11"/>
        <color indexed="8"/>
        <rFont val="Arial Narrow"/>
        <family val="2"/>
      </rPr>
      <t>G. Talento Humano</t>
    </r>
    <r>
      <rPr>
        <sz val="11"/>
        <color indexed="8"/>
        <rFont val="Arial Narrow"/>
        <family val="2"/>
      </rPr>
      <t>:</t>
    </r>
    <r>
      <rPr>
        <sz val="11"/>
        <color indexed="8"/>
        <rFont val="Arial Narrow"/>
        <family val="2"/>
      </rPr>
      <t xml:space="preserve"> Se  sigue realizando  entrevista a los candidatos preseleccionados validando el perfil y se revisa que las pruebas psicotécnicas cumplan lo establecido en el procedimiento de promocion y selección con relacion a competencias</t>
    </r>
  </si>
  <si>
    <r>
      <rPr>
        <b/>
        <sz val="11"/>
        <color indexed="8"/>
        <rFont val="Arial Narrow"/>
        <family val="2"/>
      </rPr>
      <t>G. Talento Humano</t>
    </r>
    <r>
      <rPr>
        <sz val="11"/>
        <color indexed="8"/>
        <rFont val="Arial Narrow"/>
        <family val="2"/>
      </rPr>
      <t>:  Base de preselección y pruebas y Cumplimiento de requisitos minimos, Portal Psigma</t>
    </r>
  </si>
  <si>
    <r>
      <rPr>
        <b/>
        <sz val="11"/>
        <color indexed="8"/>
        <rFont val="Arial Narrow"/>
        <family val="2"/>
      </rPr>
      <t>G. Talento Humano</t>
    </r>
    <r>
      <rPr>
        <sz val="11"/>
        <color indexed="8"/>
        <rFont val="Arial Narrow"/>
        <family val="2"/>
      </rPr>
      <t>:</t>
    </r>
    <r>
      <rPr>
        <sz val="11"/>
        <color indexed="8"/>
        <rFont val="Arial Narrow"/>
        <family val="2"/>
      </rPr>
      <t xml:space="preserve"> Se valida el resultado del Estudio de Seguridad con el informe presentado por el proveedor</t>
    </r>
  </si>
  <si>
    <r>
      <rPr>
        <b/>
        <sz val="11"/>
        <color indexed="8"/>
        <rFont val="Arial Narrow"/>
        <family val="2"/>
      </rPr>
      <t>G. Talento Humano</t>
    </r>
    <r>
      <rPr>
        <sz val="11"/>
        <color indexed="8"/>
        <rFont val="Arial Narrow"/>
        <family val="2"/>
      </rPr>
      <t>:</t>
    </r>
    <r>
      <rPr>
        <sz val="11"/>
        <color indexed="8"/>
        <rFont val="Arial Narrow"/>
        <family val="2"/>
      </rPr>
      <t xml:space="preserve"> Portal EyM</t>
    </r>
  </si>
  <si>
    <r>
      <rPr>
        <b/>
        <sz val="11"/>
        <color indexed="8"/>
        <rFont val="Arial Narrow"/>
        <family val="2"/>
      </rPr>
      <t>G. Talento Humano</t>
    </r>
    <r>
      <rPr>
        <sz val="11"/>
        <color indexed="8"/>
        <rFont val="Arial Narrow"/>
        <family val="2"/>
      </rPr>
      <t>:</t>
    </r>
    <r>
      <rPr>
        <sz val="11"/>
        <color indexed="8"/>
        <rFont val="Arial Narrow"/>
        <family val="2"/>
      </rPr>
      <t xml:space="preserve">  A la respuesta  de SST de examenes médicos se continua con la contratación</t>
    </r>
  </si>
  <si>
    <r>
      <rPr>
        <b/>
        <sz val="11"/>
        <color indexed="8"/>
        <rFont val="Arial Narrow"/>
        <family val="2"/>
      </rPr>
      <t>G. Talento Humano</t>
    </r>
    <r>
      <rPr>
        <sz val="11"/>
        <color indexed="8"/>
        <rFont val="Arial Narrow"/>
        <family val="2"/>
      </rPr>
      <t>: orden medica, correo de respuesta SST</t>
    </r>
  </si>
  <si>
    <r>
      <rPr>
        <b/>
        <sz val="11"/>
        <color indexed="8"/>
        <rFont val="Arial Narrow"/>
        <family val="2"/>
      </rPr>
      <t>G. Talento Humano</t>
    </r>
    <r>
      <rPr>
        <sz val="11"/>
        <color indexed="8"/>
        <rFont val="Arial Narrow"/>
        <family val="2"/>
      </rPr>
      <t>:</t>
    </r>
    <r>
      <rPr>
        <sz val="11"/>
        <color indexed="8"/>
        <rFont val="Arial Narrow"/>
        <family val="2"/>
      </rPr>
      <t xml:space="preserve"> En la entrevista se indican los beneficios generales con los que cuenta la entidad</t>
    </r>
  </si>
  <si>
    <r>
      <rPr>
        <b/>
        <sz val="11"/>
        <color indexed="8"/>
        <rFont val="Arial Narrow"/>
        <family val="2"/>
      </rPr>
      <t>G. Talento Humano</t>
    </r>
    <r>
      <rPr>
        <sz val="11"/>
        <color indexed="8"/>
        <rFont val="Arial Narrow"/>
        <family val="2"/>
      </rPr>
      <t>:</t>
    </r>
    <r>
      <rPr>
        <sz val="11"/>
        <color indexed="8"/>
        <rFont val="Arial Narrow"/>
        <family val="2"/>
      </rPr>
      <t xml:space="preserve"> Entrevista</t>
    </r>
  </si>
  <si>
    <r>
      <rPr>
        <b/>
        <sz val="11"/>
        <color indexed="8"/>
        <rFont val="Arial Narrow"/>
        <family val="2"/>
      </rPr>
      <t xml:space="preserve">G. Talento Humano: </t>
    </r>
    <r>
      <rPr>
        <sz val="11"/>
        <color indexed="8"/>
        <rFont val="Arial Narrow"/>
        <family val="2"/>
      </rPr>
      <t>Se hacen las validaciones pertinentes en cada unos de los documentos aportados por los candidatos las afiliaciones al Sistema General de Seguridad Social (SGSS) para asi gestionar la respectiva afiliacion a las entidades.</t>
    </r>
  </si>
  <si>
    <r>
      <rPr>
        <b/>
        <sz val="11"/>
        <color indexed="8"/>
        <rFont val="Arial Narrow"/>
        <family val="2"/>
      </rPr>
      <t>G. Talento Human</t>
    </r>
    <r>
      <rPr>
        <sz val="11"/>
        <color indexed="8"/>
        <rFont val="Arial Narrow"/>
        <family val="2"/>
      </rPr>
      <t xml:space="preserve">o: Se hace la validación del certificado de afiliación vigente aportado por la persona seleccionada, confirmando la entidad a la cual se debe radicar dicho trámite conforme la actividad N° 11 Realizar afiliación al Sistema General de Seguridad Social (SGSS) del procedimiento de vinculación de Talento Humano. </t>
    </r>
  </si>
  <si>
    <r>
      <rPr>
        <b/>
        <sz val="11"/>
        <color indexed="8"/>
        <rFont val="Arial Narrow"/>
        <family val="2"/>
      </rPr>
      <t>G. Talento Humano</t>
    </r>
    <r>
      <rPr>
        <sz val="11"/>
        <color indexed="8"/>
        <rFont val="Arial Narrow"/>
        <family val="2"/>
      </rPr>
      <t>: Se deberá validar la  documentos entregada por el candidato si desea vincular beneficiarios a EPS o caja de compensación, de ser positiva la respuesta indicarle los documentos que debe sumistrar para llevar acabo el proceso.</t>
    </r>
  </si>
  <si>
    <r>
      <rPr>
        <b/>
        <sz val="11"/>
        <color indexed="8"/>
        <rFont val="Arial Narrow"/>
        <family val="2"/>
      </rPr>
      <t>G. Talento Humano:</t>
    </r>
    <r>
      <rPr>
        <sz val="11"/>
        <color indexed="8"/>
        <rFont val="Arial Narrow"/>
        <family val="2"/>
      </rPr>
      <t xml:space="preserve"> Esta validación se hace cuando la persona de selección reporta los candidatos a ingresar, indica que cargo desempeñará y así un dia antes del ingreso se hace la respectiva afiliacion a la ARL.</t>
    </r>
  </si>
  <si>
    <r>
      <rPr>
        <b/>
        <sz val="11"/>
        <color indexed="8"/>
        <rFont val="Arial Narrow"/>
        <family val="2"/>
      </rPr>
      <t>G. Talento Humano</t>
    </r>
    <r>
      <rPr>
        <sz val="11"/>
        <color indexed="8"/>
        <rFont val="Arial Narrow"/>
        <family val="2"/>
      </rPr>
      <t>: Se realiza la revisión del caso de desvinculacion cada vez que se presente, garantizando que exista una comunicación de desvinculacion acorde con la causal de desvinculacion.</t>
    </r>
  </si>
  <si>
    <r>
      <rPr>
        <b/>
        <sz val="11"/>
        <color indexed="8"/>
        <rFont val="Arial Narrow"/>
        <family val="2"/>
      </rPr>
      <t>G. Talento Humano</t>
    </r>
    <r>
      <rPr>
        <sz val="11"/>
        <color indexed="8"/>
        <rFont val="Arial Narrow"/>
        <family val="2"/>
      </rPr>
      <t>:
https://saesas-my.sharepoint.com/personal/rvillamarin_saesas_gov_co/_layouts/15/onedrive.aspx</t>
    </r>
  </si>
  <si>
    <r>
      <rPr>
        <b/>
        <sz val="11"/>
        <color indexed="8"/>
        <rFont val="Arial Narrow"/>
        <family val="2"/>
      </rPr>
      <t>G. Talento Humano</t>
    </r>
    <r>
      <rPr>
        <sz val="11"/>
        <color indexed="8"/>
        <rFont val="Arial Narrow"/>
        <family val="2"/>
      </rPr>
      <t xml:space="preserve">: Se realiza la revisión y seguimiento del caso de desvinculacion cada vez que se presente, garantizando que la persona que se desvincula realice la entrega del cargo de manera debida.  Hasta tanto no se verifique la entrega de elementos  y legalizacion de recursos, no se hace entrega de los documentos de retiro y paz y salvo. </t>
    </r>
  </si>
  <si>
    <r>
      <rPr>
        <b/>
        <sz val="11"/>
        <color indexed="8"/>
        <rFont val="Arial Narrow"/>
        <family val="2"/>
      </rPr>
      <t>G. Talento Humano</t>
    </r>
    <r>
      <rPr>
        <sz val="11"/>
        <color indexed="8"/>
        <rFont val="Arial Narrow"/>
        <family val="2"/>
      </rPr>
      <t xml:space="preserve">: Se realiza el reporte de desvinculacion para cada caso de manera individual. </t>
    </r>
  </si>
  <si>
    <r>
      <rPr>
        <b/>
        <sz val="11"/>
        <color indexed="8"/>
        <rFont val="Arial Narrow"/>
        <family val="2"/>
      </rPr>
      <t>G. Talento Humano</t>
    </r>
    <r>
      <rPr>
        <sz val="11"/>
        <color indexed="8"/>
        <rFont val="Arial Narrow"/>
        <family val="2"/>
      </rPr>
      <t>:</t>
    </r>
    <r>
      <rPr>
        <sz val="11"/>
        <color indexed="8"/>
        <rFont val="Arial Narrow"/>
        <family val="2"/>
      </rPr>
      <t xml:space="preserve">
Para cada caso particular se remite un correo alertando de la desvinculación </t>
    </r>
  </si>
  <si>
    <r>
      <rPr>
        <b/>
        <sz val="11"/>
        <color indexed="8"/>
        <rFont val="Arial Narrow"/>
        <family val="2"/>
      </rPr>
      <t>G. Talento Humano</t>
    </r>
    <r>
      <rPr>
        <sz val="11"/>
        <color indexed="8"/>
        <rFont val="Arial Narrow"/>
        <family val="2"/>
      </rPr>
      <t>: Se realiza la revisión y seguimiento de cada caso de manera individual verificando que se haya realizado la entrega de los documentos de retiro.</t>
    </r>
  </si>
  <si>
    <r>
      <rPr>
        <b/>
        <sz val="11"/>
        <color indexed="8"/>
        <rFont val="Arial Narrow"/>
        <family val="2"/>
      </rPr>
      <t>G. Talento Humano</t>
    </r>
    <r>
      <rPr>
        <sz val="11"/>
        <color indexed="8"/>
        <rFont val="Arial Narrow"/>
        <family val="2"/>
      </rPr>
      <t>: Se realiza la revisión y seguimiento de cada caso de manera individual verificando que se haya realizado todo el proceso de desvinculacion acorde con la causal o motivo de retiro</t>
    </r>
  </si>
  <si>
    <r>
      <rPr>
        <b/>
        <sz val="11"/>
        <color indexed="8"/>
        <rFont val="Arial Narrow"/>
        <family val="2"/>
      </rPr>
      <t>G. Talento Humano:</t>
    </r>
    <r>
      <rPr>
        <sz val="11"/>
        <color indexed="8"/>
        <rFont val="Arial Narrow"/>
        <family val="2"/>
      </rPr>
      <t xml:space="preserve"> Se realiza revision permanente de  la informacion que genera el sistema kactus erp, previo a la realizacion de pagos de salario, aportes a seguridad, y consolidados de prestaciones sociales,evitando errores o inconsistencias en pagos , la validacion es pemanente cada vez que se realiza procesos de liquidacion y pago</t>
    </r>
  </si>
  <si>
    <r>
      <rPr>
        <b/>
        <sz val="11"/>
        <color indexed="8"/>
        <rFont val="Arial Narrow"/>
        <family val="2"/>
      </rPr>
      <t>G. Talento Humano:</t>
    </r>
    <r>
      <rPr>
        <sz val="11"/>
        <color indexed="8"/>
        <rFont val="Arial Narrow"/>
        <family val="2"/>
      </rPr>
      <t xml:space="preserve"> se realiza validacion detallada las novedades incluidas en la nomina a pagar, verificando que el registro este acorde a los soportes </t>
    </r>
  </si>
  <si>
    <r>
      <rPr>
        <b/>
        <sz val="11"/>
        <color indexed="8"/>
        <rFont val="Arial Narrow"/>
        <family val="2"/>
      </rPr>
      <t>G. Talento Humano:</t>
    </r>
    <r>
      <rPr>
        <sz val="11"/>
        <color indexed="8"/>
        <rFont val="Arial Narrow"/>
        <family val="2"/>
      </rPr>
      <t xml:space="preserve"> Se realiza revision detallada de todo el proceso de liquuidacion de procesos de nomina, salarios, novedades , prestaciones sociales, seguridad social, garantizando el pago corecto en cada concepto</t>
    </r>
  </si>
  <si>
    <r>
      <rPr>
        <b/>
        <sz val="11"/>
        <color indexed="8"/>
        <rFont val="Arial Narrow"/>
        <family val="2"/>
      </rPr>
      <t>G. Talento Humano:</t>
    </r>
    <r>
      <rPr>
        <sz val="11"/>
        <color indexed="8"/>
        <rFont val="Arial Narrow"/>
        <family val="2"/>
      </rPr>
      <t xml:space="preserve"> El profesionalque lidera los procesos de nomina actualmente cuenta con las competencias acordes al perfil y necesidades del cargo</t>
    </r>
  </si>
  <si>
    <r>
      <rPr>
        <b/>
        <sz val="11"/>
        <color indexed="8"/>
        <rFont val="Arial Narrow"/>
        <family val="2"/>
      </rPr>
      <t>G. Talento Humano:</t>
    </r>
    <r>
      <rPr>
        <sz val="11"/>
        <color indexed="8"/>
        <rFont val="Arial Narrow"/>
        <family val="2"/>
      </rPr>
      <t xml:space="preserve"> Se realiza validacion normativa determinando si existen cambios de carácter legal, que modifiquen la parametrizacion y liquidacion en el sistema, se tienen en cuenta los manueles funcionales enviados por el provedor del sistema de informacion</t>
    </r>
  </si>
  <si>
    <r>
      <rPr>
        <b/>
        <sz val="11"/>
        <color indexed="8"/>
        <rFont val="Arial Narrow"/>
        <family val="2"/>
      </rPr>
      <t>G. Talento Humano:</t>
    </r>
    <r>
      <rPr>
        <sz val="11"/>
        <color indexed="8"/>
        <rFont val="Arial Narrow"/>
        <family val="2"/>
      </rPr>
      <t xml:space="preserve"> A la fecha se ha cumplido con la cuota establecida en la resolución para 2022</t>
    </r>
  </si>
  <si>
    <r>
      <rPr>
        <b/>
        <sz val="11"/>
        <color indexed="8"/>
        <rFont val="Arial Narrow"/>
        <family val="2"/>
      </rPr>
      <t>G. Talento Humano:</t>
    </r>
    <r>
      <rPr>
        <sz val="11"/>
        <color indexed="8"/>
        <rFont val="Arial Narrow"/>
        <family val="2"/>
      </rPr>
      <t xml:space="preserve"> Cumplimiento de cuota, portal Caprendizaje</t>
    </r>
  </si>
  <si>
    <r>
      <rPr>
        <b/>
        <sz val="11"/>
        <color indexed="8"/>
        <rFont val="Arial Narrow"/>
        <family val="2"/>
      </rPr>
      <t>G. Talento Human</t>
    </r>
    <r>
      <rPr>
        <sz val="11"/>
        <color indexed="8"/>
        <rFont val="Arial Narrow"/>
        <family val="2"/>
      </rPr>
      <t xml:space="preserve">o: Se han registrado los cocntratos en la plataforma dentro de los tiempos establecidos </t>
    </r>
  </si>
  <si>
    <r>
      <rPr>
        <b/>
        <sz val="11"/>
        <color indexed="8"/>
        <rFont val="Arial Narrow"/>
        <family val="2"/>
      </rPr>
      <t>G. Talento Humano:</t>
    </r>
    <r>
      <rPr>
        <sz val="11"/>
        <color indexed="8"/>
        <rFont val="Arial Narrow"/>
        <family val="2"/>
      </rPr>
      <t xml:space="preserve"> Caprendizaje</t>
    </r>
  </si>
  <si>
    <r>
      <rPr>
        <b/>
        <sz val="11"/>
        <color indexed="8"/>
        <rFont val="Arial Narrow"/>
        <family val="2"/>
      </rPr>
      <t>G. Talento Humano:</t>
    </r>
    <r>
      <rPr>
        <sz val="11"/>
        <color indexed="8"/>
        <rFont val="Arial Narrow"/>
        <family val="2"/>
      </rPr>
      <t xml:space="preserve"> Se contunua con el seguimiento de los contratos proximos a terminar para cumplir con la cuota</t>
    </r>
  </si>
  <si>
    <r>
      <rPr>
        <b/>
        <sz val="11"/>
        <color indexed="8"/>
        <rFont val="Arial Narrow"/>
        <family val="2"/>
      </rPr>
      <t>GIT. Viáticos</t>
    </r>
    <r>
      <rPr>
        <sz val="11"/>
        <color indexed="8"/>
        <rFont val="Arial Narrow"/>
        <family val="2"/>
      </rPr>
      <t>:
Todas las solicitudes de comisión se atienden de manera oportuna de acuerdo con las necesidades de las areas. Dado que este es un tema que se debe viabilizar con base en la justificación de las mismas</t>
    </r>
  </si>
  <si>
    <r>
      <rPr>
        <b/>
        <sz val="11"/>
        <color indexed="8"/>
        <rFont val="Arial Narrow"/>
        <family val="2"/>
      </rPr>
      <t>GIT. Viáticos</t>
    </r>
    <r>
      <rPr>
        <sz val="11"/>
        <color indexed="8"/>
        <rFont val="Arial Narrow"/>
        <family val="2"/>
      </rPr>
      <t xml:space="preserve">:
Solicitud de comisión, correos electrónicos  y base de seguimiento de comisiones.
</t>
    </r>
  </si>
  <si>
    <r>
      <rPr>
        <b/>
        <sz val="11"/>
        <color indexed="8"/>
        <rFont val="Arial Narrow"/>
        <family val="2"/>
      </rPr>
      <t>GIT. Viáticos</t>
    </r>
    <r>
      <rPr>
        <sz val="11"/>
        <color indexed="8"/>
        <rFont val="Arial Narrow"/>
        <family val="2"/>
      </rPr>
      <t>:</t>
    </r>
    <r>
      <rPr>
        <sz val="11"/>
        <color indexed="8"/>
        <rFont val="Arial Narrow"/>
        <family val="2"/>
      </rPr>
      <t xml:space="preserve">
Toda solicitud de comisión recibida es verificada, de acuerdo con el procedimiento interno establecido por el area, aquellas solicitudes que presentaron errores se remitieron para su respectiva corrección.</t>
    </r>
  </si>
  <si>
    <r>
      <rPr>
        <b/>
        <sz val="11"/>
        <color indexed="8"/>
        <rFont val="Arial Narrow"/>
        <family val="2"/>
      </rPr>
      <t>GIT. Viáticos</t>
    </r>
    <r>
      <rPr>
        <sz val="11"/>
        <color indexed="8"/>
        <rFont val="Arial Narrow"/>
        <family val="2"/>
      </rPr>
      <t xml:space="preserve">:
Solicitud de comisión, correos electrónicos
</t>
    </r>
  </si>
  <si>
    <r>
      <rPr>
        <b/>
        <sz val="11"/>
        <color indexed="8"/>
        <rFont val="Arial Narrow"/>
        <family val="2"/>
      </rPr>
      <t>GIT. Viáticos</t>
    </r>
    <r>
      <rPr>
        <sz val="11"/>
        <color indexed="8"/>
        <rFont val="Arial Narrow"/>
        <family val="2"/>
      </rPr>
      <t>:</t>
    </r>
    <r>
      <rPr>
        <sz val="11"/>
        <color indexed="8"/>
        <rFont val="Arial Narrow"/>
        <family val="2"/>
      </rPr>
      <t xml:space="preserve">
A traves de la gestión que realiza el git de viaticos se garantiza que el funcieron con los recursos necesarrios para realizar las actividades asignada en dicha comisiones, en algunos casos se solicita al area de tesoreria confirma el pago de las mismas. </t>
    </r>
  </si>
  <si>
    <r>
      <rPr>
        <b/>
        <sz val="11"/>
        <color indexed="8"/>
        <rFont val="Arial Narrow"/>
        <family val="2"/>
      </rPr>
      <t>O. Control Interno</t>
    </r>
    <r>
      <rPr>
        <sz val="11"/>
        <color indexed="8"/>
        <rFont val="Arial Narrow"/>
        <family val="2"/>
      </rPr>
      <t xml:space="preserve">: </t>
    </r>
    <r>
      <rPr>
        <sz val="11"/>
        <color indexed="8"/>
        <rFont val="Arial Narrow"/>
        <family val="2"/>
      </rPr>
      <t>El Plan Anual de Auditoria de la  vigencia 2022 se encuentra formulado con toda la normatividad externa e interna vigente.</t>
    </r>
  </si>
  <si>
    <r>
      <rPr>
        <b/>
        <sz val="11"/>
        <color indexed="8"/>
        <rFont val="Arial Narrow"/>
        <family val="2"/>
      </rPr>
      <t>O. Control Interno</t>
    </r>
    <r>
      <rPr>
        <sz val="11"/>
        <color indexed="8"/>
        <rFont val="Arial Narrow"/>
        <family val="2"/>
      </rPr>
      <t>: 
 -PAAI 2022
Los soportes que respaldan la formulación del Plan Anual de Auditoria se encuentran en la siguiente ruta:
\\fileserver\publica\8 - Oficina de Control Interno\2022\PAAI</t>
    </r>
  </si>
  <si>
    <r>
      <rPr>
        <b/>
        <sz val="11"/>
        <color indexed="8"/>
        <rFont val="Arial Narrow"/>
        <family val="2"/>
      </rPr>
      <t>O. Control Interno</t>
    </r>
    <r>
      <rPr>
        <sz val="11"/>
        <color indexed="8"/>
        <rFont val="Arial Narrow"/>
        <family val="2"/>
      </rPr>
      <t>: La jefe de la oficina de Control Interno remite a su equipo de trabajo las novedades normativas para su análisis y aplicabilidad en la entidad. Si se cuenta con novedades se remite un correo electrónico de enfoque hacia la prevención a la administración para su conocimiento.</t>
    </r>
  </si>
  <si>
    <r>
      <rPr>
        <b/>
        <sz val="11"/>
        <color indexed="8"/>
        <rFont val="Arial Narrow"/>
        <family val="2"/>
      </rPr>
      <t>O. Control Interno</t>
    </r>
    <r>
      <rPr>
        <sz val="11"/>
        <color indexed="8"/>
        <rFont val="Arial Narrow"/>
        <family val="2"/>
      </rPr>
      <t xml:space="preserve">: </t>
    </r>
    <r>
      <rPr>
        <sz val="11"/>
        <color indexed="8"/>
        <rFont val="Arial Narrow"/>
        <family val="2"/>
      </rPr>
      <t xml:space="preserve">
 -Correos electrónicos
Enlace:
\\fileserver\publica\8 - Oficina de Control Interno\2022\Enfoque hacia la prevención, asesoría y acompañamiento\Correos enfoque prevención OCI</t>
    </r>
  </si>
  <si>
    <r>
      <t xml:space="preserve">GIT. Inteligencia de Negocios:
</t>
    </r>
    <r>
      <rPr>
        <sz val="11"/>
        <color indexed="8"/>
        <rFont val="Arial Narrow"/>
        <family val="2"/>
      </rPr>
      <t>El grupo de Inteligencia de Negocios desarrolla los procesos, metodologías, PMV, políticas, de acuerdo con lo solicitado por las diferentes áreas de la Sociedad de Activos Especiales, priorizando los procesos acordes a las políticas y necesidades de la entidad. Con relación a estas solicitudes se realizan los procesos de recolección, análisis, depuración, procesamiento, validación de información y datos con el fin de realizar los desarrollos solicitados por las diferentes áreas.
 A corte 30 de septiembre 2022 el GIT Inteligencia de Negocios ha desarrollado las siguientes políticas:
Políticas COVID arrendamiento y venta, PMV Medios de transporte, PMV motonaves y aeronaves, contratos de arrendamiento a largo plazo, Plazos contratos de arrendamiento rurales, Descuento para ventas a Entidades Públicas, Metodología Disposición Final De Bienes Muebles, Estaciones de Servicios, Descuentos Pronto Pago, Estudio de Remuneración Juntas Directivas Gobierno Corporativo, Instructivo para aplicación de puja en la solicitud de contrato de arrendamiento, Estimados de renta Rurales en proceso.</t>
    </r>
    <r>
      <rPr>
        <b/>
        <sz val="11"/>
        <color indexed="8"/>
        <rFont val="Arial Narrow"/>
        <family val="2"/>
      </rPr>
      <t xml:space="preserve">
</t>
    </r>
    <r>
      <rPr>
        <sz val="11"/>
        <color indexed="8"/>
        <rFont val="Arial Narrow"/>
        <family val="2"/>
      </rPr>
      <t>Estado de seguimiento en curso ya que se realiza durante todo el año</t>
    </r>
  </si>
  <si>
    <r>
      <t xml:space="preserve">GIT. Inteligencia de Negocios:
</t>
    </r>
    <r>
      <rPr>
        <sz val="11"/>
        <color indexed="8"/>
        <rFont val="Arial Narrow"/>
        <family val="2"/>
      </rPr>
      <t xml:space="preserve">Primer Comité de Inteligencia de Negocios 18-02-2022 reunión en Teams, presentación Power Point.
Acta Comité Inteligencia de Negocios N2 20.07.2022
http://intranetsae/saein/DocumentosIntranet/NuestraSAE/Arquitectura/GestionProcesos/Misionales/DP/Alistamiento_de_activos/G-DP2-020_Metodologia_reconocimiento_estado_muebles_para_dispocision_final.pdf
Formatos Excel
Diagnósticos Iniciales Sociedades
</t>
    </r>
    <r>
      <rPr>
        <b/>
        <sz val="11"/>
        <color indexed="8"/>
        <rFont val="Arial Narrow"/>
        <family val="2"/>
      </rPr>
      <t xml:space="preserve">
</t>
    </r>
  </si>
  <si>
    <r>
      <t xml:space="preserve">GIT. Inteligencia de Negocios:
</t>
    </r>
    <r>
      <rPr>
        <sz val="11"/>
        <color indexed="8"/>
        <rFont val="Arial Narrow"/>
        <family val="2"/>
      </rPr>
      <t>El grupo de Inteligencia de Negocios desarrolla los procesos, metodologías, PMV, políticas, de acuerdo con lo solicitado por las diferentes áreas de la Sociedad de Activos Especiales, priorizando los procesos acordes a las políticas y necesidades de la entidad. Con relación a estas solicitudes se realizan los procesos de recolección, análisis, depuración, procesamiento, validación de información y datos con el fin de realizar los desarrollos solicitados por las diferentes áreas.
 A corte 30 de septiembre 2022 el GIT Inteligencia de Negocios ha desarrollado las siguientes políticas:
Políticas COVID arrendamiento y venta, PMV Medios de transporte, PMV motonaves y aeronaves, contratos de arrendamiento a largo plazo, Plazos contratos de arrendamiento rurales, Descuento para ventas a Entidades Públicas, Metodología Disposición Final De Bienes Muebles, Estaciones de Servicios, Descuentos Pronto Pago, Estudio de Remuneración Juntas Directivas Gobierno Corporativo, Instructivo para aplicación de puja en la solicitud de contrato de arrendamiento, Estimados de renta Rurales en proceso.
Estado de seguimiento en curso ya que se realiza durante todo el año</t>
    </r>
  </si>
  <si>
    <r>
      <t xml:space="preserve">GIT. Inteligencia de Negocios:
</t>
    </r>
    <r>
      <rPr>
        <sz val="11"/>
        <color indexed="8"/>
        <rFont val="Arial Narrow"/>
        <family val="2"/>
      </rPr>
      <t>Primer Comité de Inteligencia de Negocios 18-02-2022 reunión en Teams, presentación Power Point.
Acta Comité Inteligencia de Negocios N2 20.07.2022
http://intranetsae/saein/DocumentosIntranet/NuestraSAE/Arquitectura/GestionProcesos/Misionales/DP/Alistamiento_de_activos/G-DP2-020_Metodologia_reconocimiento_estado_muebles_para_dispocision_final.pdf
Formatos Excel
Diagnósticos Iniciales Sociedades</t>
    </r>
  </si>
  <si>
    <r>
      <t xml:space="preserve">GIT. Inteligencia de Negocios:
</t>
    </r>
    <r>
      <rPr>
        <sz val="11"/>
        <color indexed="8"/>
        <rFont val="Arial Narrow"/>
        <family val="2"/>
      </rPr>
      <t>El Coordinador del GIT Inteligencia De Negocios realiza periódicamente reuniones con el grupo de trabajo, donde se revisan las políticas, procesos, diagnósticos, formatos  e información desarrollada por el grupo de Inteligencia de Negocios, en las cuales brinda sus observaciones y cambios en caso que lo considere. Estos desarrollos son presentados al Gerente Técnico quien realiza la última aprobación. 
Se encuentra en curso ya que se desarrolla durante todo el año</t>
    </r>
  </si>
  <si>
    <r>
      <t xml:space="preserve">GIT. Inteligencia de Negocios:
</t>
    </r>
    <r>
      <rPr>
        <sz val="11"/>
        <color indexed="8"/>
        <rFont val="Arial Narrow"/>
        <family val="2"/>
      </rPr>
      <t>Reunión TEAMS Pre Comité Inteligencia de Negocios 12-02-2022
Reunión TEAMS Pre Comité Inteligencia de Negocios 14-02-2022
Reunión TEAMS Seguimiento comité Inteligencia de negocios 02-05-2022
Reunión TEAMS Pre Comité Inteligencia de Negocios 02-06-2022
Reuniones semanales presenciales y virtuales.
Actas de Reunión</t>
    </r>
  </si>
  <si>
    <r>
      <t xml:space="preserve">GIT. Inteligencia de Negocios:
</t>
    </r>
    <r>
      <rPr>
        <sz val="11"/>
        <color indexed="8"/>
        <rFont val="Arial Narrow"/>
        <family val="2"/>
      </rPr>
      <t>El grupo de Inteligencia de Negocios cuenta con una carpeta compartida en la cual los integrantes pueden acceder a los archivos asociados a las funciones del grupo. Cada Integrante cuenta con su carpeta asociada a la Gerencia Técnica.</t>
    </r>
  </si>
  <si>
    <r>
      <t xml:space="preserve">GIT. Inteligencia de Negocios:
</t>
    </r>
    <r>
      <rPr>
        <sz val="11"/>
        <color indexed="8"/>
        <rFont val="Arial Narrow"/>
        <family val="2"/>
      </rPr>
      <t xml:space="preserve">
\\fileserver.saesas.gov.co\publica\7 - Coordinación Técnica\AREA TECNICA\FUNCIONARIOS\NJIMENEZ\00.FUNCIONES COORDINACIÓN INTELIGENCIA DE NEGOCIOS</t>
    </r>
  </si>
  <si>
    <r>
      <rPr>
        <b/>
        <sz val="11"/>
        <color indexed="8"/>
        <rFont val="Arial Narrow"/>
        <family val="2"/>
      </rPr>
      <t>G. Talento Humano</t>
    </r>
    <r>
      <rPr>
        <sz val="11"/>
        <color indexed="8"/>
        <rFont val="Arial Narrow"/>
        <family val="2"/>
      </rPr>
      <t>:</t>
    </r>
    <r>
      <rPr>
        <sz val="11"/>
        <color indexed="8"/>
        <rFont val="Arial Narrow"/>
        <family val="2"/>
      </rPr>
      <t xml:space="preserve">
Actualmente se cuenta con un plan de emergencias, el cual esta publicado en la intranet, sin embargo esta en proceso de mejoramiento con el apoyo de ARL, para mejorar la eficiencia en cobertura y actualizacion de la informacion.</t>
    </r>
  </si>
  <si>
    <r>
      <rPr>
        <b/>
        <sz val="11"/>
        <color indexed="8"/>
        <rFont val="Arial Narrow"/>
        <family val="2"/>
      </rPr>
      <t>G. Talento Humano</t>
    </r>
    <r>
      <rPr>
        <sz val="11"/>
        <color indexed="8"/>
        <rFont val="Arial Narrow"/>
        <family val="2"/>
      </rPr>
      <t>:</t>
    </r>
    <r>
      <rPr>
        <sz val="11"/>
        <color indexed="8"/>
        <rFont val="Arial Narrow"/>
        <family val="2"/>
      </rPr>
      <t xml:space="preserve">
Correos enviados con ARL relacionados con la revision y comentarios de la revision del plan.</t>
    </r>
  </si>
  <si>
    <r>
      <rPr>
        <b/>
        <sz val="11"/>
        <color indexed="8"/>
        <rFont val="Arial Narrow"/>
        <family val="2"/>
      </rPr>
      <t>G. Talento Humano</t>
    </r>
    <r>
      <rPr>
        <sz val="11"/>
        <color indexed="8"/>
        <rFont val="Arial Narrow"/>
        <family val="2"/>
      </rPr>
      <t>:
En los meses de julio y agosto con el apoyo del COPASST, se realizaron inspecciones decauerdo a las necesidades y formatos disponibles para su aplicación</t>
    </r>
  </si>
  <si>
    <r>
      <rPr>
        <b/>
        <sz val="11"/>
        <color indexed="8"/>
        <rFont val="Arial Narrow"/>
        <family val="2"/>
      </rPr>
      <t>G. Talento Humano</t>
    </r>
    <r>
      <rPr>
        <sz val="11"/>
        <color indexed="8"/>
        <rFont val="Arial Narrow"/>
        <family val="2"/>
      </rPr>
      <t>:</t>
    </r>
    <r>
      <rPr>
        <sz val="11"/>
        <color indexed="8"/>
        <rFont val="Arial Narrow"/>
        <family val="2"/>
      </rPr>
      <t xml:space="preserve">
Soportes de aplicación de inspecciones.
Matriz de seguimiento a inspecciones.
Correos con el envio de la informacion.</t>
    </r>
  </si>
  <si>
    <r>
      <rPr>
        <b/>
        <sz val="11"/>
        <color indexed="8"/>
        <rFont val="Arial Narrow"/>
        <family val="2"/>
      </rPr>
      <t>G. Talento Humano</t>
    </r>
    <r>
      <rPr>
        <sz val="11"/>
        <color indexed="8"/>
        <rFont val="Arial Narrow"/>
        <family val="2"/>
      </rPr>
      <t>:
Se realiza la preparacion, alistamiento y ejecucion del simulacro deacuerdo a lo planetado en el plan de trabajo anual y plan de emergencias a nivel nacional</t>
    </r>
  </si>
  <si>
    <r>
      <rPr>
        <b/>
        <sz val="11"/>
        <color indexed="8"/>
        <rFont val="Arial Narrow"/>
        <family val="2"/>
      </rPr>
      <t>G. Talento Humano</t>
    </r>
    <r>
      <rPr>
        <sz val="11"/>
        <color indexed="8"/>
        <rFont val="Arial Narrow"/>
        <family val="2"/>
      </rPr>
      <t>:</t>
    </r>
    <r>
      <rPr>
        <sz val="11"/>
        <color indexed="8"/>
        <rFont val="Arial Narrow"/>
        <family val="2"/>
      </rPr>
      <t xml:space="preserve">
Registros fotograficos, certificados de participacion de simulacro en bogota.
Informes de simulacros</t>
    </r>
  </si>
  <si>
    <r>
      <rPr>
        <b/>
        <sz val="11"/>
        <color indexed="8"/>
        <rFont val="Arial Narrow"/>
        <family val="2"/>
      </rPr>
      <t>G. Talento Humano</t>
    </r>
    <r>
      <rPr>
        <sz val="11"/>
        <color indexed="8"/>
        <rFont val="Arial Narrow"/>
        <family val="2"/>
      </rPr>
      <t>:
Se estan recibiendo los informes de las regionales , sin embaego estan pendientes por completar la totaldad de informes</t>
    </r>
  </si>
  <si>
    <r>
      <rPr>
        <b/>
        <sz val="11"/>
        <color indexed="8"/>
        <rFont val="Arial Narrow"/>
        <family val="2"/>
      </rPr>
      <t>G. Talento Humano</t>
    </r>
    <r>
      <rPr>
        <sz val="11"/>
        <color indexed="8"/>
        <rFont val="Arial Narrow"/>
        <family val="2"/>
      </rPr>
      <t>:
Informes de evaluacion de simulacros</t>
    </r>
  </si>
  <si>
    <r>
      <rPr>
        <b/>
        <sz val="11"/>
        <color indexed="8"/>
        <rFont val="Arial Narrow"/>
        <family val="2"/>
      </rPr>
      <t>G. Talento Humano</t>
    </r>
    <r>
      <rPr>
        <sz val="11"/>
        <color indexed="8"/>
        <rFont val="Arial Narrow"/>
        <family val="2"/>
      </rPr>
      <t>:
La matriz de identificacion de peligros, evaluacion y valoracion de riesgos se encuetra actualizada.</t>
    </r>
  </si>
  <si>
    <r>
      <rPr>
        <b/>
        <sz val="11"/>
        <color indexed="8"/>
        <rFont val="Arial Narrow"/>
        <family val="2"/>
      </rPr>
      <t>G. Talento Humano</t>
    </r>
    <r>
      <rPr>
        <sz val="11"/>
        <color indexed="8"/>
        <rFont val="Arial Narrow"/>
        <family val="2"/>
      </rPr>
      <t>:</t>
    </r>
    <r>
      <rPr>
        <sz val="11"/>
        <color indexed="8"/>
        <rFont val="Arial Narrow"/>
        <family val="2"/>
      </rPr>
      <t xml:space="preserve">
Formato de matriz de identificacion de peligros</t>
    </r>
  </si>
  <si>
    <r>
      <rPr>
        <b/>
        <sz val="11"/>
        <color indexed="8"/>
        <rFont val="Arial Narrow"/>
        <family val="2"/>
      </rPr>
      <t>G. Talento Humano</t>
    </r>
    <r>
      <rPr>
        <sz val="11"/>
        <color indexed="8"/>
        <rFont val="Arial Narrow"/>
        <family val="2"/>
      </rPr>
      <t>:</t>
    </r>
    <r>
      <rPr>
        <sz val="11"/>
        <color indexed="8"/>
        <rFont val="Arial Narrow"/>
        <family val="2"/>
      </rPr>
      <t xml:space="preserve"> 
Se ha reaalizado en la matriz de identificacion de peligros, el riesgo publicos y se han definido los controles necdesarios para la prevencion de accidentes por este riesgo.
Sin embargo se esta trabajando desde lo documental para mejorar los insumos de consulta y prevencion, a traves de guias, Para su posterior divulgación</t>
    </r>
  </si>
  <si>
    <r>
      <rPr>
        <b/>
        <sz val="11"/>
        <color indexed="8"/>
        <rFont val="Arial Narrow"/>
        <family val="2"/>
      </rPr>
      <t>G. Talento Humano</t>
    </r>
    <r>
      <rPr>
        <sz val="11"/>
        <color indexed="8"/>
        <rFont val="Arial Narrow"/>
        <family val="2"/>
      </rPr>
      <t>:
Formato de matriz de  identificacion de peligros</t>
    </r>
  </si>
  <si>
    <r>
      <rPr>
        <b/>
        <sz val="11"/>
        <color theme="1"/>
        <rFont val="Arial Narrow"/>
        <family val="2"/>
      </rPr>
      <t>O. Asesora de Planeación</t>
    </r>
    <r>
      <rPr>
        <sz val="11"/>
        <color theme="1"/>
        <rFont val="Arial Narrow"/>
        <family val="2"/>
      </rPr>
      <t xml:space="preserve">:La OAP participa en las reuniones lideradas por la OGI validando historias de usuario y necesidades requeridas en los aplicativos
</t>
    </r>
    <r>
      <rPr>
        <b/>
        <sz val="11"/>
        <color theme="1"/>
        <rFont val="Arial Narrow"/>
        <family val="2"/>
      </rPr>
      <t>O. Gestión de la Información:</t>
    </r>
    <r>
      <rPr>
        <sz val="11"/>
        <color theme="1"/>
        <rFont val="Arial Narrow"/>
        <family val="2"/>
      </rPr>
      <t xml:space="preserve">
A corte de septiembre 2022 se han diligenciado y registrado las historias de usuario en el formato, F-TE3-402 Versión 1 – 16//11/2021, actas, documentación scrum, las definiciones se registran en el seguimientos del proyecto</t>
    </r>
  </si>
  <si>
    <r>
      <rPr>
        <b/>
        <sz val="11"/>
        <color theme="1"/>
        <rFont val="Arial Narrow"/>
        <family val="2"/>
      </rPr>
      <t>O. Asesora de Planeación</t>
    </r>
    <r>
      <rPr>
        <sz val="11"/>
        <color theme="1"/>
        <rFont val="Arial Narrow"/>
        <family val="2"/>
      </rPr>
      <t xml:space="preserve">: Grabaciones TEAMS
</t>
    </r>
    <r>
      <rPr>
        <b/>
        <sz val="11"/>
        <color theme="1"/>
        <rFont val="Arial Narrow"/>
        <family val="2"/>
      </rPr>
      <t>O. Gestión de la Información:</t>
    </r>
    <r>
      <rPr>
        <sz val="11"/>
        <color theme="1"/>
        <rFont val="Arial Narrow"/>
        <family val="2"/>
      </rPr>
      <t xml:space="preserve">
https://saesas.sharepoint.com/sites/PilotoProject/Matrix20/SitePages/Inicio.aspx?RootFolder=%2Fsites%2FPilotoProject%2FMatrix20%2FDocumentos%20compartidos%2F3%2E%20Ejecuci%C3%B3n%2FRequerimientos&amp;FolderCTID=0x0120002F1EEFF7824B124BBF023BB718C9A6CC&amp;View=%7B2CCADDE2%2DB21A%2D4E7B%2DA5A0%2D3E1188A1313B%7D</t>
    </r>
  </si>
  <si>
    <r>
      <rPr>
        <b/>
        <sz val="11"/>
        <color theme="1"/>
        <rFont val="Arial Narrow"/>
        <family val="2"/>
      </rPr>
      <t>O. Gestión de la Información</t>
    </r>
    <r>
      <rPr>
        <sz val="11"/>
        <color theme="1"/>
        <rFont val="Arial Narrow"/>
        <family val="2"/>
      </rPr>
      <t>:
a corte de septiembre 2022, la plataforma realiza el monitoreo y alerta en horario no laboral (7:00 pm) en caso de fallo las tareas diarias de respaldo</t>
    </r>
  </si>
  <si>
    <r>
      <rPr>
        <b/>
        <sz val="11"/>
        <color theme="1"/>
        <rFont val="Arial Narrow"/>
        <family val="2"/>
      </rPr>
      <t>O. Gestión de la Información</t>
    </r>
    <r>
      <rPr>
        <sz val="11"/>
        <color theme="1"/>
        <rFont val="Arial Narrow"/>
        <family val="2"/>
      </rPr>
      <t>:
A corte de septiembre 2022, se reciben notificaciónes de la herramienta SIEM con alertas y seguimiento realizado,  se realiza el monitoreo periodico de las demás plataformas.</t>
    </r>
  </si>
  <si>
    <r>
      <rPr>
        <b/>
        <sz val="11"/>
        <color theme="1"/>
        <rFont val="Arial Narrow"/>
        <family val="2"/>
      </rPr>
      <t>O. Gestión de la Información</t>
    </r>
    <r>
      <rPr>
        <sz val="11"/>
        <color theme="1"/>
        <rFont val="Arial Narrow"/>
        <family val="2"/>
      </rPr>
      <t>:
Correo
modulo de administración WAF, antivirus</t>
    </r>
  </si>
  <si>
    <r>
      <rPr>
        <b/>
        <sz val="11"/>
        <color theme="1"/>
        <rFont val="Arial Narrow"/>
        <family val="2"/>
      </rPr>
      <t>O. Gestión de la Información</t>
    </r>
    <r>
      <rPr>
        <sz val="11"/>
        <color theme="1"/>
        <rFont val="Arial Narrow"/>
        <family val="2"/>
      </rPr>
      <t>:
A corte de septiembre 2022, no se ha ampliado la la planta de personal en OGI</t>
    </r>
  </si>
  <si>
    <t>O. Gestión de la Información:
A corte de septiembre 2022 se han realizado actualizaciones de software de la infraestructura técnologica, informados al comité de control de cambios con el avance correspondiente</t>
  </si>
  <si>
    <r>
      <rPr>
        <b/>
        <sz val="11"/>
        <color theme="1"/>
        <rFont val="Arial Narrow"/>
        <family val="2"/>
      </rPr>
      <t>O. Gestión de la Información</t>
    </r>
    <r>
      <rPr>
        <sz val="11"/>
        <color theme="1"/>
        <rFont val="Arial Narrow"/>
        <family val="2"/>
      </rPr>
      <t>: 
Mesa de ayuda
Correo Comunicaciones</t>
    </r>
  </si>
  <si>
    <r>
      <rPr>
        <b/>
        <sz val="11"/>
        <color theme="1"/>
        <rFont val="Arial Narrow"/>
        <family val="2"/>
      </rPr>
      <t>O. Gestión de la Información</t>
    </r>
    <r>
      <rPr>
        <sz val="11"/>
        <color theme="1"/>
        <rFont val="Arial Narrow"/>
        <family val="2"/>
      </rPr>
      <t>:
A corte de septiembre 2022, se ha realizado la verificación de los contratos próximos a vencer, realizando las modificaciones necesarias para dar continuidad y  no afectar su ejecución.</t>
    </r>
  </si>
  <si>
    <r>
      <rPr>
        <b/>
        <sz val="11"/>
        <color theme="1"/>
        <rFont val="Arial Narrow"/>
        <family val="2"/>
      </rPr>
      <t>O. Gestión de la Información</t>
    </r>
    <r>
      <rPr>
        <sz val="11"/>
        <color theme="1"/>
        <rFont val="Arial Narrow"/>
        <family val="2"/>
      </rPr>
      <t>:
ERP</t>
    </r>
  </si>
  <si>
    <r>
      <rPr>
        <b/>
        <sz val="11"/>
        <color theme="1"/>
        <rFont val="Arial Narrow"/>
        <family val="2"/>
      </rPr>
      <t>O. Gestión de la Información</t>
    </r>
    <r>
      <rPr>
        <sz val="11"/>
        <color theme="1"/>
        <rFont val="Arial Narrow"/>
        <family val="2"/>
      </rPr>
      <t>:
A corte de septiembre 2022 se continuan atendiendo las solictudes radicadas en la mesa de ayuda relacionadas con cargue de información de depositarios en el portal</t>
    </r>
  </si>
  <si>
    <t>EL profesional del Git de Archivo y correspondencia inspecciona el estado de las instalaciones fisicas de la Bodega del Archivo Central, a la fecha no se a requerido al Git de servicios administrativos un mantenimiento</t>
  </si>
  <si>
    <t>No genera evidencia</t>
  </si>
  <si>
    <t xml:space="preserve">Se realiza el control de calidad de los expedientes digitalizados en el Git de Archivo y Correspondencia </t>
  </si>
  <si>
    <t>Se deja evidencia en la siguiente ruta: \\fileserver\publica\26-Gestion Documental\SAE3\Recuperado 27-04-2020\SAE3\Informes\Gestión de riesgos\Seguimiento riesgos 2022\DIGITALIZACION DE EXPEDIENTES</t>
  </si>
  <si>
    <t xml:space="preserve">A la fecha no se han reportado emergencias o desastres en el Git de Archivo y Correspondencia </t>
  </si>
  <si>
    <t>Se lleva el control en un formato en excel de todos los prestamos que realiza en servicio de circulacion y prestamo del Git DE Archivo y Correspondencia</t>
  </si>
  <si>
    <t>Se deja evidencia en la siguiente ruta: \\fileserver\publica\26-Gestion Documental\SAE3\Recuperado 27-04-2020\SAE3\Informes\Gestión de riesgos\Seguimiento riesgos 2022\CIRCULACION Y PRESTAMO</t>
  </si>
  <si>
    <t>Se lleva el control en un formato en excel de todos las devoluciones de prestamos de expedientes y documentos que realizan los funcionarios de la entidad.</t>
  </si>
  <si>
    <t>Corresponde a la Gerencia de Talento Humano.</t>
  </si>
  <si>
    <t>El area mensualmente realiza un registro de las facturas de proveedores, contratistas y/o servicios públicos recibidas, en dicha bitácora se registra Nombre del proveedor y  fecha límite de pago, información que permite ejercer un control a los pagos que deben ser tramitados por el área.</t>
  </si>
  <si>
    <t>Bitácora de pagos mensual</t>
  </si>
  <si>
    <t>Se validan las facturas allegadas, verificando montos y fechas límites de pago, se procede con la elaboración de los documentos requeridos para el trámite de pago y se cargan al aplicativo en flujo "Pagos Administrativos o "Pagos supervisión de contratos" según corresponda, dejando trazabilidad de los pagos radicados.</t>
  </si>
  <si>
    <t>Certificados de cumplimiento, Certificado de Proveedores, Registro en el aplicativo</t>
  </si>
  <si>
    <t xml:space="preserve">Se realiza seguimiento al pago de las facturas, para lo cual con el No. de caso registrado en el aplicativo se consulta al área de tesorería por el estado del pago, en algunos casos, se solicita a esta área la entrega de los soportes correspondientes a través de correo electrónico. </t>
  </si>
  <si>
    <t>Correo electrónico y/o soporte de pago</t>
  </si>
  <si>
    <t>De acuerdo con las solicitudes realizadas por las áreas usuarias, se verifica la información contenida, la cual debe estar acorde a lo establecido en el procedimiento, este tramite es realizado a través del flujo de pedidos de consumo, dejando trazabilidad de la gestión realizada por el área.</t>
  </si>
  <si>
    <t>Registro en el aplicativo ERP</t>
  </si>
  <si>
    <t>Se realiza la verificación física de las existencias que reposan en el almacén, contra la información registrada en el aplicativo.</t>
  </si>
  <si>
    <t>Kardex mensual</t>
  </si>
  <si>
    <t>Una vez realizada la verificación física, se da aprobación a las solicitudes de pedido, continuando el flujo de la solicitud iniciada por el área solicitante.</t>
  </si>
  <si>
    <t>Una vez se aprueba el pedido, se realiza el registro de la salida de los elementos por el aplicativo, el cual genera un documento soporte que debe ser firmado a satisfacción por el funcionario solicitante, haciendo además la entrega física de los elementos requeridos.</t>
  </si>
  <si>
    <t>Salida de almacén</t>
  </si>
  <si>
    <t>A través de la elaboración de los informes de ejecución mensuales, se ejerce una supervisión presupuestal y de plazos, con el fin de contar con los recursos y tiempos necesarios para la adecuado ejecución del contrato suscrito de proveeduria de elementos de papeleria y/o ferreteria..</t>
  </si>
  <si>
    <t>Informes de ejecución, carpetas físicas de supervisión.</t>
  </si>
  <si>
    <t>La capacitación del manejo operativo de las pólizas y reclamación de siniestros, se programa una vez al año, con el fin de fortalecer los principales conceptos y aspectos en seguros. Esta jornada es liderada por el asesor de seguros, experto en el tema. Esta actividad sera desarrollada en tres (3) sesiones programadas en el mes de octubre.</t>
  </si>
  <si>
    <t xml:space="preserve">Registro de asistencia de los participantes a la capacitación. </t>
  </si>
  <si>
    <t>Para las reclamaciones aun en curso se realiza seguimiento a través de correo electrónico solicitando a las áreas la entrega de la información faltante que permita avanzar en la reclamación, o al asesor de seguros consultando el estado del siniestro.</t>
  </si>
  <si>
    <t>Correos electrónicos o Memorandos de correspondencia interna</t>
  </si>
  <si>
    <t>Cada que se presenta una novedad de las reclamaciones en curso, estas son  registradas en la bitácora, información que permite obtener un control sobre el estado de las reclamaciones sin cerrar y de las que han sido finalizadas.</t>
  </si>
  <si>
    <t>Archivo en Excel "Relación Siniestros"</t>
  </si>
  <si>
    <t>Cada vez que llega una solicitud de marcacion o desmarcacion de activo social, este GIT informa a las diferentes áreas que se debe tener en cuenta el Instructivo de Reincorporacion de Activos</t>
  </si>
  <si>
    <t>T3: Nos encontramos a la espera de la respuesta del correo enviado en el trimestre 2 donde se Se solicito a la GAL la validacion de 442 activos pendientes de descarga</t>
  </si>
  <si>
    <t>Carpeta 43 - GIT Aseguramiento - Mapa de Riesgos
Consolidado Cambio estado en el Inventario</t>
  </si>
  <si>
    <t>T3: Se han enviado 14 correos a las diferentes regionales con el fin de hacer seguimiento a las diligencias y al cierre de las mismas.</t>
  </si>
  <si>
    <t xml:space="preserve">Carpeta 43 - GIT Aseguramiento - Mapa de Riesgos
</t>
  </si>
  <si>
    <t xml:space="preserve">T3: Se radicadon 8 tickets con el fin de dejar la trazabilidad de las fallas en los aplicativos </t>
  </si>
  <si>
    <t>Actualmente nos encontramos en proceso de Programación de la capacitaciones con la Gerencia de Talento Humano, para incluirlo en el PCA.</t>
  </si>
  <si>
    <t>Se remiten memorandos de solicitud de información, producto de las validaciones de los consolidados.</t>
  </si>
  <si>
    <t>En el presupuesto solicitado por la Gerencia de Proyectos Especiales para la vigencia conlleva un análisis de los objetivos trazados en relación con la recepción de bienes de las ex FARC-EP y los costos y gastos asociados a esta gestión.</t>
  </si>
  <si>
    <t>Presupuesto de la Gerencia de Proyectos Especiales, actas de recepción de bienes y extractos</t>
  </si>
  <si>
    <t>Mensualmente la persona delegada para la legalización de caja menor, adelanta el proceso de verificación y registro en ERP de los soportes de caja menor, posteriormente pasa todos los documentos a la profesional encargada de la revisión previa a la revisión y firma del Gerente de Proyectos Especiales</t>
  </si>
  <si>
    <t>Legalizaciones de caja menor, extractos y ERP</t>
  </si>
  <si>
    <t>Periodicamente se realiza la revisión y seguimiento de los activos entregados por las FARC-EP</t>
  </si>
  <si>
    <t>La Gerencia de Proyectos Especiales cuenta con un supervisor jurídico que se encarga de verificar la disponibilidad, integridad y confidencialidad de la información que se suscribe en las actas de cada reunión.</t>
  </si>
  <si>
    <t>Actas de reunión y entrega material.  Correo electrónico.</t>
  </si>
  <si>
    <t xml:space="preserve">Los funcionarios encargados del diligenciamiento de las actas de entrega material verifican la autenticidad de la documentación presentada según los parametros establecidos por la Gerencia y posteriormente la información es validada por el supervisor jurídico de Proyectos Especiales </t>
  </si>
  <si>
    <t>La Gerencia de Proyectos Especiales tiene a corte del tercer trimestre de 2022 bajo su administración bienes muebles y enseres, joyas en oro, 1 vehículo, 1 inmueble y un lote de material contaminado con contenido de oro, muestras de oro y escoria producto de la fundición del oro, sobre los cuales mensualmente se realiza una verificación de su estado de almacenamiento con el contratista correspondiente. Adicionalmente, cada tres meses estos bienes son reportados al área administrativa de la SAE para ser incluidos en las pólizas todo riesgo que maneja la Entidad</t>
  </si>
  <si>
    <t>Correo eléctronico, reuniones virtuales</t>
  </si>
  <si>
    <t>La Gerencia de Proyectos Especiales realiza una verificación periódica de los bienes, validando que su estado de almacenamiento sea el adecuado reduciendo así el riesgo de depreciación acelerada de los bienes.</t>
  </si>
  <si>
    <t>Correo eléctronico y registro fotográfico</t>
  </si>
  <si>
    <t>Reporte periódico de los bienes bajo administración de la Gerencia de Proyectos Especiales</t>
  </si>
  <si>
    <t>Se realizaron capacitaciones a las regionales en el segundo trimestre sobre el proceso de aseguramiento de contratos de arriendo con el corredor de seguros Capital.</t>
  </si>
  <si>
    <t>\\fileserver.saesas.gov.co\publica\5 - Gerencia Comercial\PLAN MEJORAMIENTO 2022\SEGUNDO TRIMESTRE\CAPACITACIONES\RCO CAPITAL  - SAE</t>
  </si>
  <si>
    <t>Se esta gestionando con la OGI la generación de un visto bueno específico para la marcación de la vigencia de autorización ET que se haya extendido mes a mes para cada activo a ser transmitido. Semanalmente o con la periodicidad que se requiera, el profesional de la Gerencia Comercial valida el cumplimiento del requisito de la vigencia de la aprobación del Comité de ET como paso obligatorio a la transmisión del activo a CISA</t>
  </si>
  <si>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 NO SE DETERMINA NINGÚN TIPO DE RIESGO LO CUAL SE MANEJA DE ACUERDO AL PROCEDIMIENTO INTERNO.</t>
    </r>
  </si>
  <si>
    <r>
      <rPr>
        <b/>
        <sz val="11"/>
        <color indexed="8"/>
        <rFont val="Arial Narrow"/>
        <family val="2"/>
      </rPr>
      <t>VP. Inmuebles y Muebles</t>
    </r>
    <r>
      <rPr>
        <sz val="11"/>
        <color indexed="8"/>
        <rFont val="Arial Narrow"/>
        <family val="2"/>
      </rPr>
      <t xml:space="preserve">: EVIDENCIA POR </t>
    </r>
    <r>
      <rPr>
        <sz val="11"/>
        <color indexed="8"/>
        <rFont val="Arial Narrow"/>
        <family val="2"/>
      </rPr>
      <t>ACTAS DE COMITE POR MEDIO DE LA RUTA  \\fileserver\publica\61 - Vicepresidencia de Bienes\COMITE TECNICO\2022\COMITE NO. 4-2022-V
\\fileserver\publica\61 - Vicepresidencia de Bienes\COMITE TECNICO\2022\COMITE NO. 9-2022-V
\\fileserver\publica\61 - Vicepresidencia de Bienes\COMITE TECNICO\2022\COMITE NO. 28-2022-V</t>
    </r>
  </si>
  <si>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NO SE EVIDENCIA NINGÚN TIPO DE RIESGO, SE REALIZA CAPACITACIÓN A LOS DIRECTIVOS CON RESPECTO DE ENAJENACIÓN TEMPRANA Y COMITÉ TÉCNICO POR CAMBIO DE ADMINISTRACIÓN DE LOS DIRECTIVOS Y PERSONAS MISIONALES A CARGO DE LA TOMA DE DECISIONES DE LAS MISMAS EN CADA COMITÉ CORRESPONDIENTE </t>
    </r>
  </si>
  <si>
    <r>
      <rPr>
        <b/>
        <sz val="11"/>
        <color indexed="8"/>
        <rFont val="Arial Narrow"/>
        <family val="2"/>
      </rPr>
      <t>VP. Inmuebles y Muebles</t>
    </r>
    <r>
      <rPr>
        <sz val="11"/>
        <color indexed="8"/>
        <rFont val="Arial Narrow"/>
        <family val="2"/>
      </rPr>
      <t>: Se puede evidenciar por medio de acta de capacitación y link en la ruta https://saesas-my.sharepoint.com/personal/mhernandez_saesas_gov_co/_layouts/15/onedrive.aspx?id=%2Fpersonal%2Fmhernandez%5Fsaesas%5Fgov%5Fco%2FDocuments%2FCOMITE%20TECNICO%20%2D%20SOCIALIZACION&amp;ct=1667318164583&amp;or=Teams%2DHL&amp;ga=1 , en el que contamos con carpeta de procedimiento, memorandos, resoluciones  y memorandos. y link de reunion https://teams.microsoft.com/l/meetup-join/19%3ameeting_YzEwYjk0ZDQtNTA1NS00ZTdiLWIxYmYtNzQxYTMzZjM2MWMz%40thread.v2/0?context=%7b%22Tid%22%3a%222cc8cdf8-5518-4f80-9ed9-5a69f638c281%22%2c%22Oid%22%3a%22755e8eb1-3e07-4b15-8997-fc9105978c0f%22%7d
https://saesas-</t>
    </r>
  </si>
  <si>
    <t>El control implementado se ha ejecutado de manera progresiva, en el sentido de que se remite a los miembros del Comité de Enajenación Temprana los documentos soporte de la configuración de cada causal aplicable a cada activo.</t>
  </si>
  <si>
    <r>
      <t xml:space="preserve">GBI. Urbanos: </t>
    </r>
    <r>
      <rPr>
        <sz val="11"/>
        <color indexed="8"/>
        <rFont val="Arial Narrow"/>
        <family val="2"/>
      </rPr>
      <t>CUADRO CONTROL</t>
    </r>
    <r>
      <rPr>
        <b/>
        <sz val="11"/>
        <color indexed="8"/>
        <rFont val="Arial Narrow"/>
        <family val="2"/>
      </rPr>
      <t xml:space="preserve">
GBI. Rurales:
</t>
    </r>
    <r>
      <rPr>
        <sz val="11"/>
        <color rgb="FF000000"/>
        <rFont val="Arial Narrow"/>
        <family val="2"/>
      </rPr>
      <t xml:space="preserve">En la carpeta publica de la Gerencia de Bienes inmuebles rurales esta relacionada la matriz de seguimiento en el area de reiteraciones
\\fileserver\publica\84 - Gerencia Rural\CATALINA\DESTINACIONES
Aplicativo zeus, oficios de salida
</t>
    </r>
    <r>
      <rPr>
        <b/>
        <sz val="11"/>
        <color rgb="FF000000"/>
        <rFont val="Arial Narrow"/>
        <family val="2"/>
      </rPr>
      <t xml:space="preserve">
GB. Muebles</t>
    </r>
    <r>
      <rPr>
        <sz val="11"/>
        <color rgb="FF000000"/>
        <rFont val="Arial Narrow"/>
        <family val="2"/>
      </rPr>
      <t>: Solicitudes de cumplimiento de obligaciones, informes de uso y estado.</t>
    </r>
  </si>
  <si>
    <r>
      <t xml:space="preserve">GBI. Urbanos: </t>
    </r>
    <r>
      <rPr>
        <sz val="11"/>
        <color indexed="8"/>
        <rFont val="Arial Narrow"/>
        <family val="2"/>
      </rPr>
      <t>CUADRO CONTROL</t>
    </r>
    <r>
      <rPr>
        <b/>
        <sz val="11"/>
        <color indexed="8"/>
        <rFont val="Arial Narrow"/>
        <family val="2"/>
      </rPr>
      <t xml:space="preserve">. </t>
    </r>
    <r>
      <rPr>
        <sz val="11"/>
        <color indexed="8"/>
        <rFont val="Arial Narrow"/>
        <family val="2"/>
      </rPr>
      <t>\\fileserver\publica\20 -Gerencia de Bienes Inmuebles\DESTINACIONES\INDICADORES</t>
    </r>
    <r>
      <rPr>
        <b/>
        <sz val="11"/>
        <color indexed="8"/>
        <rFont val="Arial Narrow"/>
        <family val="2"/>
      </rPr>
      <t xml:space="preserve">
GBI. Rurales:
</t>
    </r>
    <r>
      <rPr>
        <sz val="11"/>
        <color rgb="FF000000"/>
        <rFont val="Arial Narrow"/>
        <family val="2"/>
      </rPr>
      <t xml:space="preserve">* Las solicitudes son allegadas a traves del aplicativo zeus, distribuidas por las diferentes regionales. 
</t>
    </r>
    <r>
      <rPr>
        <b/>
        <sz val="11"/>
        <color rgb="FF000000"/>
        <rFont val="Arial Narrow"/>
        <family val="2"/>
      </rPr>
      <t>GB. Mueble</t>
    </r>
    <r>
      <rPr>
        <sz val="11"/>
        <color rgb="FF000000"/>
        <rFont val="Arial Narrow"/>
        <family val="2"/>
      </rPr>
      <t>s: radicados de salida y atenciones modulo de pqr</t>
    </r>
  </si>
  <si>
    <t>T3: se cargaron al sistema 6 Actas de Hallazgo de las cuales 4 se encuentran firmadas y notifcadas a todas las áreas intervinientes.</t>
  </si>
  <si>
    <t>Carpeta 43 - Hallazgos - Actas Suscritas 2022</t>
  </si>
  <si>
    <r>
      <rPr>
        <b/>
        <sz val="11"/>
        <color indexed="8"/>
        <rFont val="Arial Narrow"/>
        <family val="2"/>
      </rPr>
      <t>GIT. Depositarios</t>
    </r>
    <r>
      <rPr>
        <sz val="11"/>
        <color indexed="8"/>
        <rFont val="Arial Narrow"/>
        <family val="2"/>
      </rPr>
      <t>: 
se remite el correo con la información de las asignaciones que cuentan con acta de posesión al Git de asegurameinto para la publicación en la carpeta 19:</t>
    </r>
  </si>
  <si>
    <r>
      <rPr>
        <b/>
        <sz val="11"/>
        <color indexed="8"/>
        <rFont val="Arial Narrow"/>
        <family val="2"/>
      </rPr>
      <t>GBI. Urbanos</t>
    </r>
    <r>
      <rPr>
        <sz val="11"/>
        <color indexed="8"/>
        <rFont val="Arial Narrow"/>
        <family val="2"/>
      </rPr>
      <t>: BASE CONTROL. \\fileserver\publica\20 -Gerencia de Bienes Inmuebles\RESTITUCIÓN Y REMANENTES\Procesos</t>
    </r>
    <r>
      <rPr>
        <sz val="11"/>
        <color theme="1"/>
        <rFont val="Arial Narrow"/>
        <family val="2"/>
      </rPr>
      <t xml:space="preserve">
</t>
    </r>
    <r>
      <rPr>
        <b/>
        <sz val="11"/>
        <color theme="1"/>
        <rFont val="Arial Narrow"/>
        <family val="2"/>
      </rPr>
      <t>GBI. Rurales:</t>
    </r>
    <r>
      <rPr>
        <sz val="11"/>
        <color theme="1"/>
        <rFont val="Arial Narrow"/>
        <family val="2"/>
      </rPr>
      <t xml:space="preserve">
* Correos electronicos con diferentes Hallazgos
* Memorandos radicados por zeus al grupo de GIT 
</t>
    </r>
    <r>
      <rPr>
        <b/>
        <sz val="11"/>
        <color theme="1"/>
        <rFont val="Arial Narrow"/>
        <family val="2"/>
      </rPr>
      <t>GR Norte:</t>
    </r>
    <r>
      <rPr>
        <sz val="11"/>
        <color theme="1"/>
        <rFont val="Arial Narrow"/>
        <family val="2"/>
      </rPr>
      <t xml:space="preserve"> Informes de diligencia cargados en SIGMA 2.0.
</t>
    </r>
    <r>
      <rPr>
        <b/>
        <sz val="11"/>
        <color theme="1"/>
        <rFont val="Arial Narrow"/>
        <family val="2"/>
      </rPr>
      <t xml:space="preserve">
GR. Occidente:
</t>
    </r>
    <r>
      <rPr>
        <sz val="11"/>
        <color theme="1"/>
        <rFont val="Arial Narrow"/>
        <family val="2"/>
      </rPr>
      <t xml:space="preserve">Correos electrónicos con solicitudes de información.
</t>
    </r>
    <r>
      <rPr>
        <b/>
        <sz val="11"/>
        <color theme="1"/>
        <rFont val="Arial Narrow"/>
        <family val="2"/>
      </rPr>
      <t>GR Sur Occidente:</t>
    </r>
    <r>
      <rPr>
        <sz val="11"/>
        <color theme="1"/>
        <rFont val="Arial Narrow"/>
        <family val="2"/>
      </rPr>
      <t xml:space="preserve"> Aplicativo Sigma 2.0</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</si>
  <si>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GR Occidente</t>
    </r>
    <r>
      <rPr>
        <sz val="11"/>
        <color theme="1"/>
        <rFont val="Arial Narrow"/>
        <family val="2"/>
      </rPr>
      <t xml:space="preserve">:. Ruta: 
\\fileserver\Publica\33-Regional Occidente\DIEGO CORDOBA
</t>
    </r>
    <r>
      <rPr>
        <b/>
        <sz val="11"/>
        <color theme="1"/>
        <rFont val="Arial Narrow"/>
        <family val="2"/>
      </rPr>
      <t>GR Sur Occidente</t>
    </r>
    <r>
      <rPr>
        <sz val="11"/>
        <color theme="1"/>
        <rFont val="Arial Narrow"/>
        <family val="2"/>
      </rPr>
      <t>: Base de datos CONTROL ROM y aplicativo Sigma 1.5</t>
    </r>
  </si>
  <si>
    <r>
      <rPr>
        <b/>
        <sz val="11"/>
        <color theme="1"/>
        <rFont val="Arial Narrow"/>
        <family val="2"/>
      </rPr>
      <t>GR Norte</t>
    </r>
    <r>
      <rPr>
        <sz val="11"/>
        <color theme="1"/>
        <rFont val="Arial Narrow"/>
        <family val="2"/>
      </rPr>
      <t xml:space="preserve">: \\fileserver\publica\45 -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 xml:space="preserve">
GR Sur Occidente:</t>
    </r>
    <r>
      <rPr>
        <sz val="11"/>
        <color theme="1"/>
        <rFont val="Arial Narrow"/>
        <family val="2"/>
      </rPr>
      <t xml:space="preserve"> Correo electronico y Sigma 1.5</t>
    </r>
  </si>
  <si>
    <r>
      <rPr>
        <b/>
        <sz val="11"/>
        <color theme="1"/>
        <rFont val="Arial Narrow"/>
        <family val="2"/>
      </rPr>
      <t>GR Norte:</t>
    </r>
    <r>
      <rPr>
        <sz val="11"/>
        <color theme="1"/>
        <rFont val="Arial Narrow"/>
        <family val="2"/>
      </rPr>
      <t xml:space="preserve"> Actas de visita cargadas en aplicativo SIGMA 2.0. 
</t>
    </r>
    <r>
      <rPr>
        <b/>
        <sz val="11"/>
        <color theme="1"/>
        <rFont val="Arial Narrow"/>
        <family val="2"/>
      </rPr>
      <t xml:space="preserve">
GR. Occidente:
</t>
    </r>
    <r>
      <rPr>
        <sz val="11"/>
        <color theme="1"/>
        <rFont val="Arial Narrow"/>
        <family val="2"/>
      </rPr>
      <t xml:space="preserve">base excel reporte visitas, publica 19 reportes
</t>
    </r>
    <r>
      <rPr>
        <b/>
        <sz val="11"/>
        <color theme="1"/>
        <rFont val="Arial Narrow"/>
        <family val="2"/>
      </rPr>
      <t>GR Sur Occidente</t>
    </r>
    <r>
      <rPr>
        <sz val="11"/>
        <color theme="1"/>
        <rFont val="Arial Narrow"/>
        <family val="2"/>
      </rPr>
      <t xml:space="preserve">: Sigma 2.0  </t>
    </r>
  </si>
  <si>
    <r>
      <rPr>
        <b/>
        <sz val="11"/>
        <color indexed="8"/>
        <rFont val="Arial Narrow"/>
        <family val="2"/>
      </rPr>
      <t>GBI. Urbanos</t>
    </r>
    <r>
      <rPr>
        <sz val="11"/>
        <color indexed="8"/>
        <rFont val="Arial Narrow"/>
        <family val="2"/>
      </rPr>
      <t xml:space="preserve">: N/A
</t>
    </r>
    <r>
      <rPr>
        <b/>
        <sz val="11"/>
        <color rgb="FF000000"/>
        <rFont val="Arial Narrow"/>
        <family val="2"/>
      </rPr>
      <t>GR Norte</t>
    </r>
    <r>
      <rPr>
        <sz val="11"/>
        <color indexed="8"/>
        <rFont val="Arial Narrow"/>
        <family val="2"/>
      </rPr>
      <t>: \\fileserver\publica\45 - Regional Norte\COORDINACION COMERCIAL\DEPOSITARIOS</t>
    </r>
    <r>
      <rPr>
        <sz val="11"/>
        <color theme="1"/>
        <rFont val="Arial Narrow"/>
        <family val="2"/>
      </rPr>
      <t xml:space="preserve">
</t>
    </r>
    <r>
      <rPr>
        <b/>
        <sz val="11"/>
        <color theme="1"/>
        <rFont val="Arial Narrow"/>
        <family val="2"/>
      </rPr>
      <t>GR. Occidente:</t>
    </r>
    <r>
      <rPr>
        <sz val="11"/>
        <color theme="1"/>
        <rFont val="Arial Narrow"/>
        <family val="2"/>
      </rPr>
      <t xml:space="preserve">
aplicativo sigma 2.0
</t>
    </r>
    <r>
      <rPr>
        <b/>
        <sz val="11"/>
        <color theme="1"/>
        <rFont val="Arial Narrow"/>
        <family val="2"/>
      </rPr>
      <t>GR Sur Occidente</t>
    </r>
    <r>
      <rPr>
        <sz val="11"/>
        <color theme="1"/>
        <rFont val="Arial Narrow"/>
        <family val="2"/>
      </rPr>
      <t>: Sigma 2.0</t>
    </r>
  </si>
  <si>
    <r>
      <rPr>
        <b/>
        <sz val="11"/>
        <color theme="1"/>
        <rFont val="Arial Narrow"/>
        <family val="2"/>
      </rPr>
      <t>GR Norte:</t>
    </r>
    <r>
      <rPr>
        <sz val="11"/>
        <color theme="1"/>
        <rFont val="Arial Narrow"/>
        <family val="2"/>
      </rPr>
      <t xml:space="preserve"> Actas de visita cargadas en aplicativo SIGMA 2.0.
</t>
    </r>
    <r>
      <rPr>
        <b/>
        <sz val="11"/>
        <color theme="1"/>
        <rFont val="Arial Narrow"/>
        <family val="2"/>
      </rPr>
      <t>GR. Occidente:</t>
    </r>
    <r>
      <rPr>
        <sz val="11"/>
        <color theme="1"/>
        <rFont val="Arial Narrow"/>
        <family val="2"/>
      </rPr>
      <t xml:space="preserve">
Sigma 2.0
</t>
    </r>
    <r>
      <rPr>
        <b/>
        <sz val="11"/>
        <color theme="1"/>
        <rFont val="Arial Narrow"/>
        <family val="2"/>
      </rPr>
      <t xml:space="preserve">GR Sur Occidente: </t>
    </r>
    <r>
      <rPr>
        <sz val="11"/>
        <color theme="1"/>
        <rFont val="Arial Narrow"/>
        <family val="2"/>
      </rPr>
      <t>Sigma 2.0</t>
    </r>
  </si>
  <si>
    <r>
      <rPr>
        <b/>
        <sz val="11"/>
        <color theme="1"/>
        <rFont val="Arial Narrow"/>
        <family val="2"/>
      </rPr>
      <t>GR Norte</t>
    </r>
    <r>
      <rPr>
        <sz val="11"/>
        <color theme="1"/>
        <rFont val="Arial Narrow"/>
        <family val="2"/>
      </rPr>
      <t xml:space="preserve">: Los funcionarios designados para el acompañamiento revisan la informaciòn levantada en campo de cara a la contenida en los documentos soporte (certificados de libertad y tradiciòn, de existencia y representaciòn legal) a fin de verificar el correcto cargue del activo en sistema 
</t>
    </r>
    <r>
      <rPr>
        <b/>
        <sz val="11"/>
        <color theme="1"/>
        <rFont val="Arial Narrow"/>
        <family val="2"/>
      </rPr>
      <t>GR Occidente:</t>
    </r>
    <r>
      <rPr>
        <sz val="11"/>
        <color theme="1"/>
        <rFont val="Arial Narrow"/>
        <family val="2"/>
      </rPr>
      <t xml:space="preserve"> GR. Occidente: se revisa una vez se recepciona el activo.
</t>
    </r>
    <r>
      <rPr>
        <b/>
        <sz val="11"/>
        <color theme="1"/>
        <rFont val="Arial Narrow"/>
        <family val="2"/>
      </rPr>
      <t>GR Sur Occidente:</t>
    </r>
    <r>
      <rPr>
        <sz val="11"/>
        <color theme="1"/>
        <rFont val="Arial Narrow"/>
        <family val="2"/>
      </rPr>
      <t xml:space="preserve"> Se verifica el acta de recepción y los docuemntos minimos obligatorios que pide  P-RR1-002 Procedimiento de recepción de activos en sitio, de no cumplirse estos, no se realiza la recepción del activo a la autoridad judicial
</t>
    </r>
    <r>
      <rPr>
        <b/>
        <sz val="11"/>
        <color theme="1"/>
        <rFont val="Arial Narrow"/>
        <family val="2"/>
      </rPr>
      <t>GRCO:</t>
    </r>
    <r>
      <rPr>
        <sz val="11"/>
        <color theme="1"/>
        <rFont val="Arial Narrow"/>
        <family val="2"/>
      </rPr>
      <t xml:space="preserve"> La Regional Centro Oriente a septiembre 30 cuenta con 216 diligencias cargadas en el sistema, de las cuales aún se encuentra pendiente por aclaración y/o corrección por parte del Fiscal el acta de secuestro de7 inmuebles, razón por la cual no se ha podido finalizar el proceso de registro de estos activos.</t>
    </r>
  </si>
  <si>
    <r>
      <rPr>
        <b/>
        <sz val="11"/>
        <color theme="1"/>
        <rFont val="Arial Narrow"/>
        <family val="2"/>
      </rPr>
      <t>GR Norte:</t>
    </r>
    <r>
      <rPr>
        <sz val="11"/>
        <color theme="1"/>
        <rFont val="Arial Narrow"/>
        <family val="2"/>
      </rPr>
      <t xml:space="preserve"> Informes de diligencia cargados en SIGMA 2.0.
</t>
    </r>
    <r>
      <rPr>
        <b/>
        <sz val="11"/>
        <color theme="1"/>
        <rFont val="Arial Narrow"/>
        <family val="2"/>
      </rPr>
      <t>GR. Occidente: s</t>
    </r>
    <r>
      <rPr>
        <sz val="11"/>
        <color theme="1"/>
        <rFont val="Arial Narrow"/>
        <family val="2"/>
      </rPr>
      <t xml:space="preserve">e carga el archvio al aplicativo una vez se cuente con la totalidad de la informacion.
</t>
    </r>
    <r>
      <rPr>
        <b/>
        <sz val="11"/>
        <color theme="1"/>
        <rFont val="Arial Narrow"/>
        <family val="2"/>
      </rPr>
      <t>GR Sur Occidente:</t>
    </r>
    <r>
      <rPr>
        <sz val="11"/>
        <color theme="1"/>
        <rFont val="Arial Narrow"/>
        <family val="2"/>
      </rPr>
      <t xml:space="preserve"> Aplicativo sigma 2.0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</si>
  <si>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indexed="8"/>
        <rFont val="Arial Narrow"/>
        <family val="2"/>
      </rPr>
      <t>GBI. Urbanos</t>
    </r>
    <r>
      <rPr>
        <sz val="11"/>
        <color indexed="8"/>
        <rFont val="Arial Narrow"/>
        <family val="2"/>
      </rPr>
      <t xml:space="preserve">: LA GERENCIA DE INMUEBLES NO REALIZA VISITAS PRE-CAMPO, SIN EMBARGO SI REALIZA EL PROCESO DE RESTITUCIÓN DE BIENES SOCIALES ADMINISTRADOS COMO NO SOCIALES UNA VEZ ES COMUNICADO POR PARTE DE LA GERENCIA DE SOCIEDADES.
</t>
    </r>
    <r>
      <rPr>
        <b/>
        <sz val="11"/>
        <color rgb="FF000000"/>
        <rFont val="Arial Narrow"/>
        <family val="2"/>
      </rPr>
      <t>GBI. Rurales:</t>
    </r>
    <r>
      <rPr>
        <sz val="11"/>
        <color indexed="8"/>
        <rFont val="Arial Narrow"/>
        <family val="2"/>
      </rPr>
      <t xml:space="preserve">
* El area Rural de la Gerencia de Bienes Rurales realiza validacion a traves del aplicativo matrix para identificar si el inmueble pertenece a una sociedad, asi mismo se revisa su certificado de tradicion y libertad para evidenciar que la medida cautelar se interpone a tal sociedad., de presentarse el hallazgo se indica al grupo GIT. 
</t>
    </r>
    <r>
      <rPr>
        <b/>
        <sz val="11"/>
        <color rgb="FF000000"/>
        <rFont val="Arial Narrow"/>
        <family val="2"/>
      </rPr>
      <t>GR Norte:</t>
    </r>
    <r>
      <rPr>
        <sz val="11"/>
        <color indexed="8"/>
        <rFont val="Arial Narrow"/>
        <family val="2"/>
      </rPr>
      <t xml:space="preserve"> Por regla general, los activos sociales son creados en sistema de informaciòn por el GIT de Aseguramiento de la informaciòn, sin embargo, en caso de evidenciarse en campo que el activo objeto de materializaciòn es de naturaleza social, se hacen las observaciones del caso al GIT de Aseguramiento. 
</t>
    </r>
    <r>
      <rPr>
        <b/>
        <sz val="11"/>
        <color rgb="FF000000"/>
        <rFont val="Arial Narrow"/>
        <family val="2"/>
      </rPr>
      <t xml:space="preserve">
GR. Occidente:
</t>
    </r>
    <r>
      <rPr>
        <sz val="11"/>
        <color indexed="8"/>
        <rFont val="Arial Narrow"/>
        <family val="2"/>
      </rPr>
      <t xml:space="preserve">Se verifica la información antes del cague de la diligencia; en caso de faltar documentos se realiza la sollicitud a la fiscalía.
</t>
    </r>
    <r>
      <rPr>
        <b/>
        <sz val="11"/>
        <color rgb="FF000000"/>
        <rFont val="Arial Narrow"/>
        <family val="2"/>
      </rPr>
      <t>GR Sur Occidente</t>
    </r>
    <r>
      <rPr>
        <sz val="11"/>
        <color indexed="8"/>
        <rFont val="Arial Narrow"/>
        <family val="2"/>
      </rPr>
      <t xml:space="preserve">: Mediante la programación de las visitas de inspección se determina el estado del inmueble y se verifica con el certificado de tradición y las actas de incautación realizadas por la fiscalia, para determinar si es activo social o no.
</t>
    </r>
    <r>
      <rPr>
        <b/>
        <sz val="11"/>
        <color rgb="FF000000"/>
        <rFont val="Arial Narrow"/>
        <family val="2"/>
      </rPr>
      <t>GRCO</t>
    </r>
    <r>
      <rPr>
        <sz val="11"/>
        <color indexed="8"/>
        <rFont val="Arial Narrow"/>
        <family val="2"/>
      </rPr>
      <t xml:space="preserve">: Se realizan las visitas por parte de la coordinacion operativa solicitadas por las demas gerencia para la verificacion del estado de los inmuebles y si se encuentra alguna inconsistencia en la tipologia del activo de infomar directamente a la gerencia de inmuebles y sociedades para la subsanacion. </t>
    </r>
  </si>
  <si>
    <r>
      <rPr>
        <b/>
        <sz val="11"/>
        <color theme="1"/>
        <rFont val="Arial Narrow"/>
        <family val="2"/>
      </rPr>
      <t>GR Norte:</t>
    </r>
    <r>
      <rPr>
        <sz val="11"/>
        <color theme="1"/>
        <rFont val="Arial Narrow"/>
        <family val="2"/>
      </rPr>
      <t xml:space="preserve"> El coordinador comercial en calidad de supervisor del contrato y el profesional I asignado como apoyo a la supervisiòn hacen seguimiento a la ejecuciòn de las obras aprobadas y consolidan los informes correspondientes. 
</t>
    </r>
    <r>
      <rPr>
        <b/>
        <sz val="11"/>
        <color theme="1"/>
        <rFont val="Arial Narrow"/>
        <family val="2"/>
      </rPr>
      <t>GR. Occidente:</t>
    </r>
    <r>
      <rPr>
        <sz val="11"/>
        <color theme="1"/>
        <rFont val="Arial Narrow"/>
        <family val="2"/>
      </rPr>
      <t xml:space="preserve">
De acuerdo a las solicitudes presentadas en los negocios para descuentos contra canon, se realiza seguimiento y se dispone de la informacion en la carpeta destinada para esto.
</t>
    </r>
    <r>
      <rPr>
        <b/>
        <sz val="11"/>
        <color theme="1"/>
        <rFont val="Arial Narrow"/>
        <family val="2"/>
      </rPr>
      <t>GR Sur Occidente</t>
    </r>
    <r>
      <rPr>
        <sz val="11"/>
        <color theme="1"/>
        <rFont val="Arial Narrow"/>
        <family val="2"/>
      </rPr>
      <t xml:space="preserve">: Se alimenta la base de datos de Control ROM y se verifa y carga los gastos en el sistema para cada inmuenle
</t>
    </r>
    <r>
      <rPr>
        <b/>
        <sz val="11"/>
        <color theme="1"/>
        <rFont val="Arial Narrow"/>
        <family val="2"/>
      </rPr>
      <t>GRCO:</t>
    </r>
    <r>
      <rPr>
        <sz val="11"/>
        <color theme="1"/>
        <rFont val="Arial Narrow"/>
        <family val="2"/>
      </rPr>
      <t xml:space="preserve"> La Gerencia Regional realizo el seguimiento de las reparaciones, obras y mantenimiento mediante el seguimiento reportado por el grupo encargado del proceso cumpliendo con el 55% hasta el segundo semestre del 2022, de las cuales se realizaron 115 inspeccciones y se realizaron 70  intervenciones por la modalidad de descuento contra canon, se realizaron dos contratos para la intervencion de los inmuebles los cuales se empezaron a ejecutar en octubre y la gestion sera reportada en el cuarto trimestre.</t>
    </r>
  </si>
  <si>
    <r>
      <rPr>
        <b/>
        <sz val="11"/>
        <color theme="1"/>
        <rFont val="Arial Narrow"/>
        <family val="2"/>
      </rPr>
      <t xml:space="preserve">GR Norte: </t>
    </r>
    <r>
      <rPr>
        <sz val="11"/>
        <color theme="1"/>
        <rFont val="Arial Narrow"/>
        <family val="2"/>
      </rPr>
      <t xml:space="preserve">Durante el trimestre, la entidad no contò con contratista para el saneamiento de pasivos, por lo que las deudas fueron reportadas directamente en el sistema ERP Administrativo y Fianciero. La Coordinaciòn Operativa hace seguimiento al avance de los casos.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Sur Occidente</t>
    </r>
    <r>
      <rPr>
        <sz val="11"/>
        <color theme="1"/>
        <rFont val="Arial Narrow"/>
        <family val="2"/>
      </rPr>
      <t xml:space="preserve">: Se solicita realiza el procedimiento de pago el aplicativo SEVEN ERP y se envia a aprobacion a Gerencia Financiera
</t>
    </r>
    <r>
      <rPr>
        <b/>
        <sz val="11"/>
        <color theme="1"/>
        <rFont val="Arial Narrow"/>
        <family val="2"/>
      </rPr>
      <t>GRCO:</t>
    </r>
    <r>
      <rPr>
        <sz val="11"/>
        <color theme="1"/>
        <rFont val="Arial Narrow"/>
        <family val="2"/>
      </rPr>
      <t xml:space="preserve"> Se realizo la solicitud a la gerencia de inmuebles urbanos para el pago de pasivos no procedentes y desde el área de pasivos, se incluyeron otros que no fueron tenidos en cuenta dando como resultado el siguiente indicador durante el tercer trimestre. 
No de servicios publicos pagados/ No de servicios publicos solicitados para pago: 
218 solicitados /10 pagados
= 5%</t>
    </r>
  </si>
  <si>
    <r>
      <rPr>
        <b/>
        <sz val="11"/>
        <color theme="1"/>
        <rFont val="Arial Narrow"/>
        <family val="2"/>
      </rPr>
      <t xml:space="preserve">GR Norte: </t>
    </r>
    <r>
      <rPr>
        <sz val="11"/>
        <color theme="1"/>
        <rFont val="Arial Narrow"/>
        <family val="2"/>
      </rPr>
      <t xml:space="preserve">Durante el trimestre, la entidad no contò con contratista para el saneamiento de pasivos, por lo que las deudas fueron reportadas directamente en el sistema ERP Administrativo y Fianciero. La Coordinaciòn Operativa hace seguimiento al avance de los casos.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Sur Occidente:</t>
    </r>
    <r>
      <rPr>
        <sz val="11"/>
        <color theme="1"/>
        <rFont val="Arial Narrow"/>
        <family val="2"/>
      </rPr>
      <t xml:space="preserve"> Se solicita realiza el procedimiento de pago el aplicativo SEVEN ERP y se envia a aprobacion a Gerencia Financiera
</t>
    </r>
    <r>
      <rPr>
        <b/>
        <sz val="11"/>
        <color theme="1"/>
        <rFont val="Arial Narrow"/>
        <family val="2"/>
      </rPr>
      <t>GRCO</t>
    </r>
    <r>
      <rPr>
        <sz val="11"/>
        <color theme="1"/>
        <rFont val="Arial Narrow"/>
        <family val="2"/>
      </rPr>
      <t xml:space="preserve">: La gerencia regional realizo el seguimiento del pago de cuotas de administración  mediante el siguiente indicador cumpliendo con el 70% en el tercer trimestre del 2022: 
No de administraciones pagadas/ No de administraciones solicitadas para pago 
168/240=70% </t>
    </r>
  </si>
  <si>
    <r>
      <rPr>
        <b/>
        <sz val="11"/>
        <color theme="1"/>
        <rFont val="Arial Narrow"/>
        <family val="2"/>
      </rPr>
      <t>GR Norte:</t>
    </r>
    <r>
      <rPr>
        <sz val="11"/>
        <color theme="1"/>
        <rFont val="Arial Narrow"/>
        <family val="2"/>
      </rPr>
      <t xml:space="preserve"> \\fileserver\publica\45 - Regional Norte\COORDINACION OPERATIVA\3. PAGO PASIVOS
</t>
    </r>
    <r>
      <rPr>
        <b/>
        <sz val="11"/>
        <color theme="1"/>
        <rFont val="Arial Narrow"/>
        <family val="2"/>
      </rPr>
      <t>GR. Occidente:</t>
    </r>
    <r>
      <rPr>
        <sz val="11"/>
        <color theme="1"/>
        <rFont val="Arial Narrow"/>
        <family val="2"/>
      </rPr>
      <t xml:space="preserve">
Base Excel
</t>
    </r>
    <r>
      <rPr>
        <b/>
        <sz val="11"/>
        <color theme="1"/>
        <rFont val="Arial Narrow"/>
        <family val="2"/>
      </rPr>
      <t>GR Sur Occidente:</t>
    </r>
    <r>
      <rPr>
        <sz val="11"/>
        <color theme="1"/>
        <rFont val="Arial Narrow"/>
        <family val="2"/>
      </rPr>
      <t xml:space="preserve"> Correo electronico y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</si>
  <si>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El Coordinador Comercial realiza seguimiento al cargue de los contratos y a la verificaciòn de la coincidencia de la informaciòn consignada con las condiciones aprobadas en los comitès internos.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 
</t>
    </r>
    <r>
      <rPr>
        <b/>
        <sz val="11"/>
        <color theme="1"/>
        <rFont val="Arial Narrow"/>
        <family val="2"/>
      </rPr>
      <t>GR Sur Occidente</t>
    </r>
    <r>
      <rPr>
        <sz val="11"/>
        <color theme="1"/>
        <rFont val="Arial Narrow"/>
        <family val="2"/>
      </rPr>
      <t xml:space="preserve">: 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GRCO:</t>
    </r>
    <r>
      <rPr>
        <sz val="11"/>
        <color theme="1"/>
        <rFont val="Arial Narrow"/>
        <family val="2"/>
      </rPr>
      <t xml:space="preserve"> Se realizaron a 30 de septiembre 387 contratos de arrendamiento llegando a un cumplimiento del indicador del 66% al tercer trimestre.   </t>
    </r>
  </si>
  <si>
    <r>
      <rPr>
        <b/>
        <sz val="11"/>
        <color theme="1"/>
        <rFont val="Arial Narrow"/>
        <family val="2"/>
      </rPr>
      <t>GR Norte</t>
    </r>
    <r>
      <rPr>
        <sz val="11"/>
        <color theme="1"/>
        <rFont val="Arial Narrow"/>
        <family val="2"/>
      </rPr>
      <t xml:space="preserve">: Contratos creados y cargados en SIGMA 1.5.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Sur Occidente:</t>
    </r>
    <r>
      <rPr>
        <sz val="11"/>
        <color theme="1"/>
        <rFont val="Arial Narrow"/>
        <family val="2"/>
      </rPr>
      <t xml:space="preserve"> Base de datos en excel y Sigma 1.5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</si>
  <si>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Durante el trimestre, la Coordinaciòn Comercial, con apoyo de su Profesional I asignado a esta Gerencia hace la verificaciòn del estado de los contratos de arrendamiento
</t>
    </r>
    <r>
      <rPr>
        <b/>
        <sz val="11"/>
        <color theme="1"/>
        <rFont val="Arial Narrow"/>
        <family val="2"/>
      </rPr>
      <t>GR. Occidente:</t>
    </r>
    <r>
      <rPr>
        <sz val="11"/>
        <color theme="1"/>
        <rFont val="Arial Narrow"/>
        <family val="2"/>
      </rPr>
      <t xml:space="preserve">
los primeros 4 dias del mes siguiente se envia a la gerencia de inmuebles una base en excel informando las terminaciones del mes anterior
</t>
    </r>
    <r>
      <rPr>
        <b/>
        <sz val="11"/>
        <color theme="1"/>
        <rFont val="Arial Narrow"/>
        <family val="2"/>
      </rPr>
      <t>GR Sur Occidente</t>
    </r>
    <r>
      <rPr>
        <sz val="11"/>
        <color theme="1"/>
        <rFont val="Arial Narrow"/>
        <family val="2"/>
      </rPr>
      <t xml:space="preserve">: El funcionario realiza una base de datos con los contratos temrinados con la previa aprobación del comité correspondinete y sus condiciones de terminación, programa la recepción del inmueble y se remite los contratos terminado a la gerencia comercial para retirar de la poliza los que corresponda.
</t>
    </r>
    <r>
      <rPr>
        <b/>
        <sz val="11"/>
        <color theme="1"/>
        <rFont val="Arial Narrow"/>
        <family val="2"/>
      </rPr>
      <t xml:space="preserve">
GRCO:</t>
    </r>
    <r>
      <rPr>
        <sz val="11"/>
        <color theme="1"/>
        <rFont val="Arial Narrow"/>
        <family val="2"/>
      </rPr>
      <t xml:space="preserve"> Desde  el area se solicita la terminacion mediante Comité de Negocios respectivo, se hace manifiesta que  a corte de 30 de septiembre se realizaron 50 terminaciones efectivas sobre 78 contratos aprobados en comité para terminar, de igual manera los contratos rurales que presenten causales de terminacion por orden de la Presidencia para ser destinados a la poblacion mas vulnerable.</t>
    </r>
  </si>
  <si>
    <r>
      <rPr>
        <b/>
        <sz val="11"/>
        <color theme="1"/>
        <rFont val="Arial Narrow"/>
        <family val="2"/>
      </rPr>
      <t>GR Norte</t>
    </r>
    <r>
      <rPr>
        <sz val="11"/>
        <color theme="1"/>
        <rFont val="Arial Narrow"/>
        <family val="2"/>
      </rPr>
      <t xml:space="preserve">: \\fileserver\publica\45 - Regional Norte\COORDINACION COMERCIAL\CONTRATOS DE ARRENDAMIENTO\JUDICIALIZACIÓN\2022
</t>
    </r>
    <r>
      <rPr>
        <b/>
        <sz val="11"/>
        <color theme="1"/>
        <rFont val="Arial Narrow"/>
        <family val="2"/>
      </rPr>
      <t>GR. Occidente:</t>
    </r>
    <r>
      <rPr>
        <sz val="11"/>
        <color theme="1"/>
        <rFont val="Arial Narrow"/>
        <family val="2"/>
      </rPr>
      <t xml:space="preserve">
base de excel, reporte power BI
</t>
    </r>
    <r>
      <rPr>
        <b/>
        <sz val="11"/>
        <color theme="1"/>
        <rFont val="Arial Narrow"/>
        <family val="2"/>
      </rPr>
      <t>GR Sur Occidente:</t>
    </r>
    <r>
      <rPr>
        <sz val="11"/>
        <color theme="1"/>
        <rFont val="Arial Narrow"/>
        <family val="2"/>
      </rPr>
      <t xml:space="preserve"> Correo electronico
</t>
    </r>
    <r>
      <rPr>
        <b/>
        <sz val="11"/>
        <color theme="1"/>
        <rFont val="Arial Narrow"/>
        <family val="2"/>
      </rPr>
      <t>GRCO:</t>
    </r>
    <r>
      <rPr>
        <sz val="11"/>
        <color theme="1"/>
        <rFont val="Arial Narrow"/>
        <family val="2"/>
      </rPr>
      <t xml:space="preserve"> CARPETA PUBLICA 21-REGIONAL CENTRO ORIENTE-INDICADORES 2022-RIESGOS 2022-TERCER TRIMESTRE</t>
    </r>
  </si>
  <si>
    <r>
      <rPr>
        <b/>
        <sz val="11"/>
        <color theme="1"/>
        <rFont val="Arial Narrow"/>
        <family val="2"/>
      </rPr>
      <t>GR Norte</t>
    </r>
    <r>
      <rPr>
        <sz val="11"/>
        <color theme="1"/>
        <rFont val="Arial Narrow"/>
        <family val="2"/>
      </rPr>
      <t xml:space="preserve">: Durante el trimestre, la Coordinación Comercial hizo seguimiento al cumplimiento de las obligaciones contractuales e identificò aquellos contratos susceptibles de judicializaciòn. 
</t>
    </r>
    <r>
      <rPr>
        <b/>
        <sz val="11"/>
        <color theme="1"/>
        <rFont val="Arial Narrow"/>
        <family val="2"/>
      </rPr>
      <t>GR. Occidente:</t>
    </r>
    <r>
      <rPr>
        <sz val="11"/>
        <color theme="1"/>
        <rFont val="Arial Narrow"/>
        <family val="2"/>
      </rPr>
      <t xml:space="preserve">
La regional Regional realiza las visitas para aclarar estado de ocupacion de los contratos que peresnetan mora y que la Gerencia Comercial solicita la judicialización
</t>
    </r>
    <r>
      <rPr>
        <b/>
        <sz val="11"/>
        <color theme="1"/>
        <rFont val="Arial Narrow"/>
        <family val="2"/>
      </rPr>
      <t>GR Sur Occidente:</t>
    </r>
    <r>
      <rPr>
        <sz val="11"/>
        <color theme="1"/>
        <rFont val="Arial Narrow"/>
        <family val="2"/>
      </rPr>
      <t xml:space="preserve"> Se solicita la verificacion de ocupación del activo mediante una visita de inspección, de acuerdo a esta se aplica el P-DT1-019 Procedimiento Recuperación de Cartera
</t>
    </r>
    <r>
      <rPr>
        <b/>
        <sz val="11"/>
        <color theme="1"/>
        <rFont val="Arial Narrow"/>
        <family val="2"/>
      </rPr>
      <t xml:space="preserve">GRCO: </t>
    </r>
    <r>
      <rPr>
        <sz val="11"/>
        <color theme="1"/>
        <rFont val="Arial Narrow"/>
        <family val="2"/>
      </rPr>
      <t xml:space="preserve">Según la base de judicialización en el trimestre se solicitaron 4 contratos a la gerencia comercial para iniciar el proceso de judicializacion:  </t>
    </r>
  </si>
  <si>
    <r>
      <rPr>
        <b/>
        <sz val="11"/>
        <color theme="1"/>
        <rFont val="Arial Narrow"/>
        <family val="2"/>
      </rPr>
      <t>GR Norte</t>
    </r>
    <r>
      <rPr>
        <sz val="11"/>
        <color theme="1"/>
        <rFont val="Arial Narrow"/>
        <family val="2"/>
      </rPr>
      <t xml:space="preserve">: \\fileserver\publica\45 - Regional Norte\COORDINACION COMERCIAL\CONTRATOS DE ARRENDAMIENTO\JUDICIALIZACIÓN
</t>
    </r>
    <r>
      <rPr>
        <b/>
        <sz val="11"/>
        <color theme="1"/>
        <rFont val="Arial Narrow"/>
        <family val="2"/>
      </rPr>
      <t>GR. Occidente</t>
    </r>
    <r>
      <rPr>
        <sz val="11"/>
        <color theme="1"/>
        <rFont val="Arial Narrow"/>
        <family val="2"/>
      </rPr>
      <t xml:space="preserve">:
aplicativo sigma 1.5
</t>
    </r>
    <r>
      <rPr>
        <b/>
        <sz val="11"/>
        <color theme="1"/>
        <rFont val="Arial Narrow"/>
        <family val="2"/>
      </rPr>
      <t xml:space="preserve">
GR Sur Occidente</t>
    </r>
    <r>
      <rPr>
        <sz val="11"/>
        <color theme="1"/>
        <rFont val="Arial Narrow"/>
        <family val="2"/>
      </rPr>
      <t xml:space="preserve">: Sigma 2.0 y base de datos en excel de cartera a nievl regional
</t>
    </r>
    <r>
      <rPr>
        <b/>
        <sz val="11"/>
        <color theme="1"/>
        <rFont val="Arial Narrow"/>
        <family val="2"/>
      </rPr>
      <t>GRCO</t>
    </r>
    <r>
      <rPr>
        <sz val="11"/>
        <color theme="1"/>
        <rFont val="Arial Narrow"/>
        <family val="2"/>
      </rPr>
      <t>: CARPETA PUBLICA 21-REGIONAL CENTRO ORIENTE-INDICADORES 2022-RIESGOS 2022-TERCER TRIMESTRE</t>
    </r>
  </si>
  <si>
    <r>
      <rPr>
        <b/>
        <sz val="11"/>
        <color theme="1"/>
        <rFont val="Arial Narrow"/>
        <family val="2"/>
      </rPr>
      <t>GR Norte</t>
    </r>
    <r>
      <rPr>
        <sz val="11"/>
        <color theme="1"/>
        <rFont val="Arial Narrow"/>
        <family val="2"/>
      </rPr>
      <t xml:space="preserve">: Durante el trimestre, la Gerencia, a travès de la Coordinaciòn Comercial hizo seguimiento a las novedades derivadas de la administraciòn, consolidò la informaciòn en las bases de consulta internas e hizo las modificaciones del caso en el sitema de informaciòn SIGMA 1.5.
</t>
    </r>
    <r>
      <rPr>
        <b/>
        <sz val="11"/>
        <color theme="1"/>
        <rFont val="Arial Narrow"/>
        <family val="2"/>
      </rPr>
      <t>GR. Occidente:</t>
    </r>
    <r>
      <rPr>
        <sz val="11"/>
        <color theme="1"/>
        <rFont val="Arial Narrow"/>
        <family val="2"/>
      </rPr>
      <t xml:space="preserve">
este indicador es compartido con la Gerencia Comercial ya que se visita los inmubles productivos bajo contrato de arrendamiento por solicitud de Nivel Central,
</t>
    </r>
    <r>
      <rPr>
        <b/>
        <sz val="11"/>
        <color theme="1"/>
        <rFont val="Arial Narrow"/>
        <family val="2"/>
      </rPr>
      <t>GR Sur Occidente:</t>
    </r>
    <r>
      <rPr>
        <sz val="11"/>
        <color theme="1"/>
        <rFont val="Arial Narrow"/>
        <family val="2"/>
      </rPr>
      <t xml:space="preserve"> De acuedo con la visita de inspección se ingresa las novedades al plaicativo su correponde realizar alguna modificación
</t>
    </r>
    <r>
      <rPr>
        <b/>
        <sz val="11"/>
        <color theme="1"/>
        <rFont val="Arial Narrow"/>
        <family val="2"/>
      </rPr>
      <t xml:space="preserve">GRCO: </t>
    </r>
    <r>
      <rPr>
        <sz val="11"/>
        <color theme="1"/>
        <rFont val="Arial Narrow"/>
        <family val="2"/>
      </rPr>
      <t>Desde  el area de terminacion y prorrogas aprobadas mediante Comité de Negocios respectivo se realiza la actualizacion de los contratos en el sistema ya sea para que sigan su curso normal o la terminacion según la aprobacion o el requerimiento del arrendatario.</t>
    </r>
  </si>
  <si>
    <r>
      <rPr>
        <b/>
        <sz val="11"/>
        <color theme="1"/>
        <rFont val="Arial Narrow"/>
        <family val="2"/>
      </rPr>
      <t xml:space="preserve">GR Norte: </t>
    </r>
    <r>
      <rPr>
        <sz val="11"/>
        <color theme="1"/>
        <rFont val="Arial Narrow"/>
        <family val="2"/>
      </rPr>
      <t xml:space="preserve">Informaciòn de contratos cargada en aplicativo SIGMA 1.5.
</t>
    </r>
    <r>
      <rPr>
        <b/>
        <sz val="11"/>
        <color theme="1"/>
        <rFont val="Arial Narrow"/>
        <family val="2"/>
      </rPr>
      <t>GR. Occidente</t>
    </r>
    <r>
      <rPr>
        <sz val="11"/>
        <color theme="1"/>
        <rFont val="Arial Narrow"/>
        <family val="2"/>
      </rPr>
      <t xml:space="preserve">:
Sigma 2.0, base de Excel
</t>
    </r>
    <r>
      <rPr>
        <b/>
        <sz val="11"/>
        <color theme="1"/>
        <rFont val="Arial Narrow"/>
        <family val="2"/>
      </rPr>
      <t xml:space="preserve">
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CARPETA PUBLICA 21-REGIONAL CENTRO ORIENTE-INDICADORES 2022-RIESGOS 2022-TERCER TRIMESTRE</t>
    </r>
  </si>
  <si>
    <r>
      <rPr>
        <b/>
        <sz val="11"/>
        <color theme="1"/>
        <rFont val="Arial Narrow"/>
        <family val="2"/>
      </rPr>
      <t>GR Norte:</t>
    </r>
    <r>
      <rPr>
        <sz val="11"/>
        <color theme="1"/>
        <rFont val="Arial Narrow"/>
        <family val="2"/>
      </rPr>
      <t xml:space="preserve"> La Coordinaciòn Comercial revisa, aprueba y/o devuelve las visitas cargadas por los Depositarios en el sistema de informaciòn SIGMA 2.0.
</t>
    </r>
    <r>
      <rPr>
        <b/>
        <sz val="11"/>
        <color theme="1"/>
        <rFont val="Arial Narrow"/>
        <family val="2"/>
      </rPr>
      <t>GR. Occidente:</t>
    </r>
    <r>
      <rPr>
        <sz val="11"/>
        <color theme="1"/>
        <rFont val="Arial Narrow"/>
        <family val="2"/>
      </rPr>
      <t xml:space="preserve">
este control debe ser compartido con la gerencia de inmuebles urbanos ya que la Regional aporta a este indicar con la aprobacion de las visitas que carga tanto el depositario como funcionarios
</t>
    </r>
    <r>
      <rPr>
        <b/>
        <sz val="11"/>
        <color theme="1"/>
        <rFont val="Arial Narrow"/>
        <family val="2"/>
      </rPr>
      <t>GR Sur Occidente:</t>
    </r>
    <r>
      <rPr>
        <sz val="11"/>
        <color theme="1"/>
        <rFont val="Arial Narrow"/>
        <family val="2"/>
      </rPr>
      <t xml:space="preserve"> Se programa las visitas de inspección a todos los inmeubles de acuerdo con el protocolo.
</t>
    </r>
    <r>
      <rPr>
        <b/>
        <sz val="11"/>
        <color theme="1"/>
        <rFont val="Arial Narrow"/>
        <family val="2"/>
      </rPr>
      <t xml:space="preserve">GRCO: </t>
    </r>
    <r>
      <rPr>
        <sz val="11"/>
        <color theme="1"/>
        <rFont val="Arial Narrow"/>
        <family val="2"/>
      </rPr>
      <t>NA</t>
    </r>
  </si>
  <si>
    <r>
      <rPr>
        <b/>
        <sz val="11"/>
        <color theme="1"/>
        <rFont val="Arial Narrow"/>
        <family val="2"/>
      </rPr>
      <t>GR Norte</t>
    </r>
    <r>
      <rPr>
        <sz val="11"/>
        <color theme="1"/>
        <rFont val="Arial Narrow"/>
        <family val="2"/>
      </rPr>
      <t xml:space="preserve">: Durante el trimestre se ejecutaron visitas de inspecciòn a predios bajo administraciòn directa y en depòsito provisional, las evidencias se cosnginaron en las actas de visita levantadas en campo. 
</t>
    </r>
    <r>
      <rPr>
        <b/>
        <sz val="11"/>
        <color theme="1"/>
        <rFont val="Arial Narrow"/>
        <family val="2"/>
      </rPr>
      <t>GR. Occidente:</t>
    </r>
    <r>
      <rPr>
        <sz val="11"/>
        <color theme="1"/>
        <rFont val="Arial Narrow"/>
        <family val="2"/>
      </rPr>
      <t xml:space="preserve">
Mediante visita realizada se verifica el estado del mismo a fin de identificar irregularidades sobre su esquema de administración, indicándolo en el sistema de información.
</t>
    </r>
    <r>
      <rPr>
        <b/>
        <sz val="11"/>
        <color theme="1"/>
        <rFont val="Arial Narrow"/>
        <family val="2"/>
      </rPr>
      <t>GR Sur Occidente</t>
    </r>
    <r>
      <rPr>
        <sz val="11"/>
        <color theme="1"/>
        <rFont val="Arial Narrow"/>
        <family val="2"/>
      </rPr>
      <t xml:space="preserve">: Se programa los funcionarios para realizar las visitas de inspeccion a todo el portafolio de SAE de acuerdo con el protocolo de visitas.
</t>
    </r>
    <r>
      <rPr>
        <b/>
        <sz val="11"/>
        <color theme="1"/>
        <rFont val="Arial Narrow"/>
        <family val="2"/>
      </rPr>
      <t>GRCO</t>
    </r>
    <r>
      <rPr>
        <sz val="11"/>
        <color theme="1"/>
        <rFont val="Arial Narrow"/>
        <family val="2"/>
      </rPr>
      <t>: NA</t>
    </r>
  </si>
  <si>
    <r>
      <rPr>
        <b/>
        <sz val="11"/>
        <color indexed="8"/>
        <rFont val="Arial Narrow"/>
        <family val="2"/>
      </rPr>
      <t>GBI. Urbanos</t>
    </r>
    <r>
      <rPr>
        <sz val="11"/>
        <color indexed="8"/>
        <rFont val="Arial Narrow"/>
        <family val="2"/>
      </rPr>
      <t>: EL SEGUIMEINTO AL CUMPLIMEINTO DE OBLIGACIONES A DESTINATARIOS SE REALIZA CONFORME LO DISPUETSO EN EL PROCEDIMIENTO.</t>
    </r>
    <r>
      <rPr>
        <sz val="11"/>
        <color theme="1"/>
        <rFont val="Arial Narrow"/>
        <family val="2"/>
      </rPr>
      <t xml:space="preserve">
</t>
    </r>
    <r>
      <rPr>
        <b/>
        <sz val="11"/>
        <color theme="1"/>
        <rFont val="Arial Narrow"/>
        <family val="2"/>
      </rPr>
      <t>GBI. Rurales:</t>
    </r>
    <r>
      <rPr>
        <sz val="11"/>
        <color theme="1"/>
        <rFont val="Arial Narrow"/>
        <family val="2"/>
      </rPr>
      <t xml:space="preserve">
* Se revisan polizas de cumplimiento y todo riesgo actualizadas, pago de servicios publicos e impuestos. 
* Se realiza un cuadro de seguimiento donde se relaciona el radicado de entrada la fecha.
* Se elabora un drive con toda la informacion consignada respecto a destinaciones
</t>
    </r>
    <r>
      <rPr>
        <b/>
        <sz val="11"/>
        <color theme="1"/>
        <rFont val="Arial Narrow"/>
        <family val="2"/>
      </rPr>
      <t>GB. Muebles</t>
    </r>
    <r>
      <rPr>
        <sz val="11"/>
        <color theme="1"/>
        <rFont val="Arial Narrow"/>
        <family val="2"/>
      </rPr>
      <t xml:space="preserve">:Se verifican los informes de usos y estado remitidos por los destinatarios provisionales para determinar las acciones a seguir, (mantenerlos, removerlos o acciones legales) y se realiza reiteracion aquellos destinatarios que no han remitido el informe.
</t>
    </r>
    <r>
      <rPr>
        <b/>
        <sz val="11"/>
        <color theme="1"/>
        <rFont val="Arial Narrow"/>
        <family val="2"/>
      </rPr>
      <t>G. Sociedades Activas</t>
    </r>
    <r>
      <rPr>
        <sz val="11"/>
        <color theme="1"/>
        <rFont val="Arial Narrow"/>
        <family val="2"/>
      </rPr>
      <t>: En el 3T del año 2022 la Gerencia no realizó asignación de Destinaciones provisionales.</t>
    </r>
  </si>
  <si>
    <r>
      <rPr>
        <b/>
        <sz val="11"/>
        <color indexed="8"/>
        <rFont val="Arial Narrow"/>
        <family val="2"/>
      </rPr>
      <t>GBI. Urbanos</t>
    </r>
    <r>
      <rPr>
        <sz val="11"/>
        <color indexed="8"/>
        <rFont val="Arial Narrow"/>
        <family val="2"/>
      </rPr>
      <t>: SE DAN OPORTUNAS RESPUESTAS  A LAS SOLICITUDES DE LOS DESTINATARIOS</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recibe las solicitudes por parte de depositarios o de externos interesados en los inmuebles a traves de la regional para adelantar y responder los diferentes requerimientos de analisis y valor a inmuebles rurales 
</t>
    </r>
    <r>
      <rPr>
        <b/>
        <sz val="11"/>
        <color theme="1"/>
        <rFont val="Arial Narrow"/>
        <family val="2"/>
      </rPr>
      <t>GB. Muebles</t>
    </r>
    <r>
      <rPr>
        <sz val="11"/>
        <color theme="1"/>
        <rFont val="Arial Narrow"/>
        <family val="2"/>
      </rPr>
      <t xml:space="preserve">: La Gerencia atiende y soporta todos los requerimientos allegados por los diferentes canales 
</t>
    </r>
    <r>
      <rPr>
        <b/>
        <sz val="11"/>
        <color theme="1"/>
        <rFont val="Arial Narrow"/>
        <family val="2"/>
      </rPr>
      <t>G. Sociedades Activas</t>
    </r>
    <r>
      <rPr>
        <sz val="11"/>
        <color theme="1"/>
        <rFont val="Arial Narrow"/>
        <family val="2"/>
      </rPr>
      <t>: En el 3T del año 2022 la Gerencia no realizó asignación de Destinaciones provisionales.</t>
    </r>
  </si>
  <si>
    <r>
      <rPr>
        <b/>
        <sz val="11"/>
        <color theme="1"/>
        <rFont val="Arial Narrow"/>
        <family val="2"/>
      </rPr>
      <t>GB. Muebles</t>
    </r>
    <r>
      <rPr>
        <sz val="11"/>
        <color theme="1"/>
        <rFont val="Arial Narrow"/>
        <family val="2"/>
      </rPr>
      <t xml:space="preserve">: la Gerencia tiene designado un grupo de trabajo para realizar el alistamiento  de los bienes en administracion de acuerdo al procedimiento de diagnostico y alistamiento de bienes, para su disposicion final, el cual cuenta con las funciones asignadas para tal fin
</t>
    </r>
    <r>
      <rPr>
        <b/>
        <sz val="11"/>
        <color theme="1"/>
        <rFont val="Arial Narrow"/>
        <family val="2"/>
      </rPr>
      <t>GR Norte</t>
    </r>
    <r>
      <rPr>
        <sz val="11"/>
        <color theme="1"/>
        <rFont val="Arial Narrow"/>
        <family val="2"/>
      </rPr>
      <t xml:space="preserve">: Desde el area, por lo general, no se requiere de información externa para proceder con el alistamiento de bienes,  Las actividades de saneamiento jurídico se encuentran en cabeza de la Gerencia de Asuntos Legales. 
</t>
    </r>
    <r>
      <rPr>
        <b/>
        <sz val="11"/>
        <color theme="1"/>
        <rFont val="Arial Narrow"/>
        <family val="2"/>
      </rPr>
      <t xml:space="preserve">
GR Occidente: </t>
    </r>
    <r>
      <rPr>
        <sz val="11"/>
        <color theme="1"/>
        <rFont val="Arial Narrow"/>
        <family val="2"/>
      </rPr>
      <t xml:space="preserve">De acuerdo a la necesidad del activo se solicita los pasivos y docuemntos requeridos para continuar con el alistamiento del activo.
</t>
    </r>
    <r>
      <rPr>
        <b/>
        <sz val="11"/>
        <color theme="1"/>
        <rFont val="Arial Narrow"/>
        <family val="2"/>
      </rPr>
      <t>GR Sur Occidente</t>
    </r>
    <r>
      <rPr>
        <sz val="11"/>
        <color theme="1"/>
        <rFont val="Arial Narrow"/>
        <family val="2"/>
      </rPr>
      <t xml:space="preserve">: De acuerdo a la necesidad del activo se solicita los pasivos y docuemntos requeridos para continuar con el alistamiento del activo.
</t>
    </r>
    <r>
      <rPr>
        <b/>
        <sz val="11"/>
        <color theme="1"/>
        <rFont val="Arial Narrow"/>
        <family val="2"/>
      </rPr>
      <t xml:space="preserve">
GRCO</t>
    </r>
    <r>
      <rPr>
        <sz val="11"/>
        <color theme="1"/>
        <rFont val="Arial Narrow"/>
        <family val="2"/>
      </rPr>
      <t xml:space="preserve">: Se realiza el alistamiento de los activos a travez de la coordinacion operativa mediante el personal a cargo cumpliento con el total de solicitudes en el tercer trimestre.
</t>
    </r>
    <r>
      <rPr>
        <b/>
        <sz val="11"/>
        <color theme="1"/>
        <rFont val="Arial Narrow"/>
        <family val="2"/>
      </rPr>
      <t>G. Sociedades Activas</t>
    </r>
    <r>
      <rPr>
        <sz val="11"/>
        <color theme="1"/>
        <rFont val="Arial Narrow"/>
        <family val="2"/>
      </rPr>
      <t xml:space="preserve">: La Gerencia de Sociedades Activas asigna a un funcionariio para realizar la solicitud para el alistamiento jurídico, viabilidad jurídica la cual se solicita por medio de memorando a la Vicepresidencia Jurídica. Es de aclarar que en ocasiones dicha viabilidad no es otorgada por la falta de piezas procesales dentro del expediente administrativo de cada sociedad.
</t>
    </r>
    <r>
      <rPr>
        <b/>
        <sz val="11"/>
        <color theme="1"/>
        <rFont val="Arial Narrow"/>
        <family val="2"/>
      </rPr>
      <t>G. Sociedades Liquidación:</t>
    </r>
    <r>
      <rPr>
        <sz val="11"/>
        <color theme="1"/>
        <rFont val="Arial Narrow"/>
        <family val="2"/>
      </rPr>
      <t xml:space="preserve"> La GSL a travès de Los(as) profesionales de apoyo de las sociedades, se encargan de verificar que la informacion y/o documentaciòn para el alistamiento de los activos se encuentre completa, en caso de que se evidencien faltantes se solicita a los respectivos entes.</t>
    </r>
  </si>
  <si>
    <r>
      <rPr>
        <b/>
        <sz val="11"/>
        <color theme="1"/>
        <rFont val="Arial Narrow"/>
        <family val="2"/>
      </rPr>
      <t>GB. Muebles</t>
    </r>
    <r>
      <rPr>
        <sz val="11"/>
        <color theme="1"/>
        <rFont val="Arial Narrow"/>
        <family val="2"/>
      </rPr>
      <t xml:space="preserve">: Formato de asignacion de funciones debidamente firmados por los funcionarios de la Gerencia.
</t>
    </r>
    <r>
      <rPr>
        <b/>
        <sz val="11"/>
        <color theme="1"/>
        <rFont val="Arial Narrow"/>
        <family val="2"/>
      </rPr>
      <t xml:space="preserve">
GR Occidente</t>
    </r>
    <r>
      <rPr>
        <sz val="11"/>
        <color theme="1"/>
        <rFont val="Arial Narrow"/>
        <family val="2"/>
      </rPr>
      <t xml:space="preserve">: Aplicativo Sigma 1.5 cargando el gasto, y correo electronico soicitando la documentación reuqerida a los terceros necesarios.
</t>
    </r>
    <r>
      <rPr>
        <b/>
        <sz val="11"/>
        <color theme="1"/>
        <rFont val="Arial Narrow"/>
        <family val="2"/>
      </rPr>
      <t>GR Sur Occidente:</t>
    </r>
    <r>
      <rPr>
        <sz val="11"/>
        <color theme="1"/>
        <rFont val="Arial Narrow"/>
        <family val="2"/>
      </rPr>
      <t xml:space="preserve"> Aplicativo Sigma 1.5 cargando el gasto, y correo electronico soicitando la documentación reuqerida a los terceros necesarios.
</t>
    </r>
    <r>
      <rPr>
        <b/>
        <sz val="11"/>
        <color theme="1"/>
        <rFont val="Arial Narrow"/>
        <family val="2"/>
      </rPr>
      <t>G. Sociedades Activas:</t>
    </r>
    <r>
      <rPr>
        <sz val="11"/>
        <color theme="1"/>
        <rFont val="Arial Narrow"/>
        <family val="2"/>
      </rPr>
      <t xml:space="preserve"> Soportes de solicitudes de alistam,iento jurídico y las respectivas respuestas.
</t>
    </r>
    <r>
      <rPr>
        <b/>
        <sz val="11"/>
        <color theme="1"/>
        <rFont val="Arial Narrow"/>
        <family val="2"/>
      </rPr>
      <t xml:space="preserve">
G. Sociedades Liquidación: </t>
    </r>
    <r>
      <rPr>
        <sz val="11"/>
        <color theme="1"/>
        <rFont val="Arial Narrow"/>
        <family val="2"/>
      </rPr>
      <t xml:space="preserve">La informaciòn se carga en la carpeta de cada sociedad </t>
    </r>
  </si>
  <si>
    <r>
      <rPr>
        <b/>
        <sz val="11"/>
        <color theme="1"/>
        <rFont val="Arial Narrow"/>
        <family val="2"/>
      </rPr>
      <t>GB. Muebles</t>
    </r>
    <r>
      <rPr>
        <sz val="11"/>
        <color theme="1"/>
        <rFont val="Arial Narrow"/>
        <family val="2"/>
      </rPr>
      <t xml:space="preserve">: los funcionarios de la Gerencia que tienen a cargo el proceso de alistamiento realizan la gestion de acuerdo al procedimiento de diagnistico y alistamiento de bienes muebles y al de saneamiento juridico.
</t>
    </r>
    <r>
      <rPr>
        <b/>
        <sz val="11"/>
        <color theme="1"/>
        <rFont val="Arial Narrow"/>
        <family val="2"/>
      </rPr>
      <t>GR Norte:</t>
    </r>
    <r>
      <rPr>
        <sz val="11"/>
        <color theme="1"/>
        <rFont val="Arial Narrow"/>
        <family val="2"/>
      </rPr>
      <t xml:space="preserve"> El GIT Jurídico cuenta con un equipo de trabajo asignado al proceso de desalojos, conformado por una Profesional I lider, 1  Profesional I de apoyo y un Técnico I de apoyo. Las solciitudes de acompañamiento y verificación de seguridad se gestionan directamente con las autoridades con competencia. 
</t>
    </r>
    <r>
      <rPr>
        <b/>
        <sz val="11"/>
        <color theme="1"/>
        <rFont val="Arial Narrow"/>
        <family val="2"/>
      </rPr>
      <t xml:space="preserve">GR Occidente: </t>
    </r>
    <r>
      <rPr>
        <sz val="11"/>
        <color theme="1"/>
        <rFont val="Arial Narrow"/>
        <family val="2"/>
      </rPr>
      <t xml:space="preserve">Se organizan cronogramas mensuales a fines de organizar la logistica.
</t>
    </r>
    <r>
      <rPr>
        <b/>
        <sz val="11"/>
        <color theme="1"/>
        <rFont val="Arial Narrow"/>
        <family val="2"/>
      </rPr>
      <t>GR Sur Occidente</t>
    </r>
    <r>
      <rPr>
        <sz val="11"/>
        <color theme="1"/>
        <rFont val="Arial Narrow"/>
        <family val="2"/>
      </rPr>
      <t xml:space="preserve">: El funcionario del area juridica realiza visita de caracterización previa para verifuicar las condiciones y necesidades que requiere la diligencia.
</t>
    </r>
    <r>
      <rPr>
        <b/>
        <sz val="11"/>
        <color theme="1"/>
        <rFont val="Arial Narrow"/>
        <family val="2"/>
      </rPr>
      <t>GRCO</t>
    </r>
    <r>
      <rPr>
        <sz val="11"/>
        <color theme="1"/>
        <rFont val="Arial Narrow"/>
        <family val="2"/>
      </rPr>
      <t xml:space="preserve">: Se realiza el alistamiento de los activos a travez de la coordinacion operativa mediante el personal a cargo cumpliento con el total de solicitudes en el tercer trimestre.
</t>
    </r>
    <r>
      <rPr>
        <b/>
        <sz val="11"/>
        <color theme="1"/>
        <rFont val="Arial Narrow"/>
        <family val="2"/>
      </rPr>
      <t xml:space="preserve">G. Sociedades Activas: </t>
    </r>
    <r>
      <rPr>
        <sz val="11"/>
        <color theme="1"/>
        <rFont val="Arial Narrow"/>
        <family val="2"/>
      </rPr>
      <t xml:space="preserve">La Gerencia de Sociedades Activas realiza las solicitudes de A.A. para desalojo por medio de documentos internos a la Gerencia de asuntos legales y posterior a esto se realiza la solicitud a las diferentes regionales para el trabajo de campo.
</t>
    </r>
    <r>
      <rPr>
        <b/>
        <sz val="11"/>
        <color theme="1"/>
        <rFont val="Arial Narrow"/>
        <family val="2"/>
      </rPr>
      <t>G. Sociedades Liquidación:</t>
    </r>
    <r>
      <rPr>
        <sz val="11"/>
        <color theme="1"/>
        <rFont val="Arial Narrow"/>
        <family val="2"/>
      </rPr>
      <t xml:space="preserve"> Los(as) profesionales de apoyo de las sociedades, realizan la revisiòn de las solitudes de desalojo, verificando que la documentaciòn remitida se encuentre completa. Caso afirmativo se eleva la solicitud, caso negativo, mediante oficio y/o correo elecronico se solicita la subsanacion.</t>
    </r>
  </si>
  <si>
    <r>
      <rPr>
        <b/>
        <sz val="11"/>
        <color theme="1"/>
        <rFont val="Arial Narrow"/>
        <family val="2"/>
      </rPr>
      <t>GB. Muebles</t>
    </r>
    <r>
      <rPr>
        <sz val="11"/>
        <color theme="1"/>
        <rFont val="Arial Narrow"/>
        <family val="2"/>
      </rPr>
      <t xml:space="preserve">: solicitud de viabilidades juridicas tecnicas, preparacion de comites tecnicos, de enajenacuon temprana, negocios.
</t>
    </r>
    <r>
      <rPr>
        <b/>
        <sz val="11"/>
        <color theme="1"/>
        <rFont val="Arial Narrow"/>
        <family val="2"/>
      </rPr>
      <t>GR Norte:</t>
    </r>
    <r>
      <rPr>
        <sz val="11"/>
        <color theme="1"/>
        <rFont val="Arial Narrow"/>
        <family val="2"/>
      </rPr>
      <t xml:space="preserve"> \\fileserver\publica\45 - Regional Norte\COORDINACION JURIDICA\DESALOJOS\ALISTAMIENTO
</t>
    </r>
    <r>
      <rPr>
        <b/>
        <sz val="11"/>
        <color theme="1"/>
        <rFont val="Arial Narrow"/>
        <family val="2"/>
      </rPr>
      <t>GR Occidente</t>
    </r>
    <r>
      <rPr>
        <sz val="11"/>
        <color theme="1"/>
        <rFont val="Arial Narrow"/>
        <family val="2"/>
      </rPr>
      <t xml:space="preserve">: Cronogramas de desalojo
</t>
    </r>
    <r>
      <rPr>
        <b/>
        <sz val="11"/>
        <color theme="1"/>
        <rFont val="Arial Narrow"/>
        <family val="2"/>
      </rPr>
      <t>GR Sur Occidente:</t>
    </r>
    <r>
      <rPr>
        <sz val="11"/>
        <color theme="1"/>
        <rFont val="Arial Narrow"/>
        <family val="2"/>
      </rPr>
      <t xml:space="preserve"> Correo electronico.
</t>
    </r>
    <r>
      <rPr>
        <b/>
        <sz val="11"/>
        <color theme="1"/>
        <rFont val="Arial Narrow"/>
        <family val="2"/>
      </rPr>
      <t>G. Sociedades Lquidació</t>
    </r>
    <r>
      <rPr>
        <sz val="11"/>
        <color theme="1"/>
        <rFont val="Arial Narrow"/>
        <family val="2"/>
      </rPr>
      <t>n: Archivo Excel</t>
    </r>
  </si>
  <si>
    <r>
      <rPr>
        <b/>
        <sz val="11"/>
        <color indexed="8"/>
        <rFont val="Arial Narrow"/>
        <family val="2"/>
      </rPr>
      <t>GBI. Urbanos</t>
    </r>
    <r>
      <rPr>
        <sz val="11"/>
        <color indexed="8"/>
        <rFont val="Arial Narrow"/>
        <family val="2"/>
      </rPr>
      <t xml:space="preserve">: ESTA VERIFICACIÓN SE IMPLEMENTÓ SOBRE TODOS LOS DEPOSITARIOS PARA LA REVISIÓN DEL CUMPLIMIENTO DE SUS OBLIGACIONES, LAS CUALES NO ERAN MEDIBLES ATRAVES DE SCORING, DADO QUE POR RECAUDO CENTRALIZADO NO A TODOS SE ESTABA EXIGIENDO INFORMES DE GESTIÓN. NO SE EVIDENCIA MATERIALIZACIÓN DE RIESGO TODA VEZ QUE SE PREVIÓ CON ESTA NUEVA INSTRUCCIÓN. 
</t>
    </r>
    <r>
      <rPr>
        <b/>
        <sz val="11"/>
        <color rgb="FF000000"/>
        <rFont val="Arial Narrow"/>
        <family val="2"/>
      </rPr>
      <t>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La Gerencia de Sociedades Activas asigna un responsable financiero, jurídico, contable y técnico a cada Sociedad y establecimiento con el fin de realizar seguimiento continúo a los activos que pertenecen al inventario de la Gerencia.
</t>
    </r>
    <r>
      <rPr>
        <b/>
        <sz val="11"/>
        <color rgb="FF000000"/>
        <rFont val="Arial Narrow"/>
        <family val="2"/>
      </rPr>
      <t>G. Sociedades Liquidación:</t>
    </r>
    <r>
      <rPr>
        <sz val="11"/>
        <color indexed="8"/>
        <rFont val="Arial Narrow"/>
        <family val="2"/>
      </rPr>
      <t xml:space="preserve"> La GSL a través de los informes mensuales que los liquidadores cargan en el aplicativo dispuesto para tal fin, realizan seguimientos a las actividades de administración que están llevando a cabo.</t>
    </r>
  </si>
  <si>
    <r>
      <rPr>
        <b/>
        <sz val="11"/>
        <color indexed="8"/>
        <rFont val="Arial Narrow"/>
        <family val="2"/>
      </rPr>
      <t>GBI. Urbanos</t>
    </r>
    <r>
      <rPr>
        <sz val="11"/>
        <color indexed="8"/>
        <rFont val="Arial Narrow"/>
        <family val="2"/>
      </rPr>
      <t xml:space="preserve">: BASE CONTROL. \\fileserver\publica\20 -Gerencia de Bienes Inmuebles\REGIONALES\SEGUIMIENTO Y CONTROL DEPOSITARIOS
</t>
    </r>
    <r>
      <rPr>
        <b/>
        <sz val="11"/>
        <color rgb="FF000000"/>
        <rFont val="Arial Narrow"/>
        <family val="2"/>
      </rPr>
      <t xml:space="preserve">
G. Sociedades Activas: </t>
    </r>
    <r>
      <rPr>
        <sz val="11"/>
        <color indexed="8"/>
        <rFont val="Arial Narrow"/>
        <family val="2"/>
      </rPr>
      <t xml:space="preserve">Consolidado de inventario con la asignación de responsables para cada activo.
</t>
    </r>
    <r>
      <rPr>
        <b/>
        <sz val="11"/>
        <color rgb="FF000000"/>
        <rFont val="Arial Narrow"/>
        <family val="2"/>
      </rPr>
      <t>G Sociedades Liquidación:</t>
    </r>
    <r>
      <rPr>
        <sz val="11"/>
        <color indexed="8"/>
        <rFont val="Arial Narrow"/>
        <family val="2"/>
      </rPr>
      <t xml:space="preserve"> Portal depositarios</t>
    </r>
  </si>
  <si>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 xml:space="preserve">GBI. Urbanos: </t>
    </r>
    <r>
      <rPr>
        <sz val="11"/>
        <color theme="1"/>
        <rFont val="Arial Narrow"/>
        <family val="2"/>
      </rPr>
      <t xml:space="preserve">CUADRO CONTROL. \\fileserver\publica\20 -Gerencia de Bienes Inmuebles\JHOANNA
</t>
    </r>
    <r>
      <rPr>
        <b/>
        <sz val="11"/>
        <color theme="1"/>
        <rFont val="Arial Narrow"/>
        <family val="2"/>
      </rPr>
      <t xml:space="preserve">
GR Norte</t>
    </r>
    <r>
      <rPr>
        <sz val="11"/>
        <color theme="1"/>
        <rFont val="Arial Narrow"/>
        <family val="2"/>
      </rPr>
      <t xml:space="preserve">: \\fileserver\publica\20 -Gerencia de Bienes Inmuebles\REGIONALES\SEGUNDOS ACTOS
</t>
    </r>
    <r>
      <rPr>
        <b/>
        <sz val="11"/>
        <color theme="1"/>
        <rFont val="Arial Narrow"/>
        <family val="2"/>
      </rPr>
      <t xml:space="preserve">GR Occidente: </t>
    </r>
    <r>
      <rPr>
        <sz val="11"/>
        <color theme="1"/>
        <rFont val="Arial Narrow"/>
        <family val="2"/>
      </rPr>
      <t xml:space="preserve">Aplicativo Zeus
</t>
    </r>
    <r>
      <rPr>
        <b/>
        <sz val="11"/>
        <color theme="1"/>
        <rFont val="Arial Narrow"/>
        <family val="2"/>
      </rPr>
      <t>GR Sur Occidente:</t>
    </r>
    <r>
      <rPr>
        <sz val="11"/>
        <color theme="1"/>
        <rFont val="Arial Narrow"/>
        <family val="2"/>
      </rPr>
      <t xml:space="preserve"> Aplicativo Zeus
</t>
    </r>
    <r>
      <rPr>
        <b/>
        <sz val="11"/>
        <color theme="1"/>
        <rFont val="Arial Narrow"/>
        <family val="2"/>
      </rPr>
      <t>G. Sociedades Activas:</t>
    </r>
    <r>
      <rPr>
        <sz val="11"/>
        <color theme="1"/>
        <rFont val="Arial Narrow"/>
        <family val="2"/>
      </rPr>
      <t xml:space="preserve"> Consolidado de correspondencia
</t>
    </r>
    <r>
      <rPr>
        <b/>
        <sz val="11"/>
        <color theme="1"/>
        <rFont val="Arial Narrow"/>
        <family val="2"/>
      </rPr>
      <t>G. Sociedades Liquidación</t>
    </r>
    <r>
      <rPr>
        <sz val="11"/>
        <color theme="1"/>
        <rFont val="Arial Narrow"/>
        <family val="2"/>
      </rPr>
      <t>: Archivo Excel</t>
    </r>
  </si>
  <si>
    <r>
      <rPr>
        <b/>
        <sz val="11"/>
        <color indexed="8"/>
        <rFont val="Arial Narrow"/>
        <family val="2"/>
      </rPr>
      <t>G. Sociedades Activas</t>
    </r>
    <r>
      <rPr>
        <sz val="11"/>
        <color indexed="8"/>
        <rFont val="Arial Narrow"/>
        <family val="2"/>
      </rPr>
      <t xml:space="preserve">: La recepción y registro de los activos que ingresan a la Gerencia de Sociedades Activas las realizan las diferentes Regionales.
</t>
    </r>
    <r>
      <rPr>
        <b/>
        <sz val="11"/>
        <color rgb="FF000000"/>
        <rFont val="Arial Narrow"/>
        <family val="2"/>
      </rPr>
      <t>G. Sociedades Liquidación</t>
    </r>
    <r>
      <rPr>
        <sz val="11"/>
        <color indexed="8"/>
        <rFont val="Arial Narrow"/>
        <family val="2"/>
      </rPr>
      <t>: La GSL a traves de los(as) profesionales de apoyo de las sociedades, realizan la revisiòn de la base de datos de bienes inmuebles y muebles identificados como activos sociales y/o la resolución de inicio del proceso de extinción o el fallo de extinción (si aplica), con el fin de determinar que se encuentren completos y/o que la informaciòn consignada sea la correspondiene.</t>
    </r>
  </si>
  <si>
    <r>
      <rPr>
        <b/>
        <sz val="11"/>
        <color indexed="8"/>
        <rFont val="Arial Narrow"/>
        <family val="2"/>
      </rPr>
      <t>G. Sociedades Activas</t>
    </r>
    <r>
      <rPr>
        <sz val="11"/>
        <color indexed="8"/>
        <rFont val="Arial Narrow"/>
        <family val="2"/>
      </rPr>
      <t xml:space="preserve">: NA
</t>
    </r>
    <r>
      <rPr>
        <b/>
        <sz val="11"/>
        <color rgb="FF000000"/>
        <rFont val="Arial Narrow"/>
        <family val="2"/>
      </rPr>
      <t>G. Sociedades Liquidación:</t>
    </r>
    <r>
      <rPr>
        <sz val="11"/>
        <color indexed="8"/>
        <rFont val="Arial Narrow"/>
        <family val="2"/>
      </rPr>
      <t xml:space="preserve"> Radicación de memorando a la Gerencia de inmuebles</t>
    </r>
  </si>
  <si>
    <r>
      <rPr>
        <b/>
        <sz val="11"/>
        <color indexed="8"/>
        <rFont val="Arial Narrow"/>
        <family val="2"/>
      </rPr>
      <t>GBI. Urbanos</t>
    </r>
    <r>
      <rPr>
        <sz val="11"/>
        <color indexed="8"/>
        <rFont val="Arial Narrow"/>
        <family val="2"/>
      </rPr>
      <t xml:space="preserve">: ESTA VERIFICACIÓN SE IMPLEMENTÓ SOBRE TODOS LOS DEPOSITARIOS PARA LA REVISIÓN DEL CUMPLIMIENTO DE SUS OBLIGACIONES, LAS CUALES NO ERAN MEDIBLES ATRAVES DE SCORING, DADO QUE POR RECAUDO CENTRALIZADO NO A TODOS SE ESTABA EXIGIENDO INFORMES DE GESTIÓN. NO SE EVIDENCIA MATERIALIZACIÓN DE RIESGO TODA VEZ QUE SE PREVIÓ CON ESTA NUEVA INSTRUCCIÓN. 
</t>
    </r>
    <r>
      <rPr>
        <b/>
        <sz val="11"/>
        <color rgb="FF000000"/>
        <rFont val="Arial Narrow"/>
        <family val="2"/>
      </rPr>
      <t xml:space="preserve">
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Adicional los procesos son un poco lentos toda vez que hay 24 funcionarios para apoyar con la administración de 1080 activos
</t>
    </r>
    <r>
      <rPr>
        <b/>
        <sz val="11"/>
        <color rgb="FF000000"/>
        <rFont val="Arial Narrow"/>
        <family val="2"/>
      </rPr>
      <t>G. Sociedades Liquidación</t>
    </r>
    <r>
      <rPr>
        <sz val="11"/>
        <color indexed="8"/>
        <rFont val="Arial Narrow"/>
        <family val="2"/>
      </rPr>
      <t>: La GSL a traves de los(as) profesionales de apoyo de las sociedades, realizan seguimiento a la recepción y contestación de las solicitudes de anotación realizadas a las oficinas de registro.</t>
    </r>
  </si>
  <si>
    <r>
      <rPr>
        <b/>
        <sz val="11"/>
        <color indexed="8"/>
        <rFont val="Arial Narrow"/>
        <family val="2"/>
      </rPr>
      <t>GBI. Urbanos</t>
    </r>
    <r>
      <rPr>
        <sz val="11"/>
        <color indexed="8"/>
        <rFont val="Arial Narrow"/>
        <family val="2"/>
      </rPr>
      <t xml:space="preserve">: BASE CONTROL
</t>
    </r>
    <r>
      <rPr>
        <b/>
        <sz val="11"/>
        <color rgb="FF000000"/>
        <rFont val="Arial Narrow"/>
        <family val="2"/>
      </rPr>
      <t>G. Sociedades Activas</t>
    </r>
    <r>
      <rPr>
        <sz val="11"/>
        <color indexed="8"/>
        <rFont val="Arial Narrow"/>
        <family val="2"/>
      </rPr>
      <t>: Asambleas realizadas en el 3T del año 2022.</t>
    </r>
    <r>
      <rPr>
        <sz val="11"/>
        <color theme="1"/>
        <rFont val="Arial Narrow"/>
        <family val="2"/>
      </rPr>
      <t xml:space="preserve">
</t>
    </r>
    <r>
      <rPr>
        <b/>
        <sz val="11"/>
        <color theme="1"/>
        <rFont val="Arial Narrow"/>
        <family val="2"/>
      </rPr>
      <t>G. Sociedades Liquidación:</t>
    </r>
    <r>
      <rPr>
        <sz val="11"/>
        <color theme="1"/>
        <rFont val="Arial Narrow"/>
        <family val="2"/>
      </rPr>
      <t xml:space="preserve"> Archivo Excel</t>
    </r>
  </si>
  <si>
    <r>
      <rPr>
        <b/>
        <sz val="11"/>
        <color indexed="8"/>
        <rFont val="Arial Narrow"/>
        <family val="2"/>
      </rPr>
      <t>GBI. Urbanos</t>
    </r>
    <r>
      <rPr>
        <sz val="11"/>
        <color indexed="8"/>
        <rFont val="Arial Narrow"/>
        <family val="2"/>
      </rPr>
      <t xml:space="preserve">: SE REALIZA EL SEGUIMIENTO Y VERIFICACIÓN DE INFORMACIÓN REPORTADA POR EL DEPOSITARIO MENSUALMENTE
</t>
    </r>
    <r>
      <rPr>
        <b/>
        <sz val="11"/>
        <color rgb="FF000000"/>
        <rFont val="Arial Narrow"/>
        <family val="2"/>
      </rPr>
      <t>G. Sociedades</t>
    </r>
    <r>
      <rPr>
        <sz val="11"/>
        <color indexed="8"/>
        <rFont val="Arial Narrow"/>
        <family val="2"/>
      </rPr>
      <t xml:space="preserve"> Activas: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rgb="FF000000"/>
        <rFont val="Arial Narrow"/>
        <family val="2"/>
      </rPr>
      <t xml:space="preserve">
G. Sociedades Liquidación</t>
    </r>
    <r>
      <rPr>
        <sz val="11"/>
        <color indexed="8"/>
        <rFont val="Arial Narrow"/>
        <family val="2"/>
      </rPr>
      <t>: Aprobación de inventario patrimonial y fijación de honorarios. También se realiza seguimiento al pago de acuerdo a la etapa del proceso liquidatorio</t>
    </r>
  </si>
  <si>
    <r>
      <rPr>
        <b/>
        <sz val="11"/>
        <color indexed="8"/>
        <rFont val="Arial Narrow"/>
        <family val="2"/>
      </rPr>
      <t>GBI. Urbanos</t>
    </r>
    <r>
      <rPr>
        <sz val="11"/>
        <color indexed="8"/>
        <rFont val="Arial Narrow"/>
        <family val="2"/>
      </rPr>
      <t xml:space="preserve">: CUPÓN DE PAGO
</t>
    </r>
    <r>
      <rPr>
        <b/>
        <sz val="11"/>
        <color rgb="FF000000"/>
        <rFont val="Arial Narrow"/>
        <family val="2"/>
      </rPr>
      <t>G. Sociedades Activas</t>
    </r>
    <r>
      <rPr>
        <sz val="11"/>
        <color indexed="8"/>
        <rFont val="Arial Narrow"/>
        <family val="2"/>
      </rPr>
      <t xml:space="preserve">: Asambleas realizadas en el 3T del año 2022.
</t>
    </r>
    <r>
      <rPr>
        <b/>
        <sz val="11"/>
        <color rgb="FF000000"/>
        <rFont val="Arial Narrow"/>
        <family val="2"/>
      </rPr>
      <t xml:space="preserve">G. Sociedades Liquidación: </t>
    </r>
    <r>
      <rPr>
        <sz val="11"/>
        <color indexed="8"/>
        <rFont val="Arial Narrow"/>
        <family val="2"/>
      </rPr>
      <t>Estados financieros de la Sociedad. Certificación de causación y pago de honorarios.</t>
    </r>
  </si>
  <si>
    <r>
      <rPr>
        <b/>
        <sz val="11"/>
        <color indexed="8"/>
        <rFont val="Arial Narrow"/>
        <family val="2"/>
      </rPr>
      <t>GBI. Urbanos</t>
    </r>
    <r>
      <rPr>
        <sz val="11"/>
        <color indexed="8"/>
        <rFont val="Arial Narrow"/>
        <family val="2"/>
      </rPr>
      <t xml:space="preserve">: SE SOLICITA UNA VEZ SE REQUIERE LA REMOCIÓN POR ESTA CAUSAL, NO OBSTANTE NO SE HA MATERIALIZADO NINGUNO
</t>
    </r>
    <r>
      <rPr>
        <b/>
        <sz val="11"/>
        <color rgb="FF000000"/>
        <rFont val="Arial Narrow"/>
        <family val="2"/>
      </rPr>
      <t xml:space="preserve">
GBI. Rurales:
</t>
    </r>
    <r>
      <rPr>
        <sz val="11"/>
        <color indexed="8"/>
        <rFont val="Arial Narrow"/>
        <family val="2"/>
      </rPr>
      <t xml:space="preserve"> La Gerencia de Bienes inmuebles rurales no solicita a los depositarios certificados de orden publico para desarrollar una visita tecnica, en cuanto a temas de administracion se indica a la regional pertinente.
</t>
    </r>
    <r>
      <rPr>
        <b/>
        <sz val="11"/>
        <color rgb="FF000000"/>
        <rFont val="Arial Narrow"/>
        <family val="2"/>
      </rPr>
      <t>GR Norte</t>
    </r>
    <r>
      <rPr>
        <sz val="11"/>
        <color indexed="8"/>
        <rFont val="Arial Narrow"/>
        <family val="2"/>
      </rPr>
      <t xml:space="preserve">: Durante el trimestre, el Coordinador Comercial realizò reuniones de seguimiento a las gestiones de los depositarios provisionales. Consolidando la informaciòn levantada en los informes de seguimiento.
</t>
    </r>
    <r>
      <rPr>
        <b/>
        <sz val="11"/>
        <color rgb="FF000000"/>
        <rFont val="Arial Narrow"/>
        <family val="2"/>
      </rPr>
      <t>GR. Occidente:</t>
    </r>
    <r>
      <rPr>
        <sz val="11"/>
        <color indexed="8"/>
        <rFont val="Arial Narrow"/>
        <family val="2"/>
      </rPr>
      <t xml:space="preserve">
En caso que el orden publico sea decretado por el municipio el depositario al subir la visita al aplicativo sigma 2.0, debe anexar la certificacion expedida por el municipio.
</t>
    </r>
    <r>
      <rPr>
        <b/>
        <sz val="11"/>
        <color rgb="FF000000"/>
        <rFont val="Arial Narrow"/>
        <family val="2"/>
      </rPr>
      <t>GR Sur Occidente</t>
    </r>
    <r>
      <rPr>
        <sz val="11"/>
        <color indexed="8"/>
        <rFont val="Arial Narrow"/>
        <family val="2"/>
      </rPr>
      <t xml:space="preserve">: El depositario debe diligenciar y cargar el diagnostico al sistema.
</t>
    </r>
    <r>
      <rPr>
        <b/>
        <sz val="11"/>
        <color rgb="FF000000"/>
        <rFont val="Arial Narrow"/>
        <family val="2"/>
      </rPr>
      <t>GRCO:</t>
    </r>
    <r>
      <rPr>
        <sz val="11"/>
        <color indexed="8"/>
        <rFont val="Arial Narrow"/>
        <family val="2"/>
      </rPr>
      <t xml:space="preserve"> NA
</t>
    </r>
    <r>
      <rPr>
        <b/>
        <sz val="11"/>
        <color rgb="FF000000"/>
        <rFont val="Arial Narrow"/>
        <family val="2"/>
      </rPr>
      <t>G. Sociedades Activas</t>
    </r>
    <r>
      <rPr>
        <sz val="11"/>
        <color indexed="8"/>
        <rFont val="Arial Narrow"/>
        <family val="2"/>
      </rPr>
      <t xml:space="preserve">: En el 3T del año 2022 no hubo reportes por parte de los Depositarios en donde se indique dificultad de administración por temas de orden público sobre los activos administrados.
</t>
    </r>
    <r>
      <rPr>
        <b/>
        <sz val="11"/>
        <color rgb="FF000000"/>
        <rFont val="Arial Narrow"/>
        <family val="2"/>
      </rPr>
      <t>G. Sociedades liquidación</t>
    </r>
    <r>
      <rPr>
        <sz val="11"/>
        <color indexed="8"/>
        <rFont val="Arial Narrow"/>
        <family val="2"/>
      </rPr>
      <t>: No se realizò ninguna solicitud de este tipo en el segundo trimestre 2022.</t>
    </r>
  </si>
  <si>
    <r>
      <rPr>
        <b/>
        <sz val="11"/>
        <color indexed="8"/>
        <rFont val="Arial Narrow"/>
        <family val="2"/>
      </rPr>
      <t>GBI. Urbanos</t>
    </r>
    <r>
      <rPr>
        <sz val="11"/>
        <color indexed="8"/>
        <rFont val="Arial Narrow"/>
        <family val="2"/>
      </rPr>
      <t>: ESTA GERENCIA HACE SEGUIMIENTO A LOS ACTOS ADMINISTRATIVOS DE DESALOJO REQUERIDOS POR LA REGIONAL Y ES SOLO EN DICHO MOMENTO DONDE SE VALIDA EL ESTADO DE OCUPACIÓN POR PARTE DE ESTA GERENCIA.</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cuando desarrolla la visita tecnica con  el fin de adelantar el proceso de estimado de renta reporta el estado de ocupacion de los inmubles y asi mismo da este insumo a las difenrentes regionales y sociedades con el fin que se adelante el proceso de legalizacion de la ocupacion de los diferentes inmuebles. 
</t>
    </r>
    <r>
      <rPr>
        <b/>
        <sz val="11"/>
        <color theme="1"/>
        <rFont val="Arial Narrow"/>
        <family val="2"/>
      </rPr>
      <t xml:space="preserve">
GR Norte</t>
    </r>
    <r>
      <rPr>
        <sz val="11"/>
        <color theme="1"/>
        <rFont val="Arial Narrow"/>
        <family val="2"/>
      </rPr>
      <t xml:space="preserve">: Durante el trmestre, los funcionarios realizaron visitas de inspecciòn a predios a fin de validar estado de ocupaciòn; asì mismo, de acuerdo a la informaciòn suministrada por los depositarios de inmuebles administardos bajo dicho mecanismo, y por tener alto potencial comercial o interès concreto, se solciitò a la Gerencia de Asuntos Legales la expediciòn de resoluciòn que ordene el ejercicio de facultades de policìa administrativa. 
</t>
    </r>
    <r>
      <rPr>
        <b/>
        <sz val="11"/>
        <color theme="1"/>
        <rFont val="Arial Narrow"/>
        <family val="2"/>
      </rPr>
      <t>GR. Occidente:</t>
    </r>
    <r>
      <rPr>
        <sz val="11"/>
        <color theme="1"/>
        <rFont val="Arial Narrow"/>
        <family val="2"/>
      </rPr>
      <t xml:space="preserve">
Remision masiva de cartas de entrega voluntaria
</t>
    </r>
    <r>
      <rPr>
        <b/>
        <sz val="11"/>
        <color theme="1"/>
        <rFont val="Arial Narrow"/>
        <family val="2"/>
      </rPr>
      <t>GR Sur Occidente:</t>
    </r>
    <r>
      <rPr>
        <sz val="11"/>
        <color theme="1"/>
        <rFont val="Arial Narrow"/>
        <family val="2"/>
      </rPr>
      <t xml:space="preserve"> Se realiza una visita de caracterización previa al predio sijeto de desalojo, entregando una comunicación formal informando el proceso a realizar.
</t>
    </r>
    <r>
      <rPr>
        <b/>
        <sz val="11"/>
        <color theme="1"/>
        <rFont val="Arial Narrow"/>
        <family val="2"/>
      </rPr>
      <t>GRCO:</t>
    </r>
    <r>
      <rPr>
        <sz val="11"/>
        <color theme="1"/>
        <rFont val="Arial Narrow"/>
        <family val="2"/>
      </rPr>
      <t xml:space="preserve"> NA
</t>
    </r>
    <r>
      <rPr>
        <b/>
        <sz val="11"/>
        <color theme="1"/>
        <rFont val="Arial Narrow"/>
        <family val="2"/>
      </rPr>
      <t xml:space="preserve">
G. Sociedades Activas:</t>
    </r>
    <r>
      <rPr>
        <sz val="11"/>
        <color theme="1"/>
        <rFont val="Arial Narrow"/>
        <family val="2"/>
      </rPr>
      <t xml:space="preserve"> Las diligencias de desalojo las realizan las Gerencias Regionales, la Gerencia de Sociedades Activas se encarga de realizar la solicitud al área jurídica.
</t>
    </r>
    <r>
      <rPr>
        <b/>
        <sz val="11"/>
        <color theme="1"/>
        <rFont val="Arial Narrow"/>
        <family val="2"/>
      </rPr>
      <t xml:space="preserve">G. Sociedades Liquidación: </t>
    </r>
    <r>
      <rPr>
        <sz val="11"/>
        <color theme="1"/>
        <rFont val="Arial Narrow"/>
        <family val="2"/>
      </rPr>
      <t>La GSL a traves de los(as) profesionales de apoyo de las sociedades, verifican la informaciòn remitida por los liquidadores con el fin de confirmar si corresponde a una solicitud de desalojo y/o legalizaciòn de ocupaciòn. Los funcionarios de la GSL no participan en diligencias</t>
    </r>
  </si>
  <si>
    <r>
      <rPr>
        <b/>
        <sz val="11"/>
        <color indexed="8"/>
        <rFont val="Arial Narrow"/>
        <family val="2"/>
      </rPr>
      <t>GBI. Urbanos</t>
    </r>
    <r>
      <rPr>
        <sz val="11"/>
        <color indexed="8"/>
        <rFont val="Arial Narrow"/>
        <family val="2"/>
      </rPr>
      <t xml:space="preserve">: CUADRO CONTROL. \\fileserver\publica\20 -Gerencia de Bienes Inmuebles\REGIONALES\DESALOJOS
</t>
    </r>
    <r>
      <rPr>
        <b/>
        <sz val="11"/>
        <color rgb="FF000000"/>
        <rFont val="Arial Narrow"/>
        <family val="2"/>
      </rPr>
      <t>GBI. Rurales:</t>
    </r>
    <r>
      <rPr>
        <sz val="11"/>
        <color indexed="8"/>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t>
    </r>
    <r>
      <rPr>
        <b/>
        <sz val="11"/>
        <color rgb="FF000000"/>
        <rFont val="Arial Narrow"/>
        <family val="2"/>
      </rPr>
      <t>GR Norte</t>
    </r>
    <r>
      <rPr>
        <sz val="11"/>
        <color indexed="8"/>
        <rFont val="Arial Narrow"/>
        <family val="2"/>
      </rPr>
      <t xml:space="preserve">: Actas de visita cargadas en aplicativo SIGMA 2.0.                                  Memorandos de solciitud de expediciòn de resoluciòn que ordene el desalojo gestionados en aplicativo Orfeo. 
</t>
    </r>
    <r>
      <rPr>
        <b/>
        <sz val="11"/>
        <color rgb="FF000000"/>
        <rFont val="Arial Narrow"/>
        <family val="2"/>
      </rPr>
      <t>GR. Occidente:</t>
    </r>
    <r>
      <rPr>
        <sz val="11"/>
        <color indexed="8"/>
        <rFont val="Arial Narrow"/>
        <family val="2"/>
      </rPr>
      <t xml:space="preserve">
se lleva control de las cartas entregadas y de las posibles fechas de entrega.
</t>
    </r>
    <r>
      <rPr>
        <b/>
        <sz val="11"/>
        <color rgb="FF000000"/>
        <rFont val="Arial Narrow"/>
        <family val="2"/>
      </rPr>
      <t>GR Sur Occidente:</t>
    </r>
    <r>
      <rPr>
        <sz val="11"/>
        <color indexed="8"/>
        <rFont val="Arial Narrow"/>
        <family val="2"/>
      </rPr>
      <t xml:space="preserve"> Aplicativo Zeus
</t>
    </r>
    <r>
      <rPr>
        <b/>
        <sz val="11"/>
        <color rgb="FF000000"/>
        <rFont val="Arial Narrow"/>
        <family val="2"/>
      </rPr>
      <t>G. Sociedades liquidación:</t>
    </r>
    <r>
      <rPr>
        <sz val="11"/>
        <color indexed="8"/>
        <rFont val="Arial Narrow"/>
        <family val="2"/>
      </rPr>
      <t xml:space="preserve"> Radicado Zeus, Solicitud desalojo</t>
    </r>
  </si>
  <si>
    <r>
      <rPr>
        <b/>
        <sz val="11"/>
        <color indexed="8"/>
        <rFont val="Arial Narrow"/>
        <family val="2"/>
      </rPr>
      <t>GBI. Urbanos</t>
    </r>
    <r>
      <rPr>
        <sz val="11"/>
        <color indexed="8"/>
        <rFont val="Arial Narrow"/>
        <family val="2"/>
      </rPr>
      <t xml:space="preserve">: SE REALIZA SEGUIMIENTO A TRAVES DE LAS REGIONALES CON LOS CRITERIOS DISPUESTOS POR ESTA GERENCIA
</t>
    </r>
    <r>
      <rPr>
        <b/>
        <sz val="11"/>
        <color rgb="FF000000"/>
        <rFont val="Arial Narrow"/>
        <family val="2"/>
      </rPr>
      <t>GBI. Rurales:</t>
    </r>
    <r>
      <rPr>
        <sz val="11"/>
        <color indexed="8"/>
        <rFont val="Arial Narrow"/>
        <family val="2"/>
      </rPr>
      <t xml:space="preserve">
A la Gerencia de rurales se le asigno el proceso de seguimiento de supervision de depositarios reecientemiente por tal motivo no se ha desarrollado a cabalidad pues algunas de las funciones no se han entregado completas por parte de la Gerencia de urbanos actualmente se desarrollan actividades tales como:
* Rendicion de cuentas ( revision de informes de gestion, revision de actividades desarrolladas por los depositarios, control de ejecucion de las mismas, revision de gestion general. 
</t>
    </r>
    <r>
      <rPr>
        <b/>
        <sz val="11"/>
        <color rgb="FF000000"/>
        <rFont val="Arial Narrow"/>
        <family val="2"/>
      </rPr>
      <t xml:space="preserve">GR Norte: </t>
    </r>
    <r>
      <rPr>
        <sz val="11"/>
        <color indexed="8"/>
        <rFont val="Arial Narrow"/>
        <family val="2"/>
      </rPr>
      <t xml:space="preserve">Durante el trimestre, el Coordinador Comercial realizò reuniones de seguimiento a las gestiones de los depositarios provisionales. Consolidando la informaciòn levantada en los informes de seguimiento, y aplicando los planes de mejoramiento en caso de ser necesario. 
</t>
    </r>
    <r>
      <rPr>
        <b/>
        <sz val="11"/>
        <color rgb="FF000000"/>
        <rFont val="Arial Narrow"/>
        <family val="2"/>
      </rPr>
      <t>GR. Occidente:</t>
    </r>
    <r>
      <rPr>
        <sz val="11"/>
        <color indexed="8"/>
        <rFont val="Arial Narrow"/>
        <family val="2"/>
      </rPr>
      <t xml:space="preserve">
Realizan mesas de trabajo con los depositarios para realizar seguimiento a las gestiones realizadas y evaluar compromisos, e informar a la gerencia inmuebles urbanos en caso de presentar falta de gestion
</t>
    </r>
    <r>
      <rPr>
        <b/>
        <sz val="11"/>
        <color rgb="FF000000"/>
        <rFont val="Arial Narrow"/>
        <family val="2"/>
      </rPr>
      <t xml:space="preserve">
GR Sur Occidente</t>
    </r>
    <r>
      <rPr>
        <sz val="11"/>
        <color indexed="8"/>
        <rFont val="Arial Narrow"/>
        <family val="2"/>
      </rPr>
      <t xml:space="preserve">: El funiconario asignado realiza periodicamente reuniones y mesa de trabajo, para verificar cada unos de los activos asignados y entregados y egnerar el informe correspondiente de la gestión de cada depositario.
</t>
    </r>
    <r>
      <rPr>
        <b/>
        <sz val="11"/>
        <color rgb="FF000000"/>
        <rFont val="Arial Narrow"/>
        <family val="2"/>
      </rPr>
      <t xml:space="preserve">
GRCO:</t>
    </r>
    <r>
      <rPr>
        <sz val="11"/>
        <color indexed="8"/>
        <rFont val="Arial Narrow"/>
        <family val="2"/>
      </rPr>
      <t xml:space="preserve"> NA
</t>
    </r>
    <r>
      <rPr>
        <b/>
        <sz val="11"/>
        <color rgb="FF000000"/>
        <rFont val="Arial Narrow"/>
        <family val="2"/>
      </rPr>
      <t>G. Sociedades Activas:</t>
    </r>
    <r>
      <rPr>
        <sz val="11"/>
        <color indexed="8"/>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rgb="FF000000"/>
        <rFont val="Arial Narrow"/>
        <family val="2"/>
      </rPr>
      <t>G. Sociedades Liquidación:</t>
    </r>
    <r>
      <rPr>
        <sz val="11"/>
        <color indexed="8"/>
        <rFont val="Arial Narrow"/>
        <family val="2"/>
      </rPr>
      <t xml:space="preserve"> La GSL a través de los informes mensuales que los liquidadores cargan en el aplicativo dispuesto para tal fin, realizan seguimientos a las actividades de administración que están llevando a cabo.</t>
    </r>
  </si>
  <si>
    <r>
      <rPr>
        <b/>
        <sz val="11"/>
        <color indexed="8"/>
        <rFont val="Arial Narrow"/>
        <family val="2"/>
      </rPr>
      <t>GBI. Urbanos</t>
    </r>
    <r>
      <rPr>
        <sz val="11"/>
        <color indexed="8"/>
        <rFont val="Arial Narrow"/>
        <family val="2"/>
      </rPr>
      <t>: CUADRO CONTROL. \\fileserver\publica\20 -Gerencia de Bienes Inmuebles\REGIONALES\SEGUIMIENTO Y CONTROL DEPOSITARIOS</t>
    </r>
    <r>
      <rPr>
        <sz val="11"/>
        <color theme="1"/>
        <rFont val="Arial Narrow"/>
        <family val="2"/>
      </rPr>
      <t xml:space="preserve">
</t>
    </r>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GR. Occidente:</t>
    </r>
    <r>
      <rPr>
        <sz val="11"/>
        <color theme="1"/>
        <rFont val="Arial Narrow"/>
        <family val="2"/>
      </rPr>
      <t xml:space="preserve">
reuniones grabadas en teams, actas,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 xml:space="preserve">
G. Sociedades Activas</t>
    </r>
    <r>
      <rPr>
        <sz val="11"/>
        <color theme="1"/>
        <rFont val="Arial Narrow"/>
        <family val="2"/>
      </rPr>
      <t xml:space="preserve">: Asambleas realizadas en el 3T del año 2022.
</t>
    </r>
    <r>
      <rPr>
        <b/>
        <sz val="11"/>
        <color theme="1"/>
        <rFont val="Arial Narrow"/>
        <family val="2"/>
      </rPr>
      <t>G. Sociedades Liquidación:</t>
    </r>
    <r>
      <rPr>
        <sz val="11"/>
        <color theme="1"/>
        <rFont val="Arial Narrow"/>
        <family val="2"/>
      </rPr>
      <t xml:space="preserve"> Portal depositarios</t>
    </r>
  </si>
  <si>
    <r>
      <rPr>
        <b/>
        <sz val="11"/>
        <color indexed="8"/>
        <rFont val="Arial Narrow"/>
        <family val="2"/>
      </rPr>
      <t>GBI. Urbanos</t>
    </r>
    <r>
      <rPr>
        <sz val="11"/>
        <color indexed="8"/>
        <rFont val="Arial Narrow"/>
        <family val="2"/>
      </rPr>
      <t>: CUADRO CONTROL. \\fileserver\publica\67 - Enajenacion Temprana\MAPA DE RIESGOS - BASE E.T</t>
    </r>
    <r>
      <rPr>
        <sz val="11"/>
        <color theme="1"/>
        <rFont val="Arial Narrow"/>
        <family val="2"/>
      </rPr>
      <t xml:space="preserve">
</t>
    </r>
    <r>
      <rPr>
        <b/>
        <sz val="11"/>
        <color theme="1"/>
        <rFont val="Arial Narrow"/>
        <family val="2"/>
      </rPr>
      <t>GBI. Rurales:</t>
    </r>
    <r>
      <rPr>
        <sz val="11"/>
        <color theme="1"/>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GB. Muebles: Fichas de enajenacion temprana. Certificaciones de Aseguramiento de la informacion para gestion de 5 años.
</t>
    </r>
    <r>
      <rPr>
        <b/>
        <sz val="11"/>
        <color theme="1"/>
        <rFont val="Arial Narrow"/>
        <family val="2"/>
      </rPr>
      <t>G. Sociedades Activas</t>
    </r>
    <r>
      <rPr>
        <sz val="11"/>
        <color theme="1"/>
        <rFont val="Arial Narrow"/>
        <family val="2"/>
      </rPr>
      <t xml:space="preserve">: Correo enviado al asesor externo para el análisis correspodiente.
</t>
    </r>
    <r>
      <rPr>
        <b/>
        <sz val="11"/>
        <color theme="1"/>
        <rFont val="Arial Narrow"/>
        <family val="2"/>
      </rPr>
      <t xml:space="preserve">
G. Sociedades Liquidación</t>
    </r>
    <r>
      <rPr>
        <sz val="11"/>
        <color theme="1"/>
        <rFont val="Arial Narrow"/>
        <family val="2"/>
      </rPr>
      <t>: Se registra toda actividad en un archivo Excel manejado por el profesional encargado de esta actividad</t>
    </r>
  </si>
  <si>
    <r>
      <rPr>
        <b/>
        <sz val="11"/>
        <color indexed="8"/>
        <rFont val="Arial Narrow"/>
        <family val="2"/>
      </rPr>
      <t>GBI. Urbanos</t>
    </r>
    <r>
      <rPr>
        <sz val="11"/>
        <color indexed="8"/>
        <rFont val="Arial Narrow"/>
        <family val="2"/>
      </rPr>
      <t>: SE REALIZA LA VALIDACIÓN CONFORME EL LINEAMIENTO DISPUESTO EN EL PROCEDIMIENTO Y CONFORME LA DEMANDA DE ESPECTATIVA DE NEGOCIOS</t>
    </r>
    <r>
      <rPr>
        <sz val="11"/>
        <color theme="1"/>
        <rFont val="Arial Narrow"/>
        <family val="2"/>
      </rPr>
      <t xml:space="preserve">
</t>
    </r>
    <r>
      <rPr>
        <b/>
        <sz val="11"/>
        <color theme="1"/>
        <rFont val="Arial Narrow"/>
        <family val="2"/>
      </rPr>
      <t>GBI. Rurales:</t>
    </r>
    <r>
      <rPr>
        <sz val="11"/>
        <color theme="1"/>
        <rFont val="Arial Narrow"/>
        <family val="2"/>
      </rPr>
      <t xml:space="preserve">
*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theme="1"/>
        <rFont val="Arial Narrow"/>
        <family val="2"/>
      </rPr>
      <t>GB. Muebles:</t>
    </r>
    <r>
      <rPr>
        <sz val="11"/>
        <color theme="1"/>
        <rFont val="Arial Narrow"/>
        <family val="2"/>
      </rPr>
      <t xml:space="preserve"> De acuerdo a la causal se presenta la ficha implementada y publicada en el SGC
</t>
    </r>
    <r>
      <rPr>
        <b/>
        <sz val="11"/>
        <color theme="1"/>
        <rFont val="Arial Narrow"/>
        <family val="2"/>
      </rPr>
      <t>G. Sociedades Activas:</t>
    </r>
    <r>
      <rPr>
        <sz val="11"/>
        <color theme="1"/>
        <rFont val="Arial Narrow"/>
        <family val="2"/>
      </rPr>
      <t xml:space="preserve"> La Gerencia de Sociedades Activas no recibe de las Gerencias regionales ningún tipo de fichas de enajenación temprana.
</t>
    </r>
    <r>
      <rPr>
        <b/>
        <sz val="11"/>
        <color theme="1"/>
        <rFont val="Arial Narrow"/>
        <family val="2"/>
      </rPr>
      <t>G. Sociedades Liquidación</t>
    </r>
    <r>
      <rPr>
        <sz val="11"/>
        <color theme="1"/>
        <rFont val="Arial Narrow"/>
        <family val="2"/>
      </rPr>
      <t>: La GSL designò a un (1) funcionario que es el encargado de realizar las fichas para comité técnico</t>
    </r>
  </si>
  <si>
    <r>
      <rPr>
        <b/>
        <sz val="11"/>
        <color indexed="8"/>
        <rFont val="Arial Narrow"/>
        <family val="2"/>
      </rPr>
      <t>GBI. Urbanos</t>
    </r>
    <r>
      <rPr>
        <sz val="11"/>
        <color indexed="8"/>
        <rFont val="Arial Narrow"/>
        <family val="2"/>
      </rPr>
      <t>: CUADRO CONTROL. \\fileserver\publica\67 - Enajenacion Temprana\MAPA DE RIESGOS - BASE E.T</t>
    </r>
    <r>
      <rPr>
        <sz val="11"/>
        <color theme="1"/>
        <rFont val="Arial Narrow"/>
        <family val="2"/>
      </rPr>
      <t xml:space="preserve">
</t>
    </r>
    <r>
      <rPr>
        <b/>
        <sz val="11"/>
        <color theme="1"/>
        <rFont val="Arial Narrow"/>
        <family val="2"/>
      </rPr>
      <t>GBI. Rurales:</t>
    </r>
    <r>
      <rPr>
        <sz val="11"/>
        <color theme="1"/>
        <rFont val="Arial Narrow"/>
        <family val="2"/>
      </rPr>
      <t xml:space="preserve">
* Las fichas son radicadas al rea juridica bajo el aplicativo zeus. 
* En la carpeta compartida se encuentra la base del consolidado de fichas donde se relacionan todos los inmuebles objeto de analisis en el siguiente link
\\fileserver\publica\84 - Gerencia Rural\COORDINACION TECNICA
GB. Muebles: Formatos de fichas de enajenacion temprana avalados en el SGC
</t>
    </r>
    <r>
      <rPr>
        <b/>
        <sz val="11"/>
        <color theme="1"/>
        <rFont val="Arial Narrow"/>
        <family val="2"/>
      </rPr>
      <t>G. Sociedades Liquidación</t>
    </r>
    <r>
      <rPr>
        <sz val="11"/>
        <color theme="1"/>
        <rFont val="Arial Narrow"/>
        <family val="2"/>
      </rPr>
      <t>: Se registra toda actividad en un archivo Excel manejado por el profesional encargado de esta actividad</t>
    </r>
  </si>
  <si>
    <r>
      <rPr>
        <b/>
        <sz val="11"/>
        <color theme="1"/>
        <rFont val="Arial Narrow"/>
        <family val="2"/>
      </rPr>
      <t>O. Gestión de la Información:</t>
    </r>
    <r>
      <rPr>
        <sz val="11"/>
        <color theme="1"/>
        <rFont val="Arial Narrow"/>
        <family val="2"/>
      </rPr>
      <t xml:space="preserve">
A corte de junio 2022, se está actualizando la documentación para la gestión de capacidad para el 2023. y se actualiza la matriz de activos con las caracterisiticas de la infraestructura</t>
    </r>
  </si>
  <si>
    <r>
      <rPr>
        <b/>
        <sz val="11"/>
        <color theme="1"/>
        <rFont val="Arial Narrow"/>
        <family val="2"/>
      </rPr>
      <t>O. Gestión de la Información:</t>
    </r>
    <r>
      <rPr>
        <sz val="11"/>
        <color theme="1"/>
        <rFont val="Arial Narrow"/>
        <family val="2"/>
      </rPr>
      <t xml:space="preserve">
Matriz de activos de información - infraestructura</t>
    </r>
  </si>
  <si>
    <r>
      <rPr>
        <b/>
        <sz val="11"/>
        <color indexed="8"/>
        <rFont val="Arial Narrow"/>
        <family val="2"/>
      </rPr>
      <t>GBI. Urbanos</t>
    </r>
    <r>
      <rPr>
        <sz val="11"/>
        <color indexed="8"/>
        <rFont val="Arial Narrow"/>
        <family val="2"/>
      </rPr>
      <t>: SE REALIZA SEGUIMIENTO AL DEPOSITARIO QUE ACTUALMENTE NO REGISTRAN CON RECAUDO CENTRALIZADO CONSISTENTE EN LA INFORMACIÓN DEL CONTRATO, FACTURACIÓN POR CANON DE ARRENDAMIENTO, RECAUDO, OTROS INGRESOS, GASTOS Y/O NOVEDADES.</t>
    </r>
  </si>
  <si>
    <r>
      <rPr>
        <b/>
        <sz val="11"/>
        <color theme="1"/>
        <rFont val="Arial Narrow"/>
        <family val="2"/>
      </rPr>
      <t>GB. Muebles</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GBI.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GR Norte</t>
    </r>
    <r>
      <rPr>
        <sz val="11"/>
        <color theme="1"/>
        <rFont val="Arial Narrow"/>
        <family val="2"/>
      </rPr>
      <t xml:space="preserve">: Los funcionarios encargados de la comunicación de solciitudes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GR Occidente</t>
    </r>
    <r>
      <rPr>
        <sz val="11"/>
        <color theme="1"/>
        <rFont val="Arial Narrow"/>
        <family val="2"/>
      </rPr>
      <t xml:space="preserve">: Depende de las Gerencias de bienes inmuebles rurales, urbanos y sociales.
</t>
    </r>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 xml:space="preserve">GRCO: </t>
    </r>
    <r>
      <rPr>
        <sz val="11"/>
        <color theme="1"/>
        <rFont val="Arial Narrow"/>
        <family val="2"/>
      </rPr>
      <t xml:space="preserve">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 Sociedades Activas</t>
    </r>
    <r>
      <rPr>
        <sz val="11"/>
        <color theme="1"/>
        <rFont val="Arial Narrow"/>
        <family val="2"/>
      </rPr>
      <t xml:space="preserve">: El área correpondiente envía la respectiva correspondencia a la Gerencia de Sociedades Activas y posteriormente se asigna a un funcionario para recibir o dar trámite a las mismas de acuerdo al caso.
</t>
    </r>
    <r>
      <rPr>
        <b/>
        <sz val="11"/>
        <color theme="1"/>
        <rFont val="Arial Narrow"/>
        <family val="2"/>
      </rPr>
      <t xml:space="preserve">G. Sociedades Liquidación: </t>
    </r>
    <r>
      <rPr>
        <sz val="11"/>
        <color theme="1"/>
        <rFont val="Arial Narrow"/>
        <family val="2"/>
      </rPr>
      <t xml:space="preserve">La GSL a traves de los(as) profesionales de apoyo de las sociedades, realizan seguimiento a la recepción y contestación de las solicitudes de anotación realizadas a las oficinas de registro.
</t>
    </r>
    <r>
      <rPr>
        <b/>
        <sz val="11"/>
        <color theme="1"/>
        <rFont val="Arial Narrow"/>
        <family val="2"/>
      </rPr>
      <t>GBI. Rurales:</t>
    </r>
    <r>
      <rPr>
        <sz val="11"/>
        <color theme="1"/>
        <rFont val="Arial Narrow"/>
        <family val="2"/>
      </rPr>
      <t xml:space="preserve">
*Despues de hacer el envio a la ORIP para solicitar la cancelacion de alguna medida o algun item se valida en el certificado de tradicion y libertad que se hayan cancelado la anotaciones solicitadas si pasados 30 dias habiles no se ha realizado la cancelacion se procede a reiterar dicha solicitud, Si pasados 15 dias de la primera reiteracion la ORIP no inscribe o cancela  las medidas solicitadas se puede reiterar una vez mas, todas lass reiteraciones se deben dejar diligenciadas en la matriz de seguimiento. </t>
    </r>
  </si>
  <si>
    <r>
      <rPr>
        <b/>
        <sz val="11"/>
        <color theme="1"/>
        <rFont val="Arial Narrow"/>
        <family val="2"/>
      </rPr>
      <t>GB. Muebles</t>
    </r>
    <r>
      <rPr>
        <sz val="11"/>
        <color theme="1"/>
        <rFont val="Arial Narrow"/>
        <family val="2"/>
      </rPr>
      <t xml:space="preserve">: Para los bienes con disposicion sujetos a registro como son los medios de transporte se generan los oficios remitiendo los soportes correspondiente a los organismos de transito solicitando cancelaciones de matricula para los bienes chatarrizados o traspasos a los beneficiarios para el caso de los bienes comercializados y con destinacion definitiva.
</t>
    </r>
    <r>
      <rPr>
        <b/>
        <sz val="11"/>
        <color theme="1"/>
        <rFont val="Arial Narrow"/>
        <family val="2"/>
      </rPr>
      <t xml:space="preserve">
GBI. Urbanos</t>
    </r>
    <r>
      <rPr>
        <sz val="11"/>
        <color theme="1"/>
        <rFont val="Arial Narrow"/>
        <family val="2"/>
      </rPr>
      <t xml:space="preserve">: POR PARTE DE ESTA GERENCIA SE REALIZA EL SEGUIMIENTO A LAS NOTAS DEVOLUTIVAS REALIZADAS POR LAS ORIP Y SE ATIENDEN DE MANERA OPORTUNA.
</t>
    </r>
    <r>
      <rPr>
        <b/>
        <sz val="11"/>
        <color theme="1"/>
        <rFont val="Arial Narrow"/>
        <family val="2"/>
      </rPr>
      <t>GR Norte</t>
    </r>
    <r>
      <rPr>
        <sz val="11"/>
        <color theme="1"/>
        <rFont val="Arial Narrow"/>
        <family val="2"/>
      </rPr>
      <t xml:space="preserve">: Los funcionarios encargados de la comunicación de solciitudes de registro a las ORIP manejan control del proceso de inscripción de actos administrativos en los folios de matrícula. El seguimiento es consolidado directamente en el formato excel que la Gerencia de Bienes Inmuebles Urbanos ha dispuesto para tal fin. 
</t>
    </r>
    <r>
      <rPr>
        <b/>
        <sz val="11"/>
        <color theme="1"/>
        <rFont val="Arial Narrow"/>
        <family val="2"/>
      </rPr>
      <t xml:space="preserve">GR Occidente </t>
    </r>
    <r>
      <rPr>
        <sz val="11"/>
        <color theme="1"/>
        <rFont val="Arial Narrow"/>
        <family val="2"/>
      </rPr>
      <t xml:space="preserve">:Depende de las Gerencias de bienes inmuebles rurales, urbanos y sociales.
</t>
    </r>
    <r>
      <rPr>
        <b/>
        <sz val="11"/>
        <color theme="1"/>
        <rFont val="Arial Narrow"/>
        <family val="2"/>
      </rPr>
      <t>GR Sur Occidente</t>
    </r>
    <r>
      <rPr>
        <sz val="11"/>
        <color theme="1"/>
        <rFont val="Arial Narrow"/>
        <family val="2"/>
      </rPr>
      <t xml:space="preserve">: Se realiza mediante memorando las solcitudes a las oficinas de resgitro y se radican, se alimenta base de excel con la información.
</t>
    </r>
    <r>
      <rPr>
        <b/>
        <sz val="11"/>
        <color theme="1"/>
        <rFont val="Arial Narrow"/>
        <family val="2"/>
      </rPr>
      <t xml:space="preserve">
GRCO: </t>
    </r>
    <r>
      <rPr>
        <sz val="11"/>
        <color theme="1"/>
        <rFont val="Arial Narrow"/>
        <family val="2"/>
      </rPr>
      <t xml:space="preserve">Se realiza el seguimiento por medio del grupo de formalizacion de venta y el grupo de pasivos para enviar las comunicaciones a las entidades de registro si tenemos inconsistencias frente a las anotaciones de los inmuebles.
</t>
    </r>
    <r>
      <rPr>
        <b/>
        <sz val="11"/>
        <color theme="1"/>
        <rFont val="Arial Narrow"/>
        <family val="2"/>
      </rPr>
      <t>G. Sociedades Activas:</t>
    </r>
    <r>
      <rPr>
        <sz val="11"/>
        <color theme="1"/>
        <rFont val="Arial Narrow"/>
        <family val="2"/>
      </rPr>
      <t xml:space="preserve"> En el 3T la Gerencia de Sociedades Activas asigna al equipo técnico para que realice seguimiento a las comunicaciones y si es el caso se realiza la reiteración o aclaración de las anotaciones.
</t>
    </r>
    <r>
      <rPr>
        <b/>
        <sz val="11"/>
        <color theme="1"/>
        <rFont val="Arial Narrow"/>
        <family val="2"/>
      </rPr>
      <t>G. Sociedades Liquidación</t>
    </r>
    <r>
      <rPr>
        <sz val="11"/>
        <color theme="1"/>
        <rFont val="Arial Narrow"/>
        <family val="2"/>
      </rPr>
      <t xml:space="preserve">: La GSL a traves de los(as) profesionales de apoyo de las sociedades, realizan las validaciones sobre sus inmuebles para validar que efectivamente se realice la inscripción o cancelación de la anotación. Y a su vez, tambien es la encargada de reiterar la solicitud
</t>
    </r>
    <r>
      <rPr>
        <b/>
        <sz val="11"/>
        <color theme="1"/>
        <rFont val="Arial Narrow"/>
        <family val="2"/>
      </rPr>
      <t>GBI. Rurales:</t>
    </r>
    <r>
      <rPr>
        <sz val="11"/>
        <color theme="1"/>
        <rFont val="Arial Narrow"/>
        <family val="2"/>
      </rPr>
      <t xml:space="preserve">
*Despues de hacer el envio a la ORIP para solicitar la cancelacion de alguna medida o algun item se valida en el certificado de tradicion y libertad que se hayan cancelado la anotaciones solicitadas si pasados 30 dias habiles no se ha realizado la cancelacion se procede a reiterar dicha solicitud, Si pasados 15 dias de la primera reiteracion la ORIP no inscribe o cancela  las medidas solicitadas se puede reiterar una vez mas, todas lass reiteraciones se deben dejar diligenciadas en la matriz de seguimiento. </t>
    </r>
  </si>
  <si>
    <r>
      <rPr>
        <b/>
        <sz val="11"/>
        <color theme="1"/>
        <rFont val="Arial Narrow"/>
        <family val="2"/>
      </rPr>
      <t>GB. Muebles</t>
    </r>
    <r>
      <rPr>
        <sz val="11"/>
        <color theme="1"/>
        <rFont val="Arial Narrow"/>
        <family val="2"/>
      </rPr>
      <t xml:space="preserve">: Oficios a organismos de transito remitidos a traves del aplicativo de correspondencia, licencias de transito, certificados de tradición.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Norte</t>
    </r>
    <r>
      <rPr>
        <sz val="11"/>
        <color theme="1"/>
        <rFont val="Arial Narrow"/>
        <family val="2"/>
      </rPr>
      <t xml:space="preserve">: \\fileserver\publica\20 -Gerencia de Bienes Inmuebles\REGIONALES\SEGUNDOS ACTOS
</t>
    </r>
    <r>
      <rPr>
        <b/>
        <sz val="11"/>
        <color theme="1"/>
        <rFont val="Arial Narrow"/>
        <family val="2"/>
      </rPr>
      <t>GR Occidente</t>
    </r>
    <r>
      <rPr>
        <sz val="11"/>
        <color theme="1"/>
        <rFont val="Arial Narrow"/>
        <family val="2"/>
      </rPr>
      <t xml:space="preserve">: Aplicativo Zeus
</t>
    </r>
    <r>
      <rPr>
        <b/>
        <sz val="11"/>
        <color theme="1"/>
        <rFont val="Arial Narrow"/>
        <family val="2"/>
      </rPr>
      <t>GR Sur Occidente:</t>
    </r>
    <r>
      <rPr>
        <sz val="11"/>
        <color theme="1"/>
        <rFont val="Arial Narrow"/>
        <family val="2"/>
      </rPr>
      <t xml:space="preserve"> Aplicativo Zeus
</t>
    </r>
    <r>
      <rPr>
        <b/>
        <sz val="11"/>
        <color theme="1"/>
        <rFont val="Arial Narrow"/>
        <family val="2"/>
      </rPr>
      <t>G. Sociedades Activas</t>
    </r>
    <r>
      <rPr>
        <sz val="11"/>
        <color theme="1"/>
        <rFont val="Arial Narrow"/>
        <family val="2"/>
      </rPr>
      <t xml:space="preserve">: Inventario con la asignación de responsables técnicos para cada activo.
</t>
    </r>
    <r>
      <rPr>
        <b/>
        <sz val="11"/>
        <color theme="1"/>
        <rFont val="Arial Narrow"/>
        <family val="2"/>
      </rPr>
      <t>G Sociedades Liquidación</t>
    </r>
    <r>
      <rPr>
        <sz val="11"/>
        <color theme="1"/>
        <rFont val="Arial Narrow"/>
        <family val="2"/>
      </rPr>
      <t xml:space="preserve">: Radicados generados con las solicitudes
</t>
    </r>
    <r>
      <rPr>
        <b/>
        <sz val="11"/>
        <color theme="1"/>
        <rFont val="Arial Narrow"/>
        <family val="2"/>
      </rPr>
      <t xml:space="preserve">
GBI. Rurales:
</t>
    </r>
    <r>
      <rPr>
        <sz val="11"/>
        <color theme="1"/>
        <rFont val="Arial Narrow"/>
        <family val="2"/>
      </rPr>
      <t>En la carpeta publica de la Gerencia de Bienes inmuebles rurales esta relacionada la matriz de seguimiento en el area de reiteraciones
\\fileserver\publica\84 - Gerencia Rural\MARIA P\REITERACIONES
Aplicativo zeus, oficios de salida</t>
    </r>
  </si>
  <si>
    <r>
      <rPr>
        <b/>
        <sz val="11"/>
        <color indexed="8"/>
        <rFont val="Arial Narrow"/>
        <family val="2"/>
      </rPr>
      <t>GBI. Urbanos</t>
    </r>
    <r>
      <rPr>
        <sz val="11"/>
        <color indexed="8"/>
        <rFont val="Arial Narrow"/>
        <family val="2"/>
      </rPr>
      <t>: ESTA GERENCIA REALIZA SEGUIMIENTO Y CONSOLIDACIÓN DE ESTADOS DE CUENTA</t>
    </r>
    <r>
      <rPr>
        <sz val="11"/>
        <color theme="1"/>
        <rFont val="Arial Narrow"/>
        <family val="2"/>
      </rPr>
      <t xml:space="preserve">
</t>
    </r>
    <r>
      <rPr>
        <b/>
        <sz val="11"/>
        <color theme="1"/>
        <rFont val="Arial Narrow"/>
        <family val="2"/>
      </rPr>
      <t>G. Sociedades Activas:</t>
    </r>
    <r>
      <rPr>
        <sz val="11"/>
        <color theme="1"/>
        <rFont val="Arial Narrow"/>
        <family val="2"/>
      </rPr>
      <t xml:space="preserve"> En el 3T del año 2022 los reponsables financieros y contables se encargaron de emitir 1 estado de cuenta para la Disposición final de 1 Sociedad.
</t>
    </r>
    <r>
      <rPr>
        <b/>
        <sz val="11"/>
        <color theme="1"/>
        <rFont val="Arial Narrow"/>
        <family val="2"/>
      </rPr>
      <t>GBI. Rurales:</t>
    </r>
    <r>
      <rPr>
        <sz val="11"/>
        <color theme="1"/>
        <rFont val="Arial Narrow"/>
        <family val="2"/>
      </rPr>
      <t xml:space="preserve">
En el primer trimestre del año, la Gerencia de Inmuebles Rurales ejecuto las actividades de depuracion y actualizacion de estados de cuenta, actualizando la base de trabajo de estados de cuenta, por elaborar y ya elaborados y validados, para llevar asi un control vigente de los estados de cuenta.</t>
    </r>
  </si>
  <si>
    <r>
      <t xml:space="preserve">GBI. Urbanos: </t>
    </r>
    <r>
      <rPr>
        <sz val="11"/>
        <color indexed="8"/>
        <rFont val="Arial Narrow"/>
        <family val="2"/>
      </rPr>
      <t>BASE CONTROL</t>
    </r>
    <r>
      <rPr>
        <b/>
        <sz val="11"/>
        <color indexed="8"/>
        <rFont val="Arial Narrow"/>
        <family val="2"/>
      </rPr>
      <t xml:space="preserve">. </t>
    </r>
    <r>
      <rPr>
        <sz val="11"/>
        <color indexed="8"/>
        <rFont val="Arial Narrow"/>
        <family val="2"/>
      </rPr>
      <t xml:space="preserve">\\fileserver\publica\20 -Gerencia de Bienes Inmuebles\DEVOLUCIONES\HISTORIAS Y GRABACIONES
</t>
    </r>
    <r>
      <rPr>
        <b/>
        <sz val="11"/>
        <color rgb="FF000000"/>
        <rFont val="Arial Narrow"/>
        <family val="2"/>
      </rPr>
      <t>G. Sociedades Activas:</t>
    </r>
    <r>
      <rPr>
        <sz val="11"/>
        <color indexed="8"/>
        <rFont val="Arial Narrow"/>
        <family val="2"/>
      </rPr>
      <t xml:space="preserve"> Acta de devolución.
</t>
    </r>
    <r>
      <rPr>
        <b/>
        <sz val="11"/>
        <color rgb="FF000000"/>
        <rFont val="Arial Narrow"/>
        <family val="2"/>
      </rPr>
      <t xml:space="preserve">
GBI. Rurales:
</t>
    </r>
    <r>
      <rPr>
        <sz val="11"/>
        <color indexed="8"/>
        <rFont val="Arial Narrow"/>
        <family val="2"/>
      </rPr>
      <t xml:space="preserve">\\fileserver.saesas.gov.co\publica\84 - Gerencia Rural\ANDREA\ANDREA GUERRA                                                             ARCHIVO: PLAN DE TRABAJO ESTADOS DE CUENTA </t>
    </r>
  </si>
  <si>
    <r>
      <rPr>
        <b/>
        <sz val="11"/>
        <color theme="1"/>
        <rFont val="Arial Narrow"/>
        <family val="2"/>
      </rPr>
      <t>GB. Muebles</t>
    </r>
    <r>
      <rPr>
        <sz val="11"/>
        <color theme="1"/>
        <rFont val="Arial Narrow"/>
        <family val="2"/>
      </rPr>
      <t xml:space="preserve">:Cuando se perciben recursos en la gerencia por disposiciin final de activos (comercializacion, chatarrizacion ) bienes muebles se procede a remitir un memorando de contabilizacion de recursos que descrimina descripcion del bien, estado juridico del mismo y vr. del recaudo individual para que quede registrado al activo.
</t>
    </r>
    <r>
      <rPr>
        <b/>
        <sz val="11"/>
        <color theme="1"/>
        <rFont val="Arial Narrow"/>
        <family val="2"/>
      </rPr>
      <t>GBI. Urbanos</t>
    </r>
    <r>
      <rPr>
        <sz val="11"/>
        <color theme="1"/>
        <rFont val="Arial Narrow"/>
        <family val="2"/>
      </rPr>
      <t xml:space="preserve">: ACTUALMENTE ESTA GERENCIA ESTA PARTICIPANDO EN EL DESARROLLO DEL SISTEMA DE GENEREACIÓN DE ESTADOS DE CUENTA. NO SE HA MATERIALIZADO RIESGO
</t>
    </r>
    <r>
      <rPr>
        <b/>
        <sz val="11"/>
        <color theme="1"/>
        <rFont val="Arial Narrow"/>
        <family val="2"/>
      </rPr>
      <t xml:space="preserve">
G. Sociedades Activas:</t>
    </r>
    <r>
      <rPr>
        <sz val="11"/>
        <color theme="1"/>
        <rFont val="Arial Narrow"/>
        <family val="2"/>
      </rPr>
      <t xml:space="preserve"> En el 3T del año 2022 los reponsables financieros y contables se encargaron de emitir 1 estado de cuenta para la Disposición final de 1 sociedad y se asigna un funcionario para que realice la solicitud de actualización en sistema.
</t>
    </r>
    <r>
      <rPr>
        <b/>
        <sz val="11"/>
        <color theme="1"/>
        <rFont val="Arial Narrow"/>
        <family val="2"/>
      </rPr>
      <t>GBI. Rurales:</t>
    </r>
    <r>
      <rPr>
        <sz val="11"/>
        <color theme="1"/>
        <rFont val="Arial Narrow"/>
        <family val="2"/>
      </rPr>
      <t xml:space="preserve">
En el primer trimestre del año, la Gerencia de Inmuebles Rurales ejecuto las actividades de verificacion y consolidacion de  informacion actulizada, en las respectivas bases que se utilizan para la elaboracion de los estados de cuenta. Constantemente se realiza la actulizacion de la MACRO, que es alimentada con las diefrentes bases que tienen informacion especial de sistemas de gestion y demas. toda vez que para la elaboracion del estado de cuenta, la informacion que lleva es, informacion detallada y precisa, con valores numericos y demas.</t>
    </r>
  </si>
  <si>
    <r>
      <rPr>
        <b/>
        <sz val="11"/>
        <color theme="1"/>
        <rFont val="Arial Narrow"/>
        <family val="2"/>
      </rPr>
      <t>GB. Muebles</t>
    </r>
    <r>
      <rPr>
        <sz val="11"/>
        <color theme="1"/>
        <rFont val="Arial Narrow"/>
        <family val="2"/>
      </rPr>
      <t xml:space="preserve">: memorando de contabilización de recursos.
</t>
    </r>
    <r>
      <rPr>
        <b/>
        <sz val="11"/>
        <color theme="1"/>
        <rFont val="Arial Narrow"/>
        <family val="2"/>
      </rPr>
      <t>GBI. Urbanos</t>
    </r>
    <r>
      <rPr>
        <sz val="11"/>
        <color theme="1"/>
        <rFont val="Arial Narrow"/>
        <family val="2"/>
      </rPr>
      <t xml:space="preserve">: HISTORIAS ELABORADAS. HISTORIAS Y GRABACIONES \\fileserver\publica\20 -Gerencia de Bienes Inmuebles\DEVOLUCIONES\HISTORIAS Y GRABACIONES
</t>
    </r>
    <r>
      <rPr>
        <b/>
        <sz val="11"/>
        <color theme="1"/>
        <rFont val="Arial Narrow"/>
        <family val="2"/>
      </rPr>
      <t>G. Sociedades Activas:</t>
    </r>
    <r>
      <rPr>
        <sz val="11"/>
        <color theme="1"/>
        <rFont val="Arial Narrow"/>
        <family val="2"/>
      </rPr>
      <t xml:space="preserve"> Acta de devolución.
</t>
    </r>
    <r>
      <rPr>
        <b/>
        <sz val="11"/>
        <color theme="1"/>
        <rFont val="Arial Narrow"/>
        <family val="2"/>
      </rPr>
      <t>GBI. Rurales</t>
    </r>
    <r>
      <rPr>
        <sz val="11"/>
        <color theme="1"/>
        <rFont val="Arial Narrow"/>
        <family val="2"/>
      </rPr>
      <t xml:space="preserve">:
\\fileserver.saesas.gov.co\publica\84 - Gerencia Rural\ANDREA\ANDREA GUERRA                                                             ARCHIVO: PLAN DE TRABAJO ESTADOS DE CUENTA </t>
    </r>
  </si>
  <si>
    <r>
      <rPr>
        <b/>
        <sz val="11"/>
        <color indexed="8"/>
        <rFont val="Arial Narrow"/>
        <family val="2"/>
      </rPr>
      <t>GBI. Urbanos</t>
    </r>
    <r>
      <rPr>
        <sz val="11"/>
        <color indexed="8"/>
        <rFont val="Arial Narrow"/>
        <family val="2"/>
      </rPr>
      <t xml:space="preserve">: SE ESTA REALIZANDO POR PARTE DE LA GERENCIA LA VALIDACIÓN DEL INVENTARIO CON APOYO DE LA VICEPRESIDENCIA DE BIENES MUEBLES E INMUEBLES. SIN EMBARGO SE ESTA EN PROCESO DE VALIDACIÓN POR AJUSTES NORMATIVOS.
</t>
    </r>
    <r>
      <rPr>
        <b/>
        <sz val="11"/>
        <color rgb="FF000000"/>
        <rFont val="Arial Narrow"/>
        <family val="2"/>
      </rPr>
      <t>GBI. Rurales:</t>
    </r>
    <r>
      <rPr>
        <sz val="11"/>
        <color indexed="8"/>
        <rFont val="Arial Narrow"/>
        <family val="2"/>
      </rPr>
      <t xml:space="preserve">
* La Gerencia de Bienes inmuebles rurales realiza el inventario de los bienes extintos con el fin de analizar su capacidad productiva y de esa forma identficar cuales son aptos para entrega definitiva y cuales deben ser objeto de desistimiento por parte de las entidaddes externas.
* Cuando se realiza el estudio de viabilidad y se determina inviable se realiza una ficha de inviabilidad con sus respectivos aspectos tecnicos y se radica al area juridica y las diferentes entidades externas para su desistimiento y posible comercializacion.
* Si se determina viable se hace la respectiva ficha de viabilidad con todos los aspectos tecnicos que permitan desarrollar un proyecto agropecuario, se envia a la gerencia juridica para desarrollar la resolucion respectiva de entrega definitiva.
</t>
    </r>
    <r>
      <rPr>
        <b/>
        <sz val="11"/>
        <color rgb="FF000000"/>
        <rFont val="Arial Narrow"/>
        <family val="2"/>
      </rPr>
      <t>GB. Muebles:</t>
    </r>
    <r>
      <rPr>
        <sz val="11"/>
        <color indexed="8"/>
        <rFont val="Arial Narrow"/>
        <family val="2"/>
      </rPr>
      <t xml:space="preserve"> Se verifica para la elaboracion de la ficha la causal aplicable al bien en alistamiento para el caso de bienes muebles solo aplica  la 5. Muebles sujetos a registro, de género, fungibles, consumibles, perecederos o los semovientes. Causal 8. Bienes que el FRISCO tenga en administración por cinco (5) años o más, contados a partir de su recibo material o su ingreso al sistema de información de la Sociedad de Activos Especiales SAE S.A.S.
</t>
    </r>
    <r>
      <rPr>
        <b/>
        <sz val="11"/>
        <color rgb="FF000000"/>
        <rFont val="Arial Narrow"/>
        <family val="2"/>
      </rPr>
      <t xml:space="preserve">
G. Sociedades Activas:</t>
    </r>
    <r>
      <rPr>
        <sz val="11"/>
        <color indexed="8"/>
        <rFont val="Arial Narrow"/>
        <family val="2"/>
      </rPr>
      <t xml:space="preserve"> En el 3T se continúo con el proceso de alistamiento para enajenación temprana de las Sociedades y  actualmente la Gerencia de Sociedades Activas se encuentra realizando la verificación de su inventario para determinar las Sociedades que pueden ser atractivas en el mercado para definir las mismas que harán parte del proceso de enejenación en el año 2023.
</t>
    </r>
    <r>
      <rPr>
        <b/>
        <sz val="11"/>
        <color rgb="FF000000"/>
        <rFont val="Arial Narrow"/>
        <family val="2"/>
      </rPr>
      <t>G. Sociedades Liquidación</t>
    </r>
    <r>
      <rPr>
        <sz val="11"/>
        <color indexed="8"/>
        <rFont val="Arial Narrow"/>
        <family val="2"/>
      </rPr>
      <t>: La GSL designò a un (1) funcionario que es el encargado de establecer cuales son los inmuebles susceptibles de presentar a comité de enajenación temprana</t>
    </r>
  </si>
  <si>
    <r>
      <rPr>
        <b/>
        <sz val="11"/>
        <color indexed="8"/>
        <rFont val="Arial Narrow"/>
        <family val="2"/>
      </rPr>
      <t xml:space="preserve">G. Financiera: </t>
    </r>
    <r>
      <rPr>
        <sz val="11"/>
        <color indexed="8"/>
        <rFont val="Arial Narrow"/>
        <family val="2"/>
      </rPr>
      <t>Verificación del formato de estados de cuenta F-DF2-128-Version 2 - 17 de agosto de 2017 y validación de los diferentes aplicativos (CONCISA 2016, CONCISA NIIF, SEVEN ERP). Se aclara que la devolucion se realiza por el aplicativo ORFEO. En vez de ZEUS</t>
    </r>
  </si>
  <si>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 xml:space="preserve">GR. Occidente: </t>
    </r>
    <r>
      <rPr>
        <sz val="11"/>
        <color theme="1"/>
        <rFont val="Arial Narrow"/>
        <family val="2"/>
      </rPr>
      <t xml:space="preserve">
Nivel Central
</t>
    </r>
    <r>
      <rPr>
        <b/>
        <sz val="11"/>
        <color theme="1"/>
        <rFont val="Arial Narrow"/>
        <family val="2"/>
      </rPr>
      <t>GR Sur Occidente</t>
    </r>
    <r>
      <rPr>
        <sz val="11"/>
        <color theme="1"/>
        <rFont val="Arial Narrow"/>
        <family val="2"/>
      </rPr>
      <t xml:space="preserve">: Se somete a comité de acuerdo a las caraxcteristicas del inmueble.
</t>
    </r>
    <r>
      <rPr>
        <b/>
        <sz val="11"/>
        <color theme="1"/>
        <rFont val="Arial Narrow"/>
        <family val="2"/>
      </rPr>
      <t>GRCO:</t>
    </r>
    <r>
      <rPr>
        <sz val="11"/>
        <color theme="1"/>
        <rFont val="Arial Narrow"/>
        <family val="2"/>
      </rPr>
      <t xml:space="preserve"> NA
</t>
    </r>
    <r>
      <rPr>
        <b/>
        <sz val="11"/>
        <color theme="1"/>
        <rFont val="Arial Narrow"/>
        <family val="2"/>
      </rPr>
      <t xml:space="preserve">G. Sociedades Activas: </t>
    </r>
    <r>
      <rPr>
        <sz val="11"/>
        <color theme="1"/>
        <rFont val="Arial Narrow"/>
        <family val="2"/>
      </rPr>
      <t xml:space="preserve">En el 3T del año 2022 la Gerencia de Sociedades Activas no realizó procesos de destrucción de activos.
</t>
    </r>
    <r>
      <rPr>
        <b/>
        <sz val="11"/>
        <color theme="1"/>
        <rFont val="Arial Narrow"/>
        <family val="2"/>
      </rPr>
      <t>G. Sociades Liquidación</t>
    </r>
    <r>
      <rPr>
        <sz val="11"/>
        <color theme="1"/>
        <rFont val="Arial Narrow"/>
        <family val="2"/>
      </rPr>
      <t xml:space="preserve">: G. Sociedades en Liquidación: Durante el primer trimestre se empezo a gestionar el procedimiento con el fin de destruir uno elementos de droguerias encontrado en las bodegas de SAE. Actualización de inventario de lo que se tiene en bodega
</t>
    </r>
    <r>
      <rPr>
        <b/>
        <sz val="11"/>
        <color theme="1"/>
        <rFont val="Arial Narrow"/>
        <family val="2"/>
      </rPr>
      <t>GB. Muebles</t>
    </r>
    <r>
      <rPr>
        <sz val="11"/>
        <color theme="1"/>
        <rFont val="Arial Narrow"/>
        <family val="2"/>
      </rPr>
      <t>: De acuerdo al resultado del avaluo y /o concepto tecnico se procede a la disposicion bien por destruccion al cumplir los requisitos de estado y material de composicion no ferroso.</t>
    </r>
  </si>
  <si>
    <r>
      <rPr>
        <b/>
        <sz val="11"/>
        <color theme="1"/>
        <rFont val="Arial Narrow"/>
        <family val="2"/>
      </rPr>
      <t>GR Sur Occidente:</t>
    </r>
    <r>
      <rPr>
        <sz val="11"/>
        <color theme="1"/>
        <rFont val="Arial Narrow"/>
        <family val="2"/>
      </rPr>
      <t xml:space="preserve"> Actas de Comité
</t>
    </r>
    <r>
      <rPr>
        <b/>
        <sz val="11"/>
        <color theme="1"/>
        <rFont val="Arial Narrow"/>
        <family val="2"/>
      </rPr>
      <t xml:space="preserve">GB. Muebles: </t>
    </r>
    <r>
      <rPr>
        <sz val="11"/>
        <color theme="1"/>
        <rFont val="Arial Narrow"/>
        <family val="2"/>
      </rPr>
      <t xml:space="preserve">viabilidad tecnica, </t>
    </r>
  </si>
  <si>
    <r>
      <rPr>
        <b/>
        <sz val="11"/>
        <color indexed="8"/>
        <rFont val="Arial Narrow"/>
        <family val="2"/>
      </rPr>
      <t>G. Sociedades Activas:</t>
    </r>
    <r>
      <rPr>
        <sz val="11"/>
        <color indexed="8"/>
        <rFont val="Arial Narrow"/>
        <family val="2"/>
      </rPr>
      <t xml:space="preserve"> En el 3T del año 2022 la Gerencia de Sociedades Activas no realizó procesos de destrucción de activos.
</t>
    </r>
    <r>
      <rPr>
        <b/>
        <sz val="11"/>
        <color rgb="FF000000"/>
        <rFont val="Arial Narrow"/>
        <family val="2"/>
      </rPr>
      <t>GB. Muebles</t>
    </r>
    <r>
      <rPr>
        <sz val="11"/>
        <color indexed="8"/>
        <rFont val="Arial Narrow"/>
        <family val="2"/>
      </rPr>
      <t>: Contratar un operador que cuente con los permisos ambientales y de ley para la destrucion de bienes muebles y sustancias quimicas</t>
    </r>
  </si>
  <si>
    <r>
      <rPr>
        <b/>
        <sz val="11"/>
        <color indexed="8"/>
        <rFont val="Arial Narrow"/>
        <family val="2"/>
      </rPr>
      <t xml:space="preserve">G. Financiera: </t>
    </r>
    <r>
      <rPr>
        <sz val="11"/>
        <color indexed="8"/>
        <rFont val="Arial Narrow"/>
        <family val="2"/>
      </rPr>
      <t xml:space="preserve">validación de los diferentes aplicativos financieros (CONCISA 2016, CONCISA NIIF, SEVEN ERP) se valida que  las consignaciones efectuadas por depositarios estén registradas en la información financiera
</t>
    </r>
    <r>
      <rPr>
        <b/>
        <sz val="11"/>
        <color rgb="FF000000"/>
        <rFont val="Arial Narrow"/>
        <family val="2"/>
      </rPr>
      <t>GBI. Rurales:</t>
    </r>
    <r>
      <rPr>
        <sz val="11"/>
        <color indexed="8"/>
        <rFont val="Arial Narrow"/>
        <family val="2"/>
      </rPr>
      <t xml:space="preserve">
Durante el primer trimestre del año 2022, La Gerencia de Inmuebles Rurales, efectuo la revision de los estados de cuenta requeridos en el curso normal de las actividades de la entidad, de los inmuebles a cargo de la gerencia, verificando los saldos de los ingresos y egresos que han hecho los depositarios, y posteriormente se ha enviado a la Gerencia Financiera para su respectiva validación. 
</t>
    </r>
    <r>
      <rPr>
        <b/>
        <sz val="11"/>
        <color rgb="FF000000"/>
        <rFont val="Arial Narrow"/>
        <family val="2"/>
      </rPr>
      <t>GBI. Urbanos</t>
    </r>
    <r>
      <rPr>
        <sz val="11"/>
        <color indexed="8"/>
        <rFont val="Arial Narrow"/>
        <family val="2"/>
      </rPr>
      <t>: SE REALIZA UNA LABOR DIARIA DE EJECUCIÓN DE ESTADOS DE CUENTA CONFORME LO DISPUESTO EN EL PROCEDIMIENTO, NO OBSTANTE QUIEN REVISA LAS CONSIGNACIONES Y EL SALDO QUE TIENE CADA UNO EN LA CUENTA CONTABLE PASIVA A FIN DE CONOCER LOS VALORES DEL ACTIVO QUE SE DEBEN AFECTAR ES LA GERENCIA FINANCIERA, QUIEN UNA VEZ CERTIFICADO LO REMITEN A LA GERENCIA DE INMUEBLES. NO SE EVIDENCIA MATERIALIZACIÓN DE RIESGO.</t>
    </r>
  </si>
  <si>
    <r>
      <rPr>
        <b/>
        <sz val="11"/>
        <color indexed="8"/>
        <rFont val="Arial Narrow"/>
        <family val="2"/>
      </rPr>
      <t>G. Financiera</t>
    </r>
    <r>
      <rPr>
        <sz val="11"/>
        <color indexed="8"/>
        <rFont val="Arial Narrow"/>
        <family val="2"/>
      </rPr>
      <t>: Se adjunta en la bitácora del flujo de pagos de SEVEN ERP el estado de cuenta definitivo</t>
    </r>
    <r>
      <rPr>
        <sz val="11"/>
        <color theme="1"/>
        <rFont val="Arial Narrow"/>
        <family val="2"/>
      </rPr>
      <t xml:space="preserve"> 
</t>
    </r>
    <r>
      <rPr>
        <b/>
        <sz val="11"/>
        <color theme="1"/>
        <rFont val="Arial Narrow"/>
        <family val="2"/>
      </rPr>
      <t>GBI. Rurales:</t>
    </r>
    <r>
      <rPr>
        <sz val="11"/>
        <color theme="1"/>
        <rFont val="Arial Narrow"/>
        <family val="2"/>
      </rPr>
      <t xml:space="preserve">
\\fileserver.saesas.gov.co\publica\84 - Gerencia Rural\ANDREA\ESTADOS DE CUENTA ELABORADOS
</t>
    </r>
    <r>
      <rPr>
        <b/>
        <sz val="11"/>
        <color theme="1"/>
        <rFont val="Arial Narrow"/>
        <family val="2"/>
      </rPr>
      <t>GBI. Urbanos:</t>
    </r>
    <r>
      <rPr>
        <sz val="11"/>
        <color theme="1"/>
        <rFont val="Arial Narrow"/>
        <family val="2"/>
      </rPr>
      <t xml:space="preserve"> CUADRO CONTROL:  \\fileserver\publica\20 -Gerencia de Bienes Inmuebles\DEVOLUCIONES\HISTORIAS Y GRABACIONES</t>
    </r>
  </si>
  <si>
    <r>
      <rPr>
        <b/>
        <sz val="11"/>
        <color indexed="8"/>
        <rFont val="Arial Narrow"/>
        <family val="2"/>
      </rPr>
      <t>G. Sociedades Activas:</t>
    </r>
    <r>
      <rPr>
        <sz val="11"/>
        <color indexed="8"/>
        <rFont val="Arial Narrow"/>
        <family val="2"/>
      </rPr>
      <t xml:space="preserve"> En el 3T del año 2022 la Gerencia realiza la devolución de una Sociedad, cumpliendo con el procedimiento estipulado y validando los procesos de saneamiento.
En el primer trimestre de 2022 la Gerencia de Sociedades activas no realiza Destinaciones Provisionales
</t>
    </r>
    <r>
      <rPr>
        <b/>
        <sz val="11"/>
        <color rgb="FF000000"/>
        <rFont val="Arial Narrow"/>
        <family val="2"/>
      </rPr>
      <t>GBI. Rurales:</t>
    </r>
    <r>
      <rPr>
        <sz val="11"/>
        <color indexed="8"/>
        <rFont val="Arial Narrow"/>
        <family val="2"/>
      </rPr>
      <t xml:space="preserve">
* Si el inmueble presenta diferencia de areas o incoveniete de linderos se hace un memorando de solicitud a la Gerencia Tecnica para sanear dichos inconvenientes.
* Si el inmueble presenta ocupaciones ilegales o contratos que rigen en el inmueble se hace un memorando dirigido a las gerencias regionales con el fin de validar dichos inconvenientes y subsabanarlos.
* Si el imueble presenta anomalias con temas de anotaciones en los certificados de trandicion y libertad alguna medida que toque levantar se debe hacer el hallazgo a la Gerencia juridica para subsanar dichos temas. 
</t>
    </r>
    <r>
      <rPr>
        <b/>
        <sz val="11"/>
        <color rgb="FF000000"/>
        <rFont val="Arial Narrow"/>
        <family val="2"/>
      </rPr>
      <t>GB. Muebles:</t>
    </r>
    <r>
      <rPr>
        <sz val="11"/>
        <color indexed="8"/>
        <rFont val="Arial Narrow"/>
        <family val="2"/>
      </rPr>
      <t xml:space="preserve"> En los eventos que la Gerencia de bienes muebles requiera realizar alguna gestion para lograr el saneamiento juridico de los bienes le remite la solicitud a la Vicepresidencia juridica en virtud a la aplicación del nuevo procedimiento P-DP2-048 saneamiento juridico, o se gestiona directamente  lo que sea de nuestra competencia
</t>
    </r>
    <r>
      <rPr>
        <b/>
        <sz val="11"/>
        <color rgb="FF000000"/>
        <rFont val="Arial Narrow"/>
        <family val="2"/>
      </rPr>
      <t>GBI. Urbanos</t>
    </r>
    <r>
      <rPr>
        <sz val="11"/>
        <color indexed="8"/>
        <rFont val="Arial Narrow"/>
        <family val="2"/>
      </rPr>
      <t xml:space="preserve">: SE HAN REALIZADO LOS SANEAMIENTOS ADMINISTRATIVOS CORRESPONDIENTES AL LEVANTAMIENTO DE MEDIDAS ADMINISTRATIVAS REGISTRADAS EN LOS FMI. NO SE HA MATERIALIZADO RIESGO
</t>
    </r>
    <r>
      <rPr>
        <b/>
        <sz val="11"/>
        <color rgb="FF000000"/>
        <rFont val="Arial Narrow"/>
        <family val="2"/>
      </rPr>
      <t>GR Norte</t>
    </r>
    <r>
      <rPr>
        <sz val="11"/>
        <color indexed="8"/>
        <rFont val="Arial Narrow"/>
        <family val="2"/>
      </rPr>
      <t xml:space="preserve">: Durante el trimestre, la Coordinación Operativa cuenta con una Técnico II y una judicante de apoyo para la investigación de pasivos a sanear en el marco de inmuebles en trámite de comercialización, arrendamiento o con productividad acumulada; en tal sentido, desde el área se cargan los casos en el sistema ERP administrativo y financiero para el pago a cargo de la Gerencia Financiera. 
</t>
    </r>
    <r>
      <rPr>
        <b/>
        <sz val="11"/>
        <color rgb="FF000000"/>
        <rFont val="Arial Narrow"/>
        <family val="2"/>
      </rPr>
      <t>GR. Occidente:</t>
    </r>
    <r>
      <rPr>
        <sz val="11"/>
        <color indexed="8"/>
        <rFont val="Arial Narrow"/>
        <family val="2"/>
      </rPr>
      <t xml:space="preserve">
El saneamientod de bienes para la disposicion fianl de los mismo, depende  de la viceproesdiencia juridica.
</t>
    </r>
    <r>
      <rPr>
        <b/>
        <sz val="11"/>
        <color rgb="FF000000"/>
        <rFont val="Arial Narrow"/>
        <family val="2"/>
      </rPr>
      <t>GR Sur Occidente:</t>
    </r>
    <r>
      <rPr>
        <sz val="11"/>
        <color indexed="8"/>
        <rFont val="Arial Narrow"/>
        <family val="2"/>
      </rPr>
      <t xml:space="preserve"> Solicitud de saneamiento a las gerencias correspondientes </t>
    </r>
  </si>
  <si>
    <r>
      <rPr>
        <b/>
        <sz val="11"/>
        <color indexed="8"/>
        <rFont val="Arial Narrow"/>
        <family val="2"/>
      </rPr>
      <t>G. Sociedades Activas:</t>
    </r>
    <r>
      <rPr>
        <sz val="11"/>
        <color indexed="8"/>
        <rFont val="Arial Narrow"/>
        <family val="2"/>
      </rPr>
      <t xml:space="preserve"> Actas de Devolución Sociedades</t>
    </r>
    <r>
      <rPr>
        <sz val="11"/>
        <color theme="1"/>
        <rFont val="Arial Narrow"/>
        <family val="2"/>
      </rPr>
      <t xml:space="preserve">
</t>
    </r>
    <r>
      <rPr>
        <b/>
        <sz val="11"/>
        <color theme="1"/>
        <rFont val="Arial Narrow"/>
        <family val="2"/>
      </rPr>
      <t>GBI. Rurales:</t>
    </r>
    <r>
      <rPr>
        <sz val="11"/>
        <color theme="1"/>
        <rFont val="Arial Narrow"/>
        <family val="2"/>
      </rPr>
      <t xml:space="preserve">
Memorandos dirigidos a las diferentes areas  a traves de aplicativo
</t>
    </r>
    <r>
      <rPr>
        <b/>
        <sz val="11"/>
        <color theme="1"/>
        <rFont val="Arial Narrow"/>
        <family val="2"/>
      </rPr>
      <t xml:space="preserve">
GB. Muebles:</t>
    </r>
    <r>
      <rPr>
        <sz val="11"/>
        <color theme="1"/>
        <rFont val="Arial Narrow"/>
        <family val="2"/>
      </rPr>
      <t xml:space="preserve"> Oficios y/o memorandos de solicitud de saneamientos juridicos o administrativos.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 xml:space="preserve">GR Norte: </t>
    </r>
    <r>
      <rPr>
        <sz val="11"/>
        <color theme="1"/>
        <rFont val="Arial Narrow"/>
        <family val="2"/>
      </rPr>
      <t xml:space="preserve">Cssos creados en sistema ERP Administrativo y Financiero                     \\fileserver\publica\45 - Regional Norte\COORDINACION OPERATIVA\3. PAGO PASIVOS
</t>
    </r>
    <r>
      <rPr>
        <b/>
        <sz val="11"/>
        <color theme="1"/>
        <rFont val="Arial Narrow"/>
        <family val="2"/>
      </rPr>
      <t>GR Sur Occidente</t>
    </r>
    <r>
      <rPr>
        <sz val="11"/>
        <color theme="1"/>
        <rFont val="Arial Narrow"/>
        <family val="2"/>
      </rPr>
      <t>: Memorandos en el Aplicativo Zeus</t>
    </r>
  </si>
  <si>
    <r>
      <rPr>
        <b/>
        <sz val="11"/>
        <color indexed="8"/>
        <rFont val="Arial Narrow"/>
        <family val="2"/>
      </rPr>
      <t>G. Sociedades Activas</t>
    </r>
    <r>
      <rPr>
        <sz val="11"/>
        <color indexed="8"/>
        <rFont val="Arial Narrow"/>
        <family val="2"/>
      </rPr>
      <t>: NA</t>
    </r>
    <r>
      <rPr>
        <sz val="11"/>
        <color theme="1"/>
        <rFont val="Arial Narrow"/>
        <family val="2"/>
      </rPr>
      <t xml:space="preserve">
</t>
    </r>
    <r>
      <rPr>
        <b/>
        <sz val="11"/>
        <color theme="1"/>
        <rFont val="Arial Narrow"/>
        <family val="2"/>
      </rPr>
      <t xml:space="preserve">
GBI. Rurales:
</t>
    </r>
    <r>
      <rPr>
        <sz val="11"/>
        <color theme="1"/>
        <rFont val="Arial Narrow"/>
        <family val="2"/>
      </rPr>
      <t xml:space="preserve">Aplicativo zeus oficios de salida 
Carpeta compartida de La Gerencia de Bienes inmuebles rurales  remocion de depositarios, cuadro de seguimiento
\\fileserver\publica\84 - Gerencia Rural\MARIA P\Remoción de Depositarios
</t>
    </r>
    <r>
      <rPr>
        <b/>
        <sz val="11"/>
        <color theme="1"/>
        <rFont val="Arial Narrow"/>
        <family val="2"/>
      </rPr>
      <t>GB. Muebles</t>
    </r>
    <r>
      <rPr>
        <sz val="11"/>
        <color theme="1"/>
        <rFont val="Arial Narrow"/>
        <family val="2"/>
      </rPr>
      <t xml:space="preserve">: trazabilidad en el aplicativo de correspondencia y el act6o administrativo expedido y numerado.
</t>
    </r>
    <r>
      <rPr>
        <b/>
        <sz val="11"/>
        <color theme="1"/>
        <rFont val="Arial Narrow"/>
        <family val="2"/>
      </rPr>
      <t>GBI. Urbanos</t>
    </r>
    <r>
      <rPr>
        <sz val="11"/>
        <color theme="1"/>
        <rFont val="Arial Narrow"/>
        <family val="2"/>
      </rPr>
      <t xml:space="preserve">: CUADRO CONTROL. \\fileserver\publica\20 -Gerencia de Bienes Inmuebles\JHOANNA
</t>
    </r>
    <r>
      <rPr>
        <b/>
        <sz val="11"/>
        <color theme="1"/>
        <rFont val="Arial Narrow"/>
        <family val="2"/>
      </rPr>
      <t>GR Norte:</t>
    </r>
    <r>
      <rPr>
        <sz val="11"/>
        <color theme="1"/>
        <rFont val="Arial Narrow"/>
        <family val="2"/>
      </rPr>
      <t xml:space="preserve"> Solicitudes cargadas en aplicativo Orfeo 
</t>
    </r>
    <r>
      <rPr>
        <b/>
        <sz val="11"/>
        <color theme="1"/>
        <rFont val="Arial Narrow"/>
        <family val="2"/>
      </rPr>
      <t>GR. Occidente:</t>
    </r>
    <r>
      <rPr>
        <sz val="11"/>
        <color theme="1"/>
        <rFont val="Arial Narrow"/>
        <family val="2"/>
      </rPr>
      <t xml:space="preserve">
Mesas de trabajo en las Regionales.
</t>
    </r>
    <r>
      <rPr>
        <b/>
        <sz val="11"/>
        <color theme="1"/>
        <rFont val="Arial Narrow"/>
        <family val="2"/>
      </rPr>
      <t>GR Sur Occidente:</t>
    </r>
    <r>
      <rPr>
        <sz val="11"/>
        <color theme="1"/>
        <rFont val="Arial Narrow"/>
        <family val="2"/>
      </rPr>
      <t xml:space="preserve"> Memorandos en el Aplicativo Zeus</t>
    </r>
  </si>
  <si>
    <r>
      <t xml:space="preserve">GBI. Urbanos: </t>
    </r>
    <r>
      <rPr>
        <sz val="11"/>
        <color indexed="8"/>
        <rFont val="Arial Narrow"/>
        <family val="2"/>
      </rPr>
      <t>N/A</t>
    </r>
    <r>
      <rPr>
        <b/>
        <sz val="11"/>
        <color indexed="8"/>
        <rFont val="Arial Narrow"/>
        <family val="2"/>
      </rPr>
      <t xml:space="preserve">
GBI. Rurales:
</t>
    </r>
    <r>
      <rPr>
        <sz val="11"/>
        <color rgb="FF000000"/>
        <rFont val="Arial Narrow"/>
        <family val="2"/>
      </rPr>
      <t xml:space="preserve">Memorandos con solicitud de viabilidad a la Gerencia Tecnica y  la Gerencia Juridica a traves del aplicativo zeus .
Memorandos a ANT solicitando a desistir el inmueble 
Memorando de destinacion definitiva
En la carpeta publica se relacionan los inmuebles que han sido objeto de analisis para donacion 
\\fileserver\publica\84 - Gerencia Rural\DONACIONES Y DESTINACIONES DEFINITIVAS
</t>
    </r>
    <r>
      <rPr>
        <b/>
        <sz val="11"/>
        <color rgb="FF000000"/>
        <rFont val="Arial Narrow"/>
        <family val="2"/>
      </rPr>
      <t>GB. Muebles</t>
    </r>
    <r>
      <rPr>
        <sz val="11"/>
        <color rgb="FF000000"/>
        <rFont val="Arial Narrow"/>
        <family val="2"/>
      </rPr>
      <t xml:space="preserve">:Solicitud de viabilidad juridica, acto administrativo que soporta los bienes sujetos a donacion.
</t>
    </r>
    <r>
      <rPr>
        <b/>
        <sz val="11"/>
        <color rgb="FF000000"/>
        <rFont val="Arial Narrow"/>
        <family val="2"/>
      </rPr>
      <t>GR Norte:</t>
    </r>
    <r>
      <rPr>
        <sz val="11"/>
        <color rgb="FF000000"/>
        <rFont val="Arial Narrow"/>
        <family val="2"/>
      </rPr>
      <t xml:space="preserve"> \\fileserver\publica\45 - Regional Norte\COORDINACION OPERATIVA\5. DESTINACIONES\VIABILIDADES ADMINISTRATIVAS
</t>
    </r>
    <r>
      <rPr>
        <b/>
        <sz val="11"/>
        <color rgb="FF000000"/>
        <rFont val="Arial Narrow"/>
        <family val="2"/>
      </rPr>
      <t>GR. Occidente:</t>
    </r>
    <r>
      <rPr>
        <sz val="11"/>
        <color rgb="FF000000"/>
        <rFont val="Arial Narrow"/>
        <family val="2"/>
      </rPr>
      <t xml:space="preserve">
correo Electronico.
\\fileserver\Publica\33-Regional Occidente\ABETANCURT\AÑO 2022\DILIGENCIAS SECUESTRO
</t>
    </r>
    <r>
      <rPr>
        <b/>
        <sz val="11"/>
        <color rgb="FF000000"/>
        <rFont val="Arial Narrow"/>
        <family val="2"/>
      </rPr>
      <t xml:space="preserve">GR Sur Occidente: </t>
    </r>
    <r>
      <rPr>
        <sz val="11"/>
        <color rgb="FF000000"/>
        <rFont val="Arial Narrow"/>
        <family val="2"/>
      </rPr>
      <t>Correo electronico</t>
    </r>
  </si>
  <si>
    <r>
      <rPr>
        <b/>
        <sz val="11"/>
        <color indexed="8"/>
        <rFont val="Arial Narrow"/>
        <family val="2"/>
      </rPr>
      <t>GBI. Urbanos</t>
    </r>
    <r>
      <rPr>
        <sz val="11"/>
        <color indexed="8"/>
        <rFont val="Arial Narrow"/>
        <family val="2"/>
      </rPr>
      <t xml:space="preserve">: N/A
</t>
    </r>
    <r>
      <rPr>
        <b/>
        <sz val="11"/>
        <color rgb="FF000000"/>
        <rFont val="Arial Narrow"/>
        <family val="2"/>
      </rPr>
      <t>GR Sur Occidente:</t>
    </r>
    <r>
      <rPr>
        <sz val="11"/>
        <color indexed="8"/>
        <rFont val="Arial Narrow"/>
        <family val="2"/>
      </rPr>
      <t xml:space="preserve"> Correo electronico</t>
    </r>
  </si>
  <si>
    <r>
      <rPr>
        <b/>
        <sz val="11"/>
        <color indexed="8"/>
        <rFont val="Arial Narrow"/>
        <family val="2"/>
      </rPr>
      <t>G. Sociedades Activas:</t>
    </r>
    <r>
      <rPr>
        <sz val="11"/>
        <color indexed="8"/>
        <rFont val="Arial Narrow"/>
        <family val="2"/>
      </rPr>
      <t xml:space="preserve"> La Gerencia de Asuntos Legales realiza la proyeccion de actos adinistrativos  a través de la vicepresidencia jurídica.
 La Gerencia de Sociedades Activas realiza la ejecución de lo que en ellos se resuelva.
</t>
    </r>
    <r>
      <rPr>
        <b/>
        <sz val="11"/>
        <color rgb="FF000000"/>
        <rFont val="Arial Narrow"/>
        <family val="2"/>
      </rPr>
      <t>GBI. Rurales:</t>
    </r>
    <r>
      <rPr>
        <sz val="11"/>
        <color indexed="8"/>
        <rFont val="Arial Narrow"/>
        <family val="2"/>
      </rPr>
      <t xml:space="preserve">
* Si se presenta el acto administrativo de remocion de depositario y no se cancelan anotaciones solicitadas  en la resolucion se reitera con oficio a la ORIP solicitando la cancelacion de la anotacion.
</t>
    </r>
    <r>
      <rPr>
        <b/>
        <sz val="11"/>
        <color rgb="FF000000"/>
        <rFont val="Arial Narrow"/>
        <family val="2"/>
      </rPr>
      <t xml:space="preserve">
GB. Mueble</t>
    </r>
    <r>
      <rPr>
        <sz val="11"/>
        <color indexed="8"/>
        <rFont val="Arial Narrow"/>
        <family val="2"/>
      </rPr>
      <t xml:space="preserve">s: Se gestionan las proyecciones de los actos que competen a la Gerencia y se remiten a traves del aplicativo correspondiente y se van atendiendo los ajustes requeridos por el Area juridica para subsanar rapidamente y evitar demoras en la expedición de los mismos.
</t>
    </r>
    <r>
      <rPr>
        <b/>
        <sz val="11"/>
        <color rgb="FF000000"/>
        <rFont val="Arial Narrow"/>
        <family val="2"/>
      </rPr>
      <t>GBI. Urbanos</t>
    </r>
    <r>
      <rPr>
        <sz val="11"/>
        <color indexed="8"/>
        <rFont val="Arial Narrow"/>
        <family val="2"/>
      </rPr>
      <t xml:space="preserve">: SE HACE VALIDACIÓN DE NUEVOS ACTOS ADMINISTRATIVOS EN BASE SIGMA LA CUAL SE REPORTA MENSULAMENTE POR LA GERENCIA DE ASUNTOS LEGALES. NO SE HA MATERIALIZADO NINGÚN RIESGO
</t>
    </r>
    <r>
      <rPr>
        <b/>
        <sz val="11"/>
        <color rgb="FF000000"/>
        <rFont val="Arial Narrow"/>
        <family val="2"/>
      </rPr>
      <t xml:space="preserve">
GR Norte</t>
    </r>
    <r>
      <rPr>
        <sz val="11"/>
        <color indexed="8"/>
        <rFont val="Arial Narrow"/>
        <family val="2"/>
      </rPr>
      <t xml:space="preserve">: Durante el trimestre, desde el area se proyectaron los actos administrativos de transferencia de dominio de inmuebles en trámite de enajenación temprana. 
</t>
    </r>
    <r>
      <rPr>
        <b/>
        <sz val="11"/>
        <color rgb="FF000000"/>
        <rFont val="Arial Narrow"/>
        <family val="2"/>
      </rPr>
      <t>GR. Occidente:</t>
    </r>
    <r>
      <rPr>
        <sz val="11"/>
        <color indexed="8"/>
        <rFont val="Arial Narrow"/>
        <family val="2"/>
      </rPr>
      <t xml:space="preserve">
Se realizan capacitaciones por parte de la vicepresidencia juridica.
</t>
    </r>
    <r>
      <rPr>
        <b/>
        <sz val="11"/>
        <color rgb="FF000000"/>
        <rFont val="Arial Narrow"/>
        <family val="2"/>
      </rPr>
      <t>GR Sur Occidente</t>
    </r>
    <r>
      <rPr>
        <sz val="11"/>
        <color indexed="8"/>
        <rFont val="Arial Narrow"/>
        <family val="2"/>
      </rPr>
      <t xml:space="preserve">: Seguimiento y verificacion de las solicitudes para los tramites correspondientes
</t>
    </r>
    <r>
      <rPr>
        <b/>
        <sz val="11"/>
        <color rgb="FF000000"/>
        <rFont val="Arial Narrow"/>
        <family val="2"/>
      </rPr>
      <t xml:space="preserve">
GRCO:</t>
    </r>
    <r>
      <rPr>
        <sz val="11"/>
        <color indexed="8"/>
        <rFont val="Arial Narrow"/>
        <family val="2"/>
      </rPr>
      <t xml:space="preserve"> Consultar previamente el procedimiento de la terminacion de contratos y las facultades de las regionales para la aprobacion. 
Consultar previamente el procedimiento para la realizacion de la diligencia de desalojo que cumpla con los requisitos para llevarla a cabo </t>
    </r>
  </si>
  <si>
    <r>
      <rPr>
        <b/>
        <sz val="11"/>
        <color indexed="8"/>
        <rFont val="Arial Narrow"/>
        <family val="2"/>
      </rPr>
      <t>GBI. Urbanos</t>
    </r>
    <r>
      <rPr>
        <sz val="11"/>
        <color indexed="8"/>
        <rFont val="Arial Narrow"/>
        <family val="2"/>
      </rPr>
      <t xml:space="preserve">: SE REALIZA POR PARTE DE ESTA GERENCIA EL CONTROL CONFORME LA RESPUESTA DE LAS VIABILIDADES TECNICAS, ADMINISTRATIVAS Y JURIDICAS PARA TAL FIN, Y SI EL BIEN SE ENCUENTRA DISPONIBLE PARA ESTE MECANISMO DE ADMINISTRACIÓN, SIN EMBARGO ESTUDIO DE COSTO BENEFICIO NO ESTA DETERMINADO DENTRO DEL PROCEDIMIENTO. ESTE TRIMESTRE NO SE HA MATERIALIZADO LA DONACIÓN
</t>
    </r>
    <r>
      <rPr>
        <b/>
        <sz val="11"/>
        <color rgb="FF000000"/>
        <rFont val="Arial Narrow"/>
        <family val="2"/>
      </rPr>
      <t>GBI. Rurales:</t>
    </r>
    <r>
      <rPr>
        <sz val="11"/>
        <color indexed="8"/>
        <rFont val="Arial Narrow"/>
        <family val="2"/>
      </rPr>
      <t xml:space="preserve">
* La Gerencia de Bienes inmuebles rurales realiza el inventario de los bienes extintos con el fin de analizar su condicion y de esa forma identficar cuales son aptos para donacion. 
* Se realiza estudio de viabilidades ( administrativa, tecnica y juridica) y asi se determina su viabilidad para donacion.
* Se debe tener en cuenta que el imueble se encuentre saneado totalmente en las diferentes areas.  
* Si el inmueble es apto para donacion se debe tener el desistimiento por parte de  ANT,de no tener desistimiento debe ser solicitado por parte de la entidad
</t>
    </r>
    <r>
      <rPr>
        <b/>
        <sz val="11"/>
        <color rgb="FF000000"/>
        <rFont val="Arial Narrow"/>
        <family val="2"/>
      </rPr>
      <t>GB. Muebles</t>
    </r>
    <r>
      <rPr>
        <sz val="11"/>
        <color indexed="8"/>
        <rFont val="Arial Narrow"/>
        <family val="2"/>
      </rPr>
      <t xml:space="preserve">:Para los bienes muebles con solicitud de donacion se procede a solicitar la viabilidad juridica previa verificacion que correspondan a bienes perecederos de acuerdo a lo indicado por el procedimiento.
</t>
    </r>
    <r>
      <rPr>
        <b/>
        <sz val="11"/>
        <color rgb="FF000000"/>
        <rFont val="Arial Narrow"/>
        <family val="2"/>
      </rPr>
      <t>GR Norte</t>
    </r>
    <r>
      <rPr>
        <sz val="11"/>
        <color indexed="8"/>
        <rFont val="Arial Narrow"/>
        <family val="2"/>
      </rPr>
      <t xml:space="preserve">: Desde la Gerencia Regional solo se emite la viabilidad administrativa de inmuebles directamente a la Gerencia de Inmuebles Urbanos. 
</t>
    </r>
    <r>
      <rPr>
        <b/>
        <sz val="11"/>
        <color rgb="FF000000"/>
        <rFont val="Arial Narrow"/>
        <family val="2"/>
      </rPr>
      <t>GR. Occidente:</t>
    </r>
    <r>
      <rPr>
        <sz val="11"/>
        <color indexed="8"/>
        <rFont val="Arial Narrow"/>
        <family val="2"/>
      </rPr>
      <t xml:space="preserve">
Cada vez que se tienen bienes perecederos en las diligencias se realiza la articulación con cada gerencia encargada y de esta manera disponer mediante donación de dichos elementos
</t>
    </r>
    <r>
      <rPr>
        <b/>
        <sz val="11"/>
        <color rgb="FF000000"/>
        <rFont val="Arial Narrow"/>
        <family val="2"/>
      </rPr>
      <t>GR Sur Occidente</t>
    </r>
    <r>
      <rPr>
        <sz val="11"/>
        <color indexed="8"/>
        <rFont val="Arial Narrow"/>
        <family val="2"/>
      </rPr>
      <t xml:space="preserve">: Se verifica de acuerdo con la solicitud los activos que tengan vocacion de donación y que cumpla con los requisitos, de acuerdo con los que sea solicitado.
</t>
    </r>
    <r>
      <rPr>
        <b/>
        <sz val="11"/>
        <color rgb="FF000000"/>
        <rFont val="Arial Narrow"/>
        <family val="2"/>
      </rPr>
      <t>GRCO</t>
    </r>
    <r>
      <rPr>
        <sz val="11"/>
        <color indexed="8"/>
        <rFont val="Arial Narrow"/>
        <family val="2"/>
      </rPr>
      <t>: La RCO solo realiza la viabilidad administrativa según el requerimiento realizado por la Gerencia de Inmuebles.</t>
    </r>
  </si>
  <si>
    <r>
      <rPr>
        <b/>
        <sz val="11"/>
        <color indexed="8"/>
        <rFont val="Arial Narrow"/>
        <family val="2"/>
      </rPr>
      <t>GBI. Urbanos</t>
    </r>
    <r>
      <rPr>
        <sz val="11"/>
        <color indexed="8"/>
        <rFont val="Arial Narrow"/>
        <family val="2"/>
      </rPr>
      <t xml:space="preserve">: EL ANALISIS COSTO BENEFICIO NO ESTA A CARGO DE ESTA GERENCIA, CONFORME LO DISPONE LA METODOLOGÍA. NO OBSTANTE ESTE TRIMESTRE NO SE HA REALIZADO DONACIÓN EN CONSECUENCIA NO SE HA MATERIALIZADO
</t>
    </r>
    <r>
      <rPr>
        <b/>
        <sz val="11"/>
        <color rgb="FF000000"/>
        <rFont val="Arial Narrow"/>
        <family val="2"/>
      </rPr>
      <t>GBI. Rurales:</t>
    </r>
    <r>
      <rPr>
        <sz val="11"/>
        <color indexed="8"/>
        <rFont val="Arial Narrow"/>
        <family val="2"/>
      </rPr>
      <t xml:space="preserve">
* La Gerencia de Bienes inmuebles rurales no ha desarrollado calculo de costo beneficio para los inmuebles aptos para donacion. 
</t>
    </r>
    <r>
      <rPr>
        <b/>
        <sz val="11"/>
        <color rgb="FF000000"/>
        <rFont val="Arial Narrow"/>
        <family val="2"/>
      </rPr>
      <t>GB. Muebles</t>
    </r>
    <r>
      <rPr>
        <sz val="11"/>
        <color indexed="8"/>
        <rFont val="Arial Narrow"/>
        <family val="2"/>
      </rPr>
      <t xml:space="preserve">: No aplica para bienes muebles ya que son sujetos a donacion solo bienes de tipo perecederos.
</t>
    </r>
    <r>
      <rPr>
        <b/>
        <sz val="11"/>
        <color rgb="FF000000"/>
        <rFont val="Arial Narrow"/>
        <family val="2"/>
      </rPr>
      <t xml:space="preserve">GR Norte: </t>
    </r>
    <r>
      <rPr>
        <sz val="11"/>
        <color indexed="8"/>
        <rFont val="Arial Narrow"/>
        <family val="2"/>
      </rPr>
      <t xml:space="preserve">La Gerencia no participa de esta actividad
</t>
    </r>
    <r>
      <rPr>
        <b/>
        <sz val="11"/>
        <color rgb="FF000000"/>
        <rFont val="Arial Narrow"/>
        <family val="2"/>
      </rPr>
      <t>GR. Occidente:</t>
    </r>
    <r>
      <rPr>
        <sz val="11"/>
        <color indexed="8"/>
        <rFont val="Arial Narrow"/>
        <family val="2"/>
      </rPr>
      <t xml:space="preserve"> Corresponde a Nivel Central
</t>
    </r>
    <r>
      <rPr>
        <b/>
        <sz val="11"/>
        <color rgb="FF000000"/>
        <rFont val="Arial Narrow"/>
        <family val="2"/>
      </rPr>
      <t xml:space="preserve">
GR Sur Occidente</t>
    </r>
    <r>
      <rPr>
        <sz val="11"/>
        <color indexed="8"/>
        <rFont val="Arial Narrow"/>
        <family val="2"/>
      </rPr>
      <t xml:space="preserve">: Se verifica lo enviado por la gerencia téncica para continuar con el proceso.
</t>
    </r>
    <r>
      <rPr>
        <b/>
        <sz val="11"/>
        <color rgb="FF000000"/>
        <rFont val="Arial Narrow"/>
        <family val="2"/>
      </rPr>
      <t>GRCO</t>
    </r>
    <r>
      <rPr>
        <sz val="11"/>
        <color indexed="8"/>
        <rFont val="Arial Narrow"/>
        <family val="2"/>
      </rPr>
      <t xml:space="preserve">: La RCO solo realiza la viabilidad administrativa según el requerimiento realizado por la Gerencia de Inmuebles.
</t>
    </r>
    <r>
      <rPr>
        <b/>
        <sz val="11"/>
        <color rgb="FF000000"/>
        <rFont val="Arial Narrow"/>
        <family val="2"/>
      </rPr>
      <t xml:space="preserve">G. Sociedades Activas: </t>
    </r>
    <r>
      <rPr>
        <sz val="11"/>
        <color indexed="8"/>
        <rFont val="Arial Narrow"/>
        <family val="2"/>
      </rPr>
      <t>En el 3T del año 2022 la Gerencia de Sociedades Activas no cuenta con activos para ser donados a Entidades Públicas. Sin embargo, es de aclarar que en la ciudad de Bogotá existen 3 bodegas las cuales tienen muebles y enseres de varias Gerencias  incluyendo de la Gerencia de Sociedades Activas y no se ha determinado aún la fecha, presupuesto, proveedor y proceso para  la respectiva disposición final de dichos muebles  lo que puede ocasionar a futuro un riesgo no sólo para la Gerencia de Sociedades Activas si no para la ENTIDAD.</t>
    </r>
  </si>
  <si>
    <r>
      <rPr>
        <b/>
        <sz val="11"/>
        <color theme="1"/>
        <rFont val="Arial Narrow"/>
        <family val="2"/>
      </rPr>
      <t>GR Norte</t>
    </r>
    <r>
      <rPr>
        <sz val="11"/>
        <color theme="1"/>
        <rFont val="Arial Narrow"/>
        <family val="2"/>
      </rPr>
      <t xml:space="preserve">: Durante el trimestre, el Coordinador Comercial realizò reuniones de seguimiento a las gestiones de los depositarios provisionales. Consolidando la informaciòn levantada en los informes de seguimiento, y aplicando los planes de mejoramiento en caso de ser necesario. 
</t>
    </r>
    <r>
      <rPr>
        <b/>
        <sz val="11"/>
        <color theme="1"/>
        <rFont val="Arial Narrow"/>
        <family val="2"/>
      </rPr>
      <t>GR. Occidente:</t>
    </r>
    <r>
      <rPr>
        <sz val="11"/>
        <color theme="1"/>
        <rFont val="Arial Narrow"/>
        <family val="2"/>
      </rPr>
      <t xml:space="preserve">
este control es de la Gerencia Inmuebles Urbanos, en el entendido que ellos son los que revisan el informe de rendicion de cuentas de los depositarios
</t>
    </r>
    <r>
      <rPr>
        <b/>
        <sz val="11"/>
        <color theme="1"/>
        <rFont val="Arial Narrow"/>
        <family val="2"/>
      </rPr>
      <t>GR Sur Occidente</t>
    </r>
    <r>
      <rPr>
        <sz val="11"/>
        <color theme="1"/>
        <rFont val="Arial Narrow"/>
        <family val="2"/>
      </rPr>
      <t xml:space="preserve">: De manera periodica se realiza mesas de trabajo y reuniones con los depositarios para verificar la gestión y el estado de cada activo asignado y entregado.
</t>
    </r>
    <r>
      <rPr>
        <b/>
        <sz val="11"/>
        <color theme="1"/>
        <rFont val="Arial Narrow"/>
        <family val="2"/>
      </rPr>
      <t xml:space="preserve">
GRCO</t>
    </r>
    <r>
      <rPr>
        <sz val="11"/>
        <color theme="1"/>
        <rFont val="Arial Narrow"/>
        <family val="2"/>
      </rPr>
      <t xml:space="preserve">: NA
</t>
    </r>
    <r>
      <rPr>
        <b/>
        <sz val="11"/>
        <color theme="1"/>
        <rFont val="Arial Narrow"/>
        <family val="2"/>
      </rPr>
      <t>G. Sociedades Liquidación</t>
    </r>
    <r>
      <rPr>
        <sz val="11"/>
        <color theme="1"/>
        <rFont val="Arial Narrow"/>
        <family val="2"/>
      </rPr>
      <t xml:space="preserve">: La GSL a traves de los(as) profesionales de apoyo de las sociedades, analizan las solicitudes allegadas por los liquidadores, con el fin de identificar a que tema corresponde y si debe ser trasladada a otra Gerencia. Cuando se reciben las rtas se emiten las respectivas respuestas.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t>
    </r>
  </si>
  <si>
    <r>
      <rPr>
        <b/>
        <sz val="11"/>
        <color theme="1"/>
        <rFont val="Arial Narrow"/>
        <family val="2"/>
      </rPr>
      <t>GR Norte:</t>
    </r>
    <r>
      <rPr>
        <sz val="11"/>
        <color theme="1"/>
        <rFont val="Arial Narrow"/>
        <family val="2"/>
      </rPr>
      <t xml:space="preserve"> \\fileserver\publica\45 - Regional Norte\COORDINACION COMERCIAL\DEPOSITARIOS
</t>
    </r>
    <r>
      <rPr>
        <b/>
        <sz val="11"/>
        <color theme="1"/>
        <rFont val="Arial Narrow"/>
        <family val="2"/>
      </rPr>
      <t>GR Sur Occidente:</t>
    </r>
    <r>
      <rPr>
        <sz val="11"/>
        <color theme="1"/>
        <rFont val="Arial Narrow"/>
        <family val="2"/>
      </rPr>
      <t xml:space="preserve"> Base de datos en excel en custodia de la coordinación comercial.
</t>
    </r>
    <r>
      <rPr>
        <b/>
        <sz val="11"/>
        <color theme="1"/>
        <rFont val="Arial Narrow"/>
        <family val="2"/>
      </rPr>
      <t>G. Sociedades Liquidación</t>
    </r>
    <r>
      <rPr>
        <sz val="11"/>
        <color theme="1"/>
        <rFont val="Arial Narrow"/>
        <family val="2"/>
      </rPr>
      <t xml:space="preserve">: Memorandos internos u oficios.
</t>
    </r>
    <r>
      <rPr>
        <b/>
        <sz val="11"/>
        <color theme="1"/>
        <rFont val="Arial Narrow"/>
        <family val="2"/>
      </rPr>
      <t>G. Sociedades Activas:</t>
    </r>
    <r>
      <rPr>
        <sz val="11"/>
        <color theme="1"/>
        <rFont val="Arial Narrow"/>
        <family val="2"/>
      </rPr>
      <t xml:space="preserve"> Asambleas realizadas en el 3T del año 2022.</t>
    </r>
  </si>
  <si>
    <r>
      <t xml:space="preserve">G. Financiera: </t>
    </r>
    <r>
      <rPr>
        <sz val="11"/>
        <color indexed="8"/>
        <rFont val="Arial Narrow"/>
        <family val="2"/>
      </rPr>
      <t>Se capacita al área usuaria sobre el manejo de las herramientas cada vez que se considere necesario</t>
    </r>
  </si>
  <si>
    <r>
      <t xml:space="preserve">G. Financiera:
</t>
    </r>
    <r>
      <rPr>
        <sz val="11"/>
        <color indexed="8"/>
        <rFont val="Arial Narrow"/>
        <family val="2"/>
      </rPr>
      <t>La evidencia se realiza medianrte correos electrónicos o Microsft Teams</t>
    </r>
  </si>
  <si>
    <r>
      <t>G. Financiera:</t>
    </r>
    <r>
      <rPr>
        <sz val="11"/>
        <color indexed="8"/>
        <rFont val="Arial Narrow"/>
        <family val="2"/>
      </rPr>
      <t xml:space="preserve"> Se capacita al área usuaria sobre el manejo de las herramientas cada vez que se considere necesario</t>
    </r>
  </si>
  <si>
    <r>
      <t xml:space="preserve">G. Financiera: </t>
    </r>
    <r>
      <rPr>
        <sz val="11"/>
        <color indexed="8"/>
        <rFont val="Arial Narrow"/>
        <family val="2"/>
      </rPr>
      <t>La evidencia se realiza medianrte correos electrónicos o Microsft Teams</t>
    </r>
    <r>
      <rPr>
        <b/>
        <sz val="11"/>
        <color indexed="8"/>
        <rFont val="Arial Narrow"/>
        <family val="2"/>
      </rPr>
      <t xml:space="preserve"> </t>
    </r>
  </si>
  <si>
    <r>
      <t xml:space="preserve">G. Financiera: </t>
    </r>
    <r>
      <rPr>
        <sz val="11"/>
        <color indexed="8"/>
        <rFont val="Arial Narrow"/>
        <family val="2"/>
      </rPr>
      <t>Se revisa en mesas de trabajo el cumplimiento de los parámetros establecidos en la Circular Interna 02 - 2022. Se hacen correcciones cuando sea necesario previo a la elaboración del presupuesto definitivo</t>
    </r>
  </si>
  <si>
    <t xml:space="preserve">G. Financiera: Se celebraron mesas de trabajo por Microsoft Teams con cada área y se trabaja la elaboración de presupuesto mediante archivos de Excel ubicados en la ruta \\fileserver\publica\22- Financiera\PRESUPUESTO\PRESUPUESTO 2022\ANTEPROYECTO PRESUPUESTO 2022  </t>
  </si>
  <si>
    <r>
      <rPr>
        <b/>
        <sz val="11"/>
        <color indexed="8"/>
        <rFont val="Arial Narrow"/>
        <family val="2"/>
      </rPr>
      <t xml:space="preserve">G. Financiera: </t>
    </r>
    <r>
      <rPr>
        <sz val="11"/>
        <color indexed="8"/>
        <rFont val="Arial Narrow"/>
        <family val="2"/>
      </rPr>
      <t>Mensualmente el equipo de contabilidad realiza las depuraciones dejando trazabilidad de las mismas.</t>
    </r>
  </si>
  <si>
    <r>
      <rPr>
        <b/>
        <sz val="11"/>
        <color indexed="8"/>
        <rFont val="Arial Narrow"/>
        <family val="2"/>
      </rPr>
      <t xml:space="preserve">G. Financiera: </t>
    </r>
    <r>
      <rPr>
        <sz val="11"/>
        <color indexed="8"/>
        <rFont val="Arial Narrow"/>
        <family val="2"/>
      </rPr>
      <t>Hojas de trabajo de excel guardadas en la carpeta compartida propia de cada funcionario en la ruta \\fileserver\publica\22- Financiera</t>
    </r>
  </si>
  <si>
    <t xml:space="preserve">Mensualmente se realizan las conciliaciones </t>
  </si>
  <si>
    <t>Formatos de conciliación firmados y guardados en la carpeta compartida</t>
  </si>
  <si>
    <r>
      <t xml:space="preserve">G. Financiera: </t>
    </r>
    <r>
      <rPr>
        <sz val="11"/>
        <color indexed="8"/>
        <rFont val="Arial Narrow"/>
        <family val="2"/>
      </rPr>
      <t>De acuerdo con el procedimiento P-GF3-022 Procedimiento para el recaudo de ingresos del FRISCO y Devolución de Cheques, el área de Tesorería envía correo electrónico solicitando la identificación de los recursos al área encargada</t>
    </r>
    <r>
      <rPr>
        <b/>
        <sz val="11"/>
        <color indexed="8"/>
        <rFont val="Arial Narrow"/>
        <family val="2"/>
      </rPr>
      <t xml:space="preserve"> </t>
    </r>
  </si>
  <si>
    <r>
      <t xml:space="preserve">G. Financiera: </t>
    </r>
    <r>
      <rPr>
        <sz val="11"/>
        <color indexed="8"/>
        <rFont val="Arial Narrow"/>
        <family val="2"/>
      </rPr>
      <t xml:space="preserve">Correo electrónicos con la información de los recaudos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</si>
  <si>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El módulo de asignación de activos a depositarios provisionales se encuentra parametrizado con el registro vigente de depsoitairos y su variables como son: categoria, clasificación, cobertura, ciiu, No. De unidades máximas asignadas, adicionalmente se contrasta con el reporte de unidades máximas asignadas generado en la aplicación power BI</t>
    </r>
  </si>
  <si>
    <r>
      <rPr>
        <b/>
        <sz val="11"/>
        <color indexed="8"/>
        <rFont val="Arial Narrow"/>
        <family val="2"/>
      </rPr>
      <t>GIT. Depositarios</t>
    </r>
    <r>
      <rPr>
        <sz val="11"/>
        <color indexed="8"/>
        <rFont val="Arial Narrow"/>
        <family val="2"/>
      </rPr>
      <t xml:space="preserve">: 
Se realizó la convocatoria 01-2022 mediante la cual ingresaron 11 depositarios provisionales. 
La convocatoria 02-2022 no se ha iniciado ya que los términos y condiciones se encuentran en revisión de la Vicepresidencia Jurídica, enviados mediante correo electrónico el 20 de septiembre de 2022..
</t>
    </r>
  </si>
  <si>
    <r>
      <rPr>
        <b/>
        <sz val="11"/>
        <color indexed="8"/>
        <rFont val="Arial Narrow"/>
        <family val="2"/>
      </rPr>
      <t>GIT. Depositarios</t>
    </r>
    <r>
      <rPr>
        <sz val="11"/>
        <color indexed="8"/>
        <rFont val="Arial Narrow"/>
        <family val="2"/>
      </rPr>
      <t xml:space="preserve">: 
Resolución 782 de 27/05/2022, mediante la cual se incorporan al registro 11 depostiarios provisionales
http://intranetsae/SAEIN/Portals/_default/Documentos/Resoluciones/2022/Resolucion_No_782_de_27_de_Mayo_de_2022.pdf
Correo electrónico del 20 de septiembre con adjunto de términos y condiciones de la convocatoria para revisión.
Se realizó revisión en el mes de septiembre del aplicativo de convocatorias con la OGI
</t>
    </r>
  </si>
  <si>
    <r>
      <rPr>
        <b/>
        <sz val="11"/>
        <color indexed="8"/>
        <rFont val="Arial Narrow"/>
        <family val="2"/>
      </rPr>
      <t>GIT. Depositarios</t>
    </r>
    <r>
      <rPr>
        <sz val="11"/>
        <color indexed="8"/>
        <rFont val="Arial Narrow"/>
        <family val="2"/>
      </rPr>
      <t xml:space="preserve">: </t>
    </r>
    <r>
      <rPr>
        <sz val="11"/>
        <color indexed="8"/>
        <rFont val="Arial Narrow"/>
        <family val="2"/>
      </rPr>
      <t xml:space="preserve">
términos de ocnvocatoria 02-2022 en revisión de vicepresiencia jurídica </t>
    </r>
  </si>
  <si>
    <r>
      <rPr>
        <b/>
        <sz val="11"/>
        <color indexed="8"/>
        <rFont val="Arial Narrow"/>
        <family val="2"/>
      </rPr>
      <t>GIT. Depositarios</t>
    </r>
    <r>
      <rPr>
        <sz val="11"/>
        <color indexed="8"/>
        <rFont val="Arial Narrow"/>
        <family val="2"/>
      </rPr>
      <t xml:space="preserve">: 
términos de ocnvocatoria 02-2022 en revisión de vicepresiencia jurídica </t>
    </r>
  </si>
  <si>
    <r>
      <rPr>
        <b/>
        <sz val="11"/>
        <color indexed="8"/>
        <rFont val="Arial Narrow"/>
        <family val="2"/>
      </rPr>
      <t>G. Asuntos Legales</t>
    </r>
    <r>
      <rPr>
        <sz val="11"/>
        <color indexed="8"/>
        <rFont val="Arial Narrow"/>
        <family val="2"/>
      </rPr>
      <t xml:space="preserve">: Se realiza envio a la GAL. Anyi Charlin Marín Camargo para revisión de la respuesta de tutelas. </t>
    </r>
  </si>
  <si>
    <r>
      <rPr>
        <b/>
        <sz val="11"/>
        <color indexed="8"/>
        <rFont val="Arial Narrow"/>
        <family val="2"/>
      </rPr>
      <t>G. Asuntos Legales</t>
    </r>
    <r>
      <rPr>
        <sz val="11"/>
        <color indexed="8"/>
        <rFont val="Arial Narrow"/>
        <family val="2"/>
      </rPr>
      <t>: Correos electrónicos solicitud de revisión y correciones.</t>
    </r>
  </si>
  <si>
    <r>
      <rPr>
        <b/>
        <sz val="11"/>
        <color indexed="8"/>
        <rFont val="Arial Narrow"/>
        <family val="2"/>
      </rPr>
      <t>G. Asuntos Legales</t>
    </r>
    <r>
      <rPr>
        <sz val="11"/>
        <color indexed="8"/>
        <rFont val="Arial Narrow"/>
        <family val="2"/>
      </rPr>
      <t xml:space="preserve">: </t>
    </r>
    <r>
      <rPr>
        <sz val="11"/>
        <color indexed="8"/>
        <rFont val="Arial Narrow"/>
        <family val="2"/>
      </rPr>
      <t>Se realizó capacitación sobre extición de dominio a los abogados internos y externos de la Gerencia 9 de julio de 2022.</t>
    </r>
  </si>
  <si>
    <t>G. Asuntos Legales: lista de asistencia y grabación</t>
  </si>
  <si>
    <r>
      <rPr>
        <b/>
        <sz val="11"/>
        <color indexed="8"/>
        <rFont val="Arial Narrow"/>
        <family val="2"/>
      </rPr>
      <t>G. Asuntos Legales</t>
    </r>
    <r>
      <rPr>
        <sz val="11"/>
        <color indexed="8"/>
        <rFont val="Arial Narrow"/>
        <family val="2"/>
      </rPr>
      <t xml:space="preserve">: </t>
    </r>
    <r>
      <rPr>
        <sz val="11"/>
        <color indexed="8"/>
        <rFont val="Arial Narrow"/>
        <family val="2"/>
      </rPr>
      <t>se va realizar la capacitación en el mes de diciembre y se esta inciando a copilar la estrategias de defensa jurídica.</t>
    </r>
  </si>
  <si>
    <r>
      <rPr>
        <b/>
        <sz val="11"/>
        <color indexed="8"/>
        <rFont val="Arial Narrow"/>
        <family val="2"/>
      </rPr>
      <t>G. Asuntos Legales</t>
    </r>
    <r>
      <rPr>
        <sz val="11"/>
        <color indexed="8"/>
        <rFont val="Arial Narrow"/>
        <family val="2"/>
      </rPr>
      <t xml:space="preserve">: </t>
    </r>
  </si>
  <si>
    <r>
      <rPr>
        <b/>
        <sz val="11"/>
        <color indexed="8"/>
        <rFont val="Arial Narrow"/>
        <family val="2"/>
      </rPr>
      <t>G. Asuntos Legales</t>
    </r>
    <r>
      <rPr>
        <sz val="11"/>
        <color indexed="8"/>
        <rFont val="Arial Narrow"/>
        <family val="2"/>
      </rPr>
      <t xml:space="preserve">: </t>
    </r>
    <r>
      <rPr>
        <sz val="11"/>
        <color indexed="8"/>
        <rFont val="Arial Narrow"/>
        <family val="2"/>
      </rPr>
      <t>Se va a realizar capacitaciones para sensibilzar acerca del material probatorio</t>
    </r>
  </si>
  <si>
    <r>
      <rPr>
        <b/>
        <sz val="11"/>
        <color indexed="8"/>
        <rFont val="Arial Narrow"/>
        <family val="2"/>
      </rPr>
      <t>G. Asuntos Legales</t>
    </r>
    <r>
      <rPr>
        <sz val="11"/>
        <color indexed="8"/>
        <rFont val="Arial Narrow"/>
        <family val="2"/>
      </rPr>
      <t xml:space="preserve">: </t>
    </r>
    <r>
      <rPr>
        <sz val="11"/>
        <color indexed="8"/>
        <rFont val="Arial Narrow"/>
        <family val="2"/>
      </rPr>
      <t>se envia correo de alarma de audiencias y verificación de asistencia</t>
    </r>
  </si>
  <si>
    <r>
      <rPr>
        <b/>
        <sz val="11"/>
        <color indexed="8"/>
        <rFont val="Arial Narrow"/>
        <family val="2"/>
      </rPr>
      <t>G. Asuntos Legales</t>
    </r>
    <r>
      <rPr>
        <sz val="11"/>
        <color indexed="8"/>
        <rFont val="Arial Narrow"/>
        <family val="2"/>
      </rPr>
      <t xml:space="preserve">: </t>
    </r>
    <r>
      <rPr>
        <sz val="11"/>
        <color indexed="8"/>
        <rFont val="Arial Narrow"/>
        <family val="2"/>
      </rPr>
      <t>Por solicitud de las áreas se revisan las viabilidades jurídicas otorgadas previamente a fin de permitir su ratificación por medio de memorandos y lograr avanzar en los procedimientos de comercialización.</t>
    </r>
  </si>
  <si>
    <r>
      <rPr>
        <b/>
        <sz val="11"/>
        <color indexed="8"/>
        <rFont val="Arial Narrow"/>
        <family val="2"/>
      </rPr>
      <t>G. Asuntos Legales</t>
    </r>
    <r>
      <rPr>
        <sz val="11"/>
        <color indexed="8"/>
        <rFont val="Arial Narrow"/>
        <family val="2"/>
      </rPr>
      <t>: Se indica evidencia en la siguiente carpeta: \\fileserver.saesas.gov.co\publica\3 - Gerencia Jurídica\PUBLICA\ANDRE V\EVIDENCIAS TRIMESTRE_3_ALISTAMIENTO</t>
    </r>
  </si>
  <si>
    <t>Se realiza el registro en la base de alistamiento identificando el estudio realizado nuevamente a los bienes solicitados</t>
  </si>
  <si>
    <t>Se indica evidencia en la siguiente carpeta: \\fileserver.saesas.gov.co\publica\3 - Gerencia Jurídica\PUBLICA\ANDRE V\EVIDENCIAS TRIMESTRE_3_ALISTAMIENTO</t>
  </si>
  <si>
    <t xml:space="preserve">Se realiza el registro en la base de saneamiento y se controlan las comunicaciones remitidas a las autoridades </t>
  </si>
  <si>
    <t>Se indica evidencia en la siguiente carpeta: \\fileserver.saesas.gov.co\publica\3 - Gerencia Jurídica\PUBLICA\ANDRE V\EVIDENCIAS TRIMESTRE_3_SANEAMIENTO</t>
  </si>
  <si>
    <t>\\fileserver\publica\3 - Gerencia Jurídica\cristian\ASREC\REVISIÓN DE ACTOS</t>
  </si>
  <si>
    <t>ELABORACIÓN DIRECTIVA GENERAL DE LA GERENCIA DE ASUNTOS LEGALES</t>
  </si>
  <si>
    <t xml:space="preserve">EN ELABORACIÓN </t>
  </si>
  <si>
    <t xml:space="preserve">REMITIDO EN CORREO ELECTRONICO PARA REVISIÓN </t>
  </si>
  <si>
    <t>FORMATO DE CHECK LIST</t>
  </si>
  <si>
    <r>
      <rPr>
        <b/>
        <sz val="11"/>
        <color indexed="8"/>
        <rFont val="Arial Narrow"/>
        <family val="2"/>
      </rPr>
      <t>G. Financiera:</t>
    </r>
    <r>
      <rPr>
        <sz val="11"/>
        <color indexed="8"/>
        <rFont val="Arial Narrow"/>
        <family val="2"/>
      </rPr>
      <t xml:space="preserve"> Se capacita al área usuaria sobre el manejo de las herramientas cada vez que se considere necesario</t>
    </r>
  </si>
  <si>
    <r>
      <rPr>
        <b/>
        <sz val="11"/>
        <color indexed="8"/>
        <rFont val="Arial Narrow"/>
        <family val="2"/>
      </rPr>
      <t xml:space="preserve">G. Financiera: </t>
    </r>
    <r>
      <rPr>
        <sz val="11"/>
        <color indexed="8"/>
        <rFont val="Arial Narrow"/>
        <family val="2"/>
      </rPr>
      <t>La evidencia se realiza medianrte correos electrónicos o Microsft Teams</t>
    </r>
  </si>
  <si>
    <t xml:space="preserve">En el tercer trimestre del 2022 no se generaron evidencias en las instalaciones fisicas del archivo y correspondencia </t>
  </si>
  <si>
    <t>Corresponde a la Gerencia de Talento Humano</t>
  </si>
  <si>
    <r>
      <rPr>
        <b/>
        <sz val="11"/>
        <color indexed="8"/>
        <rFont val="Arial Narrow"/>
        <family val="2"/>
      </rPr>
      <t>VP. Inmuebles y Muebles</t>
    </r>
    <r>
      <rPr>
        <sz val="11"/>
        <color indexed="8"/>
        <rFont val="Arial Narrow"/>
        <family val="2"/>
      </rPr>
      <t xml:space="preserve">: </t>
    </r>
    <r>
      <rPr>
        <sz val="11"/>
        <color indexed="8"/>
        <rFont val="Arial Narrow"/>
        <family val="2"/>
      </rPr>
      <t xml:space="preserve"> PROCESO PENDIENTE DE DESARROLLAR POR PARTE DEL FUNCIONARIO EN CARGADO DEL PROCESO DE ENAJENACIÓN TEMPRANA, POR TANTO, QUEDANDO A LA ESPERA DE CLARIDAD DE LAS CAUSAL 7 Y 8 DE LA LEY 2155 DE 2021 Y LEY 2197 DE 2022 PARA SU DEBIDO TRAMITE EN CADA UNO DE LOS PROCESOS.</t>
    </r>
  </si>
  <si>
    <r>
      <rPr>
        <b/>
        <sz val="11"/>
        <color theme="1"/>
        <rFont val="Arial Narrow"/>
        <family val="2"/>
      </rPr>
      <t>G.R Norte:</t>
    </r>
    <r>
      <rPr>
        <sz val="11"/>
        <color theme="1"/>
        <rFont val="Arial Narrow"/>
        <family val="2"/>
      </rPr>
      <t xml:space="preserve"> \\fileserver\publica\45 - Regional Norte\BASES CONSULTAS
</t>
    </r>
    <r>
      <rPr>
        <b/>
        <sz val="11"/>
        <color theme="1"/>
        <rFont val="Arial Narrow"/>
        <family val="2"/>
      </rPr>
      <t>GR Sur Occidente</t>
    </r>
    <r>
      <rPr>
        <sz val="11"/>
        <color theme="1"/>
        <rFont val="Arial Narrow"/>
        <family val="2"/>
      </rPr>
      <t xml:space="preserve">: Base de datos en excel en custodia de la regional, y el aplicativo Sigma 1.5
</t>
    </r>
    <r>
      <rPr>
        <b/>
        <sz val="11"/>
        <color theme="1"/>
        <rFont val="Arial Narrow"/>
        <family val="2"/>
      </rPr>
      <t>GRCO:</t>
    </r>
    <r>
      <rPr>
        <sz val="11"/>
        <color theme="1"/>
        <rFont val="Arial Narrow"/>
        <family val="2"/>
      </rPr>
      <t xml:space="preserve"> CARPETA PUBLICA 21-REGIONAL CENTRO ORIENTE-INDICADORES 2022-RIESGOS 2022
</t>
    </r>
    <r>
      <rPr>
        <b/>
        <sz val="11"/>
        <color theme="1"/>
        <rFont val="Arial Narrow"/>
        <family val="2"/>
      </rPr>
      <t>GR. Occidente:</t>
    </r>
    <r>
      <rPr>
        <sz val="11"/>
        <color theme="1"/>
        <rFont val="Arial Narrow"/>
        <family val="2"/>
      </rPr>
      <t xml:space="preserve">
Copia del correo remitido</t>
    </r>
  </si>
  <si>
    <r>
      <rPr>
        <b/>
        <sz val="11"/>
        <color theme="1"/>
        <rFont val="Arial Narrow"/>
        <family val="2"/>
      </rPr>
      <t xml:space="preserve">G.R Norte: </t>
    </r>
    <r>
      <rPr>
        <sz val="11"/>
        <color theme="1"/>
        <rFont val="Arial Narrow"/>
        <family val="2"/>
      </rPr>
      <t xml:space="preserve">Se contó con el personal suficiente para atender la totalidad de las diligencias programadas. 
</t>
    </r>
    <r>
      <rPr>
        <b/>
        <sz val="11"/>
        <color theme="1"/>
        <rFont val="Arial Narrow"/>
        <family val="2"/>
      </rPr>
      <t>GR Sur Occidente:</t>
    </r>
    <r>
      <rPr>
        <sz val="11"/>
        <color theme="1"/>
        <rFont val="Arial Narrow"/>
        <family val="2"/>
      </rPr>
      <t xml:space="preserve"> Al momentoi de lallegada de la convocatroia a la diligencia, la coordinación operativa regional verifica con cada funcionario la disponibilidad dentro de sus fucniones para programarle la asistencia a la diligencia.
</t>
    </r>
    <r>
      <rPr>
        <b/>
        <sz val="11"/>
        <color theme="1"/>
        <rFont val="Arial Narrow"/>
        <family val="2"/>
      </rPr>
      <t xml:space="preserve">GRCO: </t>
    </r>
    <r>
      <rPr>
        <sz val="11"/>
        <color theme="1"/>
        <rFont val="Arial Narrow"/>
        <family val="2"/>
      </rPr>
      <t xml:space="preserve">Se realiza el seguimiento a las diligencias de secuestro realizadas y solicitadas por la FGN y se realiza el ingreso de la informacion de los inmuebles entregados en el tercer trimestre.
</t>
    </r>
    <r>
      <rPr>
        <b/>
        <sz val="11"/>
        <color theme="1"/>
        <rFont val="Arial Narrow"/>
        <family val="2"/>
      </rPr>
      <t>GR Occidente:</t>
    </r>
    <r>
      <rPr>
        <sz val="11"/>
        <color theme="1"/>
        <rFont val="Arial Narrow"/>
        <family val="2"/>
      </rPr>
      <t xml:space="preserve"> asistencia de otras areas evidenciado en los acompañamientos.</t>
    </r>
  </si>
  <si>
    <r>
      <rPr>
        <b/>
        <sz val="11"/>
        <color theme="1"/>
        <rFont val="Arial Narrow"/>
        <family val="2"/>
      </rPr>
      <t>G.R Norte</t>
    </r>
    <r>
      <rPr>
        <sz val="11"/>
        <color theme="1"/>
        <rFont val="Arial Narrow"/>
        <family val="2"/>
      </rPr>
      <t xml:space="preserve">: Información de diligencias cargada en aplicativo SIGMA 2.0.
</t>
    </r>
    <r>
      <rPr>
        <b/>
        <sz val="11"/>
        <color theme="1"/>
        <rFont val="Arial Narrow"/>
        <family val="2"/>
      </rPr>
      <t>GR Sur Occidente:</t>
    </r>
    <r>
      <rPr>
        <sz val="11"/>
        <color theme="1"/>
        <rFont val="Arial Narrow"/>
        <family val="2"/>
      </rPr>
      <t xml:space="preserve"> Correo electronico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xml:space="preserve"> actas de diligencias.</t>
    </r>
  </si>
  <si>
    <r>
      <rPr>
        <b/>
        <sz val="11"/>
        <color theme="1"/>
        <rFont val="Arial Narrow"/>
        <family val="2"/>
      </rPr>
      <t>G.R Norte:</t>
    </r>
    <r>
      <rPr>
        <sz val="11"/>
        <color theme="1"/>
        <rFont val="Arial Narrow"/>
        <family val="2"/>
      </rPr>
      <t xml:space="preserve"> Validación en bases de consulta de Rama Judicial, Policia Nacional, Fiscalía, Contraloria.
</t>
    </r>
    <r>
      <rPr>
        <b/>
        <sz val="11"/>
        <color theme="1"/>
        <rFont val="Arial Narrow"/>
        <family val="2"/>
      </rPr>
      <t>GR Sur Occidente</t>
    </r>
    <r>
      <rPr>
        <sz val="11"/>
        <color theme="1"/>
        <rFont val="Arial Narrow"/>
        <family val="2"/>
      </rPr>
      <t xml:space="preserve">: Cargue de la poliza aprobada al sistema
</t>
    </r>
    <r>
      <rPr>
        <b/>
        <sz val="11"/>
        <color theme="1"/>
        <rFont val="Arial Narrow"/>
        <family val="2"/>
      </rPr>
      <t>GRCO</t>
    </r>
    <r>
      <rPr>
        <sz val="11"/>
        <color theme="1"/>
        <rFont val="Arial Narrow"/>
        <family val="2"/>
      </rPr>
      <t xml:space="preserve">: Se realiza la verificacion del estado del inmueble, cuando se evidencia inconvenientes con los esquemas de administracion se reportan, se carga la visita en el aplicativo para dejar la evidencia y la traza de la informacion.
</t>
    </r>
    <r>
      <rPr>
        <b/>
        <sz val="11"/>
        <color theme="1"/>
        <rFont val="Arial Narrow"/>
        <family val="2"/>
      </rPr>
      <t>GR Occidente</t>
    </r>
    <r>
      <rPr>
        <sz val="11"/>
        <color theme="1"/>
        <rFont val="Arial Narrow"/>
        <family val="2"/>
      </rPr>
      <t>: actualmente no se cuenta con legal check pero se hacen las consultas individuales</t>
    </r>
  </si>
  <si>
    <r>
      <rPr>
        <b/>
        <sz val="11"/>
        <color theme="1"/>
        <rFont val="Arial Narrow"/>
        <family val="2"/>
      </rPr>
      <t>G.R Norte:</t>
    </r>
    <r>
      <rPr>
        <sz val="11"/>
        <color theme="1"/>
        <rFont val="Arial Narrow"/>
        <family val="2"/>
      </rPr>
      <t xml:space="preserve"> La consulta se comparte por parte del funcionario del GIT Jurídico vía correo electrónico directamente a la asesora comercial solicitante. 
</t>
    </r>
    <r>
      <rPr>
        <b/>
        <sz val="11"/>
        <color theme="1"/>
        <rFont val="Arial Narrow"/>
        <family val="2"/>
      </rPr>
      <t>GR Sur Occidente</t>
    </r>
    <r>
      <rPr>
        <sz val="11"/>
        <color theme="1"/>
        <rFont val="Arial Narrow"/>
        <family val="2"/>
      </rPr>
      <t xml:space="preserve">: Aplicativo Sigma 2.0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cada caso cuenta con carpeta con los soportes.</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</si>
  <si>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De acuerdo con las actas de posesión emitidas se programa las entregas y se hace seguimiento al cumplimiento de estas
</t>
    </r>
    <r>
      <rPr>
        <b/>
        <sz val="11"/>
        <color theme="1"/>
        <rFont val="Arial Narrow"/>
        <family val="2"/>
      </rPr>
      <t>GRCO</t>
    </r>
    <r>
      <rPr>
        <sz val="11"/>
        <color theme="1"/>
        <rFont val="Arial Narrow"/>
        <family val="2"/>
      </rPr>
      <t xml:space="preserve">: Se realiza el monitoreo y la programacion mensual para la entrega de los inmuebles a los depositarios provisionales ya que algunos son removidos por malos manejos de los activos.
</t>
    </r>
    <r>
      <rPr>
        <b/>
        <sz val="11"/>
        <color theme="1"/>
        <rFont val="Arial Narrow"/>
        <family val="2"/>
      </rPr>
      <t>GR. Occidente:</t>
    </r>
    <r>
      <rPr>
        <sz val="11"/>
        <color theme="1"/>
        <rFont val="Arial Narrow"/>
        <family val="2"/>
      </rPr>
      <t xml:space="preserve">
Dependiendo de las condiciones y elementos que se tengan con los factores de ubicación y seguridad se procede aplicar el procedimiento de entregas virtuales, en casos especiales se dispone de un personal para realizar la entrega en sitio</t>
    </r>
  </si>
  <si>
    <r>
      <rPr>
        <b/>
        <sz val="11"/>
        <color theme="1"/>
        <rFont val="Arial Narrow"/>
        <family val="2"/>
      </rPr>
      <t>G.R Norte</t>
    </r>
    <r>
      <rPr>
        <sz val="11"/>
        <color theme="1"/>
        <rFont val="Arial Narrow"/>
        <family val="2"/>
      </rPr>
      <t xml:space="preserve">: Sin iniciar 
</t>
    </r>
    <r>
      <rPr>
        <b/>
        <sz val="11"/>
        <color theme="1"/>
        <rFont val="Arial Narrow"/>
        <family val="2"/>
      </rPr>
      <t>GR Sur Occidente</t>
    </r>
    <r>
      <rPr>
        <sz val="11"/>
        <color theme="1"/>
        <rFont val="Arial Narrow"/>
        <family val="2"/>
      </rPr>
      <t xml:space="preserve">: Aplicativo Sigma 2.0 cargue de actasa de entrega, actas de posesión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GR. Occidente:</t>
    </r>
    <r>
      <rPr>
        <sz val="11"/>
        <color theme="1"/>
        <rFont val="Arial Narrow"/>
        <family val="2"/>
      </rPr>
      <t xml:space="preserve">
formato actas de entrega.
\\fileserver\Publica\33-Regional Occidente\BASES OPERATIVAS</t>
    </r>
  </si>
  <si>
    <r>
      <rPr>
        <b/>
        <sz val="11"/>
        <color theme="1"/>
        <rFont val="Arial Narrow"/>
        <family val="2"/>
      </rPr>
      <t>GR Sur Occidente</t>
    </r>
    <r>
      <rPr>
        <sz val="11"/>
        <color theme="1"/>
        <rFont val="Arial Narrow"/>
        <family val="2"/>
      </rPr>
      <t xml:space="preserve">: Verificacón del flujo en aplicativo SEVEN ERP, y Sigma 1.5
</t>
    </r>
    <r>
      <rPr>
        <b/>
        <sz val="11"/>
        <color theme="1"/>
        <rFont val="Arial Narrow"/>
        <family val="2"/>
      </rPr>
      <t xml:space="preserve">GRCO: </t>
    </r>
    <r>
      <rPr>
        <sz val="11"/>
        <color theme="1"/>
        <rFont val="Arial Narrow"/>
        <family val="2"/>
      </rPr>
      <t xml:space="preserve">Se realiza el seguimiento y monitoreo a la solicitud de pasivos mensuales para el pago correspondiente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t>
    </r>
  </si>
  <si>
    <r>
      <rPr>
        <b/>
        <sz val="11"/>
        <color theme="1"/>
        <rFont val="Arial Narrow"/>
        <family val="2"/>
      </rPr>
      <t>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GR. Occidente:</t>
    </r>
    <r>
      <rPr>
        <sz val="11"/>
        <color theme="1"/>
        <rFont val="Arial Narrow"/>
        <family val="2"/>
      </rPr>
      <t xml:space="preserve">
base de excel, reporte power BI</t>
    </r>
  </si>
  <si>
    <r>
      <rPr>
        <b/>
        <sz val="11"/>
        <color theme="1"/>
        <rFont val="Arial Narrow"/>
        <family val="2"/>
      </rPr>
      <t>G.R Norte</t>
    </r>
    <r>
      <rPr>
        <sz val="11"/>
        <color theme="1"/>
        <rFont val="Arial Narrow"/>
        <family val="2"/>
      </rPr>
      <t xml:space="preserve">: Elaboración de informe del estado de ejecución de las obras aprobadas. 
</t>
    </r>
    <r>
      <rPr>
        <b/>
        <sz val="11"/>
        <color theme="1"/>
        <rFont val="Arial Narrow"/>
        <family val="2"/>
      </rPr>
      <t>GR Sur Occidente:</t>
    </r>
    <r>
      <rPr>
        <sz val="11"/>
        <color theme="1"/>
        <rFont val="Arial Narrow"/>
        <family val="2"/>
      </rPr>
      <t xml:space="preserve"> La coordinación comercial lleva una base de control con cada ROM solicitado, y el estado de estos.
</t>
    </r>
    <r>
      <rPr>
        <b/>
        <sz val="11"/>
        <color theme="1"/>
        <rFont val="Arial Narrow"/>
        <family val="2"/>
      </rPr>
      <t xml:space="preserve">GRCO: </t>
    </r>
    <r>
      <rPr>
        <sz val="11"/>
        <color theme="1"/>
        <rFont val="Arial Narrow"/>
        <family val="2"/>
      </rPr>
      <t xml:space="preserve">Se realiza el seguimiento a ROM durante el segundo trimestre a los contratos para intervenciones autorizados mediante comité de regional o central del primer trimestre  
</t>
    </r>
    <r>
      <rPr>
        <b/>
        <sz val="11"/>
        <color theme="1"/>
        <rFont val="Arial Narrow"/>
        <family val="2"/>
      </rPr>
      <t xml:space="preserve">GR. Occidente:
</t>
    </r>
    <r>
      <rPr>
        <sz val="11"/>
        <color theme="1"/>
        <rFont val="Arial Narrow"/>
        <family val="2"/>
      </rPr>
      <t>De acuerdo a las solicitudes presentadas en los negocios para descuentos contra canon, se realiza seguimiento y se dispone de la informacion en la carpeta destinada para esto.</t>
    </r>
  </si>
  <si>
    <r>
      <rPr>
        <b/>
        <sz val="11"/>
        <color theme="1"/>
        <rFont val="Arial Narrow"/>
        <family val="2"/>
      </rPr>
      <t>G.R Norte:</t>
    </r>
    <r>
      <rPr>
        <sz val="11"/>
        <color theme="1"/>
        <rFont val="Arial Narrow"/>
        <family val="2"/>
      </rPr>
      <t xml:space="preserve"> \\fileserver\publica\45 - Regional Norte\COORDINACION COMERCIAL\ROM\CONTRATO 037-2022\5. INFORMES DE SUPERVISION\2022
</t>
    </r>
    <r>
      <rPr>
        <b/>
        <sz val="11"/>
        <color theme="1"/>
        <rFont val="Arial Narrow"/>
        <family val="2"/>
      </rPr>
      <t xml:space="preserve">GRCO: </t>
    </r>
    <r>
      <rPr>
        <sz val="11"/>
        <color theme="1"/>
        <rFont val="Arial Narrow"/>
        <family val="2"/>
      </rPr>
      <t xml:space="preserve">CARPETA PUBLICA 21-REGIONAL CENTRO ORIENTE-INDICADORES 2022-RIESGOS 2022-SEGUNDO TRIMESTRE
</t>
    </r>
    <r>
      <rPr>
        <b/>
        <sz val="11"/>
        <color theme="1"/>
        <rFont val="Arial Narrow"/>
        <family val="2"/>
      </rPr>
      <t>GR. Occident</t>
    </r>
    <r>
      <rPr>
        <sz val="11"/>
        <color theme="1"/>
        <rFont val="Arial Narrow"/>
        <family val="2"/>
      </rPr>
      <t>e GR. Ruta: 
\\fileserver\Publica\33-Regional Occidente\DIEGO CORDOBA</t>
    </r>
  </si>
  <si>
    <r>
      <rPr>
        <b/>
        <sz val="11"/>
        <color theme="1"/>
        <rFont val="Arial Narrow"/>
        <family val="2"/>
      </rPr>
      <t>G.R Norte</t>
    </r>
    <r>
      <rPr>
        <sz val="11"/>
        <color theme="1"/>
        <rFont val="Arial Narrow"/>
        <family val="2"/>
      </rPr>
      <t xml:space="preserve">: A fin de evitar cruce de infromación, la Gerencia dispone de una base con la información actualizada del estado de la totalidad de activos en juridiscción de la Regional.
</t>
    </r>
    <r>
      <rPr>
        <b/>
        <sz val="11"/>
        <color theme="1"/>
        <rFont val="Arial Narrow"/>
        <family val="2"/>
      </rPr>
      <t xml:space="preserve">GR Sur Occidente: </t>
    </r>
    <r>
      <rPr>
        <sz val="11"/>
        <color theme="1"/>
        <rFont val="Arial Narrow"/>
        <family val="2"/>
      </rPr>
      <t xml:space="preserve">Mediante la base de ventas y las resoluciones de devolución de activos se realiza el control que los ocntratos solicitados esten terminados.  
</t>
    </r>
    <r>
      <rPr>
        <b/>
        <sz val="11"/>
        <color theme="1"/>
        <rFont val="Arial Narrow"/>
        <family val="2"/>
      </rPr>
      <t xml:space="preserve">GRCO: </t>
    </r>
    <r>
      <rPr>
        <sz val="11"/>
        <color theme="1"/>
        <rFont val="Arial Narrow"/>
        <family val="2"/>
      </rPr>
      <t xml:space="preserve">Se realiza el seguimiento a los contratos terminados para actualizacion en el sistema durante el segundo trimestre segun las autorizaciones del  comité de regional.
</t>
    </r>
    <r>
      <rPr>
        <b/>
        <sz val="11"/>
        <color theme="1"/>
        <rFont val="Arial Narrow"/>
        <family val="2"/>
      </rPr>
      <t>GR. Occidente:</t>
    </r>
    <r>
      <rPr>
        <sz val="11"/>
        <color theme="1"/>
        <rFont val="Arial Narrow"/>
        <family val="2"/>
      </rPr>
      <t xml:space="preserve">
GR. Occidente:
Remision a traves de correo electronico de las Cesiones del cotnrato de arrendamiento solicitando la no facturacion por parte de Sae al arrendatario toda vez que es el propietario o comprador quien debe generar el cobro al arrendatario.</t>
    </r>
  </si>
  <si>
    <r>
      <rPr>
        <b/>
        <sz val="11"/>
        <color indexed="8"/>
        <rFont val="Arial Narrow"/>
        <family val="2"/>
      </rPr>
      <t>GBI. Rurales</t>
    </r>
    <r>
      <rPr>
        <sz val="11"/>
        <color indexed="8"/>
        <rFont val="Arial Narrow"/>
        <family val="2"/>
      </rPr>
      <t xml:space="preserve">:
*Cuando la regional asi lo requiere se programan diversas capacitaciones por regional para funcionarios y depostarios atendiendo a la expocision de la metolodogia de la estimacion de valor de los bienes inmuebles rurales. 
</t>
    </r>
    <r>
      <rPr>
        <b/>
        <sz val="11"/>
        <color rgb="FF000000"/>
        <rFont val="Arial Narrow"/>
        <family val="2"/>
      </rPr>
      <t>G.R Norte</t>
    </r>
    <r>
      <rPr>
        <sz val="11"/>
        <color indexed="8"/>
        <rFont val="Arial Narrow"/>
        <family val="2"/>
      </rPr>
      <t xml:space="preserve">: Sin iniciar
</t>
    </r>
    <r>
      <rPr>
        <b/>
        <sz val="11"/>
        <color rgb="FF000000"/>
        <rFont val="Arial Narrow"/>
        <family val="2"/>
      </rPr>
      <t>G. Técnica:</t>
    </r>
    <r>
      <rPr>
        <sz val="11"/>
        <color indexed="8"/>
        <rFont val="Arial Narrow"/>
        <family val="2"/>
      </rPr>
      <t xml:space="preserve">
Foros de participación con los depositarios donde se realiza actualización de las metodologías. Se realizo un foro a finales del año 2021. Se han realizado capacitaciones individuales según la necesidad de los depositarios. No aplica directamente a la Gerencia Técnica.
</t>
    </r>
    <r>
      <rPr>
        <b/>
        <sz val="11"/>
        <color rgb="FF000000"/>
        <rFont val="Arial Narrow"/>
        <family val="2"/>
      </rPr>
      <t>GBI. Urbanos</t>
    </r>
    <r>
      <rPr>
        <sz val="11"/>
        <color indexed="8"/>
        <rFont val="Arial Narrow"/>
        <family val="2"/>
      </rPr>
      <t xml:space="preserve">: ESTE PROCESO ESTA A CARGO DE LAS GERENCIAS REGIONALES CONFORME LO DISPUESTO EN LA DESCRIPCIÓN DEL CONTROL
</t>
    </r>
    <r>
      <rPr>
        <b/>
        <sz val="11"/>
        <color rgb="FF000000"/>
        <rFont val="Arial Narrow"/>
        <family val="2"/>
      </rPr>
      <t>GR Sur Occidente:</t>
    </r>
    <r>
      <rPr>
        <sz val="11"/>
        <color indexed="8"/>
        <rFont val="Arial Narrow"/>
        <family val="2"/>
      </rPr>
      <t xml:space="preserve"> Periodicamente se realiza reunion virtual o presencial con los depositarios provisionales, para hacer seguimineto al portafolio asignado y entregado
</t>
    </r>
    <r>
      <rPr>
        <b/>
        <sz val="11"/>
        <color rgb="FF000000"/>
        <rFont val="Arial Narrow"/>
        <family val="2"/>
      </rPr>
      <t>GRCO</t>
    </r>
    <r>
      <rPr>
        <sz val="11"/>
        <color indexed="8"/>
        <rFont val="Arial Narrow"/>
        <family val="2"/>
      </rPr>
      <t xml:space="preserve">: Se realiza el seguimiento, monitoreo al cargue y aprobacion de visitas semanal para evitar la acomulacion de estas.
</t>
    </r>
    <r>
      <rPr>
        <b/>
        <sz val="11"/>
        <color rgb="FF000000"/>
        <rFont val="Arial Narrow"/>
        <family val="2"/>
      </rPr>
      <t>GR. Occidente:</t>
    </r>
    <r>
      <rPr>
        <sz val="11"/>
        <color indexed="8"/>
        <rFont val="Arial Narrow"/>
        <family val="2"/>
      </rPr>
      <t xml:space="preserve">
GR. Occidente:
se realizó solicitud a los depositarios atendiendo memorando de la gerencia Inmuebles Urbanos CI2022-002540, en para establecer y conciliar el inventario de cada uno de l os depositarios para establecer las cifras reales</t>
    </r>
  </si>
  <si>
    <r>
      <rPr>
        <b/>
        <sz val="11"/>
        <color indexed="8"/>
        <rFont val="Arial Narrow"/>
        <family val="2"/>
      </rPr>
      <t>GBI. Rurales</t>
    </r>
    <r>
      <rPr>
        <sz val="11"/>
        <color indexed="8"/>
        <rFont val="Arial Narrow"/>
        <family val="2"/>
      </rPr>
      <t xml:space="preserve">:
Actas de reunion
Listados de asisteencia
Correos electronicos de invitacion
Aplicativo zeus con memorandos de solitcitud y desarrollo
</t>
    </r>
    <r>
      <rPr>
        <b/>
        <sz val="11"/>
        <color rgb="FF000000"/>
        <rFont val="Arial Narrow"/>
        <family val="2"/>
      </rPr>
      <t>G. Técnica:</t>
    </r>
    <r>
      <rPr>
        <sz val="11"/>
        <color indexed="8"/>
        <rFont val="Arial Narrow"/>
        <family val="2"/>
      </rPr>
      <t xml:space="preserve"> N/A
</t>
    </r>
    <r>
      <rPr>
        <b/>
        <sz val="11"/>
        <color rgb="FF000000"/>
        <rFont val="Arial Narrow"/>
        <family val="2"/>
      </rPr>
      <t>GR Sur Occidente:</t>
    </r>
    <r>
      <rPr>
        <sz val="11"/>
        <color indexed="8"/>
        <rFont val="Arial Narrow"/>
        <family val="2"/>
      </rPr>
      <t xml:space="preserve"> Base datos en excel en custodia de la coordinación comercial.
</t>
    </r>
    <r>
      <rPr>
        <b/>
        <sz val="11"/>
        <color rgb="FF000000"/>
        <rFont val="Arial Narrow"/>
        <family val="2"/>
      </rPr>
      <t>GRCO</t>
    </r>
    <r>
      <rPr>
        <sz val="11"/>
        <color indexed="8"/>
        <rFont val="Arial Narrow"/>
        <family val="2"/>
      </rPr>
      <t xml:space="preserve">: CARPETA PUBLICA 21-REGIONAL CENTRO ORIENTE-INDICADORES 2022-RIESGOS 2022-TERCER TRIMESTRE
</t>
    </r>
    <r>
      <rPr>
        <b/>
        <sz val="11"/>
        <color rgb="FF000000"/>
        <rFont val="Arial Narrow"/>
        <family val="2"/>
      </rPr>
      <t>GR. Occidente:</t>
    </r>
    <r>
      <rPr>
        <sz val="11"/>
        <color indexed="8"/>
        <rFont val="Arial Narrow"/>
        <family val="2"/>
      </rPr>
      <t xml:space="preserve">
Base exce</t>
    </r>
  </si>
  <si>
    <r>
      <rPr>
        <b/>
        <sz val="11"/>
        <color indexed="8"/>
        <rFont val="Arial Narrow"/>
        <family val="2"/>
      </rPr>
      <t>GBI. Rurales</t>
    </r>
    <r>
      <rPr>
        <sz val="11"/>
        <color indexed="8"/>
        <rFont val="Arial Narrow"/>
        <family val="2"/>
      </rPr>
      <t xml:space="preserve">:
Si pasado el tiempo respectivo no se tiene avance se realiza reiteracion hasta tener el acto solicitado
</t>
    </r>
    <r>
      <rPr>
        <b/>
        <sz val="11"/>
        <color rgb="FF000000"/>
        <rFont val="Arial Narrow"/>
        <family val="2"/>
      </rPr>
      <t>G.R Norte:</t>
    </r>
    <r>
      <rPr>
        <sz val="11"/>
        <color indexed="8"/>
        <rFont val="Arial Narrow"/>
        <family val="2"/>
      </rPr>
      <t xml:space="preserve"> Sin iniciar 
</t>
    </r>
    <r>
      <rPr>
        <b/>
        <sz val="11"/>
        <color rgb="FF000000"/>
        <rFont val="Arial Narrow"/>
        <family val="2"/>
      </rPr>
      <t>GBI. Urbanos</t>
    </r>
    <r>
      <rPr>
        <sz val="11"/>
        <color indexed="8"/>
        <rFont val="Arial Narrow"/>
        <family val="2"/>
      </rPr>
      <t xml:space="preserve">:SE REALIZA EL SEGUIMIENTO A LAS NOTAS DEVOLUTIVAS REALIZADAS POR LAS ORIP Y SE ATIENDEN DE MANERA OPORTUNA.
</t>
    </r>
    <r>
      <rPr>
        <b/>
        <sz val="11"/>
        <color rgb="FF000000"/>
        <rFont val="Arial Narrow"/>
        <family val="2"/>
      </rPr>
      <t>GR Sur Occidente:</t>
    </r>
    <r>
      <rPr>
        <sz val="11"/>
        <color indexed="8"/>
        <rFont val="Arial Narrow"/>
        <family val="2"/>
      </rPr>
      <t xml:space="preserve"> SE realizas los memorandos correspondientes y se rvisa por el lider del area y la gerencia regional.
</t>
    </r>
    <r>
      <rPr>
        <b/>
        <sz val="11"/>
        <color rgb="FF000000"/>
        <rFont val="Arial Narrow"/>
        <family val="2"/>
      </rPr>
      <t xml:space="preserve">
GRCO: </t>
    </r>
    <r>
      <rPr>
        <sz val="11"/>
        <color indexed="8"/>
        <rFont val="Arial Narrow"/>
        <family val="2"/>
      </rPr>
      <t xml:space="preserve">Se realiza el seguimiento, monitoreo ala formalizacion y los pasivos para evitar o alertar las anotaciones irregulares. 
</t>
    </r>
    <r>
      <rPr>
        <b/>
        <sz val="11"/>
        <color rgb="FF000000"/>
        <rFont val="Arial Narrow"/>
        <family val="2"/>
      </rPr>
      <t>G. Sociedades Activas:</t>
    </r>
    <r>
      <rPr>
        <sz val="11"/>
        <color indexed="8"/>
        <rFont val="Arial Narrow"/>
        <family val="2"/>
      </rPr>
      <t xml:space="preserve"> En el 3T la Gerencia de Sociedades Activas asigna al equipo técnico para que realice seguimiento a las comunicaciones y si es el caso se realiza la reiteración o aclaración de las anotaciones.
</t>
    </r>
    <r>
      <rPr>
        <b/>
        <sz val="11"/>
        <color rgb="FF000000"/>
        <rFont val="Arial Narrow"/>
        <family val="2"/>
      </rPr>
      <t xml:space="preserve">GR. Occidente:
</t>
    </r>
    <r>
      <rPr>
        <sz val="11"/>
        <color rgb="FF000000"/>
        <rFont val="Arial Narrow"/>
        <family val="2"/>
      </rPr>
      <t>Depende de las Gerencias de bienes inmuebles rurales, urbanos y sociales.</t>
    </r>
  </si>
  <si>
    <r>
      <rPr>
        <b/>
        <sz val="11"/>
        <color indexed="8"/>
        <rFont val="Arial Narrow"/>
        <family val="2"/>
      </rPr>
      <t>GBI. Rurales</t>
    </r>
    <r>
      <rPr>
        <sz val="11"/>
        <color indexed="8"/>
        <rFont val="Arial Narrow"/>
        <family val="2"/>
      </rPr>
      <t xml:space="preserve">:
En la carpeta publica de la Gerencia de Bienes inmuebles rurales esta relacionada la matriz de seguimiento en el area de reiteraciones
\\fileserver\publica\84 - Gerencia Rural\MARIA P\REITERACIONES
Aplicativo zeus, oficios de salida
</t>
    </r>
    <r>
      <rPr>
        <b/>
        <sz val="11"/>
        <color rgb="FF000000"/>
        <rFont val="Arial Narrow"/>
        <family val="2"/>
      </rPr>
      <t>GBI. Urbanos:</t>
    </r>
    <r>
      <rPr>
        <sz val="11"/>
        <color indexed="8"/>
        <rFont val="Arial Narrow"/>
        <family val="2"/>
      </rPr>
      <t xml:space="preserve"> SOPORTE SEGUIMIENTO. \\fileserver\publica\20 -Gerencia de Bienes Inmuebles\JHOANNA
</t>
    </r>
    <r>
      <rPr>
        <b/>
        <sz val="11"/>
        <color rgb="FF000000"/>
        <rFont val="Arial Narrow"/>
        <family val="2"/>
      </rPr>
      <t xml:space="preserve">
GR Sur Occidente</t>
    </r>
    <r>
      <rPr>
        <sz val="11"/>
        <color indexed="8"/>
        <rFont val="Arial Narrow"/>
        <family val="2"/>
      </rPr>
      <t xml:space="preserve">: Aplicativo Zeus
</t>
    </r>
    <r>
      <rPr>
        <b/>
        <sz val="11"/>
        <color rgb="FF000000"/>
        <rFont val="Arial Narrow"/>
        <family val="2"/>
      </rPr>
      <t xml:space="preserve">
GRCO: </t>
    </r>
    <r>
      <rPr>
        <sz val="11"/>
        <color indexed="8"/>
        <rFont val="Arial Narrow"/>
        <family val="2"/>
      </rPr>
      <t xml:space="preserve">CARPETA PUBLICA 21-REGIONAL CENTRO ORIENTE-INDICADORES 2022-RIESGOS 2022-TERCER TRIMESTRE
</t>
    </r>
    <r>
      <rPr>
        <b/>
        <sz val="11"/>
        <color rgb="FF000000"/>
        <rFont val="Arial Narrow"/>
        <family val="2"/>
      </rPr>
      <t xml:space="preserve">
G. Sociedades Activas</t>
    </r>
    <r>
      <rPr>
        <sz val="11"/>
        <color indexed="8"/>
        <rFont val="Arial Narrow"/>
        <family val="2"/>
      </rPr>
      <t xml:space="preserve">: Inventario con la asignación de responsables técnicos para cada activo.
</t>
    </r>
    <r>
      <rPr>
        <b/>
        <sz val="11"/>
        <color rgb="FF000000"/>
        <rFont val="Arial Narrow"/>
        <family val="2"/>
      </rPr>
      <t>GR. Occidente:</t>
    </r>
    <r>
      <rPr>
        <sz val="11"/>
        <color indexed="8"/>
        <rFont val="Arial Narrow"/>
        <family val="2"/>
      </rPr>
      <t xml:space="preserve">
Depende de las Gerencias de bienes inmuebles rurales, urbanos y sociales.</t>
    </r>
  </si>
  <si>
    <r>
      <rPr>
        <b/>
        <sz val="11"/>
        <color theme="1"/>
        <rFont val="Arial Narrow"/>
        <family val="2"/>
      </rPr>
      <t>GR Sur Occidente</t>
    </r>
    <r>
      <rPr>
        <sz val="11"/>
        <color theme="1"/>
        <rFont val="Arial Narrow"/>
        <family val="2"/>
      </rPr>
      <t xml:space="preserve">: Sigma 1.5
</t>
    </r>
    <r>
      <rPr>
        <b/>
        <sz val="11"/>
        <color theme="1"/>
        <rFont val="Arial Narrow"/>
        <family val="2"/>
      </rPr>
      <t>GRCO:</t>
    </r>
    <r>
      <rPr>
        <sz val="11"/>
        <color theme="1"/>
        <rFont val="Arial Narrow"/>
        <family val="2"/>
      </rPr>
      <t xml:space="preserve"> CARPETA PUBLICA 21-REGIONAL CENTRO ORIENTE-INDICADORES 2022-RIESGOS 2022-TERCER TRIMESTRE
</t>
    </r>
    <r>
      <rPr>
        <b/>
        <sz val="11"/>
        <color theme="1"/>
        <rFont val="Arial Narrow"/>
        <family val="2"/>
      </rPr>
      <t>GR. Occidente:</t>
    </r>
    <r>
      <rPr>
        <sz val="11"/>
        <color theme="1"/>
        <rFont val="Arial Narrow"/>
        <family val="2"/>
      </rPr>
      <t xml:space="preserve">
Base excel</t>
    </r>
  </si>
  <si>
    <r>
      <rPr>
        <b/>
        <sz val="11"/>
        <color theme="1"/>
        <rFont val="Arial Narrow"/>
        <family val="2"/>
      </rPr>
      <t>GR Sur Occidente</t>
    </r>
    <r>
      <rPr>
        <sz val="11"/>
        <color theme="1"/>
        <rFont val="Arial Narrow"/>
        <family val="2"/>
      </rPr>
      <t xml:space="preserve">: Verificacón del flujo en aplicativo SEVEN ERP, y Sigma 1.5
</t>
    </r>
    <r>
      <rPr>
        <b/>
        <sz val="11"/>
        <color theme="1"/>
        <rFont val="Arial Narrow"/>
        <family val="2"/>
      </rPr>
      <t xml:space="preserve">
GRCO:</t>
    </r>
    <r>
      <rPr>
        <sz val="11"/>
        <color theme="1"/>
        <rFont val="Arial Narrow"/>
        <family val="2"/>
      </rPr>
      <t xml:space="preserve"> Se realiza el seguimiento y monitoreo a la solicitud de paga a las administraciones para el pago correspondiente 
</t>
    </r>
    <r>
      <rPr>
        <b/>
        <sz val="11"/>
        <color theme="1"/>
        <rFont val="Arial Narrow"/>
        <family val="2"/>
      </rPr>
      <t>GR. Occidente:</t>
    </r>
    <r>
      <rPr>
        <sz val="11"/>
        <color theme="1"/>
        <rFont val="Arial Narrow"/>
        <family val="2"/>
      </rPr>
      <t xml:space="preserve">
La regional realiza el pago de pasivos una vez el inmueble cuente con aprobacion del contrato del comite respectivo, este riesgo es compartido con la gerencia de inmuebles urbanos, toda vez que esta gerencia es quien controla los pagos
</t>
    </r>
    <r>
      <rPr>
        <b/>
        <sz val="11"/>
        <color theme="1"/>
        <rFont val="Arial Narrow"/>
        <family val="2"/>
      </rPr>
      <t xml:space="preserve">
GR. Occidente:
</t>
    </r>
    <r>
      <rPr>
        <sz val="11"/>
        <color theme="1"/>
        <rFont val="Arial Narrow"/>
        <family val="2"/>
      </rPr>
      <t>La regional realiza el pago de pasivos una vez el inmueble cuente con aprobacion del contrato del comite respectivo, este riesgo es compartido con la gerencia de inmuebles urbanos, toda vez que esta gerencia es quien controla los pagos</t>
    </r>
  </si>
  <si>
    <r>
      <rPr>
        <b/>
        <sz val="11"/>
        <color theme="1"/>
        <rFont val="Arial Narrow"/>
        <family val="2"/>
      </rPr>
      <t>GR Sur Occidente</t>
    </r>
    <r>
      <rPr>
        <sz val="11"/>
        <color theme="1"/>
        <rFont val="Arial Narrow"/>
        <family val="2"/>
      </rPr>
      <t xml:space="preserve">: Sigma 1.5
</t>
    </r>
    <r>
      <rPr>
        <b/>
        <sz val="11"/>
        <color theme="1"/>
        <rFont val="Arial Narrow"/>
        <family val="2"/>
      </rPr>
      <t xml:space="preserve">GRCO: </t>
    </r>
    <r>
      <rPr>
        <sz val="11"/>
        <color theme="1"/>
        <rFont val="Arial Narrow"/>
        <family val="2"/>
      </rPr>
      <t xml:space="preserve">CARPETA PUBLICA 21-REGIONAL CENTRO ORIENTE-INDICADORES 2022-RIESGOS 2022-TERCER TRIMESTRE
</t>
    </r>
    <r>
      <rPr>
        <b/>
        <sz val="11"/>
        <color theme="1"/>
        <rFont val="Arial Narrow"/>
        <family val="2"/>
      </rPr>
      <t xml:space="preserve">GR. Occidente:
</t>
    </r>
    <r>
      <rPr>
        <sz val="11"/>
        <color theme="1"/>
        <rFont val="Arial Narrow"/>
        <family val="2"/>
      </rPr>
      <t>Base excel</t>
    </r>
  </si>
  <si>
    <r>
      <rPr>
        <b/>
        <sz val="11"/>
        <color theme="1"/>
        <rFont val="Arial Narrow"/>
        <family val="2"/>
      </rPr>
      <t xml:space="preserve">GR Sur Occidente: </t>
    </r>
    <r>
      <rPr>
        <sz val="11"/>
        <color theme="1"/>
        <rFont val="Arial Narrow"/>
        <family val="2"/>
      </rPr>
      <t xml:space="preserve">La coordinación comercial realiza el seguimineto individual y alimenta la base de datos en excel que es enviada a la gerencia comercial de los contratos aprobados en comité y su estado en el cargue al aplicativo, cumplieno los requisitos exigidos en comité.
</t>
    </r>
    <r>
      <rPr>
        <b/>
        <sz val="11"/>
        <color theme="1"/>
        <rFont val="Arial Narrow"/>
        <family val="2"/>
      </rPr>
      <t>GRCO</t>
    </r>
    <r>
      <rPr>
        <sz val="11"/>
        <color theme="1"/>
        <rFont val="Arial Narrow"/>
        <family val="2"/>
      </rPr>
      <t xml:space="preserve">: Se realiza el seguimiento y monitoreo mensual a los contratos con sus respectivas polizas de arrendamiento realizados por la regional centro oriente según la meta exigida por la gerencia comercial y la metodologia de la administracion. 
</t>
    </r>
    <r>
      <rPr>
        <b/>
        <sz val="11"/>
        <color theme="1"/>
        <rFont val="Arial Narrow"/>
        <family val="2"/>
      </rPr>
      <t xml:space="preserve">
GR. Occidente:
</t>
    </r>
    <r>
      <rPr>
        <sz val="11"/>
        <color theme="1"/>
        <rFont val="Arial Narrow"/>
        <family val="2"/>
      </rPr>
      <t xml:space="preserve">se informa a la gerencia Comercial a traves de correo electronico los contratos nuevos que se suscribieron en el mes 
</t>
    </r>
    <r>
      <rPr>
        <b/>
        <sz val="11"/>
        <color theme="1"/>
        <rFont val="Arial Narrow"/>
        <family val="2"/>
      </rPr>
      <t>GR. Occidente:</t>
    </r>
    <r>
      <rPr>
        <sz val="11"/>
        <color theme="1"/>
        <rFont val="Arial Narrow"/>
        <family val="2"/>
      </rPr>
      <t xml:space="preserve">
se informa a la gerencia Comercial a traves de correo electronico los contratos nuevos que se suscribieron en el mes </t>
    </r>
  </si>
  <si>
    <r>
      <rPr>
        <b/>
        <sz val="11"/>
        <color theme="1"/>
        <rFont val="Arial Narrow"/>
        <family val="2"/>
      </rPr>
      <t>GBI. Urbanos:</t>
    </r>
    <r>
      <rPr>
        <sz val="11"/>
        <color theme="1"/>
        <rFont val="Arial Narrow"/>
        <family val="2"/>
      </rPr>
      <t xml:space="preserve"> CON SOPORTES EMITIDOS POR LOS DEPOSITARIOS, NO OBSTANTE A LA FECHA NO SE HA RECEPCIONADO ALGUNO PARA SU VALIDACIÓN
</t>
    </r>
    <r>
      <rPr>
        <b/>
        <sz val="11"/>
        <color theme="1"/>
        <rFont val="Arial Narrow"/>
        <family val="2"/>
      </rPr>
      <t xml:space="preserve">
GR Sur Occidente:</t>
    </r>
    <r>
      <rPr>
        <sz val="11"/>
        <color theme="1"/>
        <rFont val="Arial Narrow"/>
        <family val="2"/>
      </rPr>
      <t xml:space="preserve"> Se reporta mediante memorando las situaciones a las areas o autoridades competentes
</t>
    </r>
    <r>
      <rPr>
        <b/>
        <sz val="11"/>
        <color theme="1"/>
        <rFont val="Arial Narrow"/>
        <family val="2"/>
      </rPr>
      <t>G. Sociedades Activas</t>
    </r>
    <r>
      <rPr>
        <sz val="11"/>
        <color theme="1"/>
        <rFont val="Arial Narrow"/>
        <family val="2"/>
      </rPr>
      <t xml:space="preserve">: En el 3T del año 2022 no hubo reportes por parte de los Depositarios en donde se indique dificultad de administración por temas de orden público sobre los activos administrados.
</t>
    </r>
    <r>
      <rPr>
        <b/>
        <sz val="11"/>
        <color theme="1"/>
        <rFont val="Arial Narrow"/>
        <family val="2"/>
      </rPr>
      <t>GR. Occidente:</t>
    </r>
    <r>
      <rPr>
        <sz val="11"/>
        <color theme="1"/>
        <rFont val="Arial Narrow"/>
        <family val="2"/>
      </rPr>
      <t xml:space="preserve">
En caso que el orden publico sea decretado por el municipio el depositario al subir la visita al aplicativo sigma 2.0, debe anexar la certificacion expedida por el municipio.</t>
    </r>
  </si>
  <si>
    <r>
      <rPr>
        <b/>
        <sz val="11"/>
        <color theme="1"/>
        <rFont val="Arial Narrow"/>
        <family val="2"/>
      </rPr>
      <t>GR Sur Occidente:</t>
    </r>
    <r>
      <rPr>
        <sz val="11"/>
        <color theme="1"/>
        <rFont val="Arial Narrow"/>
        <family val="2"/>
      </rPr>
      <t xml:space="preserve"> Aplicativo Zeus
</t>
    </r>
    <r>
      <rPr>
        <b/>
        <sz val="11"/>
        <color theme="1"/>
        <rFont val="Arial Narrow"/>
        <family val="2"/>
      </rPr>
      <t>GR. Occidente:</t>
    </r>
    <r>
      <rPr>
        <sz val="11"/>
        <color theme="1"/>
        <rFont val="Arial Narrow"/>
        <family val="2"/>
      </rPr>
      <t xml:space="preserve">
aplicativo sigma 2.0</t>
    </r>
  </si>
  <si>
    <r>
      <rPr>
        <b/>
        <sz val="11"/>
        <color theme="1"/>
        <rFont val="Arial Narrow"/>
        <family val="2"/>
      </rPr>
      <t>GR Sur Occidente</t>
    </r>
    <r>
      <rPr>
        <sz val="11"/>
        <color theme="1"/>
        <rFont val="Arial Narrow"/>
        <family val="2"/>
      </rPr>
      <t xml:space="preserve"> Se imnforma al ocupante que previo al desalojo puede pasar una propuesta para legalizar su ocupación. 
</t>
    </r>
    <r>
      <rPr>
        <b/>
        <sz val="11"/>
        <color theme="1"/>
        <rFont val="Arial Narrow"/>
        <family val="2"/>
      </rPr>
      <t>G. Sociedades Activas</t>
    </r>
    <r>
      <rPr>
        <sz val="11"/>
        <color theme="1"/>
        <rFont val="Arial Narrow"/>
        <family val="2"/>
      </rPr>
      <t xml:space="preserve">: Las diligencias de desalojo las realizan las Gerencias Regionales, la Gerencia de Sociedades Activas se encarga de realizar la solicitud al área jurídica.
</t>
    </r>
    <r>
      <rPr>
        <b/>
        <sz val="11"/>
        <color theme="1"/>
        <rFont val="Arial Narrow"/>
        <family val="2"/>
      </rPr>
      <t>GR. Occidente:</t>
    </r>
    <r>
      <rPr>
        <sz val="11"/>
        <color theme="1"/>
        <rFont val="Arial Narrow"/>
        <family val="2"/>
      </rPr>
      <t xml:space="preserve">
Remision masiva de cartas de entrega voluntaria</t>
    </r>
  </si>
  <si>
    <r>
      <rPr>
        <b/>
        <sz val="11"/>
        <color theme="1"/>
        <rFont val="Arial Narrow"/>
        <family val="2"/>
      </rPr>
      <t xml:space="preserve">GR Sur Occidente </t>
    </r>
    <r>
      <rPr>
        <sz val="11"/>
        <color theme="1"/>
        <rFont val="Arial Narrow"/>
        <family val="2"/>
      </rPr>
      <t xml:space="preserve">Aplicativo Zeus
</t>
    </r>
    <r>
      <rPr>
        <b/>
        <sz val="11"/>
        <color theme="1"/>
        <rFont val="Arial Narrow"/>
        <family val="2"/>
      </rPr>
      <t>GR. Occidente:</t>
    </r>
    <r>
      <rPr>
        <sz val="11"/>
        <color theme="1"/>
        <rFont val="Arial Narrow"/>
        <family val="2"/>
      </rPr>
      <t xml:space="preserve">
se lleva control de las cartas entregadas y de las posibles fechas de entrega.</t>
    </r>
  </si>
  <si>
    <r>
      <rPr>
        <b/>
        <sz val="11"/>
        <color theme="1"/>
        <rFont val="Arial Narrow"/>
        <family val="2"/>
      </rPr>
      <t>GR Sur Occidente</t>
    </r>
    <r>
      <rPr>
        <sz val="11"/>
        <color theme="1"/>
        <rFont val="Arial Narrow"/>
        <family val="2"/>
      </rPr>
      <t xml:space="preserve"> Se valida que el depositario tena todas las visitas cargadas.
</t>
    </r>
    <r>
      <rPr>
        <b/>
        <sz val="11"/>
        <color theme="1"/>
        <rFont val="Arial Narrow"/>
        <family val="2"/>
      </rPr>
      <t>G. Sociedades Activas:</t>
    </r>
    <r>
      <rPr>
        <sz val="11"/>
        <color theme="1"/>
        <rFont val="Arial Narrow"/>
        <family val="2"/>
      </rPr>
      <t xml:space="preserve"> Mensualmente se hace seguimiento a la información que entregan los Depositarios provisionales; sin embargo, en ocasiones no es posible contar con la documentación completa. Adicional, en ocasiones los procesos son un poco lentos toda vez que hay 24 funcionarios para apoyar  la administración de 1080 activos.
</t>
    </r>
    <r>
      <rPr>
        <b/>
        <sz val="11"/>
        <color theme="1"/>
        <rFont val="Arial Narrow"/>
        <family val="2"/>
      </rPr>
      <t>GR. Occidente:</t>
    </r>
    <r>
      <rPr>
        <sz val="11"/>
        <color theme="1"/>
        <rFont val="Arial Narrow"/>
        <family val="2"/>
      </rPr>
      <t xml:space="preserve">
Realizan mesas de trabajo con los depositarios para realizar seguimiento a las gestiones realizadas y evaluar compromisos, e informar a la gerencia inmuebles urbanos en caso de presentar falta de gestion</t>
    </r>
  </si>
  <si>
    <r>
      <rPr>
        <b/>
        <sz val="11"/>
        <color theme="1"/>
        <rFont val="Arial Narrow"/>
        <family val="2"/>
      </rPr>
      <t>GR Sur Occidente</t>
    </r>
    <r>
      <rPr>
        <sz val="11"/>
        <color theme="1"/>
        <rFont val="Arial Narrow"/>
        <family val="2"/>
      </rPr>
      <t xml:space="preserve"> Sigma 2.0
</t>
    </r>
    <r>
      <rPr>
        <b/>
        <sz val="11"/>
        <color theme="1"/>
        <rFont val="Arial Narrow"/>
        <family val="2"/>
      </rPr>
      <t>G. Sociedades Activas:</t>
    </r>
    <r>
      <rPr>
        <sz val="11"/>
        <color theme="1"/>
        <rFont val="Arial Narrow"/>
        <family val="2"/>
      </rPr>
      <t xml:space="preserve"> Asambleas realizadas en el 3T del año 2022.
</t>
    </r>
    <r>
      <rPr>
        <b/>
        <sz val="11"/>
        <color theme="1"/>
        <rFont val="Arial Narrow"/>
        <family val="2"/>
      </rPr>
      <t>GR. Occidente:</t>
    </r>
    <r>
      <rPr>
        <sz val="11"/>
        <color theme="1"/>
        <rFont val="Arial Narrow"/>
        <family val="2"/>
      </rPr>
      <t xml:space="preserve">
reuniones grabadas en teams, actas, </t>
    </r>
  </si>
  <si>
    <r>
      <rPr>
        <b/>
        <sz val="11"/>
        <color theme="1"/>
        <rFont val="Arial Narrow"/>
        <family val="2"/>
      </rPr>
      <t>GIT Administrativa:</t>
    </r>
    <r>
      <rPr>
        <sz val="11"/>
        <color theme="1"/>
        <rFont val="Arial Narrow"/>
        <family val="2"/>
      </rPr>
      <t xml:space="preserve"> La evaluación de rendimiento es realizada de manera anual, basados en el cumplimiento de las funciones del colaborador evaluado, su compromiso y disposición. Antes de la firma y aceptación de la evaluación por parte del funcionario, se hace una retroalimentación de la misma y se dan algunas indicaciones sobre los aspectos a mejorar.
Así mismo, cada uno de los funcionarios del área tiene establecidas sus actividades y funciones, las cuales previamente han sido acordadas y retroalimentadas según el Comunicado Individual de funciones.
</t>
    </r>
    <r>
      <rPr>
        <b/>
        <sz val="11"/>
        <color theme="1"/>
        <rFont val="Arial Narrow"/>
        <family val="2"/>
      </rPr>
      <t>GIT Archivo:</t>
    </r>
    <r>
      <rPr>
        <sz val="11"/>
        <color theme="1"/>
        <rFont val="Arial Narrow"/>
        <family val="2"/>
      </rPr>
      <t xml:space="preserve"> Se realiza las evaluacion de rendimiento anual en donde se le retroalimenta al funcionario sus aspectos a mejorar y los objetivos propuestos para el año en curso.
</t>
    </r>
    <r>
      <rPr>
        <b/>
        <sz val="11"/>
        <color theme="1"/>
        <rFont val="Arial Narrow"/>
        <family val="2"/>
      </rPr>
      <t>GIT Aseguramiento</t>
    </r>
    <r>
      <rPr>
        <sz val="11"/>
        <color theme="1"/>
        <rFont val="Arial Narrow"/>
        <family val="2"/>
      </rPr>
      <t xml:space="preserve">: Se realizo la calificación de la totalidad de funcionarios del GIT
</t>
    </r>
    <r>
      <rPr>
        <b/>
        <sz val="11"/>
        <color theme="1"/>
        <rFont val="Arial Narrow"/>
        <family val="2"/>
      </rPr>
      <t>GIT. Depositarios:</t>
    </r>
    <r>
      <rPr>
        <sz val="11"/>
        <color theme="1"/>
        <rFont val="Arial Narrow"/>
        <family val="2"/>
      </rPr>
      <t xml:space="preserve">
 El día 01 de agosto de 2022, se integro al Git de depositarios Jeberson Hernandez; el dia 22 de agosto se incorporó por ascenso Carolina Patiño a quien se le brindo la capacitación e inducción respecto a los aplicativos, bases de datos, comunicaciones y acceso a carpeta compartida
</t>
    </r>
    <r>
      <rPr>
        <b/>
        <sz val="11"/>
        <color theme="1"/>
        <rFont val="Arial Narrow"/>
        <family val="2"/>
      </rPr>
      <t>G. Financiera</t>
    </r>
    <r>
      <rPr>
        <sz val="11"/>
        <color theme="1"/>
        <rFont val="Arial Narrow"/>
        <family val="2"/>
      </rPr>
      <t xml:space="preserve">: Anualmente (1T) se realiza la evaluación de desempeño a cada trabajador por parte del jefe de área donde puede que surjan planes de mejoramiento individual dependiendo el rendimiento del trabajadador.  
</t>
    </r>
    <r>
      <rPr>
        <b/>
        <sz val="11"/>
        <color theme="1"/>
        <rFont val="Arial Narrow"/>
        <family val="2"/>
      </rPr>
      <t>G. Proyectos Especiales:</t>
    </r>
    <r>
      <rPr>
        <sz val="11"/>
        <color theme="1"/>
        <rFont val="Arial Narrow"/>
        <family val="2"/>
      </rPr>
      <t xml:space="preserve"> A corte del tercer trimestre de 2022 no ingresaron funcionarios nuevos a la Gerencia de Proyectos Especiales a excepción de la nueva Gerente del área, no obstante la socialización de las obligaciones contracturales y funciones de su cargo son presentadas por la Gerencia de Talento humano.
</t>
    </r>
    <r>
      <rPr>
        <b/>
        <sz val="11"/>
        <color theme="1"/>
        <rFont val="Arial Narrow"/>
        <family val="2"/>
      </rPr>
      <t>G. Sociedades en Liquidación</t>
    </r>
    <r>
      <rPr>
        <sz val="11"/>
        <color theme="1"/>
        <rFont val="Arial Narrow"/>
        <family val="2"/>
      </rPr>
      <t xml:space="preserve">: Ha trabajado en la revisión de procedimientos identificando los cambios que se deben realizar sobre los mismos. 
</t>
    </r>
    <r>
      <rPr>
        <b/>
        <sz val="11"/>
        <color theme="1"/>
        <rFont val="Arial Narrow"/>
        <family val="2"/>
      </rPr>
      <t xml:space="preserve">GBI. Rurales:
</t>
    </r>
    <r>
      <rPr>
        <sz val="11"/>
        <color theme="1"/>
        <rFont val="Arial Narrow"/>
        <family val="2"/>
      </rPr>
      <t xml:space="preserve">*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G.R Norte</t>
    </r>
    <r>
      <rPr>
        <sz val="11"/>
        <color theme="1"/>
        <rFont val="Arial Narrow"/>
        <family val="2"/>
      </rPr>
      <t xml:space="preserve">: Durante el trimestre no ingresaron nuevos funcionarios de planta
</t>
    </r>
    <r>
      <rPr>
        <b/>
        <sz val="11"/>
        <color theme="1"/>
        <rFont val="Arial Narrow"/>
        <family val="2"/>
      </rPr>
      <t>O. Control Interno</t>
    </r>
    <r>
      <rPr>
        <sz val="11"/>
        <color theme="1"/>
        <rFont val="Arial Narrow"/>
        <family val="2"/>
      </rPr>
      <t xml:space="preserve">: Esta actividad se cumplió en el primer trimestre de 2022.
</t>
    </r>
    <r>
      <rPr>
        <b/>
        <sz val="11"/>
        <color theme="1"/>
        <rFont val="Arial Narrow"/>
        <family val="2"/>
      </rPr>
      <t>D. Presidencia:</t>
    </r>
    <r>
      <rPr>
        <sz val="11"/>
        <color theme="1"/>
        <rFont val="Arial Narrow"/>
        <family val="2"/>
      </rPr>
      <t xml:space="preserve"> El Despacho de Presidencia realizó las evaluaciones correspondientes a los funcionatios a cargo, información entregada a Talento Humano
</t>
    </r>
    <r>
      <rPr>
        <b/>
        <sz val="11"/>
        <color theme="1"/>
        <rFont val="Arial Narrow"/>
        <family val="2"/>
      </rPr>
      <t>G. Técnica:</t>
    </r>
    <r>
      <rPr>
        <sz val="11"/>
        <color theme="1"/>
        <rFont val="Arial Narrow"/>
        <family val="2"/>
      </rPr>
      <t xml:space="preserve">
Se realizo entrega de las Evaluaciones de rendimiento en el formato establecido de los funcionarios nuevos el 09-03-2022.
Se realizo entrega de las Evaluaciones de rendimiento de los funcionarios en el año 2021 en el formato establecido el 19-04-2022.
Se realizo entrega de las Evaluaciones de rendimiento de los funcionarios en el año 2021 en el formato establecido el 05-05-2022.
Se realizo entrega de las Evaluaciones de rendimiento de los funcionarios en el año 2021 en el formato establecido el 26-05-2022.
Se realiza entrega Comunicación Individual de Funciones 29-09-2022
Estado de seguimiento en curso ya que se realiza durante todo el año.
</t>
    </r>
    <r>
      <rPr>
        <b/>
        <sz val="11"/>
        <color theme="1"/>
        <rFont val="Arial Narrow"/>
        <family val="2"/>
      </rPr>
      <t>G. Talento Humano:</t>
    </r>
    <r>
      <rPr>
        <sz val="11"/>
        <color theme="1"/>
        <rFont val="Arial Narrow"/>
        <family val="2"/>
      </rPr>
      <t xml:space="preserve"> Al ingreso de los servidores de la entidad se reciben la inducción de los servidores.
</t>
    </r>
    <r>
      <rPr>
        <b/>
        <sz val="11"/>
        <color theme="1"/>
        <rFont val="Arial Narrow"/>
        <family val="2"/>
      </rPr>
      <t>GIT. Viáticos:</t>
    </r>
    <r>
      <rPr>
        <sz val="11"/>
        <color theme="1"/>
        <rFont val="Arial Narrow"/>
        <family val="2"/>
      </rPr>
      <t xml:space="preserve">
La evaluación de rendimiento es realizada de manera anual, por la vicepresidencia Administrativa y Financiera
Así mismo, cada uno de los funcionarios del área tiene establecidas sus actividades y funciones, las cuales previamente han sido acordadas y retroalimentadas según la responsabilidad de cada uno.
</t>
    </r>
    <r>
      <rPr>
        <b/>
        <sz val="11"/>
        <color theme="1"/>
        <rFont val="Arial Narrow"/>
        <family val="2"/>
      </rPr>
      <t>O. Gestión de la Información:</t>
    </r>
    <r>
      <rPr>
        <sz val="11"/>
        <color theme="1"/>
        <rFont val="Arial Narrow"/>
        <family val="2"/>
      </rPr>
      <t xml:space="preserve">
A corte de septiembre 2022, se realizaron y registraron las evaluaciones de desempeño de los colaboradores del área, con su respectiva calificación y observaciones del periodo evaluado.
</t>
    </r>
    <r>
      <rPr>
        <b/>
        <sz val="11"/>
        <color theme="1"/>
        <rFont val="Arial Narrow"/>
        <family val="2"/>
      </rPr>
      <t>GB. Muebles</t>
    </r>
    <r>
      <rPr>
        <sz val="11"/>
        <color theme="1"/>
        <rFont val="Arial Narrow"/>
        <family val="2"/>
      </rPr>
      <t xml:space="preserve">: evaluaciones de desempeño de todos los funcionarios de la GBM.
</t>
    </r>
    <r>
      <rPr>
        <b/>
        <sz val="11"/>
        <color theme="1"/>
        <rFont val="Arial Narrow"/>
        <family val="2"/>
      </rPr>
      <t xml:space="preserve">
GBI. Urbanos:</t>
    </r>
    <r>
      <rPr>
        <sz val="11"/>
        <color theme="1"/>
        <rFont val="Arial Narrow"/>
        <family val="2"/>
      </rPr>
      <t xml:space="preserve"> SE REALIZA DE ACUERDO A LO ESTABECIDO EN EL PROCEDIMIENTO
</t>
    </r>
    <r>
      <rPr>
        <b/>
        <sz val="11"/>
        <color theme="1"/>
        <rFont val="Arial Narrow"/>
        <family val="2"/>
      </rPr>
      <t>GR Sur Occidente</t>
    </r>
    <r>
      <rPr>
        <sz val="11"/>
        <color theme="1"/>
        <rFont val="Arial Narrow"/>
        <family val="2"/>
      </rPr>
      <t xml:space="preserve">: Se realiza por los coordinadores de cada area y la gerencia regional las correspondiente a cada funconario de acuerdo con el P-GT2-171 Procedimiento evaluación del rendimiento
</t>
    </r>
    <r>
      <rPr>
        <b/>
        <sz val="11"/>
        <color theme="1"/>
        <rFont val="Arial Narrow"/>
        <family val="2"/>
      </rPr>
      <t>GRCO:</t>
    </r>
    <r>
      <rPr>
        <sz val="11"/>
        <color theme="1"/>
        <rFont val="Arial Narrow"/>
        <family val="2"/>
      </rPr>
      <t xml:space="preserve"> Se realizo la capacitacion de tres funcionarios en el periodo de julio a septiembre dando a conocer las funciones, procedimientos a ejecutar, politicas de la entidad y codigo de etica para el desarrollo de sus actividades en la regional centro oriente.
</t>
    </r>
    <r>
      <rPr>
        <b/>
        <sz val="11"/>
        <color theme="1"/>
        <rFont val="Arial Narrow"/>
        <family val="2"/>
      </rPr>
      <t xml:space="preserve">G. Contratos: </t>
    </r>
    <r>
      <rPr>
        <sz val="11"/>
        <color theme="1"/>
        <rFont val="Arial Narrow"/>
        <family val="2"/>
      </rPr>
      <t xml:space="preserve">En el 3er Trimestre no se dio el periodo de evaluación anual de los trabajadores del área
</t>
    </r>
    <r>
      <rPr>
        <b/>
        <sz val="11"/>
        <color theme="1"/>
        <rFont val="Arial Narrow"/>
        <family val="2"/>
      </rPr>
      <t>G. Sociedades Activas</t>
    </r>
    <r>
      <rPr>
        <sz val="11"/>
        <color theme="1"/>
        <rFont val="Arial Narrow"/>
        <family val="2"/>
      </rPr>
      <t xml:space="preserve">: En el 3T de 2022 la Gerencia de Sociedades Activas no realiza evaluaciones de rendimiento.
</t>
    </r>
    <r>
      <rPr>
        <b/>
        <sz val="11"/>
        <color theme="1"/>
        <rFont val="Arial Narrow"/>
        <family val="2"/>
      </rPr>
      <t>OCAC:</t>
    </r>
    <r>
      <rPr>
        <sz val="11"/>
        <color theme="1"/>
        <rFont val="Arial Narrow"/>
        <family val="2"/>
      </rPr>
      <t xml:space="preserve"> La evaluacion de competencias comportamentales de la Oficina de Comunicaciones y Atencion al Ciudadano se llevaron a cabo durante el primer semestre de 2022
</t>
    </r>
    <r>
      <rPr>
        <b/>
        <sz val="11"/>
        <color theme="1"/>
        <rFont val="Arial Narrow"/>
        <family val="2"/>
      </rPr>
      <t xml:space="preserve">Oficina Asesora de Planeación: </t>
    </r>
    <r>
      <rPr>
        <sz val="11"/>
        <color theme="1"/>
        <rFont val="Arial Narrow"/>
        <family val="2"/>
      </rPr>
      <t xml:space="preserve">La OAP realizo la validación de compromisos comportamentales, productos, actividades y demás aspectos relacionados en la evaluación de rendimiento de cada uno de los colaboradores de la OAP.
</t>
    </r>
    <r>
      <rPr>
        <b/>
        <sz val="11"/>
        <color theme="1"/>
        <rFont val="Arial Narrow"/>
        <family val="2"/>
      </rPr>
      <t>GR Occidente</t>
    </r>
    <r>
      <rPr>
        <sz val="11"/>
        <color theme="1"/>
        <rFont val="Arial Narrow"/>
        <family val="2"/>
      </rPr>
      <t>: Se binda induccion general y especifica y se establecen las funciones. / gerencia de talento humano realiza las validaciones previas para el ingreso de funcionarios</t>
    </r>
  </si>
  <si>
    <r>
      <rPr>
        <b/>
        <sz val="11"/>
        <color theme="1"/>
        <rFont val="Arial Narrow"/>
        <family val="2"/>
      </rPr>
      <t>GIT Administrativa:</t>
    </r>
    <r>
      <rPr>
        <sz val="11"/>
        <color theme="1"/>
        <rFont val="Arial Narrow"/>
        <family val="2"/>
      </rPr>
      <t xml:space="preserve"> Evaluaciones de rendimiento de los funcionarios del área.
</t>
    </r>
    <r>
      <rPr>
        <b/>
        <sz val="11"/>
        <color theme="1"/>
        <rFont val="Arial Narrow"/>
        <family val="2"/>
      </rPr>
      <t>GIT Archivo</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GIT Aseguramiento:</t>
    </r>
    <r>
      <rPr>
        <sz val="11"/>
        <color theme="1"/>
        <rFont val="Arial Narrow"/>
        <family val="2"/>
      </rPr>
      <t xml:space="preserve"> Carpeta 43 - GIT Aseguramiento - Mapa de Riesgos
</t>
    </r>
    <r>
      <rPr>
        <b/>
        <sz val="11"/>
        <color theme="1"/>
        <rFont val="Arial Narrow"/>
        <family val="2"/>
      </rPr>
      <t>GIT. Depositarios:</t>
    </r>
    <r>
      <rPr>
        <sz val="11"/>
        <color theme="1"/>
        <rFont val="Arial Narrow"/>
        <family val="2"/>
      </rPr>
      <t xml:space="preserve">
\\fileserver\publica\10 - Grupo Gestión Depositarios\Grupo\Jeberson Hernandez
</t>
    </r>
    <r>
      <rPr>
        <b/>
        <sz val="11"/>
        <color theme="1"/>
        <rFont val="Arial Narrow"/>
        <family val="2"/>
      </rPr>
      <t>G. Financiera:</t>
    </r>
    <r>
      <rPr>
        <sz val="11"/>
        <color theme="1"/>
        <rFont val="Arial Narrow"/>
        <family val="2"/>
      </rPr>
      <t xml:space="preserve"> Las evaluaciones de desempeño de los trabajadores reposan en la carpeta pública de la Gerencia de Talento Humano.
</t>
    </r>
    <r>
      <rPr>
        <b/>
        <sz val="11"/>
        <color theme="1"/>
        <rFont val="Arial Narrow"/>
        <family val="2"/>
      </rPr>
      <t>G. Sociedades en Liquidación</t>
    </r>
    <r>
      <rPr>
        <sz val="11"/>
        <color theme="1"/>
        <rFont val="Arial Narrow"/>
        <family val="2"/>
      </rPr>
      <t xml:space="preserve">: Se está trabajando en el plan de mejoramiento.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O. Control Interno:</t>
    </r>
    <r>
      <rPr>
        <sz val="11"/>
        <color theme="1"/>
        <rFont val="Arial Narrow"/>
        <family val="2"/>
      </rPr>
      <t xml:space="preserve"> E
</t>
    </r>
    <r>
      <rPr>
        <b/>
        <sz val="11"/>
        <color theme="1"/>
        <rFont val="Arial Narrow"/>
        <family val="2"/>
      </rPr>
      <t>D. Presidencia</t>
    </r>
    <r>
      <rPr>
        <sz val="11"/>
        <color theme="1"/>
        <rFont val="Arial Narrow"/>
        <family val="2"/>
      </rPr>
      <t xml:space="preserve">: Reposa en Talento Humanosta actividad se cumplió en el primer trimestre de 2022.
</t>
    </r>
    <r>
      <rPr>
        <b/>
        <sz val="11"/>
        <color theme="1"/>
        <rFont val="Arial Narrow"/>
        <family val="2"/>
      </rPr>
      <t>G. Técnica:</t>
    </r>
    <r>
      <rPr>
        <sz val="11"/>
        <color theme="1"/>
        <rFont val="Arial Narrow"/>
        <family val="2"/>
      </rPr>
      <t xml:space="preserve">
Correos remitidos a Maria Consuelo Garcia Quintero con los formatos de las evaluaciones de desempeño realizadas de cada uno de los funcionarios pertenecientes a la Gerencia Técnica.
\\fileserver.saesas.gov.co\publica\7 - Coordinación Técnica\AREA TECNICA\FUNCIONARIOS\SARIAS\Evaluaciones de desempeño - Funciones\Evaluaciones Rendimiento Anual 2021 GT
</t>
    </r>
    <r>
      <rPr>
        <b/>
        <sz val="11"/>
        <color theme="1"/>
        <rFont val="Arial Narrow"/>
        <family val="2"/>
      </rPr>
      <t>G. Talento Humano:</t>
    </r>
    <r>
      <rPr>
        <sz val="11"/>
        <color theme="1"/>
        <rFont val="Arial Narrow"/>
        <family val="2"/>
      </rPr>
      <t xml:space="preserve"> Certificado de Inducción en Historia Laboral
</t>
    </r>
    <r>
      <rPr>
        <b/>
        <sz val="11"/>
        <color theme="1"/>
        <rFont val="Arial Narrow"/>
        <family val="2"/>
      </rPr>
      <t>GIT. Viáticos:</t>
    </r>
    <r>
      <rPr>
        <sz val="11"/>
        <color theme="1"/>
        <rFont val="Arial Narrow"/>
        <family val="2"/>
      </rPr>
      <t xml:space="preserve">
Evaluaciones de rendimiento
</t>
    </r>
    <r>
      <rPr>
        <b/>
        <sz val="11"/>
        <color theme="1"/>
        <rFont val="Arial Narrow"/>
        <family val="2"/>
      </rPr>
      <t>GB. Muebles</t>
    </r>
    <r>
      <rPr>
        <sz val="11"/>
        <color theme="1"/>
        <rFont val="Arial Narrow"/>
        <family val="2"/>
      </rPr>
      <t xml:space="preserve">: Evaluacion de desempeño
</t>
    </r>
    <r>
      <rPr>
        <b/>
        <sz val="11"/>
        <color theme="1"/>
        <rFont val="Arial Narrow"/>
        <family val="2"/>
      </rPr>
      <t>GBI. Urbanos</t>
    </r>
    <r>
      <rPr>
        <sz val="11"/>
        <color theme="1"/>
        <rFont val="Arial Narrow"/>
        <family val="2"/>
      </rPr>
      <t xml:space="preserve">: EVALUACIONES DESEMPEÑO TAHUM
</t>
    </r>
    <r>
      <rPr>
        <b/>
        <sz val="11"/>
        <color theme="1"/>
        <rFont val="Arial Narrow"/>
        <family val="2"/>
      </rPr>
      <t xml:space="preserve">GR Sur Occidente: </t>
    </r>
    <r>
      <rPr>
        <sz val="11"/>
        <color theme="1"/>
        <rFont val="Arial Narrow"/>
        <family val="2"/>
      </rPr>
      <t xml:space="preserve">Correo elecronico enviado a la gerencia de talento humano con las evaluaciones de rendimiento de cada funcionario a cargo de la regional
</t>
    </r>
    <r>
      <rPr>
        <b/>
        <sz val="11"/>
        <color theme="1"/>
        <rFont val="Arial Narrow"/>
        <family val="2"/>
      </rPr>
      <t>GRCO</t>
    </r>
    <r>
      <rPr>
        <sz val="11"/>
        <color theme="1"/>
        <rFont val="Arial Narrow"/>
        <family val="2"/>
      </rPr>
      <t xml:space="preserve">: Aplicativo Teams y Correo electronico enviado con las politicas y procedimientos de la entidad.
</t>
    </r>
    <r>
      <rPr>
        <b/>
        <sz val="11"/>
        <color theme="1"/>
        <rFont val="Arial Narrow"/>
        <family val="2"/>
      </rPr>
      <t xml:space="preserve">
OCAC:</t>
    </r>
    <r>
      <rPr>
        <sz val="11"/>
        <color theme="1"/>
        <rFont val="Arial Narrow"/>
        <family val="2"/>
      </rPr>
      <t xml:space="preserve"> Evaluaciones que reposan en la Gerencia de Talento Humano
</t>
    </r>
    <r>
      <rPr>
        <b/>
        <sz val="11"/>
        <color theme="1"/>
        <rFont val="Arial Narrow"/>
        <family val="2"/>
      </rPr>
      <t>O. Asesora de Planeación:</t>
    </r>
    <r>
      <rPr>
        <sz val="11"/>
        <color theme="1"/>
        <rFont val="Arial Narrow"/>
        <family val="2"/>
      </rPr>
      <t xml:space="preserve">Evaluaciones de rendimiento
</t>
    </r>
    <r>
      <rPr>
        <b/>
        <sz val="11"/>
        <color theme="1"/>
        <rFont val="Arial Narrow"/>
        <family val="2"/>
      </rPr>
      <t>GR Occidente</t>
    </r>
    <r>
      <rPr>
        <sz val="11"/>
        <color theme="1"/>
        <rFont val="Arial Narrow"/>
        <family val="2"/>
      </rPr>
      <t>: Formato de comunicación de funciones F-GT1-004</t>
    </r>
  </si>
  <si>
    <r>
      <rPr>
        <b/>
        <sz val="11"/>
        <color theme="1"/>
        <rFont val="Arial Narrow"/>
        <family val="2"/>
      </rPr>
      <t>GIT Administrativa</t>
    </r>
    <r>
      <rPr>
        <sz val="11"/>
        <color theme="1"/>
        <rFont val="Arial Narrow"/>
        <family val="2"/>
      </rPr>
      <t xml:space="preserve">: En el mes de marzo del 2022 se realizo la evaluación de rendimiento anual de los funcionarios del área, en la que se les recordó sus obligaciones y compromisos, haciendo la pertinente retroalimentación sobre los aspectos a mejorar.
</t>
    </r>
    <r>
      <rPr>
        <b/>
        <sz val="11"/>
        <color theme="1"/>
        <rFont val="Arial Narrow"/>
        <family val="2"/>
      </rPr>
      <t xml:space="preserve">
GIT Archivo</t>
    </r>
    <r>
      <rPr>
        <sz val="11"/>
        <color theme="1"/>
        <rFont val="Arial Narrow"/>
        <family val="2"/>
      </rPr>
      <t xml:space="preserve">: En el mes de abril del 2022 de realizaron las evaluaciones de rendimiento en donde se le retroalimentaron a los funcionarios sus funciones y objetivos propuestos en el 2022
</t>
    </r>
    <r>
      <rPr>
        <b/>
        <sz val="11"/>
        <color theme="1"/>
        <rFont val="Arial Narrow"/>
        <family val="2"/>
      </rPr>
      <t>GIT Aseguramiento</t>
    </r>
    <r>
      <rPr>
        <sz val="11"/>
        <color theme="1"/>
        <rFont val="Arial Narrow"/>
        <family val="2"/>
      </rPr>
      <t xml:space="preserve">: En el 2T el GIT no recibió funcionarios nuevos, en el  3T ingresaron 2 funcionarios al cargo Técnico I
</t>
    </r>
    <r>
      <rPr>
        <b/>
        <sz val="11"/>
        <color theme="1"/>
        <rFont val="Arial Narrow"/>
        <family val="2"/>
      </rPr>
      <t>GIT Depositarios:</t>
    </r>
    <r>
      <rPr>
        <sz val="11"/>
        <color theme="1"/>
        <rFont val="Arial Narrow"/>
        <family val="2"/>
      </rPr>
      <t xml:space="preserve"> Sin Reporte
</t>
    </r>
    <r>
      <rPr>
        <b/>
        <sz val="11"/>
        <color theme="1"/>
        <rFont val="Arial Narrow"/>
        <family val="2"/>
      </rPr>
      <t>G. Financiera:</t>
    </r>
    <r>
      <rPr>
        <sz val="11"/>
        <color theme="1"/>
        <rFont val="Arial Narrow"/>
        <family val="2"/>
      </rPr>
      <t xml:space="preserve"> Para los funcionarios y contratistas nuevos se realiza inducciones y capacitaciones por parte de los trabajosdores del área para darles a conocer sus responsabilidades y alcances de las actividades a su cargo, respetando y cumpliendo los código de ética de la empresa.
</t>
    </r>
    <r>
      <rPr>
        <b/>
        <sz val="11"/>
        <color theme="1"/>
        <rFont val="Arial Narrow"/>
        <family val="2"/>
      </rPr>
      <t>G. Proyectos Especiales:</t>
    </r>
    <r>
      <rPr>
        <sz val="11"/>
        <color theme="1"/>
        <rFont val="Arial Narrow"/>
        <family val="2"/>
      </rPr>
      <t xml:space="preserve"> A corte del tercer trimestre de 2022 no ingresaron funcionarios nuevos a la Gerencia de Proyectos Especiales a excepción de la nueva Gerente del área, no obstante la socialización de las obligaciones contracturales y funciones de su cargo son presentadas por la Gerencia de Talento humano.
</t>
    </r>
    <r>
      <rPr>
        <b/>
        <sz val="11"/>
        <color theme="1"/>
        <rFont val="Arial Narrow"/>
        <family val="2"/>
      </rPr>
      <t>G. Sociedades en Liquidación</t>
    </r>
    <r>
      <rPr>
        <sz val="11"/>
        <color theme="1"/>
        <rFont val="Arial Narrow"/>
        <family val="2"/>
      </rPr>
      <t xml:space="preserve">: Esta en revisión los ajustes propuestos al plan de mejoramiento.
</t>
    </r>
    <r>
      <rPr>
        <b/>
        <sz val="11"/>
        <color theme="1"/>
        <rFont val="Arial Narrow"/>
        <family val="2"/>
      </rPr>
      <t>GBI. Rurales:</t>
    </r>
    <r>
      <rPr>
        <sz val="11"/>
        <color theme="1"/>
        <rFont val="Arial Narrow"/>
        <family val="2"/>
      </rPr>
      <t xml:space="preserve">
* Se realiza la revision en cuanto cumplimiento de metas ( indicadores).
*se realiza la revision de temas a nivel comportamental.
*Se evalua el nivel de compromiso para con las actividaddes del area 
* Se evalua el nivel de responsabilidad para con las actividades del area/
* Posteriomente se procede al diligenciamiento del  formato de la funcion publica remitido por talento Humano, se envia al funcionario para concertar resultado y respectiva firma y retorno a la oficina de talento humano.
</t>
    </r>
    <r>
      <rPr>
        <b/>
        <sz val="11"/>
        <color theme="1"/>
        <rFont val="Arial Narrow"/>
        <family val="2"/>
      </rPr>
      <t>G.R Norte:</t>
    </r>
    <r>
      <rPr>
        <sz val="11"/>
        <color theme="1"/>
        <rFont val="Arial Narrow"/>
        <family val="2"/>
      </rPr>
      <t xml:space="preserve"> Sin Iniciar
</t>
    </r>
    <r>
      <rPr>
        <b/>
        <sz val="11"/>
        <color theme="1"/>
        <rFont val="Arial Narrow"/>
        <family val="2"/>
      </rPr>
      <t>O. Control Interno</t>
    </r>
    <r>
      <rPr>
        <sz val="11"/>
        <color theme="1"/>
        <rFont val="Arial Narrow"/>
        <family val="2"/>
      </rPr>
      <t xml:space="preserve">: Desde el mes de julio se cuenta con una colaboradora profesional II. Desde la Oficina de Control Interno se realizó la inducción correspondiente.
</t>
    </r>
    <r>
      <rPr>
        <b/>
        <sz val="11"/>
        <color theme="1"/>
        <rFont val="Arial Narrow"/>
        <family val="2"/>
      </rPr>
      <t>D. Presidencia:</t>
    </r>
    <r>
      <rPr>
        <sz val="11"/>
        <color theme="1"/>
        <rFont val="Arial Narrow"/>
        <family val="2"/>
      </rPr>
      <t xml:space="preserve"> Cada vez que ingresa un funcionario nuevo al area, se realiza el respectivo proceso de capacitacion de los temas generales y especificos a desempeñar. Aunando las capacitaciones a cargo de talento humano
</t>
    </r>
    <r>
      <rPr>
        <b/>
        <sz val="11"/>
        <color theme="1"/>
        <rFont val="Arial Narrow"/>
        <family val="2"/>
      </rPr>
      <t>G. Técnica:</t>
    </r>
    <r>
      <rPr>
        <sz val="11"/>
        <color theme="1"/>
        <rFont val="Arial Narrow"/>
        <family val="2"/>
      </rPr>
      <t xml:space="preserve">
Se realizan capacitaciones periódicamente para todos los funcionarios de la Gerencia Técnica y SAE. Cuando un funcionario ingresa a la Gerencia Técnica se le brinda una capacitación en todos los procesos de la SAE y se le asigna una persona quien brinda el acompañamiento y capacitación del funcionario en sus labores específicas de acuerdo al proceso de desempeño. Cuando se realizan las evaluaciones de desempeño se realiza seguimiento del conocimiento y gestión del funcionario.
Formación y desarrollo realiza una inducción SAE en diferentes temas como Talento Humano – Gestiones administrativas y Financieras – Comunicación y Atencion a Requerimientos – Tecnología 
Estado de seguimiento en curso ya que se realiza durante todo el año.
</t>
    </r>
    <r>
      <rPr>
        <b/>
        <sz val="11"/>
        <color theme="1"/>
        <rFont val="Arial Narrow"/>
        <family val="2"/>
      </rPr>
      <t>G. Talento Humano:</t>
    </r>
    <r>
      <rPr>
        <sz val="11"/>
        <color theme="1"/>
        <rFont val="Arial Narrow"/>
        <family val="2"/>
      </rPr>
      <t xml:space="preserve"> Se complementa con cursos virtuales y entrenamiento en el puesto de trabajo por parte del lider de proceso
</t>
    </r>
    <r>
      <rPr>
        <b/>
        <sz val="11"/>
        <color theme="1"/>
        <rFont val="Arial Narrow"/>
        <family val="2"/>
      </rPr>
      <t>GIT. Viáticos:</t>
    </r>
    <r>
      <rPr>
        <sz val="11"/>
        <color theme="1"/>
        <rFont val="Arial Narrow"/>
        <family val="2"/>
      </rPr>
      <t xml:space="preserve">
Los integrantes del Git de viáticos recibieron la inducción general de la gerencia de Talento Humano, y se brinda orientación especifica sobre el funcionamiento y obligaciones a su cargo
</t>
    </r>
    <r>
      <rPr>
        <b/>
        <sz val="11"/>
        <color theme="1"/>
        <rFont val="Arial Narrow"/>
        <family val="2"/>
      </rPr>
      <t>O. Gestión de la Información:</t>
    </r>
    <r>
      <rPr>
        <sz val="11"/>
        <color theme="1"/>
        <rFont val="Arial Narrow"/>
        <family val="2"/>
      </rPr>
      <t xml:space="preserve">
A corte de septiembre 2022 se dictó inducción del SGSI y mesa de ayuda a nuevos funcionarios, en las capacitaciones programadas por talento humano 
</t>
    </r>
    <r>
      <rPr>
        <b/>
        <sz val="11"/>
        <color theme="1"/>
        <rFont val="Arial Narrow"/>
        <family val="2"/>
      </rPr>
      <t>GBI. Urbano</t>
    </r>
    <r>
      <rPr>
        <sz val="11"/>
        <color theme="1"/>
        <rFont val="Arial Narrow"/>
        <family val="2"/>
      </rPr>
      <t xml:space="preserve">s: SE REALIZA DE ACUERDO A LO ESTABECIDO EN EL PROCEDIMIENTO
</t>
    </r>
    <r>
      <rPr>
        <b/>
        <sz val="11"/>
        <color theme="1"/>
        <rFont val="Arial Narrow"/>
        <family val="2"/>
      </rPr>
      <t>GR Sur occidente:</t>
    </r>
    <r>
      <rPr>
        <sz val="11"/>
        <color theme="1"/>
        <rFont val="Arial Narrow"/>
        <family val="2"/>
      </rPr>
      <t xml:space="preserve"> Al ingreso de cada nuevo funcionario se le entrega el material metodologico y de procedimientos de la entidad con el cual conoce el funcionamiento de la organización, a la fecha se encunetra un funcionario en periodo de prueba y capacitación
</t>
    </r>
    <r>
      <rPr>
        <b/>
        <sz val="11"/>
        <color theme="1"/>
        <rFont val="Arial Narrow"/>
        <family val="2"/>
      </rPr>
      <t>GRCO</t>
    </r>
    <r>
      <rPr>
        <sz val="11"/>
        <color theme="1"/>
        <rFont val="Arial Narrow"/>
        <family val="2"/>
      </rPr>
      <t xml:space="preserve">: Capacitacion, seguimiento y monitoreo a los funcionarios nuevos para la ejecucion de los procedimientos. 
</t>
    </r>
    <r>
      <rPr>
        <b/>
        <sz val="11"/>
        <color theme="1"/>
        <rFont val="Arial Narrow"/>
        <family val="2"/>
      </rPr>
      <t xml:space="preserve">G. Sociedades Activas: </t>
    </r>
    <r>
      <rPr>
        <sz val="11"/>
        <color theme="1"/>
        <rFont val="Arial Narrow"/>
        <family val="2"/>
      </rPr>
      <t xml:space="preserve">En el 3T de 2022 ingresó un funcionario a la Gerencia de Sociedades Activas a quien el área de talento humano le realiza la respectiva inducción
</t>
    </r>
    <r>
      <rPr>
        <b/>
        <sz val="11"/>
        <color theme="1"/>
        <rFont val="Arial Narrow"/>
        <family val="2"/>
      </rPr>
      <t>OCAC</t>
    </r>
    <r>
      <rPr>
        <sz val="11"/>
        <color theme="1"/>
        <rFont val="Arial Narrow"/>
        <family val="2"/>
      </rPr>
      <t xml:space="preserve">: De acuerdo con el plan de capacitación que tiene la gerencia de Talento Humano, los nuevos integrantes del equipo recibieron capacitación e inducción al momento de su ingreso a la Entidad, de forma alterna el equipo de Comunicaciones y Atenciòn al Ciudadano por medio de la práctica enseñan los procedimientos para la ejecución de los procesos.
</t>
    </r>
    <r>
      <rPr>
        <b/>
        <sz val="11"/>
        <color theme="1"/>
        <rFont val="Arial Narrow"/>
        <family val="2"/>
      </rPr>
      <t>Oficina Asesora de Planeación</t>
    </r>
    <r>
      <rPr>
        <sz val="11"/>
        <color theme="1"/>
        <rFont val="Arial Narrow"/>
        <family val="2"/>
      </rPr>
      <t xml:space="preserve">: No se presentaron para el tercer trimestre vinculaciones de funcionarios nuevos 
</t>
    </r>
    <r>
      <rPr>
        <b/>
        <sz val="11"/>
        <color theme="1"/>
        <rFont val="Arial Narrow"/>
        <family val="2"/>
      </rPr>
      <t>GB. Muebles</t>
    </r>
    <r>
      <rPr>
        <sz val="11"/>
        <color theme="1"/>
        <rFont val="Arial Narrow"/>
        <family val="2"/>
      </rPr>
      <t xml:space="preserve">: Ya fueron remitidas al area de tlento humano la calificacion de evaluacion de desempeño de todos los funcionarios de la GBM
</t>
    </r>
    <r>
      <rPr>
        <b/>
        <sz val="11"/>
        <color theme="1"/>
        <rFont val="Arial Narrow"/>
        <family val="2"/>
      </rPr>
      <t xml:space="preserve">GR Occidente: </t>
    </r>
    <r>
      <rPr>
        <sz val="11"/>
        <color theme="1"/>
        <rFont val="Arial Narrow"/>
        <family val="2"/>
      </rPr>
      <t>Se binda induccion general y especifica y se establecen las funciones. / gerencia de talento humano realiza las validaciones previas para el ingreso de funcionarios</t>
    </r>
  </si>
  <si>
    <r>
      <rPr>
        <b/>
        <sz val="11"/>
        <color theme="1"/>
        <rFont val="Arial Narrow"/>
        <family val="2"/>
      </rPr>
      <t>GIT Archivo:</t>
    </r>
    <r>
      <rPr>
        <sz val="11"/>
        <color theme="1"/>
        <rFont val="Arial Narrow"/>
        <family val="2"/>
      </rPr>
      <t xml:space="preserve"> se deja evidencia en la siguiente ruta: \\fileserver\publica\1001 - Usuarios\201 - Archivo y Correspondencia\jalayon\JEISON\BACKUP 23_12_20\Evaluaciones de rendimiento 2022
</t>
    </r>
    <r>
      <rPr>
        <b/>
        <sz val="11"/>
        <color theme="1"/>
        <rFont val="Arial Narrow"/>
        <family val="2"/>
      </rPr>
      <t>GIT Aseguramiento</t>
    </r>
    <r>
      <rPr>
        <sz val="11"/>
        <color theme="1"/>
        <rFont val="Arial Narrow"/>
        <family val="2"/>
      </rPr>
      <t xml:space="preserve">: De los funcionarios que ingresaron en 3T se cuenta con formato de comunicación de funciones 
</t>
    </r>
    <r>
      <rPr>
        <b/>
        <sz val="11"/>
        <color theme="1"/>
        <rFont val="Arial Narrow"/>
        <family val="2"/>
      </rPr>
      <t>G. Financiera:</t>
    </r>
    <r>
      <rPr>
        <sz val="11"/>
        <color theme="1"/>
        <rFont val="Arial Narrow"/>
        <family val="2"/>
      </rPr>
      <t xml:space="preserve"> Para el 3T ingresaron 2 nuevos funcionarios a la Gerencia Financiera, se realizaron  inducciones por parte de RH y capacitaciones en procesos por parte de los funcionarios del área
</t>
    </r>
    <r>
      <rPr>
        <b/>
        <sz val="11"/>
        <color theme="1"/>
        <rFont val="Arial Narrow"/>
        <family val="2"/>
      </rPr>
      <t>G. Sociedades en Liquidación:</t>
    </r>
    <r>
      <rPr>
        <sz val="11"/>
        <color theme="1"/>
        <rFont val="Arial Narrow"/>
        <family val="2"/>
      </rPr>
      <t xml:space="preserve"> Propuesta de ajustes al plan de mejoramiento.
</t>
    </r>
    <r>
      <rPr>
        <b/>
        <sz val="11"/>
        <color theme="1"/>
        <rFont val="Arial Narrow"/>
        <family val="2"/>
      </rPr>
      <t>GBI. Rurales:</t>
    </r>
    <r>
      <rPr>
        <sz val="11"/>
        <color theme="1"/>
        <rFont val="Arial Narrow"/>
        <family val="2"/>
      </rPr>
      <t xml:space="preserve">
* Correo electronico funcionarios y talento humano con evaluaciones fiirmadas 
</t>
    </r>
    <r>
      <rPr>
        <b/>
        <sz val="11"/>
        <color theme="1"/>
        <rFont val="Arial Narrow"/>
        <family val="2"/>
      </rPr>
      <t>O. Control Interno:</t>
    </r>
    <r>
      <rPr>
        <sz val="11"/>
        <color theme="1"/>
        <rFont val="Arial Narrow"/>
        <family val="2"/>
      </rPr>
      <t xml:space="preserve"> Listado de asistencia. 
</t>
    </r>
    <r>
      <rPr>
        <b/>
        <sz val="11"/>
        <color theme="1"/>
        <rFont val="Arial Narrow"/>
        <family val="2"/>
      </rPr>
      <t>D. Presidencia</t>
    </r>
    <r>
      <rPr>
        <sz val="11"/>
        <color theme="1"/>
        <rFont val="Arial Narrow"/>
        <family val="2"/>
      </rPr>
      <t xml:space="preserve">: \\fileserver\publica\55 - Presidencia\SEGUIMIENTO RIESGOS. 
</t>
    </r>
    <r>
      <rPr>
        <b/>
        <sz val="11"/>
        <color theme="1"/>
        <rFont val="Arial Narrow"/>
        <family val="2"/>
      </rPr>
      <t xml:space="preserve">
G. Técnica:
</t>
    </r>
    <r>
      <rPr>
        <sz val="11"/>
        <color theme="1"/>
        <rFont val="Arial Narrow"/>
        <family val="2"/>
      </rPr>
      <t xml:space="preserve">Evaluaciones de desempeño. F-GT1-268, Capacitaciones presenciales y por plataforma Teams, Listado de asistencia realizado por Gerencia del Talento Humano en las capacitaciones de Inducción.
Correo remitido por desarrollosae@saesas.gov.co Inducción SAE aplicativos
</t>
    </r>
    <r>
      <rPr>
        <b/>
        <sz val="11"/>
        <color theme="1"/>
        <rFont val="Arial Narrow"/>
        <family val="2"/>
      </rPr>
      <t>G. Talento Humano:</t>
    </r>
    <r>
      <rPr>
        <sz val="11"/>
        <color theme="1"/>
        <rFont val="Arial Narrow"/>
        <family val="2"/>
      </rPr>
      <t xml:space="preserve"> Certificados Cursos en Historia Labroal
</t>
    </r>
    <r>
      <rPr>
        <b/>
        <sz val="11"/>
        <color theme="1"/>
        <rFont val="Arial Narrow"/>
        <family val="2"/>
      </rPr>
      <t>GIT. Viáticos:</t>
    </r>
    <r>
      <rPr>
        <sz val="11"/>
        <color theme="1"/>
        <rFont val="Arial Narrow"/>
        <family val="2"/>
      </rPr>
      <t xml:space="preserve">
Planillas de asistencia a inducción por parte de la Gerencia de Talento Humano
</t>
    </r>
    <r>
      <rPr>
        <b/>
        <sz val="11"/>
        <color theme="1"/>
        <rFont val="Arial Narrow"/>
        <family val="2"/>
      </rPr>
      <t>O. Gestión de la Información:</t>
    </r>
    <r>
      <rPr>
        <sz val="11"/>
        <color theme="1"/>
        <rFont val="Arial Narrow"/>
        <family val="2"/>
      </rPr>
      <t xml:space="preserve">
\\fileserver\Publica1\39 - Oficina OGI\Seguridad\Dneme\2022\Plan de Accion\Mesas Trabajo Internas
</t>
    </r>
    <r>
      <rPr>
        <b/>
        <sz val="11"/>
        <color theme="1"/>
        <rFont val="Arial Narrow"/>
        <family val="2"/>
      </rPr>
      <t>GBI. Urbanos:</t>
    </r>
    <r>
      <rPr>
        <sz val="11"/>
        <color theme="1"/>
        <rFont val="Arial Narrow"/>
        <family val="2"/>
      </rPr>
      <t xml:space="preserve"> EVALUACIONES DESEMPEÑO TAHUM
</t>
    </r>
    <r>
      <rPr>
        <b/>
        <sz val="11"/>
        <color theme="1"/>
        <rFont val="Arial Narrow"/>
        <family val="2"/>
      </rPr>
      <t xml:space="preserve">GR Sur Occidente: </t>
    </r>
    <r>
      <rPr>
        <sz val="11"/>
        <color theme="1"/>
        <rFont val="Arial Narrow"/>
        <family val="2"/>
      </rPr>
      <t xml:space="preserve">
Correo elecronico enviado a la gerencia de talento humano con las evaluaciones de rendimiento de cada funcionario a cargo de la regional
</t>
    </r>
    <r>
      <rPr>
        <b/>
        <sz val="11"/>
        <color theme="1"/>
        <rFont val="Arial Narrow"/>
        <family val="2"/>
      </rPr>
      <t>GRCO</t>
    </r>
    <r>
      <rPr>
        <sz val="11"/>
        <color theme="1"/>
        <rFont val="Arial Narrow"/>
        <family val="2"/>
      </rPr>
      <t xml:space="preserve">: Aplicativo Teams y Correo electronico enviado con las politicas y procedimientos de la entidad.
</t>
    </r>
    <r>
      <rPr>
        <b/>
        <sz val="11"/>
        <color theme="1"/>
        <rFont val="Arial Narrow"/>
        <family val="2"/>
      </rPr>
      <t>OCAC</t>
    </r>
    <r>
      <rPr>
        <sz val="11"/>
        <color theme="1"/>
        <rFont val="Arial Narrow"/>
        <family val="2"/>
      </rPr>
      <t xml:space="preserve">: Registro y certificados de asistencia a capacitaciones que reposan en la Gerencia de Talento Humano.
</t>
    </r>
    <r>
      <rPr>
        <b/>
        <sz val="11"/>
        <color theme="1"/>
        <rFont val="Arial Narrow"/>
        <family val="2"/>
      </rPr>
      <t>GB. Muebles</t>
    </r>
    <r>
      <rPr>
        <sz val="11"/>
        <color theme="1"/>
        <rFont val="Arial Narrow"/>
        <family val="2"/>
      </rPr>
      <t xml:space="preserve">: Remisión evaluacviones de desempeño de todos los funcionarios de la GBM
</t>
    </r>
    <r>
      <rPr>
        <b/>
        <sz val="11"/>
        <color theme="1"/>
        <rFont val="Arial Narrow"/>
        <family val="2"/>
      </rPr>
      <t xml:space="preserve">GR Occidente: </t>
    </r>
    <r>
      <rPr>
        <sz val="11"/>
        <color theme="1"/>
        <rFont val="Arial Narrow"/>
        <family val="2"/>
      </rPr>
      <t>Formato de comunicación de funciones F-GT1-004</t>
    </r>
  </si>
  <si>
    <r>
      <rPr>
        <b/>
        <sz val="11"/>
        <color theme="1"/>
        <rFont val="Arial Narrow"/>
        <family val="2"/>
      </rPr>
      <t>GIT Administrativa:</t>
    </r>
    <r>
      <rPr>
        <sz val="11"/>
        <color theme="1"/>
        <rFont val="Arial Narrow"/>
        <family val="2"/>
      </rPr>
      <t xml:space="preserve"> En los procesos de contratación adelantados por el área, los estudios previos son elaborados con base en lo establecido en el Manual de Contratación y el formato F-BS1-054 determinado para tal fin. Las solicitudes de contratación son gestionadas a través del aplicativo seven, dejando la trazabilidad del proceso.
</t>
    </r>
    <r>
      <rPr>
        <b/>
        <sz val="11"/>
        <color theme="1"/>
        <rFont val="Arial Narrow"/>
        <family val="2"/>
      </rPr>
      <t>GIT Archivo:</t>
    </r>
    <r>
      <rPr>
        <sz val="11"/>
        <color theme="1"/>
        <rFont val="Arial Narrow"/>
        <family val="2"/>
      </rPr>
      <t xml:space="preserve"> En el Tercer Trimestre del 2022  el Git de Archivo y correspondencia no genero procesos de contratacion.
</t>
    </r>
    <r>
      <rPr>
        <b/>
        <sz val="11"/>
        <color theme="1"/>
        <rFont val="Arial Narrow"/>
        <family val="2"/>
      </rPr>
      <t>GIT Aseguramiento</t>
    </r>
    <r>
      <rPr>
        <sz val="11"/>
        <color theme="1"/>
        <rFont val="Arial Narrow"/>
        <family val="2"/>
      </rPr>
      <t xml:space="preserve">: Sin iniciar
</t>
    </r>
    <r>
      <rPr>
        <b/>
        <sz val="11"/>
        <color theme="1"/>
        <rFont val="Arial Narrow"/>
        <family val="2"/>
      </rPr>
      <t>GIT. Depositarios:</t>
    </r>
    <r>
      <rPr>
        <sz val="11"/>
        <color theme="1"/>
        <rFont val="Arial Narrow"/>
        <family val="2"/>
      </rPr>
      <t xml:space="preserve"> 
NIO APLICA 
</t>
    </r>
    <r>
      <rPr>
        <b/>
        <sz val="11"/>
        <color theme="1"/>
        <rFont val="Arial Narrow"/>
        <family val="2"/>
      </rPr>
      <t>G. Financiera:</t>
    </r>
    <r>
      <rPr>
        <sz val="11"/>
        <color theme="1"/>
        <rFont val="Arial Narrow"/>
        <family val="2"/>
      </rPr>
      <t xml:space="preserve"> La Gerencia Financiera como parte del equipo evaluador de los procesos contractuales, realiza la verificación de los requisitos habilitantes financieros e informa mediante memorando a la Gerencia de Contratos los resultados de las evaluaciones financieras. En caso de requerir subsanes a las propuestas de los proponentes, las solicita a la Gerencia de contratos por correo electrónico. Para los procesos contractuales donde la Gerencia Financiera hace parte de la supervisión del contrato, revisa adiicionalmente los requisitos técnicos del mismo.
</t>
    </r>
    <r>
      <rPr>
        <b/>
        <sz val="11"/>
        <color theme="1"/>
        <rFont val="Arial Narrow"/>
        <family val="2"/>
      </rPr>
      <t xml:space="preserve">
G. Proyectos Especiales</t>
    </r>
    <r>
      <rPr>
        <sz val="11"/>
        <color theme="1"/>
        <rFont val="Arial Narrow"/>
        <family val="2"/>
      </rPr>
      <t xml:space="preserve">: La Gerencia de Proyectos Epeciales a corte del tercer trimestre de 2022, no realizó procesos de contratación que requirieran la publicación de terminos de referencia y/o pliegos de condiciones. 
</t>
    </r>
    <r>
      <rPr>
        <b/>
        <sz val="11"/>
        <color theme="1"/>
        <rFont val="Arial Narrow"/>
        <family val="2"/>
      </rPr>
      <t xml:space="preserve">
G. Sociedades en Liquidación</t>
    </r>
    <r>
      <rPr>
        <sz val="11"/>
        <color theme="1"/>
        <rFont val="Arial Narrow"/>
        <family val="2"/>
      </rPr>
      <t xml:space="preserve">: Participa en las convocatorias a saber en lo relacionado con depositarios en calidad de liquidadores.
</t>
    </r>
    <r>
      <rPr>
        <b/>
        <sz val="11"/>
        <color theme="1"/>
        <rFont val="Arial Narrow"/>
        <family val="2"/>
      </rPr>
      <t xml:space="preserve">
GBI. Rurales:</t>
    </r>
    <r>
      <rPr>
        <sz val="11"/>
        <color theme="1"/>
        <rFont val="Arial Narrow"/>
        <family val="2"/>
      </rPr>
      <t xml:space="preserve">
La Gerencia de Bienes inmuebles rurales no paritcipa en este proceso 
</t>
    </r>
    <r>
      <rPr>
        <b/>
        <sz val="11"/>
        <color theme="1"/>
        <rFont val="Arial Narrow"/>
        <family val="2"/>
      </rPr>
      <t xml:space="preserve">
G.R Norte:</t>
    </r>
    <r>
      <rPr>
        <sz val="11"/>
        <color theme="1"/>
        <rFont val="Arial Narrow"/>
        <family val="2"/>
      </rPr>
      <t xml:space="preserve"> La Gerencia no participa de esta actividad.
</t>
    </r>
    <r>
      <rPr>
        <b/>
        <sz val="11"/>
        <color theme="1"/>
        <rFont val="Arial Narrow"/>
        <family val="2"/>
      </rPr>
      <t>O. Control Interno</t>
    </r>
    <r>
      <rPr>
        <sz val="11"/>
        <color theme="1"/>
        <rFont val="Arial Narrow"/>
        <family val="2"/>
      </rPr>
      <t xml:space="preserve">: La Oficina de Control Interno no participa en la ejecución de este control.
</t>
    </r>
    <r>
      <rPr>
        <b/>
        <sz val="11"/>
        <color theme="1"/>
        <rFont val="Arial Narrow"/>
        <family val="2"/>
      </rPr>
      <t xml:space="preserve">D. Presidencia: </t>
    </r>
    <r>
      <rPr>
        <sz val="11"/>
        <color theme="1"/>
        <rFont val="Arial Narrow"/>
        <family val="2"/>
      </rPr>
      <t xml:space="preserve">El despacho de la Presidencia no realiza supervision de contratos, toda vez que se encuentran bajo responsabilidad de cada area competente.
</t>
    </r>
    <r>
      <rPr>
        <b/>
        <sz val="11"/>
        <color theme="1"/>
        <rFont val="Arial Narrow"/>
        <family val="2"/>
      </rPr>
      <t>G. Técnica:</t>
    </r>
    <r>
      <rPr>
        <sz val="11"/>
        <color theme="1"/>
        <rFont val="Arial Narrow"/>
        <family val="2"/>
      </rPr>
      <t xml:space="preserve">
El Gerente Técnico asigna un Apoyo de Supervisión de contratos de acuerdo al área de desempeño quien se encarga de verificar los estudios previos, estudios de mercado, riesgos y requerimientos exigidos, realizando un registro de la revisión. El encargado de aprobar el proceso es el Gerente Técnico supervisor de los contratos. La Gerencia Técnica cuenta con una abogada Jenny Bravo quien se encarga de brindar el apoyo en la parte jurídica de los contratos.
Estado de seguimiento en curso ya que se realiza durante todo el año
</t>
    </r>
    <r>
      <rPr>
        <b/>
        <sz val="11"/>
        <color theme="1"/>
        <rFont val="Arial Narrow"/>
        <family val="2"/>
      </rPr>
      <t>G. Talento Humano</t>
    </r>
    <r>
      <rPr>
        <sz val="11"/>
        <color theme="1"/>
        <rFont val="Arial Narrow"/>
        <family val="2"/>
      </rPr>
      <t xml:space="preserve">: Radicacion de Estudios previos y estudio de mercado en la plataforma seven y posterior se publican en la web y plataforma secop
</t>
    </r>
    <r>
      <rPr>
        <b/>
        <sz val="11"/>
        <color theme="1"/>
        <rFont val="Arial Narrow"/>
        <family val="2"/>
      </rPr>
      <t>GIT. Viáticos:</t>
    </r>
    <r>
      <rPr>
        <sz val="11"/>
        <color theme="1"/>
        <rFont val="Arial Narrow"/>
        <family val="2"/>
      </rPr>
      <t xml:space="preserve">
La asignacion de la evaluacion la realiza el profesional que tiene los conociemitnos tecnico de la necesidad de la contratación, en cuantoo alo s requisito juridico y financiero los hace el area encargada.
</t>
    </r>
    <r>
      <rPr>
        <b/>
        <sz val="11"/>
        <color theme="1"/>
        <rFont val="Arial Narrow"/>
        <family val="2"/>
      </rPr>
      <t>O. Gestión de la Información:</t>
    </r>
    <r>
      <rPr>
        <sz val="11"/>
        <color theme="1"/>
        <rFont val="Arial Narrow"/>
        <family val="2"/>
      </rPr>
      <t xml:space="preserve">
A corte de septiembre 2022, la OGI mediante la evaluación  de las propuestas de los proponentes realiza la verificación de los requisitos técnicos habilitantes y en caso de no  cumplir alguno solicita al área de contratos subsanar a estos requisitos.
El area de contratos envía a través de carta de subsanación, correos a los proponentes
</t>
    </r>
    <r>
      <rPr>
        <b/>
        <sz val="11"/>
        <color theme="1"/>
        <rFont val="Arial Narrow"/>
        <family val="2"/>
      </rPr>
      <t xml:space="preserve">
GBI. Urbano</t>
    </r>
    <r>
      <rPr>
        <sz val="11"/>
        <color theme="1"/>
        <rFont val="Arial Narrow"/>
        <family val="2"/>
      </rPr>
      <t xml:space="preserve">s EN ESTE MOMENTO NO SE ENCUENTRAN PROCESOS DE CONTRATACIÓN EN CURSO, SIN EMBARGO ESTA GERENCIA SE ENCARGA DE LA EVALUACIÓN TECNICA Y REMITE DICHO RESULTADO A LA GERENCIA DE CONTRATOS CONFORME EL PROCEDIMIENTO DISPUESTO
</t>
    </r>
    <r>
      <rPr>
        <b/>
        <sz val="11"/>
        <color theme="1"/>
        <rFont val="Arial Narrow"/>
        <family val="2"/>
      </rPr>
      <t>GR Sur Occidente</t>
    </r>
    <r>
      <rPr>
        <sz val="11"/>
        <color theme="1"/>
        <rFont val="Arial Narrow"/>
        <family val="2"/>
      </rPr>
      <t xml:space="preserve">: El funicionario realiza las validaciones de acuerdo con los lineamientos exigistos por la gerencia de contratos y el procedimineto.
</t>
    </r>
    <r>
      <rPr>
        <b/>
        <sz val="11"/>
        <color theme="1"/>
        <rFont val="Arial Narrow"/>
        <family val="2"/>
      </rPr>
      <t>G. Contratos:</t>
    </r>
    <r>
      <rPr>
        <sz val="11"/>
        <color theme="1"/>
        <rFont val="Arial Narrow"/>
        <family val="2"/>
      </rPr>
      <t xml:space="preserve"> La Gerencia de Contratos solicitó subsanaciones durante el 3er trimestre a los procesos de convocatoría pública
</t>
    </r>
    <r>
      <rPr>
        <b/>
        <sz val="11"/>
        <color theme="1"/>
        <rFont val="Arial Narrow"/>
        <family val="2"/>
      </rPr>
      <t>G. Sociedades Activas:</t>
    </r>
    <r>
      <rPr>
        <sz val="11"/>
        <color theme="1"/>
        <rFont val="Arial Narrow"/>
        <family val="2"/>
      </rPr>
      <t xml:space="preserve"> En el 3T de 2022 la Gerencia no realizó celebración de contratos
</t>
    </r>
    <r>
      <rPr>
        <b/>
        <sz val="11"/>
        <color theme="1"/>
        <rFont val="Arial Narrow"/>
        <family val="2"/>
      </rPr>
      <t>OCAC:</t>
    </r>
    <r>
      <rPr>
        <sz val="11"/>
        <color theme="1"/>
        <rFont val="Arial Narrow"/>
        <family val="2"/>
      </rPr>
      <t xml:space="preserve"> La Oficina de Comunicaciones y Atencion al Ciudadano no realizó convocatorias durante esta vigencia
</t>
    </r>
    <r>
      <rPr>
        <b/>
        <sz val="11"/>
        <color theme="1"/>
        <rFont val="Arial Narrow"/>
        <family val="2"/>
      </rPr>
      <t>O. Asesora de Planeación:</t>
    </r>
    <r>
      <rPr>
        <sz val="11"/>
        <color theme="1"/>
        <rFont val="Arial Narrow"/>
        <family val="2"/>
      </rPr>
      <t xml:space="preserve">  En el Tercer Trimestre la oficicna no genero procesos de contratacion.
</t>
    </r>
    <r>
      <rPr>
        <b/>
        <sz val="11"/>
        <color theme="1"/>
        <rFont val="Arial Narrow"/>
        <family val="2"/>
      </rPr>
      <t xml:space="preserve">
GB. Muebles:</t>
    </r>
    <r>
      <rPr>
        <sz val="11"/>
        <color theme="1"/>
        <rFont val="Arial Narrow"/>
        <family val="2"/>
      </rPr>
      <t xml:space="preserve"> En la evaluacion de los oferentes se valoran los requisitos tecnicos, economicos, financieros y los demass propuestos en los estudios previos,
</t>
    </r>
    <r>
      <rPr>
        <b/>
        <sz val="11"/>
        <color theme="1"/>
        <rFont val="Arial Narrow"/>
        <family val="2"/>
      </rPr>
      <t>GR Occidente:</t>
    </r>
    <r>
      <rPr>
        <sz val="11"/>
        <color theme="1"/>
        <rFont val="Arial Narrow"/>
        <family val="2"/>
      </rPr>
      <t xml:space="preserve"> La Gerencia de contratos adelanta todos los procesos de contratacion, la Regionales solo realizan estudios previos conforme a las necesidades.</t>
    </r>
  </si>
  <si>
    <r>
      <rPr>
        <b/>
        <sz val="11"/>
        <color theme="1"/>
        <rFont val="Arial Narrow"/>
        <family val="2"/>
      </rPr>
      <t>GIT Administrativa:</t>
    </r>
    <r>
      <rPr>
        <sz val="11"/>
        <color theme="1"/>
        <rFont val="Arial Narrow"/>
        <family val="2"/>
      </rPr>
      <t xml:space="preserve"> Capetas físicas de supervisión de los contratos en las que reposan los documentos que soportan la etapa precontractual.
</t>
    </r>
    <r>
      <rPr>
        <b/>
        <sz val="11"/>
        <color theme="1"/>
        <rFont val="Arial Narrow"/>
        <family val="2"/>
      </rPr>
      <t>G. Financiera:</t>
    </r>
    <r>
      <rPr>
        <sz val="11"/>
        <color theme="1"/>
        <rFont val="Arial Narrow"/>
        <family val="2"/>
      </rPr>
      <t xml:space="preserve">  ruta: \\fileserver\publica\22- Financiera\Requisitos Financieros Contratos.   Las evaluaciones de los requisitos financieros y los documentos para la solicitud de subsanes a los procesos contractuales hechos por la Gerencia Financiera como parte del equipo evaluador.
</t>
    </r>
    <r>
      <rPr>
        <b/>
        <sz val="11"/>
        <color theme="1"/>
        <rFont val="Arial Narrow"/>
        <family val="2"/>
      </rPr>
      <t>G. Sociedades en Liquidación</t>
    </r>
    <r>
      <rPr>
        <sz val="11"/>
        <color theme="1"/>
        <rFont val="Arial Narrow"/>
        <family val="2"/>
      </rPr>
      <t xml:space="preserve">: Cuando se solicita funcionarios de la gerencia participan en el proceso.
</t>
    </r>
    <r>
      <rPr>
        <b/>
        <sz val="11"/>
        <color theme="1"/>
        <rFont val="Arial Narrow"/>
        <family val="2"/>
      </rPr>
      <t xml:space="preserve">
G. Técnica:</t>
    </r>
    <r>
      <rPr>
        <sz val="11"/>
        <color theme="1"/>
        <rFont val="Arial Narrow"/>
        <family val="2"/>
      </rPr>
      <t xml:space="preserve">
\\fileserver\publica\7 - Coordinación Técnica\AREA TECNICA\FUNCIONARIOS\JBRAVO\CONTRATACIONES
</t>
    </r>
    <r>
      <rPr>
        <b/>
        <sz val="11"/>
        <color theme="1"/>
        <rFont val="Arial Narrow"/>
        <family val="2"/>
      </rPr>
      <t>G. Talento Humano</t>
    </r>
    <r>
      <rPr>
        <sz val="11"/>
        <color theme="1"/>
        <rFont val="Arial Narrow"/>
        <family val="2"/>
      </rPr>
      <t xml:space="preserve">: Los Estudios Previos se radican en la plataforma SEVEN yen la web y plataforma secop
</t>
    </r>
    <r>
      <rPr>
        <b/>
        <sz val="11"/>
        <color theme="1"/>
        <rFont val="Arial Narrow"/>
        <family val="2"/>
      </rPr>
      <t>GIT. Viáticos:</t>
    </r>
    <r>
      <rPr>
        <sz val="11"/>
        <color theme="1"/>
        <rFont val="Arial Narrow"/>
        <family val="2"/>
      </rPr>
      <t xml:space="preserve">
la evaluacion tecnica de los procesos de contratcaion se radican por el aplicativo orfeo y son publicadas en la pagina web y en la plataforma secop.
</t>
    </r>
    <r>
      <rPr>
        <b/>
        <sz val="11"/>
        <color theme="1"/>
        <rFont val="Arial Narrow"/>
        <family val="2"/>
      </rPr>
      <t>O. Gestión de la Información:</t>
    </r>
    <r>
      <rPr>
        <sz val="11"/>
        <color theme="1"/>
        <rFont val="Arial Narrow"/>
        <family val="2"/>
      </rPr>
      <t xml:space="preserve">
Correo electrónico
Cartas de Subsanación
</t>
    </r>
    <r>
      <rPr>
        <b/>
        <sz val="11"/>
        <color theme="1"/>
        <rFont val="Arial Narrow"/>
        <family val="2"/>
      </rPr>
      <t>GBI. Urbanos:</t>
    </r>
    <r>
      <rPr>
        <sz val="11"/>
        <color theme="1"/>
        <rFont val="Arial Narrow"/>
        <family val="2"/>
      </rPr>
      <t xml:space="preserve"> EVALUACIÓN TECNICA
</t>
    </r>
    <r>
      <rPr>
        <b/>
        <sz val="11"/>
        <color theme="1"/>
        <rFont val="Arial Narrow"/>
        <family val="2"/>
      </rPr>
      <t>GR Sur Occidente:</t>
    </r>
    <r>
      <rPr>
        <sz val="11"/>
        <color theme="1"/>
        <rFont val="Arial Narrow"/>
        <family val="2"/>
      </rPr>
      <t xml:space="preserve"> Memorando aplicativo Zues, contrato.
</t>
    </r>
    <r>
      <rPr>
        <b/>
        <sz val="11"/>
        <color theme="1"/>
        <rFont val="Arial Narrow"/>
        <family val="2"/>
      </rPr>
      <t>G. Contratos:</t>
    </r>
    <r>
      <rPr>
        <sz val="11"/>
        <color theme="1"/>
        <rFont val="Arial Narrow"/>
        <family val="2"/>
      </rPr>
      <t xml:space="preserve"> Link en donde se evidencian las subsanaciones solicitadas en el trancurso del año, donde se pueden observar las del 3er trimestre: https://www.saesas.gov.co/?idcategoria=340
</t>
    </r>
    <r>
      <rPr>
        <b/>
        <sz val="11"/>
        <color theme="1"/>
        <rFont val="Arial Narrow"/>
        <family val="2"/>
      </rPr>
      <t>GB. Muebles</t>
    </r>
    <r>
      <rPr>
        <sz val="11"/>
        <color theme="1"/>
        <rFont val="Arial Narrow"/>
        <family val="2"/>
      </rPr>
      <t xml:space="preserve">: La valoracion de variables contempladas en los estudios previos.
</t>
    </r>
    <r>
      <rPr>
        <b/>
        <sz val="11"/>
        <color theme="1"/>
        <rFont val="Arial Narrow"/>
        <family val="2"/>
      </rPr>
      <t xml:space="preserve">GR Occidente: </t>
    </r>
    <r>
      <rPr>
        <sz val="11"/>
        <color theme="1"/>
        <rFont val="Arial Narrow"/>
        <family val="2"/>
      </rPr>
      <t>GERENCIA DE CONTRATOS</t>
    </r>
  </si>
  <si>
    <r>
      <rPr>
        <b/>
        <sz val="11"/>
        <color theme="1"/>
        <rFont val="Arial Narrow"/>
        <family val="2"/>
      </rPr>
      <t>G.R Norte</t>
    </r>
    <r>
      <rPr>
        <sz val="11"/>
        <color theme="1"/>
        <rFont val="Arial Narrow"/>
        <family val="2"/>
      </rPr>
      <t xml:space="preserve">: La Gerencia no participa de esta actividad. 
</t>
    </r>
    <r>
      <rPr>
        <b/>
        <sz val="11"/>
        <color theme="1"/>
        <rFont val="Arial Narrow"/>
        <family val="2"/>
      </rPr>
      <t xml:space="preserve">GR Sur Occidente: </t>
    </r>
    <r>
      <rPr>
        <sz val="11"/>
        <color theme="1"/>
        <rFont val="Arial Narrow"/>
        <family val="2"/>
      </rPr>
      <t xml:space="preserve">A solicitud de la gerencia técnica se programa los funcionarios reuqerido para realizar los acompañmientos a los avaluos que corresponda
</t>
    </r>
    <r>
      <rPr>
        <b/>
        <sz val="11"/>
        <color theme="1"/>
        <rFont val="Arial Narrow"/>
        <family val="2"/>
      </rPr>
      <t>GB. Muebles:</t>
    </r>
    <r>
      <rPr>
        <sz val="11"/>
        <color theme="1"/>
        <rFont val="Arial Narrow"/>
        <family val="2"/>
      </rPr>
      <t xml:space="preserve"> Se implemento para los contratos que implican pago y como prerrequisito para gestionar el mismo, remitir por parte del supervisor de apoyo los soportes junto con el informe de supervision, el cual es verificado y aprobado por el profesional de pagos de la Gerencia y remitido para su inmediata publicacion en la pagina web de la Sociedad. 
</t>
    </r>
    <r>
      <rPr>
        <b/>
        <sz val="11"/>
        <color theme="1"/>
        <rFont val="Arial Narrow"/>
        <family val="2"/>
      </rPr>
      <t>GR Occidente:</t>
    </r>
    <r>
      <rPr>
        <sz val="11"/>
        <color theme="1"/>
        <rFont val="Arial Narrow"/>
        <family val="2"/>
      </rPr>
      <t xml:space="preserve"> Los informes de supervision contractual se realizan conforme a la ejecucion contracual la cual cuenta con todos los soportes y gestiones realizadas.</t>
    </r>
  </si>
  <si>
    <r>
      <rPr>
        <b/>
        <sz val="11"/>
        <color theme="1"/>
        <rFont val="Arial Narrow"/>
        <family val="2"/>
      </rPr>
      <t>GR Sur Occidente</t>
    </r>
    <r>
      <rPr>
        <sz val="11"/>
        <color theme="1"/>
        <rFont val="Arial Narrow"/>
        <family val="2"/>
      </rPr>
      <t xml:space="preserve">: Correo electronico.
</t>
    </r>
    <r>
      <rPr>
        <b/>
        <sz val="11"/>
        <color theme="1"/>
        <rFont val="Arial Narrow"/>
        <family val="2"/>
      </rPr>
      <t>GB. Muebles</t>
    </r>
    <r>
      <rPr>
        <sz val="11"/>
        <color theme="1"/>
        <rFont val="Arial Narrow"/>
        <family val="2"/>
      </rPr>
      <t xml:space="preserve">: los informes de supervision publicados al dia en la pagina web.
</t>
    </r>
    <r>
      <rPr>
        <b/>
        <sz val="11"/>
        <color theme="1"/>
        <rFont val="Arial Narrow"/>
        <family val="2"/>
      </rPr>
      <t>GR Occidente</t>
    </r>
    <r>
      <rPr>
        <sz val="11"/>
        <color theme="1"/>
        <rFont val="Arial Narrow"/>
        <family val="2"/>
      </rPr>
      <t>: informes de supervision publciados en pagina web de sae con infromacion juridica, tecnica y financiera.</t>
    </r>
  </si>
  <si>
    <r>
      <rPr>
        <b/>
        <sz val="11"/>
        <color theme="1"/>
        <rFont val="Arial Narrow"/>
        <family val="2"/>
      </rPr>
      <t>G.R Norte</t>
    </r>
    <r>
      <rPr>
        <sz val="11"/>
        <color theme="1"/>
        <rFont val="Arial Narrow"/>
        <family val="2"/>
      </rPr>
      <t xml:space="preserve">: Durante el trimestre, la Gerencia Regional no designò nueva vigilancia o custodios vivientes en predios de jurisdicciòn. 
</t>
    </r>
    <r>
      <rPr>
        <b/>
        <sz val="11"/>
        <color theme="1"/>
        <rFont val="Arial Narrow"/>
        <family val="2"/>
      </rPr>
      <t xml:space="preserve">
GR Sur Occidente:</t>
    </r>
    <r>
      <rPr>
        <sz val="11"/>
        <color theme="1"/>
        <rFont val="Arial Narrow"/>
        <family val="2"/>
      </rPr>
      <t xml:space="preserve"> Se realiza visita de inspección para validar el estado de ocupación y generar un reporte de seguridad del activo, asi determinar la viabilidad de un conserje o cutodio.
</t>
    </r>
    <r>
      <rPr>
        <b/>
        <sz val="11"/>
        <color theme="1"/>
        <rFont val="Arial Narrow"/>
        <family val="2"/>
      </rPr>
      <t xml:space="preserve">GR Occidente: </t>
    </r>
    <r>
      <rPr>
        <sz val="11"/>
        <color theme="1"/>
        <rFont val="Arial Narrow"/>
        <family val="2"/>
      </rPr>
      <t>Desde nivel central realizan la asignacion de bienes a depositarios.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</si>
</sst>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4" x14ac:knownFonts="1">
    <font>
      <sz val="11"/>
      <color theme="1"/>
      <name val="Calibri"/>
      <family val="2"/>
      <scheme val="minor"/>
    </font>
    <font>
      <sz val="11"/>
      <color theme="1"/>
      <name val="Calibri"/>
      <family val="2"/>
      <scheme val="minor"/>
    </font>
    <font>
      <sz val="11"/>
      <color theme="1"/>
      <name val="Arial Narrow"/>
      <family val="2"/>
    </font>
    <font>
      <b/>
      <sz val="22"/>
      <color theme="1"/>
      <name val="Arial Narrow"/>
      <family val="2"/>
    </font>
    <font>
      <b/>
      <sz val="30"/>
      <color theme="1"/>
      <name val="Arial Narrow"/>
      <family val="2"/>
    </font>
    <font>
      <sz val="11"/>
      <color theme="1"/>
      <name val="AriaL"/>
      <family val="2"/>
    </font>
    <font>
      <b/>
      <sz val="20"/>
      <color theme="0"/>
      <name val="Arial"/>
      <family val="2"/>
    </font>
    <font>
      <b/>
      <sz val="20"/>
      <color rgb="FFFFFFFF"/>
      <name val="Calibri"/>
      <family val="2"/>
    </font>
    <font>
      <b/>
      <sz val="20"/>
      <color theme="0"/>
      <name val="Calibri"/>
      <family val="2"/>
    </font>
    <font>
      <b/>
      <sz val="11"/>
      <color theme="1"/>
      <name val="Arial"/>
      <family val="2"/>
    </font>
    <font>
      <b/>
      <sz val="11"/>
      <color theme="0"/>
      <name val="AriaL"/>
      <family val="2"/>
    </font>
    <font>
      <b/>
      <sz val="10"/>
      <color rgb="FF000000"/>
      <name val="Arial"/>
      <family val="2"/>
    </font>
    <font>
      <b/>
      <sz val="10"/>
      <color theme="1"/>
      <name val="Arial"/>
      <family val="2"/>
    </font>
    <font>
      <b/>
      <sz val="9"/>
      <color theme="1"/>
      <name val="Arial"/>
      <family val="2"/>
    </font>
    <font>
      <sz val="8"/>
      <color theme="1"/>
      <name val="Arial Narrow"/>
      <family val="2"/>
    </font>
    <font>
      <sz val="11"/>
      <name val="Arial Narrow"/>
      <family val="2"/>
    </font>
    <font>
      <b/>
      <sz val="11"/>
      <color theme="1"/>
      <name val="Arial Narrow"/>
      <family val="2"/>
    </font>
    <font>
      <sz val="10"/>
      <color theme="1"/>
      <name val="Arial Narrow"/>
      <family val="2"/>
    </font>
    <font>
      <sz val="10"/>
      <color theme="1"/>
      <name val="AriaL"/>
      <family val="2"/>
    </font>
    <font>
      <i/>
      <sz val="10"/>
      <color theme="1"/>
      <name val="Franklin Gothic Book"/>
      <family val="2"/>
    </font>
    <font>
      <sz val="10"/>
      <color theme="1"/>
      <name val="Franklin Gothic Book"/>
      <family val="2"/>
    </font>
    <font>
      <b/>
      <sz val="8"/>
      <color theme="1"/>
      <name val="Arial"/>
      <family val="2"/>
    </font>
    <font>
      <sz val="8"/>
      <color theme="1"/>
      <name val="Arial"/>
      <family val="2"/>
    </font>
    <font>
      <sz val="10"/>
      <color rgb="FF000000"/>
      <name val="Arial Narrow"/>
      <family val="2"/>
    </font>
    <font>
      <b/>
      <sz val="10"/>
      <color rgb="FF000000"/>
      <name val="Arial"/>
      <family val="34"/>
    </font>
    <font>
      <sz val="10"/>
      <color rgb="FF000000"/>
      <name val="Arial"/>
      <family val="34"/>
    </font>
    <font>
      <b/>
      <sz val="10"/>
      <color rgb="FF000000"/>
      <name val="Tahoma"/>
      <family val="2"/>
    </font>
    <font>
      <sz val="10"/>
      <color rgb="FF000000"/>
      <name val="Tahoma"/>
      <family val="2"/>
    </font>
    <font>
      <b/>
      <sz val="10"/>
      <color rgb="FF000000"/>
      <name val="Tahoma"/>
      <family val="34"/>
    </font>
    <font>
      <sz val="10"/>
      <color rgb="FF000000"/>
      <name val="Calibri"/>
      <family val="2"/>
    </font>
    <font>
      <sz val="10"/>
      <color rgb="FF000000"/>
      <name val="Tahoma"/>
      <family val="34"/>
    </font>
    <font>
      <b/>
      <sz val="22"/>
      <color rgb="FFFFFFFF"/>
      <name val="Calibri"/>
      <family val="2"/>
    </font>
    <font>
      <b/>
      <sz val="14"/>
      <color rgb="FF000000"/>
      <name val="Calibri"/>
      <family val="2"/>
    </font>
    <font>
      <b/>
      <sz val="10"/>
      <color rgb="FF000000"/>
      <name val="Calibri"/>
      <family val="2"/>
    </font>
    <font>
      <sz val="11"/>
      <color rgb="FF000000"/>
      <name val="Calibri (Body)"/>
    </font>
    <font>
      <sz val="11"/>
      <color theme="1"/>
      <name val="Calibri (Body)"/>
    </font>
    <font>
      <sz val="11"/>
      <color rgb="FF000000"/>
      <name val="Calibri"/>
      <family val="2"/>
      <charset val="1"/>
    </font>
    <font>
      <sz val="11"/>
      <color rgb="FF000000"/>
      <name val="Arial Narrow"/>
      <family val="2"/>
      <charset val="1"/>
    </font>
    <font>
      <b/>
      <sz val="22"/>
      <color rgb="FF000000"/>
      <name val="Arial Narrow"/>
      <family val="2"/>
      <charset val="1"/>
    </font>
    <font>
      <b/>
      <sz val="30"/>
      <color rgb="FF000000"/>
      <name val="Arial Narrow"/>
      <family val="2"/>
      <charset val="1"/>
    </font>
    <font>
      <b/>
      <sz val="11"/>
      <color rgb="FF000000"/>
      <name val="Arial Narrow"/>
      <family val="2"/>
      <charset val="1"/>
    </font>
    <font>
      <b/>
      <sz val="20"/>
      <color rgb="FFFFFFFF"/>
      <name val="Arial"/>
      <family val="2"/>
      <charset val="1"/>
    </font>
    <font>
      <b/>
      <sz val="20"/>
      <color rgb="FFFFFFFF"/>
      <name val="Calibri"/>
      <family val="2"/>
      <charset val="1"/>
    </font>
    <font>
      <sz val="11"/>
      <color rgb="FF000000"/>
      <name val="AriaL"/>
      <family val="2"/>
      <charset val="1"/>
    </font>
    <font>
      <b/>
      <sz val="11"/>
      <color rgb="FF000000"/>
      <name val="Arial"/>
      <family val="2"/>
      <charset val="1"/>
    </font>
    <font>
      <b/>
      <sz val="11"/>
      <color rgb="FFFFFFFF"/>
      <name val="AriaL"/>
      <family val="2"/>
      <charset val="1"/>
    </font>
    <font>
      <b/>
      <sz val="10"/>
      <color rgb="FF000000"/>
      <name val="Arial"/>
      <family val="2"/>
      <charset val="1"/>
    </font>
    <font>
      <b/>
      <sz val="9"/>
      <color rgb="FF000000"/>
      <name val="Arial"/>
      <family val="2"/>
      <charset val="1"/>
    </font>
    <font>
      <b/>
      <sz val="11"/>
      <color rgb="FF000000"/>
      <name val="Arial Narrow"/>
      <family val="2"/>
    </font>
    <font>
      <sz val="10"/>
      <name val="Arial Narrow"/>
      <family val="2"/>
    </font>
    <font>
      <sz val="11"/>
      <color rgb="FF000000"/>
      <name val="Arial Narrow"/>
      <family val="2"/>
    </font>
    <font>
      <sz val="8"/>
      <color rgb="FF000000"/>
      <name val="Arial Narrow"/>
      <family val="2"/>
    </font>
    <font>
      <sz val="10"/>
      <color rgb="FFFF0000"/>
      <name val="Arial Narrow"/>
      <family val="2"/>
    </font>
    <font>
      <sz val="11"/>
      <color rgb="FFFF0000"/>
      <name val="Arial Narrow"/>
      <family val="2"/>
    </font>
    <font>
      <sz val="8"/>
      <name val="Arial Narrow"/>
      <family val="2"/>
    </font>
    <font>
      <sz val="11"/>
      <name val="Arial Narrow"/>
      <family val="2"/>
      <charset val="1"/>
    </font>
    <font>
      <sz val="11"/>
      <name val="Calibri"/>
      <family val="2"/>
      <charset val="1"/>
    </font>
    <font>
      <b/>
      <u/>
      <sz val="10"/>
      <color rgb="FF000000"/>
      <name val="Arial"/>
      <family val="34"/>
    </font>
    <font>
      <b/>
      <i/>
      <sz val="10"/>
      <color rgb="FF000000"/>
      <name val="Arial"/>
      <family val="34"/>
    </font>
    <font>
      <b/>
      <sz val="11"/>
      <color rgb="FF000000"/>
      <name val="Calibri"/>
      <family val="2"/>
      <charset val="1"/>
    </font>
    <font>
      <sz val="10"/>
      <color rgb="FF000000"/>
      <name val="Tahoma"/>
      <family val="2"/>
      <charset val="1"/>
    </font>
    <font>
      <b/>
      <sz val="11"/>
      <color theme="1"/>
      <name val="Calibri"/>
      <family val="2"/>
      <scheme val="minor"/>
    </font>
    <font>
      <sz val="10"/>
      <name val="Arial"/>
      <family val="2"/>
    </font>
    <font>
      <b/>
      <sz val="11"/>
      <name val="Arial Narrow"/>
      <family val="2"/>
    </font>
    <font>
      <b/>
      <sz val="11"/>
      <color indexed="8"/>
      <name val="Arial Narrow"/>
      <family val="2"/>
    </font>
    <font>
      <sz val="11"/>
      <color indexed="8"/>
      <name val="Arial Narrow"/>
      <family val="2"/>
    </font>
    <font>
      <sz val="11"/>
      <color rgb="FF000000"/>
      <name val="Calibri"/>
      <family val="2"/>
    </font>
    <font>
      <sz val="11"/>
      <color indexed="8"/>
      <name val="Calibri"/>
      <family val="2"/>
    </font>
    <font>
      <b/>
      <sz val="11"/>
      <name val="Arial"/>
      <family val="2"/>
    </font>
    <font>
      <u/>
      <sz val="11"/>
      <color indexed="8"/>
      <name val="Arial Narrow"/>
      <family val="2"/>
    </font>
    <font>
      <i/>
      <sz val="11"/>
      <color indexed="8"/>
      <name val="Arial Narrow"/>
      <family val="2"/>
    </font>
    <font>
      <b/>
      <sz val="11"/>
      <color indexed="8"/>
      <name val="Calibri"/>
      <family val="2"/>
    </font>
    <font>
      <sz val="11"/>
      <color rgb="FF000000"/>
      <name val="Calibri"/>
      <family val="2"/>
      <scheme val="minor"/>
    </font>
    <font>
      <b/>
      <sz val="11"/>
      <color rgb="FF000000"/>
      <name val="Calibri"/>
      <family val="2"/>
      <scheme val="minor"/>
    </font>
  </fonts>
  <fills count="60">
    <fill>
      <patternFill patternType="none"/>
    </fill>
    <fill>
      <patternFill patternType="gray125"/>
    </fill>
    <fill>
      <patternFill patternType="solid">
        <fgColor theme="0"/>
        <bgColor indexed="64"/>
      </patternFill>
    </fill>
    <fill>
      <patternFill patternType="solid">
        <fgColor theme="8" tint="-0.499984740745262"/>
        <bgColor indexed="64"/>
      </patternFill>
    </fill>
    <fill>
      <patternFill patternType="solid">
        <fgColor theme="6" tint="-0.499984740745262"/>
        <bgColor rgb="FF000000"/>
      </patternFill>
    </fill>
    <fill>
      <patternFill patternType="solid">
        <fgColor theme="3" tint="-0.499984740745262"/>
        <bgColor indexed="64"/>
      </patternFill>
    </fill>
    <fill>
      <patternFill patternType="solid">
        <fgColor theme="7" tint="-0.249977111117893"/>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theme="3" tint="0.39997558519241921"/>
        <bgColor indexed="64"/>
      </patternFill>
    </fill>
    <fill>
      <patternFill patternType="solid">
        <fgColor theme="7" tint="0.39997558519241921"/>
        <bgColor indexed="64"/>
      </patternFill>
    </fill>
    <fill>
      <patternFill patternType="solid">
        <fgColor theme="2" tint="-0.49998474074526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206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6" tint="-0.249977111117893"/>
        <bgColor indexed="64"/>
      </patternFill>
    </fill>
    <fill>
      <patternFill patternType="solid">
        <fgColor rgb="FFFCE4D6"/>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theme="4" tint="0.79998168889431442"/>
      </patternFill>
    </fill>
    <fill>
      <patternFill patternType="solid">
        <fgColor theme="0"/>
        <bgColor rgb="FF000000"/>
      </patternFill>
    </fill>
    <fill>
      <patternFill patternType="solid">
        <fgColor rgb="FFFFFFFF"/>
        <bgColor rgb="FFF2F2F2"/>
      </patternFill>
    </fill>
    <fill>
      <patternFill patternType="solid">
        <fgColor theme="0"/>
        <bgColor rgb="FFF2F2F2"/>
      </patternFill>
    </fill>
    <fill>
      <patternFill patternType="solid">
        <fgColor rgb="FF215968"/>
        <bgColor rgb="FF17375E"/>
      </patternFill>
    </fill>
    <fill>
      <patternFill patternType="solid">
        <fgColor rgb="FF4F6228"/>
        <bgColor rgb="FF4A452A"/>
      </patternFill>
    </fill>
    <fill>
      <patternFill patternType="solid">
        <fgColor rgb="FF10243E"/>
        <bgColor rgb="FF002060"/>
      </patternFill>
    </fill>
    <fill>
      <patternFill patternType="solid">
        <fgColor rgb="FF604A7B"/>
        <bgColor rgb="FF4A452A"/>
      </patternFill>
    </fill>
    <fill>
      <patternFill patternType="solid">
        <fgColor rgb="FF31859C"/>
        <bgColor rgb="FF558ED5"/>
      </patternFill>
    </fill>
    <fill>
      <patternFill patternType="solid">
        <fgColor rgb="FF4A452A"/>
        <bgColor rgb="FF4F6228"/>
      </patternFill>
    </fill>
    <fill>
      <patternFill patternType="solid">
        <fgColor theme="0"/>
        <bgColor rgb="FF4F6228"/>
      </patternFill>
    </fill>
    <fill>
      <patternFill patternType="solid">
        <fgColor rgb="FF93CDDD"/>
        <bgColor rgb="FF95B3D7"/>
      </patternFill>
    </fill>
    <fill>
      <patternFill patternType="solid">
        <fgColor rgb="FFC3D69B"/>
        <bgColor rgb="FFDDD9C3"/>
      </patternFill>
    </fill>
    <fill>
      <patternFill patternType="solid">
        <fgColor rgb="FF558ED5"/>
        <bgColor rgb="FF31859C"/>
      </patternFill>
    </fill>
    <fill>
      <patternFill patternType="solid">
        <fgColor rgb="FFB3A2C7"/>
        <bgColor rgb="FFA6A6A6"/>
      </patternFill>
    </fill>
    <fill>
      <patternFill patternType="solid">
        <fgColor rgb="FF948A54"/>
        <bgColor rgb="FFA6A6A6"/>
      </patternFill>
    </fill>
    <fill>
      <patternFill patternType="solid">
        <fgColor theme="0"/>
        <bgColor rgb="FFA6A6A6"/>
      </patternFill>
    </fill>
    <fill>
      <patternFill patternType="solid">
        <fgColor rgb="FFDBEEF4"/>
        <bgColor rgb="FFEBF1DE"/>
      </patternFill>
    </fill>
    <fill>
      <patternFill patternType="solid">
        <fgColor rgb="FFEBF1DE"/>
        <bgColor rgb="FFF2F2F2"/>
      </patternFill>
    </fill>
    <fill>
      <patternFill patternType="solid">
        <fgColor rgb="FFC6D9F1"/>
        <bgColor rgb="FFD9D9D9"/>
      </patternFill>
    </fill>
    <fill>
      <patternFill patternType="solid">
        <fgColor rgb="FFE6E0EC"/>
        <bgColor rgb="FFD9D9D9"/>
      </patternFill>
    </fill>
    <fill>
      <patternFill patternType="solid">
        <fgColor rgb="FFDDD9C3"/>
        <bgColor rgb="FFD9D9D9"/>
      </patternFill>
    </fill>
    <fill>
      <patternFill patternType="solid">
        <fgColor theme="0"/>
        <bgColor rgb="FFD9D9D9"/>
      </patternFill>
    </fill>
    <fill>
      <patternFill patternType="solid">
        <fgColor theme="0" tint="-4.9989318521683403E-2"/>
        <bgColor rgb="FFEBF1DE"/>
      </patternFill>
    </fill>
    <fill>
      <patternFill patternType="solid">
        <fgColor theme="0" tint="-4.9989318521683403E-2"/>
        <bgColor indexed="64"/>
      </patternFill>
    </fill>
    <fill>
      <patternFill patternType="solid">
        <fgColor rgb="FFF2F2F2"/>
        <bgColor rgb="FFEBF1DE"/>
      </patternFill>
    </fill>
    <fill>
      <patternFill patternType="solid">
        <fgColor rgb="FFFFFF00"/>
        <bgColor rgb="FFEBF1DE"/>
      </patternFill>
    </fill>
    <fill>
      <patternFill patternType="solid">
        <fgColor theme="5" tint="0.79998168889431442"/>
        <bgColor indexed="64"/>
      </patternFill>
    </fill>
    <fill>
      <patternFill patternType="solid">
        <fgColor theme="0" tint="-0.249977111117893"/>
        <bgColor indexed="64"/>
      </patternFill>
    </fill>
  </fills>
  <borders count="41">
    <border>
      <left/>
      <right/>
      <top/>
      <bottom/>
      <diagonal/>
    </border>
    <border>
      <left style="hair">
        <color auto="1"/>
      </left>
      <right/>
      <top style="hair">
        <color auto="1"/>
      </top>
      <bottom style="hair">
        <color auto="1"/>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style="hair">
        <color indexed="64"/>
      </right>
      <top style="hair">
        <color indexed="64"/>
      </top>
      <bottom/>
      <diagonal/>
    </border>
    <border>
      <left/>
      <right style="hair">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hair">
        <color auto="1"/>
      </left>
      <right/>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3">
    <xf numFmtId="0" fontId="0" fillId="0" borderId="0"/>
    <xf numFmtId="9" fontId="1" fillId="0" borderId="0" applyFont="0" applyFill="0" applyBorder="0" applyAlignment="0" applyProtection="0"/>
    <xf numFmtId="0" fontId="36" fillId="0" borderId="0"/>
    <xf numFmtId="9" fontId="36" fillId="0" borderId="0" applyBorder="0" applyProtection="0"/>
    <xf numFmtId="0" fontId="1" fillId="0" borderId="0"/>
    <xf numFmtId="0" fontId="1" fillId="0" borderId="0"/>
    <xf numFmtId="0" fontId="1" fillId="0" borderId="0"/>
    <xf numFmtId="0" fontId="1" fillId="0" borderId="0"/>
    <xf numFmtId="0" fontId="1" fillId="0" borderId="0"/>
    <xf numFmtId="0" fontId="62" fillId="0" borderId="0"/>
    <xf numFmtId="9" fontId="1" fillId="0" borderId="0" applyFont="0" applyFill="0" applyBorder="0" applyAlignment="0" applyProtection="0"/>
    <xf numFmtId="0" fontId="1" fillId="0" borderId="0"/>
    <xf numFmtId="0" fontId="1" fillId="0" borderId="0"/>
  </cellStyleXfs>
  <cellXfs count="750">
    <xf numFmtId="0" fontId="0" fillId="0" borderId="0" xfId="0"/>
    <xf numFmtId="0" fontId="2" fillId="2" borderId="0" xfId="0" applyFont="1" applyFill="1"/>
    <xf numFmtId="0" fontId="3" fillId="2" borderId="0" xfId="0" applyFont="1" applyFill="1" applyAlignment="1">
      <alignment vertical="center"/>
    </xf>
    <xf numFmtId="0" fontId="3" fillId="2" borderId="0" xfId="0" applyFont="1" applyFill="1" applyAlignment="1">
      <alignment vertical="center" wrapText="1"/>
    </xf>
    <xf numFmtId="0" fontId="2" fillId="2" borderId="0" xfId="0" applyFont="1" applyFill="1" applyAlignment="1">
      <alignment wrapText="1"/>
    </xf>
    <xf numFmtId="49" fontId="3" fillId="2" borderId="0" xfId="0" applyNumberFormat="1" applyFont="1" applyFill="1" applyAlignment="1">
      <alignment vertical="center"/>
    </xf>
    <xf numFmtId="49" fontId="4" fillId="2" borderId="0" xfId="0" applyNumberFormat="1" applyFont="1" applyFill="1" applyAlignment="1">
      <alignment vertical="center"/>
    </xf>
    <xf numFmtId="49" fontId="2" fillId="2" borderId="0" xfId="0" applyNumberFormat="1" applyFont="1" applyFill="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vertical="center"/>
    </xf>
    <xf numFmtId="0" fontId="5" fillId="2" borderId="0" xfId="0" applyFont="1" applyFill="1"/>
    <xf numFmtId="0" fontId="10" fillId="11" borderId="4" xfId="0" applyFont="1" applyFill="1" applyBorder="1" applyAlignment="1">
      <alignment horizontal="center" vertical="center" wrapText="1"/>
    </xf>
    <xf numFmtId="0" fontId="9" fillId="12" borderId="3" xfId="0" applyFont="1" applyFill="1" applyBorder="1" applyAlignment="1">
      <alignment vertical="center"/>
    </xf>
    <xf numFmtId="0" fontId="9" fillId="16" borderId="9" xfId="0" applyFont="1" applyFill="1" applyBorder="1" applyAlignment="1">
      <alignment horizontal="center" vertical="center" textRotation="90" wrapText="1"/>
    </xf>
    <xf numFmtId="0" fontId="9" fillId="16" borderId="10" xfId="0" applyFont="1" applyFill="1" applyBorder="1" applyAlignment="1">
      <alignment vertical="center" textRotation="90" wrapText="1"/>
    </xf>
    <xf numFmtId="0" fontId="13" fillId="17" borderId="5"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wrapText="1"/>
    </xf>
    <xf numFmtId="0" fontId="13" fillId="17" borderId="4" xfId="0" applyFont="1" applyFill="1" applyBorder="1" applyAlignment="1">
      <alignment horizontal="center" vertical="center" textRotation="90"/>
    </xf>
    <xf numFmtId="0" fontId="9" fillId="2" borderId="0" xfId="0" applyFont="1" applyFill="1" applyAlignment="1">
      <alignment horizontal="center" vertical="center"/>
    </xf>
    <xf numFmtId="0" fontId="2" fillId="20" borderId="4" xfId="0" applyFont="1" applyFill="1" applyBorder="1" applyAlignment="1" applyProtection="1">
      <alignment horizontal="center" vertical="center" wrapText="1"/>
      <protection hidden="1"/>
    </xf>
    <xf numFmtId="0" fontId="2" fillId="0" borderId="4" xfId="0" applyFont="1" applyBorder="1" applyAlignment="1" applyProtection="1">
      <alignment horizontal="left" vertical="center" wrapText="1"/>
      <protection locked="0"/>
    </xf>
    <xf numFmtId="0" fontId="2" fillId="0" borderId="4" xfId="0" applyFont="1" applyBorder="1" applyAlignment="1" applyProtection="1">
      <alignment horizontal="center" vertical="center" wrapText="1"/>
      <protection locked="0"/>
    </xf>
    <xf numFmtId="0" fontId="17" fillId="0" borderId="4" xfId="0" applyFont="1" applyBorder="1" applyAlignment="1" applyProtection="1">
      <alignment horizontal="justify" vertical="center" wrapText="1"/>
      <protection locked="0"/>
    </xf>
    <xf numFmtId="0" fontId="17" fillId="0" borderId="4" xfId="0" applyFont="1" applyBorder="1" applyAlignment="1" applyProtection="1">
      <alignment horizontal="left" vertical="center" wrapText="1"/>
      <protection locked="0"/>
    </xf>
    <xf numFmtId="0" fontId="2" fillId="0" borderId="3"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protection locked="0"/>
    </xf>
    <xf numFmtId="0" fontId="2" fillId="0" borderId="4" xfId="0" applyFont="1" applyBorder="1" applyAlignment="1" applyProtection="1">
      <alignment horizontal="center" vertical="center" textRotation="90" wrapText="1"/>
      <protection locked="0"/>
    </xf>
    <xf numFmtId="0" fontId="2" fillId="20" borderId="4" xfId="0" applyFont="1" applyFill="1" applyBorder="1" applyAlignment="1" applyProtection="1">
      <alignment horizontal="center" vertical="center" textRotation="90"/>
      <protection hidden="1"/>
    </xf>
    <xf numFmtId="1" fontId="2" fillId="20" borderId="4" xfId="0" applyNumberFormat="1" applyFont="1" applyFill="1" applyBorder="1" applyAlignment="1" applyProtection="1">
      <alignment horizontal="center" vertical="center" textRotation="90"/>
      <protection hidden="1"/>
    </xf>
    <xf numFmtId="0" fontId="2" fillId="20" borderId="1" xfId="0" applyFont="1" applyFill="1" applyBorder="1" applyAlignment="1" applyProtection="1">
      <alignment horizontal="center" vertical="center"/>
      <protection hidden="1"/>
    </xf>
    <xf numFmtId="0" fontId="5" fillId="2" borderId="4" xfId="0" applyFont="1" applyFill="1" applyBorder="1" applyAlignment="1" applyProtection="1">
      <alignment horizontal="left" vertical="center" wrapText="1"/>
      <protection locked="0"/>
    </xf>
    <xf numFmtId="0" fontId="5" fillId="0" borderId="4" xfId="0" applyFont="1" applyBorder="1" applyAlignment="1" applyProtection="1">
      <alignment vertical="center" wrapText="1"/>
      <protection locked="0"/>
    </xf>
    <xf numFmtId="0" fontId="5" fillId="2" borderId="4" xfId="0" applyFont="1" applyFill="1" applyBorder="1" applyAlignment="1" applyProtection="1">
      <alignment vertical="center" wrapText="1"/>
      <protection locked="0"/>
    </xf>
    <xf numFmtId="14" fontId="5" fillId="2" borderId="4" xfId="0" applyNumberFormat="1" applyFont="1" applyFill="1" applyBorder="1" applyAlignment="1" applyProtection="1">
      <alignment horizontal="center" vertical="center" wrapText="1"/>
      <protection locked="0"/>
    </xf>
    <xf numFmtId="14" fontId="5" fillId="2" borderId="4" xfId="0" applyNumberFormat="1" applyFont="1" applyFill="1" applyBorder="1" applyAlignment="1" applyProtection="1">
      <alignment vertical="center" wrapText="1"/>
      <protection locked="0"/>
    </xf>
    <xf numFmtId="0" fontId="2" fillId="2" borderId="4" xfId="0" applyFont="1" applyFill="1" applyBorder="1" applyAlignment="1" applyProtection="1">
      <alignment horizontal="center" vertical="center" wrapText="1"/>
      <protection locked="0"/>
    </xf>
    <xf numFmtId="0" fontId="2" fillId="0" borderId="4" xfId="0" applyFont="1" applyBorder="1" applyAlignment="1" applyProtection="1">
      <alignment horizontal="center" vertical="top" wrapText="1"/>
      <protection locked="0"/>
    </xf>
    <xf numFmtId="0" fontId="2" fillId="20" borderId="4" xfId="0" applyFont="1" applyFill="1" applyBorder="1" applyAlignment="1" applyProtection="1">
      <alignment horizontal="center" vertical="center"/>
      <protection hidden="1"/>
    </xf>
    <xf numFmtId="0" fontId="2" fillId="2" borderId="4" xfId="0" applyFont="1" applyFill="1" applyBorder="1" applyAlignment="1" applyProtection="1">
      <alignment vertical="center" wrapText="1"/>
      <protection locked="0"/>
    </xf>
    <xf numFmtId="0" fontId="2" fillId="2" borderId="0" xfId="0" applyFont="1" applyFill="1" applyAlignment="1">
      <alignment vertical="center" textRotation="90" wrapText="1"/>
    </xf>
    <xf numFmtId="0" fontId="5" fillId="2" borderId="4" xfId="0" applyFont="1" applyFill="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2" fillId="2" borderId="4" xfId="0" applyFont="1" applyFill="1" applyBorder="1" applyAlignment="1" applyProtection="1">
      <alignment horizontal="left" vertical="center" wrapText="1"/>
      <protection locked="0"/>
    </xf>
    <xf numFmtId="14" fontId="2" fillId="2" borderId="4" xfId="0" applyNumberFormat="1" applyFont="1" applyFill="1" applyBorder="1" applyAlignment="1" applyProtection="1">
      <alignment vertical="center" wrapText="1"/>
      <protection locked="0"/>
    </xf>
    <xf numFmtId="0" fontId="5" fillId="0" borderId="4" xfId="0" applyFont="1" applyBorder="1" applyAlignment="1" applyProtection="1">
      <alignment horizontal="left" vertical="center" wrapText="1"/>
      <protection locked="0"/>
    </xf>
    <xf numFmtId="9" fontId="5" fillId="0" borderId="4" xfId="1" applyFont="1" applyFill="1" applyBorder="1" applyAlignment="1" applyProtection="1">
      <alignment vertical="center" wrapText="1"/>
      <protection locked="0"/>
    </xf>
    <xf numFmtId="0" fontId="5" fillId="0" borderId="4" xfId="0" applyFont="1" applyBorder="1" applyAlignment="1" applyProtection="1">
      <alignment horizontal="center" vertical="center" wrapText="1"/>
      <protection locked="0"/>
    </xf>
    <xf numFmtId="9" fontId="5" fillId="0" borderId="4" xfId="1" applyFont="1" applyBorder="1" applyAlignment="1" applyProtection="1">
      <alignment horizontal="left" vertical="center" wrapText="1"/>
      <protection locked="0"/>
    </xf>
    <xf numFmtId="0" fontId="5" fillId="0" borderId="4" xfId="1" applyNumberFormat="1" applyFont="1" applyBorder="1" applyAlignment="1" applyProtection="1">
      <alignment vertical="center" wrapText="1"/>
      <protection locked="0"/>
    </xf>
    <xf numFmtId="14" fontId="5" fillId="0" borderId="4" xfId="1" applyNumberFormat="1" applyFont="1" applyBorder="1" applyAlignment="1" applyProtection="1">
      <alignment horizontal="center" vertical="center" wrapText="1"/>
      <protection locked="0"/>
    </xf>
    <xf numFmtId="9" fontId="5" fillId="2" borderId="4" xfId="1" applyFont="1" applyFill="1" applyBorder="1" applyAlignment="1" applyProtection="1">
      <alignment horizontal="left" vertical="center" wrapText="1"/>
      <protection locked="0"/>
    </xf>
    <xf numFmtId="9" fontId="5" fillId="2" borderId="4" xfId="1" applyFont="1" applyFill="1" applyBorder="1" applyAlignment="1" applyProtection="1">
      <alignment vertical="center" wrapText="1"/>
      <protection locked="0"/>
    </xf>
    <xf numFmtId="14" fontId="5" fillId="2" borderId="4" xfId="1" applyNumberFormat="1" applyFont="1" applyFill="1" applyBorder="1" applyAlignment="1" applyProtection="1">
      <alignment horizontal="center" vertical="center" wrapText="1"/>
      <protection locked="0"/>
    </xf>
    <xf numFmtId="0" fontId="5" fillId="2" borderId="4" xfId="1" applyNumberFormat="1" applyFont="1" applyFill="1" applyBorder="1" applyAlignment="1" applyProtection="1">
      <alignment horizontal="center" vertical="center" wrapText="1"/>
      <protection locked="0"/>
    </xf>
    <xf numFmtId="14" fontId="5" fillId="0" borderId="4" xfId="0" applyNumberFormat="1" applyFont="1" applyBorder="1" applyAlignment="1" applyProtection="1">
      <alignment horizontal="center" vertical="center" wrapText="1"/>
      <protection locked="0"/>
    </xf>
    <xf numFmtId="9" fontId="5" fillId="0" borderId="4" xfId="1" applyFont="1" applyFill="1" applyBorder="1" applyAlignment="1">
      <alignment horizontal="left" vertical="center" wrapText="1"/>
    </xf>
    <xf numFmtId="9" fontId="5" fillId="0" borderId="4" xfId="1" applyFont="1" applyFill="1" applyBorder="1" applyAlignment="1">
      <alignment vertical="center" wrapText="1"/>
    </xf>
    <xf numFmtId="14" fontId="5" fillId="0" borderId="4" xfId="1" applyNumberFormat="1" applyFont="1" applyFill="1" applyBorder="1" applyAlignment="1">
      <alignment horizontal="center" vertical="center" wrapText="1"/>
    </xf>
    <xf numFmtId="0" fontId="2" fillId="0" borderId="4" xfId="0" applyFont="1" applyBorder="1" applyAlignment="1" applyProtection="1">
      <alignment vertical="center" wrapText="1"/>
      <protection locked="0"/>
    </xf>
    <xf numFmtId="14" fontId="2" fillId="0" borderId="4" xfId="0" applyNumberFormat="1" applyFont="1" applyBorder="1" applyAlignment="1" applyProtection="1">
      <alignment vertical="center" wrapText="1"/>
      <protection locked="0"/>
    </xf>
    <xf numFmtId="0" fontId="23" fillId="0" borderId="4" xfId="0" applyFont="1" applyBorder="1" applyAlignment="1" applyProtection="1">
      <alignment horizontal="left" vertical="center" wrapText="1"/>
      <protection locked="0"/>
    </xf>
    <xf numFmtId="0" fontId="31" fillId="2" borderId="0" xfId="0" applyFont="1" applyFill="1" applyAlignment="1">
      <alignment vertical="center" wrapText="1"/>
    </xf>
    <xf numFmtId="0" fontId="0" fillId="2" borderId="0" xfId="0" applyFill="1"/>
    <xf numFmtId="0" fontId="32" fillId="2" borderId="0" xfId="0" applyFont="1" applyFill="1" applyAlignment="1">
      <alignment vertical="center"/>
    </xf>
    <xf numFmtId="0" fontId="32" fillId="2" borderId="22" xfId="0" applyFont="1" applyFill="1" applyBorder="1" applyAlignment="1">
      <alignment horizontal="center" vertical="center"/>
    </xf>
    <xf numFmtId="0" fontId="32" fillId="2" borderId="0" xfId="0" applyFont="1" applyFill="1" applyAlignment="1">
      <alignment horizontal="center" vertical="center"/>
    </xf>
    <xf numFmtId="0" fontId="29" fillId="2" borderId="0" xfId="0" applyFont="1" applyFill="1" applyAlignment="1">
      <alignment vertical="center"/>
    </xf>
    <xf numFmtId="0" fontId="31" fillId="2" borderId="22" xfId="0" applyFont="1" applyFill="1" applyBorder="1" applyAlignment="1">
      <alignment horizontal="center" vertical="center" wrapText="1"/>
    </xf>
    <xf numFmtId="0" fontId="31" fillId="2" borderId="0" xfId="0" applyFont="1" applyFill="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1" borderId="25" xfId="0" applyFont="1" applyFill="1" applyBorder="1" applyAlignment="1">
      <alignment horizontal="center" vertical="center" wrapText="1"/>
    </xf>
    <xf numFmtId="0" fontId="29" fillId="29" borderId="25" xfId="0" applyFont="1" applyFill="1" applyBorder="1" applyAlignment="1">
      <alignment horizontal="center" vertical="center" wrapText="1"/>
    </xf>
    <xf numFmtId="0" fontId="0" fillId="0" borderId="27" xfId="0" applyBorder="1" applyAlignment="1">
      <alignment horizontal="center" vertical="center" wrapText="1"/>
    </xf>
    <xf numFmtId="0" fontId="34" fillId="2" borderId="27" xfId="0" applyFont="1" applyFill="1" applyBorder="1" applyAlignment="1">
      <alignment horizontal="left" vertical="center" wrapText="1"/>
    </xf>
    <xf numFmtId="0" fontId="35" fillId="2" borderId="27" xfId="0" applyFont="1" applyFill="1" applyBorder="1" applyAlignment="1">
      <alignment horizontal="left" vertical="center" wrapText="1"/>
    </xf>
    <xf numFmtId="49" fontId="35" fillId="2" borderId="27" xfId="0" applyNumberFormat="1" applyFont="1" applyFill="1" applyBorder="1" applyAlignment="1">
      <alignment horizontal="left" vertical="center" wrapText="1"/>
    </xf>
    <xf numFmtId="49" fontId="0" fillId="0" borderId="27" xfId="0" applyNumberFormat="1" applyBorder="1" applyAlignment="1">
      <alignment horizontal="left" vertical="center" wrapText="1"/>
    </xf>
    <xf numFmtId="0" fontId="34" fillId="32" borderId="27" xfId="0" applyFont="1" applyFill="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49" fontId="37" fillId="33" borderId="0" xfId="2" applyNumberFormat="1" applyFont="1" applyFill="1" applyAlignment="1">
      <alignment horizontal="center" vertical="center"/>
    </xf>
    <xf numFmtId="0" fontId="37" fillId="33" borderId="0" xfId="2" applyFont="1" applyFill="1" applyAlignment="1">
      <alignment horizontal="center" vertical="center"/>
    </xf>
    <xf numFmtId="0" fontId="37" fillId="33" borderId="0" xfId="2" applyFont="1" applyFill="1"/>
    <xf numFmtId="0" fontId="37" fillId="33" borderId="0" xfId="2" applyFont="1" applyFill="1" applyAlignment="1">
      <alignment horizontal="left" vertical="center"/>
    </xf>
    <xf numFmtId="0" fontId="37" fillId="33" borderId="0" xfId="2" applyFont="1" applyFill="1" applyAlignment="1">
      <alignment horizontal="left"/>
    </xf>
    <xf numFmtId="0" fontId="37" fillId="33" borderId="0" xfId="2" applyFont="1" applyFill="1" applyAlignment="1">
      <alignment horizontal="center"/>
    </xf>
    <xf numFmtId="0" fontId="37" fillId="33" borderId="0" xfId="2" applyFont="1" applyFill="1" applyAlignment="1">
      <alignment vertical="center"/>
    </xf>
    <xf numFmtId="0" fontId="37" fillId="33" borderId="0" xfId="2" applyFont="1" applyFill="1" applyAlignment="1">
      <alignment horizontal="left" wrapText="1"/>
    </xf>
    <xf numFmtId="0" fontId="37" fillId="33" borderId="0" xfId="2" applyFont="1" applyFill="1" applyAlignment="1">
      <alignment wrapText="1"/>
    </xf>
    <xf numFmtId="0" fontId="37" fillId="34" borderId="0" xfId="2" applyFont="1" applyFill="1"/>
    <xf numFmtId="0" fontId="36" fillId="2" borderId="0" xfId="2" applyFill="1"/>
    <xf numFmtId="0" fontId="38" fillId="33" borderId="0" xfId="2" applyFont="1" applyFill="1" applyAlignment="1">
      <alignment vertical="center"/>
    </xf>
    <xf numFmtId="0" fontId="38" fillId="33" borderId="0" xfId="2" applyFont="1" applyFill="1" applyAlignment="1">
      <alignment horizontal="center" vertical="center"/>
    </xf>
    <xf numFmtId="0" fontId="40" fillId="33" borderId="0" xfId="2" applyFont="1" applyFill="1" applyAlignment="1">
      <alignment horizontal="center" vertical="center"/>
    </xf>
    <xf numFmtId="0" fontId="38" fillId="33" borderId="0" xfId="2" applyFont="1" applyFill="1" applyAlignment="1">
      <alignment horizontal="left" vertical="center"/>
    </xf>
    <xf numFmtId="0" fontId="38" fillId="33" borderId="0" xfId="2" applyFont="1" applyFill="1" applyAlignment="1">
      <alignment horizontal="left" vertical="center" wrapText="1"/>
    </xf>
    <xf numFmtId="0" fontId="38" fillId="33" borderId="0" xfId="2" applyFont="1" applyFill="1" applyAlignment="1">
      <alignment vertical="center" wrapText="1"/>
    </xf>
    <xf numFmtId="49" fontId="38" fillId="33" borderId="0" xfId="2" applyNumberFormat="1" applyFont="1" applyFill="1" applyAlignment="1">
      <alignment vertical="center"/>
    </xf>
    <xf numFmtId="49" fontId="39" fillId="33" borderId="0" xfId="2" applyNumberFormat="1" applyFont="1" applyFill="1" applyAlignment="1">
      <alignment vertical="center"/>
    </xf>
    <xf numFmtId="0" fontId="42" fillId="41" borderId="0" xfId="2" applyFont="1" applyFill="1" applyAlignment="1">
      <alignment horizontal="center" vertical="center"/>
    </xf>
    <xf numFmtId="0" fontId="43" fillId="33" borderId="0" xfId="2" applyFont="1" applyFill="1"/>
    <xf numFmtId="0" fontId="43" fillId="34" borderId="0" xfId="2" applyFont="1" applyFill="1"/>
    <xf numFmtId="0" fontId="44" fillId="42" borderId="4" xfId="2" applyFont="1" applyFill="1" applyBorder="1" applyAlignment="1">
      <alignment horizontal="center" vertical="center" wrapText="1"/>
    </xf>
    <xf numFmtId="0" fontId="45" fillId="44" borderId="4" xfId="2" applyFont="1" applyFill="1" applyBorder="1" applyAlignment="1">
      <alignment horizontal="center" vertical="center" wrapText="1"/>
    </xf>
    <xf numFmtId="0" fontId="44" fillId="45" borderId="4" xfId="2" applyFont="1" applyFill="1" applyBorder="1" applyAlignment="1">
      <alignment vertical="center"/>
    </xf>
    <xf numFmtId="0" fontId="45" fillId="47" borderId="0" xfId="2" applyFont="1" applyFill="1" applyAlignment="1">
      <alignment horizontal="center" vertical="center" wrapText="1"/>
    </xf>
    <xf numFmtId="0" fontId="44" fillId="53" borderId="0" xfId="2" applyFont="1" applyFill="1" applyAlignment="1">
      <alignment horizontal="center" vertical="center" wrapText="1"/>
    </xf>
    <xf numFmtId="0" fontId="47" fillId="50" borderId="4" xfId="2" applyFont="1" applyFill="1" applyBorder="1" applyAlignment="1">
      <alignment horizontal="center" vertical="center" textRotation="90" wrapText="1"/>
    </xf>
    <xf numFmtId="0" fontId="44" fillId="33" borderId="0" xfId="2" applyFont="1" applyFill="1" applyAlignment="1">
      <alignment horizontal="center" vertical="center"/>
    </xf>
    <xf numFmtId="0" fontId="44" fillId="34" borderId="0" xfId="2" applyFont="1" applyFill="1" applyAlignment="1">
      <alignment horizontal="center" vertical="center"/>
    </xf>
    <xf numFmtId="0" fontId="2" fillId="55" borderId="4" xfId="2" applyFont="1" applyFill="1" applyBorder="1" applyAlignment="1" applyProtection="1">
      <alignment horizontal="center" vertical="center" wrapText="1"/>
      <protection hidden="1"/>
    </xf>
    <xf numFmtId="0" fontId="2"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wrapText="1"/>
      <protection locked="0"/>
    </xf>
    <xf numFmtId="0" fontId="49"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horizontal="justify" vertical="center" wrapText="1"/>
      <protection locked="0"/>
    </xf>
    <xf numFmtId="0" fontId="15" fillId="2" borderId="4" xfId="2" applyFont="1" applyFill="1" applyBorder="1" applyAlignment="1" applyProtection="1">
      <alignment vertical="center" wrapText="1"/>
      <protection locked="0"/>
    </xf>
    <xf numFmtId="0" fontId="50" fillId="54" borderId="4" xfId="2" applyFont="1" applyFill="1" applyBorder="1" applyAlignment="1" applyProtection="1">
      <alignment horizontal="center" vertical="center"/>
      <protection hidden="1"/>
    </xf>
    <xf numFmtId="0" fontId="15" fillId="34" borderId="4" xfId="2" applyFont="1" applyFill="1" applyBorder="1" applyAlignment="1" applyProtection="1">
      <alignment horizontal="center" vertical="center" textRotation="90"/>
      <protection locked="0"/>
    </xf>
    <xf numFmtId="9" fontId="2" fillId="55" borderId="4" xfId="2" applyNumberFormat="1" applyFont="1" applyFill="1" applyBorder="1" applyAlignment="1" applyProtection="1">
      <alignment horizontal="center" vertical="center"/>
      <protection hidden="1"/>
    </xf>
    <xf numFmtId="164" fontId="2" fillId="55" borderId="4" xfId="3" applyNumberFormat="1" applyFont="1" applyFill="1" applyBorder="1" applyAlignment="1" applyProtection="1">
      <alignment horizontal="center" vertical="center"/>
      <protection hidden="1"/>
    </xf>
    <xf numFmtId="9" fontId="50" fillId="54" borderId="4" xfId="2" applyNumberFormat="1" applyFont="1" applyFill="1" applyBorder="1" applyAlignment="1" applyProtection="1">
      <alignment horizontal="center" vertical="center"/>
      <protection hidden="1"/>
    </xf>
    <xf numFmtId="0" fontId="2" fillId="55"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left" vertical="center" wrapText="1"/>
      <protection locked="0"/>
    </xf>
    <xf numFmtId="16" fontId="15" fillId="2" borderId="4" xfId="2" applyNumberFormat="1" applyFont="1" applyFill="1" applyBorder="1" applyAlignment="1" applyProtection="1">
      <alignment horizontal="lef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top" wrapText="1"/>
      <protection locked="0"/>
    </xf>
    <xf numFmtId="14" fontId="2" fillId="2" borderId="4" xfId="2" applyNumberFormat="1" applyFont="1" applyFill="1" applyBorder="1" applyAlignment="1" applyProtection="1">
      <alignment vertical="center" wrapText="1"/>
      <protection locked="0"/>
    </xf>
    <xf numFmtId="0" fontId="2" fillId="2" borderId="0" xfId="2" applyFont="1" applyFill="1" applyAlignment="1" applyProtection="1">
      <alignment vertical="center"/>
      <protection locked="0"/>
    </xf>
    <xf numFmtId="0" fontId="2" fillId="2" borderId="0" xfId="2" applyFont="1" applyFill="1" applyAlignment="1">
      <alignment vertical="center"/>
    </xf>
    <xf numFmtId="0" fontId="2" fillId="2" borderId="0" xfId="2" applyFont="1" applyFill="1"/>
    <xf numFmtId="0" fontId="15" fillId="34" borderId="4" xfId="2" applyFont="1" applyFill="1" applyBorder="1" applyAlignment="1" applyProtection="1">
      <alignment vertical="center" wrapText="1"/>
      <protection locked="0"/>
    </xf>
    <xf numFmtId="0" fontId="15" fillId="2" borderId="4" xfId="2" applyFont="1" applyFill="1" applyBorder="1" applyAlignment="1" applyProtection="1">
      <alignment horizontal="left" vertical="center" wrapText="1"/>
      <protection locked="0"/>
    </xf>
    <xf numFmtId="0" fontId="50" fillId="54" borderId="4" xfId="2" applyFont="1" applyFill="1" applyBorder="1" applyAlignment="1" applyProtection="1">
      <alignment horizontal="center" vertical="center" wrapText="1"/>
      <protection hidden="1"/>
    </xf>
    <xf numFmtId="0" fontId="50" fillId="34" borderId="4" xfId="2" applyFont="1" applyFill="1" applyBorder="1" applyAlignment="1" applyProtection="1">
      <alignment horizontal="left" vertical="center" wrapText="1"/>
      <protection locked="0"/>
    </xf>
    <xf numFmtId="0" fontId="15" fillId="34" borderId="4" xfId="2" applyFont="1" applyFill="1" applyBorder="1" applyAlignment="1" applyProtection="1">
      <alignment horizontal="center" vertical="center" wrapText="1"/>
      <protection locked="0"/>
    </xf>
    <xf numFmtId="0" fontId="49" fillId="34" borderId="4" xfId="2" applyFont="1" applyFill="1" applyBorder="1" applyAlignment="1" applyProtection="1">
      <alignment horizontal="justify" vertical="center" wrapText="1"/>
      <protection locked="0"/>
    </xf>
    <xf numFmtId="0" fontId="15" fillId="34" borderId="4" xfId="2" applyFont="1" applyFill="1" applyBorder="1" applyAlignment="1" applyProtection="1">
      <alignment horizontal="left" vertical="center" wrapText="1"/>
      <protection locked="0"/>
    </xf>
    <xf numFmtId="14" fontId="15" fillId="34" borderId="4" xfId="2" applyNumberFormat="1" applyFont="1" applyFill="1" applyBorder="1" applyAlignment="1" applyProtection="1">
      <alignment horizontal="left" vertical="center" wrapText="1"/>
      <protection locked="0"/>
    </xf>
    <xf numFmtId="0" fontId="50" fillId="56" borderId="4" xfId="2" applyFont="1" applyFill="1" applyBorder="1" applyAlignment="1" applyProtection="1">
      <alignment horizontal="center" vertical="center" wrapText="1"/>
      <protection hidden="1"/>
    </xf>
    <xf numFmtId="0" fontId="50" fillId="56" borderId="4" xfId="2" applyFont="1" applyFill="1" applyBorder="1" applyAlignment="1" applyProtection="1">
      <alignment horizontal="center" vertical="center"/>
      <protection hidden="1"/>
    </xf>
    <xf numFmtId="0" fontId="37" fillId="34" borderId="0" xfId="2" applyFont="1" applyFill="1" applyAlignment="1">
      <alignment vertical="center"/>
    </xf>
    <xf numFmtId="0" fontId="15" fillId="34" borderId="4" xfId="2" applyFont="1" applyFill="1" applyBorder="1" applyAlignment="1" applyProtection="1">
      <alignment horizontal="justify" vertical="center" wrapText="1"/>
      <protection locked="0"/>
    </xf>
    <xf numFmtId="0" fontId="49" fillId="2" borderId="4" xfId="2" applyFont="1" applyFill="1" applyBorder="1" applyAlignment="1" applyProtection="1">
      <alignment horizontal="left" vertical="center" wrapText="1"/>
      <protection locked="0"/>
    </xf>
    <xf numFmtId="0" fontId="15" fillId="2" borderId="4" xfId="2" applyFont="1" applyFill="1" applyBorder="1" applyAlignment="1" applyProtection="1">
      <alignment horizontal="center" vertical="center"/>
      <protection locked="0"/>
    </xf>
    <xf numFmtId="0" fontId="49" fillId="2" borderId="4" xfId="2" applyFont="1" applyFill="1" applyBorder="1" applyAlignment="1" applyProtection="1">
      <alignment horizontal="left" vertical="top"/>
      <protection locked="0"/>
    </xf>
    <xf numFmtId="0" fontId="15" fillId="2" borderId="4" xfId="2" applyFont="1" applyFill="1" applyBorder="1" applyAlignment="1" applyProtection="1">
      <alignment horizontal="left" vertical="top"/>
      <protection locked="0"/>
    </xf>
    <xf numFmtId="0" fontId="49" fillId="2" borderId="4" xfId="2" applyFont="1" applyFill="1" applyBorder="1" applyAlignment="1" applyProtection="1">
      <alignment horizontal="left" vertical="top" wrapText="1"/>
      <protection locked="0"/>
    </xf>
    <xf numFmtId="0" fontId="15" fillId="2" borderId="4" xfId="2" applyFont="1" applyFill="1" applyBorder="1" applyAlignment="1" applyProtection="1">
      <alignment horizontal="left" vertical="top" wrapText="1"/>
      <protection locked="0"/>
    </xf>
    <xf numFmtId="0" fontId="15" fillId="2" borderId="4" xfId="2" applyFont="1" applyFill="1" applyBorder="1" applyAlignment="1">
      <alignment horizontal="left" vertical="center" wrapText="1"/>
    </xf>
    <xf numFmtId="0" fontId="50" fillId="54" borderId="1" xfId="2" applyFont="1" applyFill="1" applyBorder="1" applyAlignment="1" applyProtection="1">
      <alignment horizontal="center" vertical="center" wrapText="1"/>
      <protection hidden="1"/>
    </xf>
    <xf numFmtId="0" fontId="50" fillId="54" borderId="3" xfId="2" applyFont="1" applyFill="1" applyBorder="1" applyAlignment="1" applyProtection="1">
      <alignment horizontal="center" vertical="center"/>
      <protection hidden="1"/>
    </xf>
    <xf numFmtId="0" fontId="15" fillId="2" borderId="5" xfId="2" applyFont="1" applyFill="1" applyBorder="1" applyAlignment="1" applyProtection="1">
      <alignment horizontal="center" vertical="center" wrapText="1"/>
      <protection locked="0"/>
    </xf>
    <xf numFmtId="0" fontId="49" fillId="2" borderId="5" xfId="2" applyFont="1" applyFill="1" applyBorder="1" applyAlignment="1" applyProtection="1">
      <alignment horizontal="center" vertical="center" wrapText="1"/>
      <protection locked="0"/>
    </xf>
    <xf numFmtId="0" fontId="15" fillId="2" borderId="9" xfId="2" applyFont="1" applyFill="1" applyBorder="1" applyAlignment="1" applyProtection="1">
      <alignment horizontal="center" vertical="center"/>
      <protection locked="0"/>
    </xf>
    <xf numFmtId="0" fontId="49"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left" vertical="top" wrapText="1"/>
      <protection locked="0"/>
    </xf>
    <xf numFmtId="0" fontId="15" fillId="2" borderId="9" xfId="2" applyFont="1" applyFill="1" applyBorder="1" applyAlignment="1" applyProtection="1">
      <alignment horizontal="center" vertical="center" wrapText="1"/>
      <protection locked="0"/>
    </xf>
    <xf numFmtId="0" fontId="17" fillId="2" borderId="4" xfId="2" applyFont="1" applyFill="1" applyBorder="1" applyAlignment="1" applyProtection="1">
      <alignment horizontal="justify" vertical="center" wrapText="1"/>
      <protection locked="0"/>
    </xf>
    <xf numFmtId="0" fontId="2" fillId="2" borderId="4" xfId="2" applyFont="1" applyFill="1" applyBorder="1" applyAlignment="1" applyProtection="1">
      <alignment horizontal="justify" vertical="center" wrapText="1"/>
      <protection locked="0"/>
    </xf>
    <xf numFmtId="0" fontId="15" fillId="2" borderId="0" xfId="2" applyFont="1" applyFill="1" applyAlignment="1" applyProtection="1">
      <alignment vertical="center"/>
      <protection locked="0"/>
    </xf>
    <xf numFmtId="0" fontId="50" fillId="34" borderId="0" xfId="2" applyFont="1" applyFill="1" applyAlignment="1" applyProtection="1">
      <alignment vertical="center" wrapText="1"/>
      <protection locked="0"/>
    </xf>
    <xf numFmtId="0" fontId="2" fillId="34" borderId="4" xfId="2" applyFont="1" applyFill="1" applyBorder="1" applyAlignment="1" applyProtection="1">
      <alignment horizontal="justify" vertical="center" wrapText="1"/>
      <protection locked="0"/>
    </xf>
    <xf numFmtId="0" fontId="2" fillId="34" borderId="4" xfId="2" applyFont="1" applyFill="1" applyBorder="1" applyAlignment="1" applyProtection="1">
      <alignment vertical="center" wrapText="1"/>
      <protection locked="0"/>
    </xf>
    <xf numFmtId="0" fontId="49" fillId="2" borderId="5" xfId="2" applyFont="1" applyFill="1" applyBorder="1" applyAlignment="1" applyProtection="1">
      <alignment horizontal="justify" vertical="center" wrapText="1"/>
      <protection locked="0"/>
    </xf>
    <xf numFmtId="0" fontId="15" fillId="34" borderId="9" xfId="2" applyFont="1" applyFill="1" applyBorder="1" applyAlignment="1" applyProtection="1">
      <alignment horizontal="center" vertical="center" wrapText="1"/>
      <protection locked="0"/>
    </xf>
    <xf numFmtId="0" fontId="49" fillId="34" borderId="9" xfId="2" applyFont="1" applyFill="1" applyBorder="1" applyAlignment="1" applyProtection="1">
      <alignment horizontal="justify" vertical="center" wrapText="1"/>
      <protection locked="0"/>
    </xf>
    <xf numFmtId="0" fontId="52"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horizontal="justify" vertical="center" wrapText="1"/>
      <protection locked="0"/>
    </xf>
    <xf numFmtId="0" fontId="53" fillId="34" borderId="4" xfId="2" applyFont="1" applyFill="1" applyBorder="1" applyAlignment="1" applyProtection="1">
      <alignment vertical="center" wrapText="1"/>
      <protection locked="0"/>
    </xf>
    <xf numFmtId="0" fontId="50" fillId="34" borderId="0" xfId="2" applyFont="1" applyFill="1" applyAlignment="1" applyProtection="1">
      <alignment horizontal="left" vertical="center"/>
      <protection locked="0"/>
    </xf>
    <xf numFmtId="0" fontId="49" fillId="2" borderId="4" xfId="2" applyFont="1" applyFill="1" applyBorder="1" applyAlignment="1">
      <alignment horizontal="left" vertical="center" wrapText="1"/>
    </xf>
    <xf numFmtId="0" fontId="15" fillId="2" borderId="4" xfId="2" quotePrefix="1" applyFont="1" applyFill="1" applyBorder="1" applyAlignment="1" applyProtection="1">
      <alignment vertical="center" wrapText="1"/>
      <protection locked="0"/>
    </xf>
    <xf numFmtId="0" fontId="15" fillId="2" borderId="5" xfId="2" applyFont="1" applyFill="1" applyBorder="1" applyAlignment="1" applyProtection="1">
      <alignment horizontal="justify" vertical="center" wrapText="1"/>
      <protection locked="0"/>
    </xf>
    <xf numFmtId="14" fontId="15" fillId="34" borderId="4" xfId="2" applyNumberFormat="1" applyFont="1" applyFill="1" applyBorder="1" applyAlignment="1" applyProtection="1">
      <alignment vertical="center" wrapText="1"/>
      <protection locked="0"/>
    </xf>
    <xf numFmtId="0" fontId="2" fillId="2" borderId="0" xfId="2" applyFont="1" applyFill="1" applyAlignment="1" applyProtection="1">
      <alignment horizontal="left" vertical="center"/>
      <protection locked="0"/>
    </xf>
    <xf numFmtId="0" fontId="49" fillId="34" borderId="4" xfId="2" applyFont="1" applyFill="1" applyBorder="1" applyAlignment="1" applyProtection="1">
      <alignment horizontal="left" vertical="center" wrapText="1"/>
      <protection locked="0"/>
    </xf>
    <xf numFmtId="0" fontId="17" fillId="34" borderId="4" xfId="2" applyFont="1" applyFill="1" applyBorder="1" applyAlignment="1" applyProtection="1">
      <alignment horizontal="justify" vertical="center" wrapText="1"/>
      <protection locked="0"/>
    </xf>
    <xf numFmtId="0" fontId="50" fillId="2" borderId="4" xfId="2" applyFont="1" applyFill="1" applyBorder="1" applyAlignment="1" applyProtection="1">
      <alignment horizontal="left" vertical="center" wrapText="1"/>
      <protection locked="0"/>
    </xf>
    <xf numFmtId="0" fontId="2" fillId="2" borderId="0" xfId="2" applyFont="1" applyFill="1" applyAlignment="1" applyProtection="1">
      <alignment vertical="center" wrapText="1"/>
      <protection locked="0"/>
    </xf>
    <xf numFmtId="0" fontId="15" fillId="54" borderId="4" xfId="2" applyFont="1" applyFill="1" applyBorder="1" applyAlignment="1" applyProtection="1">
      <alignment horizontal="center" vertical="center" wrapText="1"/>
      <protection hidden="1"/>
    </xf>
    <xf numFmtId="0" fontId="15" fillId="54" borderId="4" xfId="2" applyFont="1" applyFill="1" applyBorder="1" applyAlignment="1" applyProtection="1">
      <alignment horizontal="center" vertical="center"/>
      <protection hidden="1"/>
    </xf>
    <xf numFmtId="0" fontId="15" fillId="2" borderId="4" xfId="2" applyFont="1" applyFill="1" applyBorder="1" applyAlignment="1" applyProtection="1">
      <alignment horizontal="center" vertical="center" textRotation="90"/>
      <protection locked="0"/>
    </xf>
    <xf numFmtId="9" fontId="15" fillId="55" borderId="4" xfId="2" applyNumberFormat="1" applyFont="1" applyFill="1" applyBorder="1" applyAlignment="1" applyProtection="1">
      <alignment horizontal="center" vertical="center"/>
      <protection hidden="1"/>
    </xf>
    <xf numFmtId="164" fontId="15" fillId="55" borderId="4" xfId="3" applyNumberFormat="1" applyFont="1" applyFill="1" applyBorder="1" applyAlignment="1" applyProtection="1">
      <alignment horizontal="center" vertical="center"/>
      <protection hidden="1"/>
    </xf>
    <xf numFmtId="9" fontId="15" fillId="54" borderId="4" xfId="2" applyNumberFormat="1" applyFont="1" applyFill="1" applyBorder="1" applyAlignment="1" applyProtection="1">
      <alignment horizontal="center" vertical="center"/>
      <protection hidden="1"/>
    </xf>
    <xf numFmtId="0" fontId="55" fillId="33" borderId="0" xfId="2" applyFont="1" applyFill="1" applyAlignment="1">
      <alignment vertical="center"/>
    </xf>
    <xf numFmtId="0" fontId="55" fillId="34" borderId="0" xfId="2" applyFont="1" applyFill="1" applyAlignment="1">
      <alignment vertical="center"/>
    </xf>
    <xf numFmtId="0" fontId="55" fillId="33" borderId="0" xfId="2" applyFont="1" applyFill="1"/>
    <xf numFmtId="0" fontId="56" fillId="2" borderId="0" xfId="2" applyFont="1" applyFill="1"/>
    <xf numFmtId="0" fontId="15" fillId="2" borderId="0" xfId="2" applyFont="1" applyFill="1" applyAlignment="1" applyProtection="1">
      <alignment vertical="center" wrapText="1"/>
      <protection locked="0"/>
    </xf>
    <xf numFmtId="0" fontId="15" fillId="34" borderId="5" xfId="2" applyFont="1" applyFill="1" applyBorder="1" applyAlignment="1" applyProtection="1">
      <alignment horizontal="center" vertical="center" wrapText="1"/>
      <protection locked="0"/>
    </xf>
    <xf numFmtId="0" fontId="49" fillId="34" borderId="5" xfId="2" applyFont="1" applyFill="1" applyBorder="1" applyAlignment="1" applyProtection="1">
      <alignment horizontal="justify" vertical="center" wrapText="1"/>
      <protection locked="0"/>
    </xf>
    <xf numFmtId="0" fontId="50" fillId="34" borderId="0" xfId="2" applyFont="1" applyFill="1" applyAlignment="1" applyProtection="1">
      <alignment horizontal="left" vertical="center" wrapText="1"/>
      <protection locked="0"/>
    </xf>
    <xf numFmtId="0" fontId="49" fillId="2" borderId="4" xfId="2" applyFont="1" applyFill="1" applyBorder="1" applyAlignment="1" applyProtection="1">
      <alignment horizontal="center" vertical="center" wrapText="1"/>
      <protection locked="0"/>
    </xf>
    <xf numFmtId="0" fontId="37" fillId="34" borderId="0" xfId="2" applyFont="1" applyFill="1" applyAlignment="1" applyProtection="1">
      <alignment horizontal="left" vertical="center"/>
      <protection locked="0"/>
    </xf>
    <xf numFmtId="0" fontId="2" fillId="2" borderId="31" xfId="2" applyFont="1" applyFill="1" applyBorder="1" applyAlignment="1" applyProtection="1">
      <alignment vertical="center"/>
      <protection locked="0"/>
    </xf>
    <xf numFmtId="0" fontId="15" fillId="2" borderId="5" xfId="2" applyFont="1" applyFill="1" applyBorder="1" applyAlignment="1" applyProtection="1">
      <alignment vertical="center" wrapText="1"/>
      <protection locked="0"/>
    </xf>
    <xf numFmtId="0" fontId="2" fillId="55" borderId="1" xfId="2" applyFont="1" applyFill="1" applyBorder="1" applyAlignment="1" applyProtection="1">
      <alignment horizontal="center" vertical="center" wrapText="1"/>
      <protection hidden="1"/>
    </xf>
    <xf numFmtId="0" fontId="49"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horizontal="left" vertical="center" wrapText="1"/>
      <protection locked="0"/>
    </xf>
    <xf numFmtId="0" fontId="15" fillId="34" borderId="5" xfId="2" applyFont="1" applyFill="1" applyBorder="1" applyAlignment="1" applyProtection="1">
      <alignment vertical="center" wrapText="1"/>
      <protection locked="0"/>
    </xf>
    <xf numFmtId="0" fontId="2" fillId="2" borderId="4" xfId="7" applyFont="1" applyFill="1" applyBorder="1" applyAlignment="1" applyProtection="1">
      <alignment horizontal="left" vertical="center" wrapText="1"/>
      <protection locked="0"/>
    </xf>
    <xf numFmtId="14" fontId="15" fillId="2" borderId="4" xfId="2" applyNumberFormat="1" applyFont="1" applyFill="1" applyBorder="1" applyAlignment="1" applyProtection="1">
      <alignment vertical="center" wrapText="1"/>
      <protection locked="0"/>
    </xf>
    <xf numFmtId="0" fontId="15" fillId="2" borderId="0" xfId="2" applyFont="1" applyFill="1" applyAlignment="1" applyProtection="1">
      <alignment horizontal="left" vertical="center"/>
      <protection locked="0"/>
    </xf>
    <xf numFmtId="0" fontId="15" fillId="2" borderId="0" xfId="2" applyFont="1" applyFill="1" applyAlignment="1" applyProtection="1">
      <alignment horizontal="center" vertical="center" wrapText="1"/>
      <protection locked="0"/>
    </xf>
    <xf numFmtId="0" fontId="15" fillId="2" borderId="0" xfId="2" applyFont="1" applyFill="1" applyAlignment="1" applyProtection="1">
      <alignment horizontal="left" vertical="center" wrapText="1"/>
      <protection locked="0"/>
    </xf>
    <xf numFmtId="0" fontId="37" fillId="54" borderId="4" xfId="2" applyFont="1" applyFill="1" applyBorder="1" applyAlignment="1" applyProtection="1">
      <alignment horizontal="center" vertical="center" wrapText="1"/>
      <protection hidden="1"/>
    </xf>
    <xf numFmtId="9" fontId="50" fillId="56" borderId="4" xfId="2" applyNumberFormat="1" applyFont="1" applyFill="1" applyBorder="1" applyAlignment="1" applyProtection="1">
      <alignment horizontal="center" vertical="center"/>
      <protection hidden="1"/>
    </xf>
    <xf numFmtId="0" fontId="37" fillId="34" borderId="4" xfId="2" applyFont="1" applyFill="1" applyBorder="1" applyAlignment="1" applyProtection="1">
      <alignment horizontal="left" vertical="center" wrapText="1"/>
      <protection locked="0"/>
    </xf>
    <xf numFmtId="0" fontId="37" fillId="34" borderId="4" xfId="2" applyFont="1" applyFill="1" applyBorder="1" applyAlignment="1" applyProtection="1">
      <alignment vertical="center" wrapText="1"/>
      <protection locked="0"/>
    </xf>
    <xf numFmtId="9" fontId="37" fillId="56" borderId="4" xfId="2" applyNumberFormat="1" applyFont="1" applyFill="1" applyBorder="1" applyAlignment="1" applyProtection="1">
      <alignment horizontal="center" vertical="center"/>
      <protection hidden="1"/>
    </xf>
    <xf numFmtId="0" fontId="37" fillId="54" borderId="4" xfId="2" applyFont="1" applyFill="1" applyBorder="1" applyAlignment="1" applyProtection="1">
      <alignment horizontal="center" vertical="center"/>
      <protection hidden="1"/>
    </xf>
    <xf numFmtId="0" fontId="37" fillId="56" borderId="4" xfId="2" applyFont="1" applyFill="1" applyBorder="1" applyAlignment="1" applyProtection="1">
      <alignment horizontal="center" vertical="center" wrapText="1"/>
      <protection hidden="1"/>
    </xf>
    <xf numFmtId="0" fontId="37" fillId="56" borderId="4" xfId="2" applyFont="1" applyFill="1" applyBorder="1" applyAlignment="1" applyProtection="1">
      <alignment horizontal="center" vertical="center"/>
      <protection hidden="1"/>
    </xf>
    <xf numFmtId="14" fontId="15" fillId="2" borderId="4" xfId="2" applyNumberFormat="1" applyFont="1" applyFill="1" applyBorder="1" applyAlignment="1" applyProtection="1">
      <alignment horizontal="center" vertical="center" wrapText="1"/>
      <protection locked="0"/>
    </xf>
    <xf numFmtId="16" fontId="15" fillId="2" borderId="4" xfId="2" applyNumberFormat="1" applyFont="1" applyFill="1" applyBorder="1" applyAlignment="1" applyProtection="1">
      <alignment horizontal="right" vertical="center" wrapText="1"/>
      <protection locked="0"/>
    </xf>
    <xf numFmtId="0" fontId="2" fillId="2" borderId="4"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left" vertical="top" wrapText="1"/>
      <protection locked="0"/>
    </xf>
    <xf numFmtId="14" fontId="2" fillId="2" borderId="4" xfId="2" applyNumberFormat="1" applyFont="1" applyFill="1" applyBorder="1" applyAlignment="1" applyProtection="1">
      <alignment horizontal="center" vertical="center" wrapText="1"/>
      <protection locked="0"/>
    </xf>
    <xf numFmtId="49" fontId="37" fillId="2" borderId="0" xfId="2" applyNumberFormat="1" applyFont="1" applyFill="1" applyAlignment="1">
      <alignment horizontal="center" vertical="center"/>
    </xf>
    <xf numFmtId="0" fontId="37" fillId="2" borderId="0" xfId="2" applyFont="1" applyFill="1" applyAlignment="1">
      <alignment horizontal="center" vertical="center"/>
    </xf>
    <xf numFmtId="0" fontId="37" fillId="2" borderId="0" xfId="2" applyFont="1" applyFill="1" applyAlignment="1">
      <alignment horizontal="center" vertical="center" wrapText="1"/>
    </xf>
    <xf numFmtId="0" fontId="37" fillId="34" borderId="0" xfId="2" applyFont="1" applyFill="1" applyAlignment="1">
      <alignment horizontal="center" vertical="center"/>
    </xf>
    <xf numFmtId="0" fontId="37" fillId="34" borderId="0" xfId="2" applyFont="1" applyFill="1" applyAlignment="1" applyProtection="1">
      <alignment horizontal="left"/>
      <protection locked="0"/>
    </xf>
    <xf numFmtId="0" fontId="37" fillId="34" borderId="0" xfId="2" applyFont="1" applyFill="1" applyProtection="1">
      <protection locked="0"/>
    </xf>
    <xf numFmtId="0" fontId="15" fillId="34" borderId="0" xfId="2" applyFont="1" applyFill="1" applyAlignment="1" applyProtection="1">
      <alignment horizontal="center"/>
      <protection locked="0"/>
    </xf>
    <xf numFmtId="0" fontId="15" fillId="34" borderId="0" xfId="2" applyFont="1" applyFill="1"/>
    <xf numFmtId="0" fontId="15" fillId="34" borderId="0" xfId="2" applyFont="1" applyFill="1" applyAlignment="1">
      <alignment horizontal="center" vertical="center"/>
    </xf>
    <xf numFmtId="0" fontId="15" fillId="34" borderId="0" xfId="2" applyFont="1" applyFill="1" applyAlignment="1">
      <alignment horizontal="left"/>
    </xf>
    <xf numFmtId="0" fontId="15" fillId="34" borderId="0" xfId="2" applyFont="1" applyFill="1" applyAlignment="1">
      <alignment horizontal="left" wrapText="1"/>
    </xf>
    <xf numFmtId="0" fontId="15" fillId="34" borderId="0" xfId="2" applyFont="1" applyFill="1" applyAlignment="1">
      <alignment wrapText="1"/>
    </xf>
    <xf numFmtId="0" fontId="37" fillId="33" borderId="0" xfId="2" applyFont="1" applyFill="1" applyAlignment="1" applyProtection="1">
      <alignment wrapText="1"/>
      <protection locked="0"/>
    </xf>
    <xf numFmtId="0" fontId="37" fillId="33" borderId="0" xfId="2" applyFont="1" applyFill="1" applyProtection="1">
      <protection locked="0"/>
    </xf>
    <xf numFmtId="0" fontId="36" fillId="58" borderId="32" xfId="2" applyFill="1" applyBorder="1" applyAlignment="1">
      <alignment horizontal="center" vertical="center"/>
    </xf>
    <xf numFmtId="0" fontId="0" fillId="0" borderId="33" xfId="0" applyBorder="1" applyAlignment="1">
      <alignment horizontal="left" vertical="center" wrapText="1"/>
    </xf>
    <xf numFmtId="0" fontId="0" fillId="2" borderId="27" xfId="0" applyFill="1" applyBorder="1"/>
    <xf numFmtId="0" fontId="36" fillId="58" borderId="37" xfId="2" applyFill="1" applyBorder="1" applyAlignment="1">
      <alignment horizontal="center" vertical="center"/>
    </xf>
    <xf numFmtId="0" fontId="2" fillId="0" borderId="5" xfId="0" applyFont="1" applyBorder="1" applyAlignment="1" applyProtection="1">
      <alignment horizontal="center" vertical="center" textRotation="90"/>
      <protection locked="0"/>
    </xf>
    <xf numFmtId="0" fontId="2" fillId="20" borderId="5" xfId="0" applyFont="1" applyFill="1" applyBorder="1" applyAlignment="1" applyProtection="1">
      <alignment horizontal="center" vertical="center" textRotation="90"/>
      <protection hidden="1"/>
    </xf>
    <xf numFmtId="0" fontId="2" fillId="2" borderId="5" xfId="0" applyFont="1" applyFill="1" applyBorder="1" applyAlignment="1" applyProtection="1">
      <alignment horizontal="center" vertical="center" wrapText="1"/>
      <protection locked="0"/>
    </xf>
    <xf numFmtId="0" fontId="2" fillId="20" borderId="5" xfId="0" applyFont="1" applyFill="1" applyBorder="1" applyAlignment="1" applyProtection="1">
      <alignment horizontal="center" vertical="center" wrapText="1"/>
      <protection hidden="1"/>
    </xf>
    <xf numFmtId="0" fontId="2" fillId="0" borderId="5" xfId="0" applyFont="1" applyBorder="1" applyAlignment="1" applyProtection="1">
      <alignment horizontal="left" vertical="center" wrapText="1"/>
      <protection locked="0"/>
    </xf>
    <xf numFmtId="0" fontId="2" fillId="0" borderId="5" xfId="0" applyFont="1" applyBorder="1" applyAlignment="1" applyProtection="1">
      <alignment horizontal="center" vertical="center" textRotation="90" wrapText="1"/>
      <protection locked="0"/>
    </xf>
    <xf numFmtId="0" fontId="2" fillId="0" borderId="5" xfId="0" applyFont="1" applyBorder="1" applyAlignment="1" applyProtection="1">
      <alignment horizontal="center" vertical="center" wrapText="1"/>
      <protection locked="0"/>
    </xf>
    <xf numFmtId="0" fontId="17" fillId="0" borderId="5" xfId="0" applyFont="1" applyBorder="1" applyAlignment="1" applyProtection="1">
      <alignment horizontal="justify" vertical="center" wrapText="1"/>
      <protection locked="0"/>
    </xf>
    <xf numFmtId="1" fontId="2" fillId="20" borderId="5" xfId="0" applyNumberFormat="1" applyFont="1" applyFill="1" applyBorder="1" applyAlignment="1" applyProtection="1">
      <alignment horizontal="center" vertical="center" textRotation="90"/>
      <protection hidden="1"/>
    </xf>
    <xf numFmtId="0" fontId="2" fillId="20" borderId="5" xfId="0" applyFont="1" applyFill="1" applyBorder="1" applyAlignment="1" applyProtection="1">
      <alignment horizontal="center" vertical="center"/>
      <protection hidden="1"/>
    </xf>
    <xf numFmtId="0" fontId="2" fillId="0" borderId="5" xfId="0" applyFont="1" applyBorder="1" applyAlignment="1" applyProtection="1">
      <alignment horizontal="center" vertical="top" wrapText="1"/>
      <protection locked="0"/>
    </xf>
    <xf numFmtId="0" fontId="2" fillId="2" borderId="5" xfId="0" applyFont="1" applyFill="1" applyBorder="1" applyAlignment="1" applyProtection="1">
      <alignment vertical="center" wrapText="1"/>
      <protection locked="0"/>
    </xf>
    <xf numFmtId="0" fontId="2" fillId="21" borderId="4" xfId="0" applyFont="1" applyFill="1" applyBorder="1" applyAlignment="1" applyProtection="1">
      <alignment vertical="center" wrapText="1"/>
      <protection locked="0"/>
    </xf>
    <xf numFmtId="0" fontId="2" fillId="0" borderId="4" xfId="2" applyFont="1" applyBorder="1" applyAlignment="1" applyProtection="1">
      <alignment horizontal="center" vertical="center" wrapText="1"/>
      <protection locked="0"/>
    </xf>
    <xf numFmtId="14" fontId="2" fillId="0" borderId="4" xfId="2" applyNumberFormat="1" applyFont="1" applyBorder="1" applyAlignment="1" applyProtection="1">
      <alignment horizontal="center" vertical="center" wrapText="1"/>
      <protection locked="0"/>
    </xf>
    <xf numFmtId="14" fontId="15" fillId="0" borderId="4" xfId="2" applyNumberFormat="1" applyFont="1" applyBorder="1" applyAlignment="1" applyProtection="1">
      <alignment horizontal="center" vertical="center" wrapText="1"/>
      <protection locked="0"/>
    </xf>
    <xf numFmtId="0" fontId="15" fillId="0" borderId="4" xfId="2" applyFont="1" applyBorder="1" applyAlignment="1" applyProtection="1">
      <alignment horizontal="center" vertical="center" wrapText="1"/>
      <protection locked="0"/>
    </xf>
    <xf numFmtId="0" fontId="2" fillId="59" borderId="4" xfId="0" applyFont="1" applyFill="1" applyBorder="1" applyAlignment="1" applyProtection="1">
      <alignment vertical="center" wrapText="1"/>
      <protection locked="0"/>
    </xf>
    <xf numFmtId="17" fontId="2" fillId="0" borderId="4" xfId="0" applyNumberFormat="1" applyFont="1" applyBorder="1" applyAlignment="1" applyProtection="1">
      <alignment horizontal="center" vertical="center" wrapText="1"/>
      <protection locked="0"/>
    </xf>
    <xf numFmtId="9" fontId="0" fillId="2" borderId="27" xfId="0" applyNumberFormat="1" applyFill="1" applyBorder="1" applyAlignment="1">
      <alignment horizontal="center" vertical="center"/>
    </xf>
    <xf numFmtId="0" fontId="0" fillId="2" borderId="27" xfId="0" applyFill="1" applyBorder="1" applyAlignment="1">
      <alignment wrapText="1"/>
    </xf>
    <xf numFmtId="9" fontId="1" fillId="0" borderId="27" xfId="3" applyFont="1" applyBorder="1" applyAlignment="1">
      <alignment horizontal="center" vertical="center"/>
    </xf>
    <xf numFmtId="0" fontId="66" fillId="0" borderId="27" xfId="2" applyFont="1" applyBorder="1" applyAlignment="1">
      <alignment horizontal="left" vertical="center" wrapText="1"/>
    </xf>
    <xf numFmtId="0" fontId="2" fillId="21" borderId="4" xfId="2" applyFont="1" applyFill="1" applyBorder="1" applyAlignment="1" applyProtection="1">
      <alignment horizontal="center" vertical="center" wrapText="1"/>
      <protection locked="0"/>
    </xf>
    <xf numFmtId="0" fontId="2" fillId="0" borderId="4" xfId="2" applyFont="1" applyBorder="1" applyAlignment="1" applyProtection="1">
      <alignment horizontal="left" vertical="top" wrapText="1"/>
      <protection locked="0"/>
    </xf>
    <xf numFmtId="0" fontId="65" fillId="0" borderId="4" xfId="2" applyFont="1" applyBorder="1" applyAlignment="1" applyProtection="1">
      <alignment horizontal="left" vertical="top" wrapText="1"/>
      <protection locked="0"/>
    </xf>
    <xf numFmtId="9" fontId="66" fillId="0" borderId="27" xfId="2" applyNumberFormat="1" applyFont="1" applyBorder="1" applyAlignment="1">
      <alignment horizontal="center" vertical="center"/>
    </xf>
    <xf numFmtId="0" fontId="2" fillId="0" borderId="4" xfId="2" applyFont="1" applyBorder="1" applyAlignment="1" applyProtection="1">
      <alignment horizontal="center" vertical="top" wrapText="1"/>
      <protection locked="0"/>
    </xf>
    <xf numFmtId="0" fontId="65" fillId="0" borderId="4" xfId="2" applyFont="1" applyBorder="1" applyAlignment="1" applyProtection="1">
      <alignment horizontal="center" vertical="top" wrapText="1"/>
      <protection locked="0"/>
    </xf>
    <xf numFmtId="0" fontId="68" fillId="0" borderId="27" xfId="12" applyFont="1" applyBorder="1" applyAlignment="1">
      <alignment horizontal="left" vertical="center" wrapText="1"/>
    </xf>
    <xf numFmtId="0" fontId="2" fillId="0" borderId="4" xfId="0" applyFont="1" applyBorder="1" applyAlignment="1" applyProtection="1">
      <alignment vertical="top" wrapText="1"/>
      <protection locked="0"/>
    </xf>
    <xf numFmtId="0" fontId="65" fillId="0" borderId="4" xfId="0" applyFont="1" applyBorder="1" applyAlignment="1" applyProtection="1">
      <alignment vertical="top" wrapText="1"/>
      <protection locked="0"/>
    </xf>
    <xf numFmtId="0" fontId="16" fillId="0" borderId="4" xfId="0" applyFont="1" applyBorder="1" applyAlignment="1" applyProtection="1">
      <alignment vertical="top" wrapText="1"/>
      <protection locked="0"/>
    </xf>
    <xf numFmtId="14" fontId="2" fillId="2" borderId="4" xfId="0" applyNumberFormat="1" applyFont="1" applyFill="1" applyBorder="1" applyAlignment="1" applyProtection="1">
      <alignment horizontal="left" vertical="top" wrapText="1"/>
      <protection locked="0"/>
    </xf>
    <xf numFmtId="0" fontId="2" fillId="20" borderId="4" xfId="0" applyFont="1" applyFill="1" applyBorder="1" applyAlignment="1" applyProtection="1">
      <alignment vertical="center" wrapText="1"/>
      <protection locked="0"/>
    </xf>
    <xf numFmtId="0" fontId="2" fillId="21" borderId="4" xfId="2" applyFont="1" applyFill="1" applyBorder="1" applyAlignment="1" applyProtection="1">
      <alignment vertical="center" wrapText="1"/>
      <protection locked="0"/>
    </xf>
    <xf numFmtId="14" fontId="65" fillId="0" borderId="4" xfId="0" applyNumberFormat="1" applyFont="1" applyBorder="1" applyAlignment="1" applyProtection="1">
      <alignment vertical="center" wrapText="1"/>
      <protection locked="0"/>
    </xf>
    <xf numFmtId="0" fontId="64" fillId="0" borderId="4" xfId="2" applyFont="1" applyBorder="1" applyAlignment="1" applyProtection="1">
      <alignment horizontal="left" vertical="top" wrapText="1"/>
      <protection locked="0"/>
    </xf>
    <xf numFmtId="14" fontId="2" fillId="0" borderId="4" xfId="2" applyNumberFormat="1" applyFont="1" applyBorder="1" applyAlignment="1" applyProtection="1">
      <alignment vertical="center" wrapText="1"/>
      <protection locked="0"/>
    </xf>
    <xf numFmtId="0" fontId="2" fillId="0" borderId="4" xfId="2" applyFont="1" applyBorder="1" applyAlignment="1" applyProtection="1">
      <alignment vertical="top" wrapText="1"/>
      <protection locked="0"/>
    </xf>
    <xf numFmtId="0" fontId="2" fillId="2" borderId="4" xfId="2" applyFont="1" applyFill="1" applyBorder="1" applyAlignment="1" applyProtection="1">
      <alignment horizontal="justify" vertical="top" wrapText="1"/>
      <protection locked="0"/>
    </xf>
    <xf numFmtId="14" fontId="2" fillId="2" borderId="4" xfId="2" applyNumberFormat="1" applyFont="1" applyFill="1" applyBorder="1" applyAlignment="1" applyProtection="1">
      <alignment horizontal="justify" vertical="center" wrapText="1"/>
      <protection locked="0"/>
    </xf>
    <xf numFmtId="0" fontId="2" fillId="0" borderId="4" xfId="2" applyFont="1" applyBorder="1" applyAlignment="1" applyProtection="1">
      <alignment horizontal="justify" vertical="top" wrapText="1"/>
      <protection locked="0"/>
    </xf>
    <xf numFmtId="0" fontId="2" fillId="0" borderId="4" xfId="2" applyFont="1" applyBorder="1" applyAlignment="1" applyProtection="1">
      <alignment horizontal="justify" vertical="center" wrapText="1"/>
      <protection locked="0"/>
    </xf>
    <xf numFmtId="0" fontId="65" fillId="0" borderId="4" xfId="2" applyFont="1" applyBorder="1" applyAlignment="1" applyProtection="1">
      <alignment horizontal="justify" vertical="top" wrapText="1"/>
      <protection locked="0"/>
    </xf>
    <xf numFmtId="0" fontId="65" fillId="0" borderId="4" xfId="2" applyFont="1" applyBorder="1" applyAlignment="1" applyProtection="1">
      <alignment horizontal="justify" vertical="center" wrapText="1"/>
      <protection locked="0"/>
    </xf>
    <xf numFmtId="0" fontId="67" fillId="0" borderId="27" xfId="2" applyFont="1" applyBorder="1" applyAlignment="1">
      <alignment horizontal="left" vertical="center" wrapText="1"/>
    </xf>
    <xf numFmtId="0" fontId="2" fillId="59" borderId="4" xfId="2" applyFont="1" applyFill="1" applyBorder="1" applyAlignment="1" applyProtection="1">
      <alignment vertical="center" wrapText="1"/>
      <protection locked="0"/>
    </xf>
    <xf numFmtId="0" fontId="2" fillId="0" borderId="4" xfId="11" applyFont="1" applyBorder="1" applyAlignment="1" applyProtection="1">
      <alignment horizontal="left" vertical="top" wrapText="1"/>
      <protection locked="0"/>
    </xf>
    <xf numFmtId="0" fontId="65" fillId="2" borderId="4" xfId="0" applyFont="1" applyFill="1" applyBorder="1" applyAlignment="1" applyProtection="1">
      <alignment vertical="top" wrapText="1"/>
      <protection locked="0"/>
    </xf>
    <xf numFmtId="0" fontId="2" fillId="2" borderId="4" xfId="0" applyFont="1" applyFill="1" applyBorder="1" applyAlignment="1" applyProtection="1">
      <alignment vertical="top" wrapText="1"/>
      <protection locked="0"/>
    </xf>
    <xf numFmtId="0" fontId="2" fillId="58" borderId="4" xfId="0" applyFont="1" applyFill="1" applyBorder="1" applyAlignment="1" applyProtection="1">
      <alignment vertical="center" wrapText="1"/>
      <protection locked="0"/>
    </xf>
    <xf numFmtId="0" fontId="65" fillId="0" borderId="4" xfId="0" applyFont="1" applyBorder="1" applyAlignment="1" applyProtection="1">
      <alignment vertical="center" wrapText="1"/>
      <protection locked="0"/>
    </xf>
    <xf numFmtId="0" fontId="2" fillId="2" borderId="4" xfId="2" applyFont="1" applyFill="1" applyBorder="1" applyAlignment="1" applyProtection="1">
      <alignment horizontal="center" vertical="top" wrapText="1"/>
      <protection locked="0"/>
    </xf>
    <xf numFmtId="0" fontId="16" fillId="2" borderId="4" xfId="2" applyFont="1" applyFill="1" applyBorder="1" applyAlignment="1" applyProtection="1">
      <alignment horizontal="center" vertical="top" wrapText="1"/>
      <protection locked="0"/>
    </xf>
    <xf numFmtId="9" fontId="1" fillId="0" borderId="27" xfId="2" applyNumberFormat="1" applyFont="1" applyBorder="1" applyAlignment="1">
      <alignment horizontal="center" vertical="center"/>
    </xf>
    <xf numFmtId="0" fontId="36" fillId="0" borderId="27" xfId="2" applyBorder="1" applyAlignment="1">
      <alignment vertical="center" wrapText="1"/>
    </xf>
    <xf numFmtId="0" fontId="1" fillId="0" borderId="27" xfId="2" applyFont="1" applyBorder="1" applyAlignment="1">
      <alignment vertical="center" wrapText="1"/>
    </xf>
    <xf numFmtId="0" fontId="2" fillId="0" borderId="4" xfId="2" applyFont="1" applyBorder="1" applyAlignment="1" applyProtection="1">
      <alignment vertical="center" wrapText="1"/>
      <protection locked="0"/>
    </xf>
    <xf numFmtId="0" fontId="16" fillId="0" borderId="4" xfId="2" applyFont="1" applyBorder="1" applyAlignment="1" applyProtection="1">
      <alignment horizontal="left" vertical="top" wrapText="1"/>
      <protection locked="0"/>
    </xf>
    <xf numFmtId="9" fontId="36" fillId="0" borderId="30" xfId="2" applyNumberFormat="1" applyBorder="1" applyAlignment="1">
      <alignment horizontal="center" vertical="center"/>
    </xf>
    <xf numFmtId="0" fontId="0" fillId="0" borderId="30" xfId="2" applyFont="1" applyBorder="1" applyAlignment="1">
      <alignment horizontal="left" vertical="center" wrapText="1"/>
    </xf>
    <xf numFmtId="0" fontId="66" fillId="0" borderId="30" xfId="2" applyFont="1" applyBorder="1" applyAlignment="1">
      <alignment horizontal="left" vertical="center" wrapText="1"/>
    </xf>
    <xf numFmtId="0" fontId="65" fillId="0" borderId="4" xfId="2" applyFont="1" applyBorder="1" applyAlignment="1" applyProtection="1">
      <alignment vertical="top" wrapText="1"/>
      <protection locked="0"/>
    </xf>
    <xf numFmtId="9" fontId="72" fillId="0" borderId="27" xfId="0" applyNumberFormat="1" applyFont="1" applyBorder="1" applyAlignment="1">
      <alignment horizontal="center" vertical="center" wrapText="1"/>
    </xf>
    <xf numFmtId="0" fontId="72" fillId="0" borderId="38" xfId="0" applyFont="1" applyBorder="1" applyAlignment="1">
      <alignment horizontal="left" wrapText="1"/>
    </xf>
    <xf numFmtId="0" fontId="65" fillId="0" borderId="4" xfId="2" applyFont="1" applyBorder="1" applyAlignment="1" applyProtection="1">
      <alignment horizontal="center" vertical="center" wrapText="1"/>
      <protection locked="0"/>
    </xf>
    <xf numFmtId="0" fontId="48" fillId="0" borderId="4" xfId="2" applyFont="1" applyBorder="1" applyAlignment="1" applyProtection="1">
      <alignment horizontal="left" vertical="top" wrapText="1"/>
      <protection locked="0"/>
    </xf>
    <xf numFmtId="9" fontId="36" fillId="0" borderId="27" xfId="2" applyNumberFormat="1" applyBorder="1" applyAlignment="1">
      <alignment horizontal="center" vertical="center"/>
    </xf>
    <xf numFmtId="0" fontId="36" fillId="0" borderId="27" xfId="2" applyBorder="1" applyAlignment="1">
      <alignment horizontal="left" vertical="center" wrapText="1"/>
    </xf>
    <xf numFmtId="0" fontId="2" fillId="21" borderId="4" xfId="0" applyFont="1" applyFill="1" applyBorder="1" applyAlignment="1" applyProtection="1">
      <alignment horizontal="center" vertical="center" wrapText="1"/>
      <protection locked="0"/>
    </xf>
    <xf numFmtId="0" fontId="2" fillId="0" borderId="4" xfId="0" applyFont="1" applyBorder="1" applyAlignment="1" applyProtection="1">
      <alignment horizontal="left" vertical="top" wrapText="1"/>
      <protection locked="0"/>
    </xf>
    <xf numFmtId="0" fontId="2" fillId="21" borderId="4" xfId="11" applyFont="1" applyFill="1" applyBorder="1" applyAlignment="1" applyProtection="1">
      <alignment horizontal="center" vertical="center" wrapText="1"/>
      <protection locked="0"/>
    </xf>
    <xf numFmtId="14" fontId="2" fillId="2" borderId="4" xfId="0" applyNumberFormat="1" applyFont="1" applyFill="1" applyBorder="1" applyAlignment="1" applyProtection="1">
      <alignment horizontal="left" vertical="center" wrapText="1"/>
      <protection locked="0"/>
    </xf>
    <xf numFmtId="14" fontId="2" fillId="0" borderId="4" xfId="2" applyNumberFormat="1" applyFont="1" applyBorder="1" applyAlignment="1" applyProtection="1">
      <alignment horizontal="center" vertical="top" wrapText="1"/>
      <protection locked="0"/>
    </xf>
    <xf numFmtId="14" fontId="64" fillId="0" borderId="4" xfId="0" applyNumberFormat="1" applyFont="1" applyBorder="1" applyAlignment="1" applyProtection="1">
      <alignment vertical="center" wrapText="1"/>
      <protection locked="0"/>
    </xf>
    <xf numFmtId="0" fontId="2" fillId="2" borderId="4" xfId="2" applyFont="1" applyFill="1" applyBorder="1" applyAlignment="1" applyProtection="1">
      <alignment horizontal="center" vertical="center" wrapText="1"/>
      <protection locked="0"/>
    </xf>
    <xf numFmtId="0" fontId="2" fillId="21" borderId="4" xfId="2" applyFont="1" applyFill="1" applyBorder="1" applyAlignment="1" applyProtection="1">
      <alignment vertical="center" wrapText="1"/>
      <protection locked="0"/>
    </xf>
    <xf numFmtId="0" fontId="2" fillId="0" borderId="4" xfId="0" applyFont="1" applyFill="1" applyBorder="1" applyAlignment="1" applyProtection="1">
      <alignment vertical="top" wrapText="1"/>
      <protection locked="0"/>
    </xf>
    <xf numFmtId="0" fontId="2" fillId="0" borderId="4" xfId="11" applyFont="1" applyFill="1" applyBorder="1" applyAlignment="1" applyProtection="1">
      <alignment horizontal="left" vertical="top" wrapText="1"/>
      <protection locked="0"/>
    </xf>
    <xf numFmtId="0" fontId="2" fillId="0" borderId="4" xfId="2" applyFont="1" applyFill="1" applyBorder="1" applyAlignment="1" applyProtection="1">
      <alignment horizontal="left" vertical="top" wrapText="1"/>
      <protection locked="0"/>
    </xf>
    <xf numFmtId="0" fontId="64" fillId="0" borderId="4" xfId="2" applyFont="1" applyFill="1" applyBorder="1" applyAlignment="1" applyProtection="1">
      <alignment horizontal="left" vertical="top" wrapText="1"/>
      <protection locked="0"/>
    </xf>
    <xf numFmtId="14" fontId="2" fillId="0" borderId="4" xfId="2" applyNumberFormat="1" applyFont="1" applyFill="1" applyBorder="1" applyAlignment="1" applyProtection="1">
      <alignment vertical="center" wrapText="1"/>
      <protection locked="0"/>
    </xf>
    <xf numFmtId="0" fontId="65" fillId="0" borderId="4" xfId="2" applyFont="1" applyFill="1" applyBorder="1" applyAlignment="1" applyProtection="1">
      <alignment vertical="top" wrapText="1"/>
      <protection locked="0"/>
    </xf>
    <xf numFmtId="0" fontId="65" fillId="0" borderId="4" xfId="0" applyFont="1" applyFill="1" applyBorder="1" applyAlignment="1" applyProtection="1">
      <alignment vertical="top" wrapText="1"/>
      <protection locked="0"/>
    </xf>
    <xf numFmtId="0" fontId="65" fillId="0" borderId="4" xfId="2" applyFont="1" applyFill="1" applyBorder="1" applyAlignment="1" applyProtection="1">
      <alignment horizontal="left" vertical="top" wrapText="1"/>
      <protection locked="0"/>
    </xf>
    <xf numFmtId="0" fontId="2" fillId="0" borderId="4" xfId="2" applyFont="1" applyFill="1" applyBorder="1" applyAlignment="1" applyProtection="1">
      <alignment horizontal="center" vertical="top" wrapText="1"/>
      <protection locked="0"/>
    </xf>
    <xf numFmtId="0" fontId="65" fillId="0" borderId="4" xfId="2" applyFont="1" applyFill="1" applyBorder="1" applyAlignment="1" applyProtection="1">
      <alignment horizontal="center" vertical="top" wrapText="1"/>
      <protection locked="0"/>
    </xf>
    <xf numFmtId="0" fontId="2" fillId="21" borderId="4" xfId="0" applyFont="1" applyFill="1" applyBorder="1" applyAlignment="1" applyProtection="1">
      <alignment horizontal="center" vertical="top" wrapText="1"/>
      <protection locked="0"/>
    </xf>
    <xf numFmtId="0" fontId="2" fillId="0" borderId="4" xfId="0" applyFont="1" applyFill="1" applyBorder="1" applyAlignment="1" applyProtection="1">
      <alignment horizontal="center" vertical="top" wrapText="1"/>
      <protection locked="0"/>
    </xf>
    <xf numFmtId="0" fontId="64" fillId="0" borderId="4" xfId="0" applyFont="1" applyFill="1" applyBorder="1" applyAlignment="1" applyProtection="1">
      <alignment vertical="top" wrapText="1"/>
      <protection locked="0"/>
    </xf>
    <xf numFmtId="0" fontId="2" fillId="0" borderId="4" xfId="2" applyFont="1" applyFill="1" applyBorder="1" applyAlignment="1" applyProtection="1">
      <alignment vertical="center" wrapText="1"/>
      <protection locked="0"/>
    </xf>
    <xf numFmtId="0" fontId="65" fillId="0" borderId="4" xfId="2" applyFont="1" applyFill="1" applyBorder="1" applyAlignment="1" applyProtection="1">
      <alignment horizontal="center" vertical="center" wrapText="1"/>
      <protection locked="0"/>
    </xf>
    <xf numFmtId="0" fontId="42" fillId="40" borderId="4" xfId="2" applyFont="1" applyFill="1" applyBorder="1" applyAlignment="1">
      <alignment horizontal="center" vertical="center"/>
    </xf>
    <xf numFmtId="49" fontId="44" fillId="42" borderId="4" xfId="2" applyNumberFormat="1" applyFont="1" applyFill="1" applyBorder="1" applyAlignment="1">
      <alignment horizontal="center" vertical="center"/>
    </xf>
    <xf numFmtId="0" fontId="44" fillId="42" borderId="4" xfId="2" applyFont="1" applyFill="1" applyBorder="1" applyAlignment="1">
      <alignment horizontal="center" vertical="center"/>
    </xf>
    <xf numFmtId="0" fontId="44" fillId="42" borderId="4" xfId="2" applyFont="1" applyFill="1" applyBorder="1" applyAlignment="1">
      <alignment horizontal="left" vertical="center"/>
    </xf>
    <xf numFmtId="0" fontId="44" fillId="43" borderId="4" xfId="2" applyFont="1" applyFill="1" applyBorder="1" applyAlignment="1">
      <alignment horizontal="center" vertical="center" wrapText="1"/>
    </xf>
    <xf numFmtId="0" fontId="45" fillId="44" borderId="4" xfId="2" applyFont="1" applyFill="1" applyBorder="1" applyAlignment="1">
      <alignment horizontal="center" vertical="center"/>
    </xf>
    <xf numFmtId="0" fontId="45" fillId="44" borderId="4" xfId="2" applyFont="1" applyFill="1" applyBorder="1" applyAlignment="1">
      <alignment horizontal="center" vertical="center" wrapText="1"/>
    </xf>
    <xf numFmtId="0" fontId="44" fillId="45" borderId="4" xfId="2" applyFont="1" applyFill="1" applyBorder="1" applyAlignment="1">
      <alignment horizontal="center" vertical="center"/>
    </xf>
    <xf numFmtId="0" fontId="44" fillId="45" borderId="4" xfId="2" applyFont="1" applyFill="1" applyBorder="1" applyAlignment="1">
      <alignment horizontal="left" vertical="center"/>
    </xf>
    <xf numFmtId="0" fontId="45" fillId="46" borderId="4" xfId="2" applyFont="1" applyFill="1" applyBorder="1" applyAlignment="1">
      <alignment horizontal="center" vertical="center"/>
    </xf>
    <xf numFmtId="49" fontId="39" fillId="33" borderId="0" xfId="2" applyNumberFormat="1" applyFont="1" applyFill="1" applyAlignment="1">
      <alignment horizontal="center" vertical="center"/>
    </xf>
    <xf numFmtId="49" fontId="39" fillId="33" borderId="0" xfId="2" applyNumberFormat="1" applyFont="1" applyFill="1" applyAlignment="1">
      <alignment horizontal="left" vertical="center"/>
    </xf>
    <xf numFmtId="0" fontId="41" fillId="35" borderId="4" xfId="2" applyFont="1" applyFill="1" applyBorder="1" applyAlignment="1">
      <alignment horizontal="center" vertical="center"/>
    </xf>
    <xf numFmtId="0" fontId="41" fillId="35" borderId="4" xfId="2" applyFont="1" applyFill="1" applyBorder="1" applyAlignment="1">
      <alignment horizontal="left" vertical="center"/>
    </xf>
    <xf numFmtId="0" fontId="42" fillId="36" borderId="4" xfId="2" applyFont="1" applyFill="1" applyBorder="1" applyAlignment="1">
      <alignment horizontal="center" vertical="center" wrapText="1"/>
    </xf>
    <xf numFmtId="0" fontId="42" fillId="37" borderId="4" xfId="2" applyFont="1" applyFill="1" applyBorder="1" applyAlignment="1">
      <alignment horizontal="center" vertical="center"/>
    </xf>
    <xf numFmtId="0" fontId="42" fillId="38" borderId="4" xfId="2" applyFont="1" applyFill="1" applyBorder="1" applyAlignment="1">
      <alignment horizontal="center" vertical="center"/>
    </xf>
    <xf numFmtId="0" fontId="42" fillId="38" borderId="4" xfId="2" applyFont="1" applyFill="1" applyBorder="1" applyAlignment="1">
      <alignment horizontal="left" vertical="center"/>
    </xf>
    <xf numFmtId="0" fontId="42" fillId="39" borderId="4" xfId="2" applyFont="1" applyFill="1" applyBorder="1" applyAlignment="1">
      <alignment horizontal="center" vertical="center" wrapText="1"/>
    </xf>
    <xf numFmtId="0" fontId="44" fillId="48" borderId="4" xfId="2" applyFont="1" applyFill="1" applyBorder="1" applyAlignment="1">
      <alignment horizontal="center" vertical="center" wrapText="1"/>
    </xf>
    <xf numFmtId="0" fontId="44" fillId="48" borderId="4" xfId="2" applyFont="1" applyFill="1" applyBorder="1" applyAlignment="1">
      <alignment horizontal="center" vertical="center" textRotation="90" wrapText="1"/>
    </xf>
    <xf numFmtId="0" fontId="44" fillId="50" borderId="4" xfId="2" applyFont="1" applyFill="1" applyBorder="1" applyAlignment="1">
      <alignment horizontal="center" vertical="center" textRotation="90" wrapText="1"/>
    </xf>
    <xf numFmtId="0" fontId="44" fillId="49" borderId="4" xfId="2" applyFont="1" applyFill="1" applyBorder="1" applyAlignment="1">
      <alignment horizontal="center" vertical="center" wrapText="1"/>
    </xf>
    <xf numFmtId="0" fontId="44" fillId="49" borderId="4" xfId="2" applyFont="1" applyFill="1" applyBorder="1" applyAlignment="1">
      <alignment horizontal="center" vertical="center"/>
    </xf>
    <xf numFmtId="0" fontId="44" fillId="50" borderId="4" xfId="2" applyFont="1" applyFill="1" applyBorder="1" applyAlignment="1">
      <alignment horizontal="center" vertical="center" wrapText="1"/>
    </xf>
    <xf numFmtId="0" fontId="44" fillId="48" borderId="4" xfId="2" applyFont="1" applyFill="1" applyBorder="1" applyAlignment="1">
      <alignment horizontal="center" vertical="center"/>
    </xf>
    <xf numFmtId="0" fontId="45" fillId="46" borderId="4" xfId="2" applyFont="1" applyFill="1" applyBorder="1" applyAlignment="1">
      <alignment horizontal="center" vertical="center" wrapText="1"/>
    </xf>
    <xf numFmtId="0" fontId="46" fillId="48" borderId="4" xfId="2" applyFont="1" applyFill="1" applyBorder="1" applyAlignment="1">
      <alignment horizontal="center" vertical="center" textRotation="90"/>
    </xf>
    <xf numFmtId="0" fontId="46" fillId="48" borderId="5" xfId="2" applyFont="1" applyFill="1" applyBorder="1" applyAlignment="1">
      <alignment horizontal="center" vertical="center" textRotation="90"/>
    </xf>
    <xf numFmtId="0" fontId="46" fillId="48" borderId="4" xfId="2" applyFont="1" applyFill="1" applyBorder="1" applyAlignment="1">
      <alignment horizontal="center" vertical="center" textRotation="90" wrapText="1"/>
    </xf>
    <xf numFmtId="0" fontId="46" fillId="48" borderId="5" xfId="2" applyFont="1" applyFill="1" applyBorder="1" applyAlignment="1">
      <alignment horizontal="center" vertical="center" textRotation="90" wrapText="1"/>
    </xf>
    <xf numFmtId="0" fontId="44" fillId="52" borderId="4" xfId="2" applyFont="1" applyFill="1" applyBorder="1" applyAlignment="1">
      <alignment horizontal="center" vertical="center" wrapText="1"/>
    </xf>
    <xf numFmtId="0" fontId="14" fillId="2" borderId="3" xfId="2" applyFont="1" applyFill="1" applyBorder="1" applyAlignment="1" applyProtection="1">
      <alignment horizontal="center" vertical="center" wrapText="1"/>
      <protection locked="0"/>
    </xf>
    <xf numFmtId="0" fontId="2" fillId="2" borderId="4" xfId="2" applyFont="1" applyFill="1" applyBorder="1" applyAlignment="1" applyProtection="1">
      <alignment horizontal="center" vertical="center" textRotation="90"/>
      <protection locked="0"/>
    </xf>
    <xf numFmtId="0" fontId="15" fillId="54" borderId="4" xfId="2" applyFont="1" applyFill="1" applyBorder="1" applyAlignment="1" applyProtection="1">
      <alignment horizontal="left" vertical="center" wrapText="1"/>
      <protection hidden="1"/>
    </xf>
    <xf numFmtId="0" fontId="2" fillId="2" borderId="4" xfId="2" applyFont="1" applyFill="1" applyBorder="1" applyAlignment="1" applyProtection="1">
      <alignment horizontal="center" vertical="center" wrapText="1"/>
      <protection locked="0"/>
    </xf>
    <xf numFmtId="0" fontId="15" fillId="2" borderId="5" xfId="2" applyFont="1" applyFill="1" applyBorder="1" applyAlignment="1" applyProtection="1">
      <alignment vertical="center" wrapText="1"/>
      <protection locked="0"/>
    </xf>
    <xf numFmtId="0" fontId="15" fillId="2" borderId="10" xfId="2" applyFont="1" applyFill="1" applyBorder="1" applyAlignment="1" applyProtection="1">
      <alignment vertical="center" wrapText="1"/>
      <protection locked="0"/>
    </xf>
    <xf numFmtId="0" fontId="15" fillId="2" borderId="9" xfId="2" applyFont="1" applyFill="1" applyBorder="1" applyAlignment="1" applyProtection="1">
      <alignment vertical="center" wrapText="1"/>
      <protection locked="0"/>
    </xf>
    <xf numFmtId="0" fontId="2" fillId="2" borderId="4" xfId="2" applyFont="1" applyFill="1" applyBorder="1" applyAlignment="1" applyProtection="1">
      <alignment vertical="center" wrapText="1"/>
      <protection locked="0"/>
    </xf>
    <xf numFmtId="0" fontId="2" fillId="2" borderId="4" xfId="2" applyFont="1" applyFill="1" applyBorder="1" applyAlignment="1" applyProtection="1">
      <alignment vertical="center"/>
      <protection locked="0"/>
    </xf>
    <xf numFmtId="0" fontId="2" fillId="2" borderId="5" xfId="2" applyFont="1" applyFill="1" applyBorder="1" applyAlignment="1">
      <alignment horizontal="center" vertical="center"/>
    </xf>
    <xf numFmtId="0" fontId="2" fillId="2" borderId="10" xfId="2" applyFont="1" applyFill="1" applyBorder="1" applyAlignment="1">
      <alignment horizontal="center" vertical="center"/>
    </xf>
    <xf numFmtId="0" fontId="2" fillId="2" borderId="9" xfId="2" applyFont="1" applyFill="1" applyBorder="1" applyAlignment="1">
      <alignment horizontal="center" vertical="center"/>
    </xf>
    <xf numFmtId="0" fontId="2" fillId="2" borderId="5" xfId="2" applyFont="1" applyFill="1" applyBorder="1" applyAlignment="1">
      <alignment horizontal="center" vertical="center" textRotation="90"/>
    </xf>
    <xf numFmtId="0" fontId="2" fillId="2" borderId="10" xfId="2" applyFont="1" applyFill="1" applyBorder="1" applyAlignment="1">
      <alignment horizontal="center" vertical="center" textRotation="90"/>
    </xf>
    <xf numFmtId="0" fontId="2" fillId="2" borderId="9" xfId="2" applyFont="1" applyFill="1" applyBorder="1" applyAlignment="1">
      <alignment horizontal="center" vertical="center" textRotation="90"/>
    </xf>
    <xf numFmtId="0" fontId="44" fillId="52" borderId="4" xfId="2" applyFont="1" applyFill="1" applyBorder="1" applyAlignment="1">
      <alignment horizontal="center" vertical="center" textRotation="90" wrapText="1"/>
    </xf>
    <xf numFmtId="0" fontId="44" fillId="51" borderId="4" xfId="2" applyFont="1" applyFill="1" applyBorder="1" applyAlignment="1">
      <alignment horizontal="center" vertical="center" textRotation="90" wrapText="1"/>
    </xf>
    <xf numFmtId="0" fontId="44" fillId="51" borderId="4" xfId="2" applyFont="1" applyFill="1" applyBorder="1" applyAlignment="1">
      <alignment horizontal="center" vertical="center" wrapText="1"/>
    </xf>
    <xf numFmtId="0" fontId="48" fillId="56" borderId="4" xfId="2" applyFont="1" applyFill="1" applyBorder="1" applyAlignment="1" applyProtection="1">
      <alignment horizontal="center" vertical="center" textRotation="90"/>
      <protection hidden="1"/>
    </xf>
    <xf numFmtId="9" fontId="2" fillId="55" borderId="4" xfId="2" applyNumberFormat="1" applyFont="1" applyFill="1" applyBorder="1" applyAlignment="1" applyProtection="1">
      <alignment horizontal="center" vertical="center" wrapText="1"/>
      <protection hidden="1"/>
    </xf>
    <xf numFmtId="0" fontId="16" fillId="55" borderId="4" xfId="2" applyFont="1" applyFill="1" applyBorder="1" applyAlignment="1" applyProtection="1">
      <alignment horizontal="center" vertical="center"/>
      <protection hidden="1"/>
    </xf>
    <xf numFmtId="0" fontId="16" fillId="55" borderId="4" xfId="2" applyFont="1" applyFill="1" applyBorder="1" applyAlignment="1" applyProtection="1">
      <alignment horizontal="center" vertical="center" textRotation="90" wrapText="1"/>
      <protection hidden="1"/>
    </xf>
    <xf numFmtId="164" fontId="50" fillId="54" borderId="4" xfId="3" applyNumberFormat="1" applyFont="1" applyFill="1" applyBorder="1" applyAlignment="1" applyProtection="1">
      <alignment horizontal="center" vertical="center" textRotation="90"/>
      <protection hidden="1"/>
    </xf>
    <xf numFmtId="0" fontId="48" fillId="56" borderId="4" xfId="2" applyFont="1" applyFill="1" applyBorder="1" applyAlignment="1" applyProtection="1">
      <alignment horizontal="center" vertical="center" textRotation="90" wrapText="1"/>
      <protection hidden="1"/>
    </xf>
    <xf numFmtId="0" fontId="48" fillId="56" borderId="5" xfId="2" applyFont="1" applyFill="1" applyBorder="1" applyAlignment="1" applyProtection="1">
      <alignment horizontal="center" vertical="center" wrapText="1"/>
      <protection hidden="1"/>
    </xf>
    <xf numFmtId="0" fontId="48" fillId="56" borderId="10" xfId="2" applyFont="1" applyFill="1" applyBorder="1" applyAlignment="1" applyProtection="1">
      <alignment horizontal="center" vertical="center" wrapText="1"/>
      <protection hidden="1"/>
    </xf>
    <xf numFmtId="0" fontId="48" fillId="56" borderId="9" xfId="2" applyFont="1" applyFill="1" applyBorder="1" applyAlignment="1" applyProtection="1">
      <alignment horizontal="center" vertical="center" wrapText="1"/>
      <protection hidden="1"/>
    </xf>
    <xf numFmtId="9" fontId="2" fillId="2" borderId="4" xfId="2" applyNumberFormat="1" applyFont="1" applyFill="1" applyBorder="1" applyAlignment="1" applyProtection="1">
      <alignment horizontal="center" vertical="center" wrapText="1"/>
      <protection locked="0"/>
    </xf>
    <xf numFmtId="0" fontId="16" fillId="55" borderId="4" xfId="2" applyFont="1" applyFill="1" applyBorder="1" applyAlignment="1" applyProtection="1">
      <alignment horizontal="center" vertical="center" wrapText="1"/>
      <protection hidden="1"/>
    </xf>
    <xf numFmtId="0" fontId="50" fillId="2" borderId="4" xfId="2" applyFont="1" applyFill="1" applyBorder="1" applyAlignment="1">
      <alignment horizontal="center" vertical="center"/>
    </xf>
    <xf numFmtId="0" fontId="50" fillId="2" borderId="4" xfId="2" applyFont="1" applyFill="1" applyBorder="1" applyAlignment="1">
      <alignment horizontal="center" vertical="center" textRotation="90"/>
    </xf>
    <xf numFmtId="0" fontId="2" fillId="2" borderId="4" xfId="2" applyFont="1" applyFill="1" applyBorder="1" applyAlignment="1" applyProtection="1">
      <alignment horizontal="left" vertical="center" wrapText="1"/>
      <protection locked="0"/>
    </xf>
    <xf numFmtId="0" fontId="2" fillId="2" borderId="4" xfId="2" applyFont="1" applyFill="1" applyBorder="1" applyAlignment="1" applyProtection="1">
      <alignment horizontal="left" vertical="center"/>
      <protection locked="0"/>
    </xf>
    <xf numFmtId="0" fontId="2" fillId="2" borderId="4" xfId="2" applyFont="1" applyFill="1" applyBorder="1" applyAlignment="1">
      <alignment horizontal="center" vertical="center"/>
    </xf>
    <xf numFmtId="0" fontId="2" fillId="2" borderId="4" xfId="2" applyFont="1" applyFill="1" applyBorder="1" applyAlignment="1">
      <alignment horizontal="center" vertical="center" textRotation="90"/>
    </xf>
    <xf numFmtId="0" fontId="51" fillId="2" borderId="4" xfId="2" applyFont="1" applyFill="1" applyBorder="1" applyAlignment="1" applyProtection="1">
      <alignment horizontal="center" vertical="center" wrapText="1"/>
      <protection locked="0"/>
    </xf>
    <xf numFmtId="0" fontId="15" fillId="34" borderId="4" xfId="2" applyFont="1" applyFill="1" applyBorder="1" applyAlignment="1" applyProtection="1">
      <alignment vertical="center" wrapText="1"/>
      <protection locked="0"/>
    </xf>
    <xf numFmtId="0" fontId="48" fillId="56" borderId="5" xfId="2" applyFont="1" applyFill="1" applyBorder="1" applyAlignment="1" applyProtection="1">
      <alignment horizontal="center" vertical="center"/>
      <protection hidden="1"/>
    </xf>
    <xf numFmtId="0" fontId="48" fillId="56" borderId="10" xfId="2" applyFont="1" applyFill="1" applyBorder="1" applyAlignment="1" applyProtection="1">
      <alignment horizontal="center" vertical="center"/>
      <protection hidden="1"/>
    </xf>
    <xf numFmtId="0" fontId="48" fillId="56" borderId="9" xfId="2" applyFont="1" applyFill="1" applyBorder="1" applyAlignment="1" applyProtection="1">
      <alignment horizontal="center" vertical="center"/>
      <protection hidden="1"/>
    </xf>
    <xf numFmtId="0" fontId="50" fillId="34" borderId="5" xfId="2" applyFont="1" applyFill="1" applyBorder="1" applyAlignment="1" applyProtection="1">
      <alignment horizontal="left" vertical="center" wrapText="1"/>
      <protection locked="0"/>
    </xf>
    <xf numFmtId="0" fontId="50" fillId="34" borderId="10" xfId="2" applyFont="1" applyFill="1" applyBorder="1" applyAlignment="1" applyProtection="1">
      <alignment horizontal="left" vertical="center" wrapText="1"/>
      <protection locked="0"/>
    </xf>
    <xf numFmtId="0" fontId="50" fillId="34" borderId="9" xfId="2" applyFont="1" applyFill="1" applyBorder="1" applyAlignment="1" applyProtection="1">
      <alignment horizontal="left" vertical="center" wrapText="1"/>
      <protection locked="0"/>
    </xf>
    <xf numFmtId="0" fontId="51" fillId="2" borderId="11" xfId="2" applyFont="1" applyFill="1" applyBorder="1" applyAlignment="1" applyProtection="1">
      <alignment horizontal="center" vertical="center" wrapText="1"/>
      <protection locked="0"/>
    </xf>
    <xf numFmtId="0" fontId="51" fillId="2" borderId="12" xfId="2" applyFont="1" applyFill="1" applyBorder="1" applyAlignment="1" applyProtection="1">
      <alignment horizontal="center" vertical="center" wrapText="1"/>
      <protection locked="0"/>
    </xf>
    <xf numFmtId="0" fontId="51" fillId="2" borderId="8" xfId="2" applyFont="1" applyFill="1" applyBorder="1" applyAlignment="1" applyProtection="1">
      <alignment horizontal="center" vertical="center" wrapText="1"/>
      <protection locked="0"/>
    </xf>
    <xf numFmtId="0" fontId="50" fillId="2" borderId="5" xfId="2" applyFont="1" applyFill="1" applyBorder="1" applyAlignment="1" applyProtection="1">
      <alignment horizontal="center" vertical="center" textRotation="90" wrapText="1"/>
      <protection locked="0"/>
    </xf>
    <xf numFmtId="0" fontId="50" fillId="2" borderId="10" xfId="2" applyFont="1" applyFill="1" applyBorder="1" applyAlignment="1" applyProtection="1">
      <alignment horizontal="center" vertical="center" textRotation="90" wrapText="1"/>
      <protection locked="0"/>
    </xf>
    <xf numFmtId="0" fontId="50" fillId="2" borderId="9" xfId="2" applyFont="1" applyFill="1" applyBorder="1" applyAlignment="1" applyProtection="1">
      <alignment horizontal="center" vertical="center" textRotation="90" wrapText="1"/>
      <protection locked="0"/>
    </xf>
    <xf numFmtId="0" fontId="15" fillId="54" borderId="5" xfId="2" applyFont="1" applyFill="1" applyBorder="1" applyAlignment="1" applyProtection="1">
      <alignment horizontal="left" vertical="center" wrapText="1"/>
      <protection hidden="1"/>
    </xf>
    <xf numFmtId="0" fontId="15" fillId="54" borderId="10" xfId="2" applyFont="1" applyFill="1" applyBorder="1" applyAlignment="1" applyProtection="1">
      <alignment horizontal="left" vertical="center" wrapText="1"/>
      <protection hidden="1"/>
    </xf>
    <xf numFmtId="0" fontId="15" fillId="54" borderId="9" xfId="2" applyFont="1" applyFill="1" applyBorder="1" applyAlignment="1" applyProtection="1">
      <alignment horizontal="left" vertical="center" wrapText="1"/>
      <protection hidden="1"/>
    </xf>
    <xf numFmtId="0" fontId="50" fillId="34" borderId="5" xfId="2" applyFont="1" applyFill="1" applyBorder="1" applyAlignment="1" applyProtection="1">
      <alignment horizontal="center" vertical="center" wrapText="1"/>
      <protection locked="0"/>
    </xf>
    <xf numFmtId="0" fontId="50" fillId="34" borderId="10" xfId="2" applyFont="1" applyFill="1" applyBorder="1" applyAlignment="1" applyProtection="1">
      <alignment horizontal="center" vertical="center" wrapText="1"/>
      <protection locked="0"/>
    </xf>
    <xf numFmtId="0" fontId="50" fillId="34" borderId="9" xfId="2" applyFont="1" applyFill="1" applyBorder="1" applyAlignment="1" applyProtection="1">
      <alignment horizontal="center" vertical="center" wrapText="1"/>
      <protection locked="0"/>
    </xf>
    <xf numFmtId="0" fontId="2" fillId="21" borderId="4" xfId="2" applyFont="1" applyFill="1" applyBorder="1" applyAlignment="1" applyProtection="1">
      <alignment vertical="center" wrapText="1"/>
      <protection locked="0"/>
    </xf>
    <xf numFmtId="0" fontId="64" fillId="0" borderId="4" xfId="2" applyFont="1" applyBorder="1" applyAlignment="1" applyProtection="1">
      <alignment vertical="center"/>
      <protection locked="0"/>
    </xf>
    <xf numFmtId="0" fontId="2" fillId="0" borderId="4" xfId="2" applyFont="1" applyBorder="1" applyAlignment="1" applyProtection="1">
      <alignment vertical="center"/>
      <protection locked="0"/>
    </xf>
    <xf numFmtId="0" fontId="50" fillId="2" borderId="4" xfId="2" applyFont="1" applyFill="1" applyBorder="1" applyAlignment="1" applyProtection="1">
      <alignment horizontal="center" vertical="center" textRotation="90"/>
      <protection locked="0"/>
    </xf>
    <xf numFmtId="0" fontId="50" fillId="34" borderId="4" xfId="2" applyFont="1" applyFill="1" applyBorder="1" applyAlignment="1" applyProtection="1">
      <alignment horizontal="center" vertical="center" wrapText="1"/>
      <protection locked="0"/>
    </xf>
    <xf numFmtId="0" fontId="50" fillId="34" borderId="4" xfId="2" applyFont="1" applyFill="1" applyBorder="1" applyAlignment="1" applyProtection="1">
      <alignment horizontal="left" vertical="center" wrapText="1"/>
      <protection locked="0"/>
    </xf>
    <xf numFmtId="0" fontId="14" fillId="2" borderId="4" xfId="2" applyFont="1" applyFill="1" applyBorder="1" applyAlignment="1" applyProtection="1">
      <alignment horizontal="center" vertical="center" wrapText="1"/>
      <protection locked="0"/>
    </xf>
    <xf numFmtId="0" fontId="50" fillId="33" borderId="4" xfId="2" applyFont="1" applyFill="1" applyBorder="1" applyAlignment="1" applyProtection="1">
      <alignment vertical="center" wrapText="1"/>
      <protection locked="0"/>
    </xf>
    <xf numFmtId="0" fontId="50" fillId="2" borderId="5" xfId="2" applyFont="1" applyFill="1" applyBorder="1" applyAlignment="1">
      <alignment horizontal="center" vertical="center"/>
    </xf>
    <xf numFmtId="0" fontId="50" fillId="2" borderId="10" xfId="2" applyFont="1" applyFill="1" applyBorder="1" applyAlignment="1">
      <alignment horizontal="center" vertical="center"/>
    </xf>
    <xf numFmtId="0" fontId="50" fillId="2" borderId="9" xfId="2" applyFont="1" applyFill="1" applyBorder="1" applyAlignment="1">
      <alignment horizontal="center" vertical="center"/>
    </xf>
    <xf numFmtId="0" fontId="50" fillId="2" borderId="5" xfId="2" applyFont="1" applyFill="1" applyBorder="1" applyAlignment="1">
      <alignment horizontal="center" vertical="center" textRotation="90"/>
    </xf>
    <xf numFmtId="0" fontId="50" fillId="2" borderId="10" xfId="2" applyFont="1" applyFill="1" applyBorder="1" applyAlignment="1">
      <alignment horizontal="center" vertical="center" textRotation="90"/>
    </xf>
    <xf numFmtId="0" fontId="50" fillId="2" borderId="9" xfId="2" applyFont="1" applyFill="1" applyBorder="1" applyAlignment="1">
      <alignment horizontal="center" vertical="center" textRotation="90"/>
    </xf>
    <xf numFmtId="0" fontId="50" fillId="2" borderId="5" xfId="2" applyFont="1" applyFill="1" applyBorder="1" applyAlignment="1">
      <alignment horizontal="center" vertical="center" textRotation="90" wrapText="1"/>
    </xf>
    <xf numFmtId="0" fontId="50" fillId="2" borderId="10" xfId="2" applyFont="1" applyFill="1" applyBorder="1" applyAlignment="1">
      <alignment horizontal="center" vertical="center" textRotation="90" wrapText="1"/>
    </xf>
    <xf numFmtId="0" fontId="50" fillId="2" borderId="9" xfId="2" applyFont="1" applyFill="1" applyBorder="1" applyAlignment="1">
      <alignment horizontal="center" vertical="center" textRotation="90" wrapText="1"/>
    </xf>
    <xf numFmtId="0" fontId="51" fillId="2" borderId="5" xfId="2" applyFont="1" applyFill="1" applyBorder="1" applyAlignment="1" applyProtection="1">
      <alignment horizontal="center" vertical="center" wrapText="1"/>
      <protection locked="0"/>
    </xf>
    <xf numFmtId="0" fontId="51" fillId="2" borderId="10" xfId="2" applyFont="1" applyFill="1" applyBorder="1" applyAlignment="1" applyProtection="1">
      <alignment horizontal="center" vertical="center" wrapText="1"/>
      <protection locked="0"/>
    </xf>
    <xf numFmtId="0" fontId="51" fillId="2" borderId="9" xfId="2" applyFont="1" applyFill="1" applyBorder="1" applyAlignment="1" applyProtection="1">
      <alignment horizontal="center" vertical="center" wrapText="1"/>
      <protection locked="0"/>
    </xf>
    <xf numFmtId="0" fontId="2" fillId="59" borderId="4" xfId="2" applyFont="1" applyFill="1" applyBorder="1" applyAlignment="1" applyProtection="1">
      <alignment vertical="center" wrapText="1"/>
      <protection locked="0"/>
    </xf>
    <xf numFmtId="0" fontId="2" fillId="59" borderId="4" xfId="2" applyFont="1" applyFill="1" applyBorder="1" applyAlignment="1" applyProtection="1">
      <alignment vertical="center"/>
      <protection locked="0"/>
    </xf>
    <xf numFmtId="0" fontId="50" fillId="2" borderId="4" xfId="2" applyFont="1" applyFill="1" applyBorder="1" applyAlignment="1" applyProtection="1">
      <alignment horizontal="center" vertical="center" wrapText="1"/>
      <protection locked="0"/>
    </xf>
    <xf numFmtId="0" fontId="50" fillId="2" borderId="5" xfId="2" applyFont="1" applyFill="1" applyBorder="1" applyAlignment="1" applyProtection="1">
      <alignment horizontal="center" vertical="center" wrapText="1"/>
      <protection locked="0"/>
    </xf>
    <xf numFmtId="0" fontId="50" fillId="2" borderId="10" xfId="2" applyFont="1" applyFill="1" applyBorder="1" applyAlignment="1" applyProtection="1">
      <alignment horizontal="center" vertical="center" wrapText="1"/>
      <protection locked="0"/>
    </xf>
    <xf numFmtId="0" fontId="50" fillId="2" borderId="9" xfId="2" applyFont="1" applyFill="1" applyBorder="1" applyAlignment="1" applyProtection="1">
      <alignment horizontal="center" vertical="center" wrapText="1"/>
      <protection locked="0"/>
    </xf>
    <xf numFmtId="0" fontId="2" fillId="2" borderId="5" xfId="2" applyFont="1" applyFill="1" applyBorder="1" applyAlignment="1" applyProtection="1">
      <alignment vertical="center" wrapText="1"/>
      <protection locked="0"/>
    </xf>
    <xf numFmtId="0" fontId="2" fillId="2" borderId="10" xfId="2" applyFont="1" applyFill="1" applyBorder="1" applyAlignment="1" applyProtection="1">
      <alignment vertical="center" wrapText="1"/>
      <protection locked="0"/>
    </xf>
    <xf numFmtId="0" fontId="2" fillId="2" borderId="9" xfId="2" applyFont="1" applyFill="1" applyBorder="1" applyAlignment="1" applyProtection="1">
      <alignment vertical="center" wrapText="1"/>
      <protection locked="0"/>
    </xf>
    <xf numFmtId="0" fontId="48" fillId="56" borderId="5" xfId="2" applyFont="1" applyFill="1" applyBorder="1" applyAlignment="1" applyProtection="1">
      <alignment horizontal="center" vertical="center" textRotation="90" wrapText="1"/>
      <protection hidden="1"/>
    </xf>
    <xf numFmtId="0" fontId="48" fillId="56" borderId="10" xfId="2" applyFont="1" applyFill="1" applyBorder="1" applyAlignment="1" applyProtection="1">
      <alignment horizontal="center" vertical="center" textRotation="90" wrapText="1"/>
      <protection hidden="1"/>
    </xf>
    <xf numFmtId="0" fontId="48" fillId="56" borderId="9" xfId="2" applyFont="1" applyFill="1" applyBorder="1" applyAlignment="1" applyProtection="1">
      <alignment horizontal="center" vertical="center" textRotation="90" wrapText="1"/>
      <protection hidden="1"/>
    </xf>
    <xf numFmtId="0" fontId="15" fillId="2" borderId="5" xfId="2" applyFont="1" applyFill="1" applyBorder="1" applyAlignment="1">
      <alignment horizontal="center" vertical="center" textRotation="90"/>
    </xf>
    <xf numFmtId="0" fontId="15" fillId="2" borderId="10" xfId="2" applyFont="1" applyFill="1" applyBorder="1" applyAlignment="1">
      <alignment horizontal="center" vertical="center" textRotation="90"/>
    </xf>
    <xf numFmtId="0" fontId="15" fillId="2" borderId="9" xfId="2" applyFont="1" applyFill="1" applyBorder="1" applyAlignment="1">
      <alignment horizontal="center" vertical="center" textRotation="90"/>
    </xf>
    <xf numFmtId="0" fontId="54" fillId="2" borderId="4" xfId="2" applyFont="1" applyFill="1" applyBorder="1" applyAlignment="1" applyProtection="1">
      <alignment horizontal="center" vertical="center" wrapText="1"/>
      <protection locked="0"/>
    </xf>
    <xf numFmtId="0" fontId="15" fillId="2" borderId="4" xfId="2" applyFont="1" applyFill="1" applyBorder="1" applyAlignment="1" applyProtection="1">
      <alignment horizontal="center" vertical="center" textRotation="90"/>
      <protection locked="0"/>
    </xf>
    <xf numFmtId="0" fontId="15" fillId="2" borderId="5" xfId="2" applyFont="1" applyFill="1" applyBorder="1" applyAlignment="1" applyProtection="1">
      <alignment horizontal="left" vertical="center" wrapText="1"/>
      <protection locked="0"/>
    </xf>
    <xf numFmtId="0" fontId="15" fillId="2" borderId="10" xfId="2" applyFont="1" applyFill="1" applyBorder="1" applyAlignment="1" applyProtection="1">
      <alignment horizontal="left" vertical="center" wrapText="1"/>
      <protection locked="0"/>
    </xf>
    <xf numFmtId="0" fontId="15" fillId="2" borderId="9" xfId="2" applyFont="1" applyFill="1" applyBorder="1" applyAlignment="1" applyProtection="1">
      <alignment horizontal="left" vertical="center" wrapText="1"/>
      <protection locked="0"/>
    </xf>
    <xf numFmtId="0" fontId="15" fillId="56" borderId="5" xfId="2" applyFont="1" applyFill="1" applyBorder="1" applyAlignment="1" applyProtection="1">
      <alignment horizontal="center" vertical="center"/>
      <protection hidden="1"/>
    </xf>
    <xf numFmtId="0" fontId="15" fillId="56" borderId="10" xfId="2" applyFont="1" applyFill="1" applyBorder="1" applyAlignment="1" applyProtection="1">
      <alignment horizontal="center" vertical="center"/>
      <protection hidden="1"/>
    </xf>
    <xf numFmtId="0" fontId="15" fillId="56" borderId="9" xfId="2" applyFont="1" applyFill="1" applyBorder="1" applyAlignment="1" applyProtection="1">
      <alignment horizontal="center" vertical="center"/>
      <protection hidden="1"/>
    </xf>
    <xf numFmtId="0" fontId="15" fillId="55" borderId="4" xfId="2" applyFont="1" applyFill="1" applyBorder="1" applyAlignment="1" applyProtection="1">
      <alignment horizontal="center" vertical="center" textRotation="90" wrapText="1"/>
      <protection hidden="1"/>
    </xf>
    <xf numFmtId="164" fontId="15" fillId="54" borderId="4" xfId="3" applyNumberFormat="1" applyFont="1" applyFill="1" applyBorder="1" applyAlignment="1" applyProtection="1">
      <alignment horizontal="center" vertical="center" textRotation="90"/>
      <protection hidden="1"/>
    </xf>
    <xf numFmtId="0" fontId="15" fillId="56" borderId="4" xfId="2" applyFont="1" applyFill="1" applyBorder="1" applyAlignment="1" applyProtection="1">
      <alignment horizontal="center" vertical="center" textRotation="90" wrapText="1"/>
      <protection hidden="1"/>
    </xf>
    <xf numFmtId="0" fontId="15" fillId="56" borderId="4" xfId="2" applyFont="1" applyFill="1" applyBorder="1" applyAlignment="1" applyProtection="1">
      <alignment horizontal="center" vertical="center" textRotation="90"/>
      <protection hidden="1"/>
    </xf>
    <xf numFmtId="0" fontId="15" fillId="2" borderId="4" xfId="2" applyFont="1" applyFill="1" applyBorder="1" applyAlignment="1" applyProtection="1">
      <alignment horizontal="center" vertical="center" wrapText="1"/>
      <protection locked="0"/>
    </xf>
    <xf numFmtId="0" fontId="15" fillId="56" borderId="5" xfId="2" applyFont="1" applyFill="1" applyBorder="1" applyAlignment="1" applyProtection="1">
      <alignment horizontal="center" vertical="center" wrapText="1"/>
      <protection hidden="1"/>
    </xf>
    <xf numFmtId="0" fontId="15" fillId="56" borderId="10" xfId="2" applyFont="1" applyFill="1" applyBorder="1" applyAlignment="1" applyProtection="1">
      <alignment horizontal="center" vertical="center" wrapText="1"/>
      <protection hidden="1"/>
    </xf>
    <xf numFmtId="0" fontId="15" fillId="56" borderId="9" xfId="2" applyFont="1" applyFill="1" applyBorder="1" applyAlignment="1" applyProtection="1">
      <alignment horizontal="center" vertical="center" wrapText="1"/>
      <protection hidden="1"/>
    </xf>
    <xf numFmtId="9" fontId="15" fillId="55" borderId="4" xfId="2" applyNumberFormat="1" applyFont="1" applyFill="1" applyBorder="1" applyAlignment="1" applyProtection="1">
      <alignment horizontal="center" vertical="center" wrapText="1"/>
      <protection hidden="1"/>
    </xf>
    <xf numFmtId="9" fontId="15" fillId="2" borderId="4" xfId="2" applyNumberFormat="1" applyFont="1" applyFill="1" applyBorder="1" applyAlignment="1" applyProtection="1">
      <alignment horizontal="center" vertical="center" wrapText="1"/>
      <protection locked="0"/>
    </xf>
    <xf numFmtId="0" fontId="15" fillId="55" borderId="4" xfId="2" applyFont="1" applyFill="1" applyBorder="1" applyAlignment="1" applyProtection="1">
      <alignment horizontal="center" vertical="center" wrapText="1"/>
      <protection hidden="1"/>
    </xf>
    <xf numFmtId="0" fontId="15" fillId="34" borderId="4" xfId="2" applyFont="1" applyFill="1" applyBorder="1" applyAlignment="1" applyProtection="1">
      <alignment horizontal="center" vertical="center" wrapText="1"/>
      <protection locked="0"/>
    </xf>
    <xf numFmtId="0" fontId="15" fillId="2" borderId="4" xfId="2" applyFont="1" applyFill="1" applyBorder="1" applyAlignment="1" applyProtection="1">
      <alignment vertical="center" wrapText="1"/>
      <protection locked="0"/>
    </xf>
    <xf numFmtId="0" fontId="15" fillId="2" borderId="4" xfId="2" applyFont="1" applyFill="1" applyBorder="1" applyAlignment="1" applyProtection="1">
      <alignment vertical="center"/>
      <protection locked="0"/>
    </xf>
    <xf numFmtId="0" fontId="15" fillId="2" borderId="5" xfId="2" applyFont="1" applyFill="1" applyBorder="1" applyAlignment="1">
      <alignment horizontal="center" vertical="center"/>
    </xf>
    <xf numFmtId="0" fontId="15" fillId="2" borderId="10" xfId="2" applyFont="1" applyFill="1" applyBorder="1" applyAlignment="1">
      <alignment horizontal="center" vertical="center"/>
    </xf>
    <xf numFmtId="0" fontId="15" fillId="2" borderId="9" xfId="2" applyFont="1" applyFill="1" applyBorder="1" applyAlignment="1">
      <alignment horizontal="center" vertical="center"/>
    </xf>
    <xf numFmtId="0" fontId="50" fillId="2" borderId="31" xfId="2" applyFont="1" applyFill="1" applyBorder="1" applyAlignment="1">
      <alignment horizontal="center" vertical="center" textRotation="90"/>
    </xf>
    <xf numFmtId="0" fontId="48" fillId="57" borderId="4" xfId="2" applyFont="1" applyFill="1" applyBorder="1" applyAlignment="1" applyProtection="1">
      <alignment horizontal="center" vertical="center" textRotation="90"/>
      <protection hidden="1"/>
    </xf>
    <xf numFmtId="0" fontId="16" fillId="21" borderId="4" xfId="2" applyFont="1" applyFill="1" applyBorder="1" applyAlignment="1" applyProtection="1">
      <alignment horizontal="center" vertical="center"/>
      <protection hidden="1"/>
    </xf>
    <xf numFmtId="0" fontId="16" fillId="21" borderId="4" xfId="2" applyFont="1" applyFill="1" applyBorder="1" applyAlignment="1" applyProtection="1">
      <alignment horizontal="center" vertical="center" textRotation="90" wrapText="1"/>
      <protection hidden="1"/>
    </xf>
    <xf numFmtId="0" fontId="48" fillId="57" borderId="4" xfId="2" applyFont="1" applyFill="1" applyBorder="1" applyAlignment="1" applyProtection="1">
      <alignment horizontal="center" vertical="center" textRotation="90" wrapText="1"/>
      <protection hidden="1"/>
    </xf>
    <xf numFmtId="0" fontId="48" fillId="57" borderId="5" xfId="2" applyFont="1" applyFill="1" applyBorder="1" applyAlignment="1" applyProtection="1">
      <alignment horizontal="center" vertical="center" wrapText="1"/>
      <protection hidden="1"/>
    </xf>
    <xf numFmtId="0" fontId="48" fillId="57" borderId="10" xfId="2" applyFont="1" applyFill="1" applyBorder="1" applyAlignment="1" applyProtection="1">
      <alignment horizontal="center" vertical="center" wrapText="1"/>
      <protection hidden="1"/>
    </xf>
    <xf numFmtId="0" fontId="48" fillId="57" borderId="9" xfId="2" applyFont="1" applyFill="1" applyBorder="1" applyAlignment="1" applyProtection="1">
      <alignment horizontal="center" vertical="center" wrapText="1"/>
      <protection hidden="1"/>
    </xf>
    <xf numFmtId="0" fontId="16" fillId="21" borderId="4" xfId="2" applyFont="1" applyFill="1" applyBorder="1" applyAlignment="1" applyProtection="1">
      <alignment horizontal="center" vertical="center" wrapText="1"/>
      <protection hidden="1"/>
    </xf>
    <xf numFmtId="0" fontId="2" fillId="2" borderId="4" xfId="2" applyFont="1" applyFill="1" applyBorder="1" applyAlignment="1" applyProtection="1">
      <alignment horizontal="center" vertical="center" textRotation="90" wrapText="1"/>
      <protection locked="0"/>
    </xf>
    <xf numFmtId="0" fontId="50" fillId="2" borderId="5" xfId="2" applyFont="1" applyFill="1" applyBorder="1" applyAlignment="1" applyProtection="1">
      <alignment horizontal="center" vertical="center" textRotation="90"/>
      <protection locked="0"/>
    </xf>
    <xf numFmtId="0" fontId="50" fillId="2" borderId="10" xfId="2" applyFont="1" applyFill="1" applyBorder="1" applyAlignment="1" applyProtection="1">
      <alignment horizontal="center" vertical="center" textRotation="90"/>
      <protection locked="0"/>
    </xf>
    <xf numFmtId="0" fontId="50" fillId="2" borderId="9" xfId="2" applyFont="1" applyFill="1" applyBorder="1" applyAlignment="1" applyProtection="1">
      <alignment horizontal="center" vertical="center" textRotation="90"/>
      <protection locked="0"/>
    </xf>
    <xf numFmtId="0" fontId="65" fillId="2" borderId="4" xfId="2" applyFont="1" applyFill="1" applyBorder="1" applyAlignment="1" applyProtection="1">
      <alignment vertical="center" wrapText="1"/>
      <protection locked="0"/>
    </xf>
    <xf numFmtId="0" fontId="65" fillId="0" borderId="4" xfId="2" applyFont="1" applyBorder="1" applyAlignment="1" applyProtection="1">
      <alignment horizontal="center" vertical="center" wrapText="1"/>
      <protection locked="0"/>
    </xf>
    <xf numFmtId="0" fontId="2" fillId="0" borderId="4" xfId="2" applyFont="1" applyBorder="1" applyAlignment="1" applyProtection="1">
      <alignment horizontal="center" vertical="center" wrapText="1"/>
      <protection locked="0"/>
    </xf>
    <xf numFmtId="0" fontId="2" fillId="2" borderId="5" xfId="2" applyFont="1" applyFill="1" applyBorder="1" applyAlignment="1" applyProtection="1">
      <alignment horizontal="center" vertical="center" wrapText="1"/>
      <protection locked="0"/>
    </xf>
    <xf numFmtId="0" fontId="2" fillId="2" borderId="10" xfId="2" applyFont="1" applyFill="1" applyBorder="1" applyAlignment="1" applyProtection="1">
      <alignment horizontal="center" vertical="center" wrapText="1"/>
      <protection locked="0"/>
    </xf>
    <xf numFmtId="0" fontId="2" fillId="2" borderId="9" xfId="2" applyFont="1" applyFill="1" applyBorder="1" applyAlignment="1" applyProtection="1">
      <alignment horizontal="center" vertical="center" wrapText="1"/>
      <protection locked="0"/>
    </xf>
    <xf numFmtId="0" fontId="50" fillId="2" borderId="31" xfId="2" applyFont="1" applyFill="1" applyBorder="1" applyAlignment="1">
      <alignment horizontal="center" vertical="center"/>
    </xf>
    <xf numFmtId="0" fontId="37" fillId="33" borderId="31" xfId="2" applyFont="1" applyFill="1" applyBorder="1" applyAlignment="1">
      <alignment horizontal="center" vertical="center" textRotation="90"/>
    </xf>
    <xf numFmtId="0" fontId="50" fillId="34" borderId="5" xfId="2" applyFont="1" applyFill="1" applyBorder="1" applyAlignment="1">
      <alignment horizontal="center" vertical="center" wrapText="1"/>
    </xf>
    <xf numFmtId="0" fontId="50" fillId="34" borderId="10" xfId="2" applyFont="1" applyFill="1" applyBorder="1" applyAlignment="1">
      <alignment horizontal="center" vertical="center" wrapText="1"/>
    </xf>
    <xf numFmtId="0" fontId="50" fillId="34" borderId="9" xfId="2" applyFont="1" applyFill="1" applyBorder="1" applyAlignment="1">
      <alignment horizontal="center" vertical="center" wrapText="1"/>
    </xf>
    <xf numFmtId="0" fontId="50" fillId="34" borderId="5" xfId="2" applyFont="1" applyFill="1" applyBorder="1" applyAlignment="1">
      <alignment horizontal="left" vertical="center" wrapText="1"/>
    </xf>
    <xf numFmtId="0" fontId="50" fillId="34" borderId="10" xfId="2" applyFont="1" applyFill="1" applyBorder="1" applyAlignment="1">
      <alignment horizontal="left" vertical="center" wrapText="1"/>
    </xf>
    <xf numFmtId="0" fontId="50" fillId="34" borderId="9" xfId="2" applyFont="1" applyFill="1" applyBorder="1" applyAlignment="1">
      <alignment horizontal="left" vertical="center" wrapText="1"/>
    </xf>
    <xf numFmtId="0" fontId="50" fillId="2" borderId="4" xfId="2" applyFont="1" applyFill="1" applyBorder="1" applyAlignment="1" applyProtection="1">
      <alignment horizontal="center" vertical="center" textRotation="90" wrapText="1"/>
      <protection locked="0"/>
    </xf>
    <xf numFmtId="0" fontId="65" fillId="0" borderId="5" xfId="2" applyFont="1" applyBorder="1" applyAlignment="1" applyProtection="1">
      <alignment vertical="center" wrapText="1"/>
      <protection locked="0"/>
    </xf>
    <xf numFmtId="0" fontId="2" fillId="0" borderId="10" xfId="2" applyFont="1" applyBorder="1" applyAlignment="1" applyProtection="1">
      <alignment vertical="center" wrapText="1"/>
      <protection locked="0"/>
    </xf>
    <xf numFmtId="0" fontId="2" fillId="21" borderId="10" xfId="2" applyFont="1" applyFill="1" applyBorder="1" applyAlignment="1" applyProtection="1">
      <alignment vertical="center" wrapText="1"/>
      <protection locked="0"/>
    </xf>
    <xf numFmtId="0" fontId="2" fillId="21" borderId="9" xfId="2" applyFont="1" applyFill="1" applyBorder="1" applyAlignment="1" applyProtection="1">
      <alignment vertical="center" wrapText="1"/>
      <protection locked="0"/>
    </xf>
    <xf numFmtId="0" fontId="2" fillId="0" borderId="5" xfId="2" applyFont="1" applyBorder="1" applyAlignment="1" applyProtection="1">
      <alignment vertical="center" wrapText="1"/>
      <protection locked="0"/>
    </xf>
    <xf numFmtId="0" fontId="16" fillId="21" borderId="10" xfId="2" applyFont="1" applyFill="1" applyBorder="1" applyAlignment="1" applyProtection="1">
      <alignment vertical="center" wrapText="1"/>
      <protection locked="0"/>
    </xf>
    <xf numFmtId="0" fontId="16" fillId="21" borderId="9" xfId="2" applyFont="1" applyFill="1" applyBorder="1" applyAlignment="1" applyProtection="1">
      <alignment vertical="center" wrapText="1"/>
      <protection locked="0"/>
    </xf>
    <xf numFmtId="0" fontId="15" fillId="55" borderId="4" xfId="2" applyFont="1" applyFill="1" applyBorder="1" applyAlignment="1" applyProtection="1">
      <alignment horizontal="left" vertical="center" wrapText="1"/>
      <protection hidden="1"/>
    </xf>
    <xf numFmtId="0" fontId="37" fillId="2" borderId="0" xfId="2" applyFont="1" applyFill="1" applyAlignment="1">
      <alignment horizontal="center" vertical="center"/>
    </xf>
    <xf numFmtId="0" fontId="2" fillId="2" borderId="5" xfId="4" applyFont="1" applyFill="1" applyBorder="1" applyAlignment="1" applyProtection="1">
      <alignment horizontal="center" vertical="center" textRotation="90" wrapText="1"/>
      <protection locked="0"/>
    </xf>
    <xf numFmtId="0" fontId="2" fillId="2" borderId="10" xfId="4" applyFont="1" applyFill="1" applyBorder="1" applyAlignment="1" applyProtection="1">
      <alignment horizontal="center" vertical="center" textRotation="90" wrapText="1"/>
      <protection locked="0"/>
    </xf>
    <xf numFmtId="0" fontId="2" fillId="2" borderId="9" xfId="4" applyFont="1" applyFill="1" applyBorder="1" applyAlignment="1" applyProtection="1">
      <alignment horizontal="center" vertical="center" textRotation="90" wrapText="1"/>
      <protection locked="0"/>
    </xf>
    <xf numFmtId="0" fontId="14" fillId="2" borderId="4" xfId="5" applyFont="1" applyFill="1" applyBorder="1" applyAlignment="1" applyProtection="1">
      <alignment horizontal="center" vertical="center" wrapText="1"/>
      <protection locked="0"/>
    </xf>
    <xf numFmtId="0" fontId="2" fillId="2" borderId="4" xfId="5" applyFont="1" applyFill="1" applyBorder="1" applyAlignment="1" applyProtection="1">
      <alignment horizontal="center" vertical="center" textRotation="90"/>
      <protection locked="0"/>
    </xf>
    <xf numFmtId="0" fontId="2" fillId="2" borderId="4" xfId="6" applyFont="1" applyFill="1" applyBorder="1" applyAlignment="1" applyProtection="1">
      <alignment horizontal="center" vertical="center" wrapText="1"/>
      <protection locked="0"/>
    </xf>
    <xf numFmtId="0" fontId="65" fillId="0" borderId="4" xfId="2" applyFont="1" applyBorder="1" applyAlignment="1" applyProtection="1">
      <alignment vertical="center"/>
      <protection locked="0"/>
    </xf>
    <xf numFmtId="0" fontId="65" fillId="0" borderId="4" xfId="2" applyFont="1" applyBorder="1" applyAlignment="1" applyProtection="1">
      <alignment vertical="center" wrapText="1"/>
      <protection locked="0"/>
    </xf>
    <xf numFmtId="0" fontId="2" fillId="0" borderId="4" xfId="2" applyFont="1" applyBorder="1" applyAlignment="1" applyProtection="1">
      <alignment vertical="center" wrapText="1"/>
      <protection locked="0"/>
    </xf>
    <xf numFmtId="0" fontId="64" fillId="0" borderId="5" xfId="2" applyFont="1" applyBorder="1" applyAlignment="1" applyProtection="1">
      <alignment vertical="center" wrapText="1"/>
      <protection locked="0"/>
    </xf>
    <xf numFmtId="0" fontId="2" fillId="30" borderId="10" xfId="2" applyFont="1" applyFill="1" applyBorder="1" applyAlignment="1" applyProtection="1">
      <alignment vertical="center" wrapText="1"/>
      <protection locked="0"/>
    </xf>
    <xf numFmtId="0" fontId="2" fillId="30" borderId="9" xfId="2" applyFont="1" applyFill="1" applyBorder="1" applyAlignment="1" applyProtection="1">
      <alignment vertical="center" wrapText="1"/>
      <protection locked="0"/>
    </xf>
    <xf numFmtId="0" fontId="37" fillId="2" borderId="4" xfId="2" applyFont="1" applyFill="1" applyBorder="1" applyAlignment="1" applyProtection="1">
      <alignment horizontal="center" vertical="center" textRotation="90"/>
      <protection locked="0"/>
    </xf>
    <xf numFmtId="0" fontId="2" fillId="2" borderId="31" xfId="2" applyFont="1" applyFill="1" applyBorder="1" applyAlignment="1" applyProtection="1">
      <alignment horizontal="center" vertical="center"/>
      <protection locked="0"/>
    </xf>
    <xf numFmtId="0" fontId="2" fillId="2" borderId="31" xfId="2" applyFont="1" applyFill="1" applyBorder="1" applyAlignment="1" applyProtection="1">
      <alignment horizontal="center" vertical="center" textRotation="90"/>
      <protection locked="0"/>
    </xf>
    <xf numFmtId="0" fontId="2" fillId="2" borderId="4" xfId="2" applyFont="1" applyFill="1" applyBorder="1" applyAlignment="1" applyProtection="1">
      <alignment horizontal="center" vertical="center"/>
      <protection locked="0"/>
    </xf>
    <xf numFmtId="0" fontId="2" fillId="30" borderId="4" xfId="2" applyFont="1" applyFill="1" applyBorder="1" applyAlignment="1" applyProtection="1">
      <alignment vertical="center" wrapText="1"/>
      <protection locked="0"/>
    </xf>
    <xf numFmtId="0" fontId="64" fillId="0" borderId="4" xfId="2" applyFont="1" applyBorder="1" applyAlignment="1" applyProtection="1">
      <alignment vertical="center" wrapText="1"/>
      <protection locked="0"/>
    </xf>
    <xf numFmtId="0" fontId="37" fillId="2" borderId="4" xfId="2" applyFont="1" applyFill="1" applyBorder="1" applyAlignment="1" applyProtection="1">
      <alignment horizontal="center" vertical="center"/>
      <protection locked="0"/>
    </xf>
    <xf numFmtId="0" fontId="55" fillId="54" borderId="4" xfId="2" applyFont="1" applyFill="1" applyBorder="1" applyAlignment="1" applyProtection="1">
      <alignment horizontal="left" vertical="center" wrapText="1"/>
      <protection hidden="1"/>
    </xf>
    <xf numFmtId="0" fontId="37" fillId="34" borderId="4" xfId="2" applyFont="1" applyFill="1" applyBorder="1" applyAlignment="1" applyProtection="1">
      <alignment horizontal="center" vertical="center" wrapText="1"/>
      <protection locked="0"/>
    </xf>
    <xf numFmtId="164" fontId="50" fillId="56" borderId="4" xfId="3" applyNumberFormat="1" applyFont="1" applyFill="1" applyBorder="1" applyAlignment="1" applyProtection="1">
      <alignment horizontal="center" vertical="center" textRotation="90"/>
      <protection hidden="1"/>
    </xf>
    <xf numFmtId="0" fontId="37" fillId="34" borderId="4" xfId="2" applyFont="1" applyFill="1" applyBorder="1" applyAlignment="1" applyProtection="1">
      <alignment horizontal="left" vertical="center" wrapText="1"/>
      <protection locked="0"/>
    </xf>
    <xf numFmtId="0" fontId="40" fillId="56" borderId="4" xfId="2" applyFont="1" applyFill="1" applyBorder="1" applyAlignment="1" applyProtection="1">
      <alignment horizontal="center" vertical="center" textRotation="90"/>
      <protection hidden="1"/>
    </xf>
    <xf numFmtId="164" fontId="37" fillId="56" borderId="4" xfId="3" applyNumberFormat="1" applyFont="1" applyFill="1" applyBorder="1" applyAlignment="1" applyProtection="1">
      <alignment horizontal="center" vertical="center" textRotation="90"/>
      <protection hidden="1"/>
    </xf>
    <xf numFmtId="0" fontId="40" fillId="56" borderId="4" xfId="2" applyFont="1" applyFill="1" applyBorder="1" applyAlignment="1" applyProtection="1">
      <alignment horizontal="center" vertical="center" textRotation="90" wrapText="1"/>
      <protection hidden="1"/>
    </xf>
    <xf numFmtId="164" fontId="37" fillId="54" borderId="4" xfId="3" applyNumberFormat="1" applyFont="1" applyFill="1" applyBorder="1" applyAlignment="1" applyProtection="1">
      <alignment horizontal="center" vertical="center" textRotation="90"/>
      <protection hidden="1"/>
    </xf>
    <xf numFmtId="0" fontId="55" fillId="56" borderId="4" xfId="2" applyFont="1" applyFill="1" applyBorder="1" applyAlignment="1" applyProtection="1">
      <alignment horizontal="left" vertical="center" wrapText="1"/>
      <protection hidden="1"/>
    </xf>
    <xf numFmtId="49" fontId="4" fillId="2" borderId="0" xfId="0" applyNumberFormat="1" applyFont="1" applyFill="1" applyAlignment="1">
      <alignment horizontal="center" vertical="center"/>
    </xf>
    <xf numFmtId="0" fontId="6" fillId="3" borderId="1" xfId="0" applyFont="1" applyFill="1" applyBorder="1" applyAlignment="1">
      <alignment horizontal="center" vertical="center"/>
    </xf>
    <xf numFmtId="0" fontId="6" fillId="3" borderId="2" xfId="0" applyFont="1" applyFill="1" applyBorder="1" applyAlignment="1">
      <alignment horizontal="center" vertical="center"/>
    </xf>
    <xf numFmtId="0" fontId="6" fillId="3" borderId="3" xfId="0" applyFont="1" applyFill="1" applyBorder="1" applyAlignment="1">
      <alignment horizontal="center" vertical="center"/>
    </xf>
    <xf numFmtId="0" fontId="7" fillId="4" borderId="4" xfId="0" applyFont="1" applyFill="1" applyBorder="1" applyAlignment="1">
      <alignment horizontal="center" vertical="center"/>
    </xf>
    <xf numFmtId="0" fontId="8" fillId="5" borderId="4" xfId="0" applyFont="1" applyFill="1" applyBorder="1" applyAlignment="1">
      <alignment horizontal="center" vertical="center"/>
    </xf>
    <xf numFmtId="0" fontId="8" fillId="5" borderId="5"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2" xfId="0" applyFont="1" applyFill="1" applyBorder="1" applyAlignment="1">
      <alignment horizontal="center" vertical="center"/>
    </xf>
    <xf numFmtId="0" fontId="8" fillId="6" borderId="3" xfId="0" applyFont="1" applyFill="1" applyBorder="1" applyAlignment="1">
      <alignment horizontal="center" vertical="center"/>
    </xf>
    <xf numFmtId="0" fontId="8" fillId="7" borderId="4" xfId="0" applyFont="1" applyFill="1" applyBorder="1" applyAlignment="1">
      <alignment horizontal="center" vertical="center" wrapText="1"/>
    </xf>
    <xf numFmtId="0" fontId="11" fillId="14" borderId="4" xfId="0" applyFont="1" applyFill="1" applyBorder="1" applyAlignment="1">
      <alignment horizontal="center" vertical="center" textRotation="90" wrapText="1"/>
    </xf>
    <xf numFmtId="0" fontId="9" fillId="14" borderId="4" xfId="0" applyFont="1" applyFill="1" applyBorder="1" applyAlignment="1">
      <alignment horizontal="center" vertical="center" wrapText="1"/>
    </xf>
    <xf numFmtId="0" fontId="9" fillId="14" borderId="4" xfId="0" applyFont="1" applyFill="1" applyBorder="1" applyAlignment="1">
      <alignment horizontal="center" vertical="center" textRotation="90" wrapText="1"/>
    </xf>
    <xf numFmtId="0" fontId="9" fillId="15" borderId="4" xfId="0" applyFont="1" applyFill="1" applyBorder="1" applyAlignment="1">
      <alignment horizontal="center" vertical="center" wrapText="1"/>
    </xf>
    <xf numFmtId="0" fontId="9" fillId="17" borderId="4" xfId="0" applyFont="1" applyFill="1" applyBorder="1" applyAlignment="1">
      <alignment horizontal="center" vertical="center" wrapText="1"/>
    </xf>
    <xf numFmtId="0" fontId="9" fillId="17" borderId="4" xfId="0" applyFont="1" applyFill="1" applyBorder="1" applyAlignment="1">
      <alignment horizontal="center" vertical="center" textRotation="90" wrapText="1"/>
    </xf>
    <xf numFmtId="0" fontId="9" fillId="18" borderId="4" xfId="0" applyFont="1" applyFill="1" applyBorder="1" applyAlignment="1">
      <alignment horizontal="center" vertical="center" textRotation="90" wrapText="1"/>
    </xf>
    <xf numFmtId="0" fontId="9" fillId="17" borderId="1" xfId="0" applyFont="1" applyFill="1" applyBorder="1" applyAlignment="1">
      <alignment horizontal="center" vertical="center" wrapText="1"/>
    </xf>
    <xf numFmtId="0" fontId="9" fillId="17" borderId="2" xfId="0" applyFont="1" applyFill="1" applyBorder="1" applyAlignment="1">
      <alignment horizontal="center" vertical="center" wrapText="1"/>
    </xf>
    <xf numFmtId="0" fontId="9" fillId="17" borderId="3" xfId="0" applyFont="1" applyFill="1" applyBorder="1" applyAlignment="1">
      <alignment horizontal="center" vertical="center" wrapText="1"/>
    </xf>
    <xf numFmtId="0" fontId="12" fillId="17" borderId="5" xfId="0" applyFont="1" applyFill="1" applyBorder="1" applyAlignment="1">
      <alignment horizontal="center" vertical="center" textRotation="90" wrapText="1"/>
    </xf>
    <xf numFmtId="0" fontId="12" fillId="17" borderId="9" xfId="0" applyFont="1" applyFill="1" applyBorder="1" applyAlignment="1">
      <alignment horizontal="center" vertical="center" textRotation="90" wrapText="1"/>
    </xf>
    <xf numFmtId="0" fontId="8" fillId="8" borderId="6" xfId="0" applyFont="1" applyFill="1" applyBorder="1" applyAlignment="1">
      <alignment horizontal="center" vertical="center"/>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49" fontId="9" fillId="9" borderId="1" xfId="0" applyNumberFormat="1" applyFont="1" applyFill="1" applyBorder="1" applyAlignment="1">
      <alignment horizontal="center" vertical="center" wrapText="1"/>
    </xf>
    <xf numFmtId="49" fontId="9" fillId="9" borderId="2" xfId="0" applyNumberFormat="1" applyFont="1" applyFill="1" applyBorder="1" applyAlignment="1">
      <alignment horizontal="center" vertical="center" wrapText="1"/>
    </xf>
    <xf numFmtId="49" fontId="9" fillId="9" borderId="3" xfId="0" applyNumberFormat="1" applyFont="1" applyFill="1" applyBorder="1" applyAlignment="1">
      <alignment horizontal="center" vertical="center" wrapText="1"/>
    </xf>
    <xf numFmtId="0" fontId="9" fillId="9" borderId="1"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9" fillId="9" borderId="1" xfId="0" applyFont="1" applyFill="1" applyBorder="1" applyAlignment="1">
      <alignment horizontal="center" vertical="center"/>
    </xf>
    <xf numFmtId="0" fontId="9" fillId="9" borderId="2" xfId="0" applyFont="1" applyFill="1" applyBorder="1" applyAlignment="1">
      <alignment horizontal="center" vertical="center"/>
    </xf>
    <xf numFmtId="0" fontId="9" fillId="9" borderId="3" xfId="0" applyFont="1" applyFill="1" applyBorder="1" applyAlignment="1">
      <alignment horizontal="center" vertical="center"/>
    </xf>
    <xf numFmtId="0" fontId="9"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9" fillId="10" borderId="1" xfId="0" applyFont="1" applyFill="1" applyBorder="1" applyAlignment="1">
      <alignment horizontal="center" vertical="center"/>
    </xf>
    <xf numFmtId="0" fontId="9" fillId="10" borderId="2" xfId="0" applyFont="1" applyFill="1" applyBorder="1" applyAlignment="1">
      <alignment horizontal="center" vertical="center"/>
    </xf>
    <xf numFmtId="0" fontId="9" fillId="10" borderId="3" xfId="0" applyFont="1" applyFill="1" applyBorder="1" applyAlignment="1">
      <alignment horizontal="center" vertical="center"/>
    </xf>
    <xf numFmtId="0" fontId="10" fillId="11" borderId="1" xfId="0" applyFont="1" applyFill="1" applyBorder="1" applyAlignment="1">
      <alignment horizontal="center" vertical="center"/>
    </xf>
    <xf numFmtId="0" fontId="10" fillId="11" borderId="2" xfId="0" applyFont="1" applyFill="1" applyBorder="1" applyAlignment="1">
      <alignment horizontal="center" vertical="center"/>
    </xf>
    <xf numFmtId="0" fontId="10" fillId="11" borderId="3" xfId="0" applyFont="1" applyFill="1" applyBorder="1" applyAlignment="1">
      <alignment horizontal="center" vertical="center"/>
    </xf>
    <xf numFmtId="0" fontId="10" fillId="11" borderId="4" xfId="0" applyFont="1" applyFill="1" applyBorder="1" applyAlignment="1">
      <alignment horizontal="center" vertical="center"/>
    </xf>
    <xf numFmtId="0" fontId="9" fillId="12" borderId="4" xfId="0" applyFont="1" applyFill="1" applyBorder="1" applyAlignment="1">
      <alignment horizontal="center" vertical="center"/>
    </xf>
    <xf numFmtId="0" fontId="10" fillId="13" borderId="1" xfId="0" applyFont="1" applyFill="1" applyBorder="1" applyAlignment="1">
      <alignment horizontal="center" vertical="center"/>
    </xf>
    <xf numFmtId="0" fontId="10" fillId="13" borderId="2" xfId="0" applyFont="1" applyFill="1" applyBorder="1" applyAlignment="1">
      <alignment horizontal="center" vertical="center"/>
    </xf>
    <xf numFmtId="0" fontId="10" fillId="13" borderId="3" xfId="0" applyFont="1" applyFill="1" applyBorder="1" applyAlignment="1">
      <alignment horizontal="center" vertical="center"/>
    </xf>
    <xf numFmtId="0" fontId="10" fillId="13" borderId="1" xfId="0" applyFont="1" applyFill="1" applyBorder="1" applyAlignment="1">
      <alignment horizontal="center" vertical="center" wrapText="1"/>
    </xf>
    <xf numFmtId="0" fontId="10" fillId="13" borderId="2" xfId="0" applyFont="1" applyFill="1" applyBorder="1" applyAlignment="1">
      <alignment horizontal="center" vertical="center" wrapText="1"/>
    </xf>
    <xf numFmtId="0" fontId="10" fillId="13" borderId="3" xfId="0" applyFont="1" applyFill="1" applyBorder="1" applyAlignment="1">
      <alignment horizontal="center" vertical="center" wrapText="1"/>
    </xf>
    <xf numFmtId="0" fontId="10" fillId="13" borderId="4" xfId="0" applyFont="1" applyFill="1" applyBorder="1" applyAlignment="1">
      <alignment horizontal="center" vertical="center" wrapText="1"/>
    </xf>
    <xf numFmtId="0" fontId="11" fillId="14" borderId="1" xfId="0" applyFont="1" applyFill="1" applyBorder="1" applyAlignment="1">
      <alignment horizontal="center" vertical="center" textRotation="90"/>
    </xf>
    <xf numFmtId="0" fontId="11" fillId="14" borderId="4" xfId="0" applyFont="1" applyFill="1" applyBorder="1" applyAlignment="1">
      <alignment horizontal="center" vertical="center" textRotation="90"/>
    </xf>
    <xf numFmtId="0" fontId="9" fillId="15" borderId="4" xfId="0" applyFont="1" applyFill="1" applyBorder="1" applyAlignment="1">
      <alignment horizontal="center" vertical="center"/>
    </xf>
    <xf numFmtId="0" fontId="9" fillId="16" borderId="1" xfId="0" applyFont="1" applyFill="1" applyBorder="1" applyAlignment="1">
      <alignment horizontal="center" vertical="center" wrapText="1"/>
    </xf>
    <xf numFmtId="0" fontId="9" fillId="16" borderId="3" xfId="0" applyFont="1" applyFill="1" applyBorder="1" applyAlignment="1">
      <alignment horizontal="center" vertical="center" wrapText="1"/>
    </xf>
    <xf numFmtId="0" fontId="9" fillId="19" borderId="4" xfId="0" applyFont="1" applyFill="1" applyBorder="1" applyAlignment="1">
      <alignment horizontal="center" vertical="center" wrapText="1"/>
    </xf>
    <xf numFmtId="0" fontId="2" fillId="0" borderId="1" xfId="0" applyFont="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5" xfId="0" applyFont="1" applyFill="1" applyBorder="1" applyAlignment="1" applyProtection="1">
      <alignment horizontal="center" vertical="center" textRotation="90" wrapText="1"/>
      <protection locked="0"/>
    </xf>
    <xf numFmtId="0" fontId="2" fillId="2" borderId="10" xfId="0" applyFont="1" applyFill="1" applyBorder="1" applyAlignment="1" applyProtection="1">
      <alignment horizontal="center" vertical="center" textRotation="90" wrapText="1"/>
      <protection locked="0"/>
    </xf>
    <xf numFmtId="0" fontId="2" fillId="2" borderId="9" xfId="0" applyFont="1" applyFill="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textRotation="90" wrapText="1"/>
      <protection locked="0"/>
    </xf>
    <xf numFmtId="0" fontId="9" fillId="19" borderId="4" xfId="0" applyFont="1" applyFill="1" applyBorder="1" applyAlignment="1">
      <alignment horizontal="center" vertical="center" textRotation="90" wrapText="1"/>
    </xf>
    <xf numFmtId="0" fontId="9" fillId="19" borderId="5" xfId="0" applyFont="1" applyFill="1" applyBorder="1" applyAlignment="1">
      <alignment horizontal="center" vertical="center" textRotation="90" wrapText="1"/>
    </xf>
    <xf numFmtId="0" fontId="9" fillId="19" borderId="9" xfId="0" applyFont="1" applyFill="1" applyBorder="1" applyAlignment="1">
      <alignment horizontal="center" vertical="center" textRotation="90" wrapText="1"/>
    </xf>
    <xf numFmtId="0" fontId="9" fillId="18" borderId="5" xfId="0" applyFont="1" applyFill="1" applyBorder="1" applyAlignment="1">
      <alignment horizontal="center" vertical="center" textRotation="90" wrapText="1"/>
    </xf>
    <xf numFmtId="0" fontId="9" fillId="18" borderId="9" xfId="0" applyFont="1" applyFill="1" applyBorder="1" applyAlignment="1">
      <alignment horizontal="center" vertical="center" textRotation="90" wrapText="1"/>
    </xf>
    <xf numFmtId="0" fontId="9" fillId="18" borderId="4" xfId="0" applyFont="1" applyFill="1" applyBorder="1" applyAlignment="1">
      <alignment horizontal="center" vertical="center" wrapText="1"/>
    </xf>
    <xf numFmtId="0" fontId="9" fillId="18" borderId="5" xfId="0" applyFont="1" applyFill="1" applyBorder="1" applyAlignment="1">
      <alignment horizontal="center" vertical="center" wrapText="1"/>
    </xf>
    <xf numFmtId="0" fontId="9" fillId="18" borderId="9" xfId="0" applyFont="1" applyFill="1" applyBorder="1" applyAlignment="1">
      <alignment horizontal="center" vertical="center" wrapText="1"/>
    </xf>
    <xf numFmtId="0" fontId="9" fillId="17" borderId="9" xfId="0" applyFont="1" applyFill="1" applyBorder="1" applyAlignment="1">
      <alignment horizontal="center" vertical="center" textRotation="90" wrapText="1"/>
    </xf>
    <xf numFmtId="0" fontId="16" fillId="20" borderId="4" xfId="0" applyFont="1" applyFill="1" applyBorder="1" applyAlignment="1" applyProtection="1">
      <alignment horizontal="center" vertical="center" wrapText="1"/>
      <protection hidden="1"/>
    </xf>
    <xf numFmtId="0" fontId="2" fillId="0" borderId="5" xfId="0" applyFont="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wrapText="1"/>
      <protection hidden="1"/>
    </xf>
    <xf numFmtId="0" fontId="2" fillId="20" borderId="5" xfId="0" applyFont="1" applyFill="1" applyBorder="1" applyAlignment="1" applyProtection="1">
      <alignment horizontal="center" vertical="center" wrapText="1"/>
      <protection hidden="1"/>
    </xf>
    <xf numFmtId="0" fontId="2" fillId="20" borderId="10" xfId="0" applyFont="1" applyFill="1" applyBorder="1" applyAlignment="1" applyProtection="1">
      <alignment horizontal="center" vertical="center" wrapText="1"/>
      <protection hidden="1"/>
    </xf>
    <xf numFmtId="0" fontId="2" fillId="20" borderId="9" xfId="0" applyFont="1" applyFill="1" applyBorder="1" applyAlignment="1" applyProtection="1">
      <alignment horizontal="center" vertical="center" wrapText="1"/>
      <protection hidden="1"/>
    </xf>
    <xf numFmtId="9" fontId="2" fillId="0" borderId="4" xfId="0" applyNumberFormat="1"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textRotation="90"/>
      <protection locked="0"/>
    </xf>
    <xf numFmtId="0" fontId="15" fillId="20" borderId="4" xfId="0" applyFont="1" applyFill="1" applyBorder="1" applyAlignment="1" applyProtection="1">
      <alignment horizontal="left" vertical="center" wrapText="1"/>
      <protection hidden="1"/>
    </xf>
    <xf numFmtId="0" fontId="2" fillId="0" borderId="4" xfId="0" applyFont="1" applyBorder="1" applyAlignment="1" applyProtection="1">
      <alignment horizontal="center" vertical="center" wrapText="1"/>
      <protection locked="0"/>
    </xf>
    <xf numFmtId="0" fontId="2" fillId="0" borderId="5" xfId="0" applyFont="1" applyBorder="1" applyAlignment="1" applyProtection="1">
      <alignment horizontal="left" vertical="center" wrapText="1"/>
      <protection locked="0"/>
    </xf>
    <xf numFmtId="0" fontId="2" fillId="0" borderId="10" xfId="0" applyFont="1" applyBorder="1" applyAlignment="1" applyProtection="1">
      <alignment horizontal="left" vertical="center"/>
      <protection locked="0"/>
    </xf>
    <xf numFmtId="0" fontId="2" fillId="0" borderId="9" xfId="0" applyFont="1" applyBorder="1" applyAlignment="1" applyProtection="1">
      <alignment horizontal="left" vertical="center"/>
      <protection locked="0"/>
    </xf>
    <xf numFmtId="0" fontId="2" fillId="2" borderId="5"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2" fillId="2" borderId="10"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14" fillId="0" borderId="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1" fontId="2" fillId="20" borderId="5" xfId="1" applyNumberFormat="1" applyFont="1" applyFill="1" applyBorder="1" applyAlignment="1" applyProtection="1">
      <alignment horizontal="center" vertical="center"/>
      <protection hidden="1"/>
    </xf>
    <xf numFmtId="1" fontId="2" fillId="20" borderId="10" xfId="1" applyNumberFormat="1" applyFont="1" applyFill="1" applyBorder="1" applyAlignment="1" applyProtection="1">
      <alignment horizontal="center" vertical="center"/>
      <protection hidden="1"/>
    </xf>
    <xf numFmtId="1" fontId="2" fillId="20" borderId="9" xfId="1" applyNumberFormat="1" applyFont="1" applyFill="1" applyBorder="1" applyAlignment="1" applyProtection="1">
      <alignment horizontal="center" vertical="center"/>
      <protection hidden="1"/>
    </xf>
    <xf numFmtId="0" fontId="16" fillId="0" borderId="4" xfId="0" applyFont="1" applyBorder="1" applyAlignment="1" applyProtection="1">
      <alignment horizontal="center" vertical="center" textRotation="90" wrapText="1"/>
      <protection hidden="1"/>
    </xf>
    <xf numFmtId="0" fontId="16" fillId="0" borderId="4" xfId="0" applyFont="1" applyBorder="1" applyAlignment="1" applyProtection="1">
      <alignment horizontal="center" vertical="center" textRotation="90"/>
      <protection hidden="1"/>
    </xf>
    <xf numFmtId="14" fontId="18" fillId="0" borderId="5" xfId="0" applyNumberFormat="1" applyFont="1" applyBorder="1" applyAlignment="1" applyProtection="1">
      <alignment horizontal="left" vertical="center" wrapText="1"/>
      <protection locked="0"/>
    </xf>
    <xf numFmtId="14" fontId="18" fillId="0" borderId="10" xfId="0" applyNumberFormat="1" applyFont="1" applyBorder="1" applyAlignment="1" applyProtection="1">
      <alignment horizontal="left" vertical="center" wrapText="1"/>
      <protection locked="0"/>
    </xf>
    <xf numFmtId="14" fontId="18" fillId="0" borderId="9" xfId="0" applyNumberFormat="1" applyFont="1" applyBorder="1" applyAlignment="1" applyProtection="1">
      <alignment horizontal="left" vertical="center" wrapText="1"/>
      <protection locked="0"/>
    </xf>
    <xf numFmtId="0" fontId="16" fillId="0" borderId="4" xfId="0" applyFont="1" applyBorder="1" applyAlignment="1" applyProtection="1">
      <alignment horizontal="center" vertical="center" wrapText="1"/>
      <protection hidden="1"/>
    </xf>
    <xf numFmtId="0" fontId="2" fillId="20" borderId="4" xfId="0" applyFont="1" applyFill="1" applyBorder="1" applyAlignment="1" applyProtection="1">
      <alignment horizontal="center" vertical="center" wrapText="1"/>
      <protection hidden="1"/>
    </xf>
    <xf numFmtId="0" fontId="16" fillId="0" borderId="4" xfId="0" applyFont="1" applyBorder="1" applyAlignment="1" applyProtection="1">
      <alignment horizontal="center" vertical="center"/>
      <protection hidden="1"/>
    </xf>
    <xf numFmtId="0" fontId="2" fillId="20" borderId="5" xfId="0" applyFont="1" applyFill="1" applyBorder="1" applyAlignment="1" applyProtection="1">
      <alignment horizontal="center" vertical="center" textRotation="90"/>
      <protection hidden="1"/>
    </xf>
    <xf numFmtId="0" fontId="2" fillId="20" borderId="10" xfId="0" applyFont="1" applyFill="1" applyBorder="1" applyAlignment="1" applyProtection="1">
      <alignment horizontal="center" vertical="center" textRotation="90"/>
      <protection hidden="1"/>
    </xf>
    <xf numFmtId="0" fontId="2" fillId="20" borderId="9" xfId="0" applyFont="1" applyFill="1" applyBorder="1" applyAlignment="1" applyProtection="1">
      <alignment horizontal="center" vertical="center" textRotation="90"/>
      <protection hidden="1"/>
    </xf>
    <xf numFmtId="9" fontId="2" fillId="20" borderId="5" xfId="0" applyNumberFormat="1" applyFont="1" applyFill="1" applyBorder="1" applyAlignment="1" applyProtection="1">
      <alignment horizontal="center" vertical="center" textRotation="90"/>
      <protection hidden="1"/>
    </xf>
    <xf numFmtId="9" fontId="2" fillId="20" borderId="10" xfId="0" applyNumberFormat="1" applyFont="1" applyFill="1" applyBorder="1" applyAlignment="1" applyProtection="1">
      <alignment horizontal="center" vertical="center" textRotation="90"/>
      <protection hidden="1"/>
    </xf>
    <xf numFmtId="9" fontId="2" fillId="20" borderId="9" xfId="0" applyNumberFormat="1" applyFont="1" applyFill="1" applyBorder="1" applyAlignment="1" applyProtection="1">
      <alignment horizontal="center" vertical="center" textRotation="90"/>
      <protection hidden="1"/>
    </xf>
    <xf numFmtId="9" fontId="2" fillId="0" borderId="5" xfId="0" applyNumberFormat="1" applyFont="1" applyBorder="1" applyAlignment="1" applyProtection="1">
      <alignment horizontal="center" vertical="center" textRotation="90"/>
      <protection locked="0"/>
    </xf>
    <xf numFmtId="9" fontId="2" fillId="0" borderId="10" xfId="0" applyNumberFormat="1" applyFont="1" applyBorder="1" applyAlignment="1" applyProtection="1">
      <alignment horizontal="center" vertical="center" textRotation="90"/>
      <protection locked="0"/>
    </xf>
    <xf numFmtId="9" fontId="2" fillId="0" borderId="9" xfId="0" applyNumberFormat="1" applyFont="1" applyBorder="1" applyAlignment="1" applyProtection="1">
      <alignment horizontal="center" vertical="center" textRotation="90"/>
      <protection locked="0"/>
    </xf>
    <xf numFmtId="0" fontId="2" fillId="0" borderId="5" xfId="0" applyFont="1" applyBorder="1" applyAlignment="1" applyProtection="1">
      <alignment horizontal="center" vertical="center" textRotation="90"/>
      <protection locked="0"/>
    </xf>
    <xf numFmtId="0" fontId="2" fillId="0" borderId="10" xfId="0" applyFont="1" applyBorder="1" applyAlignment="1" applyProtection="1">
      <alignment horizontal="center" vertical="center" textRotation="90"/>
      <protection locked="0"/>
    </xf>
    <xf numFmtId="0" fontId="2" fillId="0" borderId="9" xfId="0" applyFont="1" applyBorder="1" applyAlignment="1" applyProtection="1">
      <alignment horizontal="center" vertical="center" textRotation="90"/>
      <protection locked="0"/>
    </xf>
    <xf numFmtId="0" fontId="2" fillId="2" borderId="5" xfId="0" applyFont="1" applyFill="1" applyBorder="1" applyAlignment="1" applyProtection="1">
      <alignment horizontal="center" vertical="center"/>
      <protection locked="0"/>
    </xf>
    <xf numFmtId="0" fontId="2" fillId="2" borderId="0" xfId="0" applyFont="1" applyFill="1" applyAlignment="1">
      <alignment horizontal="center" vertical="center"/>
    </xf>
    <xf numFmtId="0" fontId="2" fillId="0" borderId="0" xfId="0" applyFont="1" applyAlignment="1">
      <alignment horizontal="center" vertical="center"/>
    </xf>
    <xf numFmtId="0" fontId="2" fillId="0" borderId="5" xfId="0" applyFont="1" applyBorder="1" applyAlignment="1" applyProtection="1">
      <alignment horizontal="center" vertical="center" textRotation="90" wrapText="1"/>
      <protection locked="0"/>
    </xf>
    <xf numFmtId="0" fontId="2" fillId="0" borderId="10" xfId="0" applyFont="1" applyBorder="1" applyAlignment="1" applyProtection="1">
      <alignment horizontal="center" vertical="center" textRotation="90" wrapText="1"/>
      <protection locked="0"/>
    </xf>
    <xf numFmtId="0" fontId="2" fillId="0" borderId="9" xfId="0" applyFont="1" applyBorder="1" applyAlignment="1" applyProtection="1">
      <alignment horizontal="center" vertical="center" textRotation="90" wrapText="1"/>
      <protection locked="0"/>
    </xf>
    <xf numFmtId="0" fontId="2" fillId="2" borderId="4" xfId="0" applyFont="1" applyFill="1" applyBorder="1" applyAlignment="1" applyProtection="1">
      <alignment horizontal="center" vertical="center"/>
      <protection locked="0"/>
    </xf>
    <xf numFmtId="14" fontId="2" fillId="0" borderId="5" xfId="0" applyNumberFormat="1" applyFont="1" applyBorder="1" applyAlignment="1" applyProtection="1">
      <alignment horizontal="center" vertical="top" wrapText="1"/>
      <protection locked="0"/>
    </xf>
    <xf numFmtId="14" fontId="2" fillId="0" borderId="10" xfId="0" applyNumberFormat="1" applyFont="1" applyBorder="1" applyAlignment="1" applyProtection="1">
      <alignment horizontal="center" vertical="top" wrapText="1"/>
      <protection locked="0"/>
    </xf>
    <xf numFmtId="14" fontId="2" fillId="0" borderId="9" xfId="0" applyNumberFormat="1" applyFont="1" applyBorder="1" applyAlignment="1" applyProtection="1">
      <alignment horizontal="center" vertical="top" wrapText="1"/>
      <protection locked="0"/>
    </xf>
    <xf numFmtId="0" fontId="16" fillId="0" borderId="5" xfId="0" applyFont="1" applyBorder="1" applyAlignment="1" applyProtection="1">
      <alignment horizontal="center" vertical="center"/>
      <protection locked="0"/>
    </xf>
    <xf numFmtId="0" fontId="16" fillId="0" borderId="10" xfId="0" applyFont="1" applyBorder="1" applyAlignment="1" applyProtection="1">
      <alignment horizontal="center" vertical="center"/>
      <protection locked="0"/>
    </xf>
    <xf numFmtId="0" fontId="16" fillId="0" borderId="9" xfId="0" applyFont="1" applyBorder="1" applyAlignment="1" applyProtection="1">
      <alignment horizontal="center" vertical="center"/>
      <protection locked="0"/>
    </xf>
    <xf numFmtId="0" fontId="2" fillId="20" borderId="4" xfId="0" applyFont="1" applyFill="1" applyBorder="1" applyAlignment="1" applyProtection="1">
      <alignment horizontal="center" vertical="center" textRotation="90"/>
      <protection hidden="1"/>
    </xf>
    <xf numFmtId="9" fontId="2" fillId="0" borderId="4" xfId="0" applyNumberFormat="1" applyFont="1" applyBorder="1" applyAlignment="1" applyProtection="1">
      <alignment horizontal="center" vertical="center" textRotation="90"/>
      <protection locked="0"/>
    </xf>
    <xf numFmtId="0" fontId="2" fillId="2" borderId="4" xfId="0" applyFont="1" applyFill="1" applyBorder="1" applyAlignment="1" applyProtection="1">
      <alignment horizontal="center" vertical="center" wrapText="1"/>
      <protection locked="0"/>
    </xf>
    <xf numFmtId="0" fontId="31" fillId="22" borderId="13" xfId="0" applyFont="1" applyFill="1" applyBorder="1" applyAlignment="1">
      <alignment horizontal="center" vertical="center" wrapText="1"/>
    </xf>
    <xf numFmtId="0" fontId="31" fillId="22" borderId="14" xfId="0" applyFont="1" applyFill="1" applyBorder="1" applyAlignment="1">
      <alignment horizontal="center" vertical="center" wrapText="1"/>
    </xf>
    <xf numFmtId="0" fontId="31" fillId="22" borderId="15" xfId="0" applyFont="1" applyFill="1" applyBorder="1" applyAlignment="1">
      <alignment horizontal="center" vertical="center" wrapText="1"/>
    </xf>
    <xf numFmtId="0" fontId="31" fillId="22" borderId="16" xfId="0" applyFont="1" applyFill="1" applyBorder="1" applyAlignment="1">
      <alignment horizontal="center" vertical="center" wrapText="1"/>
    </xf>
    <xf numFmtId="0" fontId="31" fillId="22" borderId="17" xfId="0" applyFont="1" applyFill="1" applyBorder="1" applyAlignment="1">
      <alignment horizontal="center" vertical="center" wrapText="1"/>
    </xf>
    <xf numFmtId="0" fontId="31" fillId="22" borderId="18" xfId="0" applyFont="1" applyFill="1" applyBorder="1" applyAlignment="1">
      <alignment horizontal="center" vertical="center" wrapText="1"/>
    </xf>
    <xf numFmtId="0" fontId="32" fillId="23" borderId="19" xfId="0" applyFont="1" applyFill="1" applyBorder="1" applyAlignment="1">
      <alignment horizontal="center" vertical="center"/>
    </xf>
    <xf numFmtId="0" fontId="32" fillId="23" borderId="20" xfId="0" applyFont="1" applyFill="1" applyBorder="1" applyAlignment="1">
      <alignment horizontal="center" vertical="center"/>
    </xf>
    <xf numFmtId="0" fontId="32" fillId="23" borderId="21" xfId="0" applyFont="1" applyFill="1" applyBorder="1" applyAlignment="1">
      <alignment horizontal="center" vertical="center"/>
    </xf>
    <xf numFmtId="0" fontId="33" fillId="24" borderId="19" xfId="0" applyFont="1" applyFill="1" applyBorder="1" applyAlignment="1">
      <alignment horizontal="center" vertical="center"/>
    </xf>
    <xf numFmtId="0" fontId="33" fillId="24" borderId="20" xfId="0" applyFont="1" applyFill="1" applyBorder="1" applyAlignment="1">
      <alignment horizontal="center" vertical="center"/>
    </xf>
    <xf numFmtId="0" fontId="33" fillId="24" borderId="23" xfId="0" applyFont="1" applyFill="1" applyBorder="1" applyAlignment="1">
      <alignment horizontal="center" vertical="center"/>
    </xf>
    <xf numFmtId="0" fontId="33" fillId="25" borderId="24" xfId="0" applyFont="1" applyFill="1" applyBorder="1" applyAlignment="1">
      <alignment horizontal="center" vertical="center"/>
    </xf>
    <xf numFmtId="0" fontId="33" fillId="25" borderId="20" xfId="0" applyFont="1" applyFill="1" applyBorder="1" applyAlignment="1">
      <alignment horizontal="center" vertical="center"/>
    </xf>
    <xf numFmtId="0" fontId="33" fillId="25" borderId="23" xfId="0" applyFont="1" applyFill="1" applyBorder="1" applyAlignment="1">
      <alignment horizontal="center" vertical="center"/>
    </xf>
    <xf numFmtId="0" fontId="33" fillId="26" borderId="20" xfId="0" applyFont="1" applyFill="1" applyBorder="1" applyAlignment="1">
      <alignment horizontal="center" vertical="center" wrapText="1"/>
    </xf>
    <xf numFmtId="0" fontId="33" fillId="26" borderId="23" xfId="0" applyFont="1" applyFill="1" applyBorder="1" applyAlignment="1">
      <alignment horizontal="center" vertical="center" wrapText="1"/>
    </xf>
    <xf numFmtId="0" fontId="33" fillId="6" borderId="20" xfId="0" applyFont="1" applyFill="1" applyBorder="1" applyAlignment="1">
      <alignment horizontal="center" vertical="center" wrapText="1"/>
    </xf>
    <xf numFmtId="0" fontId="33" fillId="6" borderId="21" xfId="0" applyFont="1" applyFill="1" applyBorder="1" applyAlignment="1">
      <alignment horizontal="center" vertical="center" wrapText="1"/>
    </xf>
    <xf numFmtId="0" fontId="36" fillId="58" borderId="39" xfId="2" applyFill="1" applyBorder="1" applyAlignment="1">
      <alignment horizontal="center" vertical="center"/>
    </xf>
    <xf numFmtId="0" fontId="36" fillId="58" borderId="40" xfId="2" applyFill="1" applyBorder="1" applyAlignment="1">
      <alignment horizontal="center" vertical="center"/>
    </xf>
    <xf numFmtId="0" fontId="33" fillId="27" borderId="24" xfId="0" applyFont="1" applyFill="1" applyBorder="1" applyAlignment="1">
      <alignment horizontal="center" vertical="center" wrapText="1"/>
    </xf>
    <xf numFmtId="0" fontId="33" fillId="27" borderId="20" xfId="0" applyFont="1" applyFill="1" applyBorder="1" applyAlignment="1">
      <alignment horizontal="center" vertical="center" wrapText="1"/>
    </xf>
    <xf numFmtId="0" fontId="29" fillId="28" borderId="25" xfId="0" applyFont="1" applyFill="1" applyBorder="1" applyAlignment="1">
      <alignment horizontal="center" vertical="center" textRotation="90"/>
    </xf>
    <xf numFmtId="0" fontId="29" fillId="28" borderId="26" xfId="0" applyFont="1" applyFill="1" applyBorder="1" applyAlignment="1">
      <alignment horizontal="center" vertical="center" textRotation="90"/>
    </xf>
    <xf numFmtId="0" fontId="29" fillId="28" borderId="25" xfId="0" applyFont="1" applyFill="1" applyBorder="1" applyAlignment="1">
      <alignment horizontal="center" vertical="center"/>
    </xf>
    <xf numFmtId="0" fontId="29" fillId="28" borderId="26" xfId="0" applyFont="1" applyFill="1" applyBorder="1" applyAlignment="1">
      <alignment horizontal="center" vertical="center"/>
    </xf>
    <xf numFmtId="0" fontId="29" fillId="21" borderId="13" xfId="0" applyFont="1" applyFill="1" applyBorder="1" applyAlignment="1">
      <alignment horizontal="center" vertical="center" wrapText="1"/>
    </xf>
    <xf numFmtId="0" fontId="29" fillId="21" borderId="14" xfId="0" applyFont="1" applyFill="1" applyBorder="1" applyAlignment="1">
      <alignment horizontal="center" vertical="center" wrapText="1"/>
    </xf>
    <xf numFmtId="0" fontId="29" fillId="21" borderId="15" xfId="0" applyFont="1" applyFill="1" applyBorder="1" applyAlignment="1">
      <alignment horizontal="center" vertical="center" wrapText="1"/>
    </xf>
    <xf numFmtId="0" fontId="29" fillId="29" borderId="13" xfId="0" applyFont="1" applyFill="1" applyBorder="1" applyAlignment="1">
      <alignment horizontal="center" vertical="center" wrapText="1"/>
    </xf>
    <xf numFmtId="0" fontId="29" fillId="29" borderId="14" xfId="0" applyFont="1" applyFill="1" applyBorder="1" applyAlignment="1">
      <alignment horizontal="center" vertical="center" wrapText="1"/>
    </xf>
    <xf numFmtId="0" fontId="29" fillId="29" borderId="15" xfId="0" applyFont="1" applyFill="1" applyBorder="1" applyAlignment="1">
      <alignment horizontal="center" vertical="center" wrapText="1"/>
    </xf>
    <xf numFmtId="0" fontId="29" fillId="30" borderId="13" xfId="0" applyFont="1" applyFill="1" applyBorder="1" applyAlignment="1">
      <alignment horizontal="center" vertical="center" wrapText="1"/>
    </xf>
    <xf numFmtId="0" fontId="29" fillId="30" borderId="22" xfId="0" applyFont="1" applyFill="1" applyBorder="1" applyAlignment="1">
      <alignment horizontal="center" vertical="center" wrapText="1"/>
    </xf>
    <xf numFmtId="0" fontId="29" fillId="18" borderId="25" xfId="0" applyFont="1" applyFill="1" applyBorder="1" applyAlignment="1">
      <alignment horizontal="center" vertical="center" wrapText="1"/>
    </xf>
    <xf numFmtId="0" fontId="29" fillId="18" borderId="26" xfId="0" applyFont="1" applyFill="1" applyBorder="1" applyAlignment="1">
      <alignment horizontal="center" vertical="center" wrapText="1"/>
    </xf>
    <xf numFmtId="0" fontId="29" fillId="15" borderId="25" xfId="0" applyFont="1" applyFill="1" applyBorder="1" applyAlignment="1">
      <alignment horizontal="center" vertical="center" wrapText="1"/>
    </xf>
    <xf numFmtId="0" fontId="29" fillId="15" borderId="26" xfId="0" applyFont="1" applyFill="1" applyBorder="1" applyAlignment="1">
      <alignment horizontal="center" vertical="center" wrapText="1"/>
    </xf>
    <xf numFmtId="0" fontId="29" fillId="15" borderId="13" xfId="0" applyFont="1" applyFill="1" applyBorder="1" applyAlignment="1">
      <alignment horizontal="center" vertical="center" wrapText="1"/>
    </xf>
    <xf numFmtId="0" fontId="29" fillId="15" borderId="22" xfId="0" applyFont="1" applyFill="1" applyBorder="1" applyAlignment="1">
      <alignment horizontal="center" vertical="center" wrapText="1"/>
    </xf>
    <xf numFmtId="0" fontId="29" fillId="30" borderId="25" xfId="0" applyFont="1" applyFill="1" applyBorder="1" applyAlignment="1">
      <alignment horizontal="center" vertical="center" wrapText="1"/>
    </xf>
    <xf numFmtId="0" fontId="29" fillId="30" borderId="26" xfId="0" applyFont="1" applyFill="1" applyBorder="1" applyAlignment="1">
      <alignment horizontal="center" vertical="center" wrapText="1"/>
    </xf>
    <xf numFmtId="0" fontId="0" fillId="0" borderId="27" xfId="0" applyBorder="1" applyAlignment="1">
      <alignment horizontal="center" vertical="center" wrapText="1"/>
    </xf>
    <xf numFmtId="0" fontId="0" fillId="0" borderId="27" xfId="0" applyBorder="1" applyAlignment="1">
      <alignment horizontal="left" vertical="center" wrapText="1"/>
    </xf>
    <xf numFmtId="0" fontId="0" fillId="21" borderId="27" xfId="0" applyFill="1" applyBorder="1" applyAlignment="1">
      <alignment horizontal="center" vertical="center"/>
    </xf>
    <xf numFmtId="0" fontId="0" fillId="0" borderId="27" xfId="0" applyBorder="1" applyAlignment="1">
      <alignment horizontal="center" vertical="center"/>
    </xf>
    <xf numFmtId="0" fontId="0" fillId="0" borderId="33" xfId="0" applyBorder="1" applyAlignment="1">
      <alignment horizontal="left" vertical="center" wrapText="1"/>
    </xf>
    <xf numFmtId="49" fontId="0" fillId="0" borderId="27" xfId="0" applyNumberFormat="1" applyBorder="1" applyAlignment="1">
      <alignment horizontal="left" vertical="center" wrapText="1"/>
    </xf>
    <xf numFmtId="1" fontId="0" fillId="21" borderId="27" xfId="0" applyNumberFormat="1" applyFill="1" applyBorder="1" applyAlignment="1">
      <alignment horizontal="center" vertical="center"/>
    </xf>
    <xf numFmtId="0" fontId="0" fillId="31" borderId="27" xfId="0" applyFill="1" applyBorder="1" applyAlignment="1">
      <alignment horizontal="center" vertical="center" wrapText="1"/>
    </xf>
    <xf numFmtId="0" fontId="0" fillId="21" borderId="27" xfId="0" applyFill="1" applyBorder="1" applyAlignment="1">
      <alignment horizontal="center" vertical="center" wrapText="1"/>
    </xf>
    <xf numFmtId="1" fontId="0" fillId="21" borderId="27" xfId="0" applyNumberFormat="1" applyFill="1" applyBorder="1" applyAlignment="1">
      <alignment horizontal="center" vertical="center" wrapText="1"/>
    </xf>
    <xf numFmtId="1" fontId="0" fillId="0" borderId="27" xfId="0" applyNumberFormat="1"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30" xfId="0" applyBorder="1" applyAlignment="1">
      <alignment horizontal="center" vertical="center" wrapText="1"/>
    </xf>
    <xf numFmtId="0" fontId="61" fillId="24" borderId="19" xfId="2" applyFont="1" applyFill="1" applyBorder="1" applyAlignment="1">
      <alignment horizontal="center" vertical="center"/>
    </xf>
    <xf numFmtId="0" fontId="61" fillId="24" borderId="20" xfId="2" applyFont="1" applyFill="1" applyBorder="1" applyAlignment="1">
      <alignment horizontal="center" vertical="center"/>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cellXfs>
  <cellStyles count="13">
    <cellStyle name="Normal" xfId="0" builtinId="0"/>
    <cellStyle name="Normal 2" xfId="2" xr:uid="{6453CD7E-9DA1-4F61-9A6F-14035E711DD7}"/>
    <cellStyle name="Normal 2 2" xfId="11" xr:uid="{820433CB-765D-4D1B-A79E-8FA708B87937}"/>
    <cellStyle name="Normal 2 2 2" xfId="9" xr:uid="{90EF404B-CACC-4F51-9596-EEEDF9EEC0DA}"/>
    <cellStyle name="Normal 3" xfId="8" xr:uid="{A759E6CE-F876-474B-85C4-D54ACC882722}"/>
    <cellStyle name="Normal 3 4" xfId="12" xr:uid="{50C8301E-686D-41E0-827E-244B4CA47213}"/>
    <cellStyle name="Normal 4" xfId="4" xr:uid="{4FAE1E37-56C8-40C2-9926-91DEFCF94D86}"/>
    <cellStyle name="Normal 5" xfId="5" xr:uid="{522FFCE5-4BCB-4068-A419-0A1F2B7B93FF}"/>
    <cellStyle name="Normal 6" xfId="6" xr:uid="{1D427427-3627-41A9-B03B-8A570CAFA78A}"/>
    <cellStyle name="Normal 7" xfId="7" xr:uid="{992FE5D7-7939-4AC6-8F0F-864AC7B56BB1}"/>
    <cellStyle name="Porcentaje" xfId="1" builtinId="5"/>
    <cellStyle name="Porcentaje 2" xfId="3" xr:uid="{CAF55484-A855-48CD-8EC6-A6F2EC861BFB}"/>
    <cellStyle name="Porcentaje 3" xfId="10" xr:uid="{B680DC3B-CC2D-4427-9F52-CF74B89CD46A}"/>
  </cellStyles>
  <dxfs count="5278">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theme="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FFFFFF"/>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theme="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calcChain" Target="calcChain.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3960</xdr:colOff>
      <xdr:row>0</xdr:row>
      <xdr:rowOff>150840</xdr:rowOff>
    </xdr:from>
    <xdr:to>
      <xdr:col>5</xdr:col>
      <xdr:colOff>343041</xdr:colOff>
      <xdr:row>3</xdr:row>
      <xdr:rowOff>66960</xdr:rowOff>
    </xdr:to>
    <xdr:pic>
      <xdr:nvPicPr>
        <xdr:cNvPr id="2" name="Picture 1">
          <a:extLst>
            <a:ext uri="{FF2B5EF4-FFF2-40B4-BE49-F238E27FC236}">
              <a16:creationId xmlns:a16="http://schemas.microsoft.com/office/drawing/2014/main" id="{15C415E7-D598-48F2-B633-00E28842CA2A}"/>
            </a:ext>
          </a:extLst>
        </xdr:cNvPr>
        <xdr:cNvPicPr/>
      </xdr:nvPicPr>
      <xdr:blipFill>
        <a:blip xmlns:r="http://schemas.openxmlformats.org/officeDocument/2006/relationships" r:embed="rId1"/>
        <a:stretch/>
      </xdr:blipFill>
      <xdr:spPr>
        <a:xfrm>
          <a:off x="632610" y="150840"/>
          <a:ext cx="1253481" cy="620970"/>
        </a:xfrm>
        <a:prstGeom prst="rect">
          <a:avLst/>
        </a:prstGeom>
        <a:ln w="0">
          <a:noFill/>
        </a:ln>
      </xdr:spPr>
    </xdr:pic>
    <xdr:clientData/>
  </xdr:twoCellAnchor>
  <xdr:twoCellAnchor>
    <xdr:from>
      <xdr:col>6</xdr:col>
      <xdr:colOff>106560</xdr:colOff>
      <xdr:row>3</xdr:row>
      <xdr:rowOff>85320</xdr:rowOff>
    </xdr:from>
    <xdr:to>
      <xdr:col>15</xdr:col>
      <xdr:colOff>370800</xdr:colOff>
      <xdr:row>3</xdr:row>
      <xdr:rowOff>85320</xdr:rowOff>
    </xdr:to>
    <xdr:sp macro="" textlink="">
      <xdr:nvSpPr>
        <xdr:cNvPr id="3" name="Straight Connector 2">
          <a:extLst>
            <a:ext uri="{FF2B5EF4-FFF2-40B4-BE49-F238E27FC236}">
              <a16:creationId xmlns:a16="http://schemas.microsoft.com/office/drawing/2014/main" id="{7BF52B70-744E-4A5A-BB89-4031AC88FD81}"/>
            </a:ext>
          </a:extLst>
        </xdr:cNvPr>
        <xdr:cNvSpPr/>
      </xdr:nvSpPr>
      <xdr:spPr>
        <a:xfrm>
          <a:off x="2811660" y="790170"/>
          <a:ext cx="8912940" cy="0"/>
        </a:xfrm>
        <a:prstGeom prst="line">
          <a:avLst/>
        </a:prstGeom>
        <a:ln w="0">
          <a:solidFill>
            <a:srgbClr val="002060"/>
          </a:solidFill>
        </a:ln>
      </xdr:spPr>
      <xdr:style>
        <a:lnRef idx="3">
          <a:schemeClr val="accent1"/>
        </a:lnRef>
        <a:fillRef idx="0">
          <a:schemeClr val="accent1"/>
        </a:fillRef>
        <a:effectRef idx="2">
          <a:schemeClr val="accent1"/>
        </a:effectRef>
        <a:fontRef idx="minor"/>
      </xdr:style>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317668</xdr:colOff>
      <xdr:row>3</xdr:row>
      <xdr:rowOff>196932</xdr:rowOff>
    </xdr:to>
    <xdr:pic>
      <xdr:nvPicPr>
        <xdr:cNvPr id="2" name="Picture 1">
          <a:extLst>
            <a:ext uri="{FF2B5EF4-FFF2-40B4-BE49-F238E27FC236}">
              <a16:creationId xmlns:a16="http://schemas.microsoft.com/office/drawing/2014/main" id="{9BBD8EA6-4869-438D-91A4-0443044D3E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9075" y="353838"/>
          <a:ext cx="1317793"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E9EF6E6B-81F9-49CD-A927-443A1A61A662}"/>
            </a:ext>
          </a:extLst>
        </xdr:cNvPr>
        <xdr:cNvCxnSpPr/>
      </xdr:nvCxnSpPr>
      <xdr:spPr>
        <a:xfrm flipV="1">
          <a:off x="1999022" y="993428"/>
          <a:ext cx="5192353"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26</xdr:col>
      <xdr:colOff>358018</xdr:colOff>
      <xdr:row>0</xdr:row>
      <xdr:rowOff>139096</xdr:rowOff>
    </xdr:from>
    <xdr:to>
      <xdr:col>27</xdr:col>
      <xdr:colOff>973667</xdr:colOff>
      <xdr:row>2</xdr:row>
      <xdr:rowOff>272503</xdr:rowOff>
    </xdr:to>
    <xdr:pic>
      <xdr:nvPicPr>
        <xdr:cNvPr id="2" name="Picture 1">
          <a:extLst>
            <a:ext uri="{FF2B5EF4-FFF2-40B4-BE49-F238E27FC236}">
              <a16:creationId xmlns:a16="http://schemas.microsoft.com/office/drawing/2014/main" id="{DA9089DD-420E-4EDB-9329-00949F3BD5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4027643" y="139096"/>
          <a:ext cx="1958674" cy="9430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Operacionales_2022_v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20Riesgos/2022/01_Formulacion_Actualizaciones/Versiones_Oficiales/Matriz_Riesgos_Corrupcion_2022_v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erver/publica/Users/adriana/Desktop/SAE/05_Riesgos/2021/00_Documentacion/Formato_Riesgos_Corrupcion/Formato_Matriz_Riesgos_Corrupcion_20211013_V2b2.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erver.saesas.gov.co/1%20-%20Oficina%20Asesora%20de%20Planeaci&#242;n/2.%20Riesgos/2022/01_Formulacion_Actualizaciones/Formato_Mapa_Riesgos_Operacionales_Gerencia%20de%20Talento%20Humano_v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Mapa_Calor"/>
      <sheetName val="Tabla_Controles"/>
    </sheetNames>
    <sheetDataSet>
      <sheetData sheetId="0"/>
      <sheetData sheetId="1"/>
      <sheetData sheetId="2">
        <row r="28">
          <cell r="B28" t="str">
            <v>Gestión</v>
          </cell>
        </row>
        <row r="29">
          <cell r="B29" t="str">
            <v>Seguridad_Información</v>
          </cell>
        </row>
        <row r="30">
          <cell r="B30" t="str">
            <v>Continuidad_Negocio</v>
          </cell>
        </row>
        <row r="31">
          <cell r="B31" t="str">
            <v>Ambientales</v>
          </cell>
        </row>
      </sheetData>
      <sheetData sheetId="3">
        <row r="30">
          <cell r="D30" t="str">
            <v xml:space="preserve">   La actividad que conlleva el riesgo se ejecuta como máximo 2 veces por año</v>
          </cell>
          <cell r="E30" t="str">
            <v xml:space="preserve">   La actividad que conlleva el riesgo se ejecuta de 3 a 24 veces por año</v>
          </cell>
          <cell r="F30" t="str">
            <v xml:space="preserve">   La actividad que conlleva el riesgo se ejecuta de 24  a 500 veces por año</v>
          </cell>
          <cell r="G30" t="str">
            <v xml:space="preserve">   La actividad que conlleva el riesgo se ejecuta mínimo 500 veces al año y máximo 5000 veces por año</v>
          </cell>
          <cell r="H30" t="str">
            <v xml:space="preserve">   La actividad que conlleva el riesgo se ejecuta más de 5000 veces por año</v>
          </cell>
        </row>
        <row r="32">
          <cell r="D32" t="str">
            <v xml:space="preserve">   El evento puede ocurrir solo en circunstancias excepcionales (poco comunes o anormales)</v>
          </cell>
          <cell r="E32" t="str">
            <v xml:space="preserve">   El evento puede ocurrir en algún momento</v>
          </cell>
          <cell r="F32" t="str">
            <v xml:space="preserve">   El evento podrá ocurrir en algún momento</v>
          </cell>
          <cell r="G32" t="str">
            <v xml:space="preserve">   Es viable que el evento ocurra en la mayoría de las circunstancias</v>
          </cell>
          <cell r="H32" t="str">
            <v xml:space="preserve">   Se espera que el evento ocurra en la mayoría de las circunstancias</v>
          </cell>
          <cell r="J32" t="str">
            <v xml:space="preserve">   No se ha presentado en los últimos 5 años</v>
          </cell>
          <cell r="K32" t="str">
            <v xml:space="preserve">   Al menos 1 vez en los últimos 5 años</v>
          </cell>
          <cell r="L32" t="str">
            <v xml:space="preserve">   Al menos 1 vez en los últimos 2 años</v>
          </cell>
          <cell r="M32" t="str">
            <v xml:space="preserve">   Al menos 1 vez en el último año</v>
          </cell>
          <cell r="N32" t="str">
            <v xml:space="preserve">   Más de 1 vez al año</v>
          </cell>
        </row>
      </sheetData>
      <sheetData sheetId="4">
        <row r="24">
          <cell r="D24" t="str">
            <v xml:space="preserve">   Afectación menor a 10 SMLMV </v>
          </cell>
          <cell r="E24" t="str">
            <v xml:space="preserve">   Entre 10 y 50 SMLMV </v>
          </cell>
          <cell r="F24" t="str">
            <v xml:space="preserve">   Entre 50 y 100 SMLMV </v>
          </cell>
          <cell r="G24" t="str">
            <v xml:space="preserve">   Entre 100 y 500 SMLMV </v>
          </cell>
          <cell r="H24" t="str">
            <v xml:space="preserve">   Mayor a 500 SMLMV </v>
          </cell>
          <cell r="J24" t="str">
            <v xml:space="preserve">   El riesgo afecta la imagen de algún área de la organización.</v>
          </cell>
          <cell r="K24" t="str">
            <v xml:space="preserve">   El riesgo afecta la imagen de la entidad internamente, de conocimiento general nivel interno, de junta directiva y accionistas y/o de proveedores.</v>
          </cell>
          <cell r="L24" t="str">
            <v xml:space="preserve">   El riesgo afecta la imagen de la entidad con algunos usuarios de relevancia frente al logro de los objetivos.</v>
          </cell>
          <cell r="M24" t="str">
            <v xml:space="preserve">   El riesgo afecta la imagen de la entidad con efecto publicitario sostenido a nivel de sector administrativo, nivel departamental o municipal.</v>
          </cell>
          <cell r="N24" t="str">
            <v xml:space="preserve">   El riesgo afecta la imagen de la entidad a nivel nacional, con efecto publicitario sostenido a nivel país</v>
          </cell>
        </row>
        <row r="26">
          <cell r="P26" t="str">
            <v xml:space="preserve">   Interrupción del proceso de negocio entre 0 y 1 hora</v>
          </cell>
          <cell r="Q26" t="str">
            <v xml:space="preserve">   Interrupción del proceso de negocio entre 1,01 horas y 4 horas</v>
          </cell>
          <cell r="R26" t="str">
            <v xml:space="preserve">   Interrupción del proceso de negocio entre 4,01 horas y 8 horas</v>
          </cell>
          <cell r="S26" t="str">
            <v xml:space="preserve">   Interrupción del proceso de negocio entre 8,01 horas y 2 días</v>
          </cell>
          <cell r="T26" t="str">
            <v xml:space="preserve">   Interrupción del proceso de negocio de más de 2 días</v>
          </cell>
          <cell r="V26" t="str">
            <v xml:space="preserve">   Su solución se puede llevar a cabo por procedimientos de rutina por parte de Atención al Ciudadano</v>
          </cell>
          <cell r="W26" t="str">
            <v xml:space="preserve">   Su solución se puede llevar a cabo máximo con la participación de los coordinadores de los Grupos Internos de Trabajo</v>
          </cell>
          <cell r="X26" t="str">
            <v xml:space="preserve">   Se requiere la atención de las Gerencias para su solución</v>
          </cell>
          <cell r="Y26" t="str">
            <v xml:space="preserve">   Se requiere la atención de la Presidencia y vicepresidencias para su solución</v>
          </cell>
          <cell r="Z26" t="str">
            <v xml:space="preserve">   Se requiere la atención de la junta directiva, accionistas y/o proveedores externos.</v>
          </cell>
          <cell r="AB26" t="str">
            <v xml:space="preserve">   Genera consecuencias legales leves con impacto exclusivo para funcionarios</v>
          </cell>
          <cell r="AC26" t="str">
            <v xml:space="preserve">   Genera consecuencias legales leves sobre la entidad</v>
          </cell>
          <cell r="AD26" t="str">
            <v xml:space="preserve">   Genera consecuencias legales medianas o moderadas para la entidad</v>
          </cell>
          <cell r="AE26" t="str">
            <v xml:space="preserve">   Genera consecuencias legales graves o altas para la entidad</v>
          </cell>
          <cell r="AF26" t="str">
            <v xml:space="preserve">   Genera consecuencias legales gravísimas o desastrosas para la entidad</v>
          </cell>
        </row>
        <row r="27">
          <cell r="D27" t="str">
            <v xml:space="preserve">   Consecuencias insignificantes; sin lesiones, pérdida financiera baja, impacto ambiental insignificante </v>
          </cell>
          <cell r="E27" t="str">
            <v xml:space="preserve">   Consecuencias secundarias; tratamiento de primeros auxilios, liberación en el sitio contenida inmediatamente, pérdida financiera media</v>
          </cell>
          <cell r="F27" t="str">
            <v xml:space="preserve">   Consecuencias moderadas; exige tratamiento médico, liberación en el lugar contenida con asistencia externa, pérdida financiera alta </v>
          </cell>
          <cell r="G27" t="str">
            <v xml:space="preserve">   Consecuencias importantes; lesiones extensas, pérdida de la capacidad productiva, liberación en lugares alejados contenida con asistencia externa y poco impacto nocivo, pérdida financiera importante </v>
          </cell>
          <cell r="H27" t="str">
            <v xml:space="preserve">   Consecuencias catastróficas; Muerte, liberación de tóxicos en lugares alejados con efecto nocivo, enormes costos financieros </v>
          </cell>
        </row>
      </sheetData>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Matriz_Riesgos_Corrupcion_2022_"/>
    </sheetNames>
    <sheetDataSet>
      <sheetData sheetId="0"/>
      <sheetData sheetId="1"/>
      <sheetData sheetId="2"/>
      <sheetData sheetId="3">
        <row r="20">
          <cell r="D20" t="str">
            <v xml:space="preserve">   El evento puede ocurrir solo en circunstancias excepcionales (poco comunes o anormales)</v>
          </cell>
          <cell r="E20" t="str">
            <v xml:space="preserve">   El evento puede ocurrir en algún momento</v>
          </cell>
          <cell r="F20" t="str">
            <v xml:space="preserve">   El evento podrá ocurrir en algún momento</v>
          </cell>
          <cell r="G20" t="str">
            <v xml:space="preserve">   Es viable que el evento ocurra en la mayoría de las circunstancias</v>
          </cell>
          <cell r="H20" t="str">
            <v xml:space="preserve">   Se espera que el evento ocurra en la mayoría de las circunstancias</v>
          </cell>
          <cell r="J20" t="str">
            <v xml:space="preserve">   No se ha presentado en los últimos 5 años</v>
          </cell>
          <cell r="K20" t="str">
            <v xml:space="preserve">   Al menos 1 vez en los últimos 5 años</v>
          </cell>
          <cell r="L20" t="str">
            <v xml:space="preserve">   Al menos 1 vez en los últimos 2 años</v>
          </cell>
          <cell r="M20" t="str">
            <v xml:space="preserve">   Al menos 1 vez en el último año</v>
          </cell>
          <cell r="N20" t="str">
            <v xml:space="preserve">   Más de 1 vez al año</v>
          </cell>
        </row>
      </sheetData>
      <sheetData sheetId="4">
        <row r="10">
          <cell r="F10" t="str">
            <v>De una (1) a cinco (5) respuestas afirmativas. Genera medianas consecuencias sobre la entidad</v>
          </cell>
          <cell r="G10" t="str">
            <v>De seis (6) a once (11) respuestas afirmativas. Genera altas consecuencias sobre la entidad</v>
          </cell>
          <cell r="H10" t="str">
            <v>De doce (12) a diecinueve (19) respuestas afirmativas. Genera consecuencias desastrosas para la entidad</v>
          </cell>
        </row>
      </sheetData>
      <sheetData sheetId="5">
        <row r="56">
          <cell r="B56" t="str">
            <v>Concatenado</v>
          </cell>
          <cell r="C56" t="str">
            <v>Numero</v>
          </cell>
          <cell r="D56" t="str">
            <v>Rango de Calificación del Diseño</v>
          </cell>
          <cell r="E56" t="str">
            <v>El control se ejecuta de manera consistente por los responsables. (EJECUCIÓN)</v>
          </cell>
          <cell r="F56" t="str">
            <v>Control Definitivo</v>
          </cell>
          <cell r="G56" t="str">
            <v>Puntaje de Solidez del Control</v>
          </cell>
        </row>
        <row r="57">
          <cell r="B57" t="str">
            <v>FuerteFuerte</v>
          </cell>
          <cell r="C57">
            <v>1</v>
          </cell>
          <cell r="D57" t="str">
            <v>Fuerte</v>
          </cell>
          <cell r="E57" t="str">
            <v>Fuerte</v>
          </cell>
          <cell r="F57" t="str">
            <v>Fuerte</v>
          </cell>
          <cell r="G57">
            <v>100</v>
          </cell>
        </row>
        <row r="58">
          <cell r="B58" t="str">
            <v>FuerteModerado</v>
          </cell>
          <cell r="C58">
            <v>2</v>
          </cell>
          <cell r="D58" t="str">
            <v>Fuerte</v>
          </cell>
          <cell r="E58" t="str">
            <v>Moderado</v>
          </cell>
          <cell r="F58" t="str">
            <v>Moderado</v>
          </cell>
          <cell r="G58">
            <v>50</v>
          </cell>
        </row>
        <row r="59">
          <cell r="B59" t="str">
            <v>FuerteDébil</v>
          </cell>
          <cell r="C59">
            <v>3</v>
          </cell>
          <cell r="D59" t="str">
            <v>Fuerte</v>
          </cell>
          <cell r="E59" t="str">
            <v>Débil</v>
          </cell>
          <cell r="F59" t="str">
            <v>Débil</v>
          </cell>
          <cell r="G59">
            <v>0</v>
          </cell>
        </row>
        <row r="60">
          <cell r="B60" t="str">
            <v>Moderadofuerte</v>
          </cell>
          <cell r="C60">
            <v>4</v>
          </cell>
          <cell r="D60" t="str">
            <v>Moderado</v>
          </cell>
          <cell r="E60" t="str">
            <v>fuerte</v>
          </cell>
          <cell r="F60" t="str">
            <v>Moderado</v>
          </cell>
          <cell r="G60">
            <v>50</v>
          </cell>
        </row>
        <row r="61">
          <cell r="B61" t="str">
            <v>ModeradoModerado</v>
          </cell>
          <cell r="C61">
            <v>5</v>
          </cell>
          <cell r="D61" t="str">
            <v>Moderado</v>
          </cell>
          <cell r="E61" t="str">
            <v>Moderado</v>
          </cell>
          <cell r="F61" t="str">
            <v>Moderado</v>
          </cell>
          <cell r="G61">
            <v>50</v>
          </cell>
        </row>
        <row r="62">
          <cell r="B62" t="str">
            <v>ModeradoDébil</v>
          </cell>
          <cell r="C62">
            <v>6</v>
          </cell>
          <cell r="D62" t="str">
            <v>Moderado</v>
          </cell>
          <cell r="E62" t="str">
            <v>Débil</v>
          </cell>
          <cell r="F62" t="str">
            <v>Débil</v>
          </cell>
          <cell r="G62">
            <v>0</v>
          </cell>
        </row>
        <row r="63">
          <cell r="B63" t="str">
            <v>DébilFuerte</v>
          </cell>
          <cell r="C63">
            <v>7</v>
          </cell>
          <cell r="D63" t="str">
            <v>Débil</v>
          </cell>
          <cell r="E63" t="str">
            <v>Fuerte</v>
          </cell>
          <cell r="F63" t="str">
            <v>Débil</v>
          </cell>
          <cell r="G63">
            <v>0</v>
          </cell>
        </row>
        <row r="64">
          <cell r="B64" t="str">
            <v>DébilModerado</v>
          </cell>
          <cell r="C64">
            <v>8</v>
          </cell>
          <cell r="D64" t="str">
            <v>Débil</v>
          </cell>
          <cell r="E64" t="str">
            <v>Moderado</v>
          </cell>
          <cell r="F64" t="str">
            <v>Débil</v>
          </cell>
          <cell r="G64">
            <v>0</v>
          </cell>
        </row>
        <row r="65">
          <cell r="B65" t="str">
            <v>DébilDébil</v>
          </cell>
          <cell r="C65">
            <v>9</v>
          </cell>
          <cell r="D65" t="str">
            <v>Débil</v>
          </cell>
          <cell r="E65" t="str">
            <v>Débil</v>
          </cell>
          <cell r="F65" t="str">
            <v>Débil</v>
          </cell>
          <cell r="G65">
            <v>0</v>
          </cell>
        </row>
        <row r="77">
          <cell r="B77" t="str">
            <v>Concatenar</v>
          </cell>
          <cell r="C77" t="str">
            <v>Solidez del conjunto de los controles.</v>
          </cell>
          <cell r="D77" t="str">
            <v>Controles ayudan a disminuir la probabilidad</v>
          </cell>
          <cell r="E77" t="str">
            <v># Columnas en la matriz de riesgo que se desplaza en el eje de la probabilidad</v>
          </cell>
        </row>
        <row r="78">
          <cell r="B78" t="str">
            <v>FuerteDirectamente</v>
          </cell>
          <cell r="C78" t="str">
            <v>Fuerte</v>
          </cell>
          <cell r="D78" t="str">
            <v>Directamente</v>
          </cell>
          <cell r="E78">
            <v>2</v>
          </cell>
        </row>
        <row r="79">
          <cell r="B79" t="str">
            <v>FuerteNo disminuye</v>
          </cell>
          <cell r="C79" t="str">
            <v>Fuerte</v>
          </cell>
          <cell r="D79" t="str">
            <v>No disminuye</v>
          </cell>
          <cell r="E79">
            <v>0</v>
          </cell>
        </row>
        <row r="80">
          <cell r="B80" t="str">
            <v>ModeradoDirectamente</v>
          </cell>
          <cell r="C80" t="str">
            <v>Moderado</v>
          </cell>
          <cell r="D80" t="str">
            <v>Directamente</v>
          </cell>
          <cell r="E80">
            <v>1</v>
          </cell>
        </row>
        <row r="81">
          <cell r="B81" t="str">
            <v>ModeradoNo disminuye</v>
          </cell>
          <cell r="C81" t="str">
            <v>Moderado</v>
          </cell>
          <cell r="D81" t="str">
            <v>No disminuye</v>
          </cell>
          <cell r="E81">
            <v>0</v>
          </cell>
        </row>
        <row r="82">
          <cell r="B82" t="str">
            <v>DébilDirectamente</v>
          </cell>
          <cell r="C82" t="str">
            <v>Débil</v>
          </cell>
          <cell r="D82" t="str">
            <v>Directamente</v>
          </cell>
          <cell r="E82">
            <v>0</v>
          </cell>
        </row>
        <row r="83">
          <cell r="B83" t="str">
            <v>DébilNo disminuye</v>
          </cell>
          <cell r="C83" t="str">
            <v>Débil</v>
          </cell>
          <cell r="D83" t="str">
            <v>No disminuye</v>
          </cell>
          <cell r="E83">
            <v>0</v>
          </cell>
        </row>
      </sheetData>
      <sheetData sheetId="6">
        <row r="8">
          <cell r="A8"/>
          <cell r="B8" t="str">
            <v>RIESGO DE CORRUPCIÓN</v>
          </cell>
          <cell r="C8"/>
          <cell r="D8" t="str">
            <v>CRITERIOS DE CALIFICACIÓN</v>
          </cell>
          <cell r="E8"/>
          <cell r="F8"/>
          <cell r="G8"/>
          <cell r="H8"/>
          <cell r="I8"/>
          <cell r="J8"/>
          <cell r="K8"/>
          <cell r="L8"/>
          <cell r="M8"/>
          <cell r="N8"/>
          <cell r="O8"/>
          <cell r="P8"/>
          <cell r="Q8"/>
          <cell r="R8"/>
          <cell r="S8"/>
          <cell r="T8"/>
          <cell r="U8"/>
          <cell r="V8"/>
          <cell r="W8"/>
        </row>
        <row r="9">
          <cell r="A9" t="str">
            <v>No</v>
          </cell>
          <cell r="B9" t="str">
            <v>No.</v>
          </cell>
          <cell r="C9" t="str">
            <v>Riesgo</v>
          </cell>
          <cell r="D9" t="str">
            <v>1. ¿Afecta al grupo de funcionarios del proceso?</v>
          </cell>
          <cell r="E9" t="str">
            <v>2. ¿Afecta el cumplimiento de metas y objetivos de la dependencia?</v>
          </cell>
          <cell r="F9" t="str">
            <v>3. ¿Afecta el cumplimiento de misión de la Entidad?</v>
          </cell>
          <cell r="G9" t="str">
            <v>4. ¿Afecta el cumplimiento de la misión del sector al que pertenece la Entidad?</v>
          </cell>
          <cell r="H9" t="str">
            <v>5. ¿Genera pérdida de confianza de la Entidad, afectando su reputación?</v>
          </cell>
          <cell r="I9" t="str">
            <v>6. ¿Genera pérdida de recursos económicos?</v>
          </cell>
          <cell r="J9" t="str">
            <v>7. ¿Afecta la generación de los productos o la prestación de servicios?</v>
          </cell>
          <cell r="K9" t="str">
            <v>8. ¿Da lugar al detrimento de calidad de vida de la comunidad por la pérdida del bien o servicios o los recursos públicos?</v>
          </cell>
          <cell r="L9" t="str">
            <v>9. ¿Genera pérdida de información de la Entidad?</v>
          </cell>
          <cell r="M9" t="str">
            <v>10. ¿Genera intervención de los órganos de control, de la Fiscalía, u otro ente?</v>
          </cell>
          <cell r="N9" t="str">
            <v>11. ¿Da lugar a procesos sancionatorios?</v>
          </cell>
          <cell r="O9" t="str">
            <v>12. ¿Da lugar a procesos disciplinarios?</v>
          </cell>
          <cell r="P9" t="str">
            <v>13. ¿Da lugar a procesos fiscales?</v>
          </cell>
          <cell r="Q9" t="str">
            <v>14. ¿Da lugar a procesos penales?</v>
          </cell>
          <cell r="R9" t="str">
            <v>15. ¿Genera pérdida de credibilidad del sector?</v>
          </cell>
          <cell r="S9" t="str">
            <v>16. ¿Ocasiona lesiones físicas o pérdida de vidas humanas?</v>
          </cell>
          <cell r="T9" t="str">
            <v>17. ¿Afecta la imagen regional?</v>
          </cell>
          <cell r="U9" t="str">
            <v>18. ¿Afecta la imagen nacional?</v>
          </cell>
          <cell r="V9" t="str">
            <v>19. ¿Genera daño ambiental?</v>
          </cell>
          <cell r="W9" t="str">
            <v>Total</v>
          </cell>
        </row>
        <row r="10">
          <cell r="A10" t="str">
            <v>Corrupción1</v>
          </cell>
          <cell r="B10">
            <v>1</v>
          </cell>
          <cell r="C10" t="str">
            <v>Posibilidad de recibir o solicitar cualquier dádiva o beneficio a nombre propio o de terceros, con el fin de dar un tratamiento especial o preferencial utilizando indebidamente influencias personales  o poder derivadas del ejercicio del cargo, de las func</v>
          </cell>
          <cell r="D10" t="str">
            <v>SI</v>
          </cell>
          <cell r="E10" t="str">
            <v>SI</v>
          </cell>
          <cell r="F10" t="str">
            <v>SI</v>
          </cell>
          <cell r="G10" t="str">
            <v>NO</v>
          </cell>
          <cell r="H10" t="str">
            <v>SI</v>
          </cell>
          <cell r="I10" t="str">
            <v>SI</v>
          </cell>
          <cell r="J10" t="str">
            <v>SI</v>
          </cell>
          <cell r="K10" t="str">
            <v>NO</v>
          </cell>
          <cell r="L10" t="str">
            <v>NO</v>
          </cell>
          <cell r="M10" t="str">
            <v>SI</v>
          </cell>
          <cell r="N10" t="str">
            <v>SI</v>
          </cell>
          <cell r="O10" t="str">
            <v>SI</v>
          </cell>
          <cell r="P10" t="str">
            <v>SI</v>
          </cell>
          <cell r="Q10" t="str">
            <v>SI</v>
          </cell>
          <cell r="R10" t="str">
            <v>SI</v>
          </cell>
          <cell r="S10" t="str">
            <v>NO</v>
          </cell>
          <cell r="T10" t="str">
            <v>SI</v>
          </cell>
          <cell r="U10" t="str">
            <v>SI</v>
          </cell>
          <cell r="V10" t="str">
            <v>NO</v>
          </cell>
          <cell r="W10">
            <v>14</v>
          </cell>
        </row>
        <row r="11">
          <cell r="A11" t="str">
            <v>Corrupción2</v>
          </cell>
          <cell r="B11">
            <v>6</v>
          </cell>
          <cell r="C11" t="str">
            <v>Posibilidad de recibir o solicitar cualquier dádiva o beneficio a nombre propio o de terceros, con el fin de celebrar contratos de bienes y servicios innecesarios, que no cumplan con los requisitos previstos, o con violación al régimen contractual dispues</v>
          </cell>
          <cell r="D11" t="str">
            <v>SI</v>
          </cell>
          <cell r="E11" t="str">
            <v>SI</v>
          </cell>
          <cell r="F11" t="str">
            <v>SI</v>
          </cell>
          <cell r="G11" t="str">
            <v>NO</v>
          </cell>
          <cell r="H11" t="str">
            <v>SI</v>
          </cell>
          <cell r="I11" t="str">
            <v>SI</v>
          </cell>
          <cell r="J11" t="str">
            <v>SI</v>
          </cell>
          <cell r="K11" t="str">
            <v>NO</v>
          </cell>
          <cell r="L11" t="str">
            <v>SI</v>
          </cell>
          <cell r="M11" t="str">
            <v>SI</v>
          </cell>
          <cell r="N11" t="str">
            <v>SI</v>
          </cell>
          <cell r="O11" t="str">
            <v>SI</v>
          </cell>
          <cell r="P11" t="str">
            <v>SI</v>
          </cell>
          <cell r="Q11" t="str">
            <v>SI</v>
          </cell>
          <cell r="R11" t="str">
            <v>SI</v>
          </cell>
          <cell r="S11" t="str">
            <v>NO</v>
          </cell>
          <cell r="T11" t="str">
            <v>SI</v>
          </cell>
          <cell r="U11" t="str">
            <v>SI</v>
          </cell>
          <cell r="V11" t="str">
            <v>NO</v>
          </cell>
          <cell r="W11">
            <v>15</v>
          </cell>
        </row>
        <row r="12">
          <cell r="A12" t="str">
            <v>Corrupción3</v>
          </cell>
          <cell r="B12">
            <v>10</v>
          </cell>
          <cell r="C12" t="str">
            <v xml:space="preserve">Posibilidad de recibir o solicitar cualquier dádiva o beneficio a nombre propio o de terceros, con el fin de abstenerse de  informar o de poner en conocimiento presuntas conductas delictivas o antiéticas a investigar por las autoridades respectivas  </v>
          </cell>
          <cell r="D12" t="str">
            <v>SI</v>
          </cell>
          <cell r="E12" t="str">
            <v>SI</v>
          </cell>
          <cell r="F12" t="str">
            <v>SI</v>
          </cell>
          <cell r="G12" t="str">
            <v>NO</v>
          </cell>
          <cell r="H12" t="str">
            <v>SI</v>
          </cell>
          <cell r="I12" t="str">
            <v>SI</v>
          </cell>
          <cell r="J12" t="str">
            <v>SI</v>
          </cell>
          <cell r="K12" t="str">
            <v>NO</v>
          </cell>
          <cell r="L12" t="str">
            <v>SI</v>
          </cell>
          <cell r="M12" t="str">
            <v>SI</v>
          </cell>
          <cell r="N12" t="str">
            <v>SI</v>
          </cell>
          <cell r="O12" t="str">
            <v>SI</v>
          </cell>
          <cell r="P12" t="str">
            <v>SI</v>
          </cell>
          <cell r="Q12" t="str">
            <v>SI</v>
          </cell>
          <cell r="R12" t="str">
            <v>SI</v>
          </cell>
          <cell r="S12" t="str">
            <v>NO</v>
          </cell>
          <cell r="T12" t="str">
            <v>SI</v>
          </cell>
          <cell r="U12" t="str">
            <v>SI</v>
          </cell>
          <cell r="V12" t="str">
            <v>NO</v>
          </cell>
          <cell r="W12">
            <v>15</v>
          </cell>
        </row>
        <row r="13">
          <cell r="A13" t="str">
            <v>Corrupción4</v>
          </cell>
          <cell r="B13">
            <v>11</v>
          </cell>
          <cell r="C13" t="str">
            <v>Posibilidad de recibir o solicitar cualquier dádiva o beneficio a nombre propio o de terceros, con el fin de dar uso indebido o ilícito de información confidencial, privilegiada o reservada relativa a los procesos que adelanta la SAE así como de sus siste</v>
          </cell>
          <cell r="D13" t="str">
            <v>SI</v>
          </cell>
          <cell r="E13" t="str">
            <v>SI</v>
          </cell>
          <cell r="F13" t="str">
            <v>SI</v>
          </cell>
          <cell r="G13" t="str">
            <v>NO</v>
          </cell>
          <cell r="H13" t="str">
            <v>SI</v>
          </cell>
          <cell r="I13" t="str">
            <v>SI</v>
          </cell>
          <cell r="J13" t="str">
            <v>SI</v>
          </cell>
          <cell r="K13" t="str">
            <v>NO</v>
          </cell>
          <cell r="L13" t="str">
            <v>SI</v>
          </cell>
          <cell r="M13" t="str">
            <v>SI</v>
          </cell>
          <cell r="N13" t="str">
            <v>SI</v>
          </cell>
          <cell r="O13" t="str">
            <v>SI</v>
          </cell>
          <cell r="P13" t="str">
            <v>SI</v>
          </cell>
          <cell r="Q13" t="str">
            <v>SI</v>
          </cell>
          <cell r="R13" t="str">
            <v>SI</v>
          </cell>
          <cell r="S13" t="str">
            <v>NO</v>
          </cell>
          <cell r="T13" t="str">
            <v>SI</v>
          </cell>
          <cell r="U13" t="str">
            <v>SI</v>
          </cell>
          <cell r="V13" t="str">
            <v>NO</v>
          </cell>
          <cell r="W13">
            <v>15</v>
          </cell>
        </row>
        <row r="14">
          <cell r="A14" t="str">
            <v>Corrupción5</v>
          </cell>
          <cell r="B14">
            <v>13</v>
          </cell>
          <cell r="C14" t="str">
            <v>Posibilidad de recibir o solicitar cualquier dádiva o beneficio a nombre propio o de terceros, con el fin de favorecer a terceros para que de manera ilegal  se  apropien de activos del estado.</v>
          </cell>
          <cell r="D14" t="str">
            <v>SI</v>
          </cell>
          <cell r="E14" t="str">
            <v>SI</v>
          </cell>
          <cell r="F14" t="str">
            <v>SI</v>
          </cell>
          <cell r="G14" t="str">
            <v>NO</v>
          </cell>
          <cell r="H14" t="str">
            <v>SI</v>
          </cell>
          <cell r="I14" t="str">
            <v>SI</v>
          </cell>
          <cell r="J14" t="str">
            <v>SI</v>
          </cell>
          <cell r="K14" t="str">
            <v>NO</v>
          </cell>
          <cell r="L14" t="str">
            <v>SI</v>
          </cell>
          <cell r="M14" t="str">
            <v>SI</v>
          </cell>
          <cell r="N14" t="str">
            <v>SI</v>
          </cell>
          <cell r="O14" t="str">
            <v>SI</v>
          </cell>
          <cell r="P14" t="str">
            <v>SI</v>
          </cell>
          <cell r="Q14" t="str">
            <v>SI</v>
          </cell>
          <cell r="R14" t="str">
            <v>SI</v>
          </cell>
          <cell r="S14" t="str">
            <v>NO</v>
          </cell>
          <cell r="T14" t="str">
            <v>SI</v>
          </cell>
          <cell r="U14" t="str">
            <v>SI</v>
          </cell>
          <cell r="V14" t="str">
            <v>NO</v>
          </cell>
          <cell r="W14">
            <v>15</v>
          </cell>
        </row>
        <row r="15">
          <cell r="A15" t="str">
            <v>Corrupción6</v>
          </cell>
          <cell r="B15">
            <v>128</v>
          </cell>
          <cell r="C15" t="str">
            <v>Posibilidad de recibir o solicitar cualquier dádiva o beneficio a nombre propio o de terceros, con el fin de manipular o direccionar  información procesada o generada en el marco de la actividad de la auditoría interna.</v>
          </cell>
          <cell r="D15" t="str">
            <v>SI</v>
          </cell>
          <cell r="E15" t="str">
            <v>SI</v>
          </cell>
          <cell r="F15" t="str">
            <v>SI</v>
          </cell>
          <cell r="G15" t="str">
            <v>NO</v>
          </cell>
          <cell r="H15" t="str">
            <v>SI</v>
          </cell>
          <cell r="I15" t="str">
            <v>SI</v>
          </cell>
          <cell r="J15" t="str">
            <v>SI</v>
          </cell>
          <cell r="K15" t="str">
            <v>NO</v>
          </cell>
          <cell r="L15" t="str">
            <v>SI</v>
          </cell>
          <cell r="M15" t="str">
            <v>SI</v>
          </cell>
          <cell r="N15" t="str">
            <v>SI</v>
          </cell>
          <cell r="O15" t="str">
            <v>SI</v>
          </cell>
          <cell r="P15" t="str">
            <v>SI</v>
          </cell>
          <cell r="Q15" t="str">
            <v>SI</v>
          </cell>
          <cell r="R15" t="str">
            <v>SI</v>
          </cell>
          <cell r="S15" t="str">
            <v>NO</v>
          </cell>
          <cell r="T15" t="str">
            <v>SI</v>
          </cell>
          <cell r="U15" t="str">
            <v>SI</v>
          </cell>
          <cell r="V15" t="str">
            <v>NO</v>
          </cell>
          <cell r="W15">
            <v>15</v>
          </cell>
        </row>
        <row r="16">
          <cell r="A16" t="str">
            <v>Corrupción7</v>
          </cell>
          <cell r="B16">
            <v>177</v>
          </cell>
          <cell r="C16" t="str">
            <v>Posibilidad de recibir o solicitar cualquier dádiva o beneficio a nombre propio o de terceros, con el fin de alterar o manipular ilegalmente la información de los activos recibidos que puedan afectar su potencial de productividad</v>
          </cell>
          <cell r="D16" t="str">
            <v>SI</v>
          </cell>
          <cell r="E16" t="str">
            <v>SI</v>
          </cell>
          <cell r="F16" t="str">
            <v>SI</v>
          </cell>
          <cell r="G16" t="str">
            <v>NO</v>
          </cell>
          <cell r="H16" t="str">
            <v>SI</v>
          </cell>
          <cell r="I16" t="str">
            <v>SI</v>
          </cell>
          <cell r="J16" t="str">
            <v>SI</v>
          </cell>
          <cell r="K16" t="str">
            <v>NO</v>
          </cell>
          <cell r="L16" t="str">
            <v>SI</v>
          </cell>
          <cell r="M16" t="str">
            <v>SI</v>
          </cell>
          <cell r="N16" t="str">
            <v>SI</v>
          </cell>
          <cell r="O16" t="str">
            <v>SI</v>
          </cell>
          <cell r="P16" t="str">
            <v>SI</v>
          </cell>
          <cell r="Q16" t="str">
            <v>SI</v>
          </cell>
          <cell r="R16" t="str">
            <v>SI</v>
          </cell>
          <cell r="S16" t="str">
            <v>NO</v>
          </cell>
          <cell r="T16" t="str">
            <v>SI</v>
          </cell>
          <cell r="U16" t="str">
            <v>SI</v>
          </cell>
          <cell r="V16" t="str">
            <v>NO</v>
          </cell>
          <cell r="W16">
            <v>15</v>
          </cell>
        </row>
        <row r="17">
          <cell r="A17" t="str">
            <v>Corrupción8</v>
          </cell>
          <cell r="B17">
            <v>178</v>
          </cell>
          <cell r="C17" t="str">
            <v>Posibilidad de recibir o solicitar cualquier dádiva o beneficio a nombre propio o de terceros, con el fin de favorecer a terceros en el proceso de registro de depositarios provisionales y liquidadores para la administración de los activos a cargo de SAE.</v>
          </cell>
          <cell r="D17" t="str">
            <v>SI</v>
          </cell>
          <cell r="E17" t="str">
            <v>SI</v>
          </cell>
          <cell r="F17" t="str">
            <v>SI</v>
          </cell>
          <cell r="G17" t="str">
            <v>NO</v>
          </cell>
          <cell r="H17" t="str">
            <v>SI</v>
          </cell>
          <cell r="I17" t="str">
            <v>SI</v>
          </cell>
          <cell r="J17" t="str">
            <v>SI</v>
          </cell>
          <cell r="K17" t="str">
            <v>NO</v>
          </cell>
          <cell r="L17" t="str">
            <v>SI</v>
          </cell>
          <cell r="M17" t="str">
            <v>SI</v>
          </cell>
          <cell r="N17" t="str">
            <v>SI</v>
          </cell>
          <cell r="O17" t="str">
            <v>SI</v>
          </cell>
          <cell r="P17" t="str">
            <v>SI</v>
          </cell>
          <cell r="Q17" t="str">
            <v>SI</v>
          </cell>
          <cell r="R17" t="str">
            <v>SI</v>
          </cell>
          <cell r="S17" t="str">
            <v>NO</v>
          </cell>
          <cell r="T17" t="str">
            <v>SI</v>
          </cell>
          <cell r="U17" t="str">
            <v>SI</v>
          </cell>
          <cell r="V17" t="str">
            <v>NO</v>
          </cell>
          <cell r="W17">
            <v>15</v>
          </cell>
        </row>
        <row r="18">
          <cell r="A18" t="str">
            <v>Corrupción9</v>
          </cell>
          <cell r="B18">
            <v>179</v>
          </cell>
          <cell r="C18" t="str">
            <v>Posibilidad de recibir o solicitar cualquier dádiva o beneficio a nombre propio o de terceros, con el fin de favorecer a terceros en el registro de revisores fiscales para la administración de sociedades activas y en liquidación a cargo de SAE</v>
          </cell>
          <cell r="D18" t="str">
            <v>SI</v>
          </cell>
          <cell r="E18" t="str">
            <v>SI</v>
          </cell>
          <cell r="F18" t="str">
            <v>SI</v>
          </cell>
          <cell r="G18" t="str">
            <v>NO</v>
          </cell>
          <cell r="H18" t="str">
            <v>SI</v>
          </cell>
          <cell r="I18" t="str">
            <v>SI</v>
          </cell>
          <cell r="J18" t="str">
            <v>SI</v>
          </cell>
          <cell r="K18" t="str">
            <v>NO</v>
          </cell>
          <cell r="L18" t="str">
            <v>SI</v>
          </cell>
          <cell r="M18" t="str">
            <v>SI</v>
          </cell>
          <cell r="N18" t="str">
            <v>SI</v>
          </cell>
          <cell r="O18" t="str">
            <v>SI</v>
          </cell>
          <cell r="P18" t="str">
            <v>SI</v>
          </cell>
          <cell r="Q18" t="str">
            <v>SI</v>
          </cell>
          <cell r="R18" t="str">
            <v>SI</v>
          </cell>
          <cell r="S18" t="str">
            <v>NO</v>
          </cell>
          <cell r="T18" t="str">
            <v>SI</v>
          </cell>
          <cell r="U18" t="str">
            <v>SI</v>
          </cell>
          <cell r="V18" t="str">
            <v>NO</v>
          </cell>
          <cell r="W18">
            <v>15</v>
          </cell>
        </row>
        <row r="19">
          <cell r="A19" t="str">
            <v>Corrupción10</v>
          </cell>
          <cell r="B19">
            <v>180</v>
          </cell>
          <cell r="C19" t="str">
            <v xml:space="preserve">Posibilidad de recibir o solicitar cualquier dádiva o beneficio a nombre propio o de terceros, con el fin de alterar de manera indebida e ilícita diagnósticos de activos para direccionar los mecanismos de disposición temporal o definitiva de los bienes </v>
          </cell>
          <cell r="D19" t="str">
            <v>SI</v>
          </cell>
          <cell r="E19" t="str">
            <v>SI</v>
          </cell>
          <cell r="F19" t="str">
            <v>SI</v>
          </cell>
          <cell r="G19" t="str">
            <v>NO</v>
          </cell>
          <cell r="H19" t="str">
            <v>SI</v>
          </cell>
          <cell r="I19" t="str">
            <v>SI</v>
          </cell>
          <cell r="J19" t="str">
            <v>SI</v>
          </cell>
          <cell r="K19" t="str">
            <v>NO</v>
          </cell>
          <cell r="L19" t="str">
            <v>SI</v>
          </cell>
          <cell r="M19" t="str">
            <v>SI</v>
          </cell>
          <cell r="N19" t="str">
            <v>SI</v>
          </cell>
          <cell r="O19" t="str">
            <v>SI</v>
          </cell>
          <cell r="P19" t="str">
            <v>SI</v>
          </cell>
          <cell r="Q19" t="str">
            <v>SI</v>
          </cell>
          <cell r="R19" t="str">
            <v>SI</v>
          </cell>
          <cell r="S19" t="str">
            <v>NO</v>
          </cell>
          <cell r="T19" t="str">
            <v>SI</v>
          </cell>
          <cell r="U19" t="str">
            <v>SI</v>
          </cell>
          <cell r="V19" t="str">
            <v>NO</v>
          </cell>
          <cell r="W19">
            <v>15</v>
          </cell>
        </row>
        <row r="20">
          <cell r="A20" t="str">
            <v>Corrupción11</v>
          </cell>
          <cell r="B20">
            <v>181</v>
          </cell>
          <cell r="C20" t="str">
            <v>Posibilidad de recibir o solicitar cualquier dádiva o beneficio a nombre propio o de terceros, con el fin de favorecer el registro e inscripción de bancas de inversión sin el cumplimiento de los requisitos exigibles.</v>
          </cell>
          <cell r="D20" t="str">
            <v>SI</v>
          </cell>
          <cell r="E20" t="str">
            <v>SI</v>
          </cell>
          <cell r="F20" t="str">
            <v>SI</v>
          </cell>
          <cell r="G20" t="str">
            <v>NO</v>
          </cell>
          <cell r="H20" t="str">
            <v>SI</v>
          </cell>
          <cell r="I20" t="str">
            <v>SI</v>
          </cell>
          <cell r="J20" t="str">
            <v>SI</v>
          </cell>
          <cell r="K20" t="str">
            <v>NO</v>
          </cell>
          <cell r="L20" t="str">
            <v>SI</v>
          </cell>
          <cell r="M20" t="str">
            <v>SI</v>
          </cell>
          <cell r="N20" t="str">
            <v>SI</v>
          </cell>
          <cell r="O20" t="str">
            <v>SI</v>
          </cell>
          <cell r="P20" t="str">
            <v>SI</v>
          </cell>
          <cell r="Q20" t="str">
            <v>SI</v>
          </cell>
          <cell r="R20" t="str">
            <v>SI</v>
          </cell>
          <cell r="S20" t="str">
            <v>NO</v>
          </cell>
          <cell r="T20" t="str">
            <v>SI</v>
          </cell>
          <cell r="U20" t="str">
            <v>SI</v>
          </cell>
          <cell r="V20" t="str">
            <v>NO</v>
          </cell>
          <cell r="W20">
            <v>15</v>
          </cell>
        </row>
        <row r="21">
          <cell r="A21" t="str">
            <v>Corrupción12</v>
          </cell>
          <cell r="B21">
            <v>182</v>
          </cell>
          <cell r="C21" t="str">
            <v>Posibilidad de recibir o solicitar cualquier dádiva o beneficio a nombre propio o de terceros, con el fin de alterar o modificar irregular o ilícitamente la valoración o avalúos de los bienes administrados por SAE.</v>
          </cell>
          <cell r="D21" t="str">
            <v>SI</v>
          </cell>
          <cell r="E21" t="str">
            <v>SI</v>
          </cell>
          <cell r="F21" t="str">
            <v>SI</v>
          </cell>
          <cell r="G21" t="str">
            <v>SI</v>
          </cell>
          <cell r="H21" t="str">
            <v>SI</v>
          </cell>
          <cell r="I21" t="str">
            <v>SI</v>
          </cell>
          <cell r="J21" t="str">
            <v>SI</v>
          </cell>
          <cell r="K21" t="str">
            <v>NO</v>
          </cell>
          <cell r="L21" t="str">
            <v>SI</v>
          </cell>
          <cell r="M21" t="str">
            <v>SI</v>
          </cell>
          <cell r="N21" t="str">
            <v>SI</v>
          </cell>
          <cell r="O21" t="str">
            <v>SI</v>
          </cell>
          <cell r="P21" t="str">
            <v>SI</v>
          </cell>
          <cell r="Q21" t="str">
            <v>SI</v>
          </cell>
          <cell r="R21" t="str">
            <v>SI</v>
          </cell>
          <cell r="S21" t="str">
            <v>NO</v>
          </cell>
          <cell r="T21" t="str">
            <v>SI</v>
          </cell>
          <cell r="U21" t="str">
            <v>SI</v>
          </cell>
          <cell r="V21" t="str">
            <v>NO</v>
          </cell>
          <cell r="W21">
            <v>16</v>
          </cell>
        </row>
        <row r="22">
          <cell r="A22" t="str">
            <v>Corrupción13</v>
          </cell>
          <cell r="B22">
            <v>183</v>
          </cell>
          <cell r="C22" t="str">
            <v>Posibilidad de recibir o solicitar cualquier dádiva o beneficio a nombre propio o de terceros, con el fin de alterar la valoración de los estimados de renta de los bienes inmuebles administrados por SAE.</v>
          </cell>
          <cell r="D22" t="str">
            <v>SI</v>
          </cell>
          <cell r="E22" t="str">
            <v>SI</v>
          </cell>
          <cell r="F22" t="str">
            <v>SI</v>
          </cell>
          <cell r="G22" t="str">
            <v>SI</v>
          </cell>
          <cell r="H22" t="str">
            <v>NO</v>
          </cell>
          <cell r="I22" t="str">
            <v>SI</v>
          </cell>
          <cell r="J22" t="str">
            <v>SI</v>
          </cell>
          <cell r="K22" t="str">
            <v>NO</v>
          </cell>
          <cell r="L22" t="str">
            <v>SI</v>
          </cell>
          <cell r="M22" t="str">
            <v>SI</v>
          </cell>
          <cell r="N22" t="str">
            <v>SI</v>
          </cell>
          <cell r="O22" t="str">
            <v>SI</v>
          </cell>
          <cell r="P22" t="str">
            <v>SI</v>
          </cell>
          <cell r="Q22" t="str">
            <v>SI</v>
          </cell>
          <cell r="R22" t="str">
            <v>SI</v>
          </cell>
          <cell r="S22" t="str">
            <v>NO</v>
          </cell>
          <cell r="T22" t="str">
            <v>SI</v>
          </cell>
          <cell r="U22" t="str">
            <v>SI</v>
          </cell>
          <cell r="V22" t="str">
            <v>NO</v>
          </cell>
          <cell r="W22">
            <v>15</v>
          </cell>
        </row>
        <row r="23">
          <cell r="A23" t="str">
            <v>Corrupción14</v>
          </cell>
          <cell r="B23">
            <v>184</v>
          </cell>
          <cell r="C23" t="str">
            <v>Posibilidad de recibir o solicitar cualquier dádiva o beneficio a nombre propio o de terceros, con el fin de enajenar de manera temprana un bien sin el cumplimiento de los requisitos exigibles.</v>
          </cell>
          <cell r="D23" t="str">
            <v>SI</v>
          </cell>
          <cell r="E23" t="str">
            <v>SI</v>
          </cell>
          <cell r="F23" t="str">
            <v>SI</v>
          </cell>
          <cell r="G23" t="str">
            <v>SI</v>
          </cell>
          <cell r="H23" t="str">
            <v>SI</v>
          </cell>
          <cell r="I23" t="str">
            <v>SI</v>
          </cell>
          <cell r="J23" t="str">
            <v>SI</v>
          </cell>
          <cell r="K23" t="str">
            <v>NO</v>
          </cell>
          <cell r="L23" t="str">
            <v>SI</v>
          </cell>
          <cell r="M23" t="str">
            <v>SI</v>
          </cell>
          <cell r="N23" t="str">
            <v>SI</v>
          </cell>
          <cell r="O23" t="str">
            <v>SI</v>
          </cell>
          <cell r="P23" t="str">
            <v>SI</v>
          </cell>
          <cell r="Q23" t="str">
            <v>SI</v>
          </cell>
          <cell r="R23" t="str">
            <v>SI</v>
          </cell>
          <cell r="S23" t="str">
            <v>NO</v>
          </cell>
          <cell r="T23" t="str">
            <v>SI</v>
          </cell>
          <cell r="U23" t="str">
            <v>SI</v>
          </cell>
          <cell r="V23" t="str">
            <v>NO</v>
          </cell>
          <cell r="W23">
            <v>16</v>
          </cell>
        </row>
        <row r="24">
          <cell r="A24" t="str">
            <v>Corrupción15</v>
          </cell>
          <cell r="B24">
            <v>185</v>
          </cell>
          <cell r="C24" t="str">
            <v>Posibilidad de recibir o solicitar cualquier dádiva o beneficio a nombre propio o de terceros, con el fin de asignar un bien para su disposición o administración temporal sin el cumplimiento de los requisitos de ley y la normativa definida.</v>
          </cell>
          <cell r="D24" t="str">
            <v>SI</v>
          </cell>
          <cell r="E24" t="str">
            <v>SI</v>
          </cell>
          <cell r="F24" t="str">
            <v>SI</v>
          </cell>
          <cell r="G24" t="str">
            <v>SI</v>
          </cell>
          <cell r="H24" t="str">
            <v>SI</v>
          </cell>
          <cell r="I24" t="str">
            <v>SI</v>
          </cell>
          <cell r="J24" t="str">
            <v>SI</v>
          </cell>
          <cell r="K24" t="str">
            <v>NO</v>
          </cell>
          <cell r="L24" t="str">
            <v>SI</v>
          </cell>
          <cell r="M24" t="str">
            <v>SI</v>
          </cell>
          <cell r="N24" t="str">
            <v>SI</v>
          </cell>
          <cell r="O24" t="str">
            <v>SI</v>
          </cell>
          <cell r="P24" t="str">
            <v>SI</v>
          </cell>
          <cell r="Q24" t="str">
            <v>SI</v>
          </cell>
          <cell r="R24" t="str">
            <v>SI</v>
          </cell>
          <cell r="S24" t="str">
            <v>NO</v>
          </cell>
          <cell r="T24" t="str">
            <v>SI</v>
          </cell>
          <cell r="U24" t="str">
            <v>SI</v>
          </cell>
          <cell r="V24" t="str">
            <v>NO</v>
          </cell>
          <cell r="W24">
            <v>16</v>
          </cell>
        </row>
        <row r="25">
          <cell r="A25" t="str">
            <v>Corrupción16</v>
          </cell>
          <cell r="B25">
            <v>186</v>
          </cell>
          <cell r="C25" t="str">
            <v>Posibilidad de recibir o solicitar cualquier dádiva o beneficio a nombre propio o de terceros, con el fin de facilitar y/o permitir operaciones con fines delictivos de lavado de activos financiamiento a grupos terroristas o de operaciones  ilegales  en la</v>
          </cell>
          <cell r="D25" t="str">
            <v>SI</v>
          </cell>
          <cell r="E25" t="str">
            <v>SI</v>
          </cell>
          <cell r="F25" t="str">
            <v>SI</v>
          </cell>
          <cell r="G25" t="str">
            <v>SI</v>
          </cell>
          <cell r="H25" t="str">
            <v>SI</v>
          </cell>
          <cell r="I25" t="str">
            <v>SI</v>
          </cell>
          <cell r="J25" t="str">
            <v>SI</v>
          </cell>
          <cell r="K25" t="str">
            <v>NO</v>
          </cell>
          <cell r="L25" t="str">
            <v>SI</v>
          </cell>
          <cell r="M25" t="str">
            <v>SI</v>
          </cell>
          <cell r="N25" t="str">
            <v>SI</v>
          </cell>
          <cell r="O25" t="str">
            <v>SI</v>
          </cell>
          <cell r="P25" t="str">
            <v>SI</v>
          </cell>
          <cell r="Q25" t="str">
            <v>SI</v>
          </cell>
          <cell r="R25" t="str">
            <v>SI</v>
          </cell>
          <cell r="S25" t="str">
            <v>NO</v>
          </cell>
          <cell r="T25" t="str">
            <v>SI</v>
          </cell>
          <cell r="U25" t="str">
            <v>SI</v>
          </cell>
          <cell r="V25" t="str">
            <v>NO</v>
          </cell>
          <cell r="W25">
            <v>16</v>
          </cell>
        </row>
        <row r="26">
          <cell r="A26" t="str">
            <v>Corrupción17</v>
          </cell>
          <cell r="B26">
            <v>187</v>
          </cell>
          <cell r="C26" t="str">
            <v>Posibilidad de recibir o solicitar cualquier dádiva o beneficio a nombre propio o de terceros, con el fin de realizar entregas físicas de bienes sin el cumplimiento de los requisitos en los procesos de disposición final</v>
          </cell>
          <cell r="D26" t="str">
            <v>SI</v>
          </cell>
          <cell r="E26" t="str">
            <v>SI</v>
          </cell>
          <cell r="F26" t="str">
            <v>SI</v>
          </cell>
          <cell r="G26" t="str">
            <v>SI</v>
          </cell>
          <cell r="H26" t="str">
            <v>SI</v>
          </cell>
          <cell r="I26" t="str">
            <v>SI</v>
          </cell>
          <cell r="J26" t="str">
            <v>SI</v>
          </cell>
          <cell r="K26" t="str">
            <v>NO</v>
          </cell>
          <cell r="L26" t="str">
            <v>SI</v>
          </cell>
          <cell r="M26" t="str">
            <v>SI</v>
          </cell>
          <cell r="N26" t="str">
            <v>SI</v>
          </cell>
          <cell r="O26" t="str">
            <v>SI</v>
          </cell>
          <cell r="P26" t="str">
            <v>SI</v>
          </cell>
          <cell r="Q26" t="str">
            <v>SI</v>
          </cell>
          <cell r="R26" t="str">
            <v>SI</v>
          </cell>
          <cell r="S26" t="str">
            <v>NO</v>
          </cell>
          <cell r="T26" t="str">
            <v>SI</v>
          </cell>
          <cell r="U26" t="str">
            <v>SI</v>
          </cell>
          <cell r="V26" t="str">
            <v>NO</v>
          </cell>
          <cell r="W26">
            <v>16</v>
          </cell>
        </row>
        <row r="27">
          <cell r="A27" t="str">
            <v>Corrupción18</v>
          </cell>
          <cell r="B27">
            <v>188</v>
          </cell>
          <cell r="C27" t="str">
            <v>Posibilidad de recibir o solicitar cualquier dádiva o beneficio a nombre propio o de terceros, con el fin de transferir el dominio de bienes a entidades públicas a titulo de donación sin el cumplimiento de los requisitos exigidos.</v>
          </cell>
          <cell r="D27" t="str">
            <v>SI</v>
          </cell>
          <cell r="E27" t="str">
            <v>SI</v>
          </cell>
          <cell r="F27" t="str">
            <v>SI</v>
          </cell>
          <cell r="G27" t="str">
            <v>SI</v>
          </cell>
          <cell r="H27" t="str">
            <v>SI</v>
          </cell>
          <cell r="I27" t="str">
            <v>SI</v>
          </cell>
          <cell r="J27" t="str">
            <v>SI</v>
          </cell>
          <cell r="K27" t="str">
            <v>NO</v>
          </cell>
          <cell r="L27" t="str">
            <v>SI</v>
          </cell>
          <cell r="M27" t="str">
            <v>SI</v>
          </cell>
          <cell r="N27" t="str">
            <v>SI</v>
          </cell>
          <cell r="O27" t="str">
            <v>SI</v>
          </cell>
          <cell r="P27" t="str">
            <v>SI</v>
          </cell>
          <cell r="Q27" t="str">
            <v>SI</v>
          </cell>
          <cell r="R27" t="str">
            <v>SI</v>
          </cell>
          <cell r="S27" t="str">
            <v>NO</v>
          </cell>
          <cell r="T27" t="str">
            <v>SI</v>
          </cell>
          <cell r="U27" t="str">
            <v>SI</v>
          </cell>
          <cell r="V27" t="str">
            <v>NO</v>
          </cell>
          <cell r="W27">
            <v>16</v>
          </cell>
        </row>
        <row r="28">
          <cell r="A28" t="str">
            <v>Corrupción19</v>
          </cell>
          <cell r="B28" t="str">
            <v/>
          </cell>
          <cell r="C28" t="str">
            <v/>
          </cell>
          <cell r="D28" t="str">
            <v>SI</v>
          </cell>
          <cell r="E28" t="str">
            <v>SI</v>
          </cell>
          <cell r="F28" t="str">
            <v>SI</v>
          </cell>
          <cell r="G28" t="str">
            <v>SI</v>
          </cell>
          <cell r="H28" t="str">
            <v>NO</v>
          </cell>
          <cell r="I28" t="str">
            <v>SI</v>
          </cell>
          <cell r="J28" t="str">
            <v>SI</v>
          </cell>
          <cell r="K28" t="str">
            <v>NO</v>
          </cell>
          <cell r="L28" t="str">
            <v>SI</v>
          </cell>
          <cell r="M28" t="str">
            <v>SI</v>
          </cell>
          <cell r="N28" t="str">
            <v>SI</v>
          </cell>
          <cell r="O28" t="str">
            <v>SI</v>
          </cell>
          <cell r="P28" t="str">
            <v>SI</v>
          </cell>
          <cell r="Q28" t="str">
            <v>SI</v>
          </cell>
          <cell r="R28" t="str">
            <v>SI</v>
          </cell>
          <cell r="S28" t="str">
            <v>NO</v>
          </cell>
          <cell r="T28" t="str">
            <v>SI</v>
          </cell>
          <cell r="U28" t="str">
            <v>SI</v>
          </cell>
          <cell r="V28" t="str">
            <v>NO</v>
          </cell>
          <cell r="W28">
            <v>15</v>
          </cell>
        </row>
        <row r="29">
          <cell r="A29" t="str">
            <v>Corrupción20</v>
          </cell>
          <cell r="B29" t="str">
            <v/>
          </cell>
          <cell r="C29" t="str">
            <v/>
          </cell>
          <cell r="D29" t="str">
            <v>SI</v>
          </cell>
          <cell r="E29" t="str">
            <v>SI</v>
          </cell>
          <cell r="F29" t="str">
            <v>SI</v>
          </cell>
          <cell r="G29" t="str">
            <v>SI</v>
          </cell>
          <cell r="H29" t="str">
            <v>NO</v>
          </cell>
          <cell r="I29" t="str">
            <v>SI</v>
          </cell>
          <cell r="J29" t="str">
            <v>SI</v>
          </cell>
          <cell r="K29" t="str">
            <v>NO</v>
          </cell>
          <cell r="L29" t="str">
            <v>SI</v>
          </cell>
          <cell r="M29" t="str">
            <v>SI</v>
          </cell>
          <cell r="N29" t="str">
            <v>SI</v>
          </cell>
          <cell r="O29" t="str">
            <v>SI</v>
          </cell>
          <cell r="P29" t="str">
            <v>SI</v>
          </cell>
          <cell r="Q29" t="str">
            <v>SI</v>
          </cell>
          <cell r="R29" t="str">
            <v>SI</v>
          </cell>
          <cell r="S29" t="str">
            <v>NO</v>
          </cell>
          <cell r="T29" t="str">
            <v>SI</v>
          </cell>
          <cell r="U29" t="str">
            <v>SI</v>
          </cell>
          <cell r="V29" t="str">
            <v>NO</v>
          </cell>
          <cell r="W29">
            <v>15</v>
          </cell>
        </row>
        <row r="30">
          <cell r="A30" t="str">
            <v>Corrupción21</v>
          </cell>
          <cell r="B30" t="str">
            <v/>
          </cell>
          <cell r="C30" t="str">
            <v/>
          </cell>
          <cell r="D30" t="str">
            <v>SI</v>
          </cell>
          <cell r="E30" t="str">
            <v>SI</v>
          </cell>
          <cell r="F30" t="str">
            <v>SI</v>
          </cell>
          <cell r="G30" t="str">
            <v>SI</v>
          </cell>
          <cell r="H30" t="str">
            <v>NO</v>
          </cell>
          <cell r="I30" t="str">
            <v>SI</v>
          </cell>
          <cell r="J30" t="str">
            <v>SI</v>
          </cell>
          <cell r="K30" t="str">
            <v>NO</v>
          </cell>
          <cell r="L30" t="str">
            <v>SI</v>
          </cell>
          <cell r="M30" t="str">
            <v>SI</v>
          </cell>
          <cell r="N30" t="str">
            <v>SI</v>
          </cell>
          <cell r="O30" t="str">
            <v>SI</v>
          </cell>
          <cell r="P30" t="str">
            <v>SI</v>
          </cell>
          <cell r="Q30" t="str">
            <v>SI</v>
          </cell>
          <cell r="R30" t="str">
            <v>SI</v>
          </cell>
          <cell r="S30" t="str">
            <v>NO</v>
          </cell>
          <cell r="T30" t="str">
            <v>SI</v>
          </cell>
          <cell r="U30" t="str">
            <v>SI</v>
          </cell>
          <cell r="V30" t="str">
            <v>NO</v>
          </cell>
          <cell r="W30">
            <v>15</v>
          </cell>
        </row>
        <row r="31">
          <cell r="A31" t="str">
            <v>Corrupción22</v>
          </cell>
          <cell r="B31" t="str">
            <v/>
          </cell>
          <cell r="C31" t="str">
            <v/>
          </cell>
          <cell r="D31" t="str">
            <v>SI</v>
          </cell>
          <cell r="E31" t="str">
            <v>SI</v>
          </cell>
          <cell r="F31" t="str">
            <v>SI</v>
          </cell>
          <cell r="G31" t="str">
            <v>SI</v>
          </cell>
          <cell r="H31" t="str">
            <v>NO</v>
          </cell>
          <cell r="I31" t="str">
            <v>SI</v>
          </cell>
          <cell r="J31" t="str">
            <v>SI</v>
          </cell>
          <cell r="K31" t="str">
            <v>NO</v>
          </cell>
          <cell r="L31" t="str">
            <v>SI</v>
          </cell>
          <cell r="M31" t="str">
            <v>SI</v>
          </cell>
          <cell r="N31" t="str">
            <v>SI</v>
          </cell>
          <cell r="O31" t="str">
            <v>SI</v>
          </cell>
          <cell r="P31" t="str">
            <v>SI</v>
          </cell>
          <cell r="Q31" t="str">
            <v>SI</v>
          </cell>
          <cell r="R31" t="str">
            <v>SI</v>
          </cell>
          <cell r="S31" t="str">
            <v>NO</v>
          </cell>
          <cell r="T31" t="str">
            <v>SI</v>
          </cell>
          <cell r="U31" t="str">
            <v>SI</v>
          </cell>
          <cell r="V31" t="str">
            <v>NO</v>
          </cell>
          <cell r="W31">
            <v>15</v>
          </cell>
        </row>
        <row r="32">
          <cell r="A32" t="str">
            <v>Corrupción23</v>
          </cell>
          <cell r="B32" t="str">
            <v/>
          </cell>
          <cell r="C32" t="str">
            <v/>
          </cell>
          <cell r="D32" t="str">
            <v>SI</v>
          </cell>
          <cell r="E32" t="str">
            <v>SI</v>
          </cell>
          <cell r="F32" t="str">
            <v>SI</v>
          </cell>
          <cell r="G32" t="str">
            <v>SI</v>
          </cell>
          <cell r="H32" t="str">
            <v>NO</v>
          </cell>
          <cell r="I32" t="str">
            <v>SI</v>
          </cell>
          <cell r="J32" t="str">
            <v>SI</v>
          </cell>
          <cell r="K32" t="str">
            <v>NO</v>
          </cell>
          <cell r="L32" t="str">
            <v>SI</v>
          </cell>
          <cell r="M32" t="str">
            <v>SI</v>
          </cell>
          <cell r="N32" t="str">
            <v>SI</v>
          </cell>
          <cell r="O32" t="str">
            <v>SI</v>
          </cell>
          <cell r="P32" t="str">
            <v>SI</v>
          </cell>
          <cell r="Q32" t="str">
            <v>SI</v>
          </cell>
          <cell r="R32" t="str">
            <v>SI</v>
          </cell>
          <cell r="S32" t="str">
            <v>NO</v>
          </cell>
          <cell r="T32" t="str">
            <v>SI</v>
          </cell>
          <cell r="U32" t="str">
            <v>SI</v>
          </cell>
          <cell r="V32" t="str">
            <v>NO</v>
          </cell>
          <cell r="W32">
            <v>15</v>
          </cell>
        </row>
        <row r="33">
          <cell r="A33" t="str">
            <v>Corrupción24</v>
          </cell>
          <cell r="B33" t="str">
            <v/>
          </cell>
          <cell r="C33" t="str">
            <v/>
          </cell>
          <cell r="D33" t="str">
            <v>SI</v>
          </cell>
          <cell r="E33" t="str">
            <v>SI</v>
          </cell>
          <cell r="F33" t="str">
            <v>SI</v>
          </cell>
          <cell r="G33" t="str">
            <v>SI</v>
          </cell>
          <cell r="H33" t="str">
            <v>NO</v>
          </cell>
          <cell r="I33" t="str">
            <v>SI</v>
          </cell>
          <cell r="J33" t="str">
            <v>SI</v>
          </cell>
          <cell r="K33" t="str">
            <v>NO</v>
          </cell>
          <cell r="L33" t="str">
            <v>SI</v>
          </cell>
          <cell r="M33" t="str">
            <v>SI</v>
          </cell>
          <cell r="N33" t="str">
            <v>SI</v>
          </cell>
          <cell r="O33" t="str">
            <v>SI</v>
          </cell>
          <cell r="P33" t="str">
            <v>SI</v>
          </cell>
          <cell r="Q33" t="str">
            <v>SI</v>
          </cell>
          <cell r="R33" t="str">
            <v>SI</v>
          </cell>
          <cell r="S33" t="str">
            <v>NO</v>
          </cell>
          <cell r="T33" t="str">
            <v>SI</v>
          </cell>
          <cell r="U33" t="str">
            <v>SI</v>
          </cell>
          <cell r="V33" t="str">
            <v>NO</v>
          </cell>
          <cell r="W33">
            <v>15</v>
          </cell>
        </row>
        <row r="34">
          <cell r="A34" t="str">
            <v>Corrupción25</v>
          </cell>
          <cell r="B34" t="str">
            <v/>
          </cell>
          <cell r="C34" t="str">
            <v/>
          </cell>
          <cell r="D34"/>
          <cell r="E34"/>
          <cell r="F34"/>
          <cell r="G34"/>
          <cell r="H34"/>
          <cell r="I34"/>
          <cell r="J34"/>
          <cell r="K34"/>
          <cell r="L34"/>
          <cell r="M34"/>
          <cell r="N34"/>
          <cell r="O34"/>
          <cell r="P34"/>
          <cell r="Q34"/>
          <cell r="R34"/>
          <cell r="S34"/>
          <cell r="T34"/>
          <cell r="U34"/>
          <cell r="V34"/>
          <cell r="W34">
            <v>0</v>
          </cell>
        </row>
        <row r="35">
          <cell r="A35" t="str">
            <v>Corrupción26</v>
          </cell>
          <cell r="B35" t="str">
            <v/>
          </cell>
          <cell r="C35" t="str">
            <v/>
          </cell>
          <cell r="D35"/>
          <cell r="E35"/>
          <cell r="F35"/>
          <cell r="G35"/>
          <cell r="H35"/>
          <cell r="I35"/>
          <cell r="J35"/>
          <cell r="K35"/>
          <cell r="L35"/>
          <cell r="M35"/>
          <cell r="N35"/>
          <cell r="O35"/>
          <cell r="P35"/>
          <cell r="Q35"/>
          <cell r="R35"/>
          <cell r="S35"/>
          <cell r="T35"/>
          <cell r="U35"/>
          <cell r="V35"/>
          <cell r="W35">
            <v>0</v>
          </cell>
        </row>
        <row r="36">
          <cell r="A36" t="str">
            <v>Corrupción27</v>
          </cell>
          <cell r="B36" t="str">
            <v/>
          </cell>
          <cell r="C36" t="str">
            <v/>
          </cell>
          <cell r="D36"/>
          <cell r="E36"/>
          <cell r="F36"/>
          <cell r="G36"/>
          <cell r="H36"/>
          <cell r="I36"/>
          <cell r="J36"/>
          <cell r="K36"/>
          <cell r="L36"/>
          <cell r="M36"/>
          <cell r="N36"/>
          <cell r="O36"/>
          <cell r="P36"/>
          <cell r="Q36"/>
          <cell r="R36"/>
          <cell r="S36"/>
          <cell r="T36"/>
          <cell r="U36"/>
          <cell r="V36"/>
          <cell r="W36">
            <v>0</v>
          </cell>
        </row>
        <row r="37">
          <cell r="A37" t="str">
            <v>Corrupción28</v>
          </cell>
          <cell r="B37" t="str">
            <v/>
          </cell>
          <cell r="C37" t="str">
            <v/>
          </cell>
          <cell r="D37"/>
          <cell r="E37"/>
          <cell r="F37"/>
          <cell r="G37"/>
          <cell r="H37"/>
          <cell r="I37"/>
          <cell r="J37"/>
          <cell r="K37"/>
          <cell r="L37"/>
          <cell r="M37"/>
          <cell r="N37"/>
          <cell r="O37"/>
          <cell r="P37"/>
          <cell r="Q37"/>
          <cell r="R37"/>
          <cell r="S37"/>
          <cell r="T37"/>
          <cell r="U37"/>
          <cell r="V37"/>
          <cell r="W37">
            <v>0</v>
          </cell>
        </row>
        <row r="38">
          <cell r="A38" t="str">
            <v>Corrupción29</v>
          </cell>
          <cell r="B38" t="str">
            <v/>
          </cell>
          <cell r="C38" t="str">
            <v/>
          </cell>
          <cell r="D38"/>
          <cell r="E38"/>
          <cell r="F38"/>
          <cell r="G38"/>
          <cell r="H38"/>
          <cell r="I38"/>
          <cell r="J38"/>
          <cell r="K38"/>
          <cell r="L38"/>
          <cell r="M38"/>
          <cell r="N38"/>
          <cell r="O38"/>
          <cell r="P38"/>
          <cell r="Q38"/>
          <cell r="R38"/>
          <cell r="S38"/>
          <cell r="T38"/>
          <cell r="U38"/>
          <cell r="V38"/>
          <cell r="W38">
            <v>0</v>
          </cell>
        </row>
        <row r="39">
          <cell r="A39" t="str">
            <v>Corrupción30</v>
          </cell>
          <cell r="B39" t="str">
            <v/>
          </cell>
          <cell r="C39" t="str">
            <v/>
          </cell>
          <cell r="D39"/>
          <cell r="E39"/>
          <cell r="F39"/>
          <cell r="G39"/>
          <cell r="H39"/>
          <cell r="I39"/>
          <cell r="J39"/>
          <cell r="K39"/>
          <cell r="L39"/>
          <cell r="M39"/>
          <cell r="N39"/>
          <cell r="O39"/>
          <cell r="P39"/>
          <cell r="Q39"/>
          <cell r="R39"/>
          <cell r="S39"/>
          <cell r="T39"/>
          <cell r="U39"/>
          <cell r="V39"/>
          <cell r="W39">
            <v>0</v>
          </cell>
        </row>
        <row r="40">
          <cell r="A40" t="str">
            <v>Corrupción31</v>
          </cell>
          <cell r="B40" t="str">
            <v/>
          </cell>
          <cell r="C40" t="str">
            <v/>
          </cell>
          <cell r="D40"/>
          <cell r="E40"/>
          <cell r="F40"/>
          <cell r="G40"/>
          <cell r="H40"/>
          <cell r="I40"/>
          <cell r="J40"/>
          <cell r="K40"/>
          <cell r="L40"/>
          <cell r="M40"/>
          <cell r="N40"/>
          <cell r="O40"/>
          <cell r="P40"/>
          <cell r="Q40"/>
          <cell r="R40"/>
          <cell r="S40"/>
          <cell r="T40"/>
          <cell r="U40"/>
          <cell r="V40"/>
          <cell r="W40">
            <v>0</v>
          </cell>
        </row>
        <row r="41">
          <cell r="A41" t="str">
            <v>Corrupción32</v>
          </cell>
          <cell r="B41" t="str">
            <v/>
          </cell>
          <cell r="C41" t="str">
            <v/>
          </cell>
          <cell r="D41"/>
          <cell r="E41"/>
          <cell r="F41"/>
          <cell r="G41"/>
          <cell r="H41"/>
          <cell r="I41"/>
          <cell r="J41"/>
          <cell r="K41"/>
          <cell r="L41"/>
          <cell r="M41"/>
          <cell r="N41"/>
          <cell r="O41"/>
          <cell r="P41"/>
          <cell r="Q41"/>
          <cell r="R41"/>
          <cell r="S41"/>
          <cell r="T41"/>
          <cell r="U41"/>
          <cell r="V41"/>
          <cell r="W41">
            <v>0</v>
          </cell>
        </row>
        <row r="42">
          <cell r="A42" t="str">
            <v>Corrupción33</v>
          </cell>
          <cell r="B42" t="str">
            <v/>
          </cell>
          <cell r="C42" t="str">
            <v/>
          </cell>
          <cell r="D42"/>
          <cell r="E42"/>
          <cell r="F42"/>
          <cell r="G42"/>
          <cell r="H42"/>
          <cell r="I42"/>
          <cell r="J42"/>
          <cell r="K42"/>
          <cell r="L42"/>
          <cell r="M42"/>
          <cell r="N42"/>
          <cell r="O42"/>
          <cell r="P42"/>
          <cell r="Q42"/>
          <cell r="R42"/>
          <cell r="S42"/>
          <cell r="T42"/>
          <cell r="U42"/>
          <cell r="V42"/>
          <cell r="W42">
            <v>0</v>
          </cell>
        </row>
        <row r="43">
          <cell r="A43" t="str">
            <v>Corrupción34</v>
          </cell>
          <cell r="B43" t="str">
            <v/>
          </cell>
          <cell r="C43" t="str">
            <v/>
          </cell>
          <cell r="D43"/>
          <cell r="E43"/>
          <cell r="F43"/>
          <cell r="G43"/>
          <cell r="H43"/>
          <cell r="I43"/>
          <cell r="J43"/>
          <cell r="K43"/>
          <cell r="L43"/>
          <cell r="M43"/>
          <cell r="N43"/>
          <cell r="O43"/>
          <cell r="P43"/>
          <cell r="Q43"/>
          <cell r="R43"/>
          <cell r="S43"/>
          <cell r="T43"/>
          <cell r="U43"/>
          <cell r="V43"/>
          <cell r="W43">
            <v>0</v>
          </cell>
        </row>
        <row r="44">
          <cell r="A44" t="str">
            <v>Corrupción35</v>
          </cell>
          <cell r="B44" t="str">
            <v/>
          </cell>
          <cell r="C44" t="str">
            <v/>
          </cell>
          <cell r="D44"/>
          <cell r="E44"/>
          <cell r="F44"/>
          <cell r="G44"/>
          <cell r="H44"/>
          <cell r="I44"/>
          <cell r="J44"/>
          <cell r="K44"/>
          <cell r="L44"/>
          <cell r="M44"/>
          <cell r="N44"/>
          <cell r="O44"/>
          <cell r="P44"/>
          <cell r="Q44"/>
          <cell r="R44"/>
          <cell r="S44"/>
          <cell r="T44"/>
          <cell r="U44"/>
          <cell r="V44"/>
          <cell r="W44">
            <v>0</v>
          </cell>
        </row>
        <row r="45">
          <cell r="A45" t="str">
            <v>Corrupción36</v>
          </cell>
          <cell r="B45" t="str">
            <v/>
          </cell>
          <cell r="C45" t="str">
            <v/>
          </cell>
          <cell r="D45"/>
          <cell r="E45"/>
          <cell r="F45"/>
          <cell r="G45"/>
          <cell r="H45"/>
          <cell r="I45"/>
          <cell r="J45"/>
          <cell r="K45"/>
          <cell r="L45"/>
          <cell r="M45"/>
          <cell r="N45"/>
          <cell r="O45"/>
          <cell r="P45"/>
          <cell r="Q45"/>
          <cell r="R45"/>
          <cell r="S45"/>
          <cell r="T45"/>
          <cell r="U45"/>
          <cell r="V45"/>
          <cell r="W45">
            <v>0</v>
          </cell>
        </row>
        <row r="46">
          <cell r="A46" t="str">
            <v>Corrupción37</v>
          </cell>
          <cell r="B46" t="str">
            <v/>
          </cell>
          <cell r="C46" t="str">
            <v/>
          </cell>
          <cell r="D46"/>
          <cell r="E46"/>
          <cell r="F46"/>
          <cell r="G46"/>
          <cell r="H46"/>
          <cell r="I46"/>
          <cell r="J46"/>
          <cell r="K46"/>
          <cell r="L46"/>
          <cell r="M46"/>
          <cell r="N46"/>
          <cell r="O46"/>
          <cell r="P46"/>
          <cell r="Q46"/>
          <cell r="R46"/>
          <cell r="S46"/>
          <cell r="T46"/>
          <cell r="U46"/>
          <cell r="V46"/>
          <cell r="W46">
            <v>0</v>
          </cell>
        </row>
        <row r="47">
          <cell r="A47" t="str">
            <v>Corrupción38</v>
          </cell>
          <cell r="B47" t="str">
            <v/>
          </cell>
          <cell r="C47" t="str">
            <v/>
          </cell>
          <cell r="D47"/>
          <cell r="E47"/>
          <cell r="F47"/>
          <cell r="G47"/>
          <cell r="H47"/>
          <cell r="I47"/>
          <cell r="J47"/>
          <cell r="K47"/>
          <cell r="L47"/>
          <cell r="M47"/>
          <cell r="N47"/>
          <cell r="O47"/>
          <cell r="P47"/>
          <cell r="Q47"/>
          <cell r="R47"/>
          <cell r="S47"/>
          <cell r="T47"/>
          <cell r="U47"/>
          <cell r="V47"/>
          <cell r="W47">
            <v>0</v>
          </cell>
        </row>
        <row r="48">
          <cell r="A48" t="str">
            <v>Corrupción39</v>
          </cell>
          <cell r="B48" t="str">
            <v/>
          </cell>
          <cell r="C48" t="str">
            <v/>
          </cell>
          <cell r="D48"/>
          <cell r="E48"/>
          <cell r="F48"/>
          <cell r="G48"/>
          <cell r="H48"/>
          <cell r="I48"/>
          <cell r="J48"/>
          <cell r="K48"/>
          <cell r="L48"/>
          <cell r="M48"/>
          <cell r="N48"/>
          <cell r="O48"/>
          <cell r="P48"/>
          <cell r="Q48"/>
          <cell r="R48"/>
          <cell r="S48"/>
          <cell r="T48"/>
          <cell r="U48"/>
          <cell r="V48"/>
          <cell r="W48">
            <v>0</v>
          </cell>
        </row>
        <row r="49">
          <cell r="A49" t="str">
            <v>Corrupción40</v>
          </cell>
          <cell r="B49" t="str">
            <v/>
          </cell>
          <cell r="C49" t="str">
            <v/>
          </cell>
          <cell r="D49"/>
          <cell r="E49"/>
          <cell r="F49"/>
          <cell r="G49"/>
          <cell r="H49"/>
          <cell r="I49"/>
          <cell r="J49"/>
          <cell r="K49"/>
          <cell r="L49"/>
          <cell r="M49"/>
          <cell r="N49"/>
          <cell r="O49"/>
          <cell r="P49"/>
          <cell r="Q49"/>
          <cell r="R49"/>
          <cell r="S49"/>
          <cell r="T49"/>
          <cell r="U49"/>
          <cell r="V49"/>
          <cell r="W49">
            <v>0</v>
          </cell>
        </row>
        <row r="50">
          <cell r="A50" t="str">
            <v>Corrupción41</v>
          </cell>
          <cell r="B50" t="str">
            <v/>
          </cell>
          <cell r="C50" t="str">
            <v/>
          </cell>
          <cell r="D50"/>
          <cell r="E50"/>
          <cell r="F50"/>
          <cell r="G50"/>
          <cell r="H50"/>
          <cell r="I50"/>
          <cell r="J50"/>
          <cell r="K50"/>
          <cell r="L50"/>
          <cell r="M50"/>
          <cell r="N50"/>
          <cell r="O50"/>
          <cell r="P50"/>
          <cell r="Q50"/>
          <cell r="R50"/>
          <cell r="S50"/>
          <cell r="T50"/>
          <cell r="U50"/>
          <cell r="V50"/>
          <cell r="W50">
            <v>0</v>
          </cell>
        </row>
        <row r="51">
          <cell r="A51" t="str">
            <v>Corrupción42</v>
          </cell>
          <cell r="B51" t="str">
            <v/>
          </cell>
          <cell r="C51" t="str">
            <v/>
          </cell>
          <cell r="D51"/>
          <cell r="E51"/>
          <cell r="F51"/>
          <cell r="G51"/>
          <cell r="H51"/>
          <cell r="I51"/>
          <cell r="J51"/>
          <cell r="K51"/>
          <cell r="L51"/>
          <cell r="M51"/>
          <cell r="N51"/>
          <cell r="O51"/>
          <cell r="P51"/>
          <cell r="Q51"/>
          <cell r="R51"/>
          <cell r="S51"/>
          <cell r="T51"/>
          <cell r="U51"/>
          <cell r="V51"/>
          <cell r="W51">
            <v>0</v>
          </cell>
        </row>
        <row r="52">
          <cell r="A52" t="str">
            <v>Corrupción43</v>
          </cell>
          <cell r="B52" t="str">
            <v/>
          </cell>
          <cell r="C52" t="str">
            <v/>
          </cell>
          <cell r="D52"/>
          <cell r="E52"/>
          <cell r="F52"/>
          <cell r="G52"/>
          <cell r="H52"/>
          <cell r="I52"/>
          <cell r="J52"/>
          <cell r="K52"/>
          <cell r="L52"/>
          <cell r="M52"/>
          <cell r="N52"/>
          <cell r="O52"/>
          <cell r="P52"/>
          <cell r="Q52"/>
          <cell r="R52"/>
          <cell r="S52"/>
          <cell r="T52"/>
          <cell r="U52"/>
          <cell r="V52"/>
          <cell r="W52">
            <v>0</v>
          </cell>
        </row>
        <row r="53">
          <cell r="A53" t="str">
            <v>Corrupción44</v>
          </cell>
          <cell r="B53" t="str">
            <v/>
          </cell>
          <cell r="C53" t="str">
            <v/>
          </cell>
          <cell r="D53"/>
          <cell r="E53"/>
          <cell r="F53"/>
          <cell r="G53"/>
          <cell r="H53"/>
          <cell r="I53"/>
          <cell r="J53"/>
          <cell r="K53"/>
          <cell r="L53"/>
          <cell r="M53"/>
          <cell r="N53"/>
          <cell r="O53"/>
          <cell r="P53"/>
          <cell r="Q53"/>
          <cell r="R53"/>
          <cell r="S53"/>
          <cell r="T53"/>
          <cell r="U53"/>
          <cell r="V53"/>
          <cell r="W53">
            <v>0</v>
          </cell>
        </row>
        <row r="54">
          <cell r="A54" t="str">
            <v>Corrupción45</v>
          </cell>
          <cell r="B54" t="str">
            <v/>
          </cell>
          <cell r="C54" t="str">
            <v/>
          </cell>
          <cell r="D54"/>
          <cell r="E54"/>
          <cell r="F54"/>
          <cell r="G54"/>
          <cell r="H54"/>
          <cell r="I54"/>
          <cell r="J54"/>
          <cell r="K54"/>
          <cell r="L54"/>
          <cell r="M54"/>
          <cell r="N54"/>
          <cell r="O54"/>
          <cell r="P54"/>
          <cell r="Q54"/>
          <cell r="R54"/>
          <cell r="S54"/>
          <cell r="T54"/>
          <cell r="U54"/>
          <cell r="V54"/>
          <cell r="W54">
            <v>0</v>
          </cell>
        </row>
        <row r="55">
          <cell r="A55" t="str">
            <v>Corrupción46</v>
          </cell>
          <cell r="B55" t="str">
            <v/>
          </cell>
          <cell r="C55" t="str">
            <v/>
          </cell>
          <cell r="D55"/>
          <cell r="E55"/>
          <cell r="F55"/>
          <cell r="G55"/>
          <cell r="H55"/>
          <cell r="I55"/>
          <cell r="J55"/>
          <cell r="K55"/>
          <cell r="L55"/>
          <cell r="M55"/>
          <cell r="N55"/>
          <cell r="O55"/>
          <cell r="P55"/>
          <cell r="Q55"/>
          <cell r="R55"/>
          <cell r="S55"/>
          <cell r="T55"/>
          <cell r="U55"/>
          <cell r="V55"/>
          <cell r="W55">
            <v>0</v>
          </cell>
        </row>
        <row r="56">
          <cell r="A56" t="str">
            <v>Corrupción47</v>
          </cell>
          <cell r="B56" t="str">
            <v/>
          </cell>
          <cell r="C56" t="str">
            <v/>
          </cell>
          <cell r="D56"/>
          <cell r="E56"/>
          <cell r="F56"/>
          <cell r="G56"/>
          <cell r="H56"/>
          <cell r="I56"/>
          <cell r="J56"/>
          <cell r="K56"/>
          <cell r="L56"/>
          <cell r="M56"/>
          <cell r="N56"/>
          <cell r="O56"/>
          <cell r="P56"/>
          <cell r="Q56"/>
          <cell r="R56"/>
          <cell r="S56"/>
          <cell r="T56"/>
          <cell r="U56"/>
          <cell r="V56"/>
          <cell r="W56">
            <v>0</v>
          </cell>
        </row>
        <row r="57">
          <cell r="A57" t="str">
            <v>Corrupción48</v>
          </cell>
          <cell r="B57" t="str">
            <v/>
          </cell>
          <cell r="C57" t="str">
            <v/>
          </cell>
          <cell r="D57"/>
          <cell r="E57"/>
          <cell r="F57"/>
          <cell r="G57"/>
          <cell r="H57"/>
          <cell r="I57"/>
          <cell r="J57"/>
          <cell r="K57"/>
          <cell r="L57"/>
          <cell r="M57"/>
          <cell r="N57"/>
          <cell r="O57"/>
          <cell r="P57"/>
          <cell r="Q57"/>
          <cell r="R57"/>
          <cell r="S57"/>
          <cell r="T57"/>
          <cell r="U57"/>
          <cell r="V57"/>
          <cell r="W57">
            <v>0</v>
          </cell>
        </row>
        <row r="58">
          <cell r="A58" t="str">
            <v>Corrupción49</v>
          </cell>
          <cell r="B58" t="str">
            <v/>
          </cell>
          <cell r="C58" t="str">
            <v/>
          </cell>
          <cell r="D58"/>
          <cell r="E58"/>
          <cell r="F58"/>
          <cell r="G58"/>
          <cell r="H58"/>
          <cell r="I58"/>
          <cell r="J58"/>
          <cell r="K58"/>
          <cell r="L58"/>
          <cell r="M58"/>
          <cell r="N58"/>
          <cell r="O58"/>
          <cell r="P58"/>
          <cell r="Q58"/>
          <cell r="R58"/>
          <cell r="S58"/>
          <cell r="T58"/>
          <cell r="U58"/>
          <cell r="V58"/>
          <cell r="W58">
            <v>0</v>
          </cell>
        </row>
        <row r="59">
          <cell r="A59" t="str">
            <v>Corrupción50</v>
          </cell>
          <cell r="B59" t="str">
            <v/>
          </cell>
          <cell r="C59" t="str">
            <v/>
          </cell>
          <cell r="D59"/>
          <cell r="E59"/>
          <cell r="F59"/>
          <cell r="G59"/>
          <cell r="H59"/>
          <cell r="I59"/>
          <cell r="J59"/>
          <cell r="K59"/>
          <cell r="L59"/>
          <cell r="M59"/>
          <cell r="N59"/>
          <cell r="O59"/>
          <cell r="P59"/>
          <cell r="Q59"/>
          <cell r="R59"/>
          <cell r="S59"/>
          <cell r="T59"/>
          <cell r="U59"/>
          <cell r="V59"/>
          <cell r="W59">
            <v>0</v>
          </cell>
        </row>
        <row r="60">
          <cell r="A60" t="str">
            <v>Corrupción51</v>
          </cell>
          <cell r="B60" t="str">
            <v/>
          </cell>
          <cell r="C60" t="str">
            <v/>
          </cell>
          <cell r="D60"/>
          <cell r="E60"/>
          <cell r="F60"/>
          <cell r="G60"/>
          <cell r="H60"/>
          <cell r="I60"/>
          <cell r="J60"/>
          <cell r="K60"/>
          <cell r="L60"/>
          <cell r="M60"/>
          <cell r="N60"/>
          <cell r="O60"/>
          <cell r="P60"/>
          <cell r="Q60"/>
          <cell r="R60"/>
          <cell r="S60"/>
          <cell r="T60"/>
          <cell r="U60"/>
          <cell r="V60"/>
          <cell r="W60">
            <v>0</v>
          </cell>
        </row>
        <row r="61">
          <cell r="A61" t="str">
            <v>Corrupción52</v>
          </cell>
          <cell r="B61" t="str">
            <v/>
          </cell>
          <cell r="C61" t="str">
            <v/>
          </cell>
          <cell r="D61"/>
          <cell r="E61"/>
          <cell r="F61"/>
          <cell r="G61"/>
          <cell r="H61"/>
          <cell r="I61"/>
          <cell r="J61"/>
          <cell r="K61"/>
          <cell r="L61"/>
          <cell r="M61"/>
          <cell r="N61"/>
          <cell r="O61"/>
          <cell r="P61"/>
          <cell r="Q61"/>
          <cell r="R61"/>
          <cell r="S61"/>
          <cell r="T61"/>
          <cell r="U61"/>
          <cell r="V61"/>
          <cell r="W61">
            <v>0</v>
          </cell>
        </row>
        <row r="62">
          <cell r="A62" t="str">
            <v>Corrupción53</v>
          </cell>
          <cell r="B62" t="str">
            <v/>
          </cell>
          <cell r="C62" t="str">
            <v/>
          </cell>
          <cell r="D62"/>
          <cell r="E62"/>
          <cell r="F62"/>
          <cell r="G62"/>
          <cell r="H62"/>
          <cell r="I62"/>
          <cell r="J62"/>
          <cell r="K62"/>
          <cell r="L62"/>
          <cell r="M62"/>
          <cell r="N62"/>
          <cell r="O62"/>
          <cell r="P62"/>
          <cell r="Q62"/>
          <cell r="R62"/>
          <cell r="S62"/>
          <cell r="T62"/>
          <cell r="U62"/>
          <cell r="V62"/>
          <cell r="W62">
            <v>0</v>
          </cell>
        </row>
        <row r="63">
          <cell r="A63" t="str">
            <v>Corrupción54</v>
          </cell>
          <cell r="B63" t="str">
            <v/>
          </cell>
          <cell r="C63" t="str">
            <v/>
          </cell>
          <cell r="D63"/>
          <cell r="E63"/>
          <cell r="F63"/>
          <cell r="G63"/>
          <cell r="H63"/>
          <cell r="I63"/>
          <cell r="J63"/>
          <cell r="K63"/>
          <cell r="L63"/>
          <cell r="M63"/>
          <cell r="N63"/>
          <cell r="O63"/>
          <cell r="P63"/>
          <cell r="Q63"/>
          <cell r="R63"/>
          <cell r="S63"/>
          <cell r="T63"/>
          <cell r="U63"/>
          <cell r="V63"/>
          <cell r="W63">
            <v>0</v>
          </cell>
        </row>
        <row r="64">
          <cell r="A64" t="str">
            <v>Corrupción55</v>
          </cell>
          <cell r="B64" t="str">
            <v/>
          </cell>
          <cell r="C64" t="str">
            <v/>
          </cell>
          <cell r="D64"/>
          <cell r="E64"/>
          <cell r="F64"/>
          <cell r="G64"/>
          <cell r="H64"/>
          <cell r="I64"/>
          <cell r="J64"/>
          <cell r="K64"/>
          <cell r="L64"/>
          <cell r="M64"/>
          <cell r="N64"/>
          <cell r="O64"/>
          <cell r="P64"/>
          <cell r="Q64"/>
          <cell r="R64"/>
          <cell r="S64"/>
          <cell r="T64"/>
          <cell r="U64"/>
          <cell r="V64"/>
          <cell r="W64">
            <v>0</v>
          </cell>
        </row>
        <row r="65">
          <cell r="A65" t="str">
            <v>Corrupción56</v>
          </cell>
          <cell r="B65" t="str">
            <v/>
          </cell>
          <cell r="C65" t="str">
            <v/>
          </cell>
          <cell r="D65"/>
          <cell r="E65"/>
          <cell r="F65"/>
          <cell r="G65"/>
          <cell r="H65"/>
          <cell r="I65"/>
          <cell r="J65"/>
          <cell r="K65"/>
          <cell r="L65"/>
          <cell r="M65"/>
          <cell r="N65"/>
          <cell r="O65"/>
          <cell r="P65"/>
          <cell r="Q65"/>
          <cell r="R65"/>
          <cell r="S65"/>
          <cell r="T65"/>
          <cell r="U65"/>
          <cell r="V65"/>
          <cell r="W65">
            <v>0</v>
          </cell>
        </row>
        <row r="66">
          <cell r="A66" t="str">
            <v>Corrupción57</v>
          </cell>
          <cell r="B66" t="str">
            <v/>
          </cell>
          <cell r="C66" t="str">
            <v/>
          </cell>
          <cell r="D66"/>
          <cell r="E66"/>
          <cell r="F66"/>
          <cell r="G66"/>
          <cell r="H66"/>
          <cell r="I66"/>
          <cell r="J66"/>
          <cell r="K66"/>
          <cell r="L66"/>
          <cell r="M66"/>
          <cell r="N66"/>
          <cell r="O66"/>
          <cell r="P66"/>
          <cell r="Q66"/>
          <cell r="R66"/>
          <cell r="S66"/>
          <cell r="T66"/>
          <cell r="U66"/>
          <cell r="V66"/>
          <cell r="W66">
            <v>0</v>
          </cell>
        </row>
        <row r="67">
          <cell r="A67" t="str">
            <v>Corrupción58</v>
          </cell>
          <cell r="B67" t="str">
            <v/>
          </cell>
          <cell r="C67" t="str">
            <v/>
          </cell>
          <cell r="D67"/>
          <cell r="E67"/>
          <cell r="F67"/>
          <cell r="G67"/>
          <cell r="H67"/>
          <cell r="I67"/>
          <cell r="J67"/>
          <cell r="K67"/>
          <cell r="L67"/>
          <cell r="M67"/>
          <cell r="N67"/>
          <cell r="O67"/>
          <cell r="P67"/>
          <cell r="Q67"/>
          <cell r="R67"/>
          <cell r="S67"/>
          <cell r="T67"/>
          <cell r="U67"/>
          <cell r="V67"/>
          <cell r="W67">
            <v>0</v>
          </cell>
        </row>
        <row r="68">
          <cell r="A68" t="str">
            <v>Corrupción59</v>
          </cell>
          <cell r="B68" t="str">
            <v/>
          </cell>
          <cell r="C68" t="str">
            <v/>
          </cell>
          <cell r="D68"/>
          <cell r="E68"/>
          <cell r="F68"/>
          <cell r="G68"/>
          <cell r="H68"/>
          <cell r="I68"/>
          <cell r="J68"/>
          <cell r="K68"/>
          <cell r="L68"/>
          <cell r="M68"/>
          <cell r="N68"/>
          <cell r="O68"/>
          <cell r="P68"/>
          <cell r="Q68"/>
          <cell r="R68"/>
          <cell r="S68"/>
          <cell r="T68"/>
          <cell r="U68"/>
          <cell r="V68"/>
          <cell r="W68">
            <v>0</v>
          </cell>
        </row>
        <row r="69">
          <cell r="A69" t="str">
            <v>Corrupción60</v>
          </cell>
          <cell r="B69" t="str">
            <v/>
          </cell>
          <cell r="C69" t="str">
            <v/>
          </cell>
          <cell r="D69"/>
          <cell r="E69"/>
          <cell r="F69"/>
          <cell r="G69"/>
          <cell r="H69"/>
          <cell r="I69"/>
          <cell r="J69"/>
          <cell r="K69"/>
          <cell r="L69"/>
          <cell r="M69"/>
          <cell r="N69"/>
          <cell r="O69"/>
          <cell r="P69"/>
          <cell r="Q69"/>
          <cell r="R69"/>
          <cell r="S69"/>
          <cell r="T69"/>
          <cell r="U69"/>
          <cell r="V69"/>
          <cell r="W69">
            <v>0</v>
          </cell>
        </row>
        <row r="70">
          <cell r="A70" t="str">
            <v>Corrupción61</v>
          </cell>
          <cell r="B70" t="str">
            <v/>
          </cell>
          <cell r="C70" t="str">
            <v/>
          </cell>
          <cell r="D70"/>
          <cell r="E70"/>
          <cell r="F70"/>
          <cell r="G70"/>
          <cell r="H70"/>
          <cell r="I70"/>
          <cell r="J70"/>
          <cell r="K70"/>
          <cell r="L70"/>
          <cell r="M70"/>
          <cell r="N70"/>
          <cell r="O70"/>
          <cell r="P70"/>
          <cell r="Q70"/>
          <cell r="R70"/>
          <cell r="S70"/>
          <cell r="T70"/>
          <cell r="U70"/>
          <cell r="V70"/>
          <cell r="W70">
            <v>0</v>
          </cell>
        </row>
        <row r="71">
          <cell r="A71" t="str">
            <v>Corrupción62</v>
          </cell>
          <cell r="B71" t="str">
            <v/>
          </cell>
          <cell r="C71" t="str">
            <v/>
          </cell>
          <cell r="D71"/>
          <cell r="E71"/>
          <cell r="F71"/>
          <cell r="G71"/>
          <cell r="H71"/>
          <cell r="I71"/>
          <cell r="J71"/>
          <cell r="K71"/>
          <cell r="L71"/>
          <cell r="M71"/>
          <cell r="N71"/>
          <cell r="O71"/>
          <cell r="P71"/>
          <cell r="Q71"/>
          <cell r="R71"/>
          <cell r="S71"/>
          <cell r="T71"/>
          <cell r="U71"/>
          <cell r="V71"/>
          <cell r="W71">
            <v>0</v>
          </cell>
        </row>
        <row r="72">
          <cell r="A72" t="str">
            <v>Corrupción63</v>
          </cell>
          <cell r="B72" t="str">
            <v/>
          </cell>
          <cell r="C72" t="str">
            <v/>
          </cell>
          <cell r="D72"/>
          <cell r="E72"/>
          <cell r="F72"/>
          <cell r="G72"/>
          <cell r="H72"/>
          <cell r="I72"/>
          <cell r="J72"/>
          <cell r="K72"/>
          <cell r="L72"/>
          <cell r="M72"/>
          <cell r="N72"/>
          <cell r="O72"/>
          <cell r="P72"/>
          <cell r="Q72"/>
          <cell r="R72"/>
          <cell r="S72"/>
          <cell r="T72"/>
          <cell r="U72"/>
          <cell r="V72"/>
          <cell r="W72">
            <v>0</v>
          </cell>
        </row>
        <row r="73">
          <cell r="A73" t="str">
            <v>Corrupción64</v>
          </cell>
          <cell r="B73" t="str">
            <v/>
          </cell>
          <cell r="C73" t="str">
            <v/>
          </cell>
          <cell r="D73"/>
          <cell r="E73"/>
          <cell r="F73"/>
          <cell r="G73"/>
          <cell r="H73"/>
          <cell r="I73"/>
          <cell r="J73"/>
          <cell r="K73"/>
          <cell r="L73"/>
          <cell r="M73"/>
          <cell r="N73"/>
          <cell r="O73"/>
          <cell r="P73"/>
          <cell r="Q73"/>
          <cell r="R73"/>
          <cell r="S73"/>
          <cell r="T73"/>
          <cell r="U73"/>
          <cell r="V73"/>
          <cell r="W73">
            <v>0</v>
          </cell>
        </row>
        <row r="74">
          <cell r="A74" t="str">
            <v>Corrupción65</v>
          </cell>
          <cell r="B74" t="str">
            <v/>
          </cell>
          <cell r="C74" t="str">
            <v/>
          </cell>
          <cell r="D74"/>
          <cell r="E74"/>
          <cell r="F74"/>
          <cell r="G74"/>
          <cell r="H74"/>
          <cell r="I74"/>
          <cell r="J74"/>
          <cell r="K74"/>
          <cell r="L74"/>
          <cell r="M74"/>
          <cell r="N74"/>
          <cell r="O74"/>
          <cell r="P74"/>
          <cell r="Q74"/>
          <cell r="R74"/>
          <cell r="S74"/>
          <cell r="T74"/>
          <cell r="U74"/>
          <cell r="V74"/>
          <cell r="W74">
            <v>0</v>
          </cell>
        </row>
        <row r="75">
          <cell r="A75" t="str">
            <v>Corrupción66</v>
          </cell>
          <cell r="B75" t="str">
            <v/>
          </cell>
          <cell r="C75" t="str">
            <v/>
          </cell>
          <cell r="D75"/>
          <cell r="E75"/>
          <cell r="F75"/>
          <cell r="G75"/>
          <cell r="H75"/>
          <cell r="I75"/>
          <cell r="J75"/>
          <cell r="K75"/>
          <cell r="L75"/>
          <cell r="M75"/>
          <cell r="N75"/>
          <cell r="O75"/>
          <cell r="P75"/>
          <cell r="Q75"/>
          <cell r="R75"/>
          <cell r="S75"/>
          <cell r="T75"/>
          <cell r="U75"/>
          <cell r="V75"/>
          <cell r="W75">
            <v>0</v>
          </cell>
        </row>
        <row r="76">
          <cell r="A76" t="str">
            <v>Corrupción67</v>
          </cell>
          <cell r="B76" t="str">
            <v/>
          </cell>
          <cell r="C76" t="str">
            <v/>
          </cell>
          <cell r="D76"/>
          <cell r="E76"/>
          <cell r="F76"/>
          <cell r="G76"/>
          <cell r="H76"/>
          <cell r="I76"/>
          <cell r="J76"/>
          <cell r="K76"/>
          <cell r="L76"/>
          <cell r="M76"/>
          <cell r="N76"/>
          <cell r="O76"/>
          <cell r="P76"/>
          <cell r="Q76"/>
          <cell r="R76"/>
          <cell r="S76"/>
          <cell r="T76"/>
          <cell r="U76"/>
          <cell r="V76"/>
          <cell r="W76">
            <v>0</v>
          </cell>
        </row>
        <row r="77">
          <cell r="A77" t="str">
            <v>Corrupción68</v>
          </cell>
          <cell r="B77" t="str">
            <v/>
          </cell>
          <cell r="C77" t="str">
            <v/>
          </cell>
          <cell r="D77"/>
          <cell r="E77"/>
          <cell r="F77"/>
          <cell r="G77"/>
          <cell r="H77"/>
          <cell r="I77"/>
          <cell r="J77"/>
          <cell r="K77"/>
          <cell r="L77"/>
          <cell r="M77"/>
          <cell r="N77"/>
          <cell r="O77"/>
          <cell r="P77"/>
          <cell r="Q77"/>
          <cell r="R77"/>
          <cell r="S77"/>
          <cell r="T77"/>
          <cell r="U77"/>
          <cell r="V77"/>
          <cell r="W77">
            <v>0</v>
          </cell>
        </row>
        <row r="78">
          <cell r="A78" t="str">
            <v>Corrupción69</v>
          </cell>
          <cell r="B78" t="str">
            <v/>
          </cell>
          <cell r="C78" t="str">
            <v/>
          </cell>
          <cell r="D78"/>
          <cell r="E78"/>
          <cell r="F78"/>
          <cell r="G78"/>
          <cell r="H78"/>
          <cell r="I78"/>
          <cell r="J78"/>
          <cell r="K78"/>
          <cell r="L78"/>
          <cell r="M78"/>
          <cell r="N78"/>
          <cell r="O78"/>
          <cell r="P78"/>
          <cell r="Q78"/>
          <cell r="R78"/>
          <cell r="S78"/>
          <cell r="T78"/>
          <cell r="U78"/>
          <cell r="V78"/>
          <cell r="W78">
            <v>0</v>
          </cell>
        </row>
        <row r="79">
          <cell r="A79" t="str">
            <v>Corrupción70</v>
          </cell>
          <cell r="B79" t="str">
            <v/>
          </cell>
          <cell r="C79" t="str">
            <v/>
          </cell>
          <cell r="D79"/>
          <cell r="E79"/>
          <cell r="F79"/>
          <cell r="G79"/>
          <cell r="H79"/>
          <cell r="I79"/>
          <cell r="J79"/>
          <cell r="K79"/>
          <cell r="L79"/>
          <cell r="M79"/>
          <cell r="N79"/>
          <cell r="O79"/>
          <cell r="P79"/>
          <cell r="Q79"/>
          <cell r="R79"/>
          <cell r="S79"/>
          <cell r="T79"/>
          <cell r="U79"/>
          <cell r="V79"/>
          <cell r="W79">
            <v>0</v>
          </cell>
        </row>
        <row r="80">
          <cell r="A80" t="str">
            <v>Corrupción71</v>
          </cell>
          <cell r="B80" t="str">
            <v/>
          </cell>
          <cell r="C80" t="str">
            <v/>
          </cell>
          <cell r="D80"/>
          <cell r="E80"/>
          <cell r="F80"/>
          <cell r="G80"/>
          <cell r="H80"/>
          <cell r="I80"/>
          <cell r="J80"/>
          <cell r="K80"/>
          <cell r="L80"/>
          <cell r="M80"/>
          <cell r="N80"/>
          <cell r="O80"/>
          <cell r="P80"/>
          <cell r="Q80"/>
          <cell r="R80"/>
          <cell r="S80"/>
          <cell r="T80"/>
          <cell r="U80"/>
          <cell r="V80"/>
          <cell r="W80">
            <v>0</v>
          </cell>
        </row>
        <row r="81">
          <cell r="A81" t="str">
            <v>Corrupción72</v>
          </cell>
          <cell r="B81" t="str">
            <v/>
          </cell>
          <cell r="C81" t="str">
            <v/>
          </cell>
          <cell r="D81"/>
          <cell r="E81"/>
          <cell r="F81"/>
          <cell r="G81"/>
          <cell r="H81"/>
          <cell r="I81"/>
          <cell r="J81"/>
          <cell r="K81"/>
          <cell r="L81"/>
          <cell r="M81"/>
          <cell r="N81"/>
          <cell r="O81"/>
          <cell r="P81"/>
          <cell r="Q81"/>
          <cell r="R81"/>
          <cell r="S81"/>
          <cell r="T81"/>
          <cell r="U81"/>
          <cell r="V81"/>
          <cell r="W81">
            <v>0</v>
          </cell>
        </row>
        <row r="82">
          <cell r="A82" t="str">
            <v>Corrupción73</v>
          </cell>
          <cell r="B82" t="str">
            <v/>
          </cell>
          <cell r="C82" t="str">
            <v/>
          </cell>
          <cell r="D82"/>
          <cell r="E82"/>
          <cell r="F82"/>
          <cell r="G82"/>
          <cell r="H82"/>
          <cell r="I82"/>
          <cell r="J82"/>
          <cell r="K82"/>
          <cell r="L82"/>
          <cell r="M82"/>
          <cell r="N82"/>
          <cell r="O82"/>
          <cell r="P82"/>
          <cell r="Q82"/>
          <cell r="R82"/>
          <cell r="S82"/>
          <cell r="T82"/>
          <cell r="U82"/>
          <cell r="V82"/>
          <cell r="W82">
            <v>0</v>
          </cell>
        </row>
        <row r="83">
          <cell r="A83" t="str">
            <v>Corrupción74</v>
          </cell>
          <cell r="B83" t="str">
            <v/>
          </cell>
          <cell r="C83" t="str">
            <v/>
          </cell>
          <cell r="D83"/>
          <cell r="E83"/>
          <cell r="F83"/>
          <cell r="G83"/>
          <cell r="H83"/>
          <cell r="I83"/>
          <cell r="J83"/>
          <cell r="K83"/>
          <cell r="L83"/>
          <cell r="M83"/>
          <cell r="N83"/>
          <cell r="O83"/>
          <cell r="P83"/>
          <cell r="Q83"/>
          <cell r="R83"/>
          <cell r="S83"/>
          <cell r="T83"/>
          <cell r="U83"/>
          <cell r="V83"/>
          <cell r="W83">
            <v>0</v>
          </cell>
        </row>
        <row r="84">
          <cell r="A84" t="str">
            <v>Corrupción75</v>
          </cell>
          <cell r="B84" t="str">
            <v/>
          </cell>
          <cell r="C84" t="str">
            <v/>
          </cell>
          <cell r="D84"/>
          <cell r="E84"/>
          <cell r="F84"/>
          <cell r="G84"/>
          <cell r="H84"/>
          <cell r="I84"/>
          <cell r="J84"/>
          <cell r="K84"/>
          <cell r="L84"/>
          <cell r="M84"/>
          <cell r="N84"/>
          <cell r="O84"/>
          <cell r="P84"/>
          <cell r="Q84"/>
          <cell r="R84"/>
          <cell r="S84"/>
          <cell r="T84"/>
          <cell r="U84"/>
          <cell r="V84"/>
          <cell r="W84">
            <v>0</v>
          </cell>
        </row>
        <row r="85">
          <cell r="A85" t="str">
            <v>Corrupción76</v>
          </cell>
          <cell r="B85" t="str">
            <v/>
          </cell>
          <cell r="C85" t="str">
            <v/>
          </cell>
          <cell r="D85"/>
          <cell r="E85"/>
          <cell r="F85"/>
          <cell r="G85"/>
          <cell r="H85"/>
          <cell r="I85"/>
          <cell r="J85"/>
          <cell r="K85"/>
          <cell r="L85"/>
          <cell r="M85"/>
          <cell r="N85"/>
          <cell r="O85"/>
          <cell r="P85"/>
          <cell r="Q85"/>
          <cell r="R85"/>
          <cell r="S85"/>
          <cell r="T85"/>
          <cell r="U85"/>
          <cell r="V85"/>
          <cell r="W85">
            <v>0</v>
          </cell>
        </row>
        <row r="86">
          <cell r="A86" t="str">
            <v>Corrupción77</v>
          </cell>
          <cell r="B86" t="str">
            <v/>
          </cell>
          <cell r="C86" t="str">
            <v/>
          </cell>
          <cell r="D86"/>
          <cell r="E86"/>
          <cell r="F86"/>
          <cell r="G86"/>
          <cell r="H86"/>
          <cell r="I86"/>
          <cell r="J86"/>
          <cell r="K86"/>
          <cell r="L86"/>
          <cell r="M86"/>
          <cell r="N86"/>
          <cell r="O86"/>
          <cell r="P86"/>
          <cell r="Q86"/>
          <cell r="R86"/>
          <cell r="S86"/>
          <cell r="T86"/>
          <cell r="U86"/>
          <cell r="V86"/>
          <cell r="W86">
            <v>0</v>
          </cell>
        </row>
        <row r="87">
          <cell r="A87" t="str">
            <v>Corrupción78</v>
          </cell>
          <cell r="B87" t="str">
            <v/>
          </cell>
          <cell r="C87" t="str">
            <v/>
          </cell>
          <cell r="D87"/>
          <cell r="E87"/>
          <cell r="F87"/>
          <cell r="G87"/>
          <cell r="H87"/>
          <cell r="I87"/>
          <cell r="J87"/>
          <cell r="K87"/>
          <cell r="L87"/>
          <cell r="M87"/>
          <cell r="N87"/>
          <cell r="O87"/>
          <cell r="P87"/>
          <cell r="Q87"/>
          <cell r="R87"/>
          <cell r="S87"/>
          <cell r="T87"/>
          <cell r="U87"/>
          <cell r="V87"/>
          <cell r="W87">
            <v>0</v>
          </cell>
        </row>
        <row r="88">
          <cell r="A88" t="str">
            <v>Corrupción79</v>
          </cell>
          <cell r="B88" t="str">
            <v/>
          </cell>
          <cell r="C88" t="str">
            <v/>
          </cell>
          <cell r="D88"/>
          <cell r="E88"/>
          <cell r="F88"/>
          <cell r="G88"/>
          <cell r="H88"/>
          <cell r="I88"/>
          <cell r="J88"/>
          <cell r="K88"/>
          <cell r="L88"/>
          <cell r="M88"/>
          <cell r="N88"/>
          <cell r="O88"/>
          <cell r="P88"/>
          <cell r="Q88"/>
          <cell r="R88"/>
          <cell r="S88"/>
          <cell r="T88"/>
          <cell r="U88"/>
          <cell r="V88"/>
          <cell r="W88">
            <v>0</v>
          </cell>
        </row>
        <row r="89">
          <cell r="A89" t="str">
            <v>Corrupción80</v>
          </cell>
          <cell r="B89" t="str">
            <v/>
          </cell>
          <cell r="C89" t="str">
            <v/>
          </cell>
          <cell r="D89"/>
          <cell r="E89"/>
          <cell r="F89"/>
          <cell r="G89"/>
          <cell r="H89"/>
          <cell r="I89"/>
          <cell r="J89"/>
          <cell r="K89"/>
          <cell r="L89"/>
          <cell r="M89"/>
          <cell r="N89"/>
          <cell r="O89"/>
          <cell r="P89"/>
          <cell r="Q89"/>
          <cell r="R89"/>
          <cell r="S89"/>
          <cell r="T89"/>
          <cell r="U89"/>
          <cell r="V89"/>
          <cell r="W89">
            <v>0</v>
          </cell>
        </row>
        <row r="90">
          <cell r="A90" t="str">
            <v>Corrupción81</v>
          </cell>
          <cell r="B90" t="str">
            <v/>
          </cell>
          <cell r="C90" t="str">
            <v/>
          </cell>
          <cell r="D90"/>
          <cell r="E90"/>
          <cell r="F90"/>
          <cell r="G90"/>
          <cell r="H90"/>
          <cell r="I90"/>
          <cell r="J90"/>
          <cell r="K90"/>
          <cell r="L90"/>
          <cell r="M90"/>
          <cell r="N90"/>
          <cell r="O90"/>
          <cell r="P90"/>
          <cell r="Q90"/>
          <cell r="R90"/>
          <cell r="S90"/>
          <cell r="T90"/>
          <cell r="U90"/>
          <cell r="V90"/>
          <cell r="W90">
            <v>0</v>
          </cell>
        </row>
        <row r="91">
          <cell r="A91" t="str">
            <v>Corrupción82</v>
          </cell>
          <cell r="B91" t="str">
            <v/>
          </cell>
          <cell r="C91" t="str">
            <v/>
          </cell>
          <cell r="D91"/>
          <cell r="E91"/>
          <cell r="F91"/>
          <cell r="G91"/>
          <cell r="H91"/>
          <cell r="I91"/>
          <cell r="J91"/>
          <cell r="K91"/>
          <cell r="L91"/>
          <cell r="M91"/>
          <cell r="N91"/>
          <cell r="O91"/>
          <cell r="P91"/>
          <cell r="Q91"/>
          <cell r="R91"/>
          <cell r="S91"/>
          <cell r="T91"/>
          <cell r="U91"/>
          <cell r="V91"/>
          <cell r="W91">
            <v>0</v>
          </cell>
        </row>
        <row r="92">
          <cell r="A92" t="str">
            <v>Corrupción83</v>
          </cell>
          <cell r="B92" t="str">
            <v/>
          </cell>
          <cell r="C92" t="str">
            <v/>
          </cell>
          <cell r="D92"/>
          <cell r="E92"/>
          <cell r="F92"/>
          <cell r="G92"/>
          <cell r="H92"/>
          <cell r="I92"/>
          <cell r="J92"/>
          <cell r="K92"/>
          <cell r="L92"/>
          <cell r="M92"/>
          <cell r="N92"/>
          <cell r="O92"/>
          <cell r="P92"/>
          <cell r="Q92"/>
          <cell r="R92"/>
          <cell r="S92"/>
          <cell r="T92"/>
          <cell r="U92"/>
          <cell r="V92"/>
          <cell r="W92">
            <v>0</v>
          </cell>
        </row>
        <row r="93">
          <cell r="A93" t="str">
            <v>Corrupción84</v>
          </cell>
          <cell r="B93" t="str">
            <v/>
          </cell>
          <cell r="C93" t="str">
            <v/>
          </cell>
          <cell r="D93"/>
          <cell r="E93"/>
          <cell r="F93"/>
          <cell r="G93"/>
          <cell r="H93"/>
          <cell r="I93"/>
          <cell r="J93"/>
          <cell r="K93"/>
          <cell r="L93"/>
          <cell r="M93"/>
          <cell r="N93"/>
          <cell r="O93"/>
          <cell r="P93"/>
          <cell r="Q93"/>
          <cell r="R93"/>
          <cell r="S93"/>
          <cell r="T93"/>
          <cell r="U93"/>
          <cell r="V93"/>
          <cell r="W93">
            <v>0</v>
          </cell>
        </row>
        <row r="94">
          <cell r="A94" t="str">
            <v>Corrupción85</v>
          </cell>
          <cell r="B94" t="str">
            <v/>
          </cell>
          <cell r="C94" t="str">
            <v/>
          </cell>
          <cell r="D94"/>
          <cell r="E94"/>
          <cell r="F94"/>
          <cell r="G94"/>
          <cell r="H94"/>
          <cell r="I94"/>
          <cell r="J94"/>
          <cell r="K94"/>
          <cell r="L94"/>
          <cell r="M94"/>
          <cell r="N94"/>
          <cell r="O94"/>
          <cell r="P94"/>
          <cell r="Q94"/>
          <cell r="R94"/>
          <cell r="S94"/>
          <cell r="T94"/>
          <cell r="U94"/>
          <cell r="V94"/>
          <cell r="W94">
            <v>0</v>
          </cell>
        </row>
        <row r="95">
          <cell r="A95" t="str">
            <v>Corrupción86</v>
          </cell>
          <cell r="B95" t="str">
            <v/>
          </cell>
          <cell r="C95" t="str">
            <v/>
          </cell>
          <cell r="D95"/>
          <cell r="E95"/>
          <cell r="F95"/>
          <cell r="G95"/>
          <cell r="H95"/>
          <cell r="I95"/>
          <cell r="J95"/>
          <cell r="K95"/>
          <cell r="L95"/>
          <cell r="M95"/>
          <cell r="N95"/>
          <cell r="O95"/>
          <cell r="P95"/>
          <cell r="Q95"/>
          <cell r="R95"/>
          <cell r="S95"/>
          <cell r="T95"/>
          <cell r="U95"/>
          <cell r="V95"/>
          <cell r="W95">
            <v>0</v>
          </cell>
        </row>
        <row r="96">
          <cell r="A96" t="str">
            <v>Corrupción87</v>
          </cell>
          <cell r="B96" t="str">
            <v/>
          </cell>
          <cell r="C96" t="str">
            <v/>
          </cell>
          <cell r="D96"/>
          <cell r="E96"/>
          <cell r="F96"/>
          <cell r="G96"/>
          <cell r="H96"/>
          <cell r="I96"/>
          <cell r="J96"/>
          <cell r="K96"/>
          <cell r="L96"/>
          <cell r="M96"/>
          <cell r="N96"/>
          <cell r="O96"/>
          <cell r="P96"/>
          <cell r="Q96"/>
          <cell r="R96"/>
          <cell r="S96"/>
          <cell r="T96"/>
          <cell r="U96"/>
          <cell r="V96"/>
          <cell r="W96">
            <v>0</v>
          </cell>
        </row>
        <row r="97">
          <cell r="A97" t="str">
            <v>Corrupción88</v>
          </cell>
          <cell r="B97" t="str">
            <v/>
          </cell>
          <cell r="C97" t="str">
            <v/>
          </cell>
          <cell r="D97"/>
          <cell r="E97"/>
          <cell r="F97"/>
          <cell r="G97"/>
          <cell r="H97"/>
          <cell r="I97"/>
          <cell r="J97"/>
          <cell r="K97"/>
          <cell r="L97"/>
          <cell r="M97"/>
          <cell r="N97"/>
          <cell r="O97"/>
          <cell r="P97"/>
          <cell r="Q97"/>
          <cell r="R97"/>
          <cell r="S97"/>
          <cell r="T97"/>
          <cell r="U97"/>
          <cell r="V97"/>
          <cell r="W97">
            <v>0</v>
          </cell>
        </row>
        <row r="98">
          <cell r="A98" t="str">
            <v>Corrupción89</v>
          </cell>
          <cell r="B98" t="str">
            <v/>
          </cell>
          <cell r="C98" t="str">
            <v/>
          </cell>
          <cell r="D98"/>
          <cell r="E98"/>
          <cell r="F98"/>
          <cell r="G98"/>
          <cell r="H98"/>
          <cell r="I98"/>
          <cell r="J98"/>
          <cell r="K98"/>
          <cell r="L98"/>
          <cell r="M98"/>
          <cell r="N98"/>
          <cell r="O98"/>
          <cell r="P98"/>
          <cell r="Q98"/>
          <cell r="R98"/>
          <cell r="S98"/>
          <cell r="T98"/>
          <cell r="U98"/>
          <cell r="V98"/>
          <cell r="W98">
            <v>0</v>
          </cell>
        </row>
        <row r="99">
          <cell r="A99" t="str">
            <v>Corrupción90</v>
          </cell>
          <cell r="B99" t="str">
            <v/>
          </cell>
          <cell r="C99" t="str">
            <v/>
          </cell>
          <cell r="D99"/>
          <cell r="E99"/>
          <cell r="F99"/>
          <cell r="G99"/>
          <cell r="H99"/>
          <cell r="I99"/>
          <cell r="J99"/>
          <cell r="K99"/>
          <cell r="L99"/>
          <cell r="M99"/>
          <cell r="N99"/>
          <cell r="O99"/>
          <cell r="P99"/>
          <cell r="Q99"/>
          <cell r="R99"/>
          <cell r="S99"/>
          <cell r="T99"/>
          <cell r="U99"/>
          <cell r="V99"/>
          <cell r="W99">
            <v>0</v>
          </cell>
        </row>
        <row r="100">
          <cell r="A100" t="str">
            <v>Corrupción91</v>
          </cell>
          <cell r="B100" t="str">
            <v/>
          </cell>
          <cell r="C100" t="str">
            <v/>
          </cell>
          <cell r="D100"/>
          <cell r="E100"/>
          <cell r="F100"/>
          <cell r="G100"/>
          <cell r="H100"/>
          <cell r="I100"/>
          <cell r="J100"/>
          <cell r="K100"/>
          <cell r="L100"/>
          <cell r="M100"/>
          <cell r="N100"/>
          <cell r="O100"/>
          <cell r="P100"/>
          <cell r="Q100"/>
          <cell r="R100"/>
          <cell r="S100"/>
          <cell r="T100"/>
          <cell r="U100"/>
          <cell r="V100"/>
          <cell r="W100">
            <v>0</v>
          </cell>
        </row>
        <row r="101">
          <cell r="A101" t="str">
            <v>Corrupción92</v>
          </cell>
          <cell r="B101" t="str">
            <v/>
          </cell>
          <cell r="C101" t="str">
            <v/>
          </cell>
          <cell r="D101"/>
          <cell r="E101"/>
          <cell r="F101"/>
          <cell r="G101"/>
          <cell r="H101"/>
          <cell r="I101"/>
          <cell r="J101"/>
          <cell r="K101"/>
          <cell r="L101"/>
          <cell r="M101"/>
          <cell r="N101"/>
          <cell r="O101"/>
          <cell r="P101"/>
          <cell r="Q101"/>
          <cell r="R101"/>
          <cell r="S101"/>
          <cell r="T101"/>
          <cell r="U101"/>
          <cell r="V101"/>
          <cell r="W101">
            <v>0</v>
          </cell>
        </row>
        <row r="102">
          <cell r="A102" t="str">
            <v>Corrupción93</v>
          </cell>
          <cell r="B102" t="str">
            <v/>
          </cell>
          <cell r="C102" t="str">
            <v/>
          </cell>
          <cell r="D102"/>
          <cell r="E102"/>
          <cell r="F102"/>
          <cell r="G102"/>
          <cell r="H102"/>
          <cell r="I102"/>
          <cell r="J102"/>
          <cell r="K102"/>
          <cell r="L102"/>
          <cell r="M102"/>
          <cell r="N102"/>
          <cell r="O102"/>
          <cell r="P102"/>
          <cell r="Q102"/>
          <cell r="R102"/>
          <cell r="S102"/>
          <cell r="T102"/>
          <cell r="U102"/>
          <cell r="V102"/>
          <cell r="W102">
            <v>0</v>
          </cell>
        </row>
        <row r="103">
          <cell r="A103" t="str">
            <v>Corrupción94</v>
          </cell>
          <cell r="B103" t="str">
            <v/>
          </cell>
          <cell r="C103" t="str">
            <v/>
          </cell>
          <cell r="D103"/>
          <cell r="E103"/>
          <cell r="F103"/>
          <cell r="G103"/>
          <cell r="H103"/>
          <cell r="I103"/>
          <cell r="J103"/>
          <cell r="K103"/>
          <cell r="L103"/>
          <cell r="M103"/>
          <cell r="N103"/>
          <cell r="O103"/>
          <cell r="P103"/>
          <cell r="Q103"/>
          <cell r="R103"/>
          <cell r="S103"/>
          <cell r="T103"/>
          <cell r="U103"/>
          <cell r="V103"/>
          <cell r="W103">
            <v>0</v>
          </cell>
        </row>
        <row r="104">
          <cell r="A104" t="str">
            <v>Corrupción95</v>
          </cell>
          <cell r="B104" t="str">
            <v/>
          </cell>
          <cell r="C104" t="str">
            <v/>
          </cell>
          <cell r="D104"/>
          <cell r="E104"/>
          <cell r="F104"/>
          <cell r="G104"/>
          <cell r="H104"/>
          <cell r="I104"/>
          <cell r="J104"/>
          <cell r="K104"/>
          <cell r="L104"/>
          <cell r="M104"/>
          <cell r="N104"/>
          <cell r="O104"/>
          <cell r="P104"/>
          <cell r="Q104"/>
          <cell r="R104"/>
          <cell r="S104"/>
          <cell r="T104"/>
          <cell r="U104"/>
          <cell r="V104"/>
          <cell r="W104">
            <v>0</v>
          </cell>
        </row>
        <row r="105">
          <cell r="A105" t="str">
            <v>Corrupción96</v>
          </cell>
          <cell r="B105" t="str">
            <v/>
          </cell>
          <cell r="C105" t="str">
            <v/>
          </cell>
          <cell r="D105"/>
          <cell r="E105"/>
          <cell r="F105"/>
          <cell r="G105"/>
          <cell r="H105"/>
          <cell r="I105"/>
          <cell r="J105"/>
          <cell r="K105"/>
          <cell r="L105"/>
          <cell r="M105"/>
          <cell r="N105"/>
          <cell r="O105"/>
          <cell r="P105"/>
          <cell r="Q105"/>
          <cell r="R105"/>
          <cell r="S105"/>
          <cell r="T105"/>
          <cell r="U105"/>
          <cell r="V105"/>
          <cell r="W105">
            <v>0</v>
          </cell>
        </row>
        <row r="106">
          <cell r="A106" t="str">
            <v>Corrupción97</v>
          </cell>
          <cell r="B106" t="str">
            <v/>
          </cell>
          <cell r="C106" t="str">
            <v/>
          </cell>
          <cell r="D106"/>
          <cell r="E106"/>
          <cell r="F106"/>
          <cell r="G106"/>
          <cell r="H106"/>
          <cell r="I106"/>
          <cell r="J106"/>
          <cell r="K106"/>
          <cell r="L106"/>
          <cell r="M106"/>
          <cell r="N106"/>
          <cell r="O106"/>
          <cell r="P106"/>
          <cell r="Q106"/>
          <cell r="R106"/>
          <cell r="S106"/>
          <cell r="T106"/>
          <cell r="U106"/>
          <cell r="V106"/>
          <cell r="W106">
            <v>0</v>
          </cell>
        </row>
        <row r="107">
          <cell r="A107" t="str">
            <v>Corrupción98</v>
          </cell>
          <cell r="B107" t="str">
            <v/>
          </cell>
          <cell r="C107" t="str">
            <v/>
          </cell>
          <cell r="D107"/>
          <cell r="E107"/>
          <cell r="F107"/>
          <cell r="G107"/>
          <cell r="H107"/>
          <cell r="I107"/>
          <cell r="J107"/>
          <cell r="K107"/>
          <cell r="L107"/>
          <cell r="M107"/>
          <cell r="N107"/>
          <cell r="O107"/>
          <cell r="P107"/>
          <cell r="Q107"/>
          <cell r="R107"/>
          <cell r="S107"/>
          <cell r="T107"/>
          <cell r="U107"/>
          <cell r="V107"/>
          <cell r="W107">
            <v>0</v>
          </cell>
        </row>
        <row r="108">
          <cell r="A108" t="str">
            <v>Corrupción99</v>
          </cell>
          <cell r="B108" t="str">
            <v/>
          </cell>
          <cell r="C108" t="str">
            <v/>
          </cell>
          <cell r="D108"/>
          <cell r="E108"/>
          <cell r="F108"/>
          <cell r="G108"/>
          <cell r="H108"/>
          <cell r="I108"/>
          <cell r="J108"/>
          <cell r="K108"/>
          <cell r="L108"/>
          <cell r="M108"/>
          <cell r="N108"/>
          <cell r="O108"/>
          <cell r="P108"/>
          <cell r="Q108"/>
          <cell r="R108"/>
          <cell r="S108"/>
          <cell r="T108"/>
          <cell r="U108"/>
          <cell r="V108"/>
          <cell r="W108">
            <v>0</v>
          </cell>
        </row>
        <row r="109">
          <cell r="A109" t="str">
            <v>Corrupción100</v>
          </cell>
          <cell r="B109" t="str">
            <v/>
          </cell>
          <cell r="C109" t="str">
            <v/>
          </cell>
          <cell r="D109"/>
          <cell r="E109"/>
          <cell r="F109"/>
          <cell r="G109"/>
          <cell r="H109"/>
          <cell r="I109"/>
          <cell r="J109"/>
          <cell r="K109"/>
          <cell r="L109"/>
          <cell r="M109"/>
          <cell r="N109"/>
          <cell r="O109"/>
          <cell r="P109"/>
          <cell r="Q109"/>
          <cell r="R109"/>
          <cell r="S109"/>
          <cell r="T109"/>
          <cell r="U109"/>
          <cell r="V109"/>
          <cell r="W109">
            <v>0</v>
          </cell>
        </row>
        <row r="110">
          <cell r="A110" t="str">
            <v>Corrupción101</v>
          </cell>
          <cell r="B110" t="str">
            <v/>
          </cell>
          <cell r="C110" t="str">
            <v/>
          </cell>
          <cell r="D110"/>
          <cell r="E110"/>
          <cell r="F110"/>
          <cell r="G110"/>
          <cell r="H110"/>
          <cell r="I110"/>
          <cell r="J110"/>
          <cell r="K110"/>
          <cell r="L110"/>
          <cell r="M110"/>
          <cell r="N110"/>
          <cell r="O110"/>
          <cell r="P110"/>
          <cell r="Q110"/>
          <cell r="R110"/>
          <cell r="S110"/>
          <cell r="T110"/>
          <cell r="U110"/>
          <cell r="V110"/>
          <cell r="W110">
            <v>0</v>
          </cell>
        </row>
        <row r="111">
          <cell r="A111" t="str">
            <v>Corrupción102</v>
          </cell>
          <cell r="B111" t="str">
            <v/>
          </cell>
          <cell r="C111" t="str">
            <v/>
          </cell>
          <cell r="D111"/>
          <cell r="E111"/>
          <cell r="F111"/>
          <cell r="G111"/>
          <cell r="H111"/>
          <cell r="I111"/>
          <cell r="J111"/>
          <cell r="K111"/>
          <cell r="L111"/>
          <cell r="M111"/>
          <cell r="N111"/>
          <cell r="O111"/>
          <cell r="P111"/>
          <cell r="Q111"/>
          <cell r="R111"/>
          <cell r="S111"/>
          <cell r="T111"/>
          <cell r="U111"/>
          <cell r="V111"/>
          <cell r="W111">
            <v>0</v>
          </cell>
        </row>
        <row r="112">
          <cell r="A112" t="str">
            <v>Corrupción103</v>
          </cell>
          <cell r="B112" t="str">
            <v/>
          </cell>
          <cell r="C112" t="str">
            <v/>
          </cell>
          <cell r="D112"/>
          <cell r="E112"/>
          <cell r="F112"/>
          <cell r="G112"/>
          <cell r="H112"/>
          <cell r="I112"/>
          <cell r="J112"/>
          <cell r="K112"/>
          <cell r="L112"/>
          <cell r="M112"/>
          <cell r="N112"/>
          <cell r="O112"/>
          <cell r="P112"/>
          <cell r="Q112"/>
          <cell r="R112"/>
          <cell r="S112"/>
          <cell r="T112"/>
          <cell r="U112"/>
          <cell r="V112"/>
          <cell r="W112">
            <v>0</v>
          </cell>
        </row>
        <row r="113">
          <cell r="A113" t="str">
            <v>Corrupción104</v>
          </cell>
          <cell r="B113" t="str">
            <v/>
          </cell>
          <cell r="C113" t="str">
            <v/>
          </cell>
          <cell r="D113"/>
          <cell r="E113"/>
          <cell r="F113"/>
          <cell r="G113"/>
          <cell r="H113"/>
          <cell r="I113"/>
          <cell r="J113"/>
          <cell r="K113"/>
          <cell r="L113"/>
          <cell r="M113"/>
          <cell r="N113"/>
          <cell r="O113"/>
          <cell r="P113"/>
          <cell r="Q113"/>
          <cell r="R113"/>
          <cell r="S113"/>
          <cell r="T113"/>
          <cell r="U113"/>
          <cell r="V113"/>
          <cell r="W113">
            <v>0</v>
          </cell>
        </row>
        <row r="114">
          <cell r="A114" t="str">
            <v>Corrupción105</v>
          </cell>
          <cell r="B114" t="str">
            <v/>
          </cell>
          <cell r="C114" t="str">
            <v/>
          </cell>
          <cell r="D114"/>
          <cell r="E114"/>
          <cell r="F114"/>
          <cell r="G114"/>
          <cell r="H114"/>
          <cell r="I114"/>
          <cell r="J114"/>
          <cell r="K114"/>
          <cell r="L114"/>
          <cell r="M114"/>
          <cell r="N114"/>
          <cell r="O114"/>
          <cell r="P114"/>
          <cell r="Q114"/>
          <cell r="R114"/>
          <cell r="S114"/>
          <cell r="T114"/>
          <cell r="U114"/>
          <cell r="V114"/>
          <cell r="W114">
            <v>0</v>
          </cell>
        </row>
        <row r="115">
          <cell r="A115" t="str">
            <v>Corrupción106</v>
          </cell>
          <cell r="B115" t="str">
            <v/>
          </cell>
          <cell r="C115" t="str">
            <v/>
          </cell>
          <cell r="D115"/>
          <cell r="E115"/>
          <cell r="F115"/>
          <cell r="G115"/>
          <cell r="H115"/>
          <cell r="I115"/>
          <cell r="J115"/>
          <cell r="K115"/>
          <cell r="L115"/>
          <cell r="M115"/>
          <cell r="N115"/>
          <cell r="O115"/>
          <cell r="P115"/>
          <cell r="Q115"/>
          <cell r="R115"/>
          <cell r="S115"/>
          <cell r="T115"/>
          <cell r="U115"/>
          <cell r="V115"/>
          <cell r="W115">
            <v>0</v>
          </cell>
        </row>
        <row r="116">
          <cell r="A116" t="str">
            <v>Corrupción107</v>
          </cell>
          <cell r="B116" t="str">
            <v/>
          </cell>
          <cell r="C116" t="str">
            <v/>
          </cell>
          <cell r="D116"/>
          <cell r="E116"/>
          <cell r="F116"/>
          <cell r="G116"/>
          <cell r="H116"/>
          <cell r="I116"/>
          <cell r="J116"/>
          <cell r="K116"/>
          <cell r="L116"/>
          <cell r="M116"/>
          <cell r="N116"/>
          <cell r="O116"/>
          <cell r="P116"/>
          <cell r="Q116"/>
          <cell r="R116"/>
          <cell r="S116"/>
          <cell r="T116"/>
          <cell r="U116"/>
          <cell r="V116"/>
          <cell r="W116">
            <v>0</v>
          </cell>
        </row>
        <row r="117">
          <cell r="A117" t="str">
            <v>Corrupción108</v>
          </cell>
          <cell r="B117" t="str">
            <v/>
          </cell>
          <cell r="C117" t="str">
            <v/>
          </cell>
          <cell r="D117"/>
          <cell r="E117"/>
          <cell r="F117"/>
          <cell r="G117"/>
          <cell r="H117"/>
          <cell r="I117"/>
          <cell r="J117"/>
          <cell r="K117"/>
          <cell r="L117"/>
          <cell r="M117"/>
          <cell r="N117"/>
          <cell r="O117"/>
          <cell r="P117"/>
          <cell r="Q117"/>
          <cell r="R117"/>
          <cell r="S117"/>
          <cell r="T117"/>
          <cell r="U117"/>
          <cell r="V117"/>
          <cell r="W117">
            <v>0</v>
          </cell>
        </row>
        <row r="118">
          <cell r="A118" t="str">
            <v>Corrupción109</v>
          </cell>
          <cell r="B118" t="str">
            <v/>
          </cell>
          <cell r="C118" t="str">
            <v/>
          </cell>
          <cell r="D118"/>
          <cell r="E118"/>
          <cell r="F118"/>
          <cell r="G118"/>
          <cell r="H118"/>
          <cell r="I118"/>
          <cell r="J118"/>
          <cell r="K118"/>
          <cell r="L118"/>
          <cell r="M118"/>
          <cell r="N118"/>
          <cell r="O118"/>
          <cell r="P118"/>
          <cell r="Q118"/>
          <cell r="R118"/>
          <cell r="S118"/>
          <cell r="T118"/>
          <cell r="U118"/>
          <cell r="V118"/>
          <cell r="W118">
            <v>0</v>
          </cell>
        </row>
        <row r="119">
          <cell r="A119" t="str">
            <v>Corrupción110</v>
          </cell>
          <cell r="B119" t="str">
            <v/>
          </cell>
          <cell r="C119" t="str">
            <v/>
          </cell>
          <cell r="D119"/>
          <cell r="E119"/>
          <cell r="F119"/>
          <cell r="G119"/>
          <cell r="H119"/>
          <cell r="I119"/>
          <cell r="J119"/>
          <cell r="K119"/>
          <cell r="L119"/>
          <cell r="M119"/>
          <cell r="N119"/>
          <cell r="O119"/>
          <cell r="P119"/>
          <cell r="Q119"/>
          <cell r="R119"/>
          <cell r="S119"/>
          <cell r="T119"/>
          <cell r="U119"/>
          <cell r="V119"/>
          <cell r="W119">
            <v>0</v>
          </cell>
        </row>
        <row r="120">
          <cell r="A120" t="str">
            <v>Corrupción111</v>
          </cell>
          <cell r="B120" t="str">
            <v/>
          </cell>
          <cell r="C120" t="str">
            <v/>
          </cell>
          <cell r="D120"/>
          <cell r="E120"/>
          <cell r="F120"/>
          <cell r="G120"/>
          <cell r="H120"/>
          <cell r="I120"/>
          <cell r="J120"/>
          <cell r="K120"/>
          <cell r="L120"/>
          <cell r="M120"/>
          <cell r="N120"/>
          <cell r="O120"/>
          <cell r="P120"/>
          <cell r="Q120"/>
          <cell r="R120"/>
          <cell r="S120"/>
          <cell r="T120"/>
          <cell r="U120"/>
          <cell r="V120"/>
          <cell r="W120">
            <v>0</v>
          </cell>
        </row>
        <row r="121">
          <cell r="A121" t="str">
            <v>Corrupción112</v>
          </cell>
          <cell r="B121" t="str">
            <v/>
          </cell>
          <cell r="C121" t="str">
            <v/>
          </cell>
          <cell r="D121"/>
          <cell r="E121"/>
          <cell r="F121"/>
          <cell r="G121"/>
          <cell r="H121"/>
          <cell r="I121"/>
          <cell r="J121"/>
          <cell r="K121"/>
          <cell r="L121"/>
          <cell r="M121"/>
          <cell r="N121"/>
          <cell r="O121"/>
          <cell r="P121"/>
          <cell r="Q121"/>
          <cell r="R121"/>
          <cell r="S121"/>
          <cell r="T121"/>
          <cell r="U121"/>
          <cell r="V121"/>
          <cell r="W121">
            <v>0</v>
          </cell>
        </row>
        <row r="122">
          <cell r="A122" t="str">
            <v>Corrupción113</v>
          </cell>
          <cell r="B122" t="str">
            <v/>
          </cell>
          <cell r="C122" t="str">
            <v/>
          </cell>
          <cell r="D122"/>
          <cell r="E122"/>
          <cell r="F122"/>
          <cell r="G122"/>
          <cell r="H122"/>
          <cell r="I122"/>
          <cell r="J122"/>
          <cell r="K122"/>
          <cell r="L122"/>
          <cell r="M122"/>
          <cell r="N122"/>
          <cell r="O122"/>
          <cell r="P122"/>
          <cell r="Q122"/>
          <cell r="R122"/>
          <cell r="S122"/>
          <cell r="T122"/>
          <cell r="U122"/>
          <cell r="V122"/>
          <cell r="W122">
            <v>0</v>
          </cell>
        </row>
        <row r="123">
          <cell r="A123" t="str">
            <v>Corrupción114</v>
          </cell>
          <cell r="B123" t="str">
            <v/>
          </cell>
          <cell r="C123" t="str">
            <v/>
          </cell>
          <cell r="D123"/>
          <cell r="E123"/>
          <cell r="F123"/>
          <cell r="G123"/>
          <cell r="H123"/>
          <cell r="I123"/>
          <cell r="J123"/>
          <cell r="K123"/>
          <cell r="L123"/>
          <cell r="M123"/>
          <cell r="N123"/>
          <cell r="O123"/>
          <cell r="P123"/>
          <cell r="Q123"/>
          <cell r="R123"/>
          <cell r="S123"/>
          <cell r="T123"/>
          <cell r="U123"/>
          <cell r="V123"/>
          <cell r="W123">
            <v>0</v>
          </cell>
        </row>
        <row r="124">
          <cell r="A124" t="str">
            <v>Corrupción115</v>
          </cell>
          <cell r="B124" t="str">
            <v/>
          </cell>
          <cell r="C124" t="str">
            <v/>
          </cell>
          <cell r="D124"/>
          <cell r="E124"/>
          <cell r="F124"/>
          <cell r="G124"/>
          <cell r="H124"/>
          <cell r="I124"/>
          <cell r="J124"/>
          <cell r="K124"/>
          <cell r="L124"/>
          <cell r="M124"/>
          <cell r="N124"/>
          <cell r="O124"/>
          <cell r="P124"/>
          <cell r="Q124"/>
          <cell r="R124"/>
          <cell r="S124"/>
          <cell r="T124"/>
          <cell r="U124"/>
          <cell r="V124"/>
          <cell r="W124">
            <v>0</v>
          </cell>
        </row>
        <row r="125">
          <cell r="A125" t="str">
            <v>Corrupción116</v>
          </cell>
          <cell r="B125" t="str">
            <v/>
          </cell>
          <cell r="C125" t="str">
            <v/>
          </cell>
          <cell r="D125"/>
          <cell r="E125"/>
          <cell r="F125"/>
          <cell r="G125"/>
          <cell r="H125"/>
          <cell r="I125"/>
          <cell r="J125"/>
          <cell r="K125"/>
          <cell r="L125"/>
          <cell r="M125"/>
          <cell r="N125"/>
          <cell r="O125"/>
          <cell r="P125"/>
          <cell r="Q125"/>
          <cell r="R125"/>
          <cell r="S125"/>
          <cell r="T125"/>
          <cell r="U125"/>
          <cell r="V125"/>
          <cell r="W125">
            <v>0</v>
          </cell>
        </row>
        <row r="126">
          <cell r="A126" t="str">
            <v>Corrupción117</v>
          </cell>
          <cell r="B126" t="str">
            <v/>
          </cell>
          <cell r="C126" t="str">
            <v/>
          </cell>
          <cell r="D126"/>
          <cell r="E126"/>
          <cell r="F126"/>
          <cell r="G126"/>
          <cell r="H126"/>
          <cell r="I126"/>
          <cell r="J126"/>
          <cell r="K126"/>
          <cell r="L126"/>
          <cell r="M126"/>
          <cell r="N126"/>
          <cell r="O126"/>
          <cell r="P126"/>
          <cell r="Q126"/>
          <cell r="R126"/>
          <cell r="S126"/>
          <cell r="T126"/>
          <cell r="U126"/>
          <cell r="V126"/>
          <cell r="W126">
            <v>0</v>
          </cell>
        </row>
        <row r="127">
          <cell r="A127" t="str">
            <v>Corrupción118</v>
          </cell>
          <cell r="B127" t="str">
            <v/>
          </cell>
          <cell r="C127" t="str">
            <v/>
          </cell>
          <cell r="D127"/>
          <cell r="E127"/>
          <cell r="F127"/>
          <cell r="G127"/>
          <cell r="H127"/>
          <cell r="I127"/>
          <cell r="J127"/>
          <cell r="K127"/>
          <cell r="L127"/>
          <cell r="M127"/>
          <cell r="N127"/>
          <cell r="O127"/>
          <cell r="P127"/>
          <cell r="Q127"/>
          <cell r="R127"/>
          <cell r="S127"/>
          <cell r="T127"/>
          <cell r="U127"/>
          <cell r="V127"/>
          <cell r="W127">
            <v>0</v>
          </cell>
        </row>
        <row r="128">
          <cell r="A128" t="str">
            <v>Corrupción119</v>
          </cell>
          <cell r="B128" t="str">
            <v/>
          </cell>
          <cell r="C128" t="str">
            <v/>
          </cell>
          <cell r="D128"/>
          <cell r="E128"/>
          <cell r="F128"/>
          <cell r="G128"/>
          <cell r="H128"/>
          <cell r="I128"/>
          <cell r="J128"/>
          <cell r="K128"/>
          <cell r="L128"/>
          <cell r="M128"/>
          <cell r="N128"/>
          <cell r="O128"/>
          <cell r="P128"/>
          <cell r="Q128"/>
          <cell r="R128"/>
          <cell r="S128"/>
          <cell r="T128"/>
          <cell r="U128"/>
          <cell r="V128"/>
          <cell r="W128">
            <v>0</v>
          </cell>
        </row>
        <row r="129">
          <cell r="A129" t="str">
            <v>Corrupción120</v>
          </cell>
          <cell r="B129" t="str">
            <v/>
          </cell>
          <cell r="C129" t="str">
            <v/>
          </cell>
          <cell r="D129"/>
          <cell r="E129"/>
          <cell r="F129"/>
          <cell r="G129"/>
          <cell r="H129"/>
          <cell r="I129"/>
          <cell r="J129"/>
          <cell r="K129"/>
          <cell r="L129"/>
          <cell r="M129"/>
          <cell r="N129"/>
          <cell r="O129"/>
          <cell r="P129"/>
          <cell r="Q129"/>
          <cell r="R129"/>
          <cell r="S129"/>
          <cell r="T129"/>
          <cell r="U129"/>
          <cell r="V129"/>
          <cell r="W129">
            <v>0</v>
          </cell>
        </row>
        <row r="130">
          <cell r="A130" t="str">
            <v>Corrupción121</v>
          </cell>
          <cell r="B130" t="str">
            <v/>
          </cell>
          <cell r="C130" t="str">
            <v/>
          </cell>
          <cell r="D130"/>
          <cell r="E130"/>
          <cell r="F130"/>
          <cell r="G130"/>
          <cell r="H130"/>
          <cell r="I130"/>
          <cell r="J130"/>
          <cell r="K130"/>
          <cell r="L130"/>
          <cell r="M130"/>
          <cell r="N130"/>
          <cell r="O130"/>
          <cell r="P130"/>
          <cell r="Q130"/>
          <cell r="R130"/>
          <cell r="S130"/>
          <cell r="T130"/>
          <cell r="U130"/>
          <cell r="V130"/>
          <cell r="W130">
            <v>0</v>
          </cell>
        </row>
        <row r="131">
          <cell r="A131" t="str">
            <v>Corrupción122</v>
          </cell>
          <cell r="B131" t="str">
            <v/>
          </cell>
          <cell r="C131" t="str">
            <v/>
          </cell>
          <cell r="D131"/>
          <cell r="E131"/>
          <cell r="F131"/>
          <cell r="G131"/>
          <cell r="H131"/>
          <cell r="I131"/>
          <cell r="J131"/>
          <cell r="K131"/>
          <cell r="L131"/>
          <cell r="M131"/>
          <cell r="N131"/>
          <cell r="O131"/>
          <cell r="P131"/>
          <cell r="Q131"/>
          <cell r="R131"/>
          <cell r="S131"/>
          <cell r="T131"/>
          <cell r="U131"/>
          <cell r="V131"/>
          <cell r="W131">
            <v>0</v>
          </cell>
        </row>
        <row r="132">
          <cell r="A132" t="str">
            <v>Corrupción123</v>
          </cell>
          <cell r="B132" t="str">
            <v/>
          </cell>
          <cell r="C132" t="str">
            <v/>
          </cell>
          <cell r="D132"/>
          <cell r="E132"/>
          <cell r="F132"/>
          <cell r="G132"/>
          <cell r="H132"/>
          <cell r="I132"/>
          <cell r="J132"/>
          <cell r="K132"/>
          <cell r="L132"/>
          <cell r="M132"/>
          <cell r="N132"/>
          <cell r="O132"/>
          <cell r="P132"/>
          <cell r="Q132"/>
          <cell r="R132"/>
          <cell r="S132"/>
          <cell r="T132"/>
          <cell r="U132"/>
          <cell r="V132"/>
          <cell r="W132">
            <v>0</v>
          </cell>
        </row>
        <row r="133">
          <cell r="A133" t="str">
            <v>Corrupción124</v>
          </cell>
          <cell r="B133" t="str">
            <v/>
          </cell>
          <cell r="C133" t="str">
            <v/>
          </cell>
          <cell r="D133"/>
          <cell r="E133"/>
          <cell r="F133"/>
          <cell r="G133"/>
          <cell r="H133"/>
          <cell r="I133"/>
          <cell r="J133"/>
          <cell r="K133"/>
          <cell r="L133"/>
          <cell r="M133"/>
          <cell r="N133"/>
          <cell r="O133"/>
          <cell r="P133"/>
          <cell r="Q133"/>
          <cell r="R133"/>
          <cell r="S133"/>
          <cell r="T133"/>
          <cell r="U133"/>
          <cell r="V133"/>
          <cell r="W133">
            <v>0</v>
          </cell>
        </row>
        <row r="134">
          <cell r="A134" t="str">
            <v>Corrupción125</v>
          </cell>
          <cell r="B134" t="str">
            <v/>
          </cell>
          <cell r="C134" t="str">
            <v/>
          </cell>
          <cell r="D134"/>
          <cell r="E134"/>
          <cell r="F134"/>
          <cell r="G134"/>
          <cell r="H134"/>
          <cell r="I134"/>
          <cell r="J134"/>
          <cell r="K134"/>
          <cell r="L134"/>
          <cell r="M134"/>
          <cell r="N134"/>
          <cell r="O134"/>
          <cell r="P134"/>
          <cell r="Q134"/>
          <cell r="R134"/>
          <cell r="S134"/>
          <cell r="T134"/>
          <cell r="U134"/>
          <cell r="V134"/>
          <cell r="W134">
            <v>0</v>
          </cell>
        </row>
        <row r="135">
          <cell r="A135" t="str">
            <v>Corrupción126</v>
          </cell>
          <cell r="B135" t="str">
            <v/>
          </cell>
          <cell r="C135" t="str">
            <v/>
          </cell>
          <cell r="D135"/>
          <cell r="E135"/>
          <cell r="F135"/>
          <cell r="G135"/>
          <cell r="H135"/>
          <cell r="I135"/>
          <cell r="J135"/>
          <cell r="K135"/>
          <cell r="L135"/>
          <cell r="M135"/>
          <cell r="N135"/>
          <cell r="O135"/>
          <cell r="P135"/>
          <cell r="Q135"/>
          <cell r="R135"/>
          <cell r="S135"/>
          <cell r="T135"/>
          <cell r="U135"/>
          <cell r="V135"/>
          <cell r="W135">
            <v>0</v>
          </cell>
        </row>
        <row r="136">
          <cell r="A136" t="str">
            <v>Corrupción127</v>
          </cell>
          <cell r="B136" t="str">
            <v/>
          </cell>
          <cell r="C136" t="str">
            <v/>
          </cell>
          <cell r="D136"/>
          <cell r="E136"/>
          <cell r="F136"/>
          <cell r="G136"/>
          <cell r="H136"/>
          <cell r="I136"/>
          <cell r="J136"/>
          <cell r="K136"/>
          <cell r="L136"/>
          <cell r="M136"/>
          <cell r="N136"/>
          <cell r="O136"/>
          <cell r="P136"/>
          <cell r="Q136"/>
          <cell r="R136"/>
          <cell r="S136"/>
          <cell r="T136"/>
          <cell r="U136"/>
          <cell r="V136"/>
          <cell r="W136">
            <v>0</v>
          </cell>
        </row>
        <row r="137">
          <cell r="A137" t="str">
            <v>Corrupción128</v>
          </cell>
          <cell r="B137" t="str">
            <v/>
          </cell>
          <cell r="C137" t="str">
            <v/>
          </cell>
          <cell r="D137"/>
          <cell r="E137"/>
          <cell r="F137"/>
          <cell r="G137"/>
          <cell r="H137"/>
          <cell r="I137"/>
          <cell r="J137"/>
          <cell r="K137"/>
          <cell r="L137"/>
          <cell r="M137"/>
          <cell r="N137"/>
          <cell r="O137"/>
          <cell r="P137"/>
          <cell r="Q137"/>
          <cell r="R137"/>
          <cell r="S137"/>
          <cell r="T137"/>
          <cell r="U137"/>
          <cell r="V137"/>
          <cell r="W137">
            <v>0</v>
          </cell>
        </row>
        <row r="138">
          <cell r="A138" t="str">
            <v>Corrupción129</v>
          </cell>
          <cell r="B138" t="str">
            <v/>
          </cell>
          <cell r="C138" t="str">
            <v/>
          </cell>
          <cell r="D138"/>
          <cell r="E138"/>
          <cell r="F138"/>
          <cell r="G138"/>
          <cell r="H138"/>
          <cell r="I138"/>
          <cell r="J138"/>
          <cell r="K138"/>
          <cell r="L138"/>
          <cell r="M138"/>
          <cell r="N138"/>
          <cell r="O138"/>
          <cell r="P138"/>
          <cell r="Q138"/>
          <cell r="R138"/>
          <cell r="S138"/>
          <cell r="T138"/>
          <cell r="U138"/>
          <cell r="V138"/>
          <cell r="W138">
            <v>0</v>
          </cell>
        </row>
      </sheetData>
      <sheetData sheetId="7"/>
      <sheetData sheetId="8"/>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 Impacto"/>
      <sheetName val="Tabla_Controles"/>
      <sheetName val="Impacto_Riesgos"/>
      <sheetName val="Mapa_Calor"/>
      <sheetName val="Hoja1"/>
      <sheetName val="Formato_Matriz_Riesgos_Corrupci"/>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row r="26">
          <cell r="X26" t="str">
            <v>El profesional delegado en la Gerencia de Talento Humano, verifica que el proceso de selección efectuado al interior de la Gerencia cumpla con los requisitos exigibles en el proceso, a fin de notificar el resultado al área que requiere el personal. En cas</v>
          </cell>
        </row>
        <row r="27">
          <cell r="X27" t="str">
            <v>El profesional delegado de la Gerencia de Talento Humano  aplica, realiza seguimiento y verifica la completitud de los documentos establecidos en el formato F-GT1-005 Formato Lista de Chequeo Documentos de Ingreso, a fin de completar el proceso de vincula</v>
          </cell>
        </row>
        <row r="28">
          <cell r="X28" t="str">
            <v>El profesional delegado de la Gerencia de Talento Humano recopila y verifica los documentos del proceso de selección y vinculación en el formato F-GT1-007 Lista de Chequeo Documentos Historia Laboral, validando si existen documentos pendientes por entrega</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82428-9641-417C-BE23-A6822E9A8753}">
  <sheetPr>
    <tabColor theme="9" tint="-0.499984740745262"/>
  </sheetPr>
  <dimension ref="A1:AMI1061"/>
  <sheetViews>
    <sheetView zoomScale="60" zoomScaleNormal="60" workbookViewId="0">
      <selection activeCell="BN13" sqref="BN13"/>
    </sheetView>
  </sheetViews>
  <sheetFormatPr baseColWidth="10" defaultColWidth="11.42578125" defaultRowHeight="16.5" x14ac:dyDescent="0.3"/>
  <cols>
    <col min="1" max="1" width="5.28515625" style="223" customWidth="1"/>
    <col min="2" max="3" width="4.140625" style="224" customWidth="1"/>
    <col min="4" max="4" width="4.85546875" style="224" customWidth="1"/>
    <col min="5" max="5" width="4.7109375" style="225" customWidth="1"/>
    <col min="6" max="6" width="17.42578125" style="224" customWidth="1"/>
    <col min="7" max="7" width="7.42578125" style="224" customWidth="1"/>
    <col min="8" max="8" width="30.85546875" style="86" customWidth="1"/>
    <col min="9" max="9" width="30" style="226" customWidth="1"/>
    <col min="10" max="10" width="7.7109375" style="85" customWidth="1"/>
    <col min="11" max="11" width="37.85546875" style="198" customWidth="1"/>
    <col min="12" max="12" width="24.85546875" style="226" customWidth="1"/>
    <col min="13" max="13" width="15.85546875" style="226" customWidth="1"/>
    <col min="14" max="14" width="29.42578125" style="227" customWidth="1"/>
    <col min="15" max="15" width="16.42578125" style="228" customWidth="1"/>
    <col min="16" max="16" width="13" style="86" customWidth="1"/>
    <col min="17" max="17" width="6.28515625" style="86" customWidth="1"/>
    <col min="18" max="18" width="18.140625" style="86" customWidth="1"/>
    <col min="19" max="19" width="13.28515625" style="86" customWidth="1"/>
    <col min="20" max="20" width="7.140625" style="86" customWidth="1"/>
    <col min="21" max="21" width="11.140625" style="86" customWidth="1"/>
    <col min="22" max="22" width="4.140625" style="86" customWidth="1"/>
    <col min="23" max="23" width="26.85546875" style="229" customWidth="1"/>
    <col min="24" max="24" width="78.140625" style="230" customWidth="1"/>
    <col min="25" max="25" width="32.85546875" style="230" customWidth="1"/>
    <col min="26" max="26" width="29.42578125" style="231" customWidth="1"/>
    <col min="27" max="27" width="13" style="86" customWidth="1"/>
    <col min="28" max="28" width="3.85546875" style="230" customWidth="1"/>
    <col min="29" max="29" width="4.140625" style="230" customWidth="1"/>
    <col min="30" max="30" width="4.42578125" style="86" customWidth="1"/>
    <col min="31" max="31" width="3.28515625" style="230" customWidth="1"/>
    <col min="32" max="33" width="3" style="230" customWidth="1"/>
    <col min="34" max="34" width="8.140625" style="86" customWidth="1"/>
    <col min="35" max="35" width="5.42578125" style="86" customWidth="1"/>
    <col min="36" max="36" width="5.140625" style="86" customWidth="1"/>
    <col min="37" max="37" width="5.85546875" style="86" customWidth="1"/>
    <col min="38" max="38" width="6.28515625" style="86" customWidth="1"/>
    <col min="39" max="39" width="4.140625" style="90" customWidth="1"/>
    <col min="40" max="40" width="5.140625" style="90" customWidth="1"/>
    <col min="41" max="42" width="5" style="90" customWidth="1"/>
    <col min="43" max="43" width="3.42578125" style="90" customWidth="1"/>
    <col min="44" max="44" width="35.85546875" style="232" customWidth="1"/>
    <col min="45" max="45" width="27.7109375" style="233" customWidth="1"/>
    <col min="46" max="46" width="17.28515625" style="234" customWidth="1"/>
    <col min="47" max="47" width="14.42578125" style="234" customWidth="1"/>
    <col min="48" max="48" width="31.85546875" style="234" customWidth="1"/>
    <col min="49" max="49" width="5.42578125" style="92" customWidth="1"/>
    <col min="50" max="50" width="11.42578125" style="92" customWidth="1"/>
    <col min="51" max="51" width="54.42578125" style="92" customWidth="1"/>
    <col min="52" max="52" width="42.140625" style="92" customWidth="1"/>
    <col min="53" max="53" width="4.140625" style="92" customWidth="1"/>
    <col min="54" max="54" width="12.42578125" style="92" customWidth="1"/>
    <col min="55" max="55" width="33.5703125" style="235" customWidth="1"/>
    <col min="56" max="56" width="34.5703125" style="235" customWidth="1"/>
    <col min="57" max="57" width="15.42578125" style="235" customWidth="1"/>
    <col min="58" max="58" width="13.42578125" style="236" customWidth="1"/>
    <col min="59" max="59" width="32.140625" style="236" customWidth="1"/>
    <col min="60" max="60" width="32.140625" style="228" customWidth="1"/>
    <col min="61" max="61" width="12" style="86" bestFit="1" customWidth="1"/>
    <col min="62" max="65" width="11.42578125" style="86" customWidth="1"/>
    <col min="66" max="1022" width="11.42578125" style="86"/>
    <col min="1023" max="16384" width="11.42578125" style="94"/>
  </cols>
  <sheetData>
    <row r="1" spans="1:1022" x14ac:dyDescent="0.3">
      <c r="A1" s="84"/>
      <c r="B1" s="85"/>
      <c r="C1" s="85"/>
      <c r="D1" s="85"/>
      <c r="E1" s="85"/>
      <c r="F1" s="85"/>
      <c r="G1" s="85"/>
      <c r="I1" s="85"/>
      <c r="K1" s="87"/>
      <c r="L1" s="85"/>
      <c r="M1" s="85"/>
      <c r="N1" s="88"/>
      <c r="O1" s="86"/>
      <c r="W1" s="89"/>
      <c r="X1" s="86"/>
      <c r="Y1" s="86"/>
      <c r="Z1" s="85"/>
      <c r="AB1" s="86"/>
      <c r="AC1" s="86"/>
      <c r="AE1" s="86"/>
      <c r="AF1" s="86"/>
      <c r="AG1" s="86"/>
      <c r="AR1" s="88"/>
      <c r="AS1" s="91"/>
      <c r="AT1" s="92"/>
      <c r="AU1" s="92"/>
      <c r="AV1" s="92"/>
      <c r="BC1" s="92"/>
      <c r="BD1" s="92"/>
      <c r="BE1" s="92"/>
      <c r="BF1" s="86"/>
      <c r="BG1" s="86"/>
      <c r="BH1" s="93"/>
    </row>
    <row r="2" spans="1:1022" s="93" customFormat="1" ht="16.5" customHeight="1" x14ac:dyDescent="0.3">
      <c r="A2" s="86"/>
      <c r="B2" s="86"/>
      <c r="C2" s="86"/>
      <c r="D2" s="95"/>
      <c r="E2" s="95"/>
      <c r="F2" s="95"/>
      <c r="G2" s="95"/>
      <c r="H2" s="344" t="s">
        <v>692</v>
      </c>
      <c r="I2" s="344"/>
      <c r="J2" s="344"/>
      <c r="K2" s="345"/>
      <c r="L2" s="344"/>
      <c r="M2" s="344"/>
      <c r="N2" s="345"/>
      <c r="O2" s="344"/>
      <c r="P2" s="95"/>
      <c r="Q2" s="95"/>
      <c r="R2" s="95"/>
      <c r="S2" s="95"/>
      <c r="T2" s="95"/>
      <c r="U2" s="95"/>
      <c r="V2" s="95"/>
      <c r="W2" s="96"/>
      <c r="X2" s="95"/>
      <c r="Y2" s="95"/>
      <c r="Z2" s="97"/>
      <c r="AA2" s="95"/>
      <c r="AB2" s="95"/>
      <c r="AC2" s="95"/>
      <c r="AD2" s="95"/>
      <c r="AE2" s="95"/>
      <c r="AF2" s="95"/>
      <c r="AG2" s="95"/>
      <c r="AH2" s="95"/>
      <c r="AI2" s="95"/>
      <c r="AJ2" s="95"/>
      <c r="AK2" s="95"/>
      <c r="AL2" s="95"/>
      <c r="AM2" s="95"/>
      <c r="AN2" s="95"/>
      <c r="AO2" s="95"/>
      <c r="AP2" s="95"/>
      <c r="AQ2" s="95"/>
      <c r="AR2" s="98"/>
      <c r="AS2" s="99"/>
      <c r="AT2" s="100"/>
      <c r="AU2" s="100"/>
      <c r="AV2" s="100"/>
      <c r="AW2" s="100"/>
      <c r="AX2" s="100"/>
      <c r="AY2" s="100"/>
      <c r="AZ2" s="100"/>
      <c r="BA2" s="100"/>
      <c r="BB2" s="92"/>
      <c r="BC2" s="92"/>
      <c r="BD2" s="92"/>
      <c r="BE2" s="92"/>
      <c r="BF2" s="86"/>
      <c r="BG2" s="86"/>
      <c r="BI2" s="86"/>
      <c r="BJ2" s="86"/>
      <c r="BK2" s="86"/>
      <c r="BL2" s="86"/>
      <c r="BM2" s="86"/>
      <c r="BN2" s="86"/>
      <c r="BO2" s="86"/>
      <c r="BP2" s="86"/>
      <c r="BQ2" s="86"/>
      <c r="BR2" s="86"/>
      <c r="BS2" s="86"/>
      <c r="BT2" s="86"/>
      <c r="BU2" s="86"/>
      <c r="BV2" s="86"/>
      <c r="BW2" s="86"/>
      <c r="BX2" s="86"/>
      <c r="BY2" s="86"/>
      <c r="BZ2" s="86"/>
      <c r="CA2" s="86"/>
      <c r="CB2" s="86"/>
      <c r="CC2" s="86"/>
      <c r="CD2" s="86"/>
      <c r="CE2" s="86"/>
      <c r="CF2" s="86"/>
      <c r="CG2" s="86"/>
      <c r="CH2" s="86"/>
      <c r="CI2" s="86"/>
      <c r="CJ2" s="86"/>
      <c r="CK2" s="86"/>
      <c r="CL2" s="86"/>
      <c r="CM2" s="86"/>
      <c r="CN2" s="86"/>
      <c r="CO2" s="86"/>
      <c r="CP2" s="86"/>
      <c r="CQ2" s="86"/>
      <c r="CR2" s="86"/>
      <c r="CS2" s="86"/>
      <c r="CT2" s="86"/>
      <c r="CU2" s="86"/>
      <c r="CV2" s="86"/>
      <c r="CW2" s="86"/>
      <c r="CX2" s="86"/>
      <c r="CY2" s="86"/>
      <c r="CZ2" s="86"/>
      <c r="DA2" s="86"/>
      <c r="DB2" s="86"/>
      <c r="DC2" s="86"/>
      <c r="DD2" s="86"/>
      <c r="DE2" s="86"/>
      <c r="DF2" s="86"/>
      <c r="DG2" s="86"/>
      <c r="DH2" s="86"/>
      <c r="DI2" s="86"/>
      <c r="DJ2" s="86"/>
      <c r="DK2" s="86"/>
      <c r="DL2" s="86"/>
      <c r="DM2" s="86"/>
      <c r="DN2" s="86"/>
      <c r="DO2" s="86"/>
      <c r="DP2" s="86"/>
      <c r="DQ2" s="86"/>
      <c r="DR2" s="86"/>
      <c r="DS2" s="86"/>
      <c r="DT2" s="86"/>
      <c r="DU2" s="86"/>
      <c r="DV2" s="86"/>
      <c r="DW2" s="86"/>
      <c r="DX2" s="86"/>
      <c r="DY2" s="86"/>
      <c r="DZ2" s="86"/>
      <c r="EA2" s="86"/>
      <c r="EB2" s="86"/>
      <c r="EC2" s="86"/>
      <c r="ED2" s="86"/>
      <c r="EE2" s="86"/>
      <c r="EF2" s="86"/>
      <c r="EG2" s="86"/>
      <c r="EH2" s="86"/>
      <c r="EI2" s="86"/>
      <c r="EJ2" s="86"/>
      <c r="EK2" s="86"/>
      <c r="EL2" s="86"/>
      <c r="EM2" s="86"/>
      <c r="EN2" s="86"/>
      <c r="EO2" s="86"/>
      <c r="EP2" s="86"/>
      <c r="EQ2" s="86"/>
      <c r="ER2" s="86"/>
      <c r="ES2" s="86"/>
      <c r="ET2" s="86"/>
      <c r="EU2" s="86"/>
      <c r="EV2" s="86"/>
      <c r="EW2" s="86"/>
      <c r="EX2" s="86"/>
      <c r="EY2" s="86"/>
      <c r="EZ2" s="86"/>
      <c r="FA2" s="86"/>
      <c r="FB2" s="86"/>
      <c r="FC2" s="86"/>
      <c r="FD2" s="86"/>
      <c r="FE2" s="86"/>
      <c r="FF2" s="86"/>
      <c r="FG2" s="86"/>
      <c r="FH2" s="86"/>
      <c r="FI2" s="86"/>
      <c r="FJ2" s="86"/>
      <c r="FK2" s="86"/>
      <c r="FL2" s="86"/>
      <c r="FM2" s="86"/>
      <c r="FN2" s="86"/>
      <c r="FO2" s="86"/>
      <c r="FP2" s="86"/>
      <c r="FQ2" s="86"/>
      <c r="FR2" s="86"/>
      <c r="FS2" s="86"/>
      <c r="FT2" s="86"/>
      <c r="FU2" s="86"/>
      <c r="FV2" s="86"/>
      <c r="FW2" s="86"/>
      <c r="FX2" s="86"/>
      <c r="FY2" s="86"/>
      <c r="FZ2" s="86"/>
      <c r="GA2" s="86"/>
      <c r="GB2" s="86"/>
      <c r="GC2" s="86"/>
      <c r="GD2" s="86"/>
      <c r="GE2" s="86"/>
      <c r="GF2" s="86"/>
      <c r="GG2" s="86"/>
      <c r="GH2" s="86"/>
      <c r="GI2" s="86"/>
      <c r="GJ2" s="86"/>
      <c r="GK2" s="86"/>
      <c r="GL2" s="86"/>
      <c r="GM2" s="86"/>
      <c r="GN2" s="86"/>
      <c r="GO2" s="86"/>
      <c r="GP2" s="86"/>
      <c r="GQ2" s="86"/>
      <c r="GR2" s="86"/>
      <c r="GS2" s="86"/>
      <c r="GT2" s="86"/>
      <c r="GU2" s="86"/>
      <c r="GV2" s="86"/>
      <c r="GW2" s="86"/>
      <c r="GX2" s="86"/>
      <c r="GY2" s="86"/>
      <c r="GZ2" s="86"/>
      <c r="HA2" s="86"/>
      <c r="HB2" s="86"/>
      <c r="HC2" s="86"/>
      <c r="HD2" s="86"/>
      <c r="HE2" s="86"/>
      <c r="HF2" s="86"/>
      <c r="HG2" s="86"/>
      <c r="HH2" s="86"/>
      <c r="HI2" s="86"/>
      <c r="HJ2" s="86"/>
      <c r="HK2" s="86"/>
      <c r="HL2" s="86"/>
      <c r="HM2" s="86"/>
      <c r="HN2" s="86"/>
      <c r="HO2" s="86"/>
      <c r="HP2" s="86"/>
      <c r="HQ2" s="86"/>
      <c r="HR2" s="86"/>
      <c r="HS2" s="86"/>
      <c r="HT2" s="86"/>
      <c r="HU2" s="86"/>
      <c r="HV2" s="86"/>
      <c r="HW2" s="86"/>
      <c r="HX2" s="86"/>
      <c r="HY2" s="86"/>
      <c r="HZ2" s="86"/>
      <c r="IA2" s="86"/>
      <c r="IB2" s="86"/>
      <c r="IC2" s="86"/>
      <c r="ID2" s="86"/>
      <c r="IE2" s="86"/>
      <c r="IF2" s="86"/>
      <c r="IG2" s="86"/>
      <c r="IH2" s="86"/>
      <c r="II2" s="86"/>
      <c r="IJ2" s="86"/>
      <c r="IK2" s="86"/>
      <c r="IL2" s="86"/>
      <c r="IM2" s="86"/>
      <c r="IN2" s="86"/>
      <c r="IO2" s="86"/>
      <c r="IP2" s="86"/>
      <c r="IQ2" s="86"/>
      <c r="IR2" s="86"/>
      <c r="IS2" s="86"/>
      <c r="IT2" s="86"/>
      <c r="IU2" s="86"/>
      <c r="IV2" s="86"/>
      <c r="IW2" s="86"/>
      <c r="IX2" s="86"/>
      <c r="IY2" s="86"/>
      <c r="IZ2" s="86"/>
      <c r="JA2" s="86"/>
      <c r="JB2" s="86"/>
      <c r="JC2" s="86"/>
      <c r="JD2" s="86"/>
      <c r="JE2" s="86"/>
      <c r="JF2" s="86"/>
      <c r="JG2" s="86"/>
      <c r="JH2" s="86"/>
      <c r="JI2" s="86"/>
      <c r="JJ2" s="86"/>
      <c r="JK2" s="86"/>
      <c r="JL2" s="86"/>
      <c r="JM2" s="86"/>
      <c r="JN2" s="86"/>
      <c r="JO2" s="86"/>
      <c r="JP2" s="86"/>
      <c r="JQ2" s="86"/>
      <c r="JR2" s="86"/>
      <c r="JS2" s="86"/>
      <c r="JT2" s="86"/>
      <c r="JU2" s="86"/>
      <c r="JV2" s="86"/>
      <c r="JW2" s="86"/>
      <c r="JX2" s="86"/>
      <c r="JY2" s="86"/>
      <c r="JZ2" s="86"/>
      <c r="KA2" s="86"/>
      <c r="KB2" s="86"/>
      <c r="KC2" s="86"/>
      <c r="KD2" s="86"/>
      <c r="KE2" s="86"/>
      <c r="KF2" s="86"/>
      <c r="KG2" s="86"/>
      <c r="KH2" s="86"/>
      <c r="KI2" s="86"/>
      <c r="KJ2" s="86"/>
      <c r="KK2" s="86"/>
      <c r="KL2" s="86"/>
      <c r="KM2" s="86"/>
      <c r="KN2" s="86"/>
      <c r="KO2" s="86"/>
      <c r="KP2" s="86"/>
      <c r="KQ2" s="86"/>
      <c r="KR2" s="86"/>
      <c r="KS2" s="86"/>
      <c r="KT2" s="86"/>
      <c r="KU2" s="86"/>
      <c r="KV2" s="86"/>
      <c r="KW2" s="86"/>
      <c r="KX2" s="86"/>
      <c r="KY2" s="86"/>
      <c r="KZ2" s="86"/>
      <c r="LA2" s="86"/>
      <c r="LB2" s="86"/>
      <c r="LC2" s="86"/>
      <c r="LD2" s="86"/>
      <c r="LE2" s="86"/>
      <c r="LF2" s="86"/>
      <c r="LG2" s="86"/>
      <c r="LH2" s="86"/>
      <c r="LI2" s="86"/>
      <c r="LJ2" s="86"/>
      <c r="LK2" s="86"/>
      <c r="LL2" s="86"/>
      <c r="LM2" s="86"/>
      <c r="LN2" s="86"/>
      <c r="LO2" s="86"/>
      <c r="LP2" s="86"/>
      <c r="LQ2" s="86"/>
      <c r="LR2" s="86"/>
      <c r="LS2" s="86"/>
      <c r="LT2" s="86"/>
      <c r="LU2" s="86"/>
      <c r="LV2" s="86"/>
      <c r="LW2" s="86"/>
      <c r="LX2" s="86"/>
      <c r="LY2" s="86"/>
      <c r="LZ2" s="86"/>
      <c r="MA2" s="86"/>
      <c r="MB2" s="86"/>
      <c r="MC2" s="86"/>
      <c r="MD2" s="86"/>
      <c r="ME2" s="86"/>
      <c r="MF2" s="86"/>
      <c r="MG2" s="86"/>
      <c r="MH2" s="86"/>
      <c r="MI2" s="86"/>
      <c r="MJ2" s="86"/>
      <c r="MK2" s="86"/>
      <c r="ML2" s="86"/>
      <c r="MM2" s="86"/>
      <c r="MN2" s="86"/>
      <c r="MO2" s="86"/>
      <c r="MP2" s="86"/>
      <c r="MQ2" s="86"/>
      <c r="MR2" s="86"/>
      <c r="MS2" s="86"/>
      <c r="MT2" s="86"/>
      <c r="MU2" s="86"/>
      <c r="MV2" s="86"/>
      <c r="MW2" s="86"/>
      <c r="MX2" s="86"/>
      <c r="MY2" s="86"/>
      <c r="MZ2" s="86"/>
      <c r="NA2" s="86"/>
      <c r="NB2" s="86"/>
      <c r="NC2" s="86"/>
      <c r="ND2" s="86"/>
      <c r="NE2" s="86"/>
      <c r="NF2" s="86"/>
      <c r="NG2" s="86"/>
      <c r="NH2" s="86"/>
      <c r="NI2" s="86"/>
      <c r="NJ2" s="86"/>
      <c r="NK2" s="86"/>
      <c r="NL2" s="86"/>
      <c r="NM2" s="86"/>
      <c r="NN2" s="86"/>
      <c r="NO2" s="86"/>
      <c r="NP2" s="86"/>
      <c r="NQ2" s="86"/>
      <c r="NR2" s="86"/>
      <c r="NS2" s="86"/>
      <c r="NT2" s="86"/>
      <c r="NU2" s="86"/>
      <c r="NV2" s="86"/>
      <c r="NW2" s="86"/>
      <c r="NX2" s="86"/>
      <c r="NY2" s="86"/>
      <c r="NZ2" s="86"/>
      <c r="OA2" s="86"/>
      <c r="OB2" s="86"/>
      <c r="OC2" s="86"/>
      <c r="OD2" s="86"/>
      <c r="OE2" s="86"/>
      <c r="OF2" s="86"/>
      <c r="OG2" s="86"/>
      <c r="OH2" s="86"/>
      <c r="OI2" s="86"/>
      <c r="OJ2" s="86"/>
      <c r="OK2" s="86"/>
      <c r="OL2" s="86"/>
      <c r="OM2" s="86"/>
      <c r="ON2" s="86"/>
      <c r="OO2" s="86"/>
      <c r="OP2" s="86"/>
      <c r="OQ2" s="86"/>
      <c r="OR2" s="86"/>
      <c r="OS2" s="86"/>
      <c r="OT2" s="86"/>
      <c r="OU2" s="86"/>
      <c r="OV2" s="86"/>
      <c r="OW2" s="86"/>
      <c r="OX2" s="86"/>
      <c r="OY2" s="86"/>
      <c r="OZ2" s="86"/>
      <c r="PA2" s="86"/>
      <c r="PB2" s="86"/>
      <c r="PC2" s="86"/>
      <c r="PD2" s="86"/>
      <c r="PE2" s="86"/>
      <c r="PF2" s="86"/>
      <c r="PG2" s="86"/>
      <c r="PH2" s="86"/>
      <c r="PI2" s="86"/>
      <c r="PJ2" s="86"/>
      <c r="PK2" s="86"/>
      <c r="PL2" s="86"/>
      <c r="PM2" s="86"/>
      <c r="PN2" s="86"/>
      <c r="PO2" s="86"/>
      <c r="PP2" s="86"/>
      <c r="PQ2" s="86"/>
      <c r="PR2" s="86"/>
      <c r="PS2" s="86"/>
      <c r="PT2" s="86"/>
      <c r="PU2" s="86"/>
      <c r="PV2" s="86"/>
      <c r="PW2" s="86"/>
      <c r="PX2" s="86"/>
      <c r="PY2" s="86"/>
      <c r="PZ2" s="86"/>
      <c r="QA2" s="86"/>
      <c r="QB2" s="86"/>
      <c r="QC2" s="86"/>
      <c r="QD2" s="86"/>
      <c r="QE2" s="86"/>
      <c r="QF2" s="86"/>
      <c r="QG2" s="86"/>
      <c r="QH2" s="86"/>
      <c r="QI2" s="86"/>
      <c r="QJ2" s="86"/>
      <c r="QK2" s="86"/>
      <c r="QL2" s="86"/>
      <c r="QM2" s="86"/>
      <c r="QN2" s="86"/>
      <c r="QO2" s="86"/>
      <c r="QP2" s="86"/>
      <c r="QQ2" s="86"/>
      <c r="QR2" s="86"/>
      <c r="QS2" s="86"/>
      <c r="QT2" s="86"/>
      <c r="QU2" s="86"/>
      <c r="QV2" s="86"/>
      <c r="QW2" s="86"/>
      <c r="QX2" s="86"/>
      <c r="QY2" s="86"/>
      <c r="QZ2" s="86"/>
      <c r="RA2" s="86"/>
      <c r="RB2" s="86"/>
      <c r="RC2" s="86"/>
      <c r="RD2" s="86"/>
      <c r="RE2" s="86"/>
      <c r="RF2" s="86"/>
      <c r="RG2" s="86"/>
      <c r="RH2" s="86"/>
      <c r="RI2" s="86"/>
      <c r="RJ2" s="86"/>
      <c r="RK2" s="86"/>
      <c r="RL2" s="86"/>
      <c r="RM2" s="86"/>
      <c r="RN2" s="86"/>
      <c r="RO2" s="86"/>
      <c r="RP2" s="86"/>
      <c r="RQ2" s="86"/>
      <c r="RR2" s="86"/>
      <c r="RS2" s="86"/>
      <c r="RT2" s="86"/>
      <c r="RU2" s="86"/>
      <c r="RV2" s="86"/>
      <c r="RW2" s="86"/>
      <c r="RX2" s="86"/>
      <c r="RY2" s="86"/>
      <c r="RZ2" s="86"/>
      <c r="SA2" s="86"/>
      <c r="SB2" s="86"/>
      <c r="SC2" s="86"/>
      <c r="SD2" s="86"/>
      <c r="SE2" s="86"/>
      <c r="SF2" s="86"/>
      <c r="SG2" s="86"/>
      <c r="SH2" s="86"/>
      <c r="SI2" s="86"/>
      <c r="SJ2" s="86"/>
      <c r="SK2" s="86"/>
      <c r="SL2" s="86"/>
      <c r="SM2" s="86"/>
      <c r="SN2" s="86"/>
      <c r="SO2" s="86"/>
      <c r="SP2" s="86"/>
      <c r="SQ2" s="86"/>
      <c r="SR2" s="86"/>
      <c r="SS2" s="86"/>
      <c r="ST2" s="86"/>
      <c r="SU2" s="86"/>
      <c r="SV2" s="86"/>
      <c r="SW2" s="86"/>
      <c r="SX2" s="86"/>
      <c r="SY2" s="86"/>
      <c r="SZ2" s="86"/>
      <c r="TA2" s="86"/>
      <c r="TB2" s="86"/>
      <c r="TC2" s="86"/>
      <c r="TD2" s="86"/>
      <c r="TE2" s="86"/>
      <c r="TF2" s="86"/>
      <c r="TG2" s="86"/>
      <c r="TH2" s="86"/>
      <c r="TI2" s="86"/>
      <c r="TJ2" s="86"/>
      <c r="TK2" s="86"/>
      <c r="TL2" s="86"/>
      <c r="TM2" s="86"/>
      <c r="TN2" s="86"/>
      <c r="TO2" s="86"/>
      <c r="TP2" s="86"/>
      <c r="TQ2" s="86"/>
      <c r="TR2" s="86"/>
      <c r="TS2" s="86"/>
      <c r="TT2" s="86"/>
      <c r="TU2" s="86"/>
      <c r="TV2" s="86"/>
      <c r="TW2" s="86"/>
      <c r="TX2" s="86"/>
      <c r="TY2" s="86"/>
      <c r="TZ2" s="86"/>
      <c r="UA2" s="86"/>
      <c r="UB2" s="86"/>
      <c r="UC2" s="86"/>
      <c r="UD2" s="86"/>
      <c r="UE2" s="86"/>
      <c r="UF2" s="86"/>
      <c r="UG2" s="86"/>
      <c r="UH2" s="86"/>
      <c r="UI2" s="86"/>
      <c r="UJ2" s="86"/>
      <c r="UK2" s="86"/>
      <c r="UL2" s="86"/>
      <c r="UM2" s="86"/>
      <c r="UN2" s="86"/>
      <c r="UO2" s="86"/>
      <c r="UP2" s="86"/>
      <c r="UQ2" s="86"/>
      <c r="UR2" s="86"/>
      <c r="US2" s="86"/>
      <c r="UT2" s="86"/>
      <c r="UU2" s="86"/>
      <c r="UV2" s="86"/>
      <c r="UW2" s="86"/>
      <c r="UX2" s="86"/>
      <c r="UY2" s="86"/>
      <c r="UZ2" s="86"/>
      <c r="VA2" s="86"/>
      <c r="VB2" s="86"/>
      <c r="VC2" s="86"/>
      <c r="VD2" s="86"/>
      <c r="VE2" s="86"/>
      <c r="VF2" s="86"/>
      <c r="VG2" s="86"/>
      <c r="VH2" s="86"/>
      <c r="VI2" s="86"/>
      <c r="VJ2" s="86"/>
      <c r="VK2" s="86"/>
      <c r="VL2" s="86"/>
      <c r="VM2" s="86"/>
      <c r="VN2" s="86"/>
      <c r="VO2" s="86"/>
      <c r="VP2" s="86"/>
      <c r="VQ2" s="86"/>
      <c r="VR2" s="86"/>
      <c r="VS2" s="86"/>
      <c r="VT2" s="86"/>
      <c r="VU2" s="86"/>
      <c r="VV2" s="86"/>
      <c r="VW2" s="86"/>
      <c r="VX2" s="86"/>
      <c r="VY2" s="86"/>
      <c r="VZ2" s="86"/>
      <c r="WA2" s="86"/>
      <c r="WB2" s="86"/>
      <c r="WC2" s="86"/>
      <c r="WD2" s="86"/>
      <c r="WE2" s="86"/>
      <c r="WF2" s="86"/>
      <c r="WG2" s="86"/>
      <c r="WH2" s="86"/>
      <c r="WI2" s="86"/>
      <c r="WJ2" s="86"/>
      <c r="WK2" s="86"/>
      <c r="WL2" s="86"/>
      <c r="WM2" s="86"/>
      <c r="WN2" s="86"/>
      <c r="WO2" s="86"/>
      <c r="WP2" s="86"/>
      <c r="WQ2" s="86"/>
      <c r="WR2" s="86"/>
      <c r="WS2" s="86"/>
      <c r="WT2" s="86"/>
      <c r="WU2" s="86"/>
      <c r="WV2" s="86"/>
      <c r="WW2" s="86"/>
      <c r="WX2" s="86"/>
      <c r="WY2" s="86"/>
      <c r="WZ2" s="86"/>
      <c r="XA2" s="86"/>
      <c r="XB2" s="86"/>
      <c r="XC2" s="86"/>
      <c r="XD2" s="86"/>
      <c r="XE2" s="86"/>
      <c r="XF2" s="86"/>
      <c r="XG2" s="86"/>
      <c r="XH2" s="86"/>
      <c r="XI2" s="86"/>
      <c r="XJ2" s="86"/>
      <c r="XK2" s="86"/>
      <c r="XL2" s="86"/>
      <c r="XM2" s="86"/>
      <c r="XN2" s="86"/>
      <c r="XO2" s="86"/>
      <c r="XP2" s="86"/>
      <c r="XQ2" s="86"/>
      <c r="XR2" s="86"/>
      <c r="XS2" s="86"/>
      <c r="XT2" s="86"/>
      <c r="XU2" s="86"/>
      <c r="XV2" s="86"/>
      <c r="XW2" s="86"/>
      <c r="XX2" s="86"/>
      <c r="XY2" s="86"/>
      <c r="XZ2" s="86"/>
      <c r="YA2" s="86"/>
      <c r="YB2" s="86"/>
      <c r="YC2" s="86"/>
      <c r="YD2" s="86"/>
      <c r="YE2" s="86"/>
      <c r="YF2" s="86"/>
      <c r="YG2" s="86"/>
      <c r="YH2" s="86"/>
      <c r="YI2" s="86"/>
      <c r="YJ2" s="86"/>
      <c r="YK2" s="86"/>
      <c r="YL2" s="86"/>
      <c r="YM2" s="86"/>
      <c r="YN2" s="86"/>
      <c r="YO2" s="86"/>
      <c r="YP2" s="86"/>
      <c r="YQ2" s="86"/>
      <c r="YR2" s="86"/>
      <c r="YS2" s="86"/>
      <c r="YT2" s="86"/>
      <c r="YU2" s="86"/>
      <c r="YV2" s="86"/>
      <c r="YW2" s="86"/>
      <c r="YX2" s="86"/>
      <c r="YY2" s="86"/>
      <c r="YZ2" s="86"/>
      <c r="ZA2" s="86"/>
      <c r="ZB2" s="86"/>
      <c r="ZC2" s="86"/>
      <c r="ZD2" s="86"/>
      <c r="ZE2" s="86"/>
      <c r="ZF2" s="86"/>
      <c r="ZG2" s="86"/>
      <c r="ZH2" s="86"/>
      <c r="ZI2" s="86"/>
      <c r="ZJ2" s="86"/>
      <c r="ZK2" s="86"/>
      <c r="ZL2" s="86"/>
      <c r="ZM2" s="86"/>
      <c r="ZN2" s="86"/>
      <c r="ZO2" s="86"/>
      <c r="ZP2" s="86"/>
      <c r="ZQ2" s="86"/>
      <c r="ZR2" s="86"/>
      <c r="ZS2" s="86"/>
      <c r="ZT2" s="86"/>
      <c r="ZU2" s="86"/>
      <c r="ZV2" s="86"/>
      <c r="ZW2" s="86"/>
      <c r="ZX2" s="86"/>
      <c r="ZY2" s="86"/>
      <c r="ZZ2" s="86"/>
      <c r="AAA2" s="86"/>
      <c r="AAB2" s="86"/>
      <c r="AAC2" s="86"/>
      <c r="AAD2" s="86"/>
      <c r="AAE2" s="86"/>
      <c r="AAF2" s="86"/>
      <c r="AAG2" s="86"/>
      <c r="AAH2" s="86"/>
      <c r="AAI2" s="86"/>
      <c r="AAJ2" s="86"/>
      <c r="AAK2" s="86"/>
      <c r="AAL2" s="86"/>
      <c r="AAM2" s="86"/>
      <c r="AAN2" s="86"/>
      <c r="AAO2" s="86"/>
      <c r="AAP2" s="86"/>
      <c r="AAQ2" s="86"/>
      <c r="AAR2" s="86"/>
      <c r="AAS2" s="86"/>
      <c r="AAT2" s="86"/>
      <c r="AAU2" s="86"/>
      <c r="AAV2" s="86"/>
      <c r="AAW2" s="86"/>
      <c r="AAX2" s="86"/>
      <c r="AAY2" s="86"/>
      <c r="AAZ2" s="86"/>
      <c r="ABA2" s="86"/>
      <c r="ABB2" s="86"/>
      <c r="ABC2" s="86"/>
      <c r="ABD2" s="86"/>
      <c r="ABE2" s="86"/>
      <c r="ABF2" s="86"/>
      <c r="ABG2" s="86"/>
      <c r="ABH2" s="86"/>
      <c r="ABI2" s="86"/>
      <c r="ABJ2" s="86"/>
      <c r="ABK2" s="86"/>
      <c r="ABL2" s="86"/>
      <c r="ABM2" s="86"/>
      <c r="ABN2" s="86"/>
      <c r="ABO2" s="86"/>
      <c r="ABP2" s="86"/>
      <c r="ABQ2" s="86"/>
      <c r="ABR2" s="86"/>
      <c r="ABS2" s="86"/>
      <c r="ABT2" s="86"/>
      <c r="ABU2" s="86"/>
      <c r="ABV2" s="86"/>
      <c r="ABW2" s="86"/>
      <c r="ABX2" s="86"/>
      <c r="ABY2" s="86"/>
      <c r="ABZ2" s="86"/>
      <c r="ACA2" s="86"/>
      <c r="ACB2" s="86"/>
      <c r="ACC2" s="86"/>
      <c r="ACD2" s="86"/>
      <c r="ACE2" s="86"/>
      <c r="ACF2" s="86"/>
      <c r="ACG2" s="86"/>
      <c r="ACH2" s="86"/>
      <c r="ACI2" s="86"/>
      <c r="ACJ2" s="86"/>
      <c r="ACK2" s="86"/>
      <c r="ACL2" s="86"/>
      <c r="ACM2" s="86"/>
      <c r="ACN2" s="86"/>
      <c r="ACO2" s="86"/>
      <c r="ACP2" s="86"/>
      <c r="ACQ2" s="86"/>
      <c r="ACR2" s="86"/>
      <c r="ACS2" s="86"/>
      <c r="ACT2" s="86"/>
      <c r="ACU2" s="86"/>
      <c r="ACV2" s="86"/>
      <c r="ACW2" s="86"/>
      <c r="ACX2" s="86"/>
      <c r="ACY2" s="86"/>
      <c r="ACZ2" s="86"/>
      <c r="ADA2" s="86"/>
      <c r="ADB2" s="86"/>
      <c r="ADC2" s="86"/>
      <c r="ADD2" s="86"/>
      <c r="ADE2" s="86"/>
      <c r="ADF2" s="86"/>
      <c r="ADG2" s="86"/>
      <c r="ADH2" s="86"/>
      <c r="ADI2" s="86"/>
      <c r="ADJ2" s="86"/>
      <c r="ADK2" s="86"/>
      <c r="ADL2" s="86"/>
      <c r="ADM2" s="86"/>
      <c r="ADN2" s="86"/>
      <c r="ADO2" s="86"/>
      <c r="ADP2" s="86"/>
      <c r="ADQ2" s="86"/>
      <c r="ADR2" s="86"/>
      <c r="ADS2" s="86"/>
      <c r="ADT2" s="86"/>
      <c r="ADU2" s="86"/>
      <c r="ADV2" s="86"/>
      <c r="ADW2" s="86"/>
      <c r="ADX2" s="86"/>
      <c r="ADY2" s="86"/>
      <c r="ADZ2" s="86"/>
      <c r="AEA2" s="86"/>
      <c r="AEB2" s="86"/>
      <c r="AEC2" s="86"/>
      <c r="AED2" s="86"/>
      <c r="AEE2" s="86"/>
      <c r="AEF2" s="86"/>
      <c r="AEG2" s="86"/>
      <c r="AEH2" s="86"/>
      <c r="AEI2" s="86"/>
      <c r="AEJ2" s="86"/>
      <c r="AEK2" s="86"/>
      <c r="AEL2" s="86"/>
      <c r="AEM2" s="86"/>
      <c r="AEN2" s="86"/>
      <c r="AEO2" s="86"/>
      <c r="AEP2" s="86"/>
      <c r="AEQ2" s="86"/>
      <c r="AER2" s="86"/>
      <c r="AES2" s="86"/>
      <c r="AET2" s="86"/>
      <c r="AEU2" s="86"/>
      <c r="AEV2" s="86"/>
      <c r="AEW2" s="86"/>
      <c r="AEX2" s="86"/>
      <c r="AEY2" s="86"/>
      <c r="AEZ2" s="86"/>
      <c r="AFA2" s="86"/>
      <c r="AFB2" s="86"/>
      <c r="AFC2" s="86"/>
      <c r="AFD2" s="86"/>
      <c r="AFE2" s="86"/>
      <c r="AFF2" s="86"/>
      <c r="AFG2" s="86"/>
      <c r="AFH2" s="86"/>
      <c r="AFI2" s="86"/>
      <c r="AFJ2" s="86"/>
      <c r="AFK2" s="86"/>
      <c r="AFL2" s="86"/>
      <c r="AFM2" s="86"/>
      <c r="AFN2" s="86"/>
      <c r="AFO2" s="86"/>
      <c r="AFP2" s="86"/>
      <c r="AFQ2" s="86"/>
      <c r="AFR2" s="86"/>
      <c r="AFS2" s="86"/>
      <c r="AFT2" s="86"/>
      <c r="AFU2" s="86"/>
      <c r="AFV2" s="86"/>
      <c r="AFW2" s="86"/>
      <c r="AFX2" s="86"/>
      <c r="AFY2" s="86"/>
      <c r="AFZ2" s="86"/>
      <c r="AGA2" s="86"/>
      <c r="AGB2" s="86"/>
      <c r="AGC2" s="86"/>
      <c r="AGD2" s="86"/>
      <c r="AGE2" s="86"/>
      <c r="AGF2" s="86"/>
      <c r="AGG2" s="86"/>
      <c r="AGH2" s="86"/>
      <c r="AGI2" s="86"/>
      <c r="AGJ2" s="86"/>
      <c r="AGK2" s="86"/>
      <c r="AGL2" s="86"/>
      <c r="AGM2" s="86"/>
      <c r="AGN2" s="86"/>
      <c r="AGO2" s="86"/>
      <c r="AGP2" s="86"/>
      <c r="AGQ2" s="86"/>
      <c r="AGR2" s="86"/>
      <c r="AGS2" s="86"/>
      <c r="AGT2" s="86"/>
      <c r="AGU2" s="86"/>
      <c r="AGV2" s="86"/>
      <c r="AGW2" s="86"/>
      <c r="AGX2" s="86"/>
      <c r="AGY2" s="86"/>
      <c r="AGZ2" s="86"/>
      <c r="AHA2" s="86"/>
      <c r="AHB2" s="86"/>
      <c r="AHC2" s="86"/>
      <c r="AHD2" s="86"/>
      <c r="AHE2" s="86"/>
      <c r="AHF2" s="86"/>
      <c r="AHG2" s="86"/>
      <c r="AHH2" s="86"/>
      <c r="AHI2" s="86"/>
      <c r="AHJ2" s="86"/>
      <c r="AHK2" s="86"/>
      <c r="AHL2" s="86"/>
      <c r="AHM2" s="86"/>
      <c r="AHN2" s="86"/>
      <c r="AHO2" s="86"/>
      <c r="AHP2" s="86"/>
      <c r="AHQ2" s="86"/>
      <c r="AHR2" s="86"/>
      <c r="AHS2" s="86"/>
      <c r="AHT2" s="86"/>
      <c r="AHU2" s="86"/>
      <c r="AHV2" s="86"/>
      <c r="AHW2" s="86"/>
      <c r="AHX2" s="86"/>
      <c r="AHY2" s="86"/>
      <c r="AHZ2" s="86"/>
      <c r="AIA2" s="86"/>
      <c r="AIB2" s="86"/>
      <c r="AIC2" s="86"/>
      <c r="AID2" s="86"/>
      <c r="AIE2" s="86"/>
      <c r="AIF2" s="86"/>
      <c r="AIG2" s="86"/>
      <c r="AIH2" s="86"/>
      <c r="AII2" s="86"/>
      <c r="AIJ2" s="86"/>
      <c r="AIK2" s="86"/>
      <c r="AIL2" s="86"/>
      <c r="AIM2" s="86"/>
      <c r="AIN2" s="86"/>
      <c r="AIO2" s="86"/>
      <c r="AIP2" s="86"/>
      <c r="AIQ2" s="86"/>
      <c r="AIR2" s="86"/>
      <c r="AIS2" s="86"/>
      <c r="AIT2" s="86"/>
      <c r="AIU2" s="86"/>
      <c r="AIV2" s="86"/>
      <c r="AIW2" s="86"/>
      <c r="AIX2" s="86"/>
      <c r="AIY2" s="86"/>
      <c r="AIZ2" s="86"/>
      <c r="AJA2" s="86"/>
      <c r="AJB2" s="86"/>
      <c r="AJC2" s="86"/>
      <c r="AJD2" s="86"/>
      <c r="AJE2" s="86"/>
      <c r="AJF2" s="86"/>
      <c r="AJG2" s="86"/>
      <c r="AJH2" s="86"/>
      <c r="AJI2" s="86"/>
      <c r="AJJ2" s="86"/>
      <c r="AJK2" s="86"/>
      <c r="AJL2" s="86"/>
      <c r="AJM2" s="86"/>
      <c r="AJN2" s="86"/>
      <c r="AJO2" s="86"/>
      <c r="AJP2" s="86"/>
      <c r="AJQ2" s="86"/>
      <c r="AJR2" s="86"/>
      <c r="AJS2" s="86"/>
      <c r="AJT2" s="86"/>
      <c r="AJU2" s="86"/>
      <c r="AJV2" s="86"/>
      <c r="AJW2" s="86"/>
      <c r="AJX2" s="86"/>
      <c r="AJY2" s="86"/>
      <c r="AJZ2" s="86"/>
      <c r="AKA2" s="86"/>
      <c r="AKB2" s="86"/>
      <c r="AKC2" s="86"/>
      <c r="AKD2" s="86"/>
      <c r="AKE2" s="86"/>
      <c r="AKF2" s="86"/>
      <c r="AKG2" s="86"/>
      <c r="AKH2" s="86"/>
      <c r="AKI2" s="86"/>
      <c r="AKJ2" s="86"/>
      <c r="AKK2" s="86"/>
      <c r="AKL2" s="86"/>
      <c r="AKM2" s="86"/>
      <c r="AKN2" s="86"/>
      <c r="AKO2" s="86"/>
      <c r="AKP2" s="86"/>
      <c r="AKQ2" s="86"/>
      <c r="AKR2" s="86"/>
      <c r="AKS2" s="86"/>
      <c r="AKT2" s="86"/>
      <c r="AKU2" s="86"/>
      <c r="AKV2" s="86"/>
      <c r="AKW2" s="86"/>
      <c r="AKX2" s="86"/>
      <c r="AKY2" s="86"/>
      <c r="AKZ2" s="86"/>
      <c r="ALA2" s="86"/>
      <c r="ALB2" s="86"/>
      <c r="ALC2" s="86"/>
      <c r="ALD2" s="86"/>
      <c r="ALE2" s="86"/>
      <c r="ALF2" s="86"/>
      <c r="ALG2" s="86"/>
      <c r="ALH2" s="86"/>
      <c r="ALI2" s="86"/>
      <c r="ALJ2" s="86"/>
      <c r="ALK2" s="86"/>
      <c r="ALL2" s="86"/>
      <c r="ALM2" s="86"/>
      <c r="ALN2" s="86"/>
      <c r="ALO2" s="86"/>
      <c r="ALP2" s="86"/>
      <c r="ALQ2" s="86"/>
      <c r="ALR2" s="86"/>
      <c r="ALS2" s="86"/>
      <c r="ALT2" s="86"/>
      <c r="ALU2" s="86"/>
      <c r="ALV2" s="86"/>
      <c r="ALW2" s="86"/>
      <c r="ALX2" s="86"/>
      <c r="ALY2" s="86"/>
      <c r="ALZ2" s="86"/>
      <c r="AMA2" s="86"/>
      <c r="AMB2" s="86"/>
      <c r="AMC2" s="86"/>
      <c r="AMD2" s="86"/>
      <c r="AME2" s="86"/>
      <c r="AMF2" s="86"/>
      <c r="AMG2" s="86"/>
      <c r="AMH2" s="86"/>
    </row>
    <row r="3" spans="1:1022" s="93" customFormat="1" ht="23.1" customHeight="1" x14ac:dyDescent="0.3">
      <c r="A3" s="101"/>
      <c r="B3" s="102"/>
      <c r="C3" s="102"/>
      <c r="D3" s="95"/>
      <c r="E3" s="95"/>
      <c r="F3" s="95"/>
      <c r="G3" s="95"/>
      <c r="H3" s="344"/>
      <c r="I3" s="344"/>
      <c r="J3" s="344"/>
      <c r="K3" s="345"/>
      <c r="L3" s="344"/>
      <c r="M3" s="344"/>
      <c r="N3" s="345"/>
      <c r="O3" s="344"/>
      <c r="P3" s="95"/>
      <c r="Q3" s="95"/>
      <c r="R3" s="95"/>
      <c r="S3" s="95"/>
      <c r="T3" s="95"/>
      <c r="U3" s="95"/>
      <c r="V3" s="95"/>
      <c r="W3" s="96"/>
      <c r="X3" s="95"/>
      <c r="Y3" s="95"/>
      <c r="Z3" s="97"/>
      <c r="AA3" s="95"/>
      <c r="AB3" s="95"/>
      <c r="AC3" s="95"/>
      <c r="AD3" s="95"/>
      <c r="AE3" s="95"/>
      <c r="AF3" s="95"/>
      <c r="AG3" s="95"/>
      <c r="AH3" s="95"/>
      <c r="AI3" s="95"/>
      <c r="AJ3" s="95"/>
      <c r="AK3" s="95"/>
      <c r="AL3" s="95"/>
      <c r="AM3" s="95"/>
      <c r="AN3" s="95"/>
      <c r="AO3" s="95"/>
      <c r="AP3" s="95"/>
      <c r="AQ3" s="95"/>
      <c r="AR3" s="98"/>
      <c r="AS3" s="99"/>
      <c r="AT3" s="100"/>
      <c r="AU3" s="100"/>
      <c r="AV3" s="100"/>
      <c r="AW3" s="100"/>
      <c r="AX3" s="100"/>
      <c r="AY3" s="100"/>
      <c r="AZ3" s="100"/>
      <c r="BA3" s="100"/>
      <c r="BB3" s="92"/>
      <c r="BC3" s="92"/>
      <c r="BD3" s="92"/>
      <c r="BE3" s="92"/>
      <c r="BF3" s="86"/>
      <c r="BG3" s="86"/>
      <c r="BI3" s="86"/>
      <c r="BJ3" s="86"/>
      <c r="BK3" s="86"/>
      <c r="BL3" s="86"/>
      <c r="BM3" s="86"/>
      <c r="BN3" s="86"/>
      <c r="BO3" s="86"/>
      <c r="BP3" s="86"/>
      <c r="BQ3" s="86"/>
      <c r="BR3" s="86"/>
      <c r="BS3" s="86"/>
      <c r="BT3" s="86"/>
      <c r="BU3" s="86"/>
      <c r="BV3" s="86"/>
      <c r="BW3" s="86"/>
      <c r="BX3" s="86"/>
      <c r="BY3" s="86"/>
      <c r="BZ3" s="86"/>
      <c r="CA3" s="86"/>
      <c r="CB3" s="86"/>
      <c r="CC3" s="86"/>
      <c r="CD3" s="86"/>
      <c r="CE3" s="86"/>
      <c r="CF3" s="86"/>
      <c r="CG3" s="86"/>
      <c r="CH3" s="86"/>
      <c r="CI3" s="86"/>
      <c r="CJ3" s="86"/>
      <c r="CK3" s="86"/>
      <c r="CL3" s="86"/>
      <c r="CM3" s="86"/>
      <c r="CN3" s="86"/>
      <c r="CO3" s="86"/>
      <c r="CP3" s="86"/>
      <c r="CQ3" s="86"/>
      <c r="CR3" s="86"/>
      <c r="CS3" s="86"/>
      <c r="CT3" s="86"/>
      <c r="CU3" s="86"/>
      <c r="CV3" s="86"/>
      <c r="CW3" s="86"/>
      <c r="CX3" s="86"/>
      <c r="CY3" s="86"/>
      <c r="CZ3" s="86"/>
      <c r="DA3" s="86"/>
      <c r="DB3" s="86"/>
      <c r="DC3" s="86"/>
      <c r="DD3" s="86"/>
      <c r="DE3" s="86"/>
      <c r="DF3" s="86"/>
      <c r="DG3" s="86"/>
      <c r="DH3" s="86"/>
      <c r="DI3" s="86"/>
      <c r="DJ3" s="86"/>
      <c r="DK3" s="86"/>
      <c r="DL3" s="86"/>
      <c r="DM3" s="86"/>
      <c r="DN3" s="86"/>
      <c r="DO3" s="86"/>
      <c r="DP3" s="86"/>
      <c r="DQ3" s="86"/>
      <c r="DR3" s="86"/>
      <c r="DS3" s="86"/>
      <c r="DT3" s="86"/>
      <c r="DU3" s="86"/>
      <c r="DV3" s="86"/>
      <c r="DW3" s="86"/>
      <c r="DX3" s="86"/>
      <c r="DY3" s="86"/>
      <c r="DZ3" s="86"/>
      <c r="EA3" s="86"/>
      <c r="EB3" s="86"/>
      <c r="EC3" s="86"/>
      <c r="ED3" s="86"/>
      <c r="EE3" s="86"/>
      <c r="EF3" s="86"/>
      <c r="EG3" s="86"/>
      <c r="EH3" s="86"/>
      <c r="EI3" s="86"/>
      <c r="EJ3" s="86"/>
      <c r="EK3" s="86"/>
      <c r="EL3" s="86"/>
      <c r="EM3" s="86"/>
      <c r="EN3" s="86"/>
      <c r="EO3" s="86"/>
      <c r="EP3" s="86"/>
      <c r="EQ3" s="86"/>
      <c r="ER3" s="86"/>
      <c r="ES3" s="86"/>
      <c r="ET3" s="86"/>
      <c r="EU3" s="86"/>
      <c r="EV3" s="86"/>
      <c r="EW3" s="86"/>
      <c r="EX3" s="86"/>
      <c r="EY3" s="86"/>
      <c r="EZ3" s="86"/>
      <c r="FA3" s="86"/>
      <c r="FB3" s="86"/>
      <c r="FC3" s="86"/>
      <c r="FD3" s="86"/>
      <c r="FE3" s="86"/>
      <c r="FF3" s="86"/>
      <c r="FG3" s="86"/>
      <c r="FH3" s="86"/>
      <c r="FI3" s="86"/>
      <c r="FJ3" s="86"/>
      <c r="FK3" s="86"/>
      <c r="FL3" s="86"/>
      <c r="FM3" s="86"/>
      <c r="FN3" s="86"/>
      <c r="FO3" s="86"/>
      <c r="FP3" s="86"/>
      <c r="FQ3" s="86"/>
      <c r="FR3" s="86"/>
      <c r="FS3" s="86"/>
      <c r="FT3" s="86"/>
      <c r="FU3" s="86"/>
      <c r="FV3" s="86"/>
      <c r="FW3" s="86"/>
      <c r="FX3" s="86"/>
      <c r="FY3" s="86"/>
      <c r="FZ3" s="86"/>
      <c r="GA3" s="86"/>
      <c r="GB3" s="86"/>
      <c r="GC3" s="86"/>
      <c r="GD3" s="86"/>
      <c r="GE3" s="86"/>
      <c r="GF3" s="86"/>
      <c r="GG3" s="86"/>
      <c r="GH3" s="86"/>
      <c r="GI3" s="86"/>
      <c r="GJ3" s="86"/>
      <c r="GK3" s="86"/>
      <c r="GL3" s="86"/>
      <c r="GM3" s="86"/>
      <c r="GN3" s="86"/>
      <c r="GO3" s="86"/>
      <c r="GP3" s="86"/>
      <c r="GQ3" s="86"/>
      <c r="GR3" s="86"/>
      <c r="GS3" s="86"/>
      <c r="GT3" s="86"/>
      <c r="GU3" s="86"/>
      <c r="GV3" s="86"/>
      <c r="GW3" s="86"/>
      <c r="GX3" s="86"/>
      <c r="GY3" s="86"/>
      <c r="GZ3" s="86"/>
      <c r="HA3" s="86"/>
      <c r="HB3" s="86"/>
      <c r="HC3" s="86"/>
      <c r="HD3" s="86"/>
      <c r="HE3" s="86"/>
      <c r="HF3" s="86"/>
      <c r="HG3" s="86"/>
      <c r="HH3" s="86"/>
      <c r="HI3" s="86"/>
      <c r="HJ3" s="86"/>
      <c r="HK3" s="86"/>
      <c r="HL3" s="86"/>
      <c r="HM3" s="86"/>
      <c r="HN3" s="86"/>
      <c r="HO3" s="86"/>
      <c r="HP3" s="86"/>
      <c r="HQ3" s="86"/>
      <c r="HR3" s="86"/>
      <c r="HS3" s="86"/>
      <c r="HT3" s="86"/>
      <c r="HU3" s="86"/>
      <c r="HV3" s="86"/>
      <c r="HW3" s="86"/>
      <c r="HX3" s="86"/>
      <c r="HY3" s="86"/>
      <c r="HZ3" s="86"/>
      <c r="IA3" s="86"/>
      <c r="IB3" s="86"/>
      <c r="IC3" s="86"/>
      <c r="ID3" s="86"/>
      <c r="IE3" s="86"/>
      <c r="IF3" s="86"/>
      <c r="IG3" s="86"/>
      <c r="IH3" s="86"/>
      <c r="II3" s="86"/>
      <c r="IJ3" s="86"/>
      <c r="IK3" s="86"/>
      <c r="IL3" s="86"/>
      <c r="IM3" s="86"/>
      <c r="IN3" s="86"/>
      <c r="IO3" s="86"/>
      <c r="IP3" s="86"/>
      <c r="IQ3" s="86"/>
      <c r="IR3" s="86"/>
      <c r="IS3" s="86"/>
      <c r="IT3" s="86"/>
      <c r="IU3" s="86"/>
      <c r="IV3" s="86"/>
      <c r="IW3" s="86"/>
      <c r="IX3" s="86"/>
      <c r="IY3" s="86"/>
      <c r="IZ3" s="86"/>
      <c r="JA3" s="86"/>
      <c r="JB3" s="86"/>
      <c r="JC3" s="86"/>
      <c r="JD3" s="86"/>
      <c r="JE3" s="86"/>
      <c r="JF3" s="86"/>
      <c r="JG3" s="86"/>
      <c r="JH3" s="86"/>
      <c r="JI3" s="86"/>
      <c r="JJ3" s="86"/>
      <c r="JK3" s="86"/>
      <c r="JL3" s="86"/>
      <c r="JM3" s="86"/>
      <c r="JN3" s="86"/>
      <c r="JO3" s="86"/>
      <c r="JP3" s="86"/>
      <c r="JQ3" s="86"/>
      <c r="JR3" s="86"/>
      <c r="JS3" s="86"/>
      <c r="JT3" s="86"/>
      <c r="JU3" s="86"/>
      <c r="JV3" s="86"/>
      <c r="JW3" s="86"/>
      <c r="JX3" s="86"/>
      <c r="JY3" s="86"/>
      <c r="JZ3" s="86"/>
      <c r="KA3" s="86"/>
      <c r="KB3" s="86"/>
      <c r="KC3" s="86"/>
      <c r="KD3" s="86"/>
      <c r="KE3" s="86"/>
      <c r="KF3" s="86"/>
      <c r="KG3" s="86"/>
      <c r="KH3" s="86"/>
      <c r="KI3" s="86"/>
      <c r="KJ3" s="86"/>
      <c r="KK3" s="86"/>
      <c r="KL3" s="86"/>
      <c r="KM3" s="86"/>
      <c r="KN3" s="86"/>
      <c r="KO3" s="86"/>
      <c r="KP3" s="86"/>
      <c r="KQ3" s="86"/>
      <c r="KR3" s="86"/>
      <c r="KS3" s="86"/>
      <c r="KT3" s="86"/>
      <c r="KU3" s="86"/>
      <c r="KV3" s="86"/>
      <c r="KW3" s="86"/>
      <c r="KX3" s="86"/>
      <c r="KY3" s="86"/>
      <c r="KZ3" s="86"/>
      <c r="LA3" s="86"/>
      <c r="LB3" s="86"/>
      <c r="LC3" s="86"/>
      <c r="LD3" s="86"/>
      <c r="LE3" s="86"/>
      <c r="LF3" s="86"/>
      <c r="LG3" s="86"/>
      <c r="LH3" s="86"/>
      <c r="LI3" s="86"/>
      <c r="LJ3" s="86"/>
      <c r="LK3" s="86"/>
      <c r="LL3" s="86"/>
      <c r="LM3" s="86"/>
      <c r="LN3" s="86"/>
      <c r="LO3" s="86"/>
      <c r="LP3" s="86"/>
      <c r="LQ3" s="86"/>
      <c r="LR3" s="86"/>
      <c r="LS3" s="86"/>
      <c r="LT3" s="86"/>
      <c r="LU3" s="86"/>
      <c r="LV3" s="86"/>
      <c r="LW3" s="86"/>
      <c r="LX3" s="86"/>
      <c r="LY3" s="86"/>
      <c r="LZ3" s="86"/>
      <c r="MA3" s="86"/>
      <c r="MB3" s="86"/>
      <c r="MC3" s="86"/>
      <c r="MD3" s="86"/>
      <c r="ME3" s="86"/>
      <c r="MF3" s="86"/>
      <c r="MG3" s="86"/>
      <c r="MH3" s="86"/>
      <c r="MI3" s="86"/>
      <c r="MJ3" s="86"/>
      <c r="MK3" s="86"/>
      <c r="ML3" s="86"/>
      <c r="MM3" s="86"/>
      <c r="MN3" s="86"/>
      <c r="MO3" s="86"/>
      <c r="MP3" s="86"/>
      <c r="MQ3" s="86"/>
      <c r="MR3" s="86"/>
      <c r="MS3" s="86"/>
      <c r="MT3" s="86"/>
      <c r="MU3" s="86"/>
      <c r="MV3" s="86"/>
      <c r="MW3" s="86"/>
      <c r="MX3" s="86"/>
      <c r="MY3" s="86"/>
      <c r="MZ3" s="86"/>
      <c r="NA3" s="86"/>
      <c r="NB3" s="86"/>
      <c r="NC3" s="86"/>
      <c r="ND3" s="86"/>
      <c r="NE3" s="86"/>
      <c r="NF3" s="86"/>
      <c r="NG3" s="86"/>
      <c r="NH3" s="86"/>
      <c r="NI3" s="86"/>
      <c r="NJ3" s="86"/>
      <c r="NK3" s="86"/>
      <c r="NL3" s="86"/>
      <c r="NM3" s="86"/>
      <c r="NN3" s="86"/>
      <c r="NO3" s="86"/>
      <c r="NP3" s="86"/>
      <c r="NQ3" s="86"/>
      <c r="NR3" s="86"/>
      <c r="NS3" s="86"/>
      <c r="NT3" s="86"/>
      <c r="NU3" s="86"/>
      <c r="NV3" s="86"/>
      <c r="NW3" s="86"/>
      <c r="NX3" s="86"/>
      <c r="NY3" s="86"/>
      <c r="NZ3" s="86"/>
      <c r="OA3" s="86"/>
      <c r="OB3" s="86"/>
      <c r="OC3" s="86"/>
      <c r="OD3" s="86"/>
      <c r="OE3" s="86"/>
      <c r="OF3" s="86"/>
      <c r="OG3" s="86"/>
      <c r="OH3" s="86"/>
      <c r="OI3" s="86"/>
      <c r="OJ3" s="86"/>
      <c r="OK3" s="86"/>
      <c r="OL3" s="86"/>
      <c r="OM3" s="86"/>
      <c r="ON3" s="86"/>
      <c r="OO3" s="86"/>
      <c r="OP3" s="86"/>
      <c r="OQ3" s="86"/>
      <c r="OR3" s="86"/>
      <c r="OS3" s="86"/>
      <c r="OT3" s="86"/>
      <c r="OU3" s="86"/>
      <c r="OV3" s="86"/>
      <c r="OW3" s="86"/>
      <c r="OX3" s="86"/>
      <c r="OY3" s="86"/>
      <c r="OZ3" s="86"/>
      <c r="PA3" s="86"/>
      <c r="PB3" s="86"/>
      <c r="PC3" s="86"/>
      <c r="PD3" s="86"/>
      <c r="PE3" s="86"/>
      <c r="PF3" s="86"/>
      <c r="PG3" s="86"/>
      <c r="PH3" s="86"/>
      <c r="PI3" s="86"/>
      <c r="PJ3" s="86"/>
      <c r="PK3" s="86"/>
      <c r="PL3" s="86"/>
      <c r="PM3" s="86"/>
      <c r="PN3" s="86"/>
      <c r="PO3" s="86"/>
      <c r="PP3" s="86"/>
      <c r="PQ3" s="86"/>
      <c r="PR3" s="86"/>
      <c r="PS3" s="86"/>
      <c r="PT3" s="86"/>
      <c r="PU3" s="86"/>
      <c r="PV3" s="86"/>
      <c r="PW3" s="86"/>
      <c r="PX3" s="86"/>
      <c r="PY3" s="86"/>
      <c r="PZ3" s="86"/>
      <c r="QA3" s="86"/>
      <c r="QB3" s="86"/>
      <c r="QC3" s="86"/>
      <c r="QD3" s="86"/>
      <c r="QE3" s="86"/>
      <c r="QF3" s="86"/>
      <c r="QG3" s="86"/>
      <c r="QH3" s="86"/>
      <c r="QI3" s="86"/>
      <c r="QJ3" s="86"/>
      <c r="QK3" s="86"/>
      <c r="QL3" s="86"/>
      <c r="QM3" s="86"/>
      <c r="QN3" s="86"/>
      <c r="QO3" s="86"/>
      <c r="QP3" s="86"/>
      <c r="QQ3" s="86"/>
      <c r="QR3" s="86"/>
      <c r="QS3" s="86"/>
      <c r="QT3" s="86"/>
      <c r="QU3" s="86"/>
      <c r="QV3" s="86"/>
      <c r="QW3" s="86"/>
      <c r="QX3" s="86"/>
      <c r="QY3" s="86"/>
      <c r="QZ3" s="86"/>
      <c r="RA3" s="86"/>
      <c r="RB3" s="86"/>
      <c r="RC3" s="86"/>
      <c r="RD3" s="86"/>
      <c r="RE3" s="86"/>
      <c r="RF3" s="86"/>
      <c r="RG3" s="86"/>
      <c r="RH3" s="86"/>
      <c r="RI3" s="86"/>
      <c r="RJ3" s="86"/>
      <c r="RK3" s="86"/>
      <c r="RL3" s="86"/>
      <c r="RM3" s="86"/>
      <c r="RN3" s="86"/>
      <c r="RO3" s="86"/>
      <c r="RP3" s="86"/>
      <c r="RQ3" s="86"/>
      <c r="RR3" s="86"/>
      <c r="RS3" s="86"/>
      <c r="RT3" s="86"/>
      <c r="RU3" s="86"/>
      <c r="RV3" s="86"/>
      <c r="RW3" s="86"/>
      <c r="RX3" s="86"/>
      <c r="RY3" s="86"/>
      <c r="RZ3" s="86"/>
      <c r="SA3" s="86"/>
      <c r="SB3" s="86"/>
      <c r="SC3" s="86"/>
      <c r="SD3" s="86"/>
      <c r="SE3" s="86"/>
      <c r="SF3" s="86"/>
      <c r="SG3" s="86"/>
      <c r="SH3" s="86"/>
      <c r="SI3" s="86"/>
      <c r="SJ3" s="86"/>
      <c r="SK3" s="86"/>
      <c r="SL3" s="86"/>
      <c r="SM3" s="86"/>
      <c r="SN3" s="86"/>
      <c r="SO3" s="86"/>
      <c r="SP3" s="86"/>
      <c r="SQ3" s="86"/>
      <c r="SR3" s="86"/>
      <c r="SS3" s="86"/>
      <c r="ST3" s="86"/>
      <c r="SU3" s="86"/>
      <c r="SV3" s="86"/>
      <c r="SW3" s="86"/>
      <c r="SX3" s="86"/>
      <c r="SY3" s="86"/>
      <c r="SZ3" s="86"/>
      <c r="TA3" s="86"/>
      <c r="TB3" s="86"/>
      <c r="TC3" s="86"/>
      <c r="TD3" s="86"/>
      <c r="TE3" s="86"/>
      <c r="TF3" s="86"/>
      <c r="TG3" s="86"/>
      <c r="TH3" s="86"/>
      <c r="TI3" s="86"/>
      <c r="TJ3" s="86"/>
      <c r="TK3" s="86"/>
      <c r="TL3" s="86"/>
      <c r="TM3" s="86"/>
      <c r="TN3" s="86"/>
      <c r="TO3" s="86"/>
      <c r="TP3" s="86"/>
      <c r="TQ3" s="86"/>
      <c r="TR3" s="86"/>
      <c r="TS3" s="86"/>
      <c r="TT3" s="86"/>
      <c r="TU3" s="86"/>
      <c r="TV3" s="86"/>
      <c r="TW3" s="86"/>
      <c r="TX3" s="86"/>
      <c r="TY3" s="86"/>
      <c r="TZ3" s="86"/>
      <c r="UA3" s="86"/>
      <c r="UB3" s="86"/>
      <c r="UC3" s="86"/>
      <c r="UD3" s="86"/>
      <c r="UE3" s="86"/>
      <c r="UF3" s="86"/>
      <c r="UG3" s="86"/>
      <c r="UH3" s="86"/>
      <c r="UI3" s="86"/>
      <c r="UJ3" s="86"/>
      <c r="UK3" s="86"/>
      <c r="UL3" s="86"/>
      <c r="UM3" s="86"/>
      <c r="UN3" s="86"/>
      <c r="UO3" s="86"/>
      <c r="UP3" s="86"/>
      <c r="UQ3" s="86"/>
      <c r="UR3" s="86"/>
      <c r="US3" s="86"/>
      <c r="UT3" s="86"/>
      <c r="UU3" s="86"/>
      <c r="UV3" s="86"/>
      <c r="UW3" s="86"/>
      <c r="UX3" s="86"/>
      <c r="UY3" s="86"/>
      <c r="UZ3" s="86"/>
      <c r="VA3" s="86"/>
      <c r="VB3" s="86"/>
      <c r="VC3" s="86"/>
      <c r="VD3" s="86"/>
      <c r="VE3" s="86"/>
      <c r="VF3" s="86"/>
      <c r="VG3" s="86"/>
      <c r="VH3" s="86"/>
      <c r="VI3" s="86"/>
      <c r="VJ3" s="86"/>
      <c r="VK3" s="86"/>
      <c r="VL3" s="86"/>
      <c r="VM3" s="86"/>
      <c r="VN3" s="86"/>
      <c r="VO3" s="86"/>
      <c r="VP3" s="86"/>
      <c r="VQ3" s="86"/>
      <c r="VR3" s="86"/>
      <c r="VS3" s="86"/>
      <c r="VT3" s="86"/>
      <c r="VU3" s="86"/>
      <c r="VV3" s="86"/>
      <c r="VW3" s="86"/>
      <c r="VX3" s="86"/>
      <c r="VY3" s="86"/>
      <c r="VZ3" s="86"/>
      <c r="WA3" s="86"/>
      <c r="WB3" s="86"/>
      <c r="WC3" s="86"/>
      <c r="WD3" s="86"/>
      <c r="WE3" s="86"/>
      <c r="WF3" s="86"/>
      <c r="WG3" s="86"/>
      <c r="WH3" s="86"/>
      <c r="WI3" s="86"/>
      <c r="WJ3" s="86"/>
      <c r="WK3" s="86"/>
      <c r="WL3" s="86"/>
      <c r="WM3" s="86"/>
      <c r="WN3" s="86"/>
      <c r="WO3" s="86"/>
      <c r="WP3" s="86"/>
      <c r="WQ3" s="86"/>
      <c r="WR3" s="86"/>
      <c r="WS3" s="86"/>
      <c r="WT3" s="86"/>
      <c r="WU3" s="86"/>
      <c r="WV3" s="86"/>
      <c r="WW3" s="86"/>
      <c r="WX3" s="86"/>
      <c r="WY3" s="86"/>
      <c r="WZ3" s="86"/>
      <c r="XA3" s="86"/>
      <c r="XB3" s="86"/>
      <c r="XC3" s="86"/>
      <c r="XD3" s="86"/>
      <c r="XE3" s="86"/>
      <c r="XF3" s="86"/>
      <c r="XG3" s="86"/>
      <c r="XH3" s="86"/>
      <c r="XI3" s="86"/>
      <c r="XJ3" s="86"/>
      <c r="XK3" s="86"/>
      <c r="XL3" s="86"/>
      <c r="XM3" s="86"/>
      <c r="XN3" s="86"/>
      <c r="XO3" s="86"/>
      <c r="XP3" s="86"/>
      <c r="XQ3" s="86"/>
      <c r="XR3" s="86"/>
      <c r="XS3" s="86"/>
      <c r="XT3" s="86"/>
      <c r="XU3" s="86"/>
      <c r="XV3" s="86"/>
      <c r="XW3" s="86"/>
      <c r="XX3" s="86"/>
      <c r="XY3" s="86"/>
      <c r="XZ3" s="86"/>
      <c r="YA3" s="86"/>
      <c r="YB3" s="86"/>
      <c r="YC3" s="86"/>
      <c r="YD3" s="86"/>
      <c r="YE3" s="86"/>
      <c r="YF3" s="86"/>
      <c r="YG3" s="86"/>
      <c r="YH3" s="86"/>
      <c r="YI3" s="86"/>
      <c r="YJ3" s="86"/>
      <c r="YK3" s="86"/>
      <c r="YL3" s="86"/>
      <c r="YM3" s="86"/>
      <c r="YN3" s="86"/>
      <c r="YO3" s="86"/>
      <c r="YP3" s="86"/>
      <c r="YQ3" s="86"/>
      <c r="YR3" s="86"/>
      <c r="YS3" s="86"/>
      <c r="YT3" s="86"/>
      <c r="YU3" s="86"/>
      <c r="YV3" s="86"/>
      <c r="YW3" s="86"/>
      <c r="YX3" s="86"/>
      <c r="YY3" s="86"/>
      <c r="YZ3" s="86"/>
      <c r="ZA3" s="86"/>
      <c r="ZB3" s="86"/>
      <c r="ZC3" s="86"/>
      <c r="ZD3" s="86"/>
      <c r="ZE3" s="86"/>
      <c r="ZF3" s="86"/>
      <c r="ZG3" s="86"/>
      <c r="ZH3" s="86"/>
      <c r="ZI3" s="86"/>
      <c r="ZJ3" s="86"/>
      <c r="ZK3" s="86"/>
      <c r="ZL3" s="86"/>
      <c r="ZM3" s="86"/>
      <c r="ZN3" s="86"/>
      <c r="ZO3" s="86"/>
      <c r="ZP3" s="86"/>
      <c r="ZQ3" s="86"/>
      <c r="ZR3" s="86"/>
      <c r="ZS3" s="86"/>
      <c r="ZT3" s="86"/>
      <c r="ZU3" s="86"/>
      <c r="ZV3" s="86"/>
      <c r="ZW3" s="86"/>
      <c r="ZX3" s="86"/>
      <c r="ZY3" s="86"/>
      <c r="ZZ3" s="86"/>
      <c r="AAA3" s="86"/>
      <c r="AAB3" s="86"/>
      <c r="AAC3" s="86"/>
      <c r="AAD3" s="86"/>
      <c r="AAE3" s="86"/>
      <c r="AAF3" s="86"/>
      <c r="AAG3" s="86"/>
      <c r="AAH3" s="86"/>
      <c r="AAI3" s="86"/>
      <c r="AAJ3" s="86"/>
      <c r="AAK3" s="86"/>
      <c r="AAL3" s="86"/>
      <c r="AAM3" s="86"/>
      <c r="AAN3" s="86"/>
      <c r="AAO3" s="86"/>
      <c r="AAP3" s="86"/>
      <c r="AAQ3" s="86"/>
      <c r="AAR3" s="86"/>
      <c r="AAS3" s="86"/>
      <c r="AAT3" s="86"/>
      <c r="AAU3" s="86"/>
      <c r="AAV3" s="86"/>
      <c r="AAW3" s="86"/>
      <c r="AAX3" s="86"/>
      <c r="AAY3" s="86"/>
      <c r="AAZ3" s="86"/>
      <c r="ABA3" s="86"/>
      <c r="ABB3" s="86"/>
      <c r="ABC3" s="86"/>
      <c r="ABD3" s="86"/>
      <c r="ABE3" s="86"/>
      <c r="ABF3" s="86"/>
      <c r="ABG3" s="86"/>
      <c r="ABH3" s="86"/>
      <c r="ABI3" s="86"/>
      <c r="ABJ3" s="86"/>
      <c r="ABK3" s="86"/>
      <c r="ABL3" s="86"/>
      <c r="ABM3" s="86"/>
      <c r="ABN3" s="86"/>
      <c r="ABO3" s="86"/>
      <c r="ABP3" s="86"/>
      <c r="ABQ3" s="86"/>
      <c r="ABR3" s="86"/>
      <c r="ABS3" s="86"/>
      <c r="ABT3" s="86"/>
      <c r="ABU3" s="86"/>
      <c r="ABV3" s="86"/>
      <c r="ABW3" s="86"/>
      <c r="ABX3" s="86"/>
      <c r="ABY3" s="86"/>
      <c r="ABZ3" s="86"/>
      <c r="ACA3" s="86"/>
      <c r="ACB3" s="86"/>
      <c r="ACC3" s="86"/>
      <c r="ACD3" s="86"/>
      <c r="ACE3" s="86"/>
      <c r="ACF3" s="86"/>
      <c r="ACG3" s="86"/>
      <c r="ACH3" s="86"/>
      <c r="ACI3" s="86"/>
      <c r="ACJ3" s="86"/>
      <c r="ACK3" s="86"/>
      <c r="ACL3" s="86"/>
      <c r="ACM3" s="86"/>
      <c r="ACN3" s="86"/>
      <c r="ACO3" s="86"/>
      <c r="ACP3" s="86"/>
      <c r="ACQ3" s="86"/>
      <c r="ACR3" s="86"/>
      <c r="ACS3" s="86"/>
      <c r="ACT3" s="86"/>
      <c r="ACU3" s="86"/>
      <c r="ACV3" s="86"/>
      <c r="ACW3" s="86"/>
      <c r="ACX3" s="86"/>
      <c r="ACY3" s="86"/>
      <c r="ACZ3" s="86"/>
      <c r="ADA3" s="86"/>
      <c r="ADB3" s="86"/>
      <c r="ADC3" s="86"/>
      <c r="ADD3" s="86"/>
      <c r="ADE3" s="86"/>
      <c r="ADF3" s="86"/>
      <c r="ADG3" s="86"/>
      <c r="ADH3" s="86"/>
      <c r="ADI3" s="86"/>
      <c r="ADJ3" s="86"/>
      <c r="ADK3" s="86"/>
      <c r="ADL3" s="86"/>
      <c r="ADM3" s="86"/>
      <c r="ADN3" s="86"/>
      <c r="ADO3" s="86"/>
      <c r="ADP3" s="86"/>
      <c r="ADQ3" s="86"/>
      <c r="ADR3" s="86"/>
      <c r="ADS3" s="86"/>
      <c r="ADT3" s="86"/>
      <c r="ADU3" s="86"/>
      <c r="ADV3" s="86"/>
      <c r="ADW3" s="86"/>
      <c r="ADX3" s="86"/>
      <c r="ADY3" s="86"/>
      <c r="ADZ3" s="86"/>
      <c r="AEA3" s="86"/>
      <c r="AEB3" s="86"/>
      <c r="AEC3" s="86"/>
      <c r="AED3" s="86"/>
      <c r="AEE3" s="86"/>
      <c r="AEF3" s="86"/>
      <c r="AEG3" s="86"/>
      <c r="AEH3" s="86"/>
      <c r="AEI3" s="86"/>
      <c r="AEJ3" s="86"/>
      <c r="AEK3" s="86"/>
      <c r="AEL3" s="86"/>
      <c r="AEM3" s="86"/>
      <c r="AEN3" s="86"/>
      <c r="AEO3" s="86"/>
      <c r="AEP3" s="86"/>
      <c r="AEQ3" s="86"/>
      <c r="AER3" s="86"/>
      <c r="AES3" s="86"/>
      <c r="AET3" s="86"/>
      <c r="AEU3" s="86"/>
      <c r="AEV3" s="86"/>
      <c r="AEW3" s="86"/>
      <c r="AEX3" s="86"/>
      <c r="AEY3" s="86"/>
      <c r="AEZ3" s="86"/>
      <c r="AFA3" s="86"/>
      <c r="AFB3" s="86"/>
      <c r="AFC3" s="86"/>
      <c r="AFD3" s="86"/>
      <c r="AFE3" s="86"/>
      <c r="AFF3" s="86"/>
      <c r="AFG3" s="86"/>
      <c r="AFH3" s="86"/>
      <c r="AFI3" s="86"/>
      <c r="AFJ3" s="86"/>
      <c r="AFK3" s="86"/>
      <c r="AFL3" s="86"/>
      <c r="AFM3" s="86"/>
      <c r="AFN3" s="86"/>
      <c r="AFO3" s="86"/>
      <c r="AFP3" s="86"/>
      <c r="AFQ3" s="86"/>
      <c r="AFR3" s="86"/>
      <c r="AFS3" s="86"/>
      <c r="AFT3" s="86"/>
      <c r="AFU3" s="86"/>
      <c r="AFV3" s="86"/>
      <c r="AFW3" s="86"/>
      <c r="AFX3" s="86"/>
      <c r="AFY3" s="86"/>
      <c r="AFZ3" s="86"/>
      <c r="AGA3" s="86"/>
      <c r="AGB3" s="86"/>
      <c r="AGC3" s="86"/>
      <c r="AGD3" s="86"/>
      <c r="AGE3" s="86"/>
      <c r="AGF3" s="86"/>
      <c r="AGG3" s="86"/>
      <c r="AGH3" s="86"/>
      <c r="AGI3" s="86"/>
      <c r="AGJ3" s="86"/>
      <c r="AGK3" s="86"/>
      <c r="AGL3" s="86"/>
      <c r="AGM3" s="86"/>
      <c r="AGN3" s="86"/>
      <c r="AGO3" s="86"/>
      <c r="AGP3" s="86"/>
      <c r="AGQ3" s="86"/>
      <c r="AGR3" s="86"/>
      <c r="AGS3" s="86"/>
      <c r="AGT3" s="86"/>
      <c r="AGU3" s="86"/>
      <c r="AGV3" s="86"/>
      <c r="AGW3" s="86"/>
      <c r="AGX3" s="86"/>
      <c r="AGY3" s="86"/>
      <c r="AGZ3" s="86"/>
      <c r="AHA3" s="86"/>
      <c r="AHB3" s="86"/>
      <c r="AHC3" s="86"/>
      <c r="AHD3" s="86"/>
      <c r="AHE3" s="86"/>
      <c r="AHF3" s="86"/>
      <c r="AHG3" s="86"/>
      <c r="AHH3" s="86"/>
      <c r="AHI3" s="86"/>
      <c r="AHJ3" s="86"/>
      <c r="AHK3" s="86"/>
      <c r="AHL3" s="86"/>
      <c r="AHM3" s="86"/>
      <c r="AHN3" s="86"/>
      <c r="AHO3" s="86"/>
      <c r="AHP3" s="86"/>
      <c r="AHQ3" s="86"/>
      <c r="AHR3" s="86"/>
      <c r="AHS3" s="86"/>
      <c r="AHT3" s="86"/>
      <c r="AHU3" s="86"/>
      <c r="AHV3" s="86"/>
      <c r="AHW3" s="86"/>
      <c r="AHX3" s="86"/>
      <c r="AHY3" s="86"/>
      <c r="AHZ3" s="86"/>
      <c r="AIA3" s="86"/>
      <c r="AIB3" s="86"/>
      <c r="AIC3" s="86"/>
      <c r="AID3" s="86"/>
      <c r="AIE3" s="86"/>
      <c r="AIF3" s="86"/>
      <c r="AIG3" s="86"/>
      <c r="AIH3" s="86"/>
      <c r="AII3" s="86"/>
      <c r="AIJ3" s="86"/>
      <c r="AIK3" s="86"/>
      <c r="AIL3" s="86"/>
      <c r="AIM3" s="86"/>
      <c r="AIN3" s="86"/>
      <c r="AIO3" s="86"/>
      <c r="AIP3" s="86"/>
      <c r="AIQ3" s="86"/>
      <c r="AIR3" s="86"/>
      <c r="AIS3" s="86"/>
      <c r="AIT3" s="86"/>
      <c r="AIU3" s="86"/>
      <c r="AIV3" s="86"/>
      <c r="AIW3" s="86"/>
      <c r="AIX3" s="86"/>
      <c r="AIY3" s="86"/>
      <c r="AIZ3" s="86"/>
      <c r="AJA3" s="86"/>
      <c r="AJB3" s="86"/>
      <c r="AJC3" s="86"/>
      <c r="AJD3" s="86"/>
      <c r="AJE3" s="86"/>
      <c r="AJF3" s="86"/>
      <c r="AJG3" s="86"/>
      <c r="AJH3" s="86"/>
      <c r="AJI3" s="86"/>
      <c r="AJJ3" s="86"/>
      <c r="AJK3" s="86"/>
      <c r="AJL3" s="86"/>
      <c r="AJM3" s="86"/>
      <c r="AJN3" s="86"/>
      <c r="AJO3" s="86"/>
      <c r="AJP3" s="86"/>
      <c r="AJQ3" s="86"/>
      <c r="AJR3" s="86"/>
      <c r="AJS3" s="86"/>
      <c r="AJT3" s="86"/>
      <c r="AJU3" s="86"/>
      <c r="AJV3" s="86"/>
      <c r="AJW3" s="86"/>
      <c r="AJX3" s="86"/>
      <c r="AJY3" s="86"/>
      <c r="AJZ3" s="86"/>
      <c r="AKA3" s="86"/>
      <c r="AKB3" s="86"/>
      <c r="AKC3" s="86"/>
      <c r="AKD3" s="86"/>
      <c r="AKE3" s="86"/>
      <c r="AKF3" s="86"/>
      <c r="AKG3" s="86"/>
      <c r="AKH3" s="86"/>
      <c r="AKI3" s="86"/>
      <c r="AKJ3" s="86"/>
      <c r="AKK3" s="86"/>
      <c r="AKL3" s="86"/>
      <c r="AKM3" s="86"/>
      <c r="AKN3" s="86"/>
      <c r="AKO3" s="86"/>
      <c r="AKP3" s="86"/>
      <c r="AKQ3" s="86"/>
      <c r="AKR3" s="86"/>
      <c r="AKS3" s="86"/>
      <c r="AKT3" s="86"/>
      <c r="AKU3" s="86"/>
      <c r="AKV3" s="86"/>
      <c r="AKW3" s="86"/>
      <c r="AKX3" s="86"/>
      <c r="AKY3" s="86"/>
      <c r="AKZ3" s="86"/>
      <c r="ALA3" s="86"/>
      <c r="ALB3" s="86"/>
      <c r="ALC3" s="86"/>
      <c r="ALD3" s="86"/>
      <c r="ALE3" s="86"/>
      <c r="ALF3" s="86"/>
      <c r="ALG3" s="86"/>
      <c r="ALH3" s="86"/>
      <c r="ALI3" s="86"/>
      <c r="ALJ3" s="86"/>
      <c r="ALK3" s="86"/>
      <c r="ALL3" s="86"/>
      <c r="ALM3" s="86"/>
      <c r="ALN3" s="86"/>
      <c r="ALO3" s="86"/>
      <c r="ALP3" s="86"/>
      <c r="ALQ3" s="86"/>
      <c r="ALR3" s="86"/>
      <c r="ALS3" s="86"/>
      <c r="ALT3" s="86"/>
      <c r="ALU3" s="86"/>
      <c r="ALV3" s="86"/>
      <c r="ALW3" s="86"/>
      <c r="ALX3" s="86"/>
      <c r="ALY3" s="86"/>
      <c r="ALZ3" s="86"/>
      <c r="AMA3" s="86"/>
      <c r="AMB3" s="86"/>
      <c r="AMC3" s="86"/>
      <c r="AMD3" s="86"/>
      <c r="AME3" s="86"/>
      <c r="AMF3" s="86"/>
      <c r="AMG3" s="86"/>
      <c r="AMH3" s="86"/>
    </row>
    <row r="4" spans="1:1022" s="93" customFormat="1" ht="18" customHeight="1" x14ac:dyDescent="0.3">
      <c r="A4" s="101"/>
      <c r="B4" s="95"/>
      <c r="C4" s="95"/>
      <c r="D4" s="95"/>
      <c r="E4" s="95"/>
      <c r="F4" s="95"/>
      <c r="G4" s="95"/>
      <c r="H4" s="95"/>
      <c r="I4" s="95"/>
      <c r="J4" s="95"/>
      <c r="K4" s="98"/>
      <c r="L4" s="95"/>
      <c r="M4" s="95"/>
      <c r="N4" s="98"/>
      <c r="O4" s="95"/>
      <c r="P4" s="95"/>
      <c r="Q4" s="95"/>
      <c r="R4" s="95"/>
      <c r="S4" s="95"/>
      <c r="T4" s="95"/>
      <c r="U4" s="95"/>
      <c r="V4" s="95"/>
      <c r="W4" s="96"/>
      <c r="X4" s="95"/>
      <c r="Y4" s="95"/>
      <c r="Z4" s="97"/>
      <c r="AA4" s="95"/>
      <c r="AB4" s="95"/>
      <c r="AC4" s="95"/>
      <c r="AD4" s="95"/>
      <c r="AE4" s="95"/>
      <c r="AF4" s="95"/>
      <c r="AG4" s="95"/>
      <c r="AH4" s="95"/>
      <c r="AI4" s="95"/>
      <c r="AJ4" s="95"/>
      <c r="AK4" s="95"/>
      <c r="AL4" s="95"/>
      <c r="AM4" s="95"/>
      <c r="AN4" s="95"/>
      <c r="AO4" s="95"/>
      <c r="AP4" s="95"/>
      <c r="AQ4" s="95"/>
      <c r="AR4" s="98"/>
      <c r="AS4" s="99"/>
      <c r="AT4" s="100"/>
      <c r="AU4" s="100"/>
      <c r="AV4" s="100"/>
      <c r="AW4" s="100"/>
      <c r="AX4" s="100"/>
      <c r="AY4" s="100"/>
      <c r="AZ4" s="100"/>
      <c r="BA4" s="100"/>
      <c r="BB4" s="92"/>
      <c r="BC4" s="92"/>
      <c r="BD4" s="92"/>
      <c r="BE4" s="92"/>
      <c r="BF4" s="86"/>
      <c r="BG4" s="86"/>
      <c r="BI4" s="86"/>
      <c r="BJ4" s="86"/>
      <c r="BK4" s="86"/>
      <c r="BL4" s="86"/>
      <c r="BM4" s="86"/>
      <c r="BN4" s="86"/>
      <c r="BO4" s="86"/>
      <c r="BP4" s="86"/>
      <c r="BQ4" s="86"/>
      <c r="BR4" s="86"/>
      <c r="BS4" s="86"/>
      <c r="BT4" s="86"/>
      <c r="BU4" s="86"/>
      <c r="BV4" s="86"/>
      <c r="BW4" s="86"/>
      <c r="BX4" s="86"/>
      <c r="BY4" s="86"/>
      <c r="BZ4" s="86"/>
      <c r="CA4" s="86"/>
      <c r="CB4" s="86"/>
      <c r="CC4" s="86"/>
      <c r="CD4" s="86"/>
      <c r="CE4" s="86"/>
      <c r="CF4" s="86"/>
      <c r="CG4" s="86"/>
      <c r="CH4" s="86"/>
      <c r="CI4" s="86"/>
      <c r="CJ4" s="86"/>
      <c r="CK4" s="86"/>
      <c r="CL4" s="86"/>
      <c r="CM4" s="86"/>
      <c r="CN4" s="86"/>
      <c r="CO4" s="86"/>
      <c r="CP4" s="86"/>
      <c r="CQ4" s="86"/>
      <c r="CR4" s="86"/>
      <c r="CS4" s="86"/>
      <c r="CT4" s="86"/>
      <c r="CU4" s="86"/>
      <c r="CV4" s="86"/>
      <c r="CW4" s="86"/>
      <c r="CX4" s="86"/>
      <c r="CY4" s="86"/>
      <c r="CZ4" s="86"/>
      <c r="DA4" s="86"/>
      <c r="DB4" s="86"/>
      <c r="DC4" s="86"/>
      <c r="DD4" s="86"/>
      <c r="DE4" s="86"/>
      <c r="DF4" s="86"/>
      <c r="DG4" s="86"/>
      <c r="DH4" s="86"/>
      <c r="DI4" s="86"/>
      <c r="DJ4" s="86"/>
      <c r="DK4" s="86"/>
      <c r="DL4" s="86"/>
      <c r="DM4" s="86"/>
      <c r="DN4" s="86"/>
      <c r="DO4" s="86"/>
      <c r="DP4" s="86"/>
      <c r="DQ4" s="86"/>
      <c r="DR4" s="86"/>
      <c r="DS4" s="86"/>
      <c r="DT4" s="86"/>
      <c r="DU4" s="86"/>
      <c r="DV4" s="86"/>
      <c r="DW4" s="86"/>
      <c r="DX4" s="86"/>
      <c r="DY4" s="86"/>
      <c r="DZ4" s="86"/>
      <c r="EA4" s="86"/>
      <c r="EB4" s="86"/>
      <c r="EC4" s="86"/>
      <c r="ED4" s="86"/>
      <c r="EE4" s="86"/>
      <c r="EF4" s="86"/>
      <c r="EG4" s="86"/>
      <c r="EH4" s="86"/>
      <c r="EI4" s="86"/>
      <c r="EJ4" s="86"/>
      <c r="EK4" s="86"/>
      <c r="EL4" s="86"/>
      <c r="EM4" s="86"/>
      <c r="EN4" s="86"/>
      <c r="EO4" s="86"/>
      <c r="EP4" s="86"/>
      <c r="EQ4" s="86"/>
      <c r="ER4" s="86"/>
      <c r="ES4" s="86"/>
      <c r="ET4" s="86"/>
      <c r="EU4" s="86"/>
      <c r="EV4" s="86"/>
      <c r="EW4" s="86"/>
      <c r="EX4" s="86"/>
      <c r="EY4" s="86"/>
      <c r="EZ4" s="86"/>
      <c r="FA4" s="86"/>
      <c r="FB4" s="86"/>
      <c r="FC4" s="86"/>
      <c r="FD4" s="86"/>
      <c r="FE4" s="86"/>
      <c r="FF4" s="86"/>
      <c r="FG4" s="86"/>
      <c r="FH4" s="86"/>
      <c r="FI4" s="86"/>
      <c r="FJ4" s="86"/>
      <c r="FK4" s="86"/>
      <c r="FL4" s="86"/>
      <c r="FM4" s="86"/>
      <c r="FN4" s="86"/>
      <c r="FO4" s="86"/>
      <c r="FP4" s="86"/>
      <c r="FQ4" s="86"/>
      <c r="FR4" s="86"/>
      <c r="FS4" s="86"/>
      <c r="FT4" s="86"/>
      <c r="FU4" s="86"/>
      <c r="FV4" s="86"/>
      <c r="FW4" s="86"/>
      <c r="FX4" s="86"/>
      <c r="FY4" s="86"/>
      <c r="FZ4" s="86"/>
      <c r="GA4" s="86"/>
      <c r="GB4" s="86"/>
      <c r="GC4" s="86"/>
      <c r="GD4" s="86"/>
      <c r="GE4" s="86"/>
      <c r="GF4" s="86"/>
      <c r="GG4" s="86"/>
      <c r="GH4" s="86"/>
      <c r="GI4" s="86"/>
      <c r="GJ4" s="86"/>
      <c r="GK4" s="86"/>
      <c r="GL4" s="86"/>
      <c r="GM4" s="86"/>
      <c r="GN4" s="86"/>
      <c r="GO4" s="86"/>
      <c r="GP4" s="86"/>
      <c r="GQ4" s="86"/>
      <c r="GR4" s="86"/>
      <c r="GS4" s="86"/>
      <c r="GT4" s="86"/>
      <c r="GU4" s="86"/>
      <c r="GV4" s="86"/>
      <c r="GW4" s="86"/>
      <c r="GX4" s="86"/>
      <c r="GY4" s="86"/>
      <c r="GZ4" s="86"/>
      <c r="HA4" s="86"/>
      <c r="HB4" s="86"/>
      <c r="HC4" s="86"/>
      <c r="HD4" s="86"/>
      <c r="HE4" s="86"/>
      <c r="HF4" s="86"/>
      <c r="HG4" s="86"/>
      <c r="HH4" s="86"/>
      <c r="HI4" s="86"/>
      <c r="HJ4" s="86"/>
      <c r="HK4" s="86"/>
      <c r="HL4" s="86"/>
      <c r="HM4" s="86"/>
      <c r="HN4" s="86"/>
      <c r="HO4" s="86"/>
      <c r="HP4" s="86"/>
      <c r="HQ4" s="86"/>
      <c r="HR4" s="86"/>
      <c r="HS4" s="86"/>
      <c r="HT4" s="86"/>
      <c r="HU4" s="86"/>
      <c r="HV4" s="86"/>
      <c r="HW4" s="86"/>
      <c r="HX4" s="86"/>
      <c r="HY4" s="86"/>
      <c r="HZ4" s="86"/>
      <c r="IA4" s="86"/>
      <c r="IB4" s="86"/>
      <c r="IC4" s="86"/>
      <c r="ID4" s="86"/>
      <c r="IE4" s="86"/>
      <c r="IF4" s="86"/>
      <c r="IG4" s="86"/>
      <c r="IH4" s="86"/>
      <c r="II4" s="86"/>
      <c r="IJ4" s="86"/>
      <c r="IK4" s="86"/>
      <c r="IL4" s="86"/>
      <c r="IM4" s="86"/>
      <c r="IN4" s="86"/>
      <c r="IO4" s="86"/>
      <c r="IP4" s="86"/>
      <c r="IQ4" s="86"/>
      <c r="IR4" s="86"/>
      <c r="IS4" s="86"/>
      <c r="IT4" s="86"/>
      <c r="IU4" s="86"/>
      <c r="IV4" s="86"/>
      <c r="IW4" s="86"/>
      <c r="IX4" s="86"/>
      <c r="IY4" s="86"/>
      <c r="IZ4" s="86"/>
      <c r="JA4" s="86"/>
      <c r="JB4" s="86"/>
      <c r="JC4" s="86"/>
      <c r="JD4" s="86"/>
      <c r="JE4" s="86"/>
      <c r="JF4" s="86"/>
      <c r="JG4" s="86"/>
      <c r="JH4" s="86"/>
      <c r="JI4" s="86"/>
      <c r="JJ4" s="86"/>
      <c r="JK4" s="86"/>
      <c r="JL4" s="86"/>
      <c r="JM4" s="86"/>
      <c r="JN4" s="86"/>
      <c r="JO4" s="86"/>
      <c r="JP4" s="86"/>
      <c r="JQ4" s="86"/>
      <c r="JR4" s="86"/>
      <c r="JS4" s="86"/>
      <c r="JT4" s="86"/>
      <c r="JU4" s="86"/>
      <c r="JV4" s="86"/>
      <c r="JW4" s="86"/>
      <c r="JX4" s="86"/>
      <c r="JY4" s="86"/>
      <c r="JZ4" s="86"/>
      <c r="KA4" s="86"/>
      <c r="KB4" s="86"/>
      <c r="KC4" s="86"/>
      <c r="KD4" s="86"/>
      <c r="KE4" s="86"/>
      <c r="KF4" s="86"/>
      <c r="KG4" s="86"/>
      <c r="KH4" s="86"/>
      <c r="KI4" s="86"/>
      <c r="KJ4" s="86"/>
      <c r="KK4" s="86"/>
      <c r="KL4" s="86"/>
      <c r="KM4" s="86"/>
      <c r="KN4" s="86"/>
      <c r="KO4" s="86"/>
      <c r="KP4" s="86"/>
      <c r="KQ4" s="86"/>
      <c r="KR4" s="86"/>
      <c r="KS4" s="86"/>
      <c r="KT4" s="86"/>
      <c r="KU4" s="86"/>
      <c r="KV4" s="86"/>
      <c r="KW4" s="86"/>
      <c r="KX4" s="86"/>
      <c r="KY4" s="86"/>
      <c r="KZ4" s="86"/>
      <c r="LA4" s="86"/>
      <c r="LB4" s="86"/>
      <c r="LC4" s="86"/>
      <c r="LD4" s="86"/>
      <c r="LE4" s="86"/>
      <c r="LF4" s="86"/>
      <c r="LG4" s="86"/>
      <c r="LH4" s="86"/>
      <c r="LI4" s="86"/>
      <c r="LJ4" s="86"/>
      <c r="LK4" s="86"/>
      <c r="LL4" s="86"/>
      <c r="LM4" s="86"/>
      <c r="LN4" s="86"/>
      <c r="LO4" s="86"/>
      <c r="LP4" s="86"/>
      <c r="LQ4" s="86"/>
      <c r="LR4" s="86"/>
      <c r="LS4" s="86"/>
      <c r="LT4" s="86"/>
      <c r="LU4" s="86"/>
      <c r="LV4" s="86"/>
      <c r="LW4" s="86"/>
      <c r="LX4" s="86"/>
      <c r="LY4" s="86"/>
      <c r="LZ4" s="86"/>
      <c r="MA4" s="86"/>
      <c r="MB4" s="86"/>
      <c r="MC4" s="86"/>
      <c r="MD4" s="86"/>
      <c r="ME4" s="86"/>
      <c r="MF4" s="86"/>
      <c r="MG4" s="86"/>
      <c r="MH4" s="86"/>
      <c r="MI4" s="86"/>
      <c r="MJ4" s="86"/>
      <c r="MK4" s="86"/>
      <c r="ML4" s="86"/>
      <c r="MM4" s="86"/>
      <c r="MN4" s="86"/>
      <c r="MO4" s="86"/>
      <c r="MP4" s="86"/>
      <c r="MQ4" s="86"/>
      <c r="MR4" s="86"/>
      <c r="MS4" s="86"/>
      <c r="MT4" s="86"/>
      <c r="MU4" s="86"/>
      <c r="MV4" s="86"/>
      <c r="MW4" s="86"/>
      <c r="MX4" s="86"/>
      <c r="MY4" s="86"/>
      <c r="MZ4" s="86"/>
      <c r="NA4" s="86"/>
      <c r="NB4" s="86"/>
      <c r="NC4" s="86"/>
      <c r="ND4" s="86"/>
      <c r="NE4" s="86"/>
      <c r="NF4" s="86"/>
      <c r="NG4" s="86"/>
      <c r="NH4" s="86"/>
      <c r="NI4" s="86"/>
      <c r="NJ4" s="86"/>
      <c r="NK4" s="86"/>
      <c r="NL4" s="86"/>
      <c r="NM4" s="86"/>
      <c r="NN4" s="86"/>
      <c r="NO4" s="86"/>
      <c r="NP4" s="86"/>
      <c r="NQ4" s="86"/>
      <c r="NR4" s="86"/>
      <c r="NS4" s="86"/>
      <c r="NT4" s="86"/>
      <c r="NU4" s="86"/>
      <c r="NV4" s="86"/>
      <c r="NW4" s="86"/>
      <c r="NX4" s="86"/>
      <c r="NY4" s="86"/>
      <c r="NZ4" s="86"/>
      <c r="OA4" s="86"/>
      <c r="OB4" s="86"/>
      <c r="OC4" s="86"/>
      <c r="OD4" s="86"/>
      <c r="OE4" s="86"/>
      <c r="OF4" s="86"/>
      <c r="OG4" s="86"/>
      <c r="OH4" s="86"/>
      <c r="OI4" s="86"/>
      <c r="OJ4" s="86"/>
      <c r="OK4" s="86"/>
      <c r="OL4" s="86"/>
      <c r="OM4" s="86"/>
      <c r="ON4" s="86"/>
      <c r="OO4" s="86"/>
      <c r="OP4" s="86"/>
      <c r="OQ4" s="86"/>
      <c r="OR4" s="86"/>
      <c r="OS4" s="86"/>
      <c r="OT4" s="86"/>
      <c r="OU4" s="86"/>
      <c r="OV4" s="86"/>
      <c r="OW4" s="86"/>
      <c r="OX4" s="86"/>
      <c r="OY4" s="86"/>
      <c r="OZ4" s="86"/>
      <c r="PA4" s="86"/>
      <c r="PB4" s="86"/>
      <c r="PC4" s="86"/>
      <c r="PD4" s="86"/>
      <c r="PE4" s="86"/>
      <c r="PF4" s="86"/>
      <c r="PG4" s="86"/>
      <c r="PH4" s="86"/>
      <c r="PI4" s="86"/>
      <c r="PJ4" s="86"/>
      <c r="PK4" s="86"/>
      <c r="PL4" s="86"/>
      <c r="PM4" s="86"/>
      <c r="PN4" s="86"/>
      <c r="PO4" s="86"/>
      <c r="PP4" s="86"/>
      <c r="PQ4" s="86"/>
      <c r="PR4" s="86"/>
      <c r="PS4" s="86"/>
      <c r="PT4" s="86"/>
      <c r="PU4" s="86"/>
      <c r="PV4" s="86"/>
      <c r="PW4" s="86"/>
      <c r="PX4" s="86"/>
      <c r="PY4" s="86"/>
      <c r="PZ4" s="86"/>
      <c r="QA4" s="86"/>
      <c r="QB4" s="86"/>
      <c r="QC4" s="86"/>
      <c r="QD4" s="86"/>
      <c r="QE4" s="86"/>
      <c r="QF4" s="86"/>
      <c r="QG4" s="86"/>
      <c r="QH4" s="86"/>
      <c r="QI4" s="86"/>
      <c r="QJ4" s="86"/>
      <c r="QK4" s="86"/>
      <c r="QL4" s="86"/>
      <c r="QM4" s="86"/>
      <c r="QN4" s="86"/>
      <c r="QO4" s="86"/>
      <c r="QP4" s="86"/>
      <c r="QQ4" s="86"/>
      <c r="QR4" s="86"/>
      <c r="QS4" s="86"/>
      <c r="QT4" s="86"/>
      <c r="QU4" s="86"/>
      <c r="QV4" s="86"/>
      <c r="QW4" s="86"/>
      <c r="QX4" s="86"/>
      <c r="QY4" s="86"/>
      <c r="QZ4" s="86"/>
      <c r="RA4" s="86"/>
      <c r="RB4" s="86"/>
      <c r="RC4" s="86"/>
      <c r="RD4" s="86"/>
      <c r="RE4" s="86"/>
      <c r="RF4" s="86"/>
      <c r="RG4" s="86"/>
      <c r="RH4" s="86"/>
      <c r="RI4" s="86"/>
      <c r="RJ4" s="86"/>
      <c r="RK4" s="86"/>
      <c r="RL4" s="86"/>
      <c r="RM4" s="86"/>
      <c r="RN4" s="86"/>
      <c r="RO4" s="86"/>
      <c r="RP4" s="86"/>
      <c r="RQ4" s="86"/>
      <c r="RR4" s="86"/>
      <c r="RS4" s="86"/>
      <c r="RT4" s="86"/>
      <c r="RU4" s="86"/>
      <c r="RV4" s="86"/>
      <c r="RW4" s="86"/>
      <c r="RX4" s="86"/>
      <c r="RY4" s="86"/>
      <c r="RZ4" s="86"/>
      <c r="SA4" s="86"/>
      <c r="SB4" s="86"/>
      <c r="SC4" s="86"/>
      <c r="SD4" s="86"/>
      <c r="SE4" s="86"/>
      <c r="SF4" s="86"/>
      <c r="SG4" s="86"/>
      <c r="SH4" s="86"/>
      <c r="SI4" s="86"/>
      <c r="SJ4" s="86"/>
      <c r="SK4" s="86"/>
      <c r="SL4" s="86"/>
      <c r="SM4" s="86"/>
      <c r="SN4" s="86"/>
      <c r="SO4" s="86"/>
      <c r="SP4" s="86"/>
      <c r="SQ4" s="86"/>
      <c r="SR4" s="86"/>
      <c r="SS4" s="86"/>
      <c r="ST4" s="86"/>
      <c r="SU4" s="86"/>
      <c r="SV4" s="86"/>
      <c r="SW4" s="86"/>
      <c r="SX4" s="86"/>
      <c r="SY4" s="86"/>
      <c r="SZ4" s="86"/>
      <c r="TA4" s="86"/>
      <c r="TB4" s="86"/>
      <c r="TC4" s="86"/>
      <c r="TD4" s="86"/>
      <c r="TE4" s="86"/>
      <c r="TF4" s="86"/>
      <c r="TG4" s="86"/>
      <c r="TH4" s="86"/>
      <c r="TI4" s="86"/>
      <c r="TJ4" s="86"/>
      <c r="TK4" s="86"/>
      <c r="TL4" s="86"/>
      <c r="TM4" s="86"/>
      <c r="TN4" s="86"/>
      <c r="TO4" s="86"/>
      <c r="TP4" s="86"/>
      <c r="TQ4" s="86"/>
      <c r="TR4" s="86"/>
      <c r="TS4" s="86"/>
      <c r="TT4" s="86"/>
      <c r="TU4" s="86"/>
      <c r="TV4" s="86"/>
      <c r="TW4" s="86"/>
      <c r="TX4" s="86"/>
      <c r="TY4" s="86"/>
      <c r="TZ4" s="86"/>
      <c r="UA4" s="86"/>
      <c r="UB4" s="86"/>
      <c r="UC4" s="86"/>
      <c r="UD4" s="86"/>
      <c r="UE4" s="86"/>
      <c r="UF4" s="86"/>
      <c r="UG4" s="86"/>
      <c r="UH4" s="86"/>
      <c r="UI4" s="86"/>
      <c r="UJ4" s="86"/>
      <c r="UK4" s="86"/>
      <c r="UL4" s="86"/>
      <c r="UM4" s="86"/>
      <c r="UN4" s="86"/>
      <c r="UO4" s="86"/>
      <c r="UP4" s="86"/>
      <c r="UQ4" s="86"/>
      <c r="UR4" s="86"/>
      <c r="US4" s="86"/>
      <c r="UT4" s="86"/>
      <c r="UU4" s="86"/>
      <c r="UV4" s="86"/>
      <c r="UW4" s="86"/>
      <c r="UX4" s="86"/>
      <c r="UY4" s="86"/>
      <c r="UZ4" s="86"/>
      <c r="VA4" s="86"/>
      <c r="VB4" s="86"/>
      <c r="VC4" s="86"/>
      <c r="VD4" s="86"/>
      <c r="VE4" s="86"/>
      <c r="VF4" s="86"/>
      <c r="VG4" s="86"/>
      <c r="VH4" s="86"/>
      <c r="VI4" s="86"/>
      <c r="VJ4" s="86"/>
      <c r="VK4" s="86"/>
      <c r="VL4" s="86"/>
      <c r="VM4" s="86"/>
      <c r="VN4" s="86"/>
      <c r="VO4" s="86"/>
      <c r="VP4" s="86"/>
      <c r="VQ4" s="86"/>
      <c r="VR4" s="86"/>
      <c r="VS4" s="86"/>
      <c r="VT4" s="86"/>
      <c r="VU4" s="86"/>
      <c r="VV4" s="86"/>
      <c r="VW4" s="86"/>
      <c r="VX4" s="86"/>
      <c r="VY4" s="86"/>
      <c r="VZ4" s="86"/>
      <c r="WA4" s="86"/>
      <c r="WB4" s="86"/>
      <c r="WC4" s="86"/>
      <c r="WD4" s="86"/>
      <c r="WE4" s="86"/>
      <c r="WF4" s="86"/>
      <c r="WG4" s="86"/>
      <c r="WH4" s="86"/>
      <c r="WI4" s="86"/>
      <c r="WJ4" s="86"/>
      <c r="WK4" s="86"/>
      <c r="WL4" s="86"/>
      <c r="WM4" s="86"/>
      <c r="WN4" s="86"/>
      <c r="WO4" s="86"/>
      <c r="WP4" s="86"/>
      <c r="WQ4" s="86"/>
      <c r="WR4" s="86"/>
      <c r="WS4" s="86"/>
      <c r="WT4" s="86"/>
      <c r="WU4" s="86"/>
      <c r="WV4" s="86"/>
      <c r="WW4" s="86"/>
      <c r="WX4" s="86"/>
      <c r="WY4" s="86"/>
      <c r="WZ4" s="86"/>
      <c r="XA4" s="86"/>
      <c r="XB4" s="86"/>
      <c r="XC4" s="86"/>
      <c r="XD4" s="86"/>
      <c r="XE4" s="86"/>
      <c r="XF4" s="86"/>
      <c r="XG4" s="86"/>
      <c r="XH4" s="86"/>
      <c r="XI4" s="86"/>
      <c r="XJ4" s="86"/>
      <c r="XK4" s="86"/>
      <c r="XL4" s="86"/>
      <c r="XM4" s="86"/>
      <c r="XN4" s="86"/>
      <c r="XO4" s="86"/>
      <c r="XP4" s="86"/>
      <c r="XQ4" s="86"/>
      <c r="XR4" s="86"/>
      <c r="XS4" s="86"/>
      <c r="XT4" s="86"/>
      <c r="XU4" s="86"/>
      <c r="XV4" s="86"/>
      <c r="XW4" s="86"/>
      <c r="XX4" s="86"/>
      <c r="XY4" s="86"/>
      <c r="XZ4" s="86"/>
      <c r="YA4" s="86"/>
      <c r="YB4" s="86"/>
      <c r="YC4" s="86"/>
      <c r="YD4" s="86"/>
      <c r="YE4" s="86"/>
      <c r="YF4" s="86"/>
      <c r="YG4" s="86"/>
      <c r="YH4" s="86"/>
      <c r="YI4" s="86"/>
      <c r="YJ4" s="86"/>
      <c r="YK4" s="86"/>
      <c r="YL4" s="86"/>
      <c r="YM4" s="86"/>
      <c r="YN4" s="86"/>
      <c r="YO4" s="86"/>
      <c r="YP4" s="86"/>
      <c r="YQ4" s="86"/>
      <c r="YR4" s="86"/>
      <c r="YS4" s="86"/>
      <c r="YT4" s="86"/>
      <c r="YU4" s="86"/>
      <c r="YV4" s="86"/>
      <c r="YW4" s="86"/>
      <c r="YX4" s="86"/>
      <c r="YY4" s="86"/>
      <c r="YZ4" s="86"/>
      <c r="ZA4" s="86"/>
      <c r="ZB4" s="86"/>
      <c r="ZC4" s="86"/>
      <c r="ZD4" s="86"/>
      <c r="ZE4" s="86"/>
      <c r="ZF4" s="86"/>
      <c r="ZG4" s="86"/>
      <c r="ZH4" s="86"/>
      <c r="ZI4" s="86"/>
      <c r="ZJ4" s="86"/>
      <c r="ZK4" s="86"/>
      <c r="ZL4" s="86"/>
      <c r="ZM4" s="86"/>
      <c r="ZN4" s="86"/>
      <c r="ZO4" s="86"/>
      <c r="ZP4" s="86"/>
      <c r="ZQ4" s="86"/>
      <c r="ZR4" s="86"/>
      <c r="ZS4" s="86"/>
      <c r="ZT4" s="86"/>
      <c r="ZU4" s="86"/>
      <c r="ZV4" s="86"/>
      <c r="ZW4" s="86"/>
      <c r="ZX4" s="86"/>
      <c r="ZY4" s="86"/>
      <c r="ZZ4" s="86"/>
      <c r="AAA4" s="86"/>
      <c r="AAB4" s="86"/>
      <c r="AAC4" s="86"/>
      <c r="AAD4" s="86"/>
      <c r="AAE4" s="86"/>
      <c r="AAF4" s="86"/>
      <c r="AAG4" s="86"/>
      <c r="AAH4" s="86"/>
      <c r="AAI4" s="86"/>
      <c r="AAJ4" s="86"/>
      <c r="AAK4" s="86"/>
      <c r="AAL4" s="86"/>
      <c r="AAM4" s="86"/>
      <c r="AAN4" s="86"/>
      <c r="AAO4" s="86"/>
      <c r="AAP4" s="86"/>
      <c r="AAQ4" s="86"/>
      <c r="AAR4" s="86"/>
      <c r="AAS4" s="86"/>
      <c r="AAT4" s="86"/>
      <c r="AAU4" s="86"/>
      <c r="AAV4" s="86"/>
      <c r="AAW4" s="86"/>
      <c r="AAX4" s="86"/>
      <c r="AAY4" s="86"/>
      <c r="AAZ4" s="86"/>
      <c r="ABA4" s="86"/>
      <c r="ABB4" s="86"/>
      <c r="ABC4" s="86"/>
      <c r="ABD4" s="86"/>
      <c r="ABE4" s="86"/>
      <c r="ABF4" s="86"/>
      <c r="ABG4" s="86"/>
      <c r="ABH4" s="86"/>
      <c r="ABI4" s="86"/>
      <c r="ABJ4" s="86"/>
      <c r="ABK4" s="86"/>
      <c r="ABL4" s="86"/>
      <c r="ABM4" s="86"/>
      <c r="ABN4" s="86"/>
      <c r="ABO4" s="86"/>
      <c r="ABP4" s="86"/>
      <c r="ABQ4" s="86"/>
      <c r="ABR4" s="86"/>
      <c r="ABS4" s="86"/>
      <c r="ABT4" s="86"/>
      <c r="ABU4" s="86"/>
      <c r="ABV4" s="86"/>
      <c r="ABW4" s="86"/>
      <c r="ABX4" s="86"/>
      <c r="ABY4" s="86"/>
      <c r="ABZ4" s="86"/>
      <c r="ACA4" s="86"/>
      <c r="ACB4" s="86"/>
      <c r="ACC4" s="86"/>
      <c r="ACD4" s="86"/>
      <c r="ACE4" s="86"/>
      <c r="ACF4" s="86"/>
      <c r="ACG4" s="86"/>
      <c r="ACH4" s="86"/>
      <c r="ACI4" s="86"/>
      <c r="ACJ4" s="86"/>
      <c r="ACK4" s="86"/>
      <c r="ACL4" s="86"/>
      <c r="ACM4" s="86"/>
      <c r="ACN4" s="86"/>
      <c r="ACO4" s="86"/>
      <c r="ACP4" s="86"/>
      <c r="ACQ4" s="86"/>
      <c r="ACR4" s="86"/>
      <c r="ACS4" s="86"/>
      <c r="ACT4" s="86"/>
      <c r="ACU4" s="86"/>
      <c r="ACV4" s="86"/>
      <c r="ACW4" s="86"/>
      <c r="ACX4" s="86"/>
      <c r="ACY4" s="86"/>
      <c r="ACZ4" s="86"/>
      <c r="ADA4" s="86"/>
      <c r="ADB4" s="86"/>
      <c r="ADC4" s="86"/>
      <c r="ADD4" s="86"/>
      <c r="ADE4" s="86"/>
      <c r="ADF4" s="86"/>
      <c r="ADG4" s="86"/>
      <c r="ADH4" s="86"/>
      <c r="ADI4" s="86"/>
      <c r="ADJ4" s="86"/>
      <c r="ADK4" s="86"/>
      <c r="ADL4" s="86"/>
      <c r="ADM4" s="86"/>
      <c r="ADN4" s="86"/>
      <c r="ADO4" s="86"/>
      <c r="ADP4" s="86"/>
      <c r="ADQ4" s="86"/>
      <c r="ADR4" s="86"/>
      <c r="ADS4" s="86"/>
      <c r="ADT4" s="86"/>
      <c r="ADU4" s="86"/>
      <c r="ADV4" s="86"/>
      <c r="ADW4" s="86"/>
      <c r="ADX4" s="86"/>
      <c r="ADY4" s="86"/>
      <c r="ADZ4" s="86"/>
      <c r="AEA4" s="86"/>
      <c r="AEB4" s="86"/>
      <c r="AEC4" s="86"/>
      <c r="AED4" s="86"/>
      <c r="AEE4" s="86"/>
      <c r="AEF4" s="86"/>
      <c r="AEG4" s="86"/>
      <c r="AEH4" s="86"/>
      <c r="AEI4" s="86"/>
      <c r="AEJ4" s="86"/>
      <c r="AEK4" s="86"/>
      <c r="AEL4" s="86"/>
      <c r="AEM4" s="86"/>
      <c r="AEN4" s="86"/>
      <c r="AEO4" s="86"/>
      <c r="AEP4" s="86"/>
      <c r="AEQ4" s="86"/>
      <c r="AER4" s="86"/>
      <c r="AES4" s="86"/>
      <c r="AET4" s="86"/>
      <c r="AEU4" s="86"/>
      <c r="AEV4" s="86"/>
      <c r="AEW4" s="86"/>
      <c r="AEX4" s="86"/>
      <c r="AEY4" s="86"/>
      <c r="AEZ4" s="86"/>
      <c r="AFA4" s="86"/>
      <c r="AFB4" s="86"/>
      <c r="AFC4" s="86"/>
      <c r="AFD4" s="86"/>
      <c r="AFE4" s="86"/>
      <c r="AFF4" s="86"/>
      <c r="AFG4" s="86"/>
      <c r="AFH4" s="86"/>
      <c r="AFI4" s="86"/>
      <c r="AFJ4" s="86"/>
      <c r="AFK4" s="86"/>
      <c r="AFL4" s="86"/>
      <c r="AFM4" s="86"/>
      <c r="AFN4" s="86"/>
      <c r="AFO4" s="86"/>
      <c r="AFP4" s="86"/>
      <c r="AFQ4" s="86"/>
      <c r="AFR4" s="86"/>
      <c r="AFS4" s="86"/>
      <c r="AFT4" s="86"/>
      <c r="AFU4" s="86"/>
      <c r="AFV4" s="86"/>
      <c r="AFW4" s="86"/>
      <c r="AFX4" s="86"/>
      <c r="AFY4" s="86"/>
      <c r="AFZ4" s="86"/>
      <c r="AGA4" s="86"/>
      <c r="AGB4" s="86"/>
      <c r="AGC4" s="86"/>
      <c r="AGD4" s="86"/>
      <c r="AGE4" s="86"/>
      <c r="AGF4" s="86"/>
      <c r="AGG4" s="86"/>
      <c r="AGH4" s="86"/>
      <c r="AGI4" s="86"/>
      <c r="AGJ4" s="86"/>
      <c r="AGK4" s="86"/>
      <c r="AGL4" s="86"/>
      <c r="AGM4" s="86"/>
      <c r="AGN4" s="86"/>
      <c r="AGO4" s="86"/>
      <c r="AGP4" s="86"/>
      <c r="AGQ4" s="86"/>
      <c r="AGR4" s="86"/>
      <c r="AGS4" s="86"/>
      <c r="AGT4" s="86"/>
      <c r="AGU4" s="86"/>
      <c r="AGV4" s="86"/>
      <c r="AGW4" s="86"/>
      <c r="AGX4" s="86"/>
      <c r="AGY4" s="86"/>
      <c r="AGZ4" s="86"/>
      <c r="AHA4" s="86"/>
      <c r="AHB4" s="86"/>
      <c r="AHC4" s="86"/>
      <c r="AHD4" s="86"/>
      <c r="AHE4" s="86"/>
      <c r="AHF4" s="86"/>
      <c r="AHG4" s="86"/>
      <c r="AHH4" s="86"/>
      <c r="AHI4" s="86"/>
      <c r="AHJ4" s="86"/>
      <c r="AHK4" s="86"/>
      <c r="AHL4" s="86"/>
      <c r="AHM4" s="86"/>
      <c r="AHN4" s="86"/>
      <c r="AHO4" s="86"/>
      <c r="AHP4" s="86"/>
      <c r="AHQ4" s="86"/>
      <c r="AHR4" s="86"/>
      <c r="AHS4" s="86"/>
      <c r="AHT4" s="86"/>
      <c r="AHU4" s="86"/>
      <c r="AHV4" s="86"/>
      <c r="AHW4" s="86"/>
      <c r="AHX4" s="86"/>
      <c r="AHY4" s="86"/>
      <c r="AHZ4" s="86"/>
      <c r="AIA4" s="86"/>
      <c r="AIB4" s="86"/>
      <c r="AIC4" s="86"/>
      <c r="AID4" s="86"/>
      <c r="AIE4" s="86"/>
      <c r="AIF4" s="86"/>
      <c r="AIG4" s="86"/>
      <c r="AIH4" s="86"/>
      <c r="AII4" s="86"/>
      <c r="AIJ4" s="86"/>
      <c r="AIK4" s="86"/>
      <c r="AIL4" s="86"/>
      <c r="AIM4" s="86"/>
      <c r="AIN4" s="86"/>
      <c r="AIO4" s="86"/>
      <c r="AIP4" s="86"/>
      <c r="AIQ4" s="86"/>
      <c r="AIR4" s="86"/>
      <c r="AIS4" s="86"/>
      <c r="AIT4" s="86"/>
      <c r="AIU4" s="86"/>
      <c r="AIV4" s="86"/>
      <c r="AIW4" s="86"/>
      <c r="AIX4" s="86"/>
      <c r="AIY4" s="86"/>
      <c r="AIZ4" s="86"/>
      <c r="AJA4" s="86"/>
      <c r="AJB4" s="86"/>
      <c r="AJC4" s="86"/>
      <c r="AJD4" s="86"/>
      <c r="AJE4" s="86"/>
      <c r="AJF4" s="86"/>
      <c r="AJG4" s="86"/>
      <c r="AJH4" s="86"/>
      <c r="AJI4" s="86"/>
      <c r="AJJ4" s="86"/>
      <c r="AJK4" s="86"/>
      <c r="AJL4" s="86"/>
      <c r="AJM4" s="86"/>
      <c r="AJN4" s="86"/>
      <c r="AJO4" s="86"/>
      <c r="AJP4" s="86"/>
      <c r="AJQ4" s="86"/>
      <c r="AJR4" s="86"/>
      <c r="AJS4" s="86"/>
      <c r="AJT4" s="86"/>
      <c r="AJU4" s="86"/>
      <c r="AJV4" s="86"/>
      <c r="AJW4" s="86"/>
      <c r="AJX4" s="86"/>
      <c r="AJY4" s="86"/>
      <c r="AJZ4" s="86"/>
      <c r="AKA4" s="86"/>
      <c r="AKB4" s="86"/>
      <c r="AKC4" s="86"/>
      <c r="AKD4" s="86"/>
      <c r="AKE4" s="86"/>
      <c r="AKF4" s="86"/>
      <c r="AKG4" s="86"/>
      <c r="AKH4" s="86"/>
      <c r="AKI4" s="86"/>
      <c r="AKJ4" s="86"/>
      <c r="AKK4" s="86"/>
      <c r="AKL4" s="86"/>
      <c r="AKM4" s="86"/>
      <c r="AKN4" s="86"/>
      <c r="AKO4" s="86"/>
      <c r="AKP4" s="86"/>
      <c r="AKQ4" s="86"/>
      <c r="AKR4" s="86"/>
      <c r="AKS4" s="86"/>
      <c r="AKT4" s="86"/>
      <c r="AKU4" s="86"/>
      <c r="AKV4" s="86"/>
      <c r="AKW4" s="86"/>
      <c r="AKX4" s="86"/>
      <c r="AKY4" s="86"/>
      <c r="AKZ4" s="86"/>
      <c r="ALA4" s="86"/>
      <c r="ALB4" s="86"/>
      <c r="ALC4" s="86"/>
      <c r="ALD4" s="86"/>
      <c r="ALE4" s="86"/>
      <c r="ALF4" s="86"/>
      <c r="ALG4" s="86"/>
      <c r="ALH4" s="86"/>
      <c r="ALI4" s="86"/>
      <c r="ALJ4" s="86"/>
      <c r="ALK4" s="86"/>
      <c r="ALL4" s="86"/>
      <c r="ALM4" s="86"/>
      <c r="ALN4" s="86"/>
      <c r="ALO4" s="86"/>
      <c r="ALP4" s="86"/>
      <c r="ALQ4" s="86"/>
      <c r="ALR4" s="86"/>
      <c r="ALS4" s="86"/>
      <c r="ALT4" s="86"/>
      <c r="ALU4" s="86"/>
      <c r="ALV4" s="86"/>
      <c r="ALW4" s="86"/>
      <c r="ALX4" s="86"/>
      <c r="ALY4" s="86"/>
      <c r="ALZ4" s="86"/>
      <c r="AMA4" s="86"/>
      <c r="AMB4" s="86"/>
      <c r="AMC4" s="86"/>
      <c r="AMD4" s="86"/>
      <c r="AME4" s="86"/>
      <c r="AMF4" s="86"/>
      <c r="AMG4" s="86"/>
      <c r="AMH4" s="86"/>
    </row>
    <row r="5" spans="1:1022" s="93" customFormat="1" ht="17.100000000000001" customHeight="1" x14ac:dyDescent="0.3">
      <c r="A5" s="101"/>
      <c r="B5" s="95"/>
      <c r="C5" s="95"/>
      <c r="D5" s="95"/>
      <c r="E5" s="95"/>
      <c r="F5" s="95"/>
      <c r="G5" s="95"/>
      <c r="H5" s="95"/>
      <c r="I5" s="96"/>
      <c r="J5" s="96"/>
      <c r="K5" s="98"/>
      <c r="L5" s="96"/>
      <c r="M5" s="96"/>
      <c r="N5" s="98"/>
      <c r="O5" s="95"/>
      <c r="P5" s="95"/>
      <c r="Q5" s="95"/>
      <c r="R5" s="95"/>
      <c r="S5" s="95"/>
      <c r="T5" s="95"/>
      <c r="U5" s="95"/>
      <c r="V5" s="95"/>
      <c r="W5" s="96"/>
      <c r="X5" s="95"/>
      <c r="Y5" s="95"/>
      <c r="Z5" s="97"/>
      <c r="AA5" s="95"/>
      <c r="AB5" s="95"/>
      <c r="AC5" s="95"/>
      <c r="AD5" s="95"/>
      <c r="AE5" s="95"/>
      <c r="AF5" s="95"/>
      <c r="AG5" s="95"/>
      <c r="AH5" s="95"/>
      <c r="AI5" s="95"/>
      <c r="AJ5" s="95"/>
      <c r="AK5" s="95"/>
      <c r="AL5" s="95"/>
      <c r="AM5" s="95"/>
      <c r="AN5" s="95"/>
      <c r="AO5" s="95"/>
      <c r="AP5" s="95"/>
      <c r="AQ5" s="95"/>
      <c r="AR5" s="98"/>
      <c r="AS5" s="99"/>
      <c r="AT5" s="100"/>
      <c r="AU5" s="100"/>
      <c r="AV5" s="100"/>
      <c r="AW5" s="100"/>
      <c r="AX5" s="100"/>
      <c r="AY5" s="100"/>
      <c r="AZ5" s="100"/>
      <c r="BA5" s="100"/>
      <c r="BB5" s="92"/>
      <c r="BC5" s="92"/>
      <c r="BD5" s="92"/>
      <c r="BE5" s="92"/>
      <c r="BF5" s="86"/>
      <c r="BG5" s="86"/>
      <c r="BI5" s="86"/>
      <c r="BJ5" s="86"/>
      <c r="BK5" s="86"/>
      <c r="BL5" s="86"/>
      <c r="BM5" s="86"/>
      <c r="BN5" s="86"/>
      <c r="BO5" s="86"/>
      <c r="BP5" s="86"/>
      <c r="BQ5" s="86"/>
      <c r="BR5" s="86"/>
      <c r="BS5" s="86"/>
      <c r="BT5" s="86"/>
      <c r="BU5" s="86"/>
      <c r="BV5" s="86"/>
      <c r="BW5" s="86"/>
      <c r="BX5" s="86"/>
      <c r="BY5" s="86"/>
      <c r="BZ5" s="86"/>
      <c r="CA5" s="86"/>
      <c r="CB5" s="86"/>
      <c r="CC5" s="86"/>
      <c r="CD5" s="86"/>
      <c r="CE5" s="86"/>
      <c r="CF5" s="86"/>
      <c r="CG5" s="86"/>
      <c r="CH5" s="86"/>
      <c r="CI5" s="86"/>
      <c r="CJ5" s="86"/>
      <c r="CK5" s="86"/>
      <c r="CL5" s="86"/>
      <c r="CM5" s="86"/>
      <c r="CN5" s="86"/>
      <c r="CO5" s="86"/>
      <c r="CP5" s="86"/>
      <c r="CQ5" s="86"/>
      <c r="CR5" s="86"/>
      <c r="CS5" s="86"/>
      <c r="CT5" s="86"/>
      <c r="CU5" s="86"/>
      <c r="CV5" s="86"/>
      <c r="CW5" s="86"/>
      <c r="CX5" s="86"/>
      <c r="CY5" s="86"/>
      <c r="CZ5" s="86"/>
      <c r="DA5" s="86"/>
      <c r="DB5" s="86"/>
      <c r="DC5" s="86"/>
      <c r="DD5" s="86"/>
      <c r="DE5" s="86"/>
      <c r="DF5" s="86"/>
      <c r="DG5" s="86"/>
      <c r="DH5" s="86"/>
      <c r="DI5" s="86"/>
      <c r="DJ5" s="86"/>
      <c r="DK5" s="86"/>
      <c r="DL5" s="86"/>
      <c r="DM5" s="86"/>
      <c r="DN5" s="86"/>
      <c r="DO5" s="86"/>
      <c r="DP5" s="86"/>
      <c r="DQ5" s="86"/>
      <c r="DR5" s="86"/>
      <c r="DS5" s="86"/>
      <c r="DT5" s="86"/>
      <c r="DU5" s="86"/>
      <c r="DV5" s="86"/>
      <c r="DW5" s="86"/>
      <c r="DX5" s="86"/>
      <c r="DY5" s="86"/>
      <c r="DZ5" s="86"/>
      <c r="EA5" s="86"/>
      <c r="EB5" s="86"/>
      <c r="EC5" s="86"/>
      <c r="ED5" s="86"/>
      <c r="EE5" s="86"/>
      <c r="EF5" s="86"/>
      <c r="EG5" s="86"/>
      <c r="EH5" s="86"/>
      <c r="EI5" s="86"/>
      <c r="EJ5" s="86"/>
      <c r="EK5" s="86"/>
      <c r="EL5" s="86"/>
      <c r="EM5" s="86"/>
      <c r="EN5" s="86"/>
      <c r="EO5" s="86"/>
      <c r="EP5" s="86"/>
      <c r="EQ5" s="86"/>
      <c r="ER5" s="86"/>
      <c r="ES5" s="86"/>
      <c r="ET5" s="86"/>
      <c r="EU5" s="86"/>
      <c r="EV5" s="86"/>
      <c r="EW5" s="86"/>
      <c r="EX5" s="86"/>
      <c r="EY5" s="86"/>
      <c r="EZ5" s="86"/>
      <c r="FA5" s="86"/>
      <c r="FB5" s="86"/>
      <c r="FC5" s="86"/>
      <c r="FD5" s="86"/>
      <c r="FE5" s="86"/>
      <c r="FF5" s="86"/>
      <c r="FG5" s="86"/>
      <c r="FH5" s="86"/>
      <c r="FI5" s="86"/>
      <c r="FJ5" s="86"/>
      <c r="FK5" s="86"/>
      <c r="FL5" s="86"/>
      <c r="FM5" s="86"/>
      <c r="FN5" s="86"/>
      <c r="FO5" s="86"/>
      <c r="FP5" s="86"/>
      <c r="FQ5" s="86"/>
      <c r="FR5" s="86"/>
      <c r="FS5" s="86"/>
      <c r="FT5" s="86"/>
      <c r="FU5" s="86"/>
      <c r="FV5" s="86"/>
      <c r="FW5" s="86"/>
      <c r="FX5" s="86"/>
      <c r="FY5" s="86"/>
      <c r="FZ5" s="86"/>
      <c r="GA5" s="86"/>
      <c r="GB5" s="86"/>
      <c r="GC5" s="86"/>
      <c r="GD5" s="86"/>
      <c r="GE5" s="86"/>
      <c r="GF5" s="86"/>
      <c r="GG5" s="86"/>
      <c r="GH5" s="86"/>
      <c r="GI5" s="86"/>
      <c r="GJ5" s="86"/>
      <c r="GK5" s="86"/>
      <c r="GL5" s="86"/>
      <c r="GM5" s="86"/>
      <c r="GN5" s="86"/>
      <c r="GO5" s="86"/>
      <c r="GP5" s="86"/>
      <c r="GQ5" s="86"/>
      <c r="GR5" s="86"/>
      <c r="GS5" s="86"/>
      <c r="GT5" s="86"/>
      <c r="GU5" s="86"/>
      <c r="GV5" s="86"/>
      <c r="GW5" s="86"/>
      <c r="GX5" s="86"/>
      <c r="GY5" s="86"/>
      <c r="GZ5" s="86"/>
      <c r="HA5" s="86"/>
      <c r="HB5" s="86"/>
      <c r="HC5" s="86"/>
      <c r="HD5" s="86"/>
      <c r="HE5" s="86"/>
      <c r="HF5" s="86"/>
      <c r="HG5" s="86"/>
      <c r="HH5" s="86"/>
      <c r="HI5" s="86"/>
      <c r="HJ5" s="86"/>
      <c r="HK5" s="86"/>
      <c r="HL5" s="86"/>
      <c r="HM5" s="86"/>
      <c r="HN5" s="86"/>
      <c r="HO5" s="86"/>
      <c r="HP5" s="86"/>
      <c r="HQ5" s="86"/>
      <c r="HR5" s="86"/>
      <c r="HS5" s="86"/>
      <c r="HT5" s="86"/>
      <c r="HU5" s="86"/>
      <c r="HV5" s="86"/>
      <c r="HW5" s="86"/>
      <c r="HX5" s="86"/>
      <c r="HY5" s="86"/>
      <c r="HZ5" s="86"/>
      <c r="IA5" s="86"/>
      <c r="IB5" s="86"/>
      <c r="IC5" s="86"/>
      <c r="ID5" s="86"/>
      <c r="IE5" s="86"/>
      <c r="IF5" s="86"/>
      <c r="IG5" s="86"/>
      <c r="IH5" s="86"/>
      <c r="II5" s="86"/>
      <c r="IJ5" s="86"/>
      <c r="IK5" s="86"/>
      <c r="IL5" s="86"/>
      <c r="IM5" s="86"/>
      <c r="IN5" s="86"/>
      <c r="IO5" s="86"/>
      <c r="IP5" s="86"/>
      <c r="IQ5" s="86"/>
      <c r="IR5" s="86"/>
      <c r="IS5" s="86"/>
      <c r="IT5" s="86"/>
      <c r="IU5" s="86"/>
      <c r="IV5" s="86"/>
      <c r="IW5" s="86"/>
      <c r="IX5" s="86"/>
      <c r="IY5" s="86"/>
      <c r="IZ5" s="86"/>
      <c r="JA5" s="86"/>
      <c r="JB5" s="86"/>
      <c r="JC5" s="86"/>
      <c r="JD5" s="86"/>
      <c r="JE5" s="86"/>
      <c r="JF5" s="86"/>
      <c r="JG5" s="86"/>
      <c r="JH5" s="86"/>
      <c r="JI5" s="86"/>
      <c r="JJ5" s="86"/>
      <c r="JK5" s="86"/>
      <c r="JL5" s="86"/>
      <c r="JM5" s="86"/>
      <c r="JN5" s="86"/>
      <c r="JO5" s="86"/>
      <c r="JP5" s="86"/>
      <c r="JQ5" s="86"/>
      <c r="JR5" s="86"/>
      <c r="JS5" s="86"/>
      <c r="JT5" s="86"/>
      <c r="JU5" s="86"/>
      <c r="JV5" s="86"/>
      <c r="JW5" s="86"/>
      <c r="JX5" s="86"/>
      <c r="JY5" s="86"/>
      <c r="JZ5" s="86"/>
      <c r="KA5" s="86"/>
      <c r="KB5" s="86"/>
      <c r="KC5" s="86"/>
      <c r="KD5" s="86"/>
      <c r="KE5" s="86"/>
      <c r="KF5" s="86"/>
      <c r="KG5" s="86"/>
      <c r="KH5" s="86"/>
      <c r="KI5" s="86"/>
      <c r="KJ5" s="86"/>
      <c r="KK5" s="86"/>
      <c r="KL5" s="86"/>
      <c r="KM5" s="86"/>
      <c r="KN5" s="86"/>
      <c r="KO5" s="86"/>
      <c r="KP5" s="86"/>
      <c r="KQ5" s="86"/>
      <c r="KR5" s="86"/>
      <c r="KS5" s="86"/>
      <c r="KT5" s="86"/>
      <c r="KU5" s="86"/>
      <c r="KV5" s="86"/>
      <c r="KW5" s="86"/>
      <c r="KX5" s="86"/>
      <c r="KY5" s="86"/>
      <c r="KZ5" s="86"/>
      <c r="LA5" s="86"/>
      <c r="LB5" s="86"/>
      <c r="LC5" s="86"/>
      <c r="LD5" s="86"/>
      <c r="LE5" s="86"/>
      <c r="LF5" s="86"/>
      <c r="LG5" s="86"/>
      <c r="LH5" s="86"/>
      <c r="LI5" s="86"/>
      <c r="LJ5" s="86"/>
      <c r="LK5" s="86"/>
      <c r="LL5" s="86"/>
      <c r="LM5" s="86"/>
      <c r="LN5" s="86"/>
      <c r="LO5" s="86"/>
      <c r="LP5" s="86"/>
      <c r="LQ5" s="86"/>
      <c r="LR5" s="86"/>
      <c r="LS5" s="86"/>
      <c r="LT5" s="86"/>
      <c r="LU5" s="86"/>
      <c r="LV5" s="86"/>
      <c r="LW5" s="86"/>
      <c r="LX5" s="86"/>
      <c r="LY5" s="86"/>
      <c r="LZ5" s="86"/>
      <c r="MA5" s="86"/>
      <c r="MB5" s="86"/>
      <c r="MC5" s="86"/>
      <c r="MD5" s="86"/>
      <c r="ME5" s="86"/>
      <c r="MF5" s="86"/>
      <c r="MG5" s="86"/>
      <c r="MH5" s="86"/>
      <c r="MI5" s="86"/>
      <c r="MJ5" s="86"/>
      <c r="MK5" s="86"/>
      <c r="ML5" s="86"/>
      <c r="MM5" s="86"/>
      <c r="MN5" s="86"/>
      <c r="MO5" s="86"/>
      <c r="MP5" s="86"/>
      <c r="MQ5" s="86"/>
      <c r="MR5" s="86"/>
      <c r="MS5" s="86"/>
      <c r="MT5" s="86"/>
      <c r="MU5" s="86"/>
      <c r="MV5" s="86"/>
      <c r="MW5" s="86"/>
      <c r="MX5" s="86"/>
      <c r="MY5" s="86"/>
      <c r="MZ5" s="86"/>
      <c r="NA5" s="86"/>
      <c r="NB5" s="86"/>
      <c r="NC5" s="86"/>
      <c r="ND5" s="86"/>
      <c r="NE5" s="86"/>
      <c r="NF5" s="86"/>
      <c r="NG5" s="86"/>
      <c r="NH5" s="86"/>
      <c r="NI5" s="86"/>
      <c r="NJ5" s="86"/>
      <c r="NK5" s="86"/>
      <c r="NL5" s="86"/>
      <c r="NM5" s="86"/>
      <c r="NN5" s="86"/>
      <c r="NO5" s="86"/>
      <c r="NP5" s="86"/>
      <c r="NQ5" s="86"/>
      <c r="NR5" s="86"/>
      <c r="NS5" s="86"/>
      <c r="NT5" s="86"/>
      <c r="NU5" s="86"/>
      <c r="NV5" s="86"/>
      <c r="NW5" s="86"/>
      <c r="NX5" s="86"/>
      <c r="NY5" s="86"/>
      <c r="NZ5" s="86"/>
      <c r="OA5" s="86"/>
      <c r="OB5" s="86"/>
      <c r="OC5" s="86"/>
      <c r="OD5" s="86"/>
      <c r="OE5" s="86"/>
      <c r="OF5" s="86"/>
      <c r="OG5" s="86"/>
      <c r="OH5" s="86"/>
      <c r="OI5" s="86"/>
      <c r="OJ5" s="86"/>
      <c r="OK5" s="86"/>
      <c r="OL5" s="86"/>
      <c r="OM5" s="86"/>
      <c r="ON5" s="86"/>
      <c r="OO5" s="86"/>
      <c r="OP5" s="86"/>
      <c r="OQ5" s="86"/>
      <c r="OR5" s="86"/>
      <c r="OS5" s="86"/>
      <c r="OT5" s="86"/>
      <c r="OU5" s="86"/>
      <c r="OV5" s="86"/>
      <c r="OW5" s="86"/>
      <c r="OX5" s="86"/>
      <c r="OY5" s="86"/>
      <c r="OZ5" s="86"/>
      <c r="PA5" s="86"/>
      <c r="PB5" s="86"/>
      <c r="PC5" s="86"/>
      <c r="PD5" s="86"/>
      <c r="PE5" s="86"/>
      <c r="PF5" s="86"/>
      <c r="PG5" s="86"/>
      <c r="PH5" s="86"/>
      <c r="PI5" s="86"/>
      <c r="PJ5" s="86"/>
      <c r="PK5" s="86"/>
      <c r="PL5" s="86"/>
      <c r="PM5" s="86"/>
      <c r="PN5" s="86"/>
      <c r="PO5" s="86"/>
      <c r="PP5" s="86"/>
      <c r="PQ5" s="86"/>
      <c r="PR5" s="86"/>
      <c r="PS5" s="86"/>
      <c r="PT5" s="86"/>
      <c r="PU5" s="86"/>
      <c r="PV5" s="86"/>
      <c r="PW5" s="86"/>
      <c r="PX5" s="86"/>
      <c r="PY5" s="86"/>
      <c r="PZ5" s="86"/>
      <c r="QA5" s="86"/>
      <c r="QB5" s="86"/>
      <c r="QC5" s="86"/>
      <c r="QD5" s="86"/>
      <c r="QE5" s="86"/>
      <c r="QF5" s="86"/>
      <c r="QG5" s="86"/>
      <c r="QH5" s="86"/>
      <c r="QI5" s="86"/>
      <c r="QJ5" s="86"/>
      <c r="QK5" s="86"/>
      <c r="QL5" s="86"/>
      <c r="QM5" s="86"/>
      <c r="QN5" s="86"/>
      <c r="QO5" s="86"/>
      <c r="QP5" s="86"/>
      <c r="QQ5" s="86"/>
      <c r="QR5" s="86"/>
      <c r="QS5" s="86"/>
      <c r="QT5" s="86"/>
      <c r="QU5" s="86"/>
      <c r="QV5" s="86"/>
      <c r="QW5" s="86"/>
      <c r="QX5" s="86"/>
      <c r="QY5" s="86"/>
      <c r="QZ5" s="86"/>
      <c r="RA5" s="86"/>
      <c r="RB5" s="86"/>
      <c r="RC5" s="86"/>
      <c r="RD5" s="86"/>
      <c r="RE5" s="86"/>
      <c r="RF5" s="86"/>
      <c r="RG5" s="86"/>
      <c r="RH5" s="86"/>
      <c r="RI5" s="86"/>
      <c r="RJ5" s="86"/>
      <c r="RK5" s="86"/>
      <c r="RL5" s="86"/>
      <c r="RM5" s="86"/>
      <c r="RN5" s="86"/>
      <c r="RO5" s="86"/>
      <c r="RP5" s="86"/>
      <c r="RQ5" s="86"/>
      <c r="RR5" s="86"/>
      <c r="RS5" s="86"/>
      <c r="RT5" s="86"/>
      <c r="RU5" s="86"/>
      <c r="RV5" s="86"/>
      <c r="RW5" s="86"/>
      <c r="RX5" s="86"/>
      <c r="RY5" s="86"/>
      <c r="RZ5" s="86"/>
      <c r="SA5" s="86"/>
      <c r="SB5" s="86"/>
      <c r="SC5" s="86"/>
      <c r="SD5" s="86"/>
      <c r="SE5" s="86"/>
      <c r="SF5" s="86"/>
      <c r="SG5" s="86"/>
      <c r="SH5" s="86"/>
      <c r="SI5" s="86"/>
      <c r="SJ5" s="86"/>
      <c r="SK5" s="86"/>
      <c r="SL5" s="86"/>
      <c r="SM5" s="86"/>
      <c r="SN5" s="86"/>
      <c r="SO5" s="86"/>
      <c r="SP5" s="86"/>
      <c r="SQ5" s="86"/>
      <c r="SR5" s="86"/>
      <c r="SS5" s="86"/>
      <c r="ST5" s="86"/>
      <c r="SU5" s="86"/>
      <c r="SV5" s="86"/>
      <c r="SW5" s="86"/>
      <c r="SX5" s="86"/>
      <c r="SY5" s="86"/>
      <c r="SZ5" s="86"/>
      <c r="TA5" s="86"/>
      <c r="TB5" s="86"/>
      <c r="TC5" s="86"/>
      <c r="TD5" s="86"/>
      <c r="TE5" s="86"/>
      <c r="TF5" s="86"/>
      <c r="TG5" s="86"/>
      <c r="TH5" s="86"/>
      <c r="TI5" s="86"/>
      <c r="TJ5" s="86"/>
      <c r="TK5" s="86"/>
      <c r="TL5" s="86"/>
      <c r="TM5" s="86"/>
      <c r="TN5" s="86"/>
      <c r="TO5" s="86"/>
      <c r="TP5" s="86"/>
      <c r="TQ5" s="86"/>
      <c r="TR5" s="86"/>
      <c r="TS5" s="86"/>
      <c r="TT5" s="86"/>
      <c r="TU5" s="86"/>
      <c r="TV5" s="86"/>
      <c r="TW5" s="86"/>
      <c r="TX5" s="86"/>
      <c r="TY5" s="86"/>
      <c r="TZ5" s="86"/>
      <c r="UA5" s="86"/>
      <c r="UB5" s="86"/>
      <c r="UC5" s="86"/>
      <c r="UD5" s="86"/>
      <c r="UE5" s="86"/>
      <c r="UF5" s="86"/>
      <c r="UG5" s="86"/>
      <c r="UH5" s="86"/>
      <c r="UI5" s="86"/>
      <c r="UJ5" s="86"/>
      <c r="UK5" s="86"/>
      <c r="UL5" s="86"/>
      <c r="UM5" s="86"/>
      <c r="UN5" s="86"/>
      <c r="UO5" s="86"/>
      <c r="UP5" s="86"/>
      <c r="UQ5" s="86"/>
      <c r="UR5" s="86"/>
      <c r="US5" s="86"/>
      <c r="UT5" s="86"/>
      <c r="UU5" s="86"/>
      <c r="UV5" s="86"/>
      <c r="UW5" s="86"/>
      <c r="UX5" s="86"/>
      <c r="UY5" s="86"/>
      <c r="UZ5" s="86"/>
      <c r="VA5" s="86"/>
      <c r="VB5" s="86"/>
      <c r="VC5" s="86"/>
      <c r="VD5" s="86"/>
      <c r="VE5" s="86"/>
      <c r="VF5" s="86"/>
      <c r="VG5" s="86"/>
      <c r="VH5" s="86"/>
      <c r="VI5" s="86"/>
      <c r="VJ5" s="86"/>
      <c r="VK5" s="86"/>
      <c r="VL5" s="86"/>
      <c r="VM5" s="86"/>
      <c r="VN5" s="86"/>
      <c r="VO5" s="86"/>
      <c r="VP5" s="86"/>
      <c r="VQ5" s="86"/>
      <c r="VR5" s="86"/>
      <c r="VS5" s="86"/>
      <c r="VT5" s="86"/>
      <c r="VU5" s="86"/>
      <c r="VV5" s="86"/>
      <c r="VW5" s="86"/>
      <c r="VX5" s="86"/>
      <c r="VY5" s="86"/>
      <c r="VZ5" s="86"/>
      <c r="WA5" s="86"/>
      <c r="WB5" s="86"/>
      <c r="WC5" s="86"/>
      <c r="WD5" s="86"/>
      <c r="WE5" s="86"/>
      <c r="WF5" s="86"/>
      <c r="WG5" s="86"/>
      <c r="WH5" s="86"/>
      <c r="WI5" s="86"/>
      <c r="WJ5" s="86"/>
      <c r="WK5" s="86"/>
      <c r="WL5" s="86"/>
      <c r="WM5" s="86"/>
      <c r="WN5" s="86"/>
      <c r="WO5" s="86"/>
      <c r="WP5" s="86"/>
      <c r="WQ5" s="86"/>
      <c r="WR5" s="86"/>
      <c r="WS5" s="86"/>
      <c r="WT5" s="86"/>
      <c r="WU5" s="86"/>
      <c r="WV5" s="86"/>
      <c r="WW5" s="86"/>
      <c r="WX5" s="86"/>
      <c r="WY5" s="86"/>
      <c r="WZ5" s="86"/>
      <c r="XA5" s="86"/>
      <c r="XB5" s="86"/>
      <c r="XC5" s="86"/>
      <c r="XD5" s="86"/>
      <c r="XE5" s="86"/>
      <c r="XF5" s="86"/>
      <c r="XG5" s="86"/>
      <c r="XH5" s="86"/>
      <c r="XI5" s="86"/>
      <c r="XJ5" s="86"/>
      <c r="XK5" s="86"/>
      <c r="XL5" s="86"/>
      <c r="XM5" s="86"/>
      <c r="XN5" s="86"/>
      <c r="XO5" s="86"/>
      <c r="XP5" s="86"/>
      <c r="XQ5" s="86"/>
      <c r="XR5" s="86"/>
      <c r="XS5" s="86"/>
      <c r="XT5" s="86"/>
      <c r="XU5" s="86"/>
      <c r="XV5" s="86"/>
      <c r="XW5" s="86"/>
      <c r="XX5" s="86"/>
      <c r="XY5" s="86"/>
      <c r="XZ5" s="86"/>
      <c r="YA5" s="86"/>
      <c r="YB5" s="86"/>
      <c r="YC5" s="86"/>
      <c r="YD5" s="86"/>
      <c r="YE5" s="86"/>
      <c r="YF5" s="86"/>
      <c r="YG5" s="86"/>
      <c r="YH5" s="86"/>
      <c r="YI5" s="86"/>
      <c r="YJ5" s="86"/>
      <c r="YK5" s="86"/>
      <c r="YL5" s="86"/>
      <c r="YM5" s="86"/>
      <c r="YN5" s="86"/>
      <c r="YO5" s="86"/>
      <c r="YP5" s="86"/>
      <c r="YQ5" s="86"/>
      <c r="YR5" s="86"/>
      <c r="YS5" s="86"/>
      <c r="YT5" s="86"/>
      <c r="YU5" s="86"/>
      <c r="YV5" s="86"/>
      <c r="YW5" s="86"/>
      <c r="YX5" s="86"/>
      <c r="YY5" s="86"/>
      <c r="YZ5" s="86"/>
      <c r="ZA5" s="86"/>
      <c r="ZB5" s="86"/>
      <c r="ZC5" s="86"/>
      <c r="ZD5" s="86"/>
      <c r="ZE5" s="86"/>
      <c r="ZF5" s="86"/>
      <c r="ZG5" s="86"/>
      <c r="ZH5" s="86"/>
      <c r="ZI5" s="86"/>
      <c r="ZJ5" s="86"/>
      <c r="ZK5" s="86"/>
      <c r="ZL5" s="86"/>
      <c r="ZM5" s="86"/>
      <c r="ZN5" s="86"/>
      <c r="ZO5" s="86"/>
      <c r="ZP5" s="86"/>
      <c r="ZQ5" s="86"/>
      <c r="ZR5" s="86"/>
      <c r="ZS5" s="86"/>
      <c r="ZT5" s="86"/>
      <c r="ZU5" s="86"/>
      <c r="ZV5" s="86"/>
      <c r="ZW5" s="86"/>
      <c r="ZX5" s="86"/>
      <c r="ZY5" s="86"/>
      <c r="ZZ5" s="86"/>
      <c r="AAA5" s="86"/>
      <c r="AAB5" s="86"/>
      <c r="AAC5" s="86"/>
      <c r="AAD5" s="86"/>
      <c r="AAE5" s="86"/>
      <c r="AAF5" s="86"/>
      <c r="AAG5" s="86"/>
      <c r="AAH5" s="86"/>
      <c r="AAI5" s="86"/>
      <c r="AAJ5" s="86"/>
      <c r="AAK5" s="86"/>
      <c r="AAL5" s="86"/>
      <c r="AAM5" s="86"/>
      <c r="AAN5" s="86"/>
      <c r="AAO5" s="86"/>
      <c r="AAP5" s="86"/>
      <c r="AAQ5" s="86"/>
      <c r="AAR5" s="86"/>
      <c r="AAS5" s="86"/>
      <c r="AAT5" s="86"/>
      <c r="AAU5" s="86"/>
      <c r="AAV5" s="86"/>
      <c r="AAW5" s="86"/>
      <c r="AAX5" s="86"/>
      <c r="AAY5" s="86"/>
      <c r="AAZ5" s="86"/>
      <c r="ABA5" s="86"/>
      <c r="ABB5" s="86"/>
      <c r="ABC5" s="86"/>
      <c r="ABD5" s="86"/>
      <c r="ABE5" s="86"/>
      <c r="ABF5" s="86"/>
      <c r="ABG5" s="86"/>
      <c r="ABH5" s="86"/>
      <c r="ABI5" s="86"/>
      <c r="ABJ5" s="86"/>
      <c r="ABK5" s="86"/>
      <c r="ABL5" s="86"/>
      <c r="ABM5" s="86"/>
      <c r="ABN5" s="86"/>
      <c r="ABO5" s="86"/>
      <c r="ABP5" s="86"/>
      <c r="ABQ5" s="86"/>
      <c r="ABR5" s="86"/>
      <c r="ABS5" s="86"/>
      <c r="ABT5" s="86"/>
      <c r="ABU5" s="86"/>
      <c r="ABV5" s="86"/>
      <c r="ABW5" s="86"/>
      <c r="ABX5" s="86"/>
      <c r="ABY5" s="86"/>
      <c r="ABZ5" s="86"/>
      <c r="ACA5" s="86"/>
      <c r="ACB5" s="86"/>
      <c r="ACC5" s="86"/>
      <c r="ACD5" s="86"/>
      <c r="ACE5" s="86"/>
      <c r="ACF5" s="86"/>
      <c r="ACG5" s="86"/>
      <c r="ACH5" s="86"/>
      <c r="ACI5" s="86"/>
      <c r="ACJ5" s="86"/>
      <c r="ACK5" s="86"/>
      <c r="ACL5" s="86"/>
      <c r="ACM5" s="86"/>
      <c r="ACN5" s="86"/>
      <c r="ACO5" s="86"/>
      <c r="ACP5" s="86"/>
      <c r="ACQ5" s="86"/>
      <c r="ACR5" s="86"/>
      <c r="ACS5" s="86"/>
      <c r="ACT5" s="86"/>
      <c r="ACU5" s="86"/>
      <c r="ACV5" s="86"/>
      <c r="ACW5" s="86"/>
      <c r="ACX5" s="86"/>
      <c r="ACY5" s="86"/>
      <c r="ACZ5" s="86"/>
      <c r="ADA5" s="86"/>
      <c r="ADB5" s="86"/>
      <c r="ADC5" s="86"/>
      <c r="ADD5" s="86"/>
      <c r="ADE5" s="86"/>
      <c r="ADF5" s="86"/>
      <c r="ADG5" s="86"/>
      <c r="ADH5" s="86"/>
      <c r="ADI5" s="86"/>
      <c r="ADJ5" s="86"/>
      <c r="ADK5" s="86"/>
      <c r="ADL5" s="86"/>
      <c r="ADM5" s="86"/>
      <c r="ADN5" s="86"/>
      <c r="ADO5" s="86"/>
      <c r="ADP5" s="86"/>
      <c r="ADQ5" s="86"/>
      <c r="ADR5" s="86"/>
      <c r="ADS5" s="86"/>
      <c r="ADT5" s="86"/>
      <c r="ADU5" s="86"/>
      <c r="ADV5" s="86"/>
      <c r="ADW5" s="86"/>
      <c r="ADX5" s="86"/>
      <c r="ADY5" s="86"/>
      <c r="ADZ5" s="86"/>
      <c r="AEA5" s="86"/>
      <c r="AEB5" s="86"/>
      <c r="AEC5" s="86"/>
      <c r="AED5" s="86"/>
      <c r="AEE5" s="86"/>
      <c r="AEF5" s="86"/>
      <c r="AEG5" s="86"/>
      <c r="AEH5" s="86"/>
      <c r="AEI5" s="86"/>
      <c r="AEJ5" s="86"/>
      <c r="AEK5" s="86"/>
      <c r="AEL5" s="86"/>
      <c r="AEM5" s="86"/>
      <c r="AEN5" s="86"/>
      <c r="AEO5" s="86"/>
      <c r="AEP5" s="86"/>
      <c r="AEQ5" s="86"/>
      <c r="AER5" s="86"/>
      <c r="AES5" s="86"/>
      <c r="AET5" s="86"/>
      <c r="AEU5" s="86"/>
      <c r="AEV5" s="86"/>
      <c r="AEW5" s="86"/>
      <c r="AEX5" s="86"/>
      <c r="AEY5" s="86"/>
      <c r="AEZ5" s="86"/>
      <c r="AFA5" s="86"/>
      <c r="AFB5" s="86"/>
      <c r="AFC5" s="86"/>
      <c r="AFD5" s="86"/>
      <c r="AFE5" s="86"/>
      <c r="AFF5" s="86"/>
      <c r="AFG5" s="86"/>
      <c r="AFH5" s="86"/>
      <c r="AFI5" s="86"/>
      <c r="AFJ5" s="86"/>
      <c r="AFK5" s="86"/>
      <c r="AFL5" s="86"/>
      <c r="AFM5" s="86"/>
      <c r="AFN5" s="86"/>
      <c r="AFO5" s="86"/>
      <c r="AFP5" s="86"/>
      <c r="AFQ5" s="86"/>
      <c r="AFR5" s="86"/>
      <c r="AFS5" s="86"/>
      <c r="AFT5" s="86"/>
      <c r="AFU5" s="86"/>
      <c r="AFV5" s="86"/>
      <c r="AFW5" s="86"/>
      <c r="AFX5" s="86"/>
      <c r="AFY5" s="86"/>
      <c r="AFZ5" s="86"/>
      <c r="AGA5" s="86"/>
      <c r="AGB5" s="86"/>
      <c r="AGC5" s="86"/>
      <c r="AGD5" s="86"/>
      <c r="AGE5" s="86"/>
      <c r="AGF5" s="86"/>
      <c r="AGG5" s="86"/>
      <c r="AGH5" s="86"/>
      <c r="AGI5" s="86"/>
      <c r="AGJ5" s="86"/>
      <c r="AGK5" s="86"/>
      <c r="AGL5" s="86"/>
      <c r="AGM5" s="86"/>
      <c r="AGN5" s="86"/>
      <c r="AGO5" s="86"/>
      <c r="AGP5" s="86"/>
      <c r="AGQ5" s="86"/>
      <c r="AGR5" s="86"/>
      <c r="AGS5" s="86"/>
      <c r="AGT5" s="86"/>
      <c r="AGU5" s="86"/>
      <c r="AGV5" s="86"/>
      <c r="AGW5" s="86"/>
      <c r="AGX5" s="86"/>
      <c r="AGY5" s="86"/>
      <c r="AGZ5" s="86"/>
      <c r="AHA5" s="86"/>
      <c r="AHB5" s="86"/>
      <c r="AHC5" s="86"/>
      <c r="AHD5" s="86"/>
      <c r="AHE5" s="86"/>
      <c r="AHF5" s="86"/>
      <c r="AHG5" s="86"/>
      <c r="AHH5" s="86"/>
      <c r="AHI5" s="86"/>
      <c r="AHJ5" s="86"/>
      <c r="AHK5" s="86"/>
      <c r="AHL5" s="86"/>
      <c r="AHM5" s="86"/>
      <c r="AHN5" s="86"/>
      <c r="AHO5" s="86"/>
      <c r="AHP5" s="86"/>
      <c r="AHQ5" s="86"/>
      <c r="AHR5" s="86"/>
      <c r="AHS5" s="86"/>
      <c r="AHT5" s="86"/>
      <c r="AHU5" s="86"/>
      <c r="AHV5" s="86"/>
      <c r="AHW5" s="86"/>
      <c r="AHX5" s="86"/>
      <c r="AHY5" s="86"/>
      <c r="AHZ5" s="86"/>
      <c r="AIA5" s="86"/>
      <c r="AIB5" s="86"/>
      <c r="AIC5" s="86"/>
      <c r="AID5" s="86"/>
      <c r="AIE5" s="86"/>
      <c r="AIF5" s="86"/>
      <c r="AIG5" s="86"/>
      <c r="AIH5" s="86"/>
      <c r="AII5" s="86"/>
      <c r="AIJ5" s="86"/>
      <c r="AIK5" s="86"/>
      <c r="AIL5" s="86"/>
      <c r="AIM5" s="86"/>
      <c r="AIN5" s="86"/>
      <c r="AIO5" s="86"/>
      <c r="AIP5" s="86"/>
      <c r="AIQ5" s="86"/>
      <c r="AIR5" s="86"/>
      <c r="AIS5" s="86"/>
      <c r="AIT5" s="86"/>
      <c r="AIU5" s="86"/>
      <c r="AIV5" s="86"/>
      <c r="AIW5" s="86"/>
      <c r="AIX5" s="86"/>
      <c r="AIY5" s="86"/>
      <c r="AIZ5" s="86"/>
      <c r="AJA5" s="86"/>
      <c r="AJB5" s="86"/>
      <c r="AJC5" s="86"/>
      <c r="AJD5" s="86"/>
      <c r="AJE5" s="86"/>
      <c r="AJF5" s="86"/>
      <c r="AJG5" s="86"/>
      <c r="AJH5" s="86"/>
      <c r="AJI5" s="86"/>
      <c r="AJJ5" s="86"/>
      <c r="AJK5" s="86"/>
      <c r="AJL5" s="86"/>
      <c r="AJM5" s="86"/>
      <c r="AJN5" s="86"/>
      <c r="AJO5" s="86"/>
      <c r="AJP5" s="86"/>
      <c r="AJQ5" s="86"/>
      <c r="AJR5" s="86"/>
      <c r="AJS5" s="86"/>
      <c r="AJT5" s="86"/>
      <c r="AJU5" s="86"/>
      <c r="AJV5" s="86"/>
      <c r="AJW5" s="86"/>
      <c r="AJX5" s="86"/>
      <c r="AJY5" s="86"/>
      <c r="AJZ5" s="86"/>
      <c r="AKA5" s="86"/>
      <c r="AKB5" s="86"/>
      <c r="AKC5" s="86"/>
      <c r="AKD5" s="86"/>
      <c r="AKE5" s="86"/>
      <c r="AKF5" s="86"/>
      <c r="AKG5" s="86"/>
      <c r="AKH5" s="86"/>
      <c r="AKI5" s="86"/>
      <c r="AKJ5" s="86"/>
      <c r="AKK5" s="86"/>
      <c r="AKL5" s="86"/>
      <c r="AKM5" s="86"/>
      <c r="AKN5" s="86"/>
      <c r="AKO5" s="86"/>
      <c r="AKP5" s="86"/>
      <c r="AKQ5" s="86"/>
      <c r="AKR5" s="86"/>
      <c r="AKS5" s="86"/>
      <c r="AKT5" s="86"/>
      <c r="AKU5" s="86"/>
      <c r="AKV5" s="86"/>
      <c r="AKW5" s="86"/>
      <c r="AKX5" s="86"/>
      <c r="AKY5" s="86"/>
      <c r="AKZ5" s="86"/>
      <c r="ALA5" s="86"/>
      <c r="ALB5" s="86"/>
      <c r="ALC5" s="86"/>
      <c r="ALD5" s="86"/>
      <c r="ALE5" s="86"/>
      <c r="ALF5" s="86"/>
      <c r="ALG5" s="86"/>
      <c r="ALH5" s="86"/>
      <c r="ALI5" s="86"/>
      <c r="ALJ5" s="86"/>
      <c r="ALK5" s="86"/>
      <c r="ALL5" s="86"/>
      <c r="ALM5" s="86"/>
      <c r="ALN5" s="86"/>
      <c r="ALO5" s="86"/>
      <c r="ALP5" s="86"/>
      <c r="ALQ5" s="86"/>
      <c r="ALR5" s="86"/>
      <c r="ALS5" s="86"/>
      <c r="ALT5" s="86"/>
      <c r="ALU5" s="86"/>
      <c r="ALV5" s="86"/>
      <c r="ALW5" s="86"/>
      <c r="ALX5" s="86"/>
      <c r="ALY5" s="86"/>
      <c r="ALZ5" s="86"/>
      <c r="AMA5" s="86"/>
      <c r="AMB5" s="86"/>
      <c r="AMC5" s="86"/>
      <c r="AMD5" s="86"/>
      <c r="AME5" s="86"/>
      <c r="AMF5" s="86"/>
      <c r="AMG5" s="86"/>
      <c r="AMH5" s="86"/>
    </row>
    <row r="6" spans="1:1022" x14ac:dyDescent="0.3">
      <c r="A6" s="84"/>
      <c r="B6" s="85"/>
      <c r="C6" s="85"/>
      <c r="D6" s="85"/>
      <c r="E6" s="85"/>
      <c r="F6" s="85"/>
      <c r="G6" s="85"/>
      <c r="I6" s="90"/>
      <c r="J6" s="90"/>
      <c r="K6" s="87"/>
      <c r="L6" s="90"/>
      <c r="M6" s="90"/>
      <c r="N6" s="88"/>
      <c r="O6" s="86"/>
      <c r="W6" s="89"/>
      <c r="X6" s="86"/>
      <c r="Y6" s="86"/>
      <c r="Z6" s="85"/>
      <c r="AB6" s="86"/>
      <c r="AC6" s="86"/>
      <c r="AE6" s="86"/>
      <c r="AF6" s="86"/>
      <c r="AG6" s="86"/>
      <c r="AR6" s="88"/>
      <c r="AS6" s="91"/>
      <c r="AT6" s="92"/>
      <c r="AU6" s="92"/>
      <c r="AV6" s="92"/>
      <c r="BC6" s="92"/>
      <c r="BD6" s="92"/>
      <c r="BE6" s="92"/>
      <c r="BF6" s="86"/>
      <c r="BG6" s="86"/>
      <c r="BH6" s="93"/>
    </row>
    <row r="7" spans="1:1022" s="105" customFormat="1" ht="37.5" customHeight="1" x14ac:dyDescent="0.2">
      <c r="A7" s="346" t="s">
        <v>1</v>
      </c>
      <c r="B7" s="346"/>
      <c r="C7" s="346"/>
      <c r="D7" s="346"/>
      <c r="E7" s="346"/>
      <c r="F7" s="346"/>
      <c r="G7" s="346"/>
      <c r="H7" s="346"/>
      <c r="I7" s="346"/>
      <c r="J7" s="346"/>
      <c r="K7" s="347"/>
      <c r="L7" s="346"/>
      <c r="M7" s="346"/>
      <c r="N7" s="347"/>
      <c r="O7" s="348" t="s">
        <v>2</v>
      </c>
      <c r="P7" s="348"/>
      <c r="Q7" s="348"/>
      <c r="R7" s="348"/>
      <c r="S7" s="348"/>
      <c r="T7" s="348"/>
      <c r="U7" s="349" t="s">
        <v>3</v>
      </c>
      <c r="V7" s="349"/>
      <c r="W7" s="349"/>
      <c r="X7" s="349"/>
      <c r="Y7" s="349"/>
      <c r="Z7" s="349"/>
      <c r="AA7" s="349"/>
      <c r="AB7" s="349"/>
      <c r="AC7" s="349"/>
      <c r="AD7" s="349"/>
      <c r="AE7" s="349"/>
      <c r="AF7" s="349"/>
      <c r="AG7" s="349"/>
      <c r="AH7" s="349"/>
      <c r="AI7" s="349"/>
      <c r="AJ7" s="349"/>
      <c r="AK7" s="349"/>
      <c r="AL7" s="349"/>
      <c r="AM7" s="349"/>
      <c r="AN7" s="349"/>
      <c r="AO7" s="349"/>
      <c r="AP7" s="350" t="s">
        <v>4</v>
      </c>
      <c r="AQ7" s="350"/>
      <c r="AR7" s="351"/>
      <c r="AS7" s="350"/>
      <c r="AT7" s="350"/>
      <c r="AU7" s="350"/>
      <c r="AV7" s="352" t="s">
        <v>5</v>
      </c>
      <c r="AW7" s="334" t="s">
        <v>6</v>
      </c>
      <c r="AX7" s="334"/>
      <c r="AY7" s="334"/>
      <c r="AZ7" s="334"/>
      <c r="BA7" s="334"/>
      <c r="BB7" s="334"/>
      <c r="BC7" s="334"/>
      <c r="BD7" s="334"/>
      <c r="BE7" s="334"/>
      <c r="BF7" s="334"/>
      <c r="BG7" s="334"/>
      <c r="BH7" s="103"/>
      <c r="BI7" s="104"/>
      <c r="BJ7" s="104"/>
      <c r="BK7" s="104"/>
      <c r="BL7" s="104"/>
      <c r="BM7" s="104"/>
      <c r="BN7" s="104"/>
      <c r="BO7" s="104"/>
      <c r="BP7" s="104"/>
      <c r="BQ7" s="104"/>
      <c r="BR7" s="104"/>
      <c r="BS7" s="104"/>
      <c r="BT7" s="104"/>
      <c r="BU7" s="104"/>
      <c r="BV7" s="104"/>
      <c r="BW7" s="104"/>
      <c r="BX7" s="104"/>
      <c r="BY7" s="104"/>
      <c r="BZ7" s="104"/>
      <c r="CA7" s="104"/>
      <c r="CB7" s="104"/>
      <c r="CC7" s="104"/>
      <c r="CD7" s="104"/>
      <c r="CE7" s="104"/>
      <c r="CF7" s="104"/>
      <c r="CG7" s="104"/>
      <c r="CH7" s="104"/>
      <c r="CI7" s="104"/>
      <c r="CJ7" s="104"/>
      <c r="CK7" s="104"/>
      <c r="CL7" s="104"/>
      <c r="CM7" s="104"/>
      <c r="CN7" s="104"/>
      <c r="CO7" s="104"/>
      <c r="CP7" s="104"/>
      <c r="CQ7" s="104"/>
      <c r="CR7" s="104"/>
      <c r="CS7" s="104"/>
      <c r="CT7" s="104"/>
      <c r="CU7" s="104"/>
      <c r="CV7" s="104"/>
      <c r="CW7" s="104"/>
      <c r="CX7" s="104"/>
      <c r="CY7" s="104"/>
      <c r="CZ7" s="104"/>
      <c r="DA7" s="104"/>
      <c r="DB7" s="104"/>
      <c r="DC7" s="104"/>
      <c r="DD7" s="104"/>
      <c r="DE7" s="104"/>
      <c r="DF7" s="104"/>
      <c r="DG7" s="104"/>
      <c r="DH7" s="104"/>
      <c r="DI7" s="104"/>
      <c r="DJ7" s="104"/>
      <c r="DK7" s="104"/>
      <c r="DL7" s="104"/>
      <c r="DM7" s="104"/>
      <c r="DN7" s="104"/>
      <c r="DO7" s="104"/>
      <c r="DP7" s="104"/>
      <c r="DQ7" s="104"/>
      <c r="DR7" s="104"/>
      <c r="DS7" s="104"/>
      <c r="DT7" s="104"/>
      <c r="DU7" s="104"/>
      <c r="DV7" s="104"/>
      <c r="DW7" s="104"/>
      <c r="DX7" s="104"/>
      <c r="DY7" s="104"/>
      <c r="DZ7" s="104"/>
      <c r="EA7" s="104"/>
      <c r="EB7" s="104"/>
      <c r="EC7" s="104"/>
      <c r="ED7" s="104"/>
      <c r="EE7" s="104"/>
      <c r="EF7" s="104"/>
      <c r="EG7" s="104"/>
      <c r="EH7" s="104"/>
      <c r="EI7" s="104"/>
      <c r="EJ7" s="104"/>
      <c r="EK7" s="104"/>
      <c r="EL7" s="104"/>
      <c r="EM7" s="104"/>
      <c r="EN7" s="104"/>
      <c r="EO7" s="104"/>
      <c r="EP7" s="104"/>
      <c r="EQ7" s="104"/>
      <c r="ER7" s="104"/>
      <c r="ES7" s="104"/>
      <c r="ET7" s="104"/>
      <c r="EU7" s="104"/>
      <c r="EV7" s="104"/>
      <c r="EW7" s="104"/>
      <c r="EX7" s="104"/>
      <c r="EY7" s="104"/>
      <c r="EZ7" s="104"/>
      <c r="FA7" s="104"/>
      <c r="FB7" s="104"/>
      <c r="FC7" s="104"/>
      <c r="FD7" s="104"/>
      <c r="FE7" s="104"/>
      <c r="FF7" s="104"/>
      <c r="FG7" s="104"/>
      <c r="FH7" s="104"/>
      <c r="FI7" s="104"/>
      <c r="FJ7" s="104"/>
      <c r="FK7" s="104"/>
      <c r="FL7" s="104"/>
      <c r="FM7" s="104"/>
      <c r="FN7" s="104"/>
      <c r="FO7" s="104"/>
      <c r="FP7" s="104"/>
      <c r="FQ7" s="104"/>
      <c r="FR7" s="104"/>
      <c r="FS7" s="104"/>
      <c r="FT7" s="104"/>
      <c r="FU7" s="104"/>
      <c r="FV7" s="104"/>
      <c r="FW7" s="104"/>
      <c r="FX7" s="104"/>
      <c r="FY7" s="104"/>
      <c r="FZ7" s="104"/>
      <c r="GA7" s="104"/>
      <c r="GB7" s="104"/>
      <c r="GC7" s="104"/>
      <c r="GD7" s="104"/>
      <c r="GE7" s="104"/>
      <c r="GF7" s="104"/>
      <c r="GG7" s="104"/>
      <c r="GH7" s="104"/>
      <c r="GI7" s="104"/>
      <c r="GJ7" s="104"/>
      <c r="GK7" s="104"/>
      <c r="GL7" s="104"/>
      <c r="GM7" s="104"/>
      <c r="GN7" s="104"/>
      <c r="GO7" s="104"/>
      <c r="GP7" s="104"/>
      <c r="GQ7" s="104"/>
      <c r="GR7" s="104"/>
      <c r="GS7" s="104"/>
      <c r="GT7" s="104"/>
      <c r="GU7" s="104"/>
      <c r="GV7" s="104"/>
      <c r="GW7" s="104"/>
      <c r="GX7" s="104"/>
      <c r="GY7" s="104"/>
      <c r="GZ7" s="104"/>
      <c r="HA7" s="104"/>
      <c r="HB7" s="104"/>
      <c r="HC7" s="104"/>
      <c r="HD7" s="104"/>
      <c r="HE7" s="104"/>
      <c r="HF7" s="104"/>
      <c r="HG7" s="104"/>
      <c r="HH7" s="104"/>
      <c r="HI7" s="104"/>
      <c r="HJ7" s="104"/>
      <c r="HK7" s="104"/>
      <c r="HL7" s="104"/>
      <c r="HM7" s="104"/>
      <c r="HN7" s="104"/>
      <c r="HO7" s="104"/>
      <c r="HP7" s="104"/>
      <c r="HQ7" s="104"/>
      <c r="HR7" s="104"/>
      <c r="HS7" s="104"/>
      <c r="HT7" s="104"/>
      <c r="HU7" s="104"/>
      <c r="HV7" s="104"/>
      <c r="HW7" s="104"/>
      <c r="HX7" s="104"/>
      <c r="HY7" s="104"/>
      <c r="HZ7" s="104"/>
      <c r="IA7" s="104"/>
      <c r="IB7" s="104"/>
      <c r="IC7" s="104"/>
      <c r="ID7" s="104"/>
      <c r="IE7" s="104"/>
      <c r="IF7" s="104"/>
      <c r="IG7" s="104"/>
      <c r="IH7" s="104"/>
      <c r="II7" s="104"/>
      <c r="IJ7" s="104"/>
      <c r="IK7" s="104"/>
      <c r="IL7" s="104"/>
      <c r="IM7" s="104"/>
      <c r="IN7" s="104"/>
      <c r="IO7" s="104"/>
      <c r="IP7" s="104"/>
      <c r="IQ7" s="104"/>
      <c r="IR7" s="104"/>
      <c r="IS7" s="104"/>
      <c r="IT7" s="104"/>
      <c r="IU7" s="104"/>
      <c r="IV7" s="104"/>
      <c r="IW7" s="104"/>
      <c r="IX7" s="104"/>
      <c r="IY7" s="104"/>
      <c r="IZ7" s="104"/>
      <c r="JA7" s="104"/>
      <c r="JB7" s="104"/>
      <c r="JC7" s="104"/>
      <c r="JD7" s="104"/>
      <c r="JE7" s="104"/>
      <c r="JF7" s="104"/>
      <c r="JG7" s="104"/>
      <c r="JH7" s="104"/>
      <c r="JI7" s="104"/>
      <c r="JJ7" s="104"/>
      <c r="JK7" s="104"/>
      <c r="JL7" s="104"/>
      <c r="JM7" s="104"/>
      <c r="JN7" s="104"/>
      <c r="JO7" s="104"/>
      <c r="JP7" s="104"/>
      <c r="JQ7" s="104"/>
      <c r="JR7" s="104"/>
      <c r="JS7" s="104"/>
      <c r="JT7" s="104"/>
      <c r="JU7" s="104"/>
      <c r="JV7" s="104"/>
      <c r="JW7" s="104"/>
      <c r="JX7" s="104"/>
      <c r="JY7" s="104"/>
      <c r="JZ7" s="104"/>
      <c r="KA7" s="104"/>
      <c r="KB7" s="104"/>
      <c r="KC7" s="104"/>
      <c r="KD7" s="104"/>
      <c r="KE7" s="104"/>
      <c r="KF7" s="104"/>
      <c r="KG7" s="104"/>
      <c r="KH7" s="104"/>
      <c r="KI7" s="104"/>
      <c r="KJ7" s="104"/>
      <c r="KK7" s="104"/>
      <c r="KL7" s="104"/>
      <c r="KM7" s="104"/>
      <c r="KN7" s="104"/>
      <c r="KO7" s="104"/>
      <c r="KP7" s="104"/>
      <c r="KQ7" s="104"/>
      <c r="KR7" s="104"/>
      <c r="KS7" s="104"/>
      <c r="KT7" s="104"/>
      <c r="KU7" s="104"/>
      <c r="KV7" s="104"/>
      <c r="KW7" s="104"/>
      <c r="KX7" s="104"/>
      <c r="KY7" s="104"/>
      <c r="KZ7" s="104"/>
      <c r="LA7" s="104"/>
      <c r="LB7" s="104"/>
      <c r="LC7" s="104"/>
      <c r="LD7" s="104"/>
      <c r="LE7" s="104"/>
      <c r="LF7" s="104"/>
      <c r="LG7" s="104"/>
      <c r="LH7" s="104"/>
      <c r="LI7" s="104"/>
      <c r="LJ7" s="104"/>
      <c r="LK7" s="104"/>
      <c r="LL7" s="104"/>
      <c r="LM7" s="104"/>
      <c r="LN7" s="104"/>
      <c r="LO7" s="104"/>
      <c r="LP7" s="104"/>
      <c r="LQ7" s="104"/>
      <c r="LR7" s="104"/>
      <c r="LS7" s="104"/>
      <c r="LT7" s="104"/>
      <c r="LU7" s="104"/>
      <c r="LV7" s="104"/>
      <c r="LW7" s="104"/>
      <c r="LX7" s="104"/>
      <c r="LY7" s="104"/>
      <c r="LZ7" s="104"/>
      <c r="MA7" s="104"/>
      <c r="MB7" s="104"/>
      <c r="MC7" s="104"/>
      <c r="MD7" s="104"/>
      <c r="ME7" s="104"/>
      <c r="MF7" s="104"/>
      <c r="MG7" s="104"/>
      <c r="MH7" s="104"/>
      <c r="MI7" s="104"/>
      <c r="MJ7" s="104"/>
      <c r="MK7" s="104"/>
      <c r="ML7" s="104"/>
      <c r="MM7" s="104"/>
      <c r="MN7" s="104"/>
      <c r="MO7" s="104"/>
      <c r="MP7" s="104"/>
      <c r="MQ7" s="104"/>
      <c r="MR7" s="104"/>
      <c r="MS7" s="104"/>
      <c r="MT7" s="104"/>
      <c r="MU7" s="104"/>
      <c r="MV7" s="104"/>
      <c r="MW7" s="104"/>
      <c r="MX7" s="104"/>
      <c r="MY7" s="104"/>
      <c r="MZ7" s="104"/>
      <c r="NA7" s="104"/>
      <c r="NB7" s="104"/>
      <c r="NC7" s="104"/>
      <c r="ND7" s="104"/>
      <c r="NE7" s="104"/>
      <c r="NF7" s="104"/>
      <c r="NG7" s="104"/>
      <c r="NH7" s="104"/>
      <c r="NI7" s="104"/>
      <c r="NJ7" s="104"/>
      <c r="NK7" s="104"/>
      <c r="NL7" s="104"/>
      <c r="NM7" s="104"/>
      <c r="NN7" s="104"/>
      <c r="NO7" s="104"/>
      <c r="NP7" s="104"/>
      <c r="NQ7" s="104"/>
      <c r="NR7" s="104"/>
      <c r="NS7" s="104"/>
      <c r="NT7" s="104"/>
      <c r="NU7" s="104"/>
      <c r="NV7" s="104"/>
      <c r="NW7" s="104"/>
      <c r="NX7" s="104"/>
      <c r="NY7" s="104"/>
      <c r="NZ7" s="104"/>
      <c r="OA7" s="104"/>
      <c r="OB7" s="104"/>
      <c r="OC7" s="104"/>
      <c r="OD7" s="104"/>
      <c r="OE7" s="104"/>
      <c r="OF7" s="104"/>
      <c r="OG7" s="104"/>
      <c r="OH7" s="104"/>
      <c r="OI7" s="104"/>
      <c r="OJ7" s="104"/>
      <c r="OK7" s="104"/>
      <c r="OL7" s="104"/>
      <c r="OM7" s="104"/>
      <c r="ON7" s="104"/>
      <c r="OO7" s="104"/>
      <c r="OP7" s="104"/>
      <c r="OQ7" s="104"/>
      <c r="OR7" s="104"/>
      <c r="OS7" s="104"/>
      <c r="OT7" s="104"/>
      <c r="OU7" s="104"/>
      <c r="OV7" s="104"/>
      <c r="OW7" s="104"/>
      <c r="OX7" s="104"/>
      <c r="OY7" s="104"/>
      <c r="OZ7" s="104"/>
      <c r="PA7" s="104"/>
      <c r="PB7" s="104"/>
      <c r="PC7" s="104"/>
      <c r="PD7" s="104"/>
      <c r="PE7" s="104"/>
      <c r="PF7" s="104"/>
      <c r="PG7" s="104"/>
      <c r="PH7" s="104"/>
      <c r="PI7" s="104"/>
      <c r="PJ7" s="104"/>
      <c r="PK7" s="104"/>
      <c r="PL7" s="104"/>
      <c r="PM7" s="104"/>
      <c r="PN7" s="104"/>
      <c r="PO7" s="104"/>
      <c r="PP7" s="104"/>
      <c r="PQ7" s="104"/>
      <c r="PR7" s="104"/>
      <c r="PS7" s="104"/>
      <c r="PT7" s="104"/>
      <c r="PU7" s="104"/>
      <c r="PV7" s="104"/>
      <c r="PW7" s="104"/>
      <c r="PX7" s="104"/>
      <c r="PY7" s="104"/>
      <c r="PZ7" s="104"/>
      <c r="QA7" s="104"/>
      <c r="QB7" s="104"/>
      <c r="QC7" s="104"/>
      <c r="QD7" s="104"/>
      <c r="QE7" s="104"/>
      <c r="QF7" s="104"/>
      <c r="QG7" s="104"/>
      <c r="QH7" s="104"/>
      <c r="QI7" s="104"/>
      <c r="QJ7" s="104"/>
      <c r="QK7" s="104"/>
      <c r="QL7" s="104"/>
      <c r="QM7" s="104"/>
      <c r="QN7" s="104"/>
      <c r="QO7" s="104"/>
      <c r="QP7" s="104"/>
      <c r="QQ7" s="104"/>
      <c r="QR7" s="104"/>
      <c r="QS7" s="104"/>
      <c r="QT7" s="104"/>
      <c r="QU7" s="104"/>
      <c r="QV7" s="104"/>
      <c r="QW7" s="104"/>
      <c r="QX7" s="104"/>
      <c r="QY7" s="104"/>
      <c r="QZ7" s="104"/>
      <c r="RA7" s="104"/>
      <c r="RB7" s="104"/>
      <c r="RC7" s="104"/>
      <c r="RD7" s="104"/>
      <c r="RE7" s="104"/>
      <c r="RF7" s="104"/>
      <c r="RG7" s="104"/>
      <c r="RH7" s="104"/>
      <c r="RI7" s="104"/>
      <c r="RJ7" s="104"/>
      <c r="RK7" s="104"/>
      <c r="RL7" s="104"/>
      <c r="RM7" s="104"/>
      <c r="RN7" s="104"/>
      <c r="RO7" s="104"/>
      <c r="RP7" s="104"/>
      <c r="RQ7" s="104"/>
      <c r="RR7" s="104"/>
      <c r="RS7" s="104"/>
      <c r="RT7" s="104"/>
      <c r="RU7" s="104"/>
      <c r="RV7" s="104"/>
      <c r="RW7" s="104"/>
      <c r="RX7" s="104"/>
      <c r="RY7" s="104"/>
      <c r="RZ7" s="104"/>
      <c r="SA7" s="104"/>
      <c r="SB7" s="104"/>
      <c r="SC7" s="104"/>
      <c r="SD7" s="104"/>
      <c r="SE7" s="104"/>
      <c r="SF7" s="104"/>
      <c r="SG7" s="104"/>
      <c r="SH7" s="104"/>
      <c r="SI7" s="104"/>
      <c r="SJ7" s="104"/>
      <c r="SK7" s="104"/>
      <c r="SL7" s="104"/>
      <c r="SM7" s="104"/>
      <c r="SN7" s="104"/>
      <c r="SO7" s="104"/>
      <c r="SP7" s="104"/>
      <c r="SQ7" s="104"/>
      <c r="SR7" s="104"/>
      <c r="SS7" s="104"/>
      <c r="ST7" s="104"/>
      <c r="SU7" s="104"/>
      <c r="SV7" s="104"/>
      <c r="SW7" s="104"/>
      <c r="SX7" s="104"/>
      <c r="SY7" s="104"/>
      <c r="SZ7" s="104"/>
      <c r="TA7" s="104"/>
      <c r="TB7" s="104"/>
      <c r="TC7" s="104"/>
      <c r="TD7" s="104"/>
      <c r="TE7" s="104"/>
      <c r="TF7" s="104"/>
      <c r="TG7" s="104"/>
      <c r="TH7" s="104"/>
      <c r="TI7" s="104"/>
      <c r="TJ7" s="104"/>
      <c r="TK7" s="104"/>
      <c r="TL7" s="104"/>
      <c r="TM7" s="104"/>
      <c r="TN7" s="104"/>
      <c r="TO7" s="104"/>
      <c r="TP7" s="104"/>
      <c r="TQ7" s="104"/>
      <c r="TR7" s="104"/>
      <c r="TS7" s="104"/>
      <c r="TT7" s="104"/>
      <c r="TU7" s="104"/>
      <c r="TV7" s="104"/>
      <c r="TW7" s="104"/>
      <c r="TX7" s="104"/>
      <c r="TY7" s="104"/>
      <c r="TZ7" s="104"/>
      <c r="UA7" s="104"/>
      <c r="UB7" s="104"/>
      <c r="UC7" s="104"/>
      <c r="UD7" s="104"/>
      <c r="UE7" s="104"/>
      <c r="UF7" s="104"/>
      <c r="UG7" s="104"/>
      <c r="UH7" s="104"/>
      <c r="UI7" s="104"/>
      <c r="UJ7" s="104"/>
      <c r="UK7" s="104"/>
      <c r="UL7" s="104"/>
      <c r="UM7" s="104"/>
      <c r="UN7" s="104"/>
      <c r="UO7" s="104"/>
      <c r="UP7" s="104"/>
      <c r="UQ7" s="104"/>
      <c r="UR7" s="104"/>
      <c r="US7" s="104"/>
      <c r="UT7" s="104"/>
      <c r="UU7" s="104"/>
      <c r="UV7" s="104"/>
      <c r="UW7" s="104"/>
      <c r="UX7" s="104"/>
      <c r="UY7" s="104"/>
      <c r="UZ7" s="104"/>
      <c r="VA7" s="104"/>
      <c r="VB7" s="104"/>
      <c r="VC7" s="104"/>
      <c r="VD7" s="104"/>
      <c r="VE7" s="104"/>
      <c r="VF7" s="104"/>
      <c r="VG7" s="104"/>
      <c r="VH7" s="104"/>
      <c r="VI7" s="104"/>
      <c r="VJ7" s="104"/>
      <c r="VK7" s="104"/>
      <c r="VL7" s="104"/>
      <c r="VM7" s="104"/>
      <c r="VN7" s="104"/>
      <c r="VO7" s="104"/>
      <c r="VP7" s="104"/>
      <c r="VQ7" s="104"/>
      <c r="VR7" s="104"/>
      <c r="VS7" s="104"/>
      <c r="VT7" s="104"/>
      <c r="VU7" s="104"/>
      <c r="VV7" s="104"/>
      <c r="VW7" s="104"/>
      <c r="VX7" s="104"/>
      <c r="VY7" s="104"/>
      <c r="VZ7" s="104"/>
      <c r="WA7" s="104"/>
      <c r="WB7" s="104"/>
      <c r="WC7" s="104"/>
      <c r="WD7" s="104"/>
      <c r="WE7" s="104"/>
      <c r="WF7" s="104"/>
      <c r="WG7" s="104"/>
      <c r="WH7" s="104"/>
      <c r="WI7" s="104"/>
      <c r="WJ7" s="104"/>
      <c r="WK7" s="104"/>
      <c r="WL7" s="104"/>
      <c r="WM7" s="104"/>
      <c r="WN7" s="104"/>
      <c r="WO7" s="104"/>
      <c r="WP7" s="104"/>
      <c r="WQ7" s="104"/>
      <c r="WR7" s="104"/>
      <c r="WS7" s="104"/>
      <c r="WT7" s="104"/>
      <c r="WU7" s="104"/>
      <c r="WV7" s="104"/>
      <c r="WW7" s="104"/>
      <c r="WX7" s="104"/>
      <c r="WY7" s="104"/>
      <c r="WZ7" s="104"/>
      <c r="XA7" s="104"/>
      <c r="XB7" s="104"/>
      <c r="XC7" s="104"/>
      <c r="XD7" s="104"/>
      <c r="XE7" s="104"/>
      <c r="XF7" s="104"/>
      <c r="XG7" s="104"/>
      <c r="XH7" s="104"/>
      <c r="XI7" s="104"/>
      <c r="XJ7" s="104"/>
      <c r="XK7" s="104"/>
      <c r="XL7" s="104"/>
      <c r="XM7" s="104"/>
      <c r="XN7" s="104"/>
      <c r="XO7" s="104"/>
      <c r="XP7" s="104"/>
      <c r="XQ7" s="104"/>
      <c r="XR7" s="104"/>
      <c r="XS7" s="104"/>
      <c r="XT7" s="104"/>
      <c r="XU7" s="104"/>
      <c r="XV7" s="104"/>
      <c r="XW7" s="104"/>
      <c r="XX7" s="104"/>
      <c r="XY7" s="104"/>
      <c r="XZ7" s="104"/>
      <c r="YA7" s="104"/>
      <c r="YB7" s="104"/>
      <c r="YC7" s="104"/>
      <c r="YD7" s="104"/>
      <c r="YE7" s="104"/>
      <c r="YF7" s="104"/>
      <c r="YG7" s="104"/>
      <c r="YH7" s="104"/>
      <c r="YI7" s="104"/>
      <c r="YJ7" s="104"/>
      <c r="YK7" s="104"/>
      <c r="YL7" s="104"/>
      <c r="YM7" s="104"/>
      <c r="YN7" s="104"/>
      <c r="YO7" s="104"/>
      <c r="YP7" s="104"/>
      <c r="YQ7" s="104"/>
      <c r="YR7" s="104"/>
      <c r="YS7" s="104"/>
      <c r="YT7" s="104"/>
      <c r="YU7" s="104"/>
      <c r="YV7" s="104"/>
      <c r="YW7" s="104"/>
      <c r="YX7" s="104"/>
      <c r="YY7" s="104"/>
      <c r="YZ7" s="104"/>
      <c r="ZA7" s="104"/>
      <c r="ZB7" s="104"/>
      <c r="ZC7" s="104"/>
      <c r="ZD7" s="104"/>
      <c r="ZE7" s="104"/>
      <c r="ZF7" s="104"/>
      <c r="ZG7" s="104"/>
      <c r="ZH7" s="104"/>
      <c r="ZI7" s="104"/>
      <c r="ZJ7" s="104"/>
      <c r="ZK7" s="104"/>
      <c r="ZL7" s="104"/>
      <c r="ZM7" s="104"/>
      <c r="ZN7" s="104"/>
      <c r="ZO7" s="104"/>
      <c r="ZP7" s="104"/>
      <c r="ZQ7" s="104"/>
      <c r="ZR7" s="104"/>
      <c r="ZS7" s="104"/>
      <c r="ZT7" s="104"/>
      <c r="ZU7" s="104"/>
      <c r="ZV7" s="104"/>
      <c r="ZW7" s="104"/>
      <c r="ZX7" s="104"/>
      <c r="ZY7" s="104"/>
      <c r="ZZ7" s="104"/>
      <c r="AAA7" s="104"/>
      <c r="AAB7" s="104"/>
      <c r="AAC7" s="104"/>
      <c r="AAD7" s="104"/>
      <c r="AAE7" s="104"/>
      <c r="AAF7" s="104"/>
      <c r="AAG7" s="104"/>
      <c r="AAH7" s="104"/>
      <c r="AAI7" s="104"/>
      <c r="AAJ7" s="104"/>
      <c r="AAK7" s="104"/>
      <c r="AAL7" s="104"/>
      <c r="AAM7" s="104"/>
      <c r="AAN7" s="104"/>
      <c r="AAO7" s="104"/>
      <c r="AAP7" s="104"/>
      <c r="AAQ7" s="104"/>
      <c r="AAR7" s="104"/>
      <c r="AAS7" s="104"/>
      <c r="AAT7" s="104"/>
      <c r="AAU7" s="104"/>
      <c r="AAV7" s="104"/>
      <c r="AAW7" s="104"/>
      <c r="AAX7" s="104"/>
      <c r="AAY7" s="104"/>
      <c r="AAZ7" s="104"/>
      <c r="ABA7" s="104"/>
      <c r="ABB7" s="104"/>
      <c r="ABC7" s="104"/>
      <c r="ABD7" s="104"/>
      <c r="ABE7" s="104"/>
      <c r="ABF7" s="104"/>
      <c r="ABG7" s="104"/>
      <c r="ABH7" s="104"/>
      <c r="ABI7" s="104"/>
      <c r="ABJ7" s="104"/>
      <c r="ABK7" s="104"/>
      <c r="ABL7" s="104"/>
      <c r="ABM7" s="104"/>
      <c r="ABN7" s="104"/>
      <c r="ABO7" s="104"/>
      <c r="ABP7" s="104"/>
      <c r="ABQ7" s="104"/>
      <c r="ABR7" s="104"/>
      <c r="ABS7" s="104"/>
      <c r="ABT7" s="104"/>
      <c r="ABU7" s="104"/>
      <c r="ABV7" s="104"/>
      <c r="ABW7" s="104"/>
      <c r="ABX7" s="104"/>
      <c r="ABY7" s="104"/>
      <c r="ABZ7" s="104"/>
      <c r="ACA7" s="104"/>
      <c r="ACB7" s="104"/>
      <c r="ACC7" s="104"/>
      <c r="ACD7" s="104"/>
      <c r="ACE7" s="104"/>
      <c r="ACF7" s="104"/>
      <c r="ACG7" s="104"/>
      <c r="ACH7" s="104"/>
      <c r="ACI7" s="104"/>
      <c r="ACJ7" s="104"/>
      <c r="ACK7" s="104"/>
      <c r="ACL7" s="104"/>
      <c r="ACM7" s="104"/>
      <c r="ACN7" s="104"/>
      <c r="ACO7" s="104"/>
      <c r="ACP7" s="104"/>
      <c r="ACQ7" s="104"/>
      <c r="ACR7" s="104"/>
      <c r="ACS7" s="104"/>
      <c r="ACT7" s="104"/>
      <c r="ACU7" s="104"/>
      <c r="ACV7" s="104"/>
      <c r="ACW7" s="104"/>
      <c r="ACX7" s="104"/>
      <c r="ACY7" s="104"/>
      <c r="ACZ7" s="104"/>
      <c r="ADA7" s="104"/>
      <c r="ADB7" s="104"/>
      <c r="ADC7" s="104"/>
      <c r="ADD7" s="104"/>
      <c r="ADE7" s="104"/>
      <c r="ADF7" s="104"/>
      <c r="ADG7" s="104"/>
      <c r="ADH7" s="104"/>
      <c r="ADI7" s="104"/>
      <c r="ADJ7" s="104"/>
      <c r="ADK7" s="104"/>
      <c r="ADL7" s="104"/>
      <c r="ADM7" s="104"/>
      <c r="ADN7" s="104"/>
      <c r="ADO7" s="104"/>
      <c r="ADP7" s="104"/>
      <c r="ADQ7" s="104"/>
      <c r="ADR7" s="104"/>
      <c r="ADS7" s="104"/>
      <c r="ADT7" s="104"/>
      <c r="ADU7" s="104"/>
      <c r="ADV7" s="104"/>
      <c r="ADW7" s="104"/>
      <c r="ADX7" s="104"/>
      <c r="ADY7" s="104"/>
      <c r="ADZ7" s="104"/>
      <c r="AEA7" s="104"/>
      <c r="AEB7" s="104"/>
      <c r="AEC7" s="104"/>
      <c r="AED7" s="104"/>
      <c r="AEE7" s="104"/>
      <c r="AEF7" s="104"/>
      <c r="AEG7" s="104"/>
      <c r="AEH7" s="104"/>
      <c r="AEI7" s="104"/>
      <c r="AEJ7" s="104"/>
      <c r="AEK7" s="104"/>
      <c r="AEL7" s="104"/>
      <c r="AEM7" s="104"/>
      <c r="AEN7" s="104"/>
      <c r="AEO7" s="104"/>
      <c r="AEP7" s="104"/>
      <c r="AEQ7" s="104"/>
      <c r="AER7" s="104"/>
      <c r="AES7" s="104"/>
      <c r="AET7" s="104"/>
      <c r="AEU7" s="104"/>
      <c r="AEV7" s="104"/>
      <c r="AEW7" s="104"/>
      <c r="AEX7" s="104"/>
      <c r="AEY7" s="104"/>
      <c r="AEZ7" s="104"/>
      <c r="AFA7" s="104"/>
      <c r="AFB7" s="104"/>
      <c r="AFC7" s="104"/>
      <c r="AFD7" s="104"/>
      <c r="AFE7" s="104"/>
      <c r="AFF7" s="104"/>
      <c r="AFG7" s="104"/>
      <c r="AFH7" s="104"/>
      <c r="AFI7" s="104"/>
      <c r="AFJ7" s="104"/>
      <c r="AFK7" s="104"/>
      <c r="AFL7" s="104"/>
      <c r="AFM7" s="104"/>
      <c r="AFN7" s="104"/>
      <c r="AFO7" s="104"/>
      <c r="AFP7" s="104"/>
      <c r="AFQ7" s="104"/>
      <c r="AFR7" s="104"/>
      <c r="AFS7" s="104"/>
      <c r="AFT7" s="104"/>
      <c r="AFU7" s="104"/>
      <c r="AFV7" s="104"/>
      <c r="AFW7" s="104"/>
      <c r="AFX7" s="104"/>
      <c r="AFY7" s="104"/>
      <c r="AFZ7" s="104"/>
      <c r="AGA7" s="104"/>
      <c r="AGB7" s="104"/>
      <c r="AGC7" s="104"/>
      <c r="AGD7" s="104"/>
      <c r="AGE7" s="104"/>
      <c r="AGF7" s="104"/>
      <c r="AGG7" s="104"/>
      <c r="AGH7" s="104"/>
      <c r="AGI7" s="104"/>
      <c r="AGJ7" s="104"/>
      <c r="AGK7" s="104"/>
      <c r="AGL7" s="104"/>
      <c r="AGM7" s="104"/>
      <c r="AGN7" s="104"/>
      <c r="AGO7" s="104"/>
      <c r="AGP7" s="104"/>
      <c r="AGQ7" s="104"/>
      <c r="AGR7" s="104"/>
      <c r="AGS7" s="104"/>
      <c r="AGT7" s="104"/>
      <c r="AGU7" s="104"/>
      <c r="AGV7" s="104"/>
      <c r="AGW7" s="104"/>
      <c r="AGX7" s="104"/>
      <c r="AGY7" s="104"/>
      <c r="AGZ7" s="104"/>
      <c r="AHA7" s="104"/>
      <c r="AHB7" s="104"/>
      <c r="AHC7" s="104"/>
      <c r="AHD7" s="104"/>
      <c r="AHE7" s="104"/>
      <c r="AHF7" s="104"/>
      <c r="AHG7" s="104"/>
      <c r="AHH7" s="104"/>
      <c r="AHI7" s="104"/>
      <c r="AHJ7" s="104"/>
      <c r="AHK7" s="104"/>
      <c r="AHL7" s="104"/>
      <c r="AHM7" s="104"/>
      <c r="AHN7" s="104"/>
      <c r="AHO7" s="104"/>
      <c r="AHP7" s="104"/>
      <c r="AHQ7" s="104"/>
      <c r="AHR7" s="104"/>
      <c r="AHS7" s="104"/>
      <c r="AHT7" s="104"/>
      <c r="AHU7" s="104"/>
      <c r="AHV7" s="104"/>
      <c r="AHW7" s="104"/>
      <c r="AHX7" s="104"/>
      <c r="AHY7" s="104"/>
      <c r="AHZ7" s="104"/>
      <c r="AIA7" s="104"/>
      <c r="AIB7" s="104"/>
      <c r="AIC7" s="104"/>
      <c r="AID7" s="104"/>
      <c r="AIE7" s="104"/>
      <c r="AIF7" s="104"/>
      <c r="AIG7" s="104"/>
      <c r="AIH7" s="104"/>
      <c r="AII7" s="104"/>
      <c r="AIJ7" s="104"/>
      <c r="AIK7" s="104"/>
      <c r="AIL7" s="104"/>
      <c r="AIM7" s="104"/>
      <c r="AIN7" s="104"/>
      <c r="AIO7" s="104"/>
      <c r="AIP7" s="104"/>
      <c r="AIQ7" s="104"/>
      <c r="AIR7" s="104"/>
      <c r="AIS7" s="104"/>
      <c r="AIT7" s="104"/>
      <c r="AIU7" s="104"/>
      <c r="AIV7" s="104"/>
      <c r="AIW7" s="104"/>
      <c r="AIX7" s="104"/>
      <c r="AIY7" s="104"/>
      <c r="AIZ7" s="104"/>
      <c r="AJA7" s="104"/>
      <c r="AJB7" s="104"/>
      <c r="AJC7" s="104"/>
      <c r="AJD7" s="104"/>
      <c r="AJE7" s="104"/>
      <c r="AJF7" s="104"/>
      <c r="AJG7" s="104"/>
      <c r="AJH7" s="104"/>
      <c r="AJI7" s="104"/>
      <c r="AJJ7" s="104"/>
      <c r="AJK7" s="104"/>
      <c r="AJL7" s="104"/>
      <c r="AJM7" s="104"/>
      <c r="AJN7" s="104"/>
      <c r="AJO7" s="104"/>
      <c r="AJP7" s="104"/>
      <c r="AJQ7" s="104"/>
      <c r="AJR7" s="104"/>
      <c r="AJS7" s="104"/>
      <c r="AJT7" s="104"/>
      <c r="AJU7" s="104"/>
      <c r="AJV7" s="104"/>
      <c r="AJW7" s="104"/>
      <c r="AJX7" s="104"/>
      <c r="AJY7" s="104"/>
      <c r="AJZ7" s="104"/>
      <c r="AKA7" s="104"/>
      <c r="AKB7" s="104"/>
      <c r="AKC7" s="104"/>
      <c r="AKD7" s="104"/>
      <c r="AKE7" s="104"/>
      <c r="AKF7" s="104"/>
      <c r="AKG7" s="104"/>
      <c r="AKH7" s="104"/>
      <c r="AKI7" s="104"/>
      <c r="AKJ7" s="104"/>
      <c r="AKK7" s="104"/>
      <c r="AKL7" s="104"/>
      <c r="AKM7" s="104"/>
      <c r="AKN7" s="104"/>
      <c r="AKO7" s="104"/>
      <c r="AKP7" s="104"/>
      <c r="AKQ7" s="104"/>
      <c r="AKR7" s="104"/>
      <c r="AKS7" s="104"/>
      <c r="AKT7" s="104"/>
      <c r="AKU7" s="104"/>
      <c r="AKV7" s="104"/>
      <c r="AKW7" s="104"/>
      <c r="AKX7" s="104"/>
      <c r="AKY7" s="104"/>
      <c r="AKZ7" s="104"/>
      <c r="ALA7" s="104"/>
      <c r="ALB7" s="104"/>
      <c r="ALC7" s="104"/>
      <c r="ALD7" s="104"/>
      <c r="ALE7" s="104"/>
      <c r="ALF7" s="104"/>
      <c r="ALG7" s="104"/>
      <c r="ALH7" s="104"/>
      <c r="ALI7" s="104"/>
      <c r="ALJ7" s="104"/>
      <c r="ALK7" s="104"/>
      <c r="ALL7" s="104"/>
      <c r="ALM7" s="104"/>
      <c r="ALN7" s="104"/>
      <c r="ALO7" s="104"/>
      <c r="ALP7" s="104"/>
      <c r="ALQ7" s="104"/>
      <c r="ALR7" s="104"/>
      <c r="ALS7" s="104"/>
      <c r="ALT7" s="104"/>
      <c r="ALU7" s="104"/>
      <c r="ALV7" s="104"/>
      <c r="ALW7" s="104"/>
      <c r="ALX7" s="104"/>
      <c r="ALY7" s="104"/>
      <c r="ALZ7" s="104"/>
      <c r="AMA7" s="104"/>
      <c r="AMB7" s="104"/>
      <c r="AMC7" s="104"/>
      <c r="AMD7" s="104"/>
      <c r="AME7" s="104"/>
      <c r="AMF7" s="104"/>
      <c r="AMG7" s="104"/>
      <c r="AMH7" s="104"/>
    </row>
    <row r="8" spans="1:1022" s="105" customFormat="1" ht="35.25" customHeight="1" x14ac:dyDescent="0.2">
      <c r="A8" s="335" t="s">
        <v>7</v>
      </c>
      <c r="B8" s="335"/>
      <c r="C8" s="335"/>
      <c r="D8" s="335"/>
      <c r="E8" s="335"/>
      <c r="F8" s="335"/>
      <c r="G8" s="335"/>
      <c r="H8" s="106" t="s">
        <v>8</v>
      </c>
      <c r="I8" s="336" t="s">
        <v>9</v>
      </c>
      <c r="J8" s="336"/>
      <c r="K8" s="337"/>
      <c r="L8" s="336"/>
      <c r="M8" s="336"/>
      <c r="N8" s="337"/>
      <c r="O8" s="338" t="s">
        <v>10</v>
      </c>
      <c r="P8" s="338"/>
      <c r="Q8" s="338"/>
      <c r="R8" s="338" t="s">
        <v>11</v>
      </c>
      <c r="S8" s="338"/>
      <c r="T8" s="338"/>
      <c r="U8" s="107" t="s">
        <v>12</v>
      </c>
      <c r="V8" s="339" t="s">
        <v>13</v>
      </c>
      <c r="W8" s="339"/>
      <c r="X8" s="339"/>
      <c r="Y8" s="339"/>
      <c r="Z8" s="339"/>
      <c r="AA8" s="339"/>
      <c r="AB8" s="340" t="s">
        <v>14</v>
      </c>
      <c r="AC8" s="340"/>
      <c r="AD8" s="340"/>
      <c r="AE8" s="340"/>
      <c r="AF8" s="340"/>
      <c r="AG8" s="340"/>
      <c r="AH8" s="339" t="s">
        <v>693</v>
      </c>
      <c r="AI8" s="339"/>
      <c r="AJ8" s="339"/>
      <c r="AK8" s="339"/>
      <c r="AL8" s="339"/>
      <c r="AM8" s="339"/>
      <c r="AN8" s="339"/>
      <c r="AO8" s="339"/>
      <c r="AP8" s="108"/>
      <c r="AQ8" s="341" t="s">
        <v>16</v>
      </c>
      <c r="AR8" s="342"/>
      <c r="AS8" s="341"/>
      <c r="AT8" s="341"/>
      <c r="AU8" s="341"/>
      <c r="AV8" s="352"/>
      <c r="AW8" s="343" t="s">
        <v>694</v>
      </c>
      <c r="AX8" s="343"/>
      <c r="AY8" s="343"/>
      <c r="AZ8" s="343"/>
      <c r="BA8" s="360" t="s">
        <v>18</v>
      </c>
      <c r="BB8" s="360"/>
      <c r="BC8" s="360"/>
      <c r="BD8" s="360"/>
      <c r="BE8" s="360" t="s">
        <v>19</v>
      </c>
      <c r="BF8" s="360"/>
      <c r="BG8" s="360"/>
      <c r="BH8" s="109"/>
      <c r="BI8" s="104"/>
      <c r="BJ8" s="104"/>
      <c r="BK8" s="104"/>
      <c r="BL8" s="104"/>
      <c r="BM8" s="104"/>
      <c r="BN8" s="104"/>
      <c r="BO8" s="104"/>
      <c r="BP8" s="104"/>
      <c r="BQ8" s="104"/>
      <c r="BR8" s="104"/>
      <c r="BS8" s="104"/>
      <c r="BT8" s="104"/>
      <c r="BU8" s="104"/>
      <c r="BV8" s="104"/>
      <c r="BW8" s="104"/>
      <c r="BX8" s="104"/>
      <c r="BY8" s="104"/>
      <c r="BZ8" s="104"/>
      <c r="CA8" s="104"/>
      <c r="CB8" s="104"/>
      <c r="CC8" s="104"/>
      <c r="CD8" s="104"/>
      <c r="CE8" s="104"/>
      <c r="CF8" s="104"/>
      <c r="CG8" s="104"/>
      <c r="CH8" s="104"/>
      <c r="CI8" s="104"/>
      <c r="CJ8" s="104"/>
      <c r="CK8" s="104"/>
      <c r="CL8" s="104"/>
      <c r="CM8" s="104"/>
      <c r="CN8" s="104"/>
      <c r="CO8" s="104"/>
      <c r="CP8" s="104"/>
      <c r="CQ8" s="104"/>
      <c r="CR8" s="104"/>
      <c r="CS8" s="104"/>
      <c r="CT8" s="104"/>
      <c r="CU8" s="104"/>
      <c r="CV8" s="104"/>
      <c r="CW8" s="104"/>
      <c r="CX8" s="104"/>
      <c r="CY8" s="104"/>
      <c r="CZ8" s="104"/>
      <c r="DA8" s="104"/>
      <c r="DB8" s="104"/>
      <c r="DC8" s="104"/>
      <c r="DD8" s="104"/>
      <c r="DE8" s="104"/>
      <c r="DF8" s="104"/>
      <c r="DG8" s="104"/>
      <c r="DH8" s="104"/>
      <c r="DI8" s="104"/>
      <c r="DJ8" s="104"/>
      <c r="DK8" s="104"/>
      <c r="DL8" s="104"/>
      <c r="DM8" s="104"/>
      <c r="DN8" s="104"/>
      <c r="DO8" s="104"/>
      <c r="DP8" s="104"/>
      <c r="DQ8" s="104"/>
      <c r="DR8" s="104"/>
      <c r="DS8" s="104"/>
      <c r="DT8" s="104"/>
      <c r="DU8" s="104"/>
      <c r="DV8" s="104"/>
      <c r="DW8" s="104"/>
      <c r="DX8" s="104"/>
      <c r="DY8" s="104"/>
      <c r="DZ8" s="104"/>
      <c r="EA8" s="104"/>
      <c r="EB8" s="104"/>
      <c r="EC8" s="104"/>
      <c r="ED8" s="104"/>
      <c r="EE8" s="104"/>
      <c r="EF8" s="104"/>
      <c r="EG8" s="104"/>
      <c r="EH8" s="104"/>
      <c r="EI8" s="104"/>
      <c r="EJ8" s="104"/>
      <c r="EK8" s="104"/>
      <c r="EL8" s="104"/>
      <c r="EM8" s="104"/>
      <c r="EN8" s="104"/>
      <c r="EO8" s="104"/>
      <c r="EP8" s="104"/>
      <c r="EQ8" s="104"/>
      <c r="ER8" s="104"/>
      <c r="ES8" s="104"/>
      <c r="ET8" s="104"/>
      <c r="EU8" s="104"/>
      <c r="EV8" s="104"/>
      <c r="EW8" s="104"/>
      <c r="EX8" s="104"/>
      <c r="EY8" s="104"/>
      <c r="EZ8" s="104"/>
      <c r="FA8" s="104"/>
      <c r="FB8" s="104"/>
      <c r="FC8" s="104"/>
      <c r="FD8" s="104"/>
      <c r="FE8" s="104"/>
      <c r="FF8" s="104"/>
      <c r="FG8" s="104"/>
      <c r="FH8" s="104"/>
      <c r="FI8" s="104"/>
      <c r="FJ8" s="104"/>
      <c r="FK8" s="104"/>
      <c r="FL8" s="104"/>
      <c r="FM8" s="104"/>
      <c r="FN8" s="104"/>
      <c r="FO8" s="104"/>
      <c r="FP8" s="104"/>
      <c r="FQ8" s="104"/>
      <c r="FR8" s="104"/>
      <c r="FS8" s="104"/>
      <c r="FT8" s="104"/>
      <c r="FU8" s="104"/>
      <c r="FV8" s="104"/>
      <c r="FW8" s="104"/>
      <c r="FX8" s="104"/>
      <c r="FY8" s="104"/>
      <c r="FZ8" s="104"/>
      <c r="GA8" s="104"/>
      <c r="GB8" s="104"/>
      <c r="GC8" s="104"/>
      <c r="GD8" s="104"/>
      <c r="GE8" s="104"/>
      <c r="GF8" s="104"/>
      <c r="GG8" s="104"/>
      <c r="GH8" s="104"/>
      <c r="GI8" s="104"/>
      <c r="GJ8" s="104"/>
      <c r="GK8" s="104"/>
      <c r="GL8" s="104"/>
      <c r="GM8" s="104"/>
      <c r="GN8" s="104"/>
      <c r="GO8" s="104"/>
      <c r="GP8" s="104"/>
      <c r="GQ8" s="104"/>
      <c r="GR8" s="104"/>
      <c r="GS8" s="104"/>
      <c r="GT8" s="104"/>
      <c r="GU8" s="104"/>
      <c r="GV8" s="104"/>
      <c r="GW8" s="104"/>
      <c r="GX8" s="104"/>
      <c r="GY8" s="104"/>
      <c r="GZ8" s="104"/>
      <c r="HA8" s="104"/>
      <c r="HB8" s="104"/>
      <c r="HC8" s="104"/>
      <c r="HD8" s="104"/>
      <c r="HE8" s="104"/>
      <c r="HF8" s="104"/>
      <c r="HG8" s="104"/>
      <c r="HH8" s="104"/>
      <c r="HI8" s="104"/>
      <c r="HJ8" s="104"/>
      <c r="HK8" s="104"/>
      <c r="HL8" s="104"/>
      <c r="HM8" s="104"/>
      <c r="HN8" s="104"/>
      <c r="HO8" s="104"/>
      <c r="HP8" s="104"/>
      <c r="HQ8" s="104"/>
      <c r="HR8" s="104"/>
      <c r="HS8" s="104"/>
      <c r="HT8" s="104"/>
      <c r="HU8" s="104"/>
      <c r="HV8" s="104"/>
      <c r="HW8" s="104"/>
      <c r="HX8" s="104"/>
      <c r="HY8" s="104"/>
      <c r="HZ8" s="104"/>
      <c r="IA8" s="104"/>
      <c r="IB8" s="104"/>
      <c r="IC8" s="104"/>
      <c r="ID8" s="104"/>
      <c r="IE8" s="104"/>
      <c r="IF8" s="104"/>
      <c r="IG8" s="104"/>
      <c r="IH8" s="104"/>
      <c r="II8" s="104"/>
      <c r="IJ8" s="104"/>
      <c r="IK8" s="104"/>
      <c r="IL8" s="104"/>
      <c r="IM8" s="104"/>
      <c r="IN8" s="104"/>
      <c r="IO8" s="104"/>
      <c r="IP8" s="104"/>
      <c r="IQ8" s="104"/>
      <c r="IR8" s="104"/>
      <c r="IS8" s="104"/>
      <c r="IT8" s="104"/>
      <c r="IU8" s="104"/>
      <c r="IV8" s="104"/>
      <c r="IW8" s="104"/>
      <c r="IX8" s="104"/>
      <c r="IY8" s="104"/>
      <c r="IZ8" s="104"/>
      <c r="JA8" s="104"/>
      <c r="JB8" s="104"/>
      <c r="JC8" s="104"/>
      <c r="JD8" s="104"/>
      <c r="JE8" s="104"/>
      <c r="JF8" s="104"/>
      <c r="JG8" s="104"/>
      <c r="JH8" s="104"/>
      <c r="JI8" s="104"/>
      <c r="JJ8" s="104"/>
      <c r="JK8" s="104"/>
      <c r="JL8" s="104"/>
      <c r="JM8" s="104"/>
      <c r="JN8" s="104"/>
      <c r="JO8" s="104"/>
      <c r="JP8" s="104"/>
      <c r="JQ8" s="104"/>
      <c r="JR8" s="104"/>
      <c r="JS8" s="104"/>
      <c r="JT8" s="104"/>
      <c r="JU8" s="104"/>
      <c r="JV8" s="104"/>
      <c r="JW8" s="104"/>
      <c r="JX8" s="104"/>
      <c r="JY8" s="104"/>
      <c r="JZ8" s="104"/>
      <c r="KA8" s="104"/>
      <c r="KB8" s="104"/>
      <c r="KC8" s="104"/>
      <c r="KD8" s="104"/>
      <c r="KE8" s="104"/>
      <c r="KF8" s="104"/>
      <c r="KG8" s="104"/>
      <c r="KH8" s="104"/>
      <c r="KI8" s="104"/>
      <c r="KJ8" s="104"/>
      <c r="KK8" s="104"/>
      <c r="KL8" s="104"/>
      <c r="KM8" s="104"/>
      <c r="KN8" s="104"/>
      <c r="KO8" s="104"/>
      <c r="KP8" s="104"/>
      <c r="KQ8" s="104"/>
      <c r="KR8" s="104"/>
      <c r="KS8" s="104"/>
      <c r="KT8" s="104"/>
      <c r="KU8" s="104"/>
      <c r="KV8" s="104"/>
      <c r="KW8" s="104"/>
      <c r="KX8" s="104"/>
      <c r="KY8" s="104"/>
      <c r="KZ8" s="104"/>
      <c r="LA8" s="104"/>
      <c r="LB8" s="104"/>
      <c r="LC8" s="104"/>
      <c r="LD8" s="104"/>
      <c r="LE8" s="104"/>
      <c r="LF8" s="104"/>
      <c r="LG8" s="104"/>
      <c r="LH8" s="104"/>
      <c r="LI8" s="104"/>
      <c r="LJ8" s="104"/>
      <c r="LK8" s="104"/>
      <c r="LL8" s="104"/>
      <c r="LM8" s="104"/>
      <c r="LN8" s="104"/>
      <c r="LO8" s="104"/>
      <c r="LP8" s="104"/>
      <c r="LQ8" s="104"/>
      <c r="LR8" s="104"/>
      <c r="LS8" s="104"/>
      <c r="LT8" s="104"/>
      <c r="LU8" s="104"/>
      <c r="LV8" s="104"/>
      <c r="LW8" s="104"/>
      <c r="LX8" s="104"/>
      <c r="LY8" s="104"/>
      <c r="LZ8" s="104"/>
      <c r="MA8" s="104"/>
      <c r="MB8" s="104"/>
      <c r="MC8" s="104"/>
      <c r="MD8" s="104"/>
      <c r="ME8" s="104"/>
      <c r="MF8" s="104"/>
      <c r="MG8" s="104"/>
      <c r="MH8" s="104"/>
      <c r="MI8" s="104"/>
      <c r="MJ8" s="104"/>
      <c r="MK8" s="104"/>
      <c r="ML8" s="104"/>
      <c r="MM8" s="104"/>
      <c r="MN8" s="104"/>
      <c r="MO8" s="104"/>
      <c r="MP8" s="104"/>
      <c r="MQ8" s="104"/>
      <c r="MR8" s="104"/>
      <c r="MS8" s="104"/>
      <c r="MT8" s="104"/>
      <c r="MU8" s="104"/>
      <c r="MV8" s="104"/>
      <c r="MW8" s="104"/>
      <c r="MX8" s="104"/>
      <c r="MY8" s="104"/>
      <c r="MZ8" s="104"/>
      <c r="NA8" s="104"/>
      <c r="NB8" s="104"/>
      <c r="NC8" s="104"/>
      <c r="ND8" s="104"/>
      <c r="NE8" s="104"/>
      <c r="NF8" s="104"/>
      <c r="NG8" s="104"/>
      <c r="NH8" s="104"/>
      <c r="NI8" s="104"/>
      <c r="NJ8" s="104"/>
      <c r="NK8" s="104"/>
      <c r="NL8" s="104"/>
      <c r="NM8" s="104"/>
      <c r="NN8" s="104"/>
      <c r="NO8" s="104"/>
      <c r="NP8" s="104"/>
      <c r="NQ8" s="104"/>
      <c r="NR8" s="104"/>
      <c r="NS8" s="104"/>
      <c r="NT8" s="104"/>
      <c r="NU8" s="104"/>
      <c r="NV8" s="104"/>
      <c r="NW8" s="104"/>
      <c r="NX8" s="104"/>
      <c r="NY8" s="104"/>
      <c r="NZ8" s="104"/>
      <c r="OA8" s="104"/>
      <c r="OB8" s="104"/>
      <c r="OC8" s="104"/>
      <c r="OD8" s="104"/>
      <c r="OE8" s="104"/>
      <c r="OF8" s="104"/>
      <c r="OG8" s="104"/>
      <c r="OH8" s="104"/>
      <c r="OI8" s="104"/>
      <c r="OJ8" s="104"/>
      <c r="OK8" s="104"/>
      <c r="OL8" s="104"/>
      <c r="OM8" s="104"/>
      <c r="ON8" s="104"/>
      <c r="OO8" s="104"/>
      <c r="OP8" s="104"/>
      <c r="OQ8" s="104"/>
      <c r="OR8" s="104"/>
      <c r="OS8" s="104"/>
      <c r="OT8" s="104"/>
      <c r="OU8" s="104"/>
      <c r="OV8" s="104"/>
      <c r="OW8" s="104"/>
      <c r="OX8" s="104"/>
      <c r="OY8" s="104"/>
      <c r="OZ8" s="104"/>
      <c r="PA8" s="104"/>
      <c r="PB8" s="104"/>
      <c r="PC8" s="104"/>
      <c r="PD8" s="104"/>
      <c r="PE8" s="104"/>
      <c r="PF8" s="104"/>
      <c r="PG8" s="104"/>
      <c r="PH8" s="104"/>
      <c r="PI8" s="104"/>
      <c r="PJ8" s="104"/>
      <c r="PK8" s="104"/>
      <c r="PL8" s="104"/>
      <c r="PM8" s="104"/>
      <c r="PN8" s="104"/>
      <c r="PO8" s="104"/>
      <c r="PP8" s="104"/>
      <c r="PQ8" s="104"/>
      <c r="PR8" s="104"/>
      <c r="PS8" s="104"/>
      <c r="PT8" s="104"/>
      <c r="PU8" s="104"/>
      <c r="PV8" s="104"/>
      <c r="PW8" s="104"/>
      <c r="PX8" s="104"/>
      <c r="PY8" s="104"/>
      <c r="PZ8" s="104"/>
      <c r="QA8" s="104"/>
      <c r="QB8" s="104"/>
      <c r="QC8" s="104"/>
      <c r="QD8" s="104"/>
      <c r="QE8" s="104"/>
      <c r="QF8" s="104"/>
      <c r="QG8" s="104"/>
      <c r="QH8" s="104"/>
      <c r="QI8" s="104"/>
      <c r="QJ8" s="104"/>
      <c r="QK8" s="104"/>
      <c r="QL8" s="104"/>
      <c r="QM8" s="104"/>
      <c r="QN8" s="104"/>
      <c r="QO8" s="104"/>
      <c r="QP8" s="104"/>
      <c r="QQ8" s="104"/>
      <c r="QR8" s="104"/>
      <c r="QS8" s="104"/>
      <c r="QT8" s="104"/>
      <c r="QU8" s="104"/>
      <c r="QV8" s="104"/>
      <c r="QW8" s="104"/>
      <c r="QX8" s="104"/>
      <c r="QY8" s="104"/>
      <c r="QZ8" s="104"/>
      <c r="RA8" s="104"/>
      <c r="RB8" s="104"/>
      <c r="RC8" s="104"/>
      <c r="RD8" s="104"/>
      <c r="RE8" s="104"/>
      <c r="RF8" s="104"/>
      <c r="RG8" s="104"/>
      <c r="RH8" s="104"/>
      <c r="RI8" s="104"/>
      <c r="RJ8" s="104"/>
      <c r="RK8" s="104"/>
      <c r="RL8" s="104"/>
      <c r="RM8" s="104"/>
      <c r="RN8" s="104"/>
      <c r="RO8" s="104"/>
      <c r="RP8" s="104"/>
      <c r="RQ8" s="104"/>
      <c r="RR8" s="104"/>
      <c r="RS8" s="104"/>
      <c r="RT8" s="104"/>
      <c r="RU8" s="104"/>
      <c r="RV8" s="104"/>
      <c r="RW8" s="104"/>
      <c r="RX8" s="104"/>
      <c r="RY8" s="104"/>
      <c r="RZ8" s="104"/>
      <c r="SA8" s="104"/>
      <c r="SB8" s="104"/>
      <c r="SC8" s="104"/>
      <c r="SD8" s="104"/>
      <c r="SE8" s="104"/>
      <c r="SF8" s="104"/>
      <c r="SG8" s="104"/>
      <c r="SH8" s="104"/>
      <c r="SI8" s="104"/>
      <c r="SJ8" s="104"/>
      <c r="SK8" s="104"/>
      <c r="SL8" s="104"/>
      <c r="SM8" s="104"/>
      <c r="SN8" s="104"/>
      <c r="SO8" s="104"/>
      <c r="SP8" s="104"/>
      <c r="SQ8" s="104"/>
      <c r="SR8" s="104"/>
      <c r="SS8" s="104"/>
      <c r="ST8" s="104"/>
      <c r="SU8" s="104"/>
      <c r="SV8" s="104"/>
      <c r="SW8" s="104"/>
      <c r="SX8" s="104"/>
      <c r="SY8" s="104"/>
      <c r="SZ8" s="104"/>
      <c r="TA8" s="104"/>
      <c r="TB8" s="104"/>
      <c r="TC8" s="104"/>
      <c r="TD8" s="104"/>
      <c r="TE8" s="104"/>
      <c r="TF8" s="104"/>
      <c r="TG8" s="104"/>
      <c r="TH8" s="104"/>
      <c r="TI8" s="104"/>
      <c r="TJ8" s="104"/>
      <c r="TK8" s="104"/>
      <c r="TL8" s="104"/>
      <c r="TM8" s="104"/>
      <c r="TN8" s="104"/>
      <c r="TO8" s="104"/>
      <c r="TP8" s="104"/>
      <c r="TQ8" s="104"/>
      <c r="TR8" s="104"/>
      <c r="TS8" s="104"/>
      <c r="TT8" s="104"/>
      <c r="TU8" s="104"/>
      <c r="TV8" s="104"/>
      <c r="TW8" s="104"/>
      <c r="TX8" s="104"/>
      <c r="TY8" s="104"/>
      <c r="TZ8" s="104"/>
      <c r="UA8" s="104"/>
      <c r="UB8" s="104"/>
      <c r="UC8" s="104"/>
      <c r="UD8" s="104"/>
      <c r="UE8" s="104"/>
      <c r="UF8" s="104"/>
      <c r="UG8" s="104"/>
      <c r="UH8" s="104"/>
      <c r="UI8" s="104"/>
      <c r="UJ8" s="104"/>
      <c r="UK8" s="104"/>
      <c r="UL8" s="104"/>
      <c r="UM8" s="104"/>
      <c r="UN8" s="104"/>
      <c r="UO8" s="104"/>
      <c r="UP8" s="104"/>
      <c r="UQ8" s="104"/>
      <c r="UR8" s="104"/>
      <c r="US8" s="104"/>
      <c r="UT8" s="104"/>
      <c r="UU8" s="104"/>
      <c r="UV8" s="104"/>
      <c r="UW8" s="104"/>
      <c r="UX8" s="104"/>
      <c r="UY8" s="104"/>
      <c r="UZ8" s="104"/>
      <c r="VA8" s="104"/>
      <c r="VB8" s="104"/>
      <c r="VC8" s="104"/>
      <c r="VD8" s="104"/>
      <c r="VE8" s="104"/>
      <c r="VF8" s="104"/>
      <c r="VG8" s="104"/>
      <c r="VH8" s="104"/>
      <c r="VI8" s="104"/>
      <c r="VJ8" s="104"/>
      <c r="VK8" s="104"/>
      <c r="VL8" s="104"/>
      <c r="VM8" s="104"/>
      <c r="VN8" s="104"/>
      <c r="VO8" s="104"/>
      <c r="VP8" s="104"/>
      <c r="VQ8" s="104"/>
      <c r="VR8" s="104"/>
      <c r="VS8" s="104"/>
      <c r="VT8" s="104"/>
      <c r="VU8" s="104"/>
      <c r="VV8" s="104"/>
      <c r="VW8" s="104"/>
      <c r="VX8" s="104"/>
      <c r="VY8" s="104"/>
      <c r="VZ8" s="104"/>
      <c r="WA8" s="104"/>
      <c r="WB8" s="104"/>
      <c r="WC8" s="104"/>
      <c r="WD8" s="104"/>
      <c r="WE8" s="104"/>
      <c r="WF8" s="104"/>
      <c r="WG8" s="104"/>
      <c r="WH8" s="104"/>
      <c r="WI8" s="104"/>
      <c r="WJ8" s="104"/>
      <c r="WK8" s="104"/>
      <c r="WL8" s="104"/>
      <c r="WM8" s="104"/>
      <c r="WN8" s="104"/>
      <c r="WO8" s="104"/>
      <c r="WP8" s="104"/>
      <c r="WQ8" s="104"/>
      <c r="WR8" s="104"/>
      <c r="WS8" s="104"/>
      <c r="WT8" s="104"/>
      <c r="WU8" s="104"/>
      <c r="WV8" s="104"/>
      <c r="WW8" s="104"/>
      <c r="WX8" s="104"/>
      <c r="WY8" s="104"/>
      <c r="WZ8" s="104"/>
      <c r="XA8" s="104"/>
      <c r="XB8" s="104"/>
      <c r="XC8" s="104"/>
      <c r="XD8" s="104"/>
      <c r="XE8" s="104"/>
      <c r="XF8" s="104"/>
      <c r="XG8" s="104"/>
      <c r="XH8" s="104"/>
      <c r="XI8" s="104"/>
      <c r="XJ8" s="104"/>
      <c r="XK8" s="104"/>
      <c r="XL8" s="104"/>
      <c r="XM8" s="104"/>
      <c r="XN8" s="104"/>
      <c r="XO8" s="104"/>
      <c r="XP8" s="104"/>
      <c r="XQ8" s="104"/>
      <c r="XR8" s="104"/>
      <c r="XS8" s="104"/>
      <c r="XT8" s="104"/>
      <c r="XU8" s="104"/>
      <c r="XV8" s="104"/>
      <c r="XW8" s="104"/>
      <c r="XX8" s="104"/>
      <c r="XY8" s="104"/>
      <c r="XZ8" s="104"/>
      <c r="YA8" s="104"/>
      <c r="YB8" s="104"/>
      <c r="YC8" s="104"/>
      <c r="YD8" s="104"/>
      <c r="YE8" s="104"/>
      <c r="YF8" s="104"/>
      <c r="YG8" s="104"/>
      <c r="YH8" s="104"/>
      <c r="YI8" s="104"/>
      <c r="YJ8" s="104"/>
      <c r="YK8" s="104"/>
      <c r="YL8" s="104"/>
      <c r="YM8" s="104"/>
      <c r="YN8" s="104"/>
      <c r="YO8" s="104"/>
      <c r="YP8" s="104"/>
      <c r="YQ8" s="104"/>
      <c r="YR8" s="104"/>
      <c r="YS8" s="104"/>
      <c r="YT8" s="104"/>
      <c r="YU8" s="104"/>
      <c r="YV8" s="104"/>
      <c r="YW8" s="104"/>
      <c r="YX8" s="104"/>
      <c r="YY8" s="104"/>
      <c r="YZ8" s="104"/>
      <c r="ZA8" s="104"/>
      <c r="ZB8" s="104"/>
      <c r="ZC8" s="104"/>
      <c r="ZD8" s="104"/>
      <c r="ZE8" s="104"/>
      <c r="ZF8" s="104"/>
      <c r="ZG8" s="104"/>
      <c r="ZH8" s="104"/>
      <c r="ZI8" s="104"/>
      <c r="ZJ8" s="104"/>
      <c r="ZK8" s="104"/>
      <c r="ZL8" s="104"/>
      <c r="ZM8" s="104"/>
      <c r="ZN8" s="104"/>
      <c r="ZO8" s="104"/>
      <c r="ZP8" s="104"/>
      <c r="ZQ8" s="104"/>
      <c r="ZR8" s="104"/>
      <c r="ZS8" s="104"/>
      <c r="ZT8" s="104"/>
      <c r="ZU8" s="104"/>
      <c r="ZV8" s="104"/>
      <c r="ZW8" s="104"/>
      <c r="ZX8" s="104"/>
      <c r="ZY8" s="104"/>
      <c r="ZZ8" s="104"/>
      <c r="AAA8" s="104"/>
      <c r="AAB8" s="104"/>
      <c r="AAC8" s="104"/>
      <c r="AAD8" s="104"/>
      <c r="AAE8" s="104"/>
      <c r="AAF8" s="104"/>
      <c r="AAG8" s="104"/>
      <c r="AAH8" s="104"/>
      <c r="AAI8" s="104"/>
      <c r="AAJ8" s="104"/>
      <c r="AAK8" s="104"/>
      <c r="AAL8" s="104"/>
      <c r="AAM8" s="104"/>
      <c r="AAN8" s="104"/>
      <c r="AAO8" s="104"/>
      <c r="AAP8" s="104"/>
      <c r="AAQ8" s="104"/>
      <c r="AAR8" s="104"/>
      <c r="AAS8" s="104"/>
      <c r="AAT8" s="104"/>
      <c r="AAU8" s="104"/>
      <c r="AAV8" s="104"/>
      <c r="AAW8" s="104"/>
      <c r="AAX8" s="104"/>
      <c r="AAY8" s="104"/>
      <c r="AAZ8" s="104"/>
      <c r="ABA8" s="104"/>
      <c r="ABB8" s="104"/>
      <c r="ABC8" s="104"/>
      <c r="ABD8" s="104"/>
      <c r="ABE8" s="104"/>
      <c r="ABF8" s="104"/>
      <c r="ABG8" s="104"/>
      <c r="ABH8" s="104"/>
      <c r="ABI8" s="104"/>
      <c r="ABJ8" s="104"/>
      <c r="ABK8" s="104"/>
      <c r="ABL8" s="104"/>
      <c r="ABM8" s="104"/>
      <c r="ABN8" s="104"/>
      <c r="ABO8" s="104"/>
      <c r="ABP8" s="104"/>
      <c r="ABQ8" s="104"/>
      <c r="ABR8" s="104"/>
      <c r="ABS8" s="104"/>
      <c r="ABT8" s="104"/>
      <c r="ABU8" s="104"/>
      <c r="ABV8" s="104"/>
      <c r="ABW8" s="104"/>
      <c r="ABX8" s="104"/>
      <c r="ABY8" s="104"/>
      <c r="ABZ8" s="104"/>
      <c r="ACA8" s="104"/>
      <c r="ACB8" s="104"/>
      <c r="ACC8" s="104"/>
      <c r="ACD8" s="104"/>
      <c r="ACE8" s="104"/>
      <c r="ACF8" s="104"/>
      <c r="ACG8" s="104"/>
      <c r="ACH8" s="104"/>
      <c r="ACI8" s="104"/>
      <c r="ACJ8" s="104"/>
      <c r="ACK8" s="104"/>
      <c r="ACL8" s="104"/>
      <c r="ACM8" s="104"/>
      <c r="ACN8" s="104"/>
      <c r="ACO8" s="104"/>
      <c r="ACP8" s="104"/>
      <c r="ACQ8" s="104"/>
      <c r="ACR8" s="104"/>
      <c r="ACS8" s="104"/>
      <c r="ACT8" s="104"/>
      <c r="ACU8" s="104"/>
      <c r="ACV8" s="104"/>
      <c r="ACW8" s="104"/>
      <c r="ACX8" s="104"/>
      <c r="ACY8" s="104"/>
      <c r="ACZ8" s="104"/>
      <c r="ADA8" s="104"/>
      <c r="ADB8" s="104"/>
      <c r="ADC8" s="104"/>
      <c r="ADD8" s="104"/>
      <c r="ADE8" s="104"/>
      <c r="ADF8" s="104"/>
      <c r="ADG8" s="104"/>
      <c r="ADH8" s="104"/>
      <c r="ADI8" s="104"/>
      <c r="ADJ8" s="104"/>
      <c r="ADK8" s="104"/>
      <c r="ADL8" s="104"/>
      <c r="ADM8" s="104"/>
      <c r="ADN8" s="104"/>
      <c r="ADO8" s="104"/>
      <c r="ADP8" s="104"/>
      <c r="ADQ8" s="104"/>
      <c r="ADR8" s="104"/>
      <c r="ADS8" s="104"/>
      <c r="ADT8" s="104"/>
      <c r="ADU8" s="104"/>
      <c r="ADV8" s="104"/>
      <c r="ADW8" s="104"/>
      <c r="ADX8" s="104"/>
      <c r="ADY8" s="104"/>
      <c r="ADZ8" s="104"/>
      <c r="AEA8" s="104"/>
      <c r="AEB8" s="104"/>
      <c r="AEC8" s="104"/>
      <c r="AED8" s="104"/>
      <c r="AEE8" s="104"/>
      <c r="AEF8" s="104"/>
      <c r="AEG8" s="104"/>
      <c r="AEH8" s="104"/>
      <c r="AEI8" s="104"/>
      <c r="AEJ8" s="104"/>
      <c r="AEK8" s="104"/>
      <c r="AEL8" s="104"/>
      <c r="AEM8" s="104"/>
      <c r="AEN8" s="104"/>
      <c r="AEO8" s="104"/>
      <c r="AEP8" s="104"/>
      <c r="AEQ8" s="104"/>
      <c r="AER8" s="104"/>
      <c r="AES8" s="104"/>
      <c r="AET8" s="104"/>
      <c r="AEU8" s="104"/>
      <c r="AEV8" s="104"/>
      <c r="AEW8" s="104"/>
      <c r="AEX8" s="104"/>
      <c r="AEY8" s="104"/>
      <c r="AEZ8" s="104"/>
      <c r="AFA8" s="104"/>
      <c r="AFB8" s="104"/>
      <c r="AFC8" s="104"/>
      <c r="AFD8" s="104"/>
      <c r="AFE8" s="104"/>
      <c r="AFF8" s="104"/>
      <c r="AFG8" s="104"/>
      <c r="AFH8" s="104"/>
      <c r="AFI8" s="104"/>
      <c r="AFJ8" s="104"/>
      <c r="AFK8" s="104"/>
      <c r="AFL8" s="104"/>
      <c r="AFM8" s="104"/>
      <c r="AFN8" s="104"/>
      <c r="AFO8" s="104"/>
      <c r="AFP8" s="104"/>
      <c r="AFQ8" s="104"/>
      <c r="AFR8" s="104"/>
      <c r="AFS8" s="104"/>
      <c r="AFT8" s="104"/>
      <c r="AFU8" s="104"/>
      <c r="AFV8" s="104"/>
      <c r="AFW8" s="104"/>
      <c r="AFX8" s="104"/>
      <c r="AFY8" s="104"/>
      <c r="AFZ8" s="104"/>
      <c r="AGA8" s="104"/>
      <c r="AGB8" s="104"/>
      <c r="AGC8" s="104"/>
      <c r="AGD8" s="104"/>
      <c r="AGE8" s="104"/>
      <c r="AGF8" s="104"/>
      <c r="AGG8" s="104"/>
      <c r="AGH8" s="104"/>
      <c r="AGI8" s="104"/>
      <c r="AGJ8" s="104"/>
      <c r="AGK8" s="104"/>
      <c r="AGL8" s="104"/>
      <c r="AGM8" s="104"/>
      <c r="AGN8" s="104"/>
      <c r="AGO8" s="104"/>
      <c r="AGP8" s="104"/>
      <c r="AGQ8" s="104"/>
      <c r="AGR8" s="104"/>
      <c r="AGS8" s="104"/>
      <c r="AGT8" s="104"/>
      <c r="AGU8" s="104"/>
      <c r="AGV8" s="104"/>
      <c r="AGW8" s="104"/>
      <c r="AGX8" s="104"/>
      <c r="AGY8" s="104"/>
      <c r="AGZ8" s="104"/>
      <c r="AHA8" s="104"/>
      <c r="AHB8" s="104"/>
      <c r="AHC8" s="104"/>
      <c r="AHD8" s="104"/>
      <c r="AHE8" s="104"/>
      <c r="AHF8" s="104"/>
      <c r="AHG8" s="104"/>
      <c r="AHH8" s="104"/>
      <c r="AHI8" s="104"/>
      <c r="AHJ8" s="104"/>
      <c r="AHK8" s="104"/>
      <c r="AHL8" s="104"/>
      <c r="AHM8" s="104"/>
      <c r="AHN8" s="104"/>
      <c r="AHO8" s="104"/>
      <c r="AHP8" s="104"/>
      <c r="AHQ8" s="104"/>
      <c r="AHR8" s="104"/>
      <c r="AHS8" s="104"/>
      <c r="AHT8" s="104"/>
      <c r="AHU8" s="104"/>
      <c r="AHV8" s="104"/>
      <c r="AHW8" s="104"/>
      <c r="AHX8" s="104"/>
      <c r="AHY8" s="104"/>
      <c r="AHZ8" s="104"/>
      <c r="AIA8" s="104"/>
      <c r="AIB8" s="104"/>
      <c r="AIC8" s="104"/>
      <c r="AID8" s="104"/>
      <c r="AIE8" s="104"/>
      <c r="AIF8" s="104"/>
      <c r="AIG8" s="104"/>
      <c r="AIH8" s="104"/>
      <c r="AII8" s="104"/>
      <c r="AIJ8" s="104"/>
      <c r="AIK8" s="104"/>
      <c r="AIL8" s="104"/>
      <c r="AIM8" s="104"/>
      <c r="AIN8" s="104"/>
      <c r="AIO8" s="104"/>
      <c r="AIP8" s="104"/>
      <c r="AIQ8" s="104"/>
      <c r="AIR8" s="104"/>
      <c r="AIS8" s="104"/>
      <c r="AIT8" s="104"/>
      <c r="AIU8" s="104"/>
      <c r="AIV8" s="104"/>
      <c r="AIW8" s="104"/>
      <c r="AIX8" s="104"/>
      <c r="AIY8" s="104"/>
      <c r="AIZ8" s="104"/>
      <c r="AJA8" s="104"/>
      <c r="AJB8" s="104"/>
      <c r="AJC8" s="104"/>
      <c r="AJD8" s="104"/>
      <c r="AJE8" s="104"/>
      <c r="AJF8" s="104"/>
      <c r="AJG8" s="104"/>
      <c r="AJH8" s="104"/>
      <c r="AJI8" s="104"/>
      <c r="AJJ8" s="104"/>
      <c r="AJK8" s="104"/>
      <c r="AJL8" s="104"/>
      <c r="AJM8" s="104"/>
      <c r="AJN8" s="104"/>
      <c r="AJO8" s="104"/>
      <c r="AJP8" s="104"/>
      <c r="AJQ8" s="104"/>
      <c r="AJR8" s="104"/>
      <c r="AJS8" s="104"/>
      <c r="AJT8" s="104"/>
      <c r="AJU8" s="104"/>
      <c r="AJV8" s="104"/>
      <c r="AJW8" s="104"/>
      <c r="AJX8" s="104"/>
      <c r="AJY8" s="104"/>
      <c r="AJZ8" s="104"/>
      <c r="AKA8" s="104"/>
      <c r="AKB8" s="104"/>
      <c r="AKC8" s="104"/>
      <c r="AKD8" s="104"/>
      <c r="AKE8" s="104"/>
      <c r="AKF8" s="104"/>
      <c r="AKG8" s="104"/>
      <c r="AKH8" s="104"/>
      <c r="AKI8" s="104"/>
      <c r="AKJ8" s="104"/>
      <c r="AKK8" s="104"/>
      <c r="AKL8" s="104"/>
      <c r="AKM8" s="104"/>
      <c r="AKN8" s="104"/>
      <c r="AKO8" s="104"/>
      <c r="AKP8" s="104"/>
      <c r="AKQ8" s="104"/>
      <c r="AKR8" s="104"/>
      <c r="AKS8" s="104"/>
      <c r="AKT8" s="104"/>
      <c r="AKU8" s="104"/>
      <c r="AKV8" s="104"/>
      <c r="AKW8" s="104"/>
      <c r="AKX8" s="104"/>
      <c r="AKY8" s="104"/>
      <c r="AKZ8" s="104"/>
      <c r="ALA8" s="104"/>
      <c r="ALB8" s="104"/>
      <c r="ALC8" s="104"/>
      <c r="ALD8" s="104"/>
      <c r="ALE8" s="104"/>
      <c r="ALF8" s="104"/>
      <c r="ALG8" s="104"/>
      <c r="ALH8" s="104"/>
      <c r="ALI8" s="104"/>
      <c r="ALJ8" s="104"/>
      <c r="ALK8" s="104"/>
      <c r="ALL8" s="104"/>
      <c r="ALM8" s="104"/>
      <c r="ALN8" s="104"/>
      <c r="ALO8" s="104"/>
      <c r="ALP8" s="104"/>
      <c r="ALQ8" s="104"/>
      <c r="ALR8" s="104"/>
      <c r="ALS8" s="104"/>
      <c r="ALT8" s="104"/>
      <c r="ALU8" s="104"/>
      <c r="ALV8" s="104"/>
      <c r="ALW8" s="104"/>
      <c r="ALX8" s="104"/>
      <c r="ALY8" s="104"/>
      <c r="ALZ8" s="104"/>
      <c r="AMA8" s="104"/>
      <c r="AMB8" s="104"/>
      <c r="AMC8" s="104"/>
      <c r="AMD8" s="104"/>
      <c r="AME8" s="104"/>
      <c r="AMF8" s="104"/>
      <c r="AMG8" s="104"/>
      <c r="AMH8" s="104"/>
    </row>
    <row r="9" spans="1:1022" s="105" customFormat="1" ht="23.1" customHeight="1" x14ac:dyDescent="0.2">
      <c r="A9" s="361" t="s">
        <v>20</v>
      </c>
      <c r="B9" s="363" t="s">
        <v>21</v>
      </c>
      <c r="C9" s="363" t="s">
        <v>22</v>
      </c>
      <c r="D9" s="361" t="s">
        <v>23</v>
      </c>
      <c r="E9" s="361" t="s">
        <v>24</v>
      </c>
      <c r="F9" s="363" t="s">
        <v>695</v>
      </c>
      <c r="G9" s="363" t="s">
        <v>696</v>
      </c>
      <c r="H9" s="353" t="s">
        <v>697</v>
      </c>
      <c r="I9" s="353" t="s">
        <v>698</v>
      </c>
      <c r="J9" s="354" t="s">
        <v>29</v>
      </c>
      <c r="K9" s="353" t="s">
        <v>699</v>
      </c>
      <c r="L9" s="353" t="s">
        <v>700</v>
      </c>
      <c r="M9" s="359" t="s">
        <v>515</v>
      </c>
      <c r="N9" s="353" t="s">
        <v>701</v>
      </c>
      <c r="O9" s="356" t="s">
        <v>32</v>
      </c>
      <c r="P9" s="356" t="s">
        <v>10</v>
      </c>
      <c r="Q9" s="357" t="s">
        <v>702</v>
      </c>
      <c r="R9" s="356" t="s">
        <v>35</v>
      </c>
      <c r="S9" s="356" t="s">
        <v>36</v>
      </c>
      <c r="T9" s="357" t="s">
        <v>702</v>
      </c>
      <c r="U9" s="358" t="s">
        <v>38</v>
      </c>
      <c r="V9" s="355" t="s">
        <v>39</v>
      </c>
      <c r="W9" s="355" t="s">
        <v>40</v>
      </c>
      <c r="X9" s="358" t="s">
        <v>41</v>
      </c>
      <c r="Y9" s="358" t="s">
        <v>42</v>
      </c>
      <c r="Z9" s="358" t="s">
        <v>43</v>
      </c>
      <c r="AA9" s="358" t="s">
        <v>703</v>
      </c>
      <c r="AB9" s="358" t="s">
        <v>704</v>
      </c>
      <c r="AC9" s="358"/>
      <c r="AD9" s="358"/>
      <c r="AE9" s="358"/>
      <c r="AF9" s="358"/>
      <c r="AG9" s="358"/>
      <c r="AH9" s="355" t="s">
        <v>49</v>
      </c>
      <c r="AI9" s="355" t="s">
        <v>702</v>
      </c>
      <c r="AJ9" s="355" t="s">
        <v>705</v>
      </c>
      <c r="AK9" s="355" t="s">
        <v>706</v>
      </c>
      <c r="AL9" s="355" t="s">
        <v>702</v>
      </c>
      <c r="AM9" s="355" t="s">
        <v>707</v>
      </c>
      <c r="AN9" s="355" t="s">
        <v>708</v>
      </c>
      <c r="AO9" s="355" t="s">
        <v>51</v>
      </c>
      <c r="AP9" s="382" t="s">
        <v>52</v>
      </c>
      <c r="AQ9" s="382" t="s">
        <v>53</v>
      </c>
      <c r="AR9" s="383" t="s">
        <v>54</v>
      </c>
      <c r="AS9" s="383" t="s">
        <v>56</v>
      </c>
      <c r="AT9" s="383" t="s">
        <v>57</v>
      </c>
      <c r="AU9" s="383" t="s">
        <v>58</v>
      </c>
      <c r="AV9" s="352"/>
      <c r="AW9" s="381" t="s">
        <v>39</v>
      </c>
      <c r="AX9" s="365" t="s">
        <v>59</v>
      </c>
      <c r="AY9" s="365" t="s">
        <v>60</v>
      </c>
      <c r="AZ9" s="365" t="s">
        <v>61</v>
      </c>
      <c r="BA9" s="381" t="s">
        <v>62</v>
      </c>
      <c r="BB9" s="365" t="s">
        <v>59</v>
      </c>
      <c r="BC9" s="365" t="s">
        <v>60</v>
      </c>
      <c r="BD9" s="365" t="s">
        <v>61</v>
      </c>
      <c r="BE9" s="365" t="s">
        <v>59</v>
      </c>
      <c r="BF9" s="365" t="s">
        <v>60</v>
      </c>
      <c r="BG9" s="365" t="s">
        <v>61</v>
      </c>
      <c r="BH9" s="110"/>
      <c r="BI9" s="104"/>
      <c r="BJ9" s="104"/>
      <c r="BK9" s="104"/>
      <c r="BL9" s="104"/>
      <c r="BM9" s="104"/>
      <c r="BN9" s="104"/>
      <c r="BO9" s="104"/>
      <c r="BP9" s="104"/>
      <c r="BQ9" s="104"/>
      <c r="BR9" s="104"/>
      <c r="BS9" s="104"/>
      <c r="BT9" s="104"/>
      <c r="BU9" s="104"/>
      <c r="BV9" s="104"/>
      <c r="BW9" s="104"/>
      <c r="BX9" s="104"/>
      <c r="BY9" s="104"/>
      <c r="BZ9" s="104"/>
      <c r="CA9" s="104"/>
      <c r="CB9" s="104"/>
      <c r="CC9" s="104"/>
      <c r="CD9" s="104"/>
      <c r="CE9" s="104"/>
      <c r="CF9" s="104"/>
      <c r="CG9" s="104"/>
      <c r="CH9" s="104"/>
      <c r="CI9" s="104"/>
      <c r="CJ9" s="104"/>
      <c r="CK9" s="104"/>
      <c r="CL9" s="104"/>
      <c r="CM9" s="104"/>
      <c r="CN9" s="104"/>
      <c r="CO9" s="104"/>
      <c r="CP9" s="104"/>
      <c r="CQ9" s="104"/>
      <c r="CR9" s="104"/>
      <c r="CS9" s="104"/>
      <c r="CT9" s="104"/>
      <c r="CU9" s="104"/>
      <c r="CV9" s="104"/>
      <c r="CW9" s="104"/>
      <c r="CX9" s="104"/>
      <c r="CY9" s="104"/>
      <c r="CZ9" s="104"/>
      <c r="DA9" s="104"/>
      <c r="DB9" s="104"/>
      <c r="DC9" s="104"/>
      <c r="DD9" s="104"/>
      <c r="DE9" s="104"/>
      <c r="DF9" s="104"/>
      <c r="DG9" s="104"/>
      <c r="DH9" s="104"/>
      <c r="DI9" s="104"/>
      <c r="DJ9" s="104"/>
      <c r="DK9" s="104"/>
      <c r="DL9" s="104"/>
      <c r="DM9" s="104"/>
      <c r="DN9" s="104"/>
      <c r="DO9" s="104"/>
      <c r="DP9" s="104"/>
      <c r="DQ9" s="104"/>
      <c r="DR9" s="104"/>
      <c r="DS9" s="104"/>
      <c r="DT9" s="104"/>
      <c r="DU9" s="104"/>
      <c r="DV9" s="104"/>
      <c r="DW9" s="104"/>
      <c r="DX9" s="104"/>
      <c r="DY9" s="104"/>
      <c r="DZ9" s="104"/>
      <c r="EA9" s="104"/>
      <c r="EB9" s="104"/>
      <c r="EC9" s="104"/>
      <c r="ED9" s="104"/>
      <c r="EE9" s="104"/>
      <c r="EF9" s="104"/>
      <c r="EG9" s="104"/>
      <c r="EH9" s="104"/>
      <c r="EI9" s="104"/>
      <c r="EJ9" s="104"/>
      <c r="EK9" s="104"/>
      <c r="EL9" s="104"/>
      <c r="EM9" s="104"/>
      <c r="EN9" s="104"/>
      <c r="EO9" s="104"/>
      <c r="EP9" s="104"/>
      <c r="EQ9" s="104"/>
      <c r="ER9" s="104"/>
      <c r="ES9" s="104"/>
      <c r="ET9" s="104"/>
      <c r="EU9" s="104"/>
      <c r="EV9" s="104"/>
      <c r="EW9" s="104"/>
      <c r="EX9" s="104"/>
      <c r="EY9" s="104"/>
      <c r="EZ9" s="104"/>
      <c r="FA9" s="104"/>
      <c r="FB9" s="104"/>
      <c r="FC9" s="104"/>
      <c r="FD9" s="104"/>
      <c r="FE9" s="104"/>
      <c r="FF9" s="104"/>
      <c r="FG9" s="104"/>
      <c r="FH9" s="104"/>
      <c r="FI9" s="104"/>
      <c r="FJ9" s="104"/>
      <c r="FK9" s="104"/>
      <c r="FL9" s="104"/>
      <c r="FM9" s="104"/>
      <c r="FN9" s="104"/>
      <c r="FO9" s="104"/>
      <c r="FP9" s="104"/>
      <c r="FQ9" s="104"/>
      <c r="FR9" s="104"/>
      <c r="FS9" s="104"/>
      <c r="FT9" s="104"/>
      <c r="FU9" s="104"/>
      <c r="FV9" s="104"/>
      <c r="FW9" s="104"/>
      <c r="FX9" s="104"/>
      <c r="FY9" s="104"/>
      <c r="FZ9" s="104"/>
      <c r="GA9" s="104"/>
      <c r="GB9" s="104"/>
      <c r="GC9" s="104"/>
      <c r="GD9" s="104"/>
      <c r="GE9" s="104"/>
      <c r="GF9" s="104"/>
      <c r="GG9" s="104"/>
      <c r="GH9" s="104"/>
      <c r="GI9" s="104"/>
      <c r="GJ9" s="104"/>
      <c r="GK9" s="104"/>
      <c r="GL9" s="104"/>
      <c r="GM9" s="104"/>
      <c r="GN9" s="104"/>
      <c r="GO9" s="104"/>
      <c r="GP9" s="104"/>
      <c r="GQ9" s="104"/>
      <c r="GR9" s="104"/>
      <c r="GS9" s="104"/>
      <c r="GT9" s="104"/>
      <c r="GU9" s="104"/>
      <c r="GV9" s="104"/>
      <c r="GW9" s="104"/>
      <c r="GX9" s="104"/>
      <c r="GY9" s="104"/>
      <c r="GZ9" s="104"/>
      <c r="HA9" s="104"/>
      <c r="HB9" s="104"/>
      <c r="HC9" s="104"/>
      <c r="HD9" s="104"/>
      <c r="HE9" s="104"/>
      <c r="HF9" s="104"/>
      <c r="HG9" s="104"/>
      <c r="HH9" s="104"/>
      <c r="HI9" s="104"/>
      <c r="HJ9" s="104"/>
      <c r="HK9" s="104"/>
      <c r="HL9" s="104"/>
      <c r="HM9" s="104"/>
      <c r="HN9" s="104"/>
      <c r="HO9" s="104"/>
      <c r="HP9" s="104"/>
      <c r="HQ9" s="104"/>
      <c r="HR9" s="104"/>
      <c r="HS9" s="104"/>
      <c r="HT9" s="104"/>
      <c r="HU9" s="104"/>
      <c r="HV9" s="104"/>
      <c r="HW9" s="104"/>
      <c r="HX9" s="104"/>
      <c r="HY9" s="104"/>
      <c r="HZ9" s="104"/>
      <c r="IA9" s="104"/>
      <c r="IB9" s="104"/>
      <c r="IC9" s="104"/>
      <c r="ID9" s="104"/>
      <c r="IE9" s="104"/>
      <c r="IF9" s="104"/>
      <c r="IG9" s="104"/>
      <c r="IH9" s="104"/>
      <c r="II9" s="104"/>
      <c r="IJ9" s="104"/>
      <c r="IK9" s="104"/>
      <c r="IL9" s="104"/>
      <c r="IM9" s="104"/>
      <c r="IN9" s="104"/>
      <c r="IO9" s="104"/>
      <c r="IP9" s="104"/>
      <c r="IQ9" s="104"/>
      <c r="IR9" s="104"/>
      <c r="IS9" s="104"/>
      <c r="IT9" s="104"/>
      <c r="IU9" s="104"/>
      <c r="IV9" s="104"/>
      <c r="IW9" s="104"/>
      <c r="IX9" s="104"/>
      <c r="IY9" s="104"/>
      <c r="IZ9" s="104"/>
      <c r="JA9" s="104"/>
      <c r="JB9" s="104"/>
      <c r="JC9" s="104"/>
      <c r="JD9" s="104"/>
      <c r="JE9" s="104"/>
      <c r="JF9" s="104"/>
      <c r="JG9" s="104"/>
      <c r="JH9" s="104"/>
      <c r="JI9" s="104"/>
      <c r="JJ9" s="104"/>
      <c r="JK9" s="104"/>
      <c r="JL9" s="104"/>
      <c r="JM9" s="104"/>
      <c r="JN9" s="104"/>
      <c r="JO9" s="104"/>
      <c r="JP9" s="104"/>
      <c r="JQ9" s="104"/>
      <c r="JR9" s="104"/>
      <c r="JS9" s="104"/>
      <c r="JT9" s="104"/>
      <c r="JU9" s="104"/>
      <c r="JV9" s="104"/>
      <c r="JW9" s="104"/>
      <c r="JX9" s="104"/>
      <c r="JY9" s="104"/>
      <c r="JZ9" s="104"/>
      <c r="KA9" s="104"/>
      <c r="KB9" s="104"/>
      <c r="KC9" s="104"/>
      <c r="KD9" s="104"/>
      <c r="KE9" s="104"/>
      <c r="KF9" s="104"/>
      <c r="KG9" s="104"/>
      <c r="KH9" s="104"/>
      <c r="KI9" s="104"/>
      <c r="KJ9" s="104"/>
      <c r="KK9" s="104"/>
      <c r="KL9" s="104"/>
      <c r="KM9" s="104"/>
      <c r="KN9" s="104"/>
      <c r="KO9" s="104"/>
      <c r="KP9" s="104"/>
      <c r="KQ9" s="104"/>
      <c r="KR9" s="104"/>
      <c r="KS9" s="104"/>
      <c r="KT9" s="104"/>
      <c r="KU9" s="104"/>
      <c r="KV9" s="104"/>
      <c r="KW9" s="104"/>
      <c r="KX9" s="104"/>
      <c r="KY9" s="104"/>
      <c r="KZ9" s="104"/>
      <c r="LA9" s="104"/>
      <c r="LB9" s="104"/>
      <c r="LC9" s="104"/>
      <c r="LD9" s="104"/>
      <c r="LE9" s="104"/>
      <c r="LF9" s="104"/>
      <c r="LG9" s="104"/>
      <c r="LH9" s="104"/>
      <c r="LI9" s="104"/>
      <c r="LJ9" s="104"/>
      <c r="LK9" s="104"/>
      <c r="LL9" s="104"/>
      <c r="LM9" s="104"/>
      <c r="LN9" s="104"/>
      <c r="LO9" s="104"/>
      <c r="LP9" s="104"/>
      <c r="LQ9" s="104"/>
      <c r="LR9" s="104"/>
      <c r="LS9" s="104"/>
      <c r="LT9" s="104"/>
      <c r="LU9" s="104"/>
      <c r="LV9" s="104"/>
      <c r="LW9" s="104"/>
      <c r="LX9" s="104"/>
      <c r="LY9" s="104"/>
      <c r="LZ9" s="104"/>
      <c r="MA9" s="104"/>
      <c r="MB9" s="104"/>
      <c r="MC9" s="104"/>
      <c r="MD9" s="104"/>
      <c r="ME9" s="104"/>
      <c r="MF9" s="104"/>
      <c r="MG9" s="104"/>
      <c r="MH9" s="104"/>
      <c r="MI9" s="104"/>
      <c r="MJ9" s="104"/>
      <c r="MK9" s="104"/>
      <c r="ML9" s="104"/>
      <c r="MM9" s="104"/>
      <c r="MN9" s="104"/>
      <c r="MO9" s="104"/>
      <c r="MP9" s="104"/>
      <c r="MQ9" s="104"/>
      <c r="MR9" s="104"/>
      <c r="MS9" s="104"/>
      <c r="MT9" s="104"/>
      <c r="MU9" s="104"/>
      <c r="MV9" s="104"/>
      <c r="MW9" s="104"/>
      <c r="MX9" s="104"/>
      <c r="MY9" s="104"/>
      <c r="MZ9" s="104"/>
      <c r="NA9" s="104"/>
      <c r="NB9" s="104"/>
      <c r="NC9" s="104"/>
      <c r="ND9" s="104"/>
      <c r="NE9" s="104"/>
      <c r="NF9" s="104"/>
      <c r="NG9" s="104"/>
      <c r="NH9" s="104"/>
      <c r="NI9" s="104"/>
      <c r="NJ9" s="104"/>
      <c r="NK9" s="104"/>
      <c r="NL9" s="104"/>
      <c r="NM9" s="104"/>
      <c r="NN9" s="104"/>
      <c r="NO9" s="104"/>
      <c r="NP9" s="104"/>
      <c r="NQ9" s="104"/>
      <c r="NR9" s="104"/>
      <c r="NS9" s="104"/>
      <c r="NT9" s="104"/>
      <c r="NU9" s="104"/>
      <c r="NV9" s="104"/>
      <c r="NW9" s="104"/>
      <c r="NX9" s="104"/>
      <c r="NY9" s="104"/>
      <c r="NZ9" s="104"/>
      <c r="OA9" s="104"/>
      <c r="OB9" s="104"/>
      <c r="OC9" s="104"/>
      <c r="OD9" s="104"/>
      <c r="OE9" s="104"/>
      <c r="OF9" s="104"/>
      <c r="OG9" s="104"/>
      <c r="OH9" s="104"/>
      <c r="OI9" s="104"/>
      <c r="OJ9" s="104"/>
      <c r="OK9" s="104"/>
      <c r="OL9" s="104"/>
      <c r="OM9" s="104"/>
      <c r="ON9" s="104"/>
      <c r="OO9" s="104"/>
      <c r="OP9" s="104"/>
      <c r="OQ9" s="104"/>
      <c r="OR9" s="104"/>
      <c r="OS9" s="104"/>
      <c r="OT9" s="104"/>
      <c r="OU9" s="104"/>
      <c r="OV9" s="104"/>
      <c r="OW9" s="104"/>
      <c r="OX9" s="104"/>
      <c r="OY9" s="104"/>
      <c r="OZ9" s="104"/>
      <c r="PA9" s="104"/>
      <c r="PB9" s="104"/>
      <c r="PC9" s="104"/>
      <c r="PD9" s="104"/>
      <c r="PE9" s="104"/>
      <c r="PF9" s="104"/>
      <c r="PG9" s="104"/>
      <c r="PH9" s="104"/>
      <c r="PI9" s="104"/>
      <c r="PJ9" s="104"/>
      <c r="PK9" s="104"/>
      <c r="PL9" s="104"/>
      <c r="PM9" s="104"/>
      <c r="PN9" s="104"/>
      <c r="PO9" s="104"/>
      <c r="PP9" s="104"/>
      <c r="PQ9" s="104"/>
      <c r="PR9" s="104"/>
      <c r="PS9" s="104"/>
      <c r="PT9" s="104"/>
      <c r="PU9" s="104"/>
      <c r="PV9" s="104"/>
      <c r="PW9" s="104"/>
      <c r="PX9" s="104"/>
      <c r="PY9" s="104"/>
      <c r="PZ9" s="104"/>
      <c r="QA9" s="104"/>
      <c r="QB9" s="104"/>
      <c r="QC9" s="104"/>
      <c r="QD9" s="104"/>
      <c r="QE9" s="104"/>
      <c r="QF9" s="104"/>
      <c r="QG9" s="104"/>
      <c r="QH9" s="104"/>
      <c r="QI9" s="104"/>
      <c r="QJ9" s="104"/>
      <c r="QK9" s="104"/>
      <c r="QL9" s="104"/>
      <c r="QM9" s="104"/>
      <c r="QN9" s="104"/>
      <c r="QO9" s="104"/>
      <c r="QP9" s="104"/>
      <c r="QQ9" s="104"/>
      <c r="QR9" s="104"/>
      <c r="QS9" s="104"/>
      <c r="QT9" s="104"/>
      <c r="QU9" s="104"/>
      <c r="QV9" s="104"/>
      <c r="QW9" s="104"/>
      <c r="QX9" s="104"/>
      <c r="QY9" s="104"/>
      <c r="QZ9" s="104"/>
      <c r="RA9" s="104"/>
      <c r="RB9" s="104"/>
      <c r="RC9" s="104"/>
      <c r="RD9" s="104"/>
      <c r="RE9" s="104"/>
      <c r="RF9" s="104"/>
      <c r="RG9" s="104"/>
      <c r="RH9" s="104"/>
      <c r="RI9" s="104"/>
      <c r="RJ9" s="104"/>
      <c r="RK9" s="104"/>
      <c r="RL9" s="104"/>
      <c r="RM9" s="104"/>
      <c r="RN9" s="104"/>
      <c r="RO9" s="104"/>
      <c r="RP9" s="104"/>
      <c r="RQ9" s="104"/>
      <c r="RR9" s="104"/>
      <c r="RS9" s="104"/>
      <c r="RT9" s="104"/>
      <c r="RU9" s="104"/>
      <c r="RV9" s="104"/>
      <c r="RW9" s="104"/>
      <c r="RX9" s="104"/>
      <c r="RY9" s="104"/>
      <c r="RZ9" s="104"/>
      <c r="SA9" s="104"/>
      <c r="SB9" s="104"/>
      <c r="SC9" s="104"/>
      <c r="SD9" s="104"/>
      <c r="SE9" s="104"/>
      <c r="SF9" s="104"/>
      <c r="SG9" s="104"/>
      <c r="SH9" s="104"/>
      <c r="SI9" s="104"/>
      <c r="SJ9" s="104"/>
      <c r="SK9" s="104"/>
      <c r="SL9" s="104"/>
      <c r="SM9" s="104"/>
      <c r="SN9" s="104"/>
      <c r="SO9" s="104"/>
      <c r="SP9" s="104"/>
      <c r="SQ9" s="104"/>
      <c r="SR9" s="104"/>
      <c r="SS9" s="104"/>
      <c r="ST9" s="104"/>
      <c r="SU9" s="104"/>
      <c r="SV9" s="104"/>
      <c r="SW9" s="104"/>
      <c r="SX9" s="104"/>
      <c r="SY9" s="104"/>
      <c r="SZ9" s="104"/>
      <c r="TA9" s="104"/>
      <c r="TB9" s="104"/>
      <c r="TC9" s="104"/>
      <c r="TD9" s="104"/>
      <c r="TE9" s="104"/>
      <c r="TF9" s="104"/>
      <c r="TG9" s="104"/>
      <c r="TH9" s="104"/>
      <c r="TI9" s="104"/>
      <c r="TJ9" s="104"/>
      <c r="TK9" s="104"/>
      <c r="TL9" s="104"/>
      <c r="TM9" s="104"/>
      <c r="TN9" s="104"/>
      <c r="TO9" s="104"/>
      <c r="TP9" s="104"/>
      <c r="TQ9" s="104"/>
      <c r="TR9" s="104"/>
      <c r="TS9" s="104"/>
      <c r="TT9" s="104"/>
      <c r="TU9" s="104"/>
      <c r="TV9" s="104"/>
      <c r="TW9" s="104"/>
      <c r="TX9" s="104"/>
      <c r="TY9" s="104"/>
      <c r="TZ9" s="104"/>
      <c r="UA9" s="104"/>
      <c r="UB9" s="104"/>
      <c r="UC9" s="104"/>
      <c r="UD9" s="104"/>
      <c r="UE9" s="104"/>
      <c r="UF9" s="104"/>
      <c r="UG9" s="104"/>
      <c r="UH9" s="104"/>
      <c r="UI9" s="104"/>
      <c r="UJ9" s="104"/>
      <c r="UK9" s="104"/>
      <c r="UL9" s="104"/>
      <c r="UM9" s="104"/>
      <c r="UN9" s="104"/>
      <c r="UO9" s="104"/>
      <c r="UP9" s="104"/>
      <c r="UQ9" s="104"/>
      <c r="UR9" s="104"/>
      <c r="US9" s="104"/>
      <c r="UT9" s="104"/>
      <c r="UU9" s="104"/>
      <c r="UV9" s="104"/>
      <c r="UW9" s="104"/>
      <c r="UX9" s="104"/>
      <c r="UY9" s="104"/>
      <c r="UZ9" s="104"/>
      <c r="VA9" s="104"/>
      <c r="VB9" s="104"/>
      <c r="VC9" s="104"/>
      <c r="VD9" s="104"/>
      <c r="VE9" s="104"/>
      <c r="VF9" s="104"/>
      <c r="VG9" s="104"/>
      <c r="VH9" s="104"/>
      <c r="VI9" s="104"/>
      <c r="VJ9" s="104"/>
      <c r="VK9" s="104"/>
      <c r="VL9" s="104"/>
      <c r="VM9" s="104"/>
      <c r="VN9" s="104"/>
      <c r="VO9" s="104"/>
      <c r="VP9" s="104"/>
      <c r="VQ9" s="104"/>
      <c r="VR9" s="104"/>
      <c r="VS9" s="104"/>
      <c r="VT9" s="104"/>
      <c r="VU9" s="104"/>
      <c r="VV9" s="104"/>
      <c r="VW9" s="104"/>
      <c r="VX9" s="104"/>
      <c r="VY9" s="104"/>
      <c r="VZ9" s="104"/>
      <c r="WA9" s="104"/>
      <c r="WB9" s="104"/>
      <c r="WC9" s="104"/>
      <c r="WD9" s="104"/>
      <c r="WE9" s="104"/>
      <c r="WF9" s="104"/>
      <c r="WG9" s="104"/>
      <c r="WH9" s="104"/>
      <c r="WI9" s="104"/>
      <c r="WJ9" s="104"/>
      <c r="WK9" s="104"/>
      <c r="WL9" s="104"/>
      <c r="WM9" s="104"/>
      <c r="WN9" s="104"/>
      <c r="WO9" s="104"/>
      <c r="WP9" s="104"/>
      <c r="WQ9" s="104"/>
      <c r="WR9" s="104"/>
      <c r="WS9" s="104"/>
      <c r="WT9" s="104"/>
      <c r="WU9" s="104"/>
      <c r="WV9" s="104"/>
      <c r="WW9" s="104"/>
      <c r="WX9" s="104"/>
      <c r="WY9" s="104"/>
      <c r="WZ9" s="104"/>
      <c r="XA9" s="104"/>
      <c r="XB9" s="104"/>
      <c r="XC9" s="104"/>
      <c r="XD9" s="104"/>
      <c r="XE9" s="104"/>
      <c r="XF9" s="104"/>
      <c r="XG9" s="104"/>
      <c r="XH9" s="104"/>
      <c r="XI9" s="104"/>
      <c r="XJ9" s="104"/>
      <c r="XK9" s="104"/>
      <c r="XL9" s="104"/>
      <c r="XM9" s="104"/>
      <c r="XN9" s="104"/>
      <c r="XO9" s="104"/>
      <c r="XP9" s="104"/>
      <c r="XQ9" s="104"/>
      <c r="XR9" s="104"/>
      <c r="XS9" s="104"/>
      <c r="XT9" s="104"/>
      <c r="XU9" s="104"/>
      <c r="XV9" s="104"/>
      <c r="XW9" s="104"/>
      <c r="XX9" s="104"/>
      <c r="XY9" s="104"/>
      <c r="XZ9" s="104"/>
      <c r="YA9" s="104"/>
      <c r="YB9" s="104"/>
      <c r="YC9" s="104"/>
      <c r="YD9" s="104"/>
      <c r="YE9" s="104"/>
      <c r="YF9" s="104"/>
      <c r="YG9" s="104"/>
      <c r="YH9" s="104"/>
      <c r="YI9" s="104"/>
      <c r="YJ9" s="104"/>
      <c r="YK9" s="104"/>
      <c r="YL9" s="104"/>
      <c r="YM9" s="104"/>
      <c r="YN9" s="104"/>
      <c r="YO9" s="104"/>
      <c r="YP9" s="104"/>
      <c r="YQ9" s="104"/>
      <c r="YR9" s="104"/>
      <c r="YS9" s="104"/>
      <c r="YT9" s="104"/>
      <c r="YU9" s="104"/>
      <c r="YV9" s="104"/>
      <c r="YW9" s="104"/>
      <c r="YX9" s="104"/>
      <c r="YY9" s="104"/>
      <c r="YZ9" s="104"/>
      <c r="ZA9" s="104"/>
      <c r="ZB9" s="104"/>
      <c r="ZC9" s="104"/>
      <c r="ZD9" s="104"/>
      <c r="ZE9" s="104"/>
      <c r="ZF9" s="104"/>
      <c r="ZG9" s="104"/>
      <c r="ZH9" s="104"/>
      <c r="ZI9" s="104"/>
      <c r="ZJ9" s="104"/>
      <c r="ZK9" s="104"/>
      <c r="ZL9" s="104"/>
      <c r="ZM9" s="104"/>
      <c r="ZN9" s="104"/>
      <c r="ZO9" s="104"/>
      <c r="ZP9" s="104"/>
      <c r="ZQ9" s="104"/>
      <c r="ZR9" s="104"/>
      <c r="ZS9" s="104"/>
      <c r="ZT9" s="104"/>
      <c r="ZU9" s="104"/>
      <c r="ZV9" s="104"/>
      <c r="ZW9" s="104"/>
      <c r="ZX9" s="104"/>
      <c r="ZY9" s="104"/>
      <c r="ZZ9" s="104"/>
      <c r="AAA9" s="104"/>
      <c r="AAB9" s="104"/>
      <c r="AAC9" s="104"/>
      <c r="AAD9" s="104"/>
      <c r="AAE9" s="104"/>
      <c r="AAF9" s="104"/>
      <c r="AAG9" s="104"/>
      <c r="AAH9" s="104"/>
      <c r="AAI9" s="104"/>
      <c r="AAJ9" s="104"/>
      <c r="AAK9" s="104"/>
      <c r="AAL9" s="104"/>
      <c r="AAM9" s="104"/>
      <c r="AAN9" s="104"/>
      <c r="AAO9" s="104"/>
      <c r="AAP9" s="104"/>
      <c r="AAQ9" s="104"/>
      <c r="AAR9" s="104"/>
      <c r="AAS9" s="104"/>
      <c r="AAT9" s="104"/>
      <c r="AAU9" s="104"/>
      <c r="AAV9" s="104"/>
      <c r="AAW9" s="104"/>
      <c r="AAX9" s="104"/>
      <c r="AAY9" s="104"/>
      <c r="AAZ9" s="104"/>
      <c r="ABA9" s="104"/>
      <c r="ABB9" s="104"/>
      <c r="ABC9" s="104"/>
      <c r="ABD9" s="104"/>
      <c r="ABE9" s="104"/>
      <c r="ABF9" s="104"/>
      <c r="ABG9" s="104"/>
      <c r="ABH9" s="104"/>
      <c r="ABI9" s="104"/>
      <c r="ABJ9" s="104"/>
      <c r="ABK9" s="104"/>
      <c r="ABL9" s="104"/>
      <c r="ABM9" s="104"/>
      <c r="ABN9" s="104"/>
      <c r="ABO9" s="104"/>
      <c r="ABP9" s="104"/>
      <c r="ABQ9" s="104"/>
      <c r="ABR9" s="104"/>
      <c r="ABS9" s="104"/>
      <c r="ABT9" s="104"/>
      <c r="ABU9" s="104"/>
      <c r="ABV9" s="104"/>
      <c r="ABW9" s="104"/>
      <c r="ABX9" s="104"/>
      <c r="ABY9" s="104"/>
      <c r="ABZ9" s="104"/>
      <c r="ACA9" s="104"/>
      <c r="ACB9" s="104"/>
      <c r="ACC9" s="104"/>
      <c r="ACD9" s="104"/>
      <c r="ACE9" s="104"/>
      <c r="ACF9" s="104"/>
      <c r="ACG9" s="104"/>
      <c r="ACH9" s="104"/>
      <c r="ACI9" s="104"/>
      <c r="ACJ9" s="104"/>
      <c r="ACK9" s="104"/>
      <c r="ACL9" s="104"/>
      <c r="ACM9" s="104"/>
      <c r="ACN9" s="104"/>
      <c r="ACO9" s="104"/>
      <c r="ACP9" s="104"/>
      <c r="ACQ9" s="104"/>
      <c r="ACR9" s="104"/>
      <c r="ACS9" s="104"/>
      <c r="ACT9" s="104"/>
      <c r="ACU9" s="104"/>
      <c r="ACV9" s="104"/>
      <c r="ACW9" s="104"/>
      <c r="ACX9" s="104"/>
      <c r="ACY9" s="104"/>
      <c r="ACZ9" s="104"/>
      <c r="ADA9" s="104"/>
      <c r="ADB9" s="104"/>
      <c r="ADC9" s="104"/>
      <c r="ADD9" s="104"/>
      <c r="ADE9" s="104"/>
      <c r="ADF9" s="104"/>
      <c r="ADG9" s="104"/>
      <c r="ADH9" s="104"/>
      <c r="ADI9" s="104"/>
      <c r="ADJ9" s="104"/>
      <c r="ADK9" s="104"/>
      <c r="ADL9" s="104"/>
      <c r="ADM9" s="104"/>
      <c r="ADN9" s="104"/>
      <c r="ADO9" s="104"/>
      <c r="ADP9" s="104"/>
      <c r="ADQ9" s="104"/>
      <c r="ADR9" s="104"/>
      <c r="ADS9" s="104"/>
      <c r="ADT9" s="104"/>
      <c r="ADU9" s="104"/>
      <c r="ADV9" s="104"/>
      <c r="ADW9" s="104"/>
      <c r="ADX9" s="104"/>
      <c r="ADY9" s="104"/>
      <c r="ADZ9" s="104"/>
      <c r="AEA9" s="104"/>
      <c r="AEB9" s="104"/>
      <c r="AEC9" s="104"/>
      <c r="AED9" s="104"/>
      <c r="AEE9" s="104"/>
      <c r="AEF9" s="104"/>
      <c r="AEG9" s="104"/>
      <c r="AEH9" s="104"/>
      <c r="AEI9" s="104"/>
      <c r="AEJ9" s="104"/>
      <c r="AEK9" s="104"/>
      <c r="AEL9" s="104"/>
      <c r="AEM9" s="104"/>
      <c r="AEN9" s="104"/>
      <c r="AEO9" s="104"/>
      <c r="AEP9" s="104"/>
      <c r="AEQ9" s="104"/>
      <c r="AER9" s="104"/>
      <c r="AES9" s="104"/>
      <c r="AET9" s="104"/>
      <c r="AEU9" s="104"/>
      <c r="AEV9" s="104"/>
      <c r="AEW9" s="104"/>
      <c r="AEX9" s="104"/>
      <c r="AEY9" s="104"/>
      <c r="AEZ9" s="104"/>
      <c r="AFA9" s="104"/>
      <c r="AFB9" s="104"/>
      <c r="AFC9" s="104"/>
      <c r="AFD9" s="104"/>
      <c r="AFE9" s="104"/>
      <c r="AFF9" s="104"/>
      <c r="AFG9" s="104"/>
      <c r="AFH9" s="104"/>
      <c r="AFI9" s="104"/>
      <c r="AFJ9" s="104"/>
      <c r="AFK9" s="104"/>
      <c r="AFL9" s="104"/>
      <c r="AFM9" s="104"/>
      <c r="AFN9" s="104"/>
      <c r="AFO9" s="104"/>
      <c r="AFP9" s="104"/>
      <c r="AFQ9" s="104"/>
      <c r="AFR9" s="104"/>
      <c r="AFS9" s="104"/>
      <c r="AFT9" s="104"/>
      <c r="AFU9" s="104"/>
      <c r="AFV9" s="104"/>
      <c r="AFW9" s="104"/>
      <c r="AFX9" s="104"/>
      <c r="AFY9" s="104"/>
      <c r="AFZ9" s="104"/>
      <c r="AGA9" s="104"/>
      <c r="AGB9" s="104"/>
      <c r="AGC9" s="104"/>
      <c r="AGD9" s="104"/>
      <c r="AGE9" s="104"/>
      <c r="AGF9" s="104"/>
      <c r="AGG9" s="104"/>
      <c r="AGH9" s="104"/>
      <c r="AGI9" s="104"/>
      <c r="AGJ9" s="104"/>
      <c r="AGK9" s="104"/>
      <c r="AGL9" s="104"/>
      <c r="AGM9" s="104"/>
      <c r="AGN9" s="104"/>
      <c r="AGO9" s="104"/>
      <c r="AGP9" s="104"/>
      <c r="AGQ9" s="104"/>
      <c r="AGR9" s="104"/>
      <c r="AGS9" s="104"/>
      <c r="AGT9" s="104"/>
      <c r="AGU9" s="104"/>
      <c r="AGV9" s="104"/>
      <c r="AGW9" s="104"/>
      <c r="AGX9" s="104"/>
      <c r="AGY9" s="104"/>
      <c r="AGZ9" s="104"/>
      <c r="AHA9" s="104"/>
      <c r="AHB9" s="104"/>
      <c r="AHC9" s="104"/>
      <c r="AHD9" s="104"/>
      <c r="AHE9" s="104"/>
      <c r="AHF9" s="104"/>
      <c r="AHG9" s="104"/>
      <c r="AHH9" s="104"/>
      <c r="AHI9" s="104"/>
      <c r="AHJ9" s="104"/>
      <c r="AHK9" s="104"/>
      <c r="AHL9" s="104"/>
      <c r="AHM9" s="104"/>
      <c r="AHN9" s="104"/>
      <c r="AHO9" s="104"/>
      <c r="AHP9" s="104"/>
      <c r="AHQ9" s="104"/>
      <c r="AHR9" s="104"/>
      <c r="AHS9" s="104"/>
      <c r="AHT9" s="104"/>
      <c r="AHU9" s="104"/>
      <c r="AHV9" s="104"/>
      <c r="AHW9" s="104"/>
      <c r="AHX9" s="104"/>
      <c r="AHY9" s="104"/>
      <c r="AHZ9" s="104"/>
      <c r="AIA9" s="104"/>
      <c r="AIB9" s="104"/>
      <c r="AIC9" s="104"/>
      <c r="AID9" s="104"/>
      <c r="AIE9" s="104"/>
      <c r="AIF9" s="104"/>
      <c r="AIG9" s="104"/>
      <c r="AIH9" s="104"/>
      <c r="AII9" s="104"/>
      <c r="AIJ9" s="104"/>
      <c r="AIK9" s="104"/>
      <c r="AIL9" s="104"/>
      <c r="AIM9" s="104"/>
      <c r="AIN9" s="104"/>
      <c r="AIO9" s="104"/>
      <c r="AIP9" s="104"/>
      <c r="AIQ9" s="104"/>
      <c r="AIR9" s="104"/>
      <c r="AIS9" s="104"/>
      <c r="AIT9" s="104"/>
      <c r="AIU9" s="104"/>
      <c r="AIV9" s="104"/>
      <c r="AIW9" s="104"/>
      <c r="AIX9" s="104"/>
      <c r="AIY9" s="104"/>
      <c r="AIZ9" s="104"/>
      <c r="AJA9" s="104"/>
      <c r="AJB9" s="104"/>
      <c r="AJC9" s="104"/>
      <c r="AJD9" s="104"/>
      <c r="AJE9" s="104"/>
      <c r="AJF9" s="104"/>
      <c r="AJG9" s="104"/>
      <c r="AJH9" s="104"/>
      <c r="AJI9" s="104"/>
      <c r="AJJ9" s="104"/>
      <c r="AJK9" s="104"/>
      <c r="AJL9" s="104"/>
      <c r="AJM9" s="104"/>
      <c r="AJN9" s="104"/>
      <c r="AJO9" s="104"/>
      <c r="AJP9" s="104"/>
      <c r="AJQ9" s="104"/>
      <c r="AJR9" s="104"/>
      <c r="AJS9" s="104"/>
      <c r="AJT9" s="104"/>
      <c r="AJU9" s="104"/>
      <c r="AJV9" s="104"/>
      <c r="AJW9" s="104"/>
      <c r="AJX9" s="104"/>
      <c r="AJY9" s="104"/>
      <c r="AJZ9" s="104"/>
      <c r="AKA9" s="104"/>
      <c r="AKB9" s="104"/>
      <c r="AKC9" s="104"/>
      <c r="AKD9" s="104"/>
      <c r="AKE9" s="104"/>
      <c r="AKF9" s="104"/>
      <c r="AKG9" s="104"/>
      <c r="AKH9" s="104"/>
      <c r="AKI9" s="104"/>
      <c r="AKJ9" s="104"/>
      <c r="AKK9" s="104"/>
      <c r="AKL9" s="104"/>
      <c r="AKM9" s="104"/>
      <c r="AKN9" s="104"/>
      <c r="AKO9" s="104"/>
      <c r="AKP9" s="104"/>
      <c r="AKQ9" s="104"/>
      <c r="AKR9" s="104"/>
      <c r="AKS9" s="104"/>
      <c r="AKT9" s="104"/>
      <c r="AKU9" s="104"/>
      <c r="AKV9" s="104"/>
      <c r="AKW9" s="104"/>
      <c r="AKX9" s="104"/>
      <c r="AKY9" s="104"/>
      <c r="AKZ9" s="104"/>
      <c r="ALA9" s="104"/>
      <c r="ALB9" s="104"/>
      <c r="ALC9" s="104"/>
      <c r="ALD9" s="104"/>
      <c r="ALE9" s="104"/>
      <c r="ALF9" s="104"/>
      <c r="ALG9" s="104"/>
      <c r="ALH9" s="104"/>
      <c r="ALI9" s="104"/>
      <c r="ALJ9" s="104"/>
      <c r="ALK9" s="104"/>
      <c r="ALL9" s="104"/>
      <c r="ALM9" s="104"/>
      <c r="ALN9" s="104"/>
      <c r="ALO9" s="104"/>
      <c r="ALP9" s="104"/>
      <c r="ALQ9" s="104"/>
      <c r="ALR9" s="104"/>
      <c r="ALS9" s="104"/>
      <c r="ALT9" s="104"/>
      <c r="ALU9" s="104"/>
      <c r="ALV9" s="104"/>
      <c r="ALW9" s="104"/>
      <c r="ALX9" s="104"/>
      <c r="ALY9" s="104"/>
      <c r="ALZ9" s="104"/>
      <c r="AMA9" s="104"/>
      <c r="AMB9" s="104"/>
      <c r="AMC9" s="104"/>
      <c r="AMD9" s="104"/>
      <c r="AME9" s="104"/>
      <c r="AMF9" s="104"/>
      <c r="AMG9" s="104"/>
      <c r="AMH9" s="104"/>
    </row>
    <row r="10" spans="1:1022" s="113" customFormat="1" ht="73.5" x14ac:dyDescent="0.25">
      <c r="A10" s="362"/>
      <c r="B10" s="364"/>
      <c r="C10" s="364" t="s">
        <v>63</v>
      </c>
      <c r="D10" s="362"/>
      <c r="E10" s="362"/>
      <c r="F10" s="363"/>
      <c r="G10" s="363"/>
      <c r="H10" s="353"/>
      <c r="I10" s="353"/>
      <c r="J10" s="354"/>
      <c r="K10" s="353"/>
      <c r="L10" s="353"/>
      <c r="M10" s="359"/>
      <c r="N10" s="353"/>
      <c r="O10" s="356"/>
      <c r="P10" s="356"/>
      <c r="Q10" s="357"/>
      <c r="R10" s="356"/>
      <c r="S10" s="356"/>
      <c r="T10" s="356"/>
      <c r="U10" s="358"/>
      <c r="V10" s="355"/>
      <c r="W10" s="355"/>
      <c r="X10" s="358"/>
      <c r="Y10" s="358"/>
      <c r="Z10" s="358"/>
      <c r="AA10" s="358"/>
      <c r="AB10" s="111" t="s">
        <v>513</v>
      </c>
      <c r="AC10" s="111" t="s">
        <v>709</v>
      </c>
      <c r="AD10" s="111" t="s">
        <v>73</v>
      </c>
      <c r="AE10" s="111" t="s">
        <v>710</v>
      </c>
      <c r="AF10" s="111" t="s">
        <v>711</v>
      </c>
      <c r="AG10" s="111" t="s">
        <v>61</v>
      </c>
      <c r="AH10" s="355"/>
      <c r="AI10" s="355"/>
      <c r="AJ10" s="355"/>
      <c r="AK10" s="355"/>
      <c r="AL10" s="355"/>
      <c r="AM10" s="355"/>
      <c r="AN10" s="355"/>
      <c r="AO10" s="355"/>
      <c r="AP10" s="382"/>
      <c r="AQ10" s="382"/>
      <c r="AR10" s="383"/>
      <c r="AS10" s="383"/>
      <c r="AT10" s="383"/>
      <c r="AU10" s="383"/>
      <c r="AV10" s="352"/>
      <c r="AW10" s="381"/>
      <c r="AX10" s="365"/>
      <c r="AY10" s="365"/>
      <c r="AZ10" s="365"/>
      <c r="BA10" s="381"/>
      <c r="BB10" s="365"/>
      <c r="BC10" s="365"/>
      <c r="BD10" s="365"/>
      <c r="BE10" s="365"/>
      <c r="BF10" s="365"/>
      <c r="BG10" s="365"/>
      <c r="BH10" s="110"/>
      <c r="BI10" s="112"/>
      <c r="BJ10" s="112"/>
      <c r="BK10" s="112"/>
      <c r="BL10" s="112"/>
      <c r="BM10" s="112"/>
      <c r="BN10" s="112"/>
      <c r="BO10" s="112"/>
      <c r="BP10" s="112"/>
      <c r="BQ10" s="112"/>
      <c r="BR10" s="112"/>
      <c r="BS10" s="112"/>
      <c r="BT10" s="112"/>
      <c r="BU10" s="112"/>
      <c r="BV10" s="112"/>
      <c r="BW10" s="112"/>
      <c r="BX10" s="112"/>
      <c r="BY10" s="112"/>
      <c r="BZ10" s="112"/>
      <c r="CA10" s="112"/>
      <c r="CB10" s="112"/>
      <c r="CC10" s="112"/>
      <c r="CD10" s="112"/>
      <c r="CE10" s="112"/>
      <c r="CF10" s="112"/>
      <c r="CG10" s="112"/>
      <c r="CH10" s="112"/>
      <c r="CI10" s="112"/>
      <c r="CJ10" s="112"/>
      <c r="CK10" s="112"/>
      <c r="CL10" s="112"/>
      <c r="CM10" s="112"/>
      <c r="CN10" s="112"/>
      <c r="CO10" s="112"/>
      <c r="CP10" s="112"/>
      <c r="CQ10" s="112"/>
      <c r="CR10" s="112"/>
      <c r="CS10" s="112"/>
      <c r="CT10" s="112"/>
      <c r="CU10" s="112"/>
      <c r="CV10" s="112"/>
      <c r="CW10" s="112"/>
      <c r="CX10" s="112"/>
      <c r="CY10" s="112"/>
      <c r="CZ10" s="112"/>
      <c r="DA10" s="112"/>
      <c r="DB10" s="112"/>
      <c r="DC10" s="112"/>
      <c r="DD10" s="112"/>
      <c r="DE10" s="112"/>
      <c r="DF10" s="112"/>
      <c r="DG10" s="112"/>
      <c r="DH10" s="112"/>
      <c r="DI10" s="112"/>
      <c r="DJ10" s="112"/>
      <c r="DK10" s="112"/>
      <c r="DL10" s="112"/>
      <c r="DM10" s="112"/>
      <c r="DN10" s="112"/>
      <c r="DO10" s="112"/>
      <c r="DP10" s="112"/>
      <c r="DQ10" s="112"/>
      <c r="DR10" s="112"/>
      <c r="DS10" s="112"/>
      <c r="DT10" s="112"/>
      <c r="DU10" s="112"/>
      <c r="DV10" s="112"/>
      <c r="DW10" s="112"/>
      <c r="DX10" s="112"/>
      <c r="DY10" s="112"/>
      <c r="DZ10" s="112"/>
      <c r="EA10" s="112"/>
      <c r="EB10" s="112"/>
      <c r="EC10" s="112"/>
      <c r="ED10" s="112"/>
      <c r="EE10" s="112"/>
      <c r="EF10" s="112"/>
      <c r="EG10" s="112"/>
      <c r="EH10" s="112"/>
      <c r="EI10" s="112"/>
      <c r="EJ10" s="112"/>
      <c r="EK10" s="112"/>
      <c r="EL10" s="112"/>
      <c r="EM10" s="112"/>
      <c r="EN10" s="112"/>
      <c r="EO10" s="112"/>
      <c r="EP10" s="112"/>
      <c r="EQ10" s="112"/>
      <c r="ER10" s="112"/>
      <c r="ES10" s="112"/>
      <c r="ET10" s="112"/>
      <c r="EU10" s="112"/>
      <c r="EV10" s="112"/>
      <c r="EW10" s="112"/>
      <c r="EX10" s="112"/>
      <c r="EY10" s="112"/>
      <c r="EZ10" s="112"/>
      <c r="FA10" s="112"/>
      <c r="FB10" s="112"/>
      <c r="FC10" s="112"/>
      <c r="FD10" s="112"/>
      <c r="FE10" s="112"/>
      <c r="FF10" s="112"/>
      <c r="FG10" s="112"/>
      <c r="FH10" s="112"/>
      <c r="FI10" s="112"/>
      <c r="FJ10" s="112"/>
      <c r="FK10" s="112"/>
      <c r="FL10" s="112"/>
      <c r="FM10" s="112"/>
      <c r="FN10" s="112"/>
      <c r="FO10" s="112"/>
      <c r="FP10" s="112"/>
      <c r="FQ10" s="112"/>
      <c r="FR10" s="112"/>
      <c r="FS10" s="112"/>
      <c r="FT10" s="112"/>
      <c r="FU10" s="112"/>
      <c r="FV10" s="112"/>
      <c r="FW10" s="112"/>
      <c r="FX10" s="112"/>
      <c r="FY10" s="112"/>
      <c r="FZ10" s="112"/>
      <c r="GA10" s="112"/>
      <c r="GB10" s="112"/>
      <c r="GC10" s="112"/>
      <c r="GD10" s="112"/>
      <c r="GE10" s="112"/>
      <c r="GF10" s="112"/>
      <c r="GG10" s="112"/>
      <c r="GH10" s="112"/>
      <c r="GI10" s="112"/>
      <c r="GJ10" s="112"/>
      <c r="GK10" s="112"/>
      <c r="GL10" s="112"/>
      <c r="GM10" s="112"/>
      <c r="GN10" s="112"/>
      <c r="GO10" s="112"/>
      <c r="GP10" s="112"/>
      <c r="GQ10" s="112"/>
      <c r="GR10" s="112"/>
      <c r="GS10" s="112"/>
      <c r="GT10" s="112"/>
      <c r="GU10" s="112"/>
      <c r="GV10" s="112"/>
      <c r="GW10" s="112"/>
      <c r="GX10" s="112"/>
      <c r="GY10" s="112"/>
      <c r="GZ10" s="112"/>
      <c r="HA10" s="112"/>
      <c r="HB10" s="112"/>
      <c r="HC10" s="112"/>
      <c r="HD10" s="112"/>
      <c r="HE10" s="112"/>
      <c r="HF10" s="112"/>
      <c r="HG10" s="112"/>
      <c r="HH10" s="112"/>
      <c r="HI10" s="112"/>
      <c r="HJ10" s="112"/>
      <c r="HK10" s="112"/>
      <c r="HL10" s="112"/>
      <c r="HM10" s="112"/>
      <c r="HN10" s="112"/>
      <c r="HO10" s="112"/>
      <c r="HP10" s="112"/>
      <c r="HQ10" s="112"/>
      <c r="HR10" s="112"/>
      <c r="HS10" s="112"/>
      <c r="HT10" s="112"/>
      <c r="HU10" s="112"/>
      <c r="HV10" s="112"/>
      <c r="HW10" s="112"/>
      <c r="HX10" s="112"/>
      <c r="HY10" s="112"/>
      <c r="HZ10" s="112"/>
      <c r="IA10" s="112"/>
      <c r="IB10" s="112"/>
      <c r="IC10" s="112"/>
      <c r="ID10" s="112"/>
      <c r="IE10" s="112"/>
      <c r="IF10" s="112"/>
      <c r="IG10" s="112"/>
      <c r="IH10" s="112"/>
      <c r="II10" s="112"/>
      <c r="IJ10" s="112"/>
      <c r="IK10" s="112"/>
      <c r="IL10" s="112"/>
      <c r="IM10" s="112"/>
      <c r="IN10" s="112"/>
      <c r="IO10" s="112"/>
      <c r="IP10" s="112"/>
      <c r="IQ10" s="112"/>
      <c r="IR10" s="112"/>
      <c r="IS10" s="112"/>
      <c r="IT10" s="112"/>
      <c r="IU10" s="112"/>
      <c r="IV10" s="112"/>
      <c r="IW10" s="112"/>
      <c r="IX10" s="112"/>
      <c r="IY10" s="112"/>
      <c r="IZ10" s="112"/>
      <c r="JA10" s="112"/>
      <c r="JB10" s="112"/>
      <c r="JC10" s="112"/>
      <c r="JD10" s="112"/>
      <c r="JE10" s="112"/>
      <c r="JF10" s="112"/>
      <c r="JG10" s="112"/>
      <c r="JH10" s="112"/>
      <c r="JI10" s="112"/>
      <c r="JJ10" s="112"/>
      <c r="JK10" s="112"/>
      <c r="JL10" s="112"/>
      <c r="JM10" s="112"/>
      <c r="JN10" s="112"/>
      <c r="JO10" s="112"/>
      <c r="JP10" s="112"/>
      <c r="JQ10" s="112"/>
      <c r="JR10" s="112"/>
      <c r="JS10" s="112"/>
      <c r="JT10" s="112"/>
      <c r="JU10" s="112"/>
      <c r="JV10" s="112"/>
      <c r="JW10" s="112"/>
      <c r="JX10" s="112"/>
      <c r="JY10" s="112"/>
      <c r="JZ10" s="112"/>
      <c r="KA10" s="112"/>
      <c r="KB10" s="112"/>
      <c r="KC10" s="112"/>
      <c r="KD10" s="112"/>
      <c r="KE10" s="112"/>
      <c r="KF10" s="112"/>
      <c r="KG10" s="112"/>
      <c r="KH10" s="112"/>
      <c r="KI10" s="112"/>
      <c r="KJ10" s="112"/>
      <c r="KK10" s="112"/>
      <c r="KL10" s="112"/>
      <c r="KM10" s="112"/>
      <c r="KN10" s="112"/>
      <c r="KO10" s="112"/>
      <c r="KP10" s="112"/>
      <c r="KQ10" s="112"/>
      <c r="KR10" s="112"/>
      <c r="KS10" s="112"/>
      <c r="KT10" s="112"/>
      <c r="KU10" s="112"/>
      <c r="KV10" s="112"/>
      <c r="KW10" s="112"/>
      <c r="KX10" s="112"/>
      <c r="KY10" s="112"/>
      <c r="KZ10" s="112"/>
      <c r="LA10" s="112"/>
      <c r="LB10" s="112"/>
      <c r="LC10" s="112"/>
      <c r="LD10" s="112"/>
      <c r="LE10" s="112"/>
      <c r="LF10" s="112"/>
      <c r="LG10" s="112"/>
      <c r="LH10" s="112"/>
      <c r="LI10" s="112"/>
      <c r="LJ10" s="112"/>
      <c r="LK10" s="112"/>
      <c r="LL10" s="112"/>
      <c r="LM10" s="112"/>
      <c r="LN10" s="112"/>
      <c r="LO10" s="112"/>
      <c r="LP10" s="112"/>
      <c r="LQ10" s="112"/>
      <c r="LR10" s="112"/>
      <c r="LS10" s="112"/>
      <c r="LT10" s="112"/>
      <c r="LU10" s="112"/>
      <c r="LV10" s="112"/>
      <c r="LW10" s="112"/>
      <c r="LX10" s="112"/>
      <c r="LY10" s="112"/>
      <c r="LZ10" s="112"/>
      <c r="MA10" s="112"/>
      <c r="MB10" s="112"/>
      <c r="MC10" s="112"/>
      <c r="MD10" s="112"/>
      <c r="ME10" s="112"/>
      <c r="MF10" s="112"/>
      <c r="MG10" s="112"/>
      <c r="MH10" s="112"/>
      <c r="MI10" s="112"/>
      <c r="MJ10" s="112"/>
      <c r="MK10" s="112"/>
      <c r="ML10" s="112"/>
      <c r="MM10" s="112"/>
      <c r="MN10" s="112"/>
      <c r="MO10" s="112"/>
      <c r="MP10" s="112"/>
      <c r="MQ10" s="112"/>
      <c r="MR10" s="112"/>
      <c r="MS10" s="112"/>
      <c r="MT10" s="112"/>
      <c r="MU10" s="112"/>
      <c r="MV10" s="112"/>
      <c r="MW10" s="112"/>
      <c r="MX10" s="112"/>
      <c r="MY10" s="112"/>
      <c r="MZ10" s="112"/>
      <c r="NA10" s="112"/>
      <c r="NB10" s="112"/>
      <c r="NC10" s="112"/>
      <c r="ND10" s="112"/>
      <c r="NE10" s="112"/>
      <c r="NF10" s="112"/>
      <c r="NG10" s="112"/>
      <c r="NH10" s="112"/>
      <c r="NI10" s="112"/>
      <c r="NJ10" s="112"/>
      <c r="NK10" s="112"/>
      <c r="NL10" s="112"/>
      <c r="NM10" s="112"/>
      <c r="NN10" s="112"/>
      <c r="NO10" s="112"/>
      <c r="NP10" s="112"/>
      <c r="NQ10" s="112"/>
      <c r="NR10" s="112"/>
      <c r="NS10" s="112"/>
      <c r="NT10" s="112"/>
      <c r="NU10" s="112"/>
      <c r="NV10" s="112"/>
      <c r="NW10" s="112"/>
      <c r="NX10" s="112"/>
      <c r="NY10" s="112"/>
      <c r="NZ10" s="112"/>
      <c r="OA10" s="112"/>
      <c r="OB10" s="112"/>
      <c r="OC10" s="112"/>
      <c r="OD10" s="112"/>
      <c r="OE10" s="112"/>
      <c r="OF10" s="112"/>
      <c r="OG10" s="112"/>
      <c r="OH10" s="112"/>
      <c r="OI10" s="112"/>
      <c r="OJ10" s="112"/>
      <c r="OK10" s="112"/>
      <c r="OL10" s="112"/>
      <c r="OM10" s="112"/>
      <c r="ON10" s="112"/>
      <c r="OO10" s="112"/>
      <c r="OP10" s="112"/>
      <c r="OQ10" s="112"/>
      <c r="OR10" s="112"/>
      <c r="OS10" s="112"/>
      <c r="OT10" s="112"/>
      <c r="OU10" s="112"/>
      <c r="OV10" s="112"/>
      <c r="OW10" s="112"/>
      <c r="OX10" s="112"/>
      <c r="OY10" s="112"/>
      <c r="OZ10" s="112"/>
      <c r="PA10" s="112"/>
      <c r="PB10" s="112"/>
      <c r="PC10" s="112"/>
      <c r="PD10" s="112"/>
      <c r="PE10" s="112"/>
      <c r="PF10" s="112"/>
      <c r="PG10" s="112"/>
      <c r="PH10" s="112"/>
      <c r="PI10" s="112"/>
      <c r="PJ10" s="112"/>
      <c r="PK10" s="112"/>
      <c r="PL10" s="112"/>
      <c r="PM10" s="112"/>
      <c r="PN10" s="112"/>
      <c r="PO10" s="112"/>
      <c r="PP10" s="112"/>
      <c r="PQ10" s="112"/>
      <c r="PR10" s="112"/>
      <c r="PS10" s="112"/>
      <c r="PT10" s="112"/>
      <c r="PU10" s="112"/>
      <c r="PV10" s="112"/>
      <c r="PW10" s="112"/>
      <c r="PX10" s="112"/>
      <c r="PY10" s="112"/>
      <c r="PZ10" s="112"/>
      <c r="QA10" s="112"/>
      <c r="QB10" s="112"/>
      <c r="QC10" s="112"/>
      <c r="QD10" s="112"/>
      <c r="QE10" s="112"/>
      <c r="QF10" s="112"/>
      <c r="QG10" s="112"/>
      <c r="QH10" s="112"/>
      <c r="QI10" s="112"/>
      <c r="QJ10" s="112"/>
      <c r="QK10" s="112"/>
      <c r="QL10" s="112"/>
      <c r="QM10" s="112"/>
      <c r="QN10" s="112"/>
      <c r="QO10" s="112"/>
      <c r="QP10" s="112"/>
      <c r="QQ10" s="112"/>
      <c r="QR10" s="112"/>
      <c r="QS10" s="112"/>
      <c r="QT10" s="112"/>
      <c r="QU10" s="112"/>
      <c r="QV10" s="112"/>
      <c r="QW10" s="112"/>
      <c r="QX10" s="112"/>
      <c r="QY10" s="112"/>
      <c r="QZ10" s="112"/>
      <c r="RA10" s="112"/>
      <c r="RB10" s="112"/>
      <c r="RC10" s="112"/>
      <c r="RD10" s="112"/>
      <c r="RE10" s="112"/>
      <c r="RF10" s="112"/>
      <c r="RG10" s="112"/>
      <c r="RH10" s="112"/>
      <c r="RI10" s="112"/>
      <c r="RJ10" s="112"/>
      <c r="RK10" s="112"/>
      <c r="RL10" s="112"/>
      <c r="RM10" s="112"/>
      <c r="RN10" s="112"/>
      <c r="RO10" s="112"/>
      <c r="RP10" s="112"/>
      <c r="RQ10" s="112"/>
      <c r="RR10" s="112"/>
      <c r="RS10" s="112"/>
      <c r="RT10" s="112"/>
      <c r="RU10" s="112"/>
      <c r="RV10" s="112"/>
      <c r="RW10" s="112"/>
      <c r="RX10" s="112"/>
      <c r="RY10" s="112"/>
      <c r="RZ10" s="112"/>
      <c r="SA10" s="112"/>
      <c r="SB10" s="112"/>
      <c r="SC10" s="112"/>
      <c r="SD10" s="112"/>
      <c r="SE10" s="112"/>
      <c r="SF10" s="112"/>
      <c r="SG10" s="112"/>
      <c r="SH10" s="112"/>
      <c r="SI10" s="112"/>
      <c r="SJ10" s="112"/>
      <c r="SK10" s="112"/>
      <c r="SL10" s="112"/>
      <c r="SM10" s="112"/>
      <c r="SN10" s="112"/>
      <c r="SO10" s="112"/>
      <c r="SP10" s="112"/>
      <c r="SQ10" s="112"/>
      <c r="SR10" s="112"/>
      <c r="SS10" s="112"/>
      <c r="ST10" s="112"/>
      <c r="SU10" s="112"/>
      <c r="SV10" s="112"/>
      <c r="SW10" s="112"/>
      <c r="SX10" s="112"/>
      <c r="SY10" s="112"/>
      <c r="SZ10" s="112"/>
      <c r="TA10" s="112"/>
      <c r="TB10" s="112"/>
      <c r="TC10" s="112"/>
      <c r="TD10" s="112"/>
      <c r="TE10" s="112"/>
      <c r="TF10" s="112"/>
      <c r="TG10" s="112"/>
      <c r="TH10" s="112"/>
      <c r="TI10" s="112"/>
      <c r="TJ10" s="112"/>
      <c r="TK10" s="112"/>
      <c r="TL10" s="112"/>
      <c r="TM10" s="112"/>
      <c r="TN10" s="112"/>
      <c r="TO10" s="112"/>
      <c r="TP10" s="112"/>
      <c r="TQ10" s="112"/>
      <c r="TR10" s="112"/>
      <c r="TS10" s="112"/>
      <c r="TT10" s="112"/>
      <c r="TU10" s="112"/>
      <c r="TV10" s="112"/>
      <c r="TW10" s="112"/>
      <c r="TX10" s="112"/>
      <c r="TY10" s="112"/>
      <c r="TZ10" s="112"/>
      <c r="UA10" s="112"/>
      <c r="UB10" s="112"/>
      <c r="UC10" s="112"/>
      <c r="UD10" s="112"/>
      <c r="UE10" s="112"/>
      <c r="UF10" s="112"/>
      <c r="UG10" s="112"/>
      <c r="UH10" s="112"/>
      <c r="UI10" s="112"/>
      <c r="UJ10" s="112"/>
      <c r="UK10" s="112"/>
      <c r="UL10" s="112"/>
      <c r="UM10" s="112"/>
      <c r="UN10" s="112"/>
      <c r="UO10" s="112"/>
      <c r="UP10" s="112"/>
      <c r="UQ10" s="112"/>
      <c r="UR10" s="112"/>
      <c r="US10" s="112"/>
      <c r="UT10" s="112"/>
      <c r="UU10" s="112"/>
      <c r="UV10" s="112"/>
      <c r="UW10" s="112"/>
      <c r="UX10" s="112"/>
      <c r="UY10" s="112"/>
      <c r="UZ10" s="112"/>
      <c r="VA10" s="112"/>
      <c r="VB10" s="112"/>
      <c r="VC10" s="112"/>
      <c r="VD10" s="112"/>
      <c r="VE10" s="112"/>
      <c r="VF10" s="112"/>
      <c r="VG10" s="112"/>
      <c r="VH10" s="112"/>
      <c r="VI10" s="112"/>
      <c r="VJ10" s="112"/>
      <c r="VK10" s="112"/>
      <c r="VL10" s="112"/>
      <c r="VM10" s="112"/>
      <c r="VN10" s="112"/>
      <c r="VO10" s="112"/>
      <c r="VP10" s="112"/>
      <c r="VQ10" s="112"/>
      <c r="VR10" s="112"/>
      <c r="VS10" s="112"/>
      <c r="VT10" s="112"/>
      <c r="VU10" s="112"/>
      <c r="VV10" s="112"/>
      <c r="VW10" s="112"/>
      <c r="VX10" s="112"/>
      <c r="VY10" s="112"/>
      <c r="VZ10" s="112"/>
      <c r="WA10" s="112"/>
      <c r="WB10" s="112"/>
      <c r="WC10" s="112"/>
      <c r="WD10" s="112"/>
      <c r="WE10" s="112"/>
      <c r="WF10" s="112"/>
      <c r="WG10" s="112"/>
      <c r="WH10" s="112"/>
      <c r="WI10" s="112"/>
      <c r="WJ10" s="112"/>
      <c r="WK10" s="112"/>
      <c r="WL10" s="112"/>
      <c r="WM10" s="112"/>
      <c r="WN10" s="112"/>
      <c r="WO10" s="112"/>
      <c r="WP10" s="112"/>
      <c r="WQ10" s="112"/>
      <c r="WR10" s="112"/>
      <c r="WS10" s="112"/>
      <c r="WT10" s="112"/>
      <c r="WU10" s="112"/>
      <c r="WV10" s="112"/>
      <c r="WW10" s="112"/>
      <c r="WX10" s="112"/>
      <c r="WY10" s="112"/>
      <c r="WZ10" s="112"/>
      <c r="XA10" s="112"/>
      <c r="XB10" s="112"/>
      <c r="XC10" s="112"/>
      <c r="XD10" s="112"/>
      <c r="XE10" s="112"/>
      <c r="XF10" s="112"/>
      <c r="XG10" s="112"/>
      <c r="XH10" s="112"/>
      <c r="XI10" s="112"/>
      <c r="XJ10" s="112"/>
      <c r="XK10" s="112"/>
      <c r="XL10" s="112"/>
      <c r="XM10" s="112"/>
      <c r="XN10" s="112"/>
      <c r="XO10" s="112"/>
      <c r="XP10" s="112"/>
      <c r="XQ10" s="112"/>
      <c r="XR10" s="112"/>
      <c r="XS10" s="112"/>
      <c r="XT10" s="112"/>
      <c r="XU10" s="112"/>
      <c r="XV10" s="112"/>
      <c r="XW10" s="112"/>
      <c r="XX10" s="112"/>
      <c r="XY10" s="112"/>
      <c r="XZ10" s="112"/>
      <c r="YA10" s="112"/>
      <c r="YB10" s="112"/>
      <c r="YC10" s="112"/>
      <c r="YD10" s="112"/>
      <c r="YE10" s="112"/>
      <c r="YF10" s="112"/>
      <c r="YG10" s="112"/>
      <c r="YH10" s="112"/>
      <c r="YI10" s="112"/>
      <c r="YJ10" s="112"/>
      <c r="YK10" s="112"/>
      <c r="YL10" s="112"/>
      <c r="YM10" s="112"/>
      <c r="YN10" s="112"/>
      <c r="YO10" s="112"/>
      <c r="YP10" s="112"/>
      <c r="YQ10" s="112"/>
      <c r="YR10" s="112"/>
      <c r="YS10" s="112"/>
      <c r="YT10" s="112"/>
      <c r="YU10" s="112"/>
      <c r="YV10" s="112"/>
      <c r="YW10" s="112"/>
      <c r="YX10" s="112"/>
      <c r="YY10" s="112"/>
      <c r="YZ10" s="112"/>
      <c r="ZA10" s="112"/>
      <c r="ZB10" s="112"/>
      <c r="ZC10" s="112"/>
      <c r="ZD10" s="112"/>
      <c r="ZE10" s="112"/>
      <c r="ZF10" s="112"/>
      <c r="ZG10" s="112"/>
      <c r="ZH10" s="112"/>
      <c r="ZI10" s="112"/>
      <c r="ZJ10" s="112"/>
      <c r="ZK10" s="112"/>
      <c r="ZL10" s="112"/>
      <c r="ZM10" s="112"/>
      <c r="ZN10" s="112"/>
      <c r="ZO10" s="112"/>
      <c r="ZP10" s="112"/>
      <c r="ZQ10" s="112"/>
      <c r="ZR10" s="112"/>
      <c r="ZS10" s="112"/>
      <c r="ZT10" s="112"/>
      <c r="ZU10" s="112"/>
      <c r="ZV10" s="112"/>
      <c r="ZW10" s="112"/>
      <c r="ZX10" s="112"/>
      <c r="ZY10" s="112"/>
      <c r="ZZ10" s="112"/>
      <c r="AAA10" s="112"/>
      <c r="AAB10" s="112"/>
      <c r="AAC10" s="112"/>
      <c r="AAD10" s="112"/>
      <c r="AAE10" s="112"/>
      <c r="AAF10" s="112"/>
      <c r="AAG10" s="112"/>
      <c r="AAH10" s="112"/>
      <c r="AAI10" s="112"/>
      <c r="AAJ10" s="112"/>
      <c r="AAK10" s="112"/>
      <c r="AAL10" s="112"/>
      <c r="AAM10" s="112"/>
      <c r="AAN10" s="112"/>
      <c r="AAO10" s="112"/>
      <c r="AAP10" s="112"/>
      <c r="AAQ10" s="112"/>
      <c r="AAR10" s="112"/>
      <c r="AAS10" s="112"/>
      <c r="AAT10" s="112"/>
      <c r="AAU10" s="112"/>
      <c r="AAV10" s="112"/>
      <c r="AAW10" s="112"/>
      <c r="AAX10" s="112"/>
      <c r="AAY10" s="112"/>
      <c r="AAZ10" s="112"/>
      <c r="ABA10" s="112"/>
      <c r="ABB10" s="112"/>
      <c r="ABC10" s="112"/>
      <c r="ABD10" s="112"/>
      <c r="ABE10" s="112"/>
      <c r="ABF10" s="112"/>
      <c r="ABG10" s="112"/>
      <c r="ABH10" s="112"/>
      <c r="ABI10" s="112"/>
      <c r="ABJ10" s="112"/>
      <c r="ABK10" s="112"/>
      <c r="ABL10" s="112"/>
      <c r="ABM10" s="112"/>
      <c r="ABN10" s="112"/>
      <c r="ABO10" s="112"/>
      <c r="ABP10" s="112"/>
      <c r="ABQ10" s="112"/>
      <c r="ABR10" s="112"/>
      <c r="ABS10" s="112"/>
      <c r="ABT10" s="112"/>
      <c r="ABU10" s="112"/>
      <c r="ABV10" s="112"/>
      <c r="ABW10" s="112"/>
      <c r="ABX10" s="112"/>
      <c r="ABY10" s="112"/>
      <c r="ABZ10" s="112"/>
      <c r="ACA10" s="112"/>
      <c r="ACB10" s="112"/>
      <c r="ACC10" s="112"/>
      <c r="ACD10" s="112"/>
      <c r="ACE10" s="112"/>
      <c r="ACF10" s="112"/>
      <c r="ACG10" s="112"/>
      <c r="ACH10" s="112"/>
      <c r="ACI10" s="112"/>
      <c r="ACJ10" s="112"/>
      <c r="ACK10" s="112"/>
      <c r="ACL10" s="112"/>
      <c r="ACM10" s="112"/>
      <c r="ACN10" s="112"/>
      <c r="ACO10" s="112"/>
      <c r="ACP10" s="112"/>
      <c r="ACQ10" s="112"/>
      <c r="ACR10" s="112"/>
      <c r="ACS10" s="112"/>
      <c r="ACT10" s="112"/>
      <c r="ACU10" s="112"/>
      <c r="ACV10" s="112"/>
      <c r="ACW10" s="112"/>
      <c r="ACX10" s="112"/>
      <c r="ACY10" s="112"/>
      <c r="ACZ10" s="112"/>
      <c r="ADA10" s="112"/>
      <c r="ADB10" s="112"/>
      <c r="ADC10" s="112"/>
      <c r="ADD10" s="112"/>
      <c r="ADE10" s="112"/>
      <c r="ADF10" s="112"/>
      <c r="ADG10" s="112"/>
      <c r="ADH10" s="112"/>
      <c r="ADI10" s="112"/>
      <c r="ADJ10" s="112"/>
      <c r="ADK10" s="112"/>
      <c r="ADL10" s="112"/>
      <c r="ADM10" s="112"/>
      <c r="ADN10" s="112"/>
      <c r="ADO10" s="112"/>
      <c r="ADP10" s="112"/>
      <c r="ADQ10" s="112"/>
      <c r="ADR10" s="112"/>
      <c r="ADS10" s="112"/>
      <c r="ADT10" s="112"/>
      <c r="ADU10" s="112"/>
      <c r="ADV10" s="112"/>
      <c r="ADW10" s="112"/>
      <c r="ADX10" s="112"/>
      <c r="ADY10" s="112"/>
      <c r="ADZ10" s="112"/>
      <c r="AEA10" s="112"/>
      <c r="AEB10" s="112"/>
      <c r="AEC10" s="112"/>
      <c r="AED10" s="112"/>
      <c r="AEE10" s="112"/>
      <c r="AEF10" s="112"/>
      <c r="AEG10" s="112"/>
      <c r="AEH10" s="112"/>
      <c r="AEI10" s="112"/>
      <c r="AEJ10" s="112"/>
      <c r="AEK10" s="112"/>
      <c r="AEL10" s="112"/>
      <c r="AEM10" s="112"/>
      <c r="AEN10" s="112"/>
      <c r="AEO10" s="112"/>
      <c r="AEP10" s="112"/>
      <c r="AEQ10" s="112"/>
      <c r="AER10" s="112"/>
      <c r="AES10" s="112"/>
      <c r="AET10" s="112"/>
      <c r="AEU10" s="112"/>
      <c r="AEV10" s="112"/>
      <c r="AEW10" s="112"/>
      <c r="AEX10" s="112"/>
      <c r="AEY10" s="112"/>
      <c r="AEZ10" s="112"/>
      <c r="AFA10" s="112"/>
      <c r="AFB10" s="112"/>
      <c r="AFC10" s="112"/>
      <c r="AFD10" s="112"/>
      <c r="AFE10" s="112"/>
      <c r="AFF10" s="112"/>
      <c r="AFG10" s="112"/>
      <c r="AFH10" s="112"/>
      <c r="AFI10" s="112"/>
      <c r="AFJ10" s="112"/>
      <c r="AFK10" s="112"/>
      <c r="AFL10" s="112"/>
      <c r="AFM10" s="112"/>
      <c r="AFN10" s="112"/>
      <c r="AFO10" s="112"/>
      <c r="AFP10" s="112"/>
      <c r="AFQ10" s="112"/>
      <c r="AFR10" s="112"/>
      <c r="AFS10" s="112"/>
      <c r="AFT10" s="112"/>
      <c r="AFU10" s="112"/>
      <c r="AFV10" s="112"/>
      <c r="AFW10" s="112"/>
      <c r="AFX10" s="112"/>
      <c r="AFY10" s="112"/>
      <c r="AFZ10" s="112"/>
      <c r="AGA10" s="112"/>
      <c r="AGB10" s="112"/>
      <c r="AGC10" s="112"/>
      <c r="AGD10" s="112"/>
      <c r="AGE10" s="112"/>
      <c r="AGF10" s="112"/>
      <c r="AGG10" s="112"/>
      <c r="AGH10" s="112"/>
      <c r="AGI10" s="112"/>
      <c r="AGJ10" s="112"/>
      <c r="AGK10" s="112"/>
      <c r="AGL10" s="112"/>
      <c r="AGM10" s="112"/>
      <c r="AGN10" s="112"/>
      <c r="AGO10" s="112"/>
      <c r="AGP10" s="112"/>
      <c r="AGQ10" s="112"/>
      <c r="AGR10" s="112"/>
      <c r="AGS10" s="112"/>
      <c r="AGT10" s="112"/>
      <c r="AGU10" s="112"/>
      <c r="AGV10" s="112"/>
      <c r="AGW10" s="112"/>
      <c r="AGX10" s="112"/>
      <c r="AGY10" s="112"/>
      <c r="AGZ10" s="112"/>
      <c r="AHA10" s="112"/>
      <c r="AHB10" s="112"/>
      <c r="AHC10" s="112"/>
      <c r="AHD10" s="112"/>
      <c r="AHE10" s="112"/>
      <c r="AHF10" s="112"/>
      <c r="AHG10" s="112"/>
      <c r="AHH10" s="112"/>
      <c r="AHI10" s="112"/>
      <c r="AHJ10" s="112"/>
      <c r="AHK10" s="112"/>
      <c r="AHL10" s="112"/>
      <c r="AHM10" s="112"/>
      <c r="AHN10" s="112"/>
      <c r="AHO10" s="112"/>
      <c r="AHP10" s="112"/>
      <c r="AHQ10" s="112"/>
      <c r="AHR10" s="112"/>
      <c r="AHS10" s="112"/>
      <c r="AHT10" s="112"/>
      <c r="AHU10" s="112"/>
      <c r="AHV10" s="112"/>
      <c r="AHW10" s="112"/>
      <c r="AHX10" s="112"/>
      <c r="AHY10" s="112"/>
      <c r="AHZ10" s="112"/>
      <c r="AIA10" s="112"/>
      <c r="AIB10" s="112"/>
      <c r="AIC10" s="112"/>
      <c r="AID10" s="112"/>
      <c r="AIE10" s="112"/>
      <c r="AIF10" s="112"/>
      <c r="AIG10" s="112"/>
      <c r="AIH10" s="112"/>
      <c r="AII10" s="112"/>
      <c r="AIJ10" s="112"/>
      <c r="AIK10" s="112"/>
      <c r="AIL10" s="112"/>
      <c r="AIM10" s="112"/>
      <c r="AIN10" s="112"/>
      <c r="AIO10" s="112"/>
      <c r="AIP10" s="112"/>
      <c r="AIQ10" s="112"/>
      <c r="AIR10" s="112"/>
      <c r="AIS10" s="112"/>
      <c r="AIT10" s="112"/>
      <c r="AIU10" s="112"/>
      <c r="AIV10" s="112"/>
      <c r="AIW10" s="112"/>
      <c r="AIX10" s="112"/>
      <c r="AIY10" s="112"/>
      <c r="AIZ10" s="112"/>
      <c r="AJA10" s="112"/>
      <c r="AJB10" s="112"/>
      <c r="AJC10" s="112"/>
      <c r="AJD10" s="112"/>
      <c r="AJE10" s="112"/>
      <c r="AJF10" s="112"/>
      <c r="AJG10" s="112"/>
      <c r="AJH10" s="112"/>
      <c r="AJI10" s="112"/>
      <c r="AJJ10" s="112"/>
      <c r="AJK10" s="112"/>
      <c r="AJL10" s="112"/>
      <c r="AJM10" s="112"/>
      <c r="AJN10" s="112"/>
      <c r="AJO10" s="112"/>
      <c r="AJP10" s="112"/>
      <c r="AJQ10" s="112"/>
      <c r="AJR10" s="112"/>
      <c r="AJS10" s="112"/>
      <c r="AJT10" s="112"/>
      <c r="AJU10" s="112"/>
      <c r="AJV10" s="112"/>
      <c r="AJW10" s="112"/>
      <c r="AJX10" s="112"/>
      <c r="AJY10" s="112"/>
      <c r="AJZ10" s="112"/>
      <c r="AKA10" s="112"/>
      <c r="AKB10" s="112"/>
      <c r="AKC10" s="112"/>
      <c r="AKD10" s="112"/>
      <c r="AKE10" s="112"/>
      <c r="AKF10" s="112"/>
      <c r="AKG10" s="112"/>
      <c r="AKH10" s="112"/>
      <c r="AKI10" s="112"/>
      <c r="AKJ10" s="112"/>
      <c r="AKK10" s="112"/>
      <c r="AKL10" s="112"/>
      <c r="AKM10" s="112"/>
      <c r="AKN10" s="112"/>
      <c r="AKO10" s="112"/>
      <c r="AKP10" s="112"/>
      <c r="AKQ10" s="112"/>
      <c r="AKR10" s="112"/>
      <c r="AKS10" s="112"/>
      <c r="AKT10" s="112"/>
      <c r="AKU10" s="112"/>
      <c r="AKV10" s="112"/>
      <c r="AKW10" s="112"/>
      <c r="AKX10" s="112"/>
      <c r="AKY10" s="112"/>
      <c r="AKZ10" s="112"/>
      <c r="ALA10" s="112"/>
      <c r="ALB10" s="112"/>
      <c r="ALC10" s="112"/>
      <c r="ALD10" s="112"/>
      <c r="ALE10" s="112"/>
      <c r="ALF10" s="112"/>
      <c r="ALG10" s="112"/>
      <c r="ALH10" s="112"/>
      <c r="ALI10" s="112"/>
      <c r="ALJ10" s="112"/>
      <c r="ALK10" s="112"/>
      <c r="ALL10" s="112"/>
      <c r="ALM10" s="112"/>
      <c r="ALN10" s="112"/>
      <c r="ALO10" s="112"/>
      <c r="ALP10" s="112"/>
      <c r="ALQ10" s="112"/>
      <c r="ALR10" s="112"/>
      <c r="ALS10" s="112"/>
      <c r="ALT10" s="112"/>
      <c r="ALU10" s="112"/>
      <c r="ALV10" s="112"/>
      <c r="ALW10" s="112"/>
      <c r="ALX10" s="112"/>
      <c r="ALY10" s="112"/>
      <c r="ALZ10" s="112"/>
      <c r="AMA10" s="112"/>
      <c r="AMB10" s="112"/>
      <c r="AMC10" s="112"/>
      <c r="AMD10" s="112"/>
      <c r="AME10" s="112"/>
      <c r="AMF10" s="112"/>
      <c r="AMG10" s="112"/>
      <c r="AMH10" s="112"/>
    </row>
    <row r="11" spans="1:1022" s="132" customFormat="1" ht="313.5" x14ac:dyDescent="0.25">
      <c r="A11" s="375">
        <v>12</v>
      </c>
      <c r="B11" s="378" t="s">
        <v>712</v>
      </c>
      <c r="C11" s="367" t="s">
        <v>713</v>
      </c>
      <c r="D11" s="378" t="s">
        <v>231</v>
      </c>
      <c r="E11" s="378" t="s">
        <v>232</v>
      </c>
      <c r="F11" s="366" t="s">
        <v>714</v>
      </c>
      <c r="G11" s="367" t="s">
        <v>715</v>
      </c>
      <c r="H11" s="368" t="str">
        <f>IF(B11="Seguridad_Información","Posibilidad de "&amp;C11&amp;"con "&amp;M11&amp;" "&amp;"por"&amp;" "&amp;I11&amp;" "&amp;"debido a"&amp;" "&amp;L11,"Posibilidad de"&amp;" "&amp;M11&amp;" "&amp;"por"&amp;" "&amp;I11&amp;" debido a"&amp;" "&amp;L11)</f>
        <v>Posibilidad de Afectación Económica por daño o deterioro de los activos del FRISCO durante su administración directa debido a uso, manipulación o condiciones de almacenamiento inadecuado</v>
      </c>
      <c r="I11" s="369" t="s">
        <v>716</v>
      </c>
      <c r="J11" s="114" t="s">
        <v>717</v>
      </c>
      <c r="K11" s="115" t="s">
        <v>718</v>
      </c>
      <c r="L11" s="369" t="s">
        <v>719</v>
      </c>
      <c r="M11" s="369" t="s">
        <v>720</v>
      </c>
      <c r="N11" s="373" t="s">
        <v>721</v>
      </c>
      <c r="O11" s="369" t="s">
        <v>722</v>
      </c>
      <c r="P11" s="390" t="str">
        <f>IF(OR($O11=[3]Tabla_Probabilidad!$D$30,$O11=[3]Tabla_Probabilidad!$D$32,$O11=[3]Tabla_Probabilidad!$J$32),"Muy Baja",IF(OR($O11=[3]Tabla_Probabilidad!$E$30,$O11=[3]Tabla_Probabilidad!$E$32,$O11=[3]Tabla_Probabilidad!$K$32),"Baja",IF(OR($O11=[3]Tabla_Probabilidad!$F$30,$O11=[3]Tabla_Probabilidad!$F$32,$O11=[3]Tabla_Probabilidad!$L$32),"Media",IF(OR($O11=[3]Tabla_Probabilidad!$G$30,$O11=[3]Tabla_Probabilidad!$G$32,$O11=[3]Tabla_Probabilidad!$M$32),"Alta",IF(OR($O11=[3]Tabla_Probabilidad!$H$30,$O11=[3]Tabla_Probabilidad!$H$32,$O11=[3]Tabla_Probabilidad!$N$32),"Muy Alta","")))))</f>
        <v>Media</v>
      </c>
      <c r="Q11" s="385">
        <f>IF(P11="","",IF(P11="Muy Baja",0.2,IF(P11="Baja",0.4,IF(P11="Media",0.6,IF(P11="Alta",0.8,IF(P11="Muy Alta",1,))))))</f>
        <v>0.6</v>
      </c>
      <c r="R11" s="393" t="s">
        <v>723</v>
      </c>
      <c r="S11" s="394" t="str">
        <f>IF(OR($R11=[3]Tabla_Impacto!$D$24,$R11=[3]Tabla_Impacto!$D$27,$R11=[3]Tabla_Impacto!$J$24,$R11=[3]Tabla_Impacto!$P$26,$R11=[3]Tabla_Impacto!$V$26,$R11=[3]Tabla_Impacto!$AB$26),"Leve",IF(OR($R11=[3]Tabla_Impacto!$E$24,$R11=[3]Tabla_Impacto!$E$27,$R11=[3]Tabla_Impacto!$K$24,$R11=[3]Tabla_Impacto!$Q$26,$R11=[3]Tabla_Impacto!$W$26,$R11=[3]Tabla_Impacto!$AC$26),"Menor",IF(OR($R11=[3]Tabla_Impacto!$F$24,$R11=[3]Tabla_Impacto!$F$27,$R11=[3]Tabla_Impacto!$L$24,$R11=[3]Tabla_Impacto!$R$26,$R11=[3]Tabla_Impacto!$X$26,$R11=[3]Tabla_Impacto!$AD$26),"Moderado",IF(OR($R11=[3]Tabla_Impacto!$G$24,$R11=[3]Tabla_Impacto!$G$27,$R11=[3]Tabla_Impacto!$M$24,$R11=[3]Tabla_Impacto!$S$26,$R11=[3]Tabla_Impacto!$Y$26,$R11=[3]Tabla_Impacto!$AE$26),"Mayor",IF(OR($R11=[3]Tabla_Impacto!$H$24,$R11=[3]Tabla_Impacto!$H$27,$R11=[3]Tabla_Impacto!$N$24,$R11=[3]Tabla_Impacto!$T$26,$R11=[3]Tabla_Impacto!$Z$26,$R11=[3]Tabla_Impacto!$AF$26),"Catastrófico","")))))</f>
        <v>Moderado</v>
      </c>
      <c r="T11" s="385">
        <f>IF(S11="","",IF(S11="Leve",0.2,IF(S11="Menor",0.4,IF(S11="Moderado",0.6,IF(S11="Mayor",0.8,IF(S11="Catastrófico",1,))))))</f>
        <v>0.6</v>
      </c>
      <c r="U11" s="386" t="str">
        <f>IF(OR(AND(P11="Muy Baja",S11="Leve"),AND(P11="Muy Baja",S11="Menor"),AND(P11="Baja",S11="Leve")),"Bajo",IF(OR(AND(P11="Muy baja",S11="Moderado"),AND(P11="Baja",S11="Menor"),AND(P11="Baja",S11="Moderado"),AND(P11="Media",S11="Leve"),AND(P11="Media",S11="Menor"),AND(P11="Media",S11="Moderado"),AND(P11="Alta",S11="Leve"),AND(P11="Alta",S11="Menor")),"Moderado",IF(OR(AND(P11="Muy Baja",S11="Mayor"),AND(P11="Baja",S11="Mayor"),AND(P11="Media",S11="Mayor"),AND(P11="Alta",S11="Moderado"),AND(P11="Alta",S11="Mayor"),AND(P11="Muy Alta",S11="Leve"),AND(P11="Muy Alta",S11="Menor"),AND(P11="Muy Alta",S11="Moderado"),AND(P11="Muy Alta",S11="Mayor")),"Alto",IF(OR(AND(P11="Muy Baja",S11="Catastrófico"),AND(P11="Baja",S11="Catastrófico"),AND(P11="Media",S11="Catastrófico"),AND(P11="Alta",S11="Catastrófico"),AND(P11="Muy Alta",S11="Catastrófico")),"Extremo",""))))</f>
        <v>Moderado</v>
      </c>
      <c r="V11" s="114" t="s">
        <v>91</v>
      </c>
      <c r="W11" s="116" t="s">
        <v>724</v>
      </c>
      <c r="X11" s="117" t="s">
        <v>725</v>
      </c>
      <c r="Y11" s="118" t="s">
        <v>726</v>
      </c>
      <c r="Z11" s="119" t="s">
        <v>240</v>
      </c>
      <c r="AA11" s="120" t="str">
        <f>IF(OR(AB11="Preventivo",AB11="Detectivo"),"Probabilidad",IF(AB11="Correctivo","Impacto",""))</f>
        <v>Probabilidad</v>
      </c>
      <c r="AB11" s="121" t="s">
        <v>727</v>
      </c>
      <c r="AC11" s="121" t="s">
        <v>728</v>
      </c>
      <c r="AD11" s="122" t="str">
        <f>IF(AND(AB11="Preventivo",AC11="Automático"),"50%",IF(AND(AB11="Preventivo",AC11="Manual"),"40%",IF(AND(AB11="Detectivo",AC11="Automático"),"40%",IF(AND(AB11="Detectivo",AC11="Manual"),"30%",IF(AND(AB11="Correctivo",AC11="Automático"),"35%",IF(AND(AB11="Correctivo",AC11="Manual"),"25%",""))))))</f>
        <v>40%</v>
      </c>
      <c r="AE11" s="121" t="s">
        <v>729</v>
      </c>
      <c r="AF11" s="121" t="s">
        <v>730</v>
      </c>
      <c r="AG11" s="121" t="s">
        <v>731</v>
      </c>
      <c r="AH11" s="123">
        <f>IFERROR(IF(AA11="Probabilidad",(Q11-(+Q11*AD11)),IF(AA11="Impacto",Q11,"")),"")</f>
        <v>0.36</v>
      </c>
      <c r="AI11" s="122">
        <f>AH11</f>
        <v>0.36</v>
      </c>
      <c r="AJ11" s="387" t="str">
        <f>IFERROR(IF(AK11="","",IF(AK11&lt;=0.2,"Muy Baja",IF(AK11&lt;=0.4,"Baja",IF(AK11&lt;=0.6,"Media",IF(AK11&lt;=0.8,"Alta","Muy Alta"))))),"")</f>
        <v>Muy Baja</v>
      </c>
      <c r="AK11" s="388">
        <f>IFERROR(LOOKUP(MAX(AI11:AI17)+1,(AI11:AI17)),"")</f>
        <v>0.12348000000000001</v>
      </c>
      <c r="AL11" s="124">
        <f>IFERROR(IF(AA11="Impacto",(T11-(+T11*AD11)),IF(AA11="Probabilidad",T11,"")),"")</f>
        <v>0.6</v>
      </c>
      <c r="AM11" s="389" t="str">
        <f>IFERROR(IF(AN11="","",IF(AN11&lt;=0.2,"Leve",IF(AN11&lt;=0.4,"Menor",IF(AN11&lt;=0.6,"Moderado",IF(AN11&lt;=0.8,"Mayor","Catastrófico"))))),"")</f>
        <v>Moderado</v>
      </c>
      <c r="AN11" s="388">
        <f>IFERROR(LOOKUP(MAX(AL11:AL17)+1,(AL11:AL17)),"")</f>
        <v>0.6</v>
      </c>
      <c r="AO11" s="384" t="str">
        <f>IFERROR(IF(OR(AND(AJ11="Muy Baja",AM11="Leve"),AND(AJ11="Muy Baja",AM11="Menor"),AND(AJ11="Baja",AM11="Leve")),"Bajo",IF(OR(AND(AJ11="Muy baja",AM11="Moderado"),AND(AJ11="Baja",AM11="Menor"),AND(AJ11="Baja",AM11="Moderado"),AND(AJ11="Media",AM11="Leve"),AND(AJ11="Media",AM11="Menor"),AND(AJ11="Media",AM11="Moderado"),AND(AJ11="Alta",AM11="Leve"),AND(AJ11="Alta",AM11="Menor")),"Moderado",IF(OR(AND(AJ11="Muy Baja",AM11="Mayor"),AND(AJ11="Baja",AM11="Mayor"),AND(AJ11="Media",AM11="Mayor"),AND(AJ11="Alta",AM11="Moderado"),AND(AJ11="Alta",AM11="Mayor"),AND(AJ11="Muy Alta",AM11="Leve"),AND(AJ11="Muy Alta",AM11="Menor"),AND(AJ11="Muy Alta",AM11="Moderado"),AND(AJ11="Muy Alta",AM11="Mayor")),"Alto",IF(OR(AND(AJ11="Muy Baja",AM11="Catastrófico"),AND(AJ11="Baja",AM11="Catastrófico"),AND(AJ11="Media",AM11="Catastrófico"),AND(AJ11="Alta",AM11="Catastrófico"),AND(AJ11="Muy Alta",AM11="Catastrófico")),"Extremo","")))),"")</f>
        <v>Moderado</v>
      </c>
      <c r="AP11" s="367" t="s">
        <v>104</v>
      </c>
      <c r="AQ11" s="125" t="s">
        <v>105</v>
      </c>
      <c r="AR11" s="119" t="s">
        <v>732</v>
      </c>
      <c r="AS11" s="119" t="s">
        <v>311</v>
      </c>
      <c r="AT11" s="126">
        <v>44805</v>
      </c>
      <c r="AU11" s="127" t="s">
        <v>733</v>
      </c>
      <c r="AV11" s="370" t="s">
        <v>734</v>
      </c>
      <c r="AW11" s="114" t="s">
        <v>91</v>
      </c>
      <c r="AX11" s="264" t="s">
        <v>2866</v>
      </c>
      <c r="AY11" s="265" t="s">
        <v>3466</v>
      </c>
      <c r="AZ11" s="265" t="s">
        <v>3467</v>
      </c>
      <c r="BA11" s="125" t="s">
        <v>105</v>
      </c>
      <c r="BB11" s="128"/>
      <c r="BC11" s="264" t="s">
        <v>2869</v>
      </c>
      <c r="BD11" s="128"/>
      <c r="BE11" s="373" t="s">
        <v>2891</v>
      </c>
      <c r="BF11" s="374"/>
      <c r="BG11" s="374"/>
      <c r="BH11" s="131"/>
    </row>
    <row r="12" spans="1:1022" s="133" customFormat="1" ht="409.5" x14ac:dyDescent="0.3">
      <c r="A12" s="376">
        <v>12</v>
      </c>
      <c r="B12" s="379" t="s">
        <v>712</v>
      </c>
      <c r="C12" s="367"/>
      <c r="D12" s="379" t="s">
        <v>231</v>
      </c>
      <c r="E12" s="379" t="s">
        <v>232</v>
      </c>
      <c r="F12" s="366"/>
      <c r="G12" s="367"/>
      <c r="H12" s="368"/>
      <c r="I12" s="369"/>
      <c r="J12" s="114" t="s">
        <v>735</v>
      </c>
      <c r="K12" s="115" t="s">
        <v>736</v>
      </c>
      <c r="L12" s="369"/>
      <c r="M12" s="369"/>
      <c r="N12" s="374"/>
      <c r="O12" s="369"/>
      <c r="P12" s="391"/>
      <c r="Q12" s="385"/>
      <c r="R12" s="393"/>
      <c r="S12" s="394"/>
      <c r="T12" s="385"/>
      <c r="U12" s="386"/>
      <c r="V12" s="114" t="s">
        <v>112</v>
      </c>
      <c r="W12" s="116" t="s">
        <v>737</v>
      </c>
      <c r="X12" s="117" t="s">
        <v>738</v>
      </c>
      <c r="Y12" s="118" t="s">
        <v>739</v>
      </c>
      <c r="Z12" s="119" t="s">
        <v>240</v>
      </c>
      <c r="AA12" s="120" t="str">
        <f t="shared" ref="AA12:AA17" si="0">IF(OR(AB12="Preventivo",AB12="Detectivo"),"Probabilidad",IF(AB12="Correctivo","Impacto",""))</f>
        <v>Probabilidad</v>
      </c>
      <c r="AB12" s="121" t="s">
        <v>740</v>
      </c>
      <c r="AC12" s="121" t="s">
        <v>728</v>
      </c>
      <c r="AD12" s="122" t="str">
        <f t="shared" ref="AD12:AD17" si="1">IF(AND(AB12="Preventivo",AC12="Automático"),"50%",IF(AND(AB12="Preventivo",AC12="Manual"),"40%",IF(AND(AB12="Detectivo",AC12="Automático"),"40%",IF(AND(AB12="Detectivo",AC12="Manual"),"30%",IF(AND(AB12="Correctivo",AC12="Automático"),"35%",IF(AND(AB12="Correctivo",AC12="Manual"),"25%",""))))))</f>
        <v>30%</v>
      </c>
      <c r="AE12" s="121" t="s">
        <v>729</v>
      </c>
      <c r="AF12" s="121" t="s">
        <v>730</v>
      </c>
      <c r="AG12" s="121" t="s">
        <v>731</v>
      </c>
      <c r="AH12" s="123">
        <f>IFERROR(IF(AND(AA11="Probabilidad",AA12="Probabilidad"),(AI11-(+AI11*AD12)),IF(AND(AA12="Probabilidad",AA11="Impacto"),(AI11-(+AI11*AD12)),IF(AA12="Impacto",AI11,""))),"")</f>
        <v>0.252</v>
      </c>
      <c r="AI12" s="122">
        <f t="shared" ref="AI12:AI17" si="2">AH12</f>
        <v>0.252</v>
      </c>
      <c r="AJ12" s="387"/>
      <c r="AK12" s="388"/>
      <c r="AL12" s="124">
        <f t="shared" ref="AL12:AL17" si="3">IFERROR(IF(AND(AA11="Impacto",AA12="Impacto"),(AL11-(+AL11*AD12)),IF(AND(AA12="Impacto",AA11="Probabilidad"),(AL11-(+AL11*AD12)),IF(AA12="Probabilidad",AL11,""))),"")</f>
        <v>0.6</v>
      </c>
      <c r="AM12" s="389"/>
      <c r="AN12" s="388"/>
      <c r="AO12" s="384"/>
      <c r="AP12" s="367"/>
      <c r="AQ12" s="125" t="s">
        <v>118</v>
      </c>
      <c r="AR12" s="119" t="s">
        <v>94</v>
      </c>
      <c r="AS12" s="119" t="s">
        <v>94</v>
      </c>
      <c r="AT12" s="126" t="s">
        <v>94</v>
      </c>
      <c r="AU12" s="127" t="s">
        <v>94</v>
      </c>
      <c r="AV12" s="371"/>
      <c r="AW12" s="114" t="s">
        <v>112</v>
      </c>
      <c r="AX12" s="264" t="s">
        <v>2866</v>
      </c>
      <c r="AY12" s="265" t="s">
        <v>3468</v>
      </c>
      <c r="AZ12" s="265" t="s">
        <v>3469</v>
      </c>
      <c r="BA12" s="125" t="s">
        <v>118</v>
      </c>
      <c r="BB12" s="128"/>
      <c r="BC12" s="128"/>
      <c r="BD12" s="128"/>
      <c r="BE12" s="373"/>
      <c r="BF12" s="374"/>
      <c r="BG12" s="374"/>
      <c r="BH12" s="131"/>
    </row>
    <row r="13" spans="1:1022" s="133" customFormat="1" ht="409.5" x14ac:dyDescent="0.3">
      <c r="A13" s="376">
        <v>12</v>
      </c>
      <c r="B13" s="379" t="s">
        <v>712</v>
      </c>
      <c r="C13" s="367"/>
      <c r="D13" s="379" t="s">
        <v>231</v>
      </c>
      <c r="E13" s="379" t="s">
        <v>232</v>
      </c>
      <c r="F13" s="366"/>
      <c r="G13" s="367"/>
      <c r="H13" s="368"/>
      <c r="I13" s="369"/>
      <c r="J13" s="114" t="s">
        <v>741</v>
      </c>
      <c r="K13" s="115" t="s">
        <v>742</v>
      </c>
      <c r="L13" s="369"/>
      <c r="M13" s="369"/>
      <c r="N13" s="374"/>
      <c r="O13" s="369"/>
      <c r="P13" s="391"/>
      <c r="Q13" s="385"/>
      <c r="R13" s="393"/>
      <c r="S13" s="394"/>
      <c r="T13" s="385"/>
      <c r="U13" s="386"/>
      <c r="V13" s="114" t="s">
        <v>124</v>
      </c>
      <c r="W13" s="116" t="s">
        <v>743</v>
      </c>
      <c r="X13" s="117" t="s">
        <v>744</v>
      </c>
      <c r="Y13" s="118" t="s">
        <v>745</v>
      </c>
      <c r="Z13" s="134" t="s">
        <v>240</v>
      </c>
      <c r="AA13" s="120" t="str">
        <f t="shared" si="0"/>
        <v>Probabilidad</v>
      </c>
      <c r="AB13" s="121" t="s">
        <v>740</v>
      </c>
      <c r="AC13" s="121" t="s">
        <v>728</v>
      </c>
      <c r="AD13" s="122" t="str">
        <f t="shared" si="1"/>
        <v>30%</v>
      </c>
      <c r="AE13" s="121" t="s">
        <v>729</v>
      </c>
      <c r="AF13" s="121" t="s">
        <v>730</v>
      </c>
      <c r="AG13" s="121" t="s">
        <v>731</v>
      </c>
      <c r="AH13" s="123">
        <f t="shared" ref="AH13:AH17" si="4">IFERROR(IF(AND(AA12="Probabilidad",AA13="Probabilidad"),(AI12-(+AI12*AD13)),IF(AND(AA13="Probabilidad",AA12="Impacto"),(AI12-(+AI12*AD13)),IF(AA13="Impacto",AI12,""))),"")</f>
        <v>0.1764</v>
      </c>
      <c r="AI13" s="122">
        <f t="shared" si="2"/>
        <v>0.1764</v>
      </c>
      <c r="AJ13" s="387"/>
      <c r="AK13" s="388"/>
      <c r="AL13" s="124">
        <f t="shared" si="3"/>
        <v>0.6</v>
      </c>
      <c r="AM13" s="389"/>
      <c r="AN13" s="388"/>
      <c r="AO13" s="384"/>
      <c r="AP13" s="367"/>
      <c r="AQ13" s="125" t="s">
        <v>128</v>
      </c>
      <c r="AR13" s="119" t="s">
        <v>746</v>
      </c>
      <c r="AS13" s="119" t="s">
        <v>240</v>
      </c>
      <c r="AT13" s="135" t="s">
        <v>747</v>
      </c>
      <c r="AU13" s="127" t="s">
        <v>748</v>
      </c>
      <c r="AV13" s="371"/>
      <c r="AW13" s="114" t="s">
        <v>124</v>
      </c>
      <c r="AX13" s="264" t="s">
        <v>2866</v>
      </c>
      <c r="AY13" s="265" t="s">
        <v>3470</v>
      </c>
      <c r="AZ13" s="265" t="s">
        <v>3471</v>
      </c>
      <c r="BA13" s="125" t="s">
        <v>128</v>
      </c>
      <c r="BB13" s="264" t="s">
        <v>2866</v>
      </c>
      <c r="BC13" s="265" t="s">
        <v>3934</v>
      </c>
      <c r="BD13" s="265" t="s">
        <v>3935</v>
      </c>
      <c r="BE13" s="373"/>
      <c r="BF13" s="374"/>
      <c r="BG13" s="374"/>
      <c r="BH13" s="131"/>
    </row>
    <row r="14" spans="1:1022" s="133" customFormat="1" ht="82.5" x14ac:dyDescent="0.3">
      <c r="A14" s="376">
        <v>12</v>
      </c>
      <c r="B14" s="379" t="s">
        <v>712</v>
      </c>
      <c r="C14" s="367"/>
      <c r="D14" s="379" t="s">
        <v>231</v>
      </c>
      <c r="E14" s="379" t="s">
        <v>232</v>
      </c>
      <c r="F14" s="366"/>
      <c r="G14" s="367"/>
      <c r="H14" s="368"/>
      <c r="I14" s="369"/>
      <c r="J14" s="114" t="s">
        <v>749</v>
      </c>
      <c r="K14" s="115" t="s">
        <v>750</v>
      </c>
      <c r="L14" s="369"/>
      <c r="M14" s="369"/>
      <c r="N14" s="374"/>
      <c r="O14" s="369"/>
      <c r="P14" s="391"/>
      <c r="Q14" s="385"/>
      <c r="R14" s="393"/>
      <c r="S14" s="394"/>
      <c r="T14" s="385"/>
      <c r="U14" s="386"/>
      <c r="V14" s="114" t="s">
        <v>131</v>
      </c>
      <c r="W14" s="116" t="s">
        <v>751</v>
      </c>
      <c r="X14" s="117" t="s">
        <v>752</v>
      </c>
      <c r="Y14" s="116" t="s">
        <v>94</v>
      </c>
      <c r="Z14" s="134" t="s">
        <v>753</v>
      </c>
      <c r="AA14" s="120" t="str">
        <f t="shared" si="0"/>
        <v>Probabilidad</v>
      </c>
      <c r="AB14" s="121" t="s">
        <v>740</v>
      </c>
      <c r="AC14" s="121" t="s">
        <v>728</v>
      </c>
      <c r="AD14" s="122" t="str">
        <f t="shared" si="1"/>
        <v>30%</v>
      </c>
      <c r="AE14" s="121" t="s">
        <v>729</v>
      </c>
      <c r="AF14" s="121" t="s">
        <v>730</v>
      </c>
      <c r="AG14" s="121" t="s">
        <v>731</v>
      </c>
      <c r="AH14" s="123">
        <f t="shared" si="4"/>
        <v>0.12348000000000001</v>
      </c>
      <c r="AI14" s="122">
        <f t="shared" si="2"/>
        <v>0.12348000000000001</v>
      </c>
      <c r="AJ14" s="387"/>
      <c r="AK14" s="388"/>
      <c r="AL14" s="124">
        <f t="shared" si="3"/>
        <v>0.6</v>
      </c>
      <c r="AM14" s="389"/>
      <c r="AN14" s="388"/>
      <c r="AO14" s="384"/>
      <c r="AP14" s="367"/>
      <c r="AQ14" s="125" t="s">
        <v>136</v>
      </c>
      <c r="AR14" s="119" t="s">
        <v>754</v>
      </c>
      <c r="AS14" s="119" t="s">
        <v>753</v>
      </c>
      <c r="AT14" s="135" t="s">
        <v>747</v>
      </c>
      <c r="AU14" s="127" t="s">
        <v>755</v>
      </c>
      <c r="AV14" s="371"/>
      <c r="AW14" s="114" t="s">
        <v>131</v>
      </c>
      <c r="AX14" s="128" t="s">
        <v>2866</v>
      </c>
      <c r="AY14" s="289" t="s">
        <v>3029</v>
      </c>
      <c r="AZ14" s="289" t="s">
        <v>3030</v>
      </c>
      <c r="BA14" s="125" t="s">
        <v>136</v>
      </c>
      <c r="BB14" s="128" t="s">
        <v>2866</v>
      </c>
      <c r="BC14" s="289" t="s">
        <v>3407</v>
      </c>
      <c r="BD14" s="289" t="s">
        <v>3408</v>
      </c>
      <c r="BE14" s="373"/>
      <c r="BF14" s="374"/>
      <c r="BG14" s="374"/>
      <c r="BH14" s="131"/>
    </row>
    <row r="15" spans="1:1022" s="133" customFormat="1" x14ac:dyDescent="0.3">
      <c r="A15" s="376">
        <v>12</v>
      </c>
      <c r="B15" s="379" t="s">
        <v>712</v>
      </c>
      <c r="C15" s="367"/>
      <c r="D15" s="379" t="s">
        <v>231</v>
      </c>
      <c r="E15" s="379" t="s">
        <v>232</v>
      </c>
      <c r="F15" s="366"/>
      <c r="G15" s="367"/>
      <c r="H15" s="368"/>
      <c r="I15" s="369"/>
      <c r="J15" s="114" t="s">
        <v>756</v>
      </c>
      <c r="K15" s="115"/>
      <c r="L15" s="369"/>
      <c r="M15" s="369"/>
      <c r="N15" s="374"/>
      <c r="O15" s="369"/>
      <c r="P15" s="391"/>
      <c r="Q15" s="385"/>
      <c r="R15" s="393"/>
      <c r="S15" s="394"/>
      <c r="T15" s="385"/>
      <c r="U15" s="386"/>
      <c r="V15" s="114" t="s">
        <v>139</v>
      </c>
      <c r="W15" s="116"/>
      <c r="X15" s="117"/>
      <c r="Y15" s="118"/>
      <c r="Z15" s="116"/>
      <c r="AA15" s="120" t="str">
        <f t="shared" si="0"/>
        <v/>
      </c>
      <c r="AB15" s="121"/>
      <c r="AC15" s="121"/>
      <c r="AD15" s="122" t="str">
        <f t="shared" si="1"/>
        <v/>
      </c>
      <c r="AE15" s="121"/>
      <c r="AF15" s="121"/>
      <c r="AG15" s="121"/>
      <c r="AH15" s="123" t="str">
        <f t="shared" si="4"/>
        <v/>
      </c>
      <c r="AI15" s="122" t="str">
        <f t="shared" si="2"/>
        <v/>
      </c>
      <c r="AJ15" s="387"/>
      <c r="AK15" s="388"/>
      <c r="AL15" s="124" t="str">
        <f t="shared" si="3"/>
        <v/>
      </c>
      <c r="AM15" s="389"/>
      <c r="AN15" s="388"/>
      <c r="AO15" s="384"/>
      <c r="AP15" s="367"/>
      <c r="AQ15" s="125" t="s">
        <v>145</v>
      </c>
      <c r="AR15" s="119"/>
      <c r="AS15" s="119"/>
      <c r="AT15" s="126"/>
      <c r="AU15" s="119"/>
      <c r="AV15" s="371"/>
      <c r="AW15" s="114" t="s">
        <v>139</v>
      </c>
      <c r="AX15" s="128"/>
      <c r="AY15" s="129"/>
      <c r="AZ15" s="130"/>
      <c r="BA15" s="125" t="s">
        <v>145</v>
      </c>
      <c r="BB15" s="128"/>
      <c r="BC15" s="128"/>
      <c r="BD15" s="128"/>
      <c r="BE15" s="373"/>
      <c r="BF15" s="374"/>
      <c r="BG15" s="374"/>
      <c r="BH15" s="131"/>
    </row>
    <row r="16" spans="1:1022" s="133" customFormat="1" x14ac:dyDescent="0.3">
      <c r="A16" s="376">
        <v>12</v>
      </c>
      <c r="B16" s="379" t="s">
        <v>712</v>
      </c>
      <c r="C16" s="367"/>
      <c r="D16" s="379" t="s">
        <v>231</v>
      </c>
      <c r="E16" s="379" t="s">
        <v>232</v>
      </c>
      <c r="F16" s="366"/>
      <c r="G16" s="367"/>
      <c r="H16" s="368"/>
      <c r="I16" s="369"/>
      <c r="J16" s="114" t="s">
        <v>757</v>
      </c>
      <c r="K16" s="115"/>
      <c r="L16" s="369"/>
      <c r="M16" s="369"/>
      <c r="N16" s="374"/>
      <c r="O16" s="369"/>
      <c r="P16" s="391"/>
      <c r="Q16" s="385"/>
      <c r="R16" s="393"/>
      <c r="S16" s="394"/>
      <c r="T16" s="385"/>
      <c r="U16" s="386"/>
      <c r="V16" s="114" t="s">
        <v>150</v>
      </c>
      <c r="W16" s="116"/>
      <c r="X16" s="117"/>
      <c r="Y16" s="118"/>
      <c r="Z16" s="116"/>
      <c r="AA16" s="120" t="str">
        <f t="shared" si="0"/>
        <v/>
      </c>
      <c r="AB16" s="121"/>
      <c r="AC16" s="121"/>
      <c r="AD16" s="122" t="str">
        <f t="shared" si="1"/>
        <v/>
      </c>
      <c r="AE16" s="121"/>
      <c r="AF16" s="121"/>
      <c r="AG16" s="121"/>
      <c r="AH16" s="123" t="str">
        <f t="shared" si="4"/>
        <v/>
      </c>
      <c r="AI16" s="122" t="str">
        <f t="shared" si="2"/>
        <v/>
      </c>
      <c r="AJ16" s="387"/>
      <c r="AK16" s="388"/>
      <c r="AL16" s="124" t="str">
        <f t="shared" si="3"/>
        <v/>
      </c>
      <c r="AM16" s="389"/>
      <c r="AN16" s="388"/>
      <c r="AO16" s="384"/>
      <c r="AP16" s="367"/>
      <c r="AQ16" s="125" t="s">
        <v>155</v>
      </c>
      <c r="AR16" s="119"/>
      <c r="AS16" s="119"/>
      <c r="AT16" s="126"/>
      <c r="AU16" s="119"/>
      <c r="AV16" s="371"/>
      <c r="AW16" s="114" t="s">
        <v>150</v>
      </c>
      <c r="AX16" s="128"/>
      <c r="AY16" s="129"/>
      <c r="AZ16" s="130"/>
      <c r="BA16" s="125" t="s">
        <v>155</v>
      </c>
      <c r="BB16" s="128"/>
      <c r="BC16" s="128"/>
      <c r="BD16" s="128"/>
      <c r="BE16" s="373"/>
      <c r="BF16" s="374"/>
      <c r="BG16" s="374"/>
      <c r="BH16" s="131"/>
    </row>
    <row r="17" spans="1:1023" s="133" customFormat="1" x14ac:dyDescent="0.3">
      <c r="A17" s="377">
        <v>12</v>
      </c>
      <c r="B17" s="380" t="s">
        <v>712</v>
      </c>
      <c r="C17" s="367"/>
      <c r="D17" s="380" t="s">
        <v>231</v>
      </c>
      <c r="E17" s="380" t="s">
        <v>232</v>
      </c>
      <c r="F17" s="366"/>
      <c r="G17" s="367"/>
      <c r="H17" s="368"/>
      <c r="I17" s="369"/>
      <c r="J17" s="114" t="s">
        <v>758</v>
      </c>
      <c r="K17" s="115"/>
      <c r="L17" s="369"/>
      <c r="M17" s="369"/>
      <c r="N17" s="374"/>
      <c r="O17" s="369"/>
      <c r="P17" s="392"/>
      <c r="Q17" s="385"/>
      <c r="R17" s="393"/>
      <c r="S17" s="394"/>
      <c r="T17" s="385"/>
      <c r="U17" s="386"/>
      <c r="V17" s="114" t="s">
        <v>161</v>
      </c>
      <c r="W17" s="116"/>
      <c r="X17" s="117"/>
      <c r="Y17" s="118"/>
      <c r="Z17" s="116"/>
      <c r="AA17" s="120" t="str">
        <f t="shared" si="0"/>
        <v/>
      </c>
      <c r="AB17" s="121"/>
      <c r="AC17" s="121"/>
      <c r="AD17" s="122" t="str">
        <f t="shared" si="1"/>
        <v/>
      </c>
      <c r="AE17" s="121"/>
      <c r="AF17" s="121"/>
      <c r="AG17" s="121"/>
      <c r="AH17" s="123" t="str">
        <f t="shared" si="4"/>
        <v/>
      </c>
      <c r="AI17" s="122" t="str">
        <f t="shared" si="2"/>
        <v/>
      </c>
      <c r="AJ17" s="387"/>
      <c r="AK17" s="388"/>
      <c r="AL17" s="124" t="str">
        <f t="shared" si="3"/>
        <v/>
      </c>
      <c r="AM17" s="389"/>
      <c r="AN17" s="388"/>
      <c r="AO17" s="384"/>
      <c r="AP17" s="367"/>
      <c r="AQ17" s="125" t="s">
        <v>162</v>
      </c>
      <c r="AR17" s="119"/>
      <c r="AS17" s="119"/>
      <c r="AT17" s="126"/>
      <c r="AU17" s="119"/>
      <c r="AV17" s="372"/>
      <c r="AW17" s="114" t="s">
        <v>161</v>
      </c>
      <c r="AX17" s="128"/>
      <c r="AY17" s="129"/>
      <c r="AZ17" s="130"/>
      <c r="BA17" s="125" t="s">
        <v>162</v>
      </c>
      <c r="BB17" s="128"/>
      <c r="BC17" s="128"/>
      <c r="BD17" s="128"/>
      <c r="BE17" s="373"/>
      <c r="BF17" s="374"/>
      <c r="BG17" s="374"/>
      <c r="BH17" s="131"/>
    </row>
    <row r="18" spans="1:1023" s="132" customFormat="1" ht="264" x14ac:dyDescent="0.25">
      <c r="A18" s="399">
        <v>14</v>
      </c>
      <c r="B18" s="400" t="s">
        <v>712</v>
      </c>
      <c r="C18" s="367" t="s">
        <v>713</v>
      </c>
      <c r="D18" s="400" t="s">
        <v>231</v>
      </c>
      <c r="E18" s="400" t="s">
        <v>232</v>
      </c>
      <c r="F18" s="366" t="s">
        <v>714</v>
      </c>
      <c r="G18" s="367" t="s">
        <v>759</v>
      </c>
      <c r="H18" s="368" t="str">
        <f>IF(B18="Seguridad_Información","Posibilidad de "&amp;C18&amp;"con "&amp;M18&amp;" "&amp;"por"&amp;" "&amp;I18&amp;" "&amp;"debido a"&amp;" "&amp;L18,"Posibilidad de"&amp;" "&amp;M18&amp;" "&amp;"por"&amp;" "&amp;I18&amp;" debido a"&amp;" "&amp;L18)</f>
        <v>Posibilidad de Afectación Económica y Reputacional por carencia de información de obligaciones vencidas por arrendatarios y/o respaldo legal para gestionar la recuperación de la cartera debido a falta de control y seguimiento de los contratos de arrendamiento</v>
      </c>
      <c r="I18" s="369" t="s">
        <v>760</v>
      </c>
      <c r="J18" s="114" t="s">
        <v>717</v>
      </c>
      <c r="K18" s="115" t="s">
        <v>761</v>
      </c>
      <c r="L18" s="369" t="s">
        <v>762</v>
      </c>
      <c r="M18" s="369" t="s">
        <v>763</v>
      </c>
      <c r="N18" s="397" t="s">
        <v>764</v>
      </c>
      <c r="O18" s="369" t="s">
        <v>765</v>
      </c>
      <c r="P18" s="390" t="str">
        <f>IF(OR($O18=[3]Tabla_Probabilidad!$D$30,$O18=[3]Tabla_Probabilidad!$D$32,$O18=[3]Tabla_Probabilidad!$J$32),"Muy Baja",IF(OR($O18=[3]Tabla_Probabilidad!$E$30,$O18=[3]Tabla_Probabilidad!$E$32,$O18=[3]Tabla_Probabilidad!$K$32),"Baja",IF(OR($O18=[3]Tabla_Probabilidad!$F$30,$O18=[3]Tabla_Probabilidad!$F$32,$O18=[3]Tabla_Probabilidad!$L$32),"Media",IF(OR($O18=[3]Tabla_Probabilidad!$G$30,$O18=[3]Tabla_Probabilidad!$G$32,$O18=[3]Tabla_Probabilidad!$M$32),"Alta",IF(OR($O18=[3]Tabla_Probabilidad!$H$30,$O18=[3]Tabla_Probabilidad!$H$32,$O18=[3]Tabla_Probabilidad!$N$32),"Muy Alta","")))))</f>
        <v>Alta</v>
      </c>
      <c r="Q18" s="385">
        <f>IF(P18="","",IF(P18="Muy Baja",0.2,IF(P18="Baja",0.4,IF(P18="Media",0.6,IF(P18="Alta",0.8,IF(P18="Muy Alta",1,))))))</f>
        <v>0.8</v>
      </c>
      <c r="R18" s="393" t="s">
        <v>766</v>
      </c>
      <c r="S18" s="394" t="str">
        <f>IF(OR($R18=[3]Tabla_Impacto!$D$24,$R18=[3]Tabla_Impacto!$D$27,$R18=[3]Tabla_Impacto!$J$24,$R18=[3]Tabla_Impacto!$P$26,$R18=[3]Tabla_Impacto!$V$26,$R18=[3]Tabla_Impacto!$AB$26),"Leve",IF(OR($R18=[3]Tabla_Impacto!$E$24,$R18=[3]Tabla_Impacto!$E$27,$R18=[3]Tabla_Impacto!$K$24,$R18=[3]Tabla_Impacto!$Q$26,$R18=[3]Tabla_Impacto!$W$26,$R18=[3]Tabla_Impacto!$AC$26),"Menor",IF(OR($R18=[3]Tabla_Impacto!$F$24,$R18=[3]Tabla_Impacto!$F$27,$R18=[3]Tabla_Impacto!$L$24,$R18=[3]Tabla_Impacto!$R$26,$R18=[3]Tabla_Impacto!$X$26,$R18=[3]Tabla_Impacto!$AD$26),"Moderado",IF(OR($R18=[3]Tabla_Impacto!$G$24,$R18=[3]Tabla_Impacto!$G$27,$R18=[3]Tabla_Impacto!$M$24,$R18=[3]Tabla_Impacto!$S$26,$R18=[3]Tabla_Impacto!$Y$26,$R18=[3]Tabla_Impacto!$AE$26),"Mayor",IF(OR($R18=[3]Tabla_Impacto!$H$24,$R18=[3]Tabla_Impacto!$H$27,$R18=[3]Tabla_Impacto!$N$24,$R18=[3]Tabla_Impacto!$T$26,$R18=[3]Tabla_Impacto!$Z$26,$R18=[3]Tabla_Impacto!$AF$26),"Catastrófico","")))))</f>
        <v>Mayor</v>
      </c>
      <c r="T18" s="385">
        <f>IF(S18="","",IF(S18="Leve",0.2,IF(S18="Menor",0.4,IF(S18="Moderado",0.6,IF(S18="Mayor",0.8,IF(S18="Catastrófico",1,))))))</f>
        <v>0.8</v>
      </c>
      <c r="U18" s="386" t="str">
        <f>IF(OR(AND(P18="Muy Baja",S18="Leve"),AND(P18="Muy Baja",S18="Menor"),AND(P18="Baja",S18="Leve")),"Bajo",IF(OR(AND(P18="Muy baja",S18="Moderado"),AND(P18="Baja",S18="Menor"),AND(P18="Baja",S18="Moderado"),AND(P18="Media",S18="Leve"),AND(P18="Media",S18="Menor"),AND(P18="Media",S18="Moderado"),AND(P18="Alta",S18="Leve"),AND(P18="Alta",S18="Menor")),"Moderado",IF(OR(AND(P18="Muy Baja",S18="Mayor"),AND(P18="Baja",S18="Mayor"),AND(P18="Media",S18="Mayor"),AND(P18="Alta",S18="Moderado"),AND(P18="Alta",S18="Mayor"),AND(P18="Muy Alta",S18="Leve"),AND(P18="Muy Alta",S18="Menor"),AND(P18="Muy Alta",S18="Moderado"),AND(P18="Muy Alta",S18="Mayor")),"Alto",IF(OR(AND(P18="Muy Baja",S18="Catastrófico"),AND(P18="Baja",S18="Catastrófico"),AND(P18="Media",S18="Catastrófico"),AND(P18="Alta",S18="Catastrófico"),AND(P18="Muy Alta",S18="Catastrófico")),"Extremo",""))))</f>
        <v>Alto</v>
      </c>
      <c r="V18" s="114" t="s">
        <v>91</v>
      </c>
      <c r="W18" s="116" t="s">
        <v>767</v>
      </c>
      <c r="X18" s="117" t="s">
        <v>768</v>
      </c>
      <c r="Y18" s="118" t="s">
        <v>769</v>
      </c>
      <c r="Z18" s="119" t="s">
        <v>240</v>
      </c>
      <c r="AA18" s="120" t="str">
        <f>IF(OR(AB18="Preventivo",AB18="Detectivo"),"Probabilidad",IF(AB18="Correctivo","Impacto",""))</f>
        <v>Probabilidad</v>
      </c>
      <c r="AB18" s="121" t="s">
        <v>727</v>
      </c>
      <c r="AC18" s="121" t="s">
        <v>728</v>
      </c>
      <c r="AD18" s="122" t="str">
        <f>IF(AND(AB18="Preventivo",AC18="Automático"),"50%",IF(AND(AB18="Preventivo",AC18="Manual"),"40%",IF(AND(AB18="Detectivo",AC18="Automático"),"40%",IF(AND(AB18="Detectivo",AC18="Manual"),"30%",IF(AND(AB18="Correctivo",AC18="Automático"),"35%",IF(AND(AB18="Correctivo",AC18="Manual"),"25%",""))))))</f>
        <v>40%</v>
      </c>
      <c r="AE18" s="121" t="s">
        <v>729</v>
      </c>
      <c r="AF18" s="121" t="s">
        <v>730</v>
      </c>
      <c r="AG18" s="121" t="s">
        <v>731</v>
      </c>
      <c r="AH18" s="123">
        <f>IFERROR(IF(AA18="Probabilidad",(Q18-(+Q18*AD18)),IF(AA18="Impacto",Q18,"")),"")</f>
        <v>0.48</v>
      </c>
      <c r="AI18" s="122">
        <f>AH18</f>
        <v>0.48</v>
      </c>
      <c r="AJ18" s="387" t="str">
        <f>IFERROR(IF(AK18="","",IF(AK18&lt;=0.2,"Muy Baja",IF(AK18&lt;=0.4,"Baja",IF(AK18&lt;=0.6,"Media",IF(AK18&lt;=0.8,"Alta","Muy Alta"))))),"")</f>
        <v>Baja</v>
      </c>
      <c r="AK18" s="388">
        <f>IFERROR(LOOKUP(MAX(AI18:AI24)+1,(AI18:AI24)),"")</f>
        <v>0.20159999999999997</v>
      </c>
      <c r="AL18" s="124">
        <f>IFERROR(IF(AA18="Impacto",(T18-(+T18*AD18)),IF(AA18="Probabilidad",T18,"")),"")</f>
        <v>0.8</v>
      </c>
      <c r="AM18" s="389" t="str">
        <f>IFERROR(IF(AN18="","",IF(AN18&lt;=0.2,"Leve",IF(AN18&lt;=0.4,"Menor",IF(AN18&lt;=0.6,"Moderado",IF(AN18&lt;=0.8,"Mayor","Catastrófico"))))),"")</f>
        <v>Mayor</v>
      </c>
      <c r="AN18" s="388">
        <f>IFERROR(LOOKUP(MAX(AL18:AL24)+1,(AL18:AL24)),"")</f>
        <v>0.8</v>
      </c>
      <c r="AO18" s="384" t="str">
        <f>IFERROR(IF(OR(AND(AJ18="Muy Baja",AM18="Leve"),AND(AJ18="Muy Baja",AM18="Menor"),AND(AJ18="Baja",AM18="Leve")),"Bajo",IF(OR(AND(AJ18="Muy baja",AM18="Moderado"),AND(AJ18="Baja",AM18="Menor"),AND(AJ18="Baja",AM18="Moderado"),AND(AJ18="Media",AM18="Leve"),AND(AJ18="Media",AM18="Menor"),AND(AJ18="Media",AM18="Moderado"),AND(AJ18="Alta",AM18="Leve"),AND(AJ18="Alta",AM18="Menor")),"Moderado",IF(OR(AND(AJ18="Muy Baja",AM18="Mayor"),AND(AJ18="Baja",AM18="Mayor"),AND(AJ18="Media",AM18="Mayor"),AND(AJ18="Alta",AM18="Moderado"),AND(AJ18="Alta",AM18="Mayor"),AND(AJ18="Muy Alta",AM18="Leve"),AND(AJ18="Muy Alta",AM18="Menor"),AND(AJ18="Muy Alta",AM18="Moderado"),AND(AJ18="Muy Alta",AM18="Mayor")),"Alto",IF(OR(AND(AJ18="Muy Baja",AM18="Catastrófico"),AND(AJ18="Baja",AM18="Catastrófico"),AND(AJ18="Media",AM18="Catastrófico"),AND(AJ18="Alta",AM18="Catastrófico"),AND(AJ18="Muy Alta",AM18="Catastrófico")),"Extremo","")))),"")</f>
        <v>Alto</v>
      </c>
      <c r="AP18" s="367" t="s">
        <v>104</v>
      </c>
      <c r="AQ18" s="125" t="s">
        <v>105</v>
      </c>
      <c r="AR18" s="119" t="s">
        <v>770</v>
      </c>
      <c r="AS18" s="119" t="s">
        <v>311</v>
      </c>
      <c r="AT18" s="126">
        <v>44742</v>
      </c>
      <c r="AU18" s="127" t="s">
        <v>733</v>
      </c>
      <c r="AV18" s="370" t="s">
        <v>771</v>
      </c>
      <c r="AW18" s="114" t="s">
        <v>91</v>
      </c>
      <c r="AX18" s="264" t="s">
        <v>2866</v>
      </c>
      <c r="AY18" s="265" t="s">
        <v>3472</v>
      </c>
      <c r="AZ18" s="265" t="s">
        <v>3473</v>
      </c>
      <c r="BA18" s="125" t="s">
        <v>105</v>
      </c>
      <c r="BB18" s="128"/>
      <c r="BC18" s="264" t="s">
        <v>2869</v>
      </c>
      <c r="BD18" s="128"/>
      <c r="BE18" s="373" t="s">
        <v>2891</v>
      </c>
      <c r="BF18" s="374"/>
      <c r="BG18" s="374"/>
      <c r="BH18" s="131"/>
    </row>
    <row r="19" spans="1:1023" s="133" customFormat="1" ht="379.5" x14ac:dyDescent="0.3">
      <c r="A19" s="399">
        <v>14</v>
      </c>
      <c r="B19" s="400" t="s">
        <v>712</v>
      </c>
      <c r="C19" s="367"/>
      <c r="D19" s="400" t="s">
        <v>231</v>
      </c>
      <c r="E19" s="400" t="s">
        <v>232</v>
      </c>
      <c r="F19" s="366"/>
      <c r="G19" s="367"/>
      <c r="H19" s="368"/>
      <c r="I19" s="369"/>
      <c r="J19" s="114" t="s">
        <v>735</v>
      </c>
      <c r="K19" s="115" t="s">
        <v>772</v>
      </c>
      <c r="L19" s="369"/>
      <c r="M19" s="369"/>
      <c r="N19" s="398"/>
      <c r="O19" s="369"/>
      <c r="P19" s="391"/>
      <c r="Q19" s="385"/>
      <c r="R19" s="393"/>
      <c r="S19" s="394"/>
      <c r="T19" s="385"/>
      <c r="U19" s="386"/>
      <c r="V19" s="114" t="s">
        <v>112</v>
      </c>
      <c r="W19" s="116" t="s">
        <v>773</v>
      </c>
      <c r="X19" s="117" t="s">
        <v>774</v>
      </c>
      <c r="Y19" s="118" t="s">
        <v>775</v>
      </c>
      <c r="Z19" s="119" t="s">
        <v>240</v>
      </c>
      <c r="AA19" s="120" t="str">
        <f t="shared" ref="AA19:AA274" si="5">IF(OR(AB19="Preventivo",AB19="Detectivo"),"Probabilidad",IF(AB19="Correctivo","Impacto",""))</f>
        <v>Probabilidad</v>
      </c>
      <c r="AB19" s="121" t="s">
        <v>740</v>
      </c>
      <c r="AC19" s="121" t="s">
        <v>728</v>
      </c>
      <c r="AD19" s="122" t="str">
        <f t="shared" ref="AD19:AD273" si="6">IF(AND(AB19="Preventivo",AC19="Automático"),"50%",IF(AND(AB19="Preventivo",AC19="Manual"),"40%",IF(AND(AB19="Detectivo",AC19="Automático"),"40%",IF(AND(AB19="Detectivo",AC19="Manual"),"30%",IF(AND(AB19="Correctivo",AC19="Automático"),"35%",IF(AND(AB19="Correctivo",AC19="Manual"),"25%",""))))))</f>
        <v>30%</v>
      </c>
      <c r="AE19" s="121" t="s">
        <v>729</v>
      </c>
      <c r="AF19" s="121" t="s">
        <v>730</v>
      </c>
      <c r="AG19" s="121" t="s">
        <v>731</v>
      </c>
      <c r="AH19" s="123">
        <f>IFERROR(IF(AND(AA18="Probabilidad",AA19="Probabilidad"),(AI18-(+AI18*AD19)),IF(AND(AA19="Probabilidad",AA18="Impacto"),(AI18-(+AI18*AD19)),IF(AA19="Impacto",AI18,""))),"")</f>
        <v>0.33599999999999997</v>
      </c>
      <c r="AI19" s="122">
        <f t="shared" ref="AI19:AI273" si="7">AH19</f>
        <v>0.33599999999999997</v>
      </c>
      <c r="AJ19" s="387"/>
      <c r="AK19" s="388"/>
      <c r="AL19" s="124">
        <f t="shared" ref="AL19:AL73" si="8">IFERROR(IF(AND(AA18="Impacto",AA19="Impacto"),(AL18-(+AL18*AD19)),IF(AND(AA19="Impacto",AA18="Probabilidad"),(AL18-(+AL18*AD19)),IF(AA19="Probabilidad",AL18,""))),"")</f>
        <v>0.8</v>
      </c>
      <c r="AM19" s="389"/>
      <c r="AN19" s="388"/>
      <c r="AO19" s="384"/>
      <c r="AP19" s="367"/>
      <c r="AQ19" s="125" t="s">
        <v>118</v>
      </c>
      <c r="AR19" s="119" t="s">
        <v>94</v>
      </c>
      <c r="AS19" s="119" t="s">
        <v>94</v>
      </c>
      <c r="AT19" s="126" t="s">
        <v>94</v>
      </c>
      <c r="AU19" s="127" t="s">
        <v>94</v>
      </c>
      <c r="AV19" s="371"/>
      <c r="AW19" s="114" t="s">
        <v>112</v>
      </c>
      <c r="AX19" s="264" t="s">
        <v>2866</v>
      </c>
      <c r="AY19" s="265" t="s">
        <v>3474</v>
      </c>
      <c r="AZ19" s="265" t="s">
        <v>3475</v>
      </c>
      <c r="BA19" s="125" t="s">
        <v>118</v>
      </c>
      <c r="BB19" s="128"/>
      <c r="BC19" s="128"/>
      <c r="BD19" s="128"/>
      <c r="BE19" s="373"/>
      <c r="BF19" s="374"/>
      <c r="BG19" s="374"/>
      <c r="BH19" s="131"/>
    </row>
    <row r="20" spans="1:1023" s="133" customFormat="1" ht="409.5" x14ac:dyDescent="0.3">
      <c r="A20" s="399">
        <v>14</v>
      </c>
      <c r="B20" s="400" t="s">
        <v>712</v>
      </c>
      <c r="C20" s="367"/>
      <c r="D20" s="400" t="s">
        <v>231</v>
      </c>
      <c r="E20" s="400" t="s">
        <v>232</v>
      </c>
      <c r="F20" s="366"/>
      <c r="G20" s="367"/>
      <c r="H20" s="368"/>
      <c r="I20" s="369"/>
      <c r="J20" s="114" t="s">
        <v>741</v>
      </c>
      <c r="K20" s="115" t="s">
        <v>776</v>
      </c>
      <c r="L20" s="369"/>
      <c r="M20" s="369"/>
      <c r="N20" s="398"/>
      <c r="O20" s="369"/>
      <c r="P20" s="391"/>
      <c r="Q20" s="385"/>
      <c r="R20" s="393"/>
      <c r="S20" s="394"/>
      <c r="T20" s="385"/>
      <c r="U20" s="386"/>
      <c r="V20" s="114" t="s">
        <v>124</v>
      </c>
      <c r="W20" s="116" t="s">
        <v>777</v>
      </c>
      <c r="X20" s="117" t="s">
        <v>778</v>
      </c>
      <c r="Y20" s="118" t="s">
        <v>779</v>
      </c>
      <c r="Z20" s="119" t="s">
        <v>240</v>
      </c>
      <c r="AA20" s="120" t="str">
        <f t="shared" si="5"/>
        <v>Probabilidad</v>
      </c>
      <c r="AB20" s="121" t="s">
        <v>727</v>
      </c>
      <c r="AC20" s="121" t="s">
        <v>728</v>
      </c>
      <c r="AD20" s="122" t="str">
        <f t="shared" si="6"/>
        <v>40%</v>
      </c>
      <c r="AE20" s="121" t="s">
        <v>729</v>
      </c>
      <c r="AF20" s="121" t="s">
        <v>730</v>
      </c>
      <c r="AG20" s="121" t="s">
        <v>731</v>
      </c>
      <c r="AH20" s="123">
        <f t="shared" ref="AH20:AH24" si="9">IFERROR(IF(AND(AA19="Probabilidad",AA20="Probabilidad"),(AI19-(+AI19*AD20)),IF(AND(AA20="Probabilidad",AA19="Impacto"),(AI19-(+AI19*AD20)),IF(AA20="Impacto",AI19,""))),"")</f>
        <v>0.20159999999999997</v>
      </c>
      <c r="AI20" s="122">
        <f t="shared" si="7"/>
        <v>0.20159999999999997</v>
      </c>
      <c r="AJ20" s="387"/>
      <c r="AK20" s="388"/>
      <c r="AL20" s="124">
        <f t="shared" si="8"/>
        <v>0.8</v>
      </c>
      <c r="AM20" s="389"/>
      <c r="AN20" s="388"/>
      <c r="AO20" s="384"/>
      <c r="AP20" s="367"/>
      <c r="AQ20" s="125" t="s">
        <v>128</v>
      </c>
      <c r="AR20" s="119" t="s">
        <v>780</v>
      </c>
      <c r="AS20" s="119" t="s">
        <v>240</v>
      </c>
      <c r="AT20" s="135" t="s">
        <v>747</v>
      </c>
      <c r="AU20" s="127" t="s">
        <v>733</v>
      </c>
      <c r="AV20" s="371"/>
      <c r="AW20" s="114" t="s">
        <v>124</v>
      </c>
      <c r="AX20" s="264" t="s">
        <v>2866</v>
      </c>
      <c r="AY20" s="265" t="s">
        <v>3476</v>
      </c>
      <c r="AZ20" s="265" t="s">
        <v>3477</v>
      </c>
      <c r="BA20" s="125" t="s">
        <v>128</v>
      </c>
      <c r="BB20" s="264" t="s">
        <v>2866</v>
      </c>
      <c r="BC20" s="265" t="s">
        <v>3936</v>
      </c>
      <c r="BD20" s="265" t="s">
        <v>3925</v>
      </c>
      <c r="BE20" s="373"/>
      <c r="BF20" s="374"/>
      <c r="BG20" s="374"/>
      <c r="BH20" s="131"/>
    </row>
    <row r="21" spans="1:1023" s="133" customFormat="1" x14ac:dyDescent="0.3">
      <c r="A21" s="399">
        <v>14</v>
      </c>
      <c r="B21" s="400" t="s">
        <v>712</v>
      </c>
      <c r="C21" s="367"/>
      <c r="D21" s="400" t="s">
        <v>231</v>
      </c>
      <c r="E21" s="400" t="s">
        <v>232</v>
      </c>
      <c r="F21" s="366"/>
      <c r="G21" s="367"/>
      <c r="H21" s="368"/>
      <c r="I21" s="369"/>
      <c r="J21" s="114" t="s">
        <v>749</v>
      </c>
      <c r="K21" s="115"/>
      <c r="L21" s="369"/>
      <c r="M21" s="369"/>
      <c r="N21" s="398"/>
      <c r="O21" s="369"/>
      <c r="P21" s="391"/>
      <c r="Q21" s="385"/>
      <c r="R21" s="393"/>
      <c r="S21" s="394"/>
      <c r="T21" s="385"/>
      <c r="U21" s="386"/>
      <c r="V21" s="114" t="s">
        <v>131</v>
      </c>
      <c r="W21" s="116"/>
      <c r="X21" s="117"/>
      <c r="Y21" s="118"/>
      <c r="Z21" s="119"/>
      <c r="AA21" s="120" t="str">
        <f t="shared" si="5"/>
        <v/>
      </c>
      <c r="AB21" s="121"/>
      <c r="AC21" s="121"/>
      <c r="AD21" s="122" t="str">
        <f t="shared" si="6"/>
        <v/>
      </c>
      <c r="AE21" s="121"/>
      <c r="AF21" s="121"/>
      <c r="AG21" s="121"/>
      <c r="AH21" s="123" t="str">
        <f t="shared" si="9"/>
        <v/>
      </c>
      <c r="AI21" s="122" t="str">
        <f t="shared" si="7"/>
        <v/>
      </c>
      <c r="AJ21" s="387"/>
      <c r="AK21" s="388"/>
      <c r="AL21" s="124" t="str">
        <f t="shared" si="8"/>
        <v/>
      </c>
      <c r="AM21" s="389"/>
      <c r="AN21" s="388"/>
      <c r="AO21" s="384"/>
      <c r="AP21" s="367"/>
      <c r="AQ21" s="125" t="s">
        <v>136</v>
      </c>
      <c r="AR21" s="119"/>
      <c r="AS21" s="119"/>
      <c r="AT21" s="135"/>
      <c r="AU21" s="127"/>
      <c r="AV21" s="371"/>
      <c r="AW21" s="114" t="s">
        <v>131</v>
      </c>
      <c r="AX21" s="128"/>
      <c r="AY21" s="129"/>
      <c r="AZ21" s="130"/>
      <c r="BA21" s="125" t="s">
        <v>136</v>
      </c>
      <c r="BB21" s="128"/>
      <c r="BC21" s="128"/>
      <c r="BD21" s="128"/>
      <c r="BE21" s="373"/>
      <c r="BF21" s="374"/>
      <c r="BG21" s="374"/>
      <c r="BH21" s="131"/>
    </row>
    <row r="22" spans="1:1023" s="133" customFormat="1" x14ac:dyDescent="0.3">
      <c r="A22" s="399">
        <v>14</v>
      </c>
      <c r="B22" s="400" t="s">
        <v>712</v>
      </c>
      <c r="C22" s="367"/>
      <c r="D22" s="400" t="s">
        <v>231</v>
      </c>
      <c r="E22" s="400" t="s">
        <v>232</v>
      </c>
      <c r="F22" s="366"/>
      <c r="G22" s="367"/>
      <c r="H22" s="368"/>
      <c r="I22" s="369"/>
      <c r="J22" s="114" t="s">
        <v>756</v>
      </c>
      <c r="K22" s="115"/>
      <c r="L22" s="369"/>
      <c r="M22" s="369"/>
      <c r="N22" s="398"/>
      <c r="O22" s="369"/>
      <c r="P22" s="391"/>
      <c r="Q22" s="385"/>
      <c r="R22" s="393"/>
      <c r="S22" s="394"/>
      <c r="T22" s="385"/>
      <c r="U22" s="386"/>
      <c r="V22" s="114" t="s">
        <v>139</v>
      </c>
      <c r="W22" s="116"/>
      <c r="X22" s="117"/>
      <c r="Y22" s="118"/>
      <c r="Z22" s="119"/>
      <c r="AA22" s="120" t="str">
        <f t="shared" si="5"/>
        <v/>
      </c>
      <c r="AB22" s="121"/>
      <c r="AC22" s="121"/>
      <c r="AD22" s="122" t="str">
        <f t="shared" si="6"/>
        <v/>
      </c>
      <c r="AE22" s="121"/>
      <c r="AF22" s="121"/>
      <c r="AG22" s="121"/>
      <c r="AH22" s="123" t="str">
        <f t="shared" si="9"/>
        <v/>
      </c>
      <c r="AI22" s="122" t="str">
        <f t="shared" si="7"/>
        <v/>
      </c>
      <c r="AJ22" s="387"/>
      <c r="AK22" s="388"/>
      <c r="AL22" s="124" t="str">
        <f t="shared" si="8"/>
        <v/>
      </c>
      <c r="AM22" s="389"/>
      <c r="AN22" s="388"/>
      <c r="AO22" s="384"/>
      <c r="AP22" s="367"/>
      <c r="AQ22" s="125" t="s">
        <v>145</v>
      </c>
      <c r="AR22" s="119"/>
      <c r="AS22" s="119"/>
      <c r="AT22" s="126"/>
      <c r="AU22" s="127"/>
      <c r="AV22" s="371"/>
      <c r="AW22" s="114" t="s">
        <v>139</v>
      </c>
      <c r="AX22" s="128"/>
      <c r="AY22" s="129"/>
      <c r="AZ22" s="130"/>
      <c r="BA22" s="125" t="s">
        <v>145</v>
      </c>
      <c r="BB22" s="128"/>
      <c r="BC22" s="128"/>
      <c r="BD22" s="128"/>
      <c r="BE22" s="373"/>
      <c r="BF22" s="374"/>
      <c r="BG22" s="374"/>
      <c r="BH22" s="131"/>
    </row>
    <row r="23" spans="1:1023" s="133" customFormat="1" x14ac:dyDescent="0.3">
      <c r="A23" s="399">
        <v>14</v>
      </c>
      <c r="B23" s="400" t="s">
        <v>712</v>
      </c>
      <c r="C23" s="367"/>
      <c r="D23" s="400" t="s">
        <v>231</v>
      </c>
      <c r="E23" s="400" t="s">
        <v>232</v>
      </c>
      <c r="F23" s="366"/>
      <c r="G23" s="367"/>
      <c r="H23" s="368"/>
      <c r="I23" s="369"/>
      <c r="J23" s="114" t="s">
        <v>757</v>
      </c>
      <c r="K23" s="115"/>
      <c r="L23" s="369"/>
      <c r="M23" s="369"/>
      <c r="N23" s="398"/>
      <c r="O23" s="369"/>
      <c r="P23" s="391"/>
      <c r="Q23" s="385"/>
      <c r="R23" s="393"/>
      <c r="S23" s="394"/>
      <c r="T23" s="385"/>
      <c r="U23" s="386"/>
      <c r="V23" s="114" t="s">
        <v>150</v>
      </c>
      <c r="W23" s="116"/>
      <c r="X23" s="117"/>
      <c r="Y23" s="118"/>
      <c r="Z23" s="116"/>
      <c r="AA23" s="120" t="str">
        <f t="shared" si="5"/>
        <v/>
      </c>
      <c r="AB23" s="121"/>
      <c r="AC23" s="121"/>
      <c r="AD23" s="122" t="str">
        <f t="shared" si="6"/>
        <v/>
      </c>
      <c r="AE23" s="121"/>
      <c r="AF23" s="121"/>
      <c r="AG23" s="121"/>
      <c r="AH23" s="123" t="str">
        <f t="shared" si="9"/>
        <v/>
      </c>
      <c r="AI23" s="122" t="str">
        <f t="shared" si="7"/>
        <v/>
      </c>
      <c r="AJ23" s="387"/>
      <c r="AK23" s="388"/>
      <c r="AL23" s="124" t="str">
        <f t="shared" si="8"/>
        <v/>
      </c>
      <c r="AM23" s="389"/>
      <c r="AN23" s="388"/>
      <c r="AO23" s="384"/>
      <c r="AP23" s="367"/>
      <c r="AQ23" s="125" t="s">
        <v>155</v>
      </c>
      <c r="AR23" s="119"/>
      <c r="AS23" s="119"/>
      <c r="AT23" s="126"/>
      <c r="AU23" s="119"/>
      <c r="AV23" s="371"/>
      <c r="AW23" s="114" t="s">
        <v>150</v>
      </c>
      <c r="AX23" s="128"/>
      <c r="AY23" s="129"/>
      <c r="AZ23" s="130"/>
      <c r="BA23" s="125" t="s">
        <v>155</v>
      </c>
      <c r="BB23" s="128"/>
      <c r="BC23" s="128"/>
      <c r="BD23" s="128"/>
      <c r="BE23" s="373"/>
      <c r="BF23" s="374"/>
      <c r="BG23" s="374"/>
      <c r="BH23" s="131"/>
    </row>
    <row r="24" spans="1:1023" s="133" customFormat="1" x14ac:dyDescent="0.3">
      <c r="A24" s="399">
        <v>14</v>
      </c>
      <c r="B24" s="400" t="s">
        <v>712</v>
      </c>
      <c r="C24" s="367"/>
      <c r="D24" s="400" t="s">
        <v>231</v>
      </c>
      <c r="E24" s="400" t="s">
        <v>232</v>
      </c>
      <c r="F24" s="366"/>
      <c r="G24" s="367"/>
      <c r="H24" s="368"/>
      <c r="I24" s="369"/>
      <c r="J24" s="114" t="s">
        <v>758</v>
      </c>
      <c r="K24" s="115"/>
      <c r="L24" s="369"/>
      <c r="M24" s="369"/>
      <c r="N24" s="398"/>
      <c r="O24" s="369"/>
      <c r="P24" s="392"/>
      <c r="Q24" s="385"/>
      <c r="R24" s="393"/>
      <c r="S24" s="394"/>
      <c r="T24" s="385"/>
      <c r="U24" s="386"/>
      <c r="V24" s="114" t="s">
        <v>161</v>
      </c>
      <c r="W24" s="116"/>
      <c r="X24" s="117"/>
      <c r="Y24" s="118"/>
      <c r="Z24" s="116"/>
      <c r="AA24" s="120" t="str">
        <f t="shared" si="5"/>
        <v/>
      </c>
      <c r="AB24" s="121"/>
      <c r="AC24" s="121"/>
      <c r="AD24" s="122" t="str">
        <f t="shared" si="6"/>
        <v/>
      </c>
      <c r="AE24" s="121"/>
      <c r="AF24" s="121"/>
      <c r="AG24" s="121"/>
      <c r="AH24" s="123" t="str">
        <f t="shared" si="9"/>
        <v/>
      </c>
      <c r="AI24" s="122" t="str">
        <f t="shared" si="7"/>
        <v/>
      </c>
      <c r="AJ24" s="387"/>
      <c r="AK24" s="388"/>
      <c r="AL24" s="124" t="str">
        <f t="shared" si="8"/>
        <v/>
      </c>
      <c r="AM24" s="389"/>
      <c r="AN24" s="388"/>
      <c r="AO24" s="384"/>
      <c r="AP24" s="367"/>
      <c r="AQ24" s="125" t="s">
        <v>162</v>
      </c>
      <c r="AR24" s="119"/>
      <c r="AS24" s="119"/>
      <c r="AT24" s="126"/>
      <c r="AU24" s="119"/>
      <c r="AV24" s="372"/>
      <c r="AW24" s="114" t="s">
        <v>161</v>
      </c>
      <c r="AX24" s="128"/>
      <c r="AY24" s="129"/>
      <c r="AZ24" s="130"/>
      <c r="BA24" s="125" t="s">
        <v>162</v>
      </c>
      <c r="BB24" s="128"/>
      <c r="BC24" s="128"/>
      <c r="BD24" s="128"/>
      <c r="BE24" s="373"/>
      <c r="BF24" s="374"/>
      <c r="BG24" s="374"/>
      <c r="BH24" s="131"/>
    </row>
    <row r="25" spans="1:1023" s="144" customFormat="1" ht="148.5" customHeight="1" x14ac:dyDescent="0.25">
      <c r="A25" s="395">
        <v>15</v>
      </c>
      <c r="B25" s="396" t="s">
        <v>712</v>
      </c>
      <c r="C25" s="367" t="s">
        <v>713</v>
      </c>
      <c r="D25" s="396" t="s">
        <v>396</v>
      </c>
      <c r="E25" s="396" t="s">
        <v>453</v>
      </c>
      <c r="F25" s="409" t="s">
        <v>781</v>
      </c>
      <c r="G25" s="412" t="s">
        <v>782</v>
      </c>
      <c r="H25" s="415" t="str">
        <f>IF(B25="Seguridad_Información","Posibilidad de "&amp;C25&amp;"con "&amp;M25&amp;" "&amp;"por"&amp;" "&amp;I25&amp;" "&amp;"debido a"&amp;" "&amp;L25,"Posibilidad de"&amp;" "&amp;M25&amp;" "&amp;"por"&amp;" "&amp;I25&amp;" debido a"&amp;" "&amp;L25)</f>
        <v xml:space="preserve">Posibilidad de Afectación Económica por gestionar de manera tardía la comercialización, chatarrización, daciones en pagos de activos y liquidación de sociedades debido a los requisitos existentes y la dependencia de terceros dentro del proceso </v>
      </c>
      <c r="I25" s="418" t="s">
        <v>783</v>
      </c>
      <c r="J25" s="136" t="s">
        <v>717</v>
      </c>
      <c r="K25" s="137" t="s">
        <v>784</v>
      </c>
      <c r="L25" s="418" t="s">
        <v>785</v>
      </c>
      <c r="M25" s="418" t="s">
        <v>720</v>
      </c>
      <c r="N25" s="406" t="s">
        <v>786</v>
      </c>
      <c r="O25" s="369" t="s">
        <v>765</v>
      </c>
      <c r="P25" s="390" t="str">
        <f>IF(OR($O25=[3]Tabla_Probabilidad!$D$30,$O25=[3]Tabla_Probabilidad!$D$32,$O25=[3]Tabla_Probabilidad!$J$32),"Muy Baja",IF(OR($O25=[3]Tabla_Probabilidad!$E$30,$O25=[3]Tabla_Probabilidad!$E$32,$O25=[3]Tabla_Probabilidad!$K$32),"Baja",IF(OR($O25=[3]Tabla_Probabilidad!$F$30,$O25=[3]Tabla_Probabilidad!$F$32,$O25=[3]Tabla_Probabilidad!$L$32),"Media",IF(OR($O25=[3]Tabla_Probabilidad!$G$30,$O25=[3]Tabla_Probabilidad!$G$32,$O25=[3]Tabla_Probabilidad!$M$32),"Alta",IF(OR($O25=[3]Tabla_Probabilidad!$H$30,$O25=[3]Tabla_Probabilidad!$H$32,$O25=[3]Tabla_Probabilidad!$N$32),"Muy Alta","")))))</f>
        <v>Alta</v>
      </c>
      <c r="Q25" s="385">
        <f t="shared" ref="Q25" si="10">IF(P25="","",IF(P25="Muy Baja",0.2,IF(P25="Baja",0.4,IF(P25="Media",0.6,IF(P25="Alta",0.8,IF(P25="Muy Alta",1,))))))</f>
        <v>0.8</v>
      </c>
      <c r="R25" s="393" t="s">
        <v>787</v>
      </c>
      <c r="S25" s="394" t="str">
        <f>IF(OR($R25=[3]Tabla_Impacto!$D$24,$R25=[3]Tabla_Impacto!$D$27,$R25=[3]Tabla_Impacto!$J$24,$R25=[3]Tabla_Impacto!$P$26,$R25=[3]Tabla_Impacto!$V$26,$R25=[3]Tabla_Impacto!$AB$26),"Leve",IF(OR($R25=[3]Tabla_Impacto!$E$24,$R25=[3]Tabla_Impacto!$E$27,$R25=[3]Tabla_Impacto!$K$24,$R25=[3]Tabla_Impacto!$Q$26,$R25=[3]Tabla_Impacto!$W$26,$R25=[3]Tabla_Impacto!$AC$26),"Menor",IF(OR($R25=[3]Tabla_Impacto!$F$24,$R25=[3]Tabla_Impacto!$F$27,$R25=[3]Tabla_Impacto!$L$24,$R25=[3]Tabla_Impacto!$R$26,$R25=[3]Tabla_Impacto!$X$26,$R25=[3]Tabla_Impacto!$AD$26),"Moderado",IF(OR($R25=[3]Tabla_Impacto!$G$24,$R25=[3]Tabla_Impacto!$G$27,$R25=[3]Tabla_Impacto!$M$24,$R25=[3]Tabla_Impacto!$S$26,$R25=[3]Tabla_Impacto!$Y$26,$R25=[3]Tabla_Impacto!$AE$26),"Mayor",IF(OR($R25=[3]Tabla_Impacto!$H$24,$R25=[3]Tabla_Impacto!$H$27,$R25=[3]Tabla_Impacto!$N$24,$R25=[3]Tabla_Impacto!$T$26,$R25=[3]Tabla_Impacto!$Z$26,$R25=[3]Tabla_Impacto!$AF$26),"Catastrófico","")))))</f>
        <v>Catastrófico</v>
      </c>
      <c r="T25" s="385">
        <f t="shared" ref="T25" si="11">IF(S25="","",IF(S25="Leve",0.2,IF(S25="Menor",0.4,IF(S25="Moderado",0.6,IF(S25="Mayor",0.8,IF(S25="Catastrófico",1,))))))</f>
        <v>1</v>
      </c>
      <c r="U25" s="403" t="str">
        <f>IF(OR(AND(P25="Muy Baja",S25="Leve"),AND(P25="Muy Baja",S25="Menor"),AND(P25="Baja",S25="Leve")),"Bajo",IF(OR(AND(P25="Muy baja",S25="Moderado"),AND(P25="Baja",S25="Menor"),AND(P25="Baja",S25="Moderado"),AND(P25="Media",S25="Leve"),AND(P25="Media",S25="Menor"),AND(P25="Media",S25="Moderado"),AND(P25="Alta",S25="Leve"),AND(P25="Alta",S25="Menor")),"Moderado",IF(OR(AND(P25="Muy Baja",S25="Mayor"),AND(P25="Baja",S25="Mayor"),AND(P25="Media",S25="Mayor"),AND(P25="Alta",S25="Moderado"),AND(P25="Alta",S25="Mayor"),AND(P25="Muy Alta",S25="Leve"),AND(P25="Muy Alta",S25="Menor"),AND(P25="Muy Alta",S25="Moderado"),AND(P25="Muy Alta",S25="Mayor")),"Alto",IF(OR(AND(P25="Muy Baja",S25="Catastrófico"),AND(P25="Baja",S25="Catastrófico"),AND(P25="Media",S25="Catastrófico"),AND(P25="Alta",S25="Catastrófico"),AND(P25="Muy Alta",S25="Catastrófico")),"Extremo",""))))</f>
        <v>Extremo</v>
      </c>
      <c r="V25" s="136" t="s">
        <v>91</v>
      </c>
      <c r="W25" s="138" t="s">
        <v>788</v>
      </c>
      <c r="X25" s="139" t="s">
        <v>789</v>
      </c>
      <c r="Y25" s="134" t="s">
        <v>790</v>
      </c>
      <c r="Z25" s="140" t="s">
        <v>791</v>
      </c>
      <c r="AA25" s="120" t="str">
        <f t="shared" si="5"/>
        <v>Probabilidad</v>
      </c>
      <c r="AB25" s="121" t="s">
        <v>727</v>
      </c>
      <c r="AC25" s="121" t="s">
        <v>728</v>
      </c>
      <c r="AD25" s="122" t="str">
        <f t="shared" si="6"/>
        <v>40%</v>
      </c>
      <c r="AE25" s="121" t="s">
        <v>729</v>
      </c>
      <c r="AF25" s="121" t="s">
        <v>730</v>
      </c>
      <c r="AG25" s="121" t="s">
        <v>731</v>
      </c>
      <c r="AH25" s="123">
        <f>IFERROR(IF(AA25="Probabilidad",(Q25-(+Q25*AD25)),IF(AA25="Impacto",Q25,"")),"")</f>
        <v>0.48</v>
      </c>
      <c r="AI25" s="122">
        <f t="shared" si="7"/>
        <v>0.48</v>
      </c>
      <c r="AJ25" s="387" t="str">
        <f>IFERROR(IF(AK25="","",IF(AK25&lt;=0.2,"Muy Baja",IF(AK25&lt;=0.4,"Baja",IF(AK25&lt;=0.6,"Media",IF(AK25&lt;=0.8,"Alta","Muy Alta"))))),"")</f>
        <v>Baja</v>
      </c>
      <c r="AK25" s="388">
        <f t="shared" ref="AK25" si="12">IFERROR(LOOKUP(MAX(AI25:AI31)+1,(AI25:AI31)),"")</f>
        <v>0.20159999999999997</v>
      </c>
      <c r="AL25" s="124">
        <f>IFERROR(IF(AA25="Impacto",(T25-(+T25*AD25)),IF(AA25="Probabilidad",T25,"")),"")</f>
        <v>1</v>
      </c>
      <c r="AM25" s="389" t="str">
        <f t="shared" ref="AM25" si="13">IFERROR(IF(AN25="","",IF(AN25&lt;=0.2,"Leve",IF(AN25&lt;=0.4,"Menor",IF(AN25&lt;=0.6,"Moderado",IF(AN25&lt;=0.8,"Mayor","Catastrófico"))))),"")</f>
        <v>Mayor</v>
      </c>
      <c r="AN25" s="388">
        <f t="shared" ref="AN25" si="14">IFERROR(LOOKUP(MAX(AL25:AL31)+1,(AL25:AL31)),"")</f>
        <v>0.75</v>
      </c>
      <c r="AO25" s="384" t="str">
        <f t="shared" ref="AO25" si="15">IFERROR(IF(OR(AND(AJ25="Muy Baja",AM25="Leve"),AND(AJ25="Muy Baja",AM25="Menor"),AND(AJ25="Baja",AM25="Leve")),"Bajo",IF(OR(AND(AJ25="Muy baja",AM25="Moderado"),AND(AJ25="Baja",AM25="Menor"),AND(AJ25="Baja",AM25="Moderado"),AND(AJ25="Media",AM25="Leve"),AND(AJ25="Media",AM25="Menor"),AND(AJ25="Media",AM25="Moderado"),AND(AJ25="Alta",AM25="Leve"),AND(AJ25="Alta",AM25="Menor")),"Moderado",IF(OR(AND(AJ25="Muy Baja",AM25="Mayor"),AND(AJ25="Baja",AM25="Mayor"),AND(AJ25="Media",AM25="Mayor"),AND(AJ25="Alta",AM25="Moderado"),AND(AJ25="Alta",AM25="Mayor"),AND(AJ25="Muy Alta",AM25="Leve"),AND(AJ25="Muy Alta",AM25="Menor"),AND(AJ25="Muy Alta",AM25="Moderado"),AND(AJ25="Muy Alta",AM25="Mayor")),"Alto",IF(OR(AND(AJ25="Muy Baja",AM25="Catastrófico"),AND(AJ25="Baja",AM25="Catastrófico"),AND(AJ25="Media",AM25="Catastrófico"),AND(AJ25="Alta",AM25="Catastrófico"),AND(AJ25="Muy Alta",AM25="Catastrófico")),"Extremo","")))),"")</f>
        <v>Alto</v>
      </c>
      <c r="AP25" s="367" t="s">
        <v>104</v>
      </c>
      <c r="AQ25" s="120" t="s">
        <v>105</v>
      </c>
      <c r="AR25" s="134" t="s">
        <v>792</v>
      </c>
      <c r="AS25" s="119" t="s">
        <v>793</v>
      </c>
      <c r="AT25" s="141" t="s">
        <v>794</v>
      </c>
      <c r="AU25" s="127" t="s">
        <v>733</v>
      </c>
      <c r="AV25" s="402" t="s">
        <v>795</v>
      </c>
      <c r="AW25" s="142" t="s">
        <v>91</v>
      </c>
      <c r="AX25" s="128" t="s">
        <v>2866</v>
      </c>
      <c r="AY25" s="289" t="s">
        <v>3031</v>
      </c>
      <c r="AZ25" s="289" t="s">
        <v>3404</v>
      </c>
      <c r="BA25" s="143" t="s">
        <v>105</v>
      </c>
      <c r="BB25" s="264" t="s">
        <v>2867</v>
      </c>
      <c r="BC25" s="266" t="s">
        <v>3032</v>
      </c>
      <c r="BD25" s="266" t="s">
        <v>3033</v>
      </c>
      <c r="BE25" s="373" t="s">
        <v>2891</v>
      </c>
      <c r="BF25" s="374"/>
      <c r="BG25" s="374"/>
      <c r="BH25" s="131"/>
      <c r="BI25" s="90"/>
      <c r="BJ25" s="90"/>
      <c r="BK25" s="90"/>
      <c r="BL25" s="90"/>
      <c r="BM25" s="90"/>
      <c r="BN25" s="90"/>
      <c r="BO25" s="90"/>
      <c r="BP25" s="90"/>
      <c r="BQ25" s="90"/>
      <c r="BR25" s="90"/>
      <c r="BS25" s="90"/>
      <c r="BT25" s="90"/>
      <c r="BU25" s="90"/>
      <c r="BV25" s="90"/>
      <c r="BW25" s="90"/>
      <c r="BX25" s="90"/>
      <c r="BY25" s="90"/>
      <c r="BZ25" s="90"/>
      <c r="CA25" s="90"/>
      <c r="CB25" s="90"/>
      <c r="CC25" s="90"/>
      <c r="CD25" s="90"/>
      <c r="CE25" s="90"/>
      <c r="CF25" s="90"/>
      <c r="CG25" s="90"/>
      <c r="CH25" s="90"/>
      <c r="CI25" s="90"/>
      <c r="CJ25" s="90"/>
      <c r="CK25" s="90"/>
      <c r="CL25" s="90"/>
      <c r="CM25" s="90"/>
      <c r="CN25" s="90"/>
      <c r="CO25" s="90"/>
      <c r="CP25" s="90"/>
      <c r="CQ25" s="90"/>
      <c r="CR25" s="90"/>
      <c r="CS25" s="90"/>
      <c r="CT25" s="90"/>
      <c r="CU25" s="90"/>
      <c r="CV25" s="90"/>
      <c r="CW25" s="90"/>
      <c r="CX25" s="90"/>
      <c r="CY25" s="90"/>
      <c r="CZ25" s="90"/>
      <c r="DA25" s="90"/>
      <c r="DB25" s="90"/>
      <c r="DC25" s="90"/>
      <c r="DD25" s="90"/>
      <c r="DE25" s="90"/>
      <c r="DF25" s="90"/>
      <c r="DG25" s="90"/>
      <c r="DH25" s="90"/>
      <c r="DI25" s="90"/>
      <c r="DJ25" s="90"/>
      <c r="DK25" s="90"/>
      <c r="DL25" s="90"/>
      <c r="DM25" s="90"/>
      <c r="DN25" s="90"/>
      <c r="DO25" s="90"/>
      <c r="DP25" s="90"/>
      <c r="DQ25" s="90"/>
      <c r="DR25" s="90"/>
      <c r="DS25" s="90"/>
      <c r="DT25" s="90"/>
      <c r="DU25" s="90"/>
      <c r="DV25" s="90"/>
      <c r="DW25" s="90"/>
      <c r="DX25" s="90"/>
      <c r="DY25" s="90"/>
      <c r="DZ25" s="90"/>
      <c r="EA25" s="90"/>
      <c r="EB25" s="90"/>
      <c r="EC25" s="90"/>
      <c r="ED25" s="90"/>
      <c r="EE25" s="90"/>
      <c r="EF25" s="90"/>
      <c r="EG25" s="90"/>
      <c r="EH25" s="90"/>
      <c r="EI25" s="90"/>
      <c r="EJ25" s="90"/>
      <c r="EK25" s="90"/>
      <c r="EL25" s="90"/>
      <c r="EM25" s="90"/>
      <c r="EN25" s="90"/>
      <c r="EO25" s="90"/>
      <c r="EP25" s="90"/>
      <c r="EQ25" s="90"/>
      <c r="ER25" s="90"/>
      <c r="ES25" s="90"/>
      <c r="ET25" s="90"/>
      <c r="EU25" s="90"/>
      <c r="EV25" s="90"/>
      <c r="EW25" s="90"/>
      <c r="EX25" s="90"/>
      <c r="EY25" s="90"/>
      <c r="EZ25" s="90"/>
      <c r="FA25" s="90"/>
      <c r="FB25" s="90"/>
      <c r="FC25" s="90"/>
      <c r="FD25" s="90"/>
      <c r="FE25" s="90"/>
      <c r="FF25" s="90"/>
      <c r="FG25" s="90"/>
      <c r="FH25" s="90"/>
      <c r="FI25" s="90"/>
      <c r="FJ25" s="90"/>
      <c r="FK25" s="90"/>
      <c r="FL25" s="90"/>
      <c r="FM25" s="90"/>
      <c r="FN25" s="90"/>
      <c r="FO25" s="90"/>
      <c r="FP25" s="90"/>
      <c r="FQ25" s="90"/>
      <c r="FR25" s="90"/>
      <c r="FS25" s="90"/>
      <c r="FT25" s="90"/>
      <c r="FU25" s="90"/>
      <c r="FV25" s="90"/>
      <c r="FW25" s="90"/>
      <c r="FX25" s="90"/>
      <c r="FY25" s="90"/>
      <c r="FZ25" s="90"/>
      <c r="GA25" s="90"/>
      <c r="GB25" s="90"/>
      <c r="GC25" s="90"/>
      <c r="GD25" s="90"/>
      <c r="GE25" s="90"/>
      <c r="GF25" s="90"/>
      <c r="GG25" s="90"/>
      <c r="GH25" s="90"/>
      <c r="GI25" s="90"/>
      <c r="GJ25" s="90"/>
      <c r="GK25" s="90"/>
      <c r="GL25" s="90"/>
      <c r="GM25" s="90"/>
      <c r="GN25" s="90"/>
      <c r="GO25" s="90"/>
      <c r="GP25" s="90"/>
      <c r="GQ25" s="90"/>
      <c r="GR25" s="90"/>
      <c r="GS25" s="90"/>
      <c r="GT25" s="90"/>
      <c r="GU25" s="90"/>
      <c r="GV25" s="90"/>
      <c r="GW25" s="90"/>
      <c r="GX25" s="90"/>
      <c r="GY25" s="90"/>
      <c r="GZ25" s="90"/>
      <c r="HA25" s="90"/>
      <c r="HB25" s="90"/>
      <c r="HC25" s="90"/>
      <c r="HD25" s="90"/>
      <c r="HE25" s="90"/>
      <c r="HF25" s="90"/>
      <c r="HG25" s="90"/>
      <c r="HH25" s="90"/>
      <c r="HI25" s="90"/>
      <c r="HJ25" s="90"/>
      <c r="HK25" s="90"/>
      <c r="HL25" s="90"/>
      <c r="HM25" s="90"/>
      <c r="HN25" s="90"/>
      <c r="HO25" s="90"/>
      <c r="HP25" s="90"/>
      <c r="HQ25" s="90"/>
      <c r="HR25" s="90"/>
      <c r="HS25" s="90"/>
      <c r="HT25" s="90"/>
      <c r="HU25" s="90"/>
      <c r="HV25" s="90"/>
      <c r="HW25" s="90"/>
      <c r="HX25" s="90"/>
      <c r="HY25" s="90"/>
      <c r="HZ25" s="90"/>
      <c r="IA25" s="90"/>
      <c r="IB25" s="90"/>
      <c r="IC25" s="90"/>
      <c r="ID25" s="90"/>
      <c r="IE25" s="90"/>
      <c r="IF25" s="90"/>
      <c r="IG25" s="90"/>
      <c r="IH25" s="90"/>
      <c r="II25" s="90"/>
      <c r="IJ25" s="90"/>
      <c r="IK25" s="90"/>
      <c r="IL25" s="90"/>
      <c r="IM25" s="90"/>
      <c r="IN25" s="90"/>
      <c r="IO25" s="90"/>
      <c r="IP25" s="90"/>
      <c r="IQ25" s="90"/>
      <c r="IR25" s="90"/>
      <c r="IS25" s="90"/>
      <c r="IT25" s="90"/>
      <c r="IU25" s="90"/>
      <c r="IV25" s="90"/>
      <c r="IW25" s="90"/>
      <c r="IX25" s="90"/>
      <c r="IY25" s="90"/>
      <c r="IZ25" s="90"/>
      <c r="JA25" s="90"/>
      <c r="JB25" s="90"/>
      <c r="JC25" s="90"/>
      <c r="JD25" s="90"/>
      <c r="JE25" s="90"/>
      <c r="JF25" s="90"/>
      <c r="JG25" s="90"/>
      <c r="JH25" s="90"/>
      <c r="JI25" s="90"/>
      <c r="JJ25" s="90"/>
      <c r="JK25" s="90"/>
      <c r="JL25" s="90"/>
      <c r="JM25" s="90"/>
      <c r="JN25" s="90"/>
      <c r="JO25" s="90"/>
      <c r="JP25" s="90"/>
      <c r="JQ25" s="90"/>
      <c r="JR25" s="90"/>
      <c r="JS25" s="90"/>
      <c r="JT25" s="90"/>
      <c r="JU25" s="90"/>
      <c r="JV25" s="90"/>
      <c r="JW25" s="90"/>
      <c r="JX25" s="90"/>
      <c r="JY25" s="90"/>
      <c r="JZ25" s="90"/>
      <c r="KA25" s="90"/>
      <c r="KB25" s="90"/>
      <c r="KC25" s="90"/>
      <c r="KD25" s="90"/>
      <c r="KE25" s="90"/>
      <c r="KF25" s="90"/>
      <c r="KG25" s="90"/>
      <c r="KH25" s="90"/>
      <c r="KI25" s="90"/>
      <c r="KJ25" s="90"/>
      <c r="KK25" s="90"/>
      <c r="KL25" s="90"/>
      <c r="KM25" s="90"/>
      <c r="KN25" s="90"/>
      <c r="KO25" s="90"/>
      <c r="KP25" s="90"/>
      <c r="KQ25" s="90"/>
      <c r="KR25" s="90"/>
      <c r="KS25" s="90"/>
      <c r="KT25" s="90"/>
      <c r="KU25" s="90"/>
      <c r="KV25" s="90"/>
      <c r="KW25" s="90"/>
      <c r="KX25" s="90"/>
      <c r="KY25" s="90"/>
      <c r="KZ25" s="90"/>
      <c r="LA25" s="90"/>
      <c r="LB25" s="90"/>
      <c r="LC25" s="90"/>
      <c r="LD25" s="90"/>
      <c r="LE25" s="90"/>
      <c r="LF25" s="90"/>
      <c r="LG25" s="90"/>
      <c r="LH25" s="90"/>
      <c r="LI25" s="90"/>
      <c r="LJ25" s="90"/>
      <c r="LK25" s="90"/>
      <c r="LL25" s="90"/>
      <c r="LM25" s="90"/>
      <c r="LN25" s="90"/>
      <c r="LO25" s="90"/>
      <c r="LP25" s="90"/>
      <c r="LQ25" s="90"/>
      <c r="LR25" s="90"/>
      <c r="LS25" s="90"/>
      <c r="LT25" s="90"/>
      <c r="LU25" s="90"/>
      <c r="LV25" s="90"/>
      <c r="LW25" s="90"/>
      <c r="LX25" s="90"/>
      <c r="LY25" s="90"/>
      <c r="LZ25" s="90"/>
      <c r="MA25" s="90"/>
      <c r="MB25" s="90"/>
      <c r="MC25" s="90"/>
      <c r="MD25" s="90"/>
      <c r="ME25" s="90"/>
      <c r="MF25" s="90"/>
      <c r="MG25" s="90"/>
      <c r="MH25" s="90"/>
      <c r="MI25" s="90"/>
      <c r="MJ25" s="90"/>
      <c r="MK25" s="90"/>
      <c r="ML25" s="90"/>
      <c r="MM25" s="90"/>
      <c r="MN25" s="90"/>
      <c r="MO25" s="90"/>
      <c r="MP25" s="90"/>
      <c r="MQ25" s="90"/>
      <c r="MR25" s="90"/>
      <c r="MS25" s="90"/>
      <c r="MT25" s="90"/>
      <c r="MU25" s="90"/>
      <c r="MV25" s="90"/>
      <c r="MW25" s="90"/>
      <c r="MX25" s="90"/>
      <c r="MY25" s="90"/>
      <c r="MZ25" s="90"/>
      <c r="NA25" s="90"/>
      <c r="NB25" s="90"/>
      <c r="NC25" s="90"/>
      <c r="ND25" s="90"/>
      <c r="NE25" s="90"/>
      <c r="NF25" s="90"/>
      <c r="NG25" s="90"/>
      <c r="NH25" s="90"/>
      <c r="NI25" s="90"/>
      <c r="NJ25" s="90"/>
      <c r="NK25" s="90"/>
      <c r="NL25" s="90"/>
      <c r="NM25" s="90"/>
      <c r="NN25" s="90"/>
      <c r="NO25" s="90"/>
      <c r="NP25" s="90"/>
      <c r="NQ25" s="90"/>
      <c r="NR25" s="90"/>
      <c r="NS25" s="90"/>
      <c r="NT25" s="90"/>
      <c r="NU25" s="90"/>
      <c r="NV25" s="90"/>
      <c r="NW25" s="90"/>
      <c r="NX25" s="90"/>
      <c r="NY25" s="90"/>
      <c r="NZ25" s="90"/>
      <c r="OA25" s="90"/>
      <c r="OB25" s="90"/>
      <c r="OC25" s="90"/>
      <c r="OD25" s="90"/>
      <c r="OE25" s="90"/>
      <c r="OF25" s="90"/>
      <c r="OG25" s="90"/>
      <c r="OH25" s="90"/>
      <c r="OI25" s="90"/>
      <c r="OJ25" s="90"/>
      <c r="OK25" s="90"/>
      <c r="OL25" s="90"/>
      <c r="OM25" s="90"/>
      <c r="ON25" s="90"/>
      <c r="OO25" s="90"/>
      <c r="OP25" s="90"/>
      <c r="OQ25" s="90"/>
      <c r="OR25" s="90"/>
      <c r="OS25" s="90"/>
      <c r="OT25" s="90"/>
      <c r="OU25" s="90"/>
      <c r="OV25" s="90"/>
      <c r="OW25" s="90"/>
      <c r="OX25" s="90"/>
      <c r="OY25" s="90"/>
      <c r="OZ25" s="90"/>
      <c r="PA25" s="90"/>
      <c r="PB25" s="90"/>
      <c r="PC25" s="90"/>
      <c r="PD25" s="90"/>
      <c r="PE25" s="90"/>
      <c r="PF25" s="90"/>
      <c r="PG25" s="90"/>
      <c r="PH25" s="90"/>
      <c r="PI25" s="90"/>
      <c r="PJ25" s="90"/>
      <c r="PK25" s="90"/>
      <c r="PL25" s="90"/>
      <c r="PM25" s="90"/>
      <c r="PN25" s="90"/>
      <c r="PO25" s="90"/>
      <c r="PP25" s="90"/>
      <c r="PQ25" s="90"/>
      <c r="PR25" s="90"/>
      <c r="PS25" s="90"/>
      <c r="PT25" s="90"/>
      <c r="PU25" s="90"/>
      <c r="PV25" s="90"/>
      <c r="PW25" s="90"/>
      <c r="PX25" s="90"/>
      <c r="PY25" s="90"/>
      <c r="PZ25" s="90"/>
      <c r="QA25" s="90"/>
      <c r="QB25" s="90"/>
      <c r="QC25" s="90"/>
      <c r="QD25" s="90"/>
      <c r="QE25" s="90"/>
      <c r="QF25" s="90"/>
      <c r="QG25" s="90"/>
      <c r="QH25" s="90"/>
      <c r="QI25" s="90"/>
      <c r="QJ25" s="90"/>
      <c r="QK25" s="90"/>
      <c r="QL25" s="90"/>
      <c r="QM25" s="90"/>
      <c r="QN25" s="90"/>
      <c r="QO25" s="90"/>
      <c r="QP25" s="90"/>
      <c r="QQ25" s="90"/>
      <c r="QR25" s="90"/>
      <c r="QS25" s="90"/>
      <c r="QT25" s="90"/>
      <c r="QU25" s="90"/>
      <c r="QV25" s="90"/>
      <c r="QW25" s="90"/>
      <c r="QX25" s="90"/>
      <c r="QY25" s="90"/>
      <c r="QZ25" s="90"/>
      <c r="RA25" s="90"/>
      <c r="RB25" s="90"/>
      <c r="RC25" s="90"/>
      <c r="RD25" s="90"/>
      <c r="RE25" s="90"/>
      <c r="RF25" s="90"/>
      <c r="RG25" s="90"/>
      <c r="RH25" s="90"/>
      <c r="RI25" s="90"/>
      <c r="RJ25" s="90"/>
      <c r="RK25" s="90"/>
      <c r="RL25" s="90"/>
      <c r="RM25" s="90"/>
      <c r="RN25" s="90"/>
      <c r="RO25" s="90"/>
      <c r="RP25" s="90"/>
      <c r="RQ25" s="90"/>
      <c r="RR25" s="90"/>
      <c r="RS25" s="90"/>
      <c r="RT25" s="90"/>
      <c r="RU25" s="90"/>
      <c r="RV25" s="90"/>
      <c r="RW25" s="90"/>
      <c r="RX25" s="90"/>
      <c r="RY25" s="90"/>
      <c r="RZ25" s="90"/>
      <c r="SA25" s="90"/>
      <c r="SB25" s="90"/>
      <c r="SC25" s="90"/>
      <c r="SD25" s="90"/>
      <c r="SE25" s="90"/>
      <c r="SF25" s="90"/>
      <c r="SG25" s="90"/>
      <c r="SH25" s="90"/>
      <c r="SI25" s="90"/>
      <c r="SJ25" s="90"/>
      <c r="SK25" s="90"/>
      <c r="SL25" s="90"/>
      <c r="SM25" s="90"/>
      <c r="SN25" s="90"/>
      <c r="SO25" s="90"/>
      <c r="SP25" s="90"/>
      <c r="SQ25" s="90"/>
      <c r="SR25" s="90"/>
      <c r="SS25" s="90"/>
      <c r="ST25" s="90"/>
      <c r="SU25" s="90"/>
      <c r="SV25" s="90"/>
      <c r="SW25" s="90"/>
      <c r="SX25" s="90"/>
      <c r="SY25" s="90"/>
      <c r="SZ25" s="90"/>
      <c r="TA25" s="90"/>
      <c r="TB25" s="90"/>
      <c r="TC25" s="90"/>
      <c r="TD25" s="90"/>
      <c r="TE25" s="90"/>
      <c r="TF25" s="90"/>
      <c r="TG25" s="90"/>
      <c r="TH25" s="90"/>
      <c r="TI25" s="90"/>
      <c r="TJ25" s="90"/>
      <c r="TK25" s="90"/>
      <c r="TL25" s="90"/>
      <c r="TM25" s="90"/>
      <c r="TN25" s="90"/>
      <c r="TO25" s="90"/>
      <c r="TP25" s="90"/>
      <c r="TQ25" s="90"/>
      <c r="TR25" s="90"/>
      <c r="TS25" s="90"/>
      <c r="TT25" s="90"/>
      <c r="TU25" s="90"/>
      <c r="TV25" s="90"/>
      <c r="TW25" s="90"/>
      <c r="TX25" s="90"/>
      <c r="TY25" s="90"/>
      <c r="TZ25" s="90"/>
      <c r="UA25" s="90"/>
      <c r="UB25" s="90"/>
      <c r="UC25" s="90"/>
      <c r="UD25" s="90"/>
      <c r="UE25" s="90"/>
      <c r="UF25" s="90"/>
      <c r="UG25" s="90"/>
      <c r="UH25" s="90"/>
      <c r="UI25" s="90"/>
      <c r="UJ25" s="90"/>
      <c r="UK25" s="90"/>
      <c r="UL25" s="90"/>
      <c r="UM25" s="90"/>
      <c r="UN25" s="90"/>
      <c r="UO25" s="90"/>
      <c r="UP25" s="90"/>
      <c r="UQ25" s="90"/>
      <c r="UR25" s="90"/>
      <c r="US25" s="90"/>
      <c r="UT25" s="90"/>
      <c r="UU25" s="90"/>
      <c r="UV25" s="90"/>
      <c r="UW25" s="90"/>
      <c r="UX25" s="90"/>
      <c r="UY25" s="90"/>
      <c r="UZ25" s="90"/>
      <c r="VA25" s="90"/>
      <c r="VB25" s="90"/>
      <c r="VC25" s="90"/>
      <c r="VD25" s="90"/>
      <c r="VE25" s="90"/>
      <c r="VF25" s="90"/>
      <c r="VG25" s="90"/>
      <c r="VH25" s="90"/>
      <c r="VI25" s="90"/>
      <c r="VJ25" s="90"/>
      <c r="VK25" s="90"/>
      <c r="VL25" s="90"/>
      <c r="VM25" s="90"/>
      <c r="VN25" s="90"/>
      <c r="VO25" s="90"/>
      <c r="VP25" s="90"/>
      <c r="VQ25" s="90"/>
      <c r="VR25" s="90"/>
      <c r="VS25" s="90"/>
      <c r="VT25" s="90"/>
      <c r="VU25" s="90"/>
      <c r="VV25" s="90"/>
      <c r="VW25" s="90"/>
      <c r="VX25" s="90"/>
      <c r="VY25" s="90"/>
      <c r="VZ25" s="90"/>
      <c r="WA25" s="90"/>
      <c r="WB25" s="90"/>
      <c r="WC25" s="90"/>
      <c r="WD25" s="90"/>
      <c r="WE25" s="90"/>
      <c r="WF25" s="90"/>
      <c r="WG25" s="90"/>
      <c r="WH25" s="90"/>
      <c r="WI25" s="90"/>
      <c r="WJ25" s="90"/>
      <c r="WK25" s="90"/>
      <c r="WL25" s="90"/>
      <c r="WM25" s="90"/>
      <c r="WN25" s="90"/>
      <c r="WO25" s="90"/>
      <c r="WP25" s="90"/>
      <c r="WQ25" s="90"/>
      <c r="WR25" s="90"/>
      <c r="WS25" s="90"/>
      <c r="WT25" s="90"/>
      <c r="WU25" s="90"/>
      <c r="WV25" s="90"/>
      <c r="WW25" s="90"/>
      <c r="WX25" s="90"/>
      <c r="WY25" s="90"/>
      <c r="WZ25" s="90"/>
      <c r="XA25" s="90"/>
      <c r="XB25" s="90"/>
      <c r="XC25" s="90"/>
      <c r="XD25" s="90"/>
      <c r="XE25" s="90"/>
      <c r="XF25" s="90"/>
      <c r="XG25" s="90"/>
      <c r="XH25" s="90"/>
      <c r="XI25" s="90"/>
      <c r="XJ25" s="90"/>
      <c r="XK25" s="90"/>
      <c r="XL25" s="90"/>
      <c r="XM25" s="90"/>
      <c r="XN25" s="90"/>
      <c r="XO25" s="90"/>
      <c r="XP25" s="90"/>
      <c r="XQ25" s="90"/>
      <c r="XR25" s="90"/>
      <c r="XS25" s="90"/>
      <c r="XT25" s="90"/>
      <c r="XU25" s="90"/>
      <c r="XV25" s="90"/>
      <c r="XW25" s="90"/>
      <c r="XX25" s="90"/>
      <c r="XY25" s="90"/>
      <c r="XZ25" s="90"/>
      <c r="YA25" s="90"/>
      <c r="YB25" s="90"/>
      <c r="YC25" s="90"/>
      <c r="YD25" s="90"/>
      <c r="YE25" s="90"/>
      <c r="YF25" s="90"/>
      <c r="YG25" s="90"/>
      <c r="YH25" s="90"/>
      <c r="YI25" s="90"/>
      <c r="YJ25" s="90"/>
      <c r="YK25" s="90"/>
      <c r="YL25" s="90"/>
      <c r="YM25" s="90"/>
      <c r="YN25" s="90"/>
      <c r="YO25" s="90"/>
      <c r="YP25" s="90"/>
      <c r="YQ25" s="90"/>
      <c r="YR25" s="90"/>
      <c r="YS25" s="90"/>
      <c r="YT25" s="90"/>
      <c r="YU25" s="90"/>
      <c r="YV25" s="90"/>
      <c r="YW25" s="90"/>
      <c r="YX25" s="90"/>
      <c r="YY25" s="90"/>
      <c r="YZ25" s="90"/>
      <c r="ZA25" s="90"/>
      <c r="ZB25" s="90"/>
      <c r="ZC25" s="90"/>
      <c r="ZD25" s="90"/>
      <c r="ZE25" s="90"/>
      <c r="ZF25" s="90"/>
      <c r="ZG25" s="90"/>
      <c r="ZH25" s="90"/>
      <c r="ZI25" s="90"/>
      <c r="ZJ25" s="90"/>
      <c r="ZK25" s="90"/>
      <c r="ZL25" s="90"/>
      <c r="ZM25" s="90"/>
      <c r="ZN25" s="90"/>
      <c r="ZO25" s="90"/>
      <c r="ZP25" s="90"/>
      <c r="ZQ25" s="90"/>
      <c r="ZR25" s="90"/>
      <c r="ZS25" s="90"/>
      <c r="ZT25" s="90"/>
      <c r="ZU25" s="90"/>
      <c r="ZV25" s="90"/>
      <c r="ZW25" s="90"/>
      <c r="ZX25" s="90"/>
      <c r="ZY25" s="90"/>
      <c r="ZZ25" s="90"/>
      <c r="AAA25" s="90"/>
      <c r="AAB25" s="90"/>
      <c r="AAC25" s="90"/>
      <c r="AAD25" s="90"/>
      <c r="AAE25" s="90"/>
      <c r="AAF25" s="90"/>
      <c r="AAG25" s="90"/>
      <c r="AAH25" s="90"/>
      <c r="AAI25" s="90"/>
      <c r="AAJ25" s="90"/>
      <c r="AAK25" s="90"/>
      <c r="AAL25" s="90"/>
      <c r="AAM25" s="90"/>
      <c r="AAN25" s="90"/>
      <c r="AAO25" s="90"/>
      <c r="AAP25" s="90"/>
      <c r="AAQ25" s="90"/>
      <c r="AAR25" s="90"/>
      <c r="AAS25" s="90"/>
      <c r="AAT25" s="90"/>
      <c r="AAU25" s="90"/>
      <c r="AAV25" s="90"/>
      <c r="AAW25" s="90"/>
      <c r="AAX25" s="90"/>
      <c r="AAY25" s="90"/>
      <c r="AAZ25" s="90"/>
      <c r="ABA25" s="90"/>
      <c r="ABB25" s="90"/>
      <c r="ABC25" s="90"/>
      <c r="ABD25" s="90"/>
      <c r="ABE25" s="90"/>
      <c r="ABF25" s="90"/>
      <c r="ABG25" s="90"/>
      <c r="ABH25" s="90"/>
      <c r="ABI25" s="90"/>
      <c r="ABJ25" s="90"/>
      <c r="ABK25" s="90"/>
      <c r="ABL25" s="90"/>
      <c r="ABM25" s="90"/>
      <c r="ABN25" s="90"/>
      <c r="ABO25" s="90"/>
      <c r="ABP25" s="90"/>
      <c r="ABQ25" s="90"/>
      <c r="ABR25" s="90"/>
      <c r="ABS25" s="90"/>
      <c r="ABT25" s="90"/>
      <c r="ABU25" s="90"/>
      <c r="ABV25" s="90"/>
      <c r="ABW25" s="90"/>
      <c r="ABX25" s="90"/>
      <c r="ABY25" s="90"/>
      <c r="ABZ25" s="90"/>
      <c r="ACA25" s="90"/>
      <c r="ACB25" s="90"/>
      <c r="ACC25" s="90"/>
      <c r="ACD25" s="90"/>
      <c r="ACE25" s="90"/>
      <c r="ACF25" s="90"/>
      <c r="ACG25" s="90"/>
      <c r="ACH25" s="90"/>
      <c r="ACI25" s="90"/>
      <c r="ACJ25" s="90"/>
      <c r="ACK25" s="90"/>
      <c r="ACL25" s="90"/>
      <c r="ACM25" s="90"/>
      <c r="ACN25" s="90"/>
      <c r="ACO25" s="90"/>
      <c r="ACP25" s="90"/>
      <c r="ACQ25" s="90"/>
      <c r="ACR25" s="90"/>
      <c r="ACS25" s="90"/>
      <c r="ACT25" s="90"/>
      <c r="ACU25" s="90"/>
      <c r="ACV25" s="90"/>
      <c r="ACW25" s="90"/>
      <c r="ACX25" s="90"/>
      <c r="ACY25" s="90"/>
      <c r="ACZ25" s="90"/>
      <c r="ADA25" s="90"/>
      <c r="ADB25" s="90"/>
      <c r="ADC25" s="90"/>
      <c r="ADD25" s="90"/>
      <c r="ADE25" s="90"/>
      <c r="ADF25" s="90"/>
      <c r="ADG25" s="90"/>
      <c r="ADH25" s="90"/>
      <c r="ADI25" s="90"/>
      <c r="ADJ25" s="90"/>
      <c r="ADK25" s="90"/>
      <c r="ADL25" s="90"/>
      <c r="ADM25" s="90"/>
      <c r="ADN25" s="90"/>
      <c r="ADO25" s="90"/>
      <c r="ADP25" s="90"/>
      <c r="ADQ25" s="90"/>
      <c r="ADR25" s="90"/>
      <c r="ADS25" s="90"/>
      <c r="ADT25" s="90"/>
      <c r="ADU25" s="90"/>
      <c r="ADV25" s="90"/>
      <c r="ADW25" s="90"/>
      <c r="ADX25" s="90"/>
      <c r="ADY25" s="90"/>
      <c r="ADZ25" s="90"/>
      <c r="AEA25" s="90"/>
      <c r="AEB25" s="90"/>
      <c r="AEC25" s="90"/>
      <c r="AED25" s="90"/>
      <c r="AEE25" s="90"/>
      <c r="AEF25" s="90"/>
      <c r="AEG25" s="90"/>
      <c r="AEH25" s="90"/>
      <c r="AEI25" s="90"/>
      <c r="AEJ25" s="90"/>
      <c r="AEK25" s="90"/>
      <c r="AEL25" s="90"/>
      <c r="AEM25" s="90"/>
      <c r="AEN25" s="90"/>
      <c r="AEO25" s="90"/>
      <c r="AEP25" s="90"/>
      <c r="AEQ25" s="90"/>
      <c r="AER25" s="90"/>
      <c r="AES25" s="90"/>
      <c r="AET25" s="90"/>
      <c r="AEU25" s="90"/>
      <c r="AEV25" s="90"/>
      <c r="AEW25" s="90"/>
      <c r="AEX25" s="90"/>
      <c r="AEY25" s="90"/>
      <c r="AEZ25" s="90"/>
      <c r="AFA25" s="90"/>
      <c r="AFB25" s="90"/>
      <c r="AFC25" s="90"/>
      <c r="AFD25" s="90"/>
      <c r="AFE25" s="90"/>
      <c r="AFF25" s="90"/>
      <c r="AFG25" s="90"/>
      <c r="AFH25" s="90"/>
      <c r="AFI25" s="90"/>
      <c r="AFJ25" s="90"/>
      <c r="AFK25" s="90"/>
      <c r="AFL25" s="90"/>
      <c r="AFM25" s="90"/>
      <c r="AFN25" s="90"/>
      <c r="AFO25" s="90"/>
      <c r="AFP25" s="90"/>
      <c r="AFQ25" s="90"/>
      <c r="AFR25" s="90"/>
      <c r="AFS25" s="90"/>
      <c r="AFT25" s="90"/>
      <c r="AFU25" s="90"/>
      <c r="AFV25" s="90"/>
      <c r="AFW25" s="90"/>
      <c r="AFX25" s="90"/>
      <c r="AFY25" s="90"/>
      <c r="AFZ25" s="90"/>
      <c r="AGA25" s="90"/>
      <c r="AGB25" s="90"/>
      <c r="AGC25" s="90"/>
      <c r="AGD25" s="90"/>
      <c r="AGE25" s="90"/>
      <c r="AGF25" s="90"/>
      <c r="AGG25" s="90"/>
      <c r="AGH25" s="90"/>
      <c r="AGI25" s="90"/>
      <c r="AGJ25" s="90"/>
      <c r="AGK25" s="90"/>
      <c r="AGL25" s="90"/>
      <c r="AGM25" s="90"/>
      <c r="AGN25" s="90"/>
      <c r="AGO25" s="90"/>
      <c r="AGP25" s="90"/>
      <c r="AGQ25" s="90"/>
      <c r="AGR25" s="90"/>
      <c r="AGS25" s="90"/>
      <c r="AGT25" s="90"/>
      <c r="AGU25" s="90"/>
      <c r="AGV25" s="90"/>
      <c r="AGW25" s="90"/>
      <c r="AGX25" s="90"/>
      <c r="AGY25" s="90"/>
      <c r="AGZ25" s="90"/>
      <c r="AHA25" s="90"/>
      <c r="AHB25" s="90"/>
      <c r="AHC25" s="90"/>
      <c r="AHD25" s="90"/>
      <c r="AHE25" s="90"/>
      <c r="AHF25" s="90"/>
      <c r="AHG25" s="90"/>
      <c r="AHH25" s="90"/>
      <c r="AHI25" s="90"/>
      <c r="AHJ25" s="90"/>
      <c r="AHK25" s="90"/>
      <c r="AHL25" s="90"/>
      <c r="AHM25" s="90"/>
      <c r="AHN25" s="90"/>
      <c r="AHO25" s="90"/>
      <c r="AHP25" s="90"/>
      <c r="AHQ25" s="90"/>
      <c r="AHR25" s="90"/>
      <c r="AHS25" s="90"/>
      <c r="AHT25" s="90"/>
      <c r="AHU25" s="90"/>
      <c r="AHV25" s="90"/>
      <c r="AHW25" s="90"/>
      <c r="AHX25" s="90"/>
      <c r="AHY25" s="90"/>
      <c r="AHZ25" s="90"/>
      <c r="AIA25" s="90"/>
      <c r="AIB25" s="90"/>
      <c r="AIC25" s="90"/>
      <c r="AID25" s="90"/>
      <c r="AIE25" s="90"/>
      <c r="AIF25" s="90"/>
      <c r="AIG25" s="90"/>
      <c r="AIH25" s="90"/>
      <c r="AII25" s="90"/>
      <c r="AIJ25" s="90"/>
      <c r="AIK25" s="90"/>
      <c r="AIL25" s="90"/>
      <c r="AIM25" s="90"/>
      <c r="AIN25" s="90"/>
      <c r="AIO25" s="90"/>
      <c r="AIP25" s="90"/>
      <c r="AIQ25" s="90"/>
      <c r="AIR25" s="90"/>
      <c r="AIS25" s="90"/>
      <c r="AIT25" s="90"/>
      <c r="AIU25" s="90"/>
      <c r="AIV25" s="90"/>
      <c r="AIW25" s="90"/>
      <c r="AIX25" s="90"/>
      <c r="AIY25" s="90"/>
      <c r="AIZ25" s="90"/>
      <c r="AJA25" s="90"/>
      <c r="AJB25" s="90"/>
      <c r="AJC25" s="90"/>
      <c r="AJD25" s="90"/>
      <c r="AJE25" s="90"/>
      <c r="AJF25" s="90"/>
      <c r="AJG25" s="90"/>
      <c r="AJH25" s="90"/>
      <c r="AJI25" s="90"/>
      <c r="AJJ25" s="90"/>
      <c r="AJK25" s="90"/>
      <c r="AJL25" s="90"/>
      <c r="AJM25" s="90"/>
      <c r="AJN25" s="90"/>
      <c r="AJO25" s="90"/>
      <c r="AJP25" s="90"/>
      <c r="AJQ25" s="90"/>
      <c r="AJR25" s="90"/>
      <c r="AJS25" s="90"/>
      <c r="AJT25" s="90"/>
      <c r="AJU25" s="90"/>
      <c r="AJV25" s="90"/>
      <c r="AJW25" s="90"/>
      <c r="AJX25" s="90"/>
      <c r="AJY25" s="90"/>
      <c r="AJZ25" s="90"/>
      <c r="AKA25" s="90"/>
      <c r="AKB25" s="90"/>
      <c r="AKC25" s="90"/>
      <c r="AKD25" s="90"/>
      <c r="AKE25" s="90"/>
      <c r="AKF25" s="90"/>
      <c r="AKG25" s="90"/>
      <c r="AKH25" s="90"/>
      <c r="AKI25" s="90"/>
      <c r="AKJ25" s="90"/>
      <c r="AKK25" s="90"/>
      <c r="AKL25" s="90"/>
      <c r="AKM25" s="90"/>
      <c r="AKN25" s="90"/>
      <c r="AKO25" s="90"/>
      <c r="AKP25" s="90"/>
      <c r="AKQ25" s="90"/>
      <c r="AKR25" s="90"/>
      <c r="AKS25" s="90"/>
      <c r="AKT25" s="90"/>
      <c r="AKU25" s="90"/>
      <c r="AKV25" s="90"/>
      <c r="AKW25" s="90"/>
      <c r="AKX25" s="90"/>
      <c r="AKY25" s="90"/>
      <c r="AKZ25" s="90"/>
      <c r="ALA25" s="90"/>
      <c r="ALB25" s="90"/>
      <c r="ALC25" s="90"/>
      <c r="ALD25" s="90"/>
      <c r="ALE25" s="90"/>
      <c r="ALF25" s="90"/>
      <c r="ALG25" s="90"/>
      <c r="ALH25" s="90"/>
      <c r="ALI25" s="90"/>
      <c r="ALJ25" s="90"/>
      <c r="ALK25" s="90"/>
      <c r="ALL25" s="90"/>
      <c r="ALM25" s="90"/>
      <c r="ALN25" s="90"/>
      <c r="ALO25" s="90"/>
      <c r="ALP25" s="90"/>
      <c r="ALQ25" s="90"/>
      <c r="ALR25" s="90"/>
      <c r="ALS25" s="90"/>
      <c r="ALT25" s="90"/>
      <c r="ALU25" s="90"/>
      <c r="ALV25" s="90"/>
      <c r="ALW25" s="90"/>
      <c r="ALX25" s="90"/>
      <c r="ALY25" s="90"/>
      <c r="ALZ25" s="90"/>
      <c r="AMA25" s="90"/>
      <c r="AMB25" s="90"/>
      <c r="AMC25" s="90"/>
      <c r="AMD25" s="90"/>
      <c r="AME25" s="90"/>
      <c r="AMF25" s="90"/>
      <c r="AMG25" s="90"/>
      <c r="AMH25" s="90"/>
      <c r="AMI25" s="90"/>
    </row>
    <row r="26" spans="1:1023" ht="409.5" x14ac:dyDescent="0.3">
      <c r="A26" s="395">
        <v>15</v>
      </c>
      <c r="B26" s="396" t="s">
        <v>712</v>
      </c>
      <c r="C26" s="367"/>
      <c r="D26" s="396" t="s">
        <v>396</v>
      </c>
      <c r="E26" s="396" t="s">
        <v>453</v>
      </c>
      <c r="F26" s="410"/>
      <c r="G26" s="413"/>
      <c r="H26" s="416"/>
      <c r="I26" s="419"/>
      <c r="J26" s="136" t="s">
        <v>735</v>
      </c>
      <c r="K26" s="137" t="s">
        <v>796</v>
      </c>
      <c r="L26" s="419"/>
      <c r="M26" s="419"/>
      <c r="N26" s="407"/>
      <c r="O26" s="369"/>
      <c r="P26" s="391"/>
      <c r="Q26" s="385"/>
      <c r="R26" s="393"/>
      <c r="S26" s="394"/>
      <c r="T26" s="385"/>
      <c r="U26" s="404"/>
      <c r="V26" s="136" t="s">
        <v>112</v>
      </c>
      <c r="W26" s="138" t="s">
        <v>797</v>
      </c>
      <c r="X26" s="139" t="s">
        <v>798</v>
      </c>
      <c r="Y26" s="145" t="s">
        <v>799</v>
      </c>
      <c r="Z26" s="140" t="s">
        <v>800</v>
      </c>
      <c r="AA26" s="120" t="str">
        <f t="shared" si="5"/>
        <v>Probabilidad</v>
      </c>
      <c r="AB26" s="121" t="s">
        <v>740</v>
      </c>
      <c r="AC26" s="121" t="s">
        <v>728</v>
      </c>
      <c r="AD26" s="122" t="str">
        <f t="shared" si="6"/>
        <v>30%</v>
      </c>
      <c r="AE26" s="121" t="s">
        <v>729</v>
      </c>
      <c r="AF26" s="121" t="s">
        <v>730</v>
      </c>
      <c r="AG26" s="121" t="s">
        <v>731</v>
      </c>
      <c r="AH26" s="123">
        <f>IFERROR(IF(AND(AA25="Probabilidad",AA26="Probabilidad"),(AI25-(+AI25*AD26)),IF(AND(AA26="Probabilidad",AA25="Impacto"),(AI25-(+AI25*AD26)),IF(AA26="Impacto",AI25,""))),"")</f>
        <v>0.33599999999999997</v>
      </c>
      <c r="AI26" s="122">
        <f t="shared" si="7"/>
        <v>0.33599999999999997</v>
      </c>
      <c r="AJ26" s="387"/>
      <c r="AK26" s="388"/>
      <c r="AL26" s="124">
        <f t="shared" si="8"/>
        <v>1</v>
      </c>
      <c r="AM26" s="389"/>
      <c r="AN26" s="388"/>
      <c r="AO26" s="384"/>
      <c r="AP26" s="367"/>
      <c r="AQ26" s="120" t="s">
        <v>118</v>
      </c>
      <c r="AR26" s="134" t="s">
        <v>94</v>
      </c>
      <c r="AS26" s="134" t="s">
        <v>94</v>
      </c>
      <c r="AT26" s="141" t="s">
        <v>94</v>
      </c>
      <c r="AU26" s="127" t="s">
        <v>94</v>
      </c>
      <c r="AV26" s="402"/>
      <c r="AW26" s="142" t="s">
        <v>112</v>
      </c>
      <c r="AX26" s="264" t="s">
        <v>2866</v>
      </c>
      <c r="AY26" s="265" t="s">
        <v>3517</v>
      </c>
      <c r="AZ26" s="265" t="s">
        <v>3432</v>
      </c>
      <c r="BA26" s="143" t="s">
        <v>118</v>
      </c>
      <c r="BB26" s="128"/>
      <c r="BC26" s="128"/>
      <c r="BD26" s="128"/>
      <c r="BE26" s="373"/>
      <c r="BF26" s="374"/>
      <c r="BG26" s="374"/>
      <c r="BH26" s="131"/>
      <c r="AMI26" s="86"/>
    </row>
    <row r="27" spans="1:1023" ht="409.5" x14ac:dyDescent="0.3">
      <c r="A27" s="395">
        <v>15</v>
      </c>
      <c r="B27" s="396" t="s">
        <v>712</v>
      </c>
      <c r="C27" s="367"/>
      <c r="D27" s="396" t="s">
        <v>396</v>
      </c>
      <c r="E27" s="396" t="s">
        <v>453</v>
      </c>
      <c r="F27" s="410"/>
      <c r="G27" s="413"/>
      <c r="H27" s="416"/>
      <c r="I27" s="419"/>
      <c r="J27" s="136" t="s">
        <v>741</v>
      </c>
      <c r="K27" s="137" t="s">
        <v>801</v>
      </c>
      <c r="L27" s="419"/>
      <c r="M27" s="419"/>
      <c r="N27" s="407"/>
      <c r="O27" s="369"/>
      <c r="P27" s="391"/>
      <c r="Q27" s="385"/>
      <c r="R27" s="393"/>
      <c r="S27" s="394"/>
      <c r="T27" s="385"/>
      <c r="U27" s="404"/>
      <c r="V27" s="136" t="s">
        <v>124</v>
      </c>
      <c r="W27" s="138" t="s">
        <v>802</v>
      </c>
      <c r="X27" s="139" t="s">
        <v>803</v>
      </c>
      <c r="Y27" s="145" t="s">
        <v>804</v>
      </c>
      <c r="Z27" s="140" t="s">
        <v>800</v>
      </c>
      <c r="AA27" s="120" t="str">
        <f t="shared" si="5"/>
        <v>Probabilidad</v>
      </c>
      <c r="AB27" s="121" t="s">
        <v>727</v>
      </c>
      <c r="AC27" s="121" t="s">
        <v>728</v>
      </c>
      <c r="AD27" s="122" t="str">
        <f t="shared" si="6"/>
        <v>40%</v>
      </c>
      <c r="AE27" s="121" t="s">
        <v>729</v>
      </c>
      <c r="AF27" s="121" t="s">
        <v>730</v>
      </c>
      <c r="AG27" s="121" t="s">
        <v>731</v>
      </c>
      <c r="AH27" s="123">
        <f t="shared" ref="AH27:AH31" si="16">IFERROR(IF(AND(AA26="Probabilidad",AA27="Probabilidad"),(AI26-(+AI26*AD27)),IF(AND(AA27="Probabilidad",AA26="Impacto"),(AI26-(+AI26*AD27)),IF(AA27="Impacto",AI26,""))),"")</f>
        <v>0.20159999999999997</v>
      </c>
      <c r="AI27" s="122">
        <f t="shared" si="7"/>
        <v>0.20159999999999997</v>
      </c>
      <c r="AJ27" s="387"/>
      <c r="AK27" s="388"/>
      <c r="AL27" s="124">
        <f t="shared" si="8"/>
        <v>1</v>
      </c>
      <c r="AM27" s="389"/>
      <c r="AN27" s="388"/>
      <c r="AO27" s="384"/>
      <c r="AP27" s="367"/>
      <c r="AQ27" s="120" t="s">
        <v>128</v>
      </c>
      <c r="AR27" s="134" t="s">
        <v>94</v>
      </c>
      <c r="AS27" s="134" t="s">
        <v>94</v>
      </c>
      <c r="AT27" s="134" t="s">
        <v>94</v>
      </c>
      <c r="AU27" s="134" t="s">
        <v>94</v>
      </c>
      <c r="AV27" s="402"/>
      <c r="AW27" s="142" t="s">
        <v>124</v>
      </c>
      <c r="AX27" s="264" t="s">
        <v>2866</v>
      </c>
      <c r="AY27" s="265" t="s">
        <v>3518</v>
      </c>
      <c r="AZ27" s="265" t="s">
        <v>3519</v>
      </c>
      <c r="BA27" s="143" t="s">
        <v>128</v>
      </c>
      <c r="BB27" s="128"/>
      <c r="BC27" s="128"/>
      <c r="BD27" s="128"/>
      <c r="BE27" s="373"/>
      <c r="BF27" s="374"/>
      <c r="BG27" s="374"/>
      <c r="BH27" s="131"/>
      <c r="AMI27" s="86"/>
    </row>
    <row r="28" spans="1:1023" ht="409.5" x14ac:dyDescent="0.3">
      <c r="A28" s="395">
        <v>15</v>
      </c>
      <c r="B28" s="396" t="s">
        <v>712</v>
      </c>
      <c r="C28" s="367"/>
      <c r="D28" s="396" t="s">
        <v>396</v>
      </c>
      <c r="E28" s="396" t="s">
        <v>453</v>
      </c>
      <c r="F28" s="410"/>
      <c r="G28" s="413"/>
      <c r="H28" s="416"/>
      <c r="I28" s="419"/>
      <c r="J28" s="136" t="s">
        <v>749</v>
      </c>
      <c r="K28" s="137" t="s">
        <v>805</v>
      </c>
      <c r="L28" s="419"/>
      <c r="M28" s="419"/>
      <c r="N28" s="407"/>
      <c r="O28" s="369"/>
      <c r="P28" s="391"/>
      <c r="Q28" s="385"/>
      <c r="R28" s="393"/>
      <c r="S28" s="394"/>
      <c r="T28" s="385"/>
      <c r="U28" s="404"/>
      <c r="V28" s="136" t="s">
        <v>131</v>
      </c>
      <c r="W28" s="138" t="s">
        <v>806</v>
      </c>
      <c r="X28" s="139" t="s">
        <v>807</v>
      </c>
      <c r="Y28" s="145" t="s">
        <v>804</v>
      </c>
      <c r="Z28" s="140" t="s">
        <v>800</v>
      </c>
      <c r="AA28" s="120" t="str">
        <f t="shared" si="5"/>
        <v>Impacto</v>
      </c>
      <c r="AB28" s="121" t="s">
        <v>808</v>
      </c>
      <c r="AC28" s="121" t="s">
        <v>728</v>
      </c>
      <c r="AD28" s="122" t="str">
        <f t="shared" si="6"/>
        <v>25%</v>
      </c>
      <c r="AE28" s="121" t="s">
        <v>729</v>
      </c>
      <c r="AF28" s="121" t="s">
        <v>809</v>
      </c>
      <c r="AG28" s="121" t="s">
        <v>731</v>
      </c>
      <c r="AH28" s="123">
        <f t="shared" si="16"/>
        <v>0.20159999999999997</v>
      </c>
      <c r="AI28" s="122">
        <f t="shared" si="7"/>
        <v>0.20159999999999997</v>
      </c>
      <c r="AJ28" s="387"/>
      <c r="AK28" s="388"/>
      <c r="AL28" s="124">
        <f t="shared" si="8"/>
        <v>0.75</v>
      </c>
      <c r="AM28" s="389"/>
      <c r="AN28" s="388"/>
      <c r="AO28" s="384"/>
      <c r="AP28" s="367"/>
      <c r="AQ28" s="120" t="s">
        <v>136</v>
      </c>
      <c r="AR28" s="134" t="s">
        <v>94</v>
      </c>
      <c r="AS28" s="134" t="s">
        <v>94</v>
      </c>
      <c r="AT28" s="134" t="s">
        <v>94</v>
      </c>
      <c r="AU28" s="134" t="s">
        <v>94</v>
      </c>
      <c r="AV28" s="402"/>
      <c r="AW28" s="142" t="s">
        <v>131</v>
      </c>
      <c r="AX28" s="264" t="s">
        <v>2866</v>
      </c>
      <c r="AY28" s="265" t="s">
        <v>3520</v>
      </c>
      <c r="AZ28" s="265" t="s">
        <v>3433</v>
      </c>
      <c r="BA28" s="143" t="s">
        <v>136</v>
      </c>
      <c r="BB28" s="128"/>
      <c r="BC28" s="128"/>
      <c r="BD28" s="128"/>
      <c r="BE28" s="373"/>
      <c r="BF28" s="374"/>
      <c r="BG28" s="374"/>
      <c r="BH28" s="131"/>
      <c r="AMI28" s="86"/>
    </row>
    <row r="29" spans="1:1023" ht="16.5" customHeight="1" x14ac:dyDescent="0.3">
      <c r="A29" s="395">
        <v>15</v>
      </c>
      <c r="B29" s="396" t="s">
        <v>712</v>
      </c>
      <c r="C29" s="367"/>
      <c r="D29" s="396" t="s">
        <v>396</v>
      </c>
      <c r="E29" s="396" t="s">
        <v>453</v>
      </c>
      <c r="F29" s="410"/>
      <c r="G29" s="413"/>
      <c r="H29" s="416"/>
      <c r="I29" s="419"/>
      <c r="J29" s="136" t="s">
        <v>756</v>
      </c>
      <c r="K29" s="137"/>
      <c r="L29" s="419"/>
      <c r="M29" s="419"/>
      <c r="N29" s="407"/>
      <c r="O29" s="369"/>
      <c r="P29" s="391"/>
      <c r="Q29" s="385"/>
      <c r="R29" s="393"/>
      <c r="S29" s="394"/>
      <c r="T29" s="385"/>
      <c r="U29" s="404"/>
      <c r="V29" s="136" t="s">
        <v>139</v>
      </c>
      <c r="W29" s="138"/>
      <c r="X29" s="139"/>
      <c r="Y29" s="145"/>
      <c r="Z29" s="138"/>
      <c r="AA29" s="120" t="str">
        <f t="shared" si="5"/>
        <v/>
      </c>
      <c r="AB29" s="121"/>
      <c r="AC29" s="121"/>
      <c r="AD29" s="122" t="str">
        <f t="shared" si="6"/>
        <v/>
      </c>
      <c r="AE29" s="121"/>
      <c r="AF29" s="121"/>
      <c r="AG29" s="121"/>
      <c r="AH29" s="123" t="str">
        <f t="shared" si="16"/>
        <v/>
      </c>
      <c r="AI29" s="122" t="str">
        <f t="shared" si="7"/>
        <v/>
      </c>
      <c r="AJ29" s="387"/>
      <c r="AK29" s="388"/>
      <c r="AL29" s="124" t="str">
        <f t="shared" si="8"/>
        <v/>
      </c>
      <c r="AM29" s="389"/>
      <c r="AN29" s="388"/>
      <c r="AO29" s="384"/>
      <c r="AP29" s="367"/>
      <c r="AQ29" s="120" t="s">
        <v>145</v>
      </c>
      <c r="AR29" s="119"/>
      <c r="AS29" s="119"/>
      <c r="AT29" s="126"/>
      <c r="AU29" s="119"/>
      <c r="AV29" s="402"/>
      <c r="AW29" s="142" t="s">
        <v>139</v>
      </c>
      <c r="AX29" s="128"/>
      <c r="AY29" s="129"/>
      <c r="AZ29" s="130"/>
      <c r="BA29" s="143" t="s">
        <v>145</v>
      </c>
      <c r="BB29" s="128"/>
      <c r="BC29" s="128"/>
      <c r="BD29" s="128"/>
      <c r="BE29" s="373"/>
      <c r="BF29" s="374"/>
      <c r="BG29" s="374"/>
      <c r="BH29" s="131"/>
      <c r="AMI29" s="86"/>
    </row>
    <row r="30" spans="1:1023" ht="16.5" customHeight="1" x14ac:dyDescent="0.3">
      <c r="A30" s="395">
        <v>15</v>
      </c>
      <c r="B30" s="396" t="s">
        <v>712</v>
      </c>
      <c r="C30" s="367"/>
      <c r="D30" s="396" t="s">
        <v>396</v>
      </c>
      <c r="E30" s="396" t="s">
        <v>453</v>
      </c>
      <c r="F30" s="410"/>
      <c r="G30" s="413"/>
      <c r="H30" s="416"/>
      <c r="I30" s="419"/>
      <c r="J30" s="136" t="s">
        <v>757</v>
      </c>
      <c r="K30" s="137"/>
      <c r="L30" s="419"/>
      <c r="M30" s="419"/>
      <c r="N30" s="407"/>
      <c r="O30" s="369"/>
      <c r="P30" s="391"/>
      <c r="Q30" s="385"/>
      <c r="R30" s="393"/>
      <c r="S30" s="394"/>
      <c r="T30" s="385"/>
      <c r="U30" s="404"/>
      <c r="V30" s="136" t="s">
        <v>150</v>
      </c>
      <c r="W30" s="138"/>
      <c r="X30" s="139"/>
      <c r="Y30" s="145"/>
      <c r="Z30" s="138"/>
      <c r="AA30" s="120" t="str">
        <f t="shared" si="5"/>
        <v/>
      </c>
      <c r="AB30" s="121"/>
      <c r="AC30" s="121"/>
      <c r="AD30" s="122" t="str">
        <f t="shared" si="6"/>
        <v/>
      </c>
      <c r="AE30" s="121"/>
      <c r="AF30" s="121"/>
      <c r="AG30" s="121"/>
      <c r="AH30" s="123" t="str">
        <f t="shared" si="16"/>
        <v/>
      </c>
      <c r="AI30" s="122" t="str">
        <f t="shared" si="7"/>
        <v/>
      </c>
      <c r="AJ30" s="387"/>
      <c r="AK30" s="388"/>
      <c r="AL30" s="124" t="str">
        <f t="shared" si="8"/>
        <v/>
      </c>
      <c r="AM30" s="389"/>
      <c r="AN30" s="388"/>
      <c r="AO30" s="384"/>
      <c r="AP30" s="367"/>
      <c r="AQ30" s="120" t="s">
        <v>155</v>
      </c>
      <c r="AR30" s="119"/>
      <c r="AS30" s="119"/>
      <c r="AT30" s="126"/>
      <c r="AU30" s="119"/>
      <c r="AV30" s="402"/>
      <c r="AW30" s="142" t="s">
        <v>150</v>
      </c>
      <c r="AX30" s="128"/>
      <c r="AY30" s="129"/>
      <c r="AZ30" s="130"/>
      <c r="BA30" s="143" t="s">
        <v>155</v>
      </c>
      <c r="BB30" s="128"/>
      <c r="BC30" s="128"/>
      <c r="BD30" s="128"/>
      <c r="BE30" s="373"/>
      <c r="BF30" s="374"/>
      <c r="BG30" s="374"/>
      <c r="BH30" s="131"/>
      <c r="AMI30" s="86"/>
    </row>
    <row r="31" spans="1:1023" ht="16.5" customHeight="1" x14ac:dyDescent="0.3">
      <c r="A31" s="395">
        <v>15</v>
      </c>
      <c r="B31" s="396" t="s">
        <v>712</v>
      </c>
      <c r="C31" s="367"/>
      <c r="D31" s="396" t="s">
        <v>396</v>
      </c>
      <c r="E31" s="396" t="s">
        <v>453</v>
      </c>
      <c r="F31" s="411"/>
      <c r="G31" s="414"/>
      <c r="H31" s="417"/>
      <c r="I31" s="420"/>
      <c r="J31" s="136" t="s">
        <v>758</v>
      </c>
      <c r="K31" s="137"/>
      <c r="L31" s="420"/>
      <c r="M31" s="420"/>
      <c r="N31" s="408"/>
      <c r="O31" s="369"/>
      <c r="P31" s="392"/>
      <c r="Q31" s="385"/>
      <c r="R31" s="393"/>
      <c r="S31" s="394"/>
      <c r="T31" s="385"/>
      <c r="U31" s="405"/>
      <c r="V31" s="136" t="s">
        <v>161</v>
      </c>
      <c r="W31" s="138"/>
      <c r="X31" s="139"/>
      <c r="Y31" s="145"/>
      <c r="Z31" s="138"/>
      <c r="AA31" s="120" t="str">
        <f t="shared" si="5"/>
        <v/>
      </c>
      <c r="AB31" s="121"/>
      <c r="AC31" s="121"/>
      <c r="AD31" s="122" t="str">
        <f t="shared" si="6"/>
        <v/>
      </c>
      <c r="AE31" s="121"/>
      <c r="AF31" s="121"/>
      <c r="AG31" s="121"/>
      <c r="AH31" s="123" t="str">
        <f t="shared" si="16"/>
        <v/>
      </c>
      <c r="AI31" s="122" t="str">
        <f t="shared" si="7"/>
        <v/>
      </c>
      <c r="AJ31" s="387"/>
      <c r="AK31" s="388"/>
      <c r="AL31" s="124" t="str">
        <f t="shared" si="8"/>
        <v/>
      </c>
      <c r="AM31" s="389"/>
      <c r="AN31" s="388"/>
      <c r="AO31" s="384"/>
      <c r="AP31" s="367"/>
      <c r="AQ31" s="120" t="s">
        <v>162</v>
      </c>
      <c r="AR31" s="119"/>
      <c r="AS31" s="119"/>
      <c r="AT31" s="126"/>
      <c r="AU31" s="119"/>
      <c r="AV31" s="402"/>
      <c r="AW31" s="142" t="s">
        <v>161</v>
      </c>
      <c r="AX31" s="128"/>
      <c r="AY31" s="129"/>
      <c r="AZ31" s="130"/>
      <c r="BA31" s="143" t="s">
        <v>162</v>
      </c>
      <c r="BB31" s="128"/>
      <c r="BC31" s="128"/>
      <c r="BD31" s="128"/>
      <c r="BE31" s="373"/>
      <c r="BF31" s="374"/>
      <c r="BG31" s="374"/>
      <c r="BH31" s="131"/>
      <c r="AMI31" s="86"/>
    </row>
    <row r="32" spans="1:1023" s="144" customFormat="1" ht="99" customHeight="1" x14ac:dyDescent="0.25">
      <c r="A32" s="395">
        <v>16</v>
      </c>
      <c r="B32" s="396" t="s">
        <v>712</v>
      </c>
      <c r="C32" s="367" t="s">
        <v>713</v>
      </c>
      <c r="D32" s="396" t="s">
        <v>334</v>
      </c>
      <c r="E32" s="396" t="s">
        <v>810</v>
      </c>
      <c r="F32" s="401" t="s">
        <v>336</v>
      </c>
      <c r="G32" s="424" t="s">
        <v>811</v>
      </c>
      <c r="H32" s="368" t="str">
        <f>IF(B32="Seguridad_Información","Posibilidad de "&amp;C32&amp;"con "&amp;M32&amp;" "&amp;"por"&amp;" "&amp;I32&amp;" "&amp;"debido a"&amp;" "&amp;L32,"Posibilidad de"&amp;" "&amp;M32&amp;" "&amp;"por"&amp;" "&amp;I32&amp;" debido a"&amp;" "&amp;L32)</f>
        <v>Posibilidad de Afectación Económica y Reputacional por fallas en la identificación del estado físico, de ocupación, y de productividad de los activos debido a información, conocimiento y capacidad operativa insuficiente</v>
      </c>
      <c r="I32" s="425" t="s">
        <v>812</v>
      </c>
      <c r="J32" s="136" t="s">
        <v>717</v>
      </c>
      <c r="K32" s="137" t="s">
        <v>813</v>
      </c>
      <c r="L32" s="425" t="s">
        <v>814</v>
      </c>
      <c r="M32" s="425" t="s">
        <v>763</v>
      </c>
      <c r="N32" s="426" t="s">
        <v>815</v>
      </c>
      <c r="O32" s="369" t="s">
        <v>765</v>
      </c>
      <c r="P32" s="390" t="str">
        <f>IF(OR($O32=[3]Tabla_Probabilidad!$D$30,$O32=[3]Tabla_Probabilidad!$D$32,$O32=[3]Tabla_Probabilidad!$J$32),"Muy Baja",IF(OR($O32=[3]Tabla_Probabilidad!$E$30,$O32=[3]Tabla_Probabilidad!$E$32,$O32=[3]Tabla_Probabilidad!$K$32),"Baja",IF(OR($O32=[3]Tabla_Probabilidad!$F$30,$O32=[3]Tabla_Probabilidad!$F$32,$O32=[3]Tabla_Probabilidad!$L$32),"Media",IF(OR($O32=[3]Tabla_Probabilidad!$G$30,$O32=[3]Tabla_Probabilidad!$G$32,$O32=[3]Tabla_Probabilidad!$M$32),"Alta",IF(OR($O32=[3]Tabla_Probabilidad!$H$30,$O32=[3]Tabla_Probabilidad!$H$32,$O32=[3]Tabla_Probabilidad!$N$32),"Muy Alta","")))))</f>
        <v>Alta</v>
      </c>
      <c r="Q32" s="385">
        <f t="shared" ref="Q32" si="17">IF(P32="","",IF(P32="Muy Baja",0.2,IF(P32="Baja",0.4,IF(P32="Media",0.6,IF(P32="Alta",0.8,IF(P32="Muy Alta",1,))))))</f>
        <v>0.8</v>
      </c>
      <c r="R32" s="393" t="s">
        <v>816</v>
      </c>
      <c r="S32" s="394" t="str">
        <f>IF(OR($R32=[3]Tabla_Impacto!$D$24,$R32=[3]Tabla_Impacto!$D$27,$R32=[3]Tabla_Impacto!$J$24,$R32=[3]Tabla_Impacto!$P$26,$R32=[3]Tabla_Impacto!$V$26,$R32=[3]Tabla_Impacto!$AB$26),"Leve",IF(OR($R32=[3]Tabla_Impacto!$E$24,$R32=[3]Tabla_Impacto!$E$27,$R32=[3]Tabla_Impacto!$K$24,$R32=[3]Tabla_Impacto!$Q$26,$R32=[3]Tabla_Impacto!$W$26,$R32=[3]Tabla_Impacto!$AC$26),"Menor",IF(OR($R32=[3]Tabla_Impacto!$F$24,$R32=[3]Tabla_Impacto!$F$27,$R32=[3]Tabla_Impacto!$L$24,$R32=[3]Tabla_Impacto!$R$26,$R32=[3]Tabla_Impacto!$X$26,$R32=[3]Tabla_Impacto!$AD$26),"Moderado",IF(OR($R32=[3]Tabla_Impacto!$G$24,$R32=[3]Tabla_Impacto!$G$27,$R32=[3]Tabla_Impacto!$M$24,$R32=[3]Tabla_Impacto!$S$26,$R32=[3]Tabla_Impacto!$Y$26,$R32=[3]Tabla_Impacto!$AE$26),"Mayor",IF(OR($R32=[3]Tabla_Impacto!$H$24,$R32=[3]Tabla_Impacto!$H$27,$R32=[3]Tabla_Impacto!$N$24,$R32=[3]Tabla_Impacto!$T$26,$R32=[3]Tabla_Impacto!$Z$26,$R32=[3]Tabla_Impacto!$AF$26),"Catastrófico","")))))</f>
        <v>Menor</v>
      </c>
      <c r="T32" s="385">
        <f t="shared" ref="T32" si="18">IF(S32="","",IF(S32="Leve",0.2,IF(S32="Menor",0.4,IF(S32="Moderado",0.6,IF(S32="Mayor",0.8,IF(S32="Catastrófico",1,))))))</f>
        <v>0.4</v>
      </c>
      <c r="U32" s="386" t="str">
        <f t="shared" ref="U32" si="19">IF(OR(AND(P32="Muy Baja",S32="Leve"),AND(P32="Muy Baja",S32="Menor"),AND(P32="Baja",S32="Leve")),"Bajo",IF(OR(AND(P32="Muy baja",S32="Moderado"),AND(P32="Baja",S32="Menor"),AND(P32="Baja",S32="Moderado"),AND(P32="Media",S32="Leve"),AND(P32="Media",S32="Menor"),AND(P32="Media",S32="Moderado"),AND(P32="Alta",S32="Leve"),AND(P32="Alta",S32="Menor")),"Moderado",IF(OR(AND(P32="Muy Baja",S32="Mayor"),AND(P32="Baja",S32="Mayor"),AND(P32="Media",S32="Mayor"),AND(P32="Alta",S32="Moderado"),AND(P32="Alta",S32="Mayor"),AND(P32="Muy Alta",S32="Leve"),AND(P32="Muy Alta",S32="Menor"),AND(P32="Muy Alta",S32="Moderado"),AND(P32="Muy Alta",S32="Mayor")),"Alto",IF(OR(AND(P32="Muy Baja",S32="Catastrófico"),AND(P32="Baja",S32="Catastrófico"),AND(P32="Media",S32="Catastrófico"),AND(P32="Alta",S32="Catastrófico"),AND(P32="Muy Alta",S32="Catastrófico")),"Extremo",""))))</f>
        <v>Moderado</v>
      </c>
      <c r="V32" s="136" t="s">
        <v>91</v>
      </c>
      <c r="W32" s="138" t="s">
        <v>817</v>
      </c>
      <c r="X32" s="139" t="s">
        <v>818</v>
      </c>
      <c r="Y32" s="145" t="s">
        <v>819</v>
      </c>
      <c r="Z32" s="134" t="s">
        <v>820</v>
      </c>
      <c r="AA32" s="120" t="str">
        <f t="shared" si="5"/>
        <v>Probabilidad</v>
      </c>
      <c r="AB32" s="121" t="s">
        <v>740</v>
      </c>
      <c r="AC32" s="121" t="s">
        <v>728</v>
      </c>
      <c r="AD32" s="122" t="str">
        <f t="shared" si="6"/>
        <v>30%</v>
      </c>
      <c r="AE32" s="121" t="s">
        <v>729</v>
      </c>
      <c r="AF32" s="121" t="s">
        <v>730</v>
      </c>
      <c r="AG32" s="121" t="s">
        <v>731</v>
      </c>
      <c r="AH32" s="123">
        <f>IFERROR(IF(AA32="Probabilidad",(Q32-(+Q32*AD32)),IF(AA32="Impacto",Q32,"")),"")</f>
        <v>0.56000000000000005</v>
      </c>
      <c r="AI32" s="122">
        <f t="shared" si="7"/>
        <v>0.56000000000000005</v>
      </c>
      <c r="AJ32" s="387" t="str">
        <f t="shared" ref="AJ32" si="20">IFERROR(IF(AK32="","",IF(AK32&lt;=0.2,"Muy Baja",IF(AK32&lt;=0.4,"Baja",IF(AK32&lt;=0.6,"Media",IF(AK32&lt;=0.8,"Alta","Muy Alta"))))),"")</f>
        <v>Muy Baja</v>
      </c>
      <c r="AK32" s="388">
        <f t="shared" ref="AK32" si="21">IFERROR(LOOKUP(MAX(AI32:AI38)+1,(AI32:AI38)),"")</f>
        <v>0.16464000000000001</v>
      </c>
      <c r="AL32" s="124">
        <f>IFERROR(IF(AA32="Impacto",(T32-(+T32*AD32)),IF(AA32="Probabilidad",T32,"")),"")</f>
        <v>0.4</v>
      </c>
      <c r="AM32" s="389" t="str">
        <f t="shared" ref="AM32" si="22">IFERROR(IF(AN32="","",IF(AN32&lt;=0.2,"Leve",IF(AN32&lt;=0.4,"Menor",IF(AN32&lt;=0.6,"Moderado",IF(AN32&lt;=0.8,"Mayor","Catastrófico"))))),"")</f>
        <v>Menor</v>
      </c>
      <c r="AN32" s="388">
        <f t="shared" ref="AN32" si="23">IFERROR(LOOKUP(MAX(AL32:AL38)+1,(AL32:AL38)),"")</f>
        <v>0.30000000000000004</v>
      </c>
      <c r="AO32" s="384" t="str">
        <f t="shared" ref="AO32" si="24">IFERROR(IF(OR(AND(AJ32="Muy Baja",AM32="Leve"),AND(AJ32="Muy Baja",AM32="Menor"),AND(AJ32="Baja",AM32="Leve")),"Bajo",IF(OR(AND(AJ32="Muy baja",AM32="Moderado"),AND(AJ32="Baja",AM32="Menor"),AND(AJ32="Baja",AM32="Moderado"),AND(AJ32="Media",AM32="Leve"),AND(AJ32="Media",AM32="Menor"),AND(AJ32="Media",AM32="Moderado"),AND(AJ32="Alta",AM32="Leve"),AND(AJ32="Alta",AM32="Menor")),"Moderado",IF(OR(AND(AJ32="Muy Baja",AM32="Mayor"),AND(AJ32="Baja",AM32="Mayor"),AND(AJ32="Media",AM32="Mayor"),AND(AJ32="Alta",AM32="Moderado"),AND(AJ32="Alta",AM32="Mayor"),AND(AJ32="Muy Alta",AM32="Leve"),AND(AJ32="Muy Alta",AM32="Menor"),AND(AJ32="Muy Alta",AM32="Moderado"),AND(AJ32="Muy Alta",AM32="Mayor")),"Alto",IF(OR(AND(AJ32="Muy Baja",AM32="Catastrófico"),AND(AJ32="Baja",AM32="Catastrófico"),AND(AJ32="Media",AM32="Catastrófico"),AND(AJ32="Alta",AM32="Catastrófico"),AND(AJ32="Muy Alta",AM32="Catastrófico")),"Extremo","")))),"")</f>
        <v>Bajo</v>
      </c>
      <c r="AP32" s="367" t="s">
        <v>821</v>
      </c>
      <c r="AQ32" s="120" t="s">
        <v>105</v>
      </c>
      <c r="AR32" s="134" t="s">
        <v>94</v>
      </c>
      <c r="AS32" s="134" t="s">
        <v>94</v>
      </c>
      <c r="AT32" s="134" t="s">
        <v>94</v>
      </c>
      <c r="AU32" s="134" t="s">
        <v>94</v>
      </c>
      <c r="AV32" s="402" t="s">
        <v>822</v>
      </c>
      <c r="AW32" s="142" t="s">
        <v>91</v>
      </c>
      <c r="AX32" s="264" t="s">
        <v>2866</v>
      </c>
      <c r="AY32" s="265" t="s">
        <v>3521</v>
      </c>
      <c r="AZ32" s="265" t="s">
        <v>3522</v>
      </c>
      <c r="BA32" s="143" t="s">
        <v>105</v>
      </c>
      <c r="BB32" s="128"/>
      <c r="BC32" s="128"/>
      <c r="BD32" s="128"/>
      <c r="BE32" s="373" t="s">
        <v>2891</v>
      </c>
      <c r="BF32" s="374"/>
      <c r="BG32" s="374"/>
      <c r="BH32" s="131"/>
      <c r="BI32" s="90"/>
      <c r="BJ32" s="90"/>
      <c r="BK32" s="90"/>
      <c r="BL32" s="90"/>
      <c r="BM32" s="90"/>
      <c r="BN32" s="90"/>
      <c r="BO32" s="90"/>
      <c r="BP32" s="90"/>
      <c r="BQ32" s="90"/>
      <c r="BR32" s="90"/>
      <c r="BS32" s="90"/>
      <c r="BT32" s="90"/>
      <c r="BU32" s="90"/>
      <c r="BV32" s="90"/>
      <c r="BW32" s="90"/>
      <c r="BX32" s="90"/>
      <c r="BY32" s="90"/>
      <c r="BZ32" s="90"/>
      <c r="CA32" s="90"/>
      <c r="CB32" s="90"/>
      <c r="CC32" s="90"/>
      <c r="CD32" s="90"/>
      <c r="CE32" s="90"/>
      <c r="CF32" s="90"/>
      <c r="CG32" s="90"/>
      <c r="CH32" s="90"/>
      <c r="CI32" s="90"/>
      <c r="CJ32" s="90"/>
      <c r="CK32" s="90"/>
      <c r="CL32" s="90"/>
      <c r="CM32" s="90"/>
      <c r="CN32" s="90"/>
      <c r="CO32" s="90"/>
      <c r="CP32" s="90"/>
      <c r="CQ32" s="90"/>
      <c r="CR32" s="90"/>
      <c r="CS32" s="90"/>
      <c r="CT32" s="90"/>
      <c r="CU32" s="90"/>
      <c r="CV32" s="90"/>
      <c r="CW32" s="90"/>
      <c r="CX32" s="90"/>
      <c r="CY32" s="90"/>
      <c r="CZ32" s="90"/>
      <c r="DA32" s="90"/>
      <c r="DB32" s="90"/>
      <c r="DC32" s="90"/>
      <c r="DD32" s="90"/>
      <c r="DE32" s="90"/>
      <c r="DF32" s="90"/>
      <c r="DG32" s="90"/>
      <c r="DH32" s="90"/>
      <c r="DI32" s="90"/>
      <c r="DJ32" s="90"/>
      <c r="DK32" s="90"/>
      <c r="DL32" s="90"/>
      <c r="DM32" s="90"/>
      <c r="DN32" s="90"/>
      <c r="DO32" s="90"/>
      <c r="DP32" s="90"/>
      <c r="DQ32" s="90"/>
      <c r="DR32" s="90"/>
      <c r="DS32" s="90"/>
      <c r="DT32" s="90"/>
      <c r="DU32" s="90"/>
      <c r="DV32" s="90"/>
      <c r="DW32" s="90"/>
      <c r="DX32" s="90"/>
      <c r="DY32" s="90"/>
      <c r="DZ32" s="90"/>
      <c r="EA32" s="90"/>
      <c r="EB32" s="90"/>
      <c r="EC32" s="90"/>
      <c r="ED32" s="90"/>
      <c r="EE32" s="90"/>
      <c r="EF32" s="90"/>
      <c r="EG32" s="90"/>
      <c r="EH32" s="90"/>
      <c r="EI32" s="90"/>
      <c r="EJ32" s="90"/>
      <c r="EK32" s="90"/>
      <c r="EL32" s="90"/>
      <c r="EM32" s="90"/>
      <c r="EN32" s="90"/>
      <c r="EO32" s="90"/>
      <c r="EP32" s="90"/>
      <c r="EQ32" s="90"/>
      <c r="ER32" s="90"/>
      <c r="ES32" s="90"/>
      <c r="ET32" s="90"/>
      <c r="EU32" s="90"/>
      <c r="EV32" s="90"/>
      <c r="EW32" s="90"/>
      <c r="EX32" s="90"/>
      <c r="EY32" s="90"/>
      <c r="EZ32" s="90"/>
      <c r="FA32" s="90"/>
      <c r="FB32" s="90"/>
      <c r="FC32" s="90"/>
      <c r="FD32" s="90"/>
      <c r="FE32" s="90"/>
      <c r="FF32" s="90"/>
      <c r="FG32" s="90"/>
      <c r="FH32" s="90"/>
      <c r="FI32" s="90"/>
      <c r="FJ32" s="90"/>
      <c r="FK32" s="90"/>
      <c r="FL32" s="90"/>
      <c r="FM32" s="90"/>
      <c r="FN32" s="90"/>
      <c r="FO32" s="90"/>
      <c r="FP32" s="90"/>
      <c r="FQ32" s="90"/>
      <c r="FR32" s="90"/>
      <c r="FS32" s="90"/>
      <c r="FT32" s="90"/>
      <c r="FU32" s="90"/>
      <c r="FV32" s="90"/>
      <c r="FW32" s="90"/>
      <c r="FX32" s="90"/>
      <c r="FY32" s="90"/>
      <c r="FZ32" s="90"/>
      <c r="GA32" s="90"/>
      <c r="GB32" s="90"/>
      <c r="GC32" s="90"/>
      <c r="GD32" s="90"/>
      <c r="GE32" s="90"/>
      <c r="GF32" s="90"/>
      <c r="GG32" s="90"/>
      <c r="GH32" s="90"/>
      <c r="GI32" s="90"/>
      <c r="GJ32" s="90"/>
      <c r="GK32" s="90"/>
      <c r="GL32" s="90"/>
      <c r="GM32" s="90"/>
      <c r="GN32" s="90"/>
      <c r="GO32" s="90"/>
      <c r="GP32" s="90"/>
      <c r="GQ32" s="90"/>
      <c r="GR32" s="90"/>
      <c r="GS32" s="90"/>
      <c r="GT32" s="90"/>
      <c r="GU32" s="90"/>
      <c r="GV32" s="90"/>
      <c r="GW32" s="90"/>
      <c r="GX32" s="90"/>
      <c r="GY32" s="90"/>
      <c r="GZ32" s="90"/>
      <c r="HA32" s="90"/>
      <c r="HB32" s="90"/>
      <c r="HC32" s="90"/>
      <c r="HD32" s="90"/>
      <c r="HE32" s="90"/>
      <c r="HF32" s="90"/>
      <c r="HG32" s="90"/>
      <c r="HH32" s="90"/>
      <c r="HI32" s="90"/>
      <c r="HJ32" s="90"/>
      <c r="HK32" s="90"/>
      <c r="HL32" s="90"/>
      <c r="HM32" s="90"/>
      <c r="HN32" s="90"/>
      <c r="HO32" s="90"/>
      <c r="HP32" s="90"/>
      <c r="HQ32" s="90"/>
      <c r="HR32" s="90"/>
      <c r="HS32" s="90"/>
      <c r="HT32" s="90"/>
      <c r="HU32" s="90"/>
      <c r="HV32" s="90"/>
      <c r="HW32" s="90"/>
      <c r="HX32" s="90"/>
      <c r="HY32" s="90"/>
      <c r="HZ32" s="90"/>
      <c r="IA32" s="90"/>
      <c r="IB32" s="90"/>
      <c r="IC32" s="90"/>
      <c r="ID32" s="90"/>
      <c r="IE32" s="90"/>
      <c r="IF32" s="90"/>
      <c r="IG32" s="90"/>
      <c r="IH32" s="90"/>
      <c r="II32" s="90"/>
      <c r="IJ32" s="90"/>
      <c r="IK32" s="90"/>
      <c r="IL32" s="90"/>
      <c r="IM32" s="90"/>
      <c r="IN32" s="90"/>
      <c r="IO32" s="90"/>
      <c r="IP32" s="90"/>
      <c r="IQ32" s="90"/>
      <c r="IR32" s="90"/>
      <c r="IS32" s="90"/>
      <c r="IT32" s="90"/>
      <c r="IU32" s="90"/>
      <c r="IV32" s="90"/>
      <c r="IW32" s="90"/>
      <c r="IX32" s="90"/>
      <c r="IY32" s="90"/>
      <c r="IZ32" s="90"/>
      <c r="JA32" s="90"/>
      <c r="JB32" s="90"/>
      <c r="JC32" s="90"/>
      <c r="JD32" s="90"/>
      <c r="JE32" s="90"/>
      <c r="JF32" s="90"/>
      <c r="JG32" s="90"/>
      <c r="JH32" s="90"/>
      <c r="JI32" s="90"/>
      <c r="JJ32" s="90"/>
      <c r="JK32" s="90"/>
      <c r="JL32" s="90"/>
      <c r="JM32" s="90"/>
      <c r="JN32" s="90"/>
      <c r="JO32" s="90"/>
      <c r="JP32" s="90"/>
      <c r="JQ32" s="90"/>
      <c r="JR32" s="90"/>
      <c r="JS32" s="90"/>
      <c r="JT32" s="90"/>
      <c r="JU32" s="90"/>
      <c r="JV32" s="90"/>
      <c r="JW32" s="90"/>
      <c r="JX32" s="90"/>
      <c r="JY32" s="90"/>
      <c r="JZ32" s="90"/>
      <c r="KA32" s="90"/>
      <c r="KB32" s="90"/>
      <c r="KC32" s="90"/>
      <c r="KD32" s="90"/>
      <c r="KE32" s="90"/>
      <c r="KF32" s="90"/>
      <c r="KG32" s="90"/>
      <c r="KH32" s="90"/>
      <c r="KI32" s="90"/>
      <c r="KJ32" s="90"/>
      <c r="KK32" s="90"/>
      <c r="KL32" s="90"/>
      <c r="KM32" s="90"/>
      <c r="KN32" s="90"/>
      <c r="KO32" s="90"/>
      <c r="KP32" s="90"/>
      <c r="KQ32" s="90"/>
      <c r="KR32" s="90"/>
      <c r="KS32" s="90"/>
      <c r="KT32" s="90"/>
      <c r="KU32" s="90"/>
      <c r="KV32" s="90"/>
      <c r="KW32" s="90"/>
      <c r="KX32" s="90"/>
      <c r="KY32" s="90"/>
      <c r="KZ32" s="90"/>
      <c r="LA32" s="90"/>
      <c r="LB32" s="90"/>
      <c r="LC32" s="90"/>
      <c r="LD32" s="90"/>
      <c r="LE32" s="90"/>
      <c r="LF32" s="90"/>
      <c r="LG32" s="90"/>
      <c r="LH32" s="90"/>
      <c r="LI32" s="90"/>
      <c r="LJ32" s="90"/>
      <c r="LK32" s="90"/>
      <c r="LL32" s="90"/>
      <c r="LM32" s="90"/>
      <c r="LN32" s="90"/>
      <c r="LO32" s="90"/>
      <c r="LP32" s="90"/>
      <c r="LQ32" s="90"/>
      <c r="LR32" s="90"/>
      <c r="LS32" s="90"/>
      <c r="LT32" s="90"/>
      <c r="LU32" s="90"/>
      <c r="LV32" s="90"/>
      <c r="LW32" s="90"/>
      <c r="LX32" s="90"/>
      <c r="LY32" s="90"/>
      <c r="LZ32" s="90"/>
      <c r="MA32" s="90"/>
      <c r="MB32" s="90"/>
      <c r="MC32" s="90"/>
      <c r="MD32" s="90"/>
      <c r="ME32" s="90"/>
      <c r="MF32" s="90"/>
      <c r="MG32" s="90"/>
      <c r="MH32" s="90"/>
      <c r="MI32" s="90"/>
      <c r="MJ32" s="90"/>
      <c r="MK32" s="90"/>
      <c r="ML32" s="90"/>
      <c r="MM32" s="90"/>
      <c r="MN32" s="90"/>
      <c r="MO32" s="90"/>
      <c r="MP32" s="90"/>
      <c r="MQ32" s="90"/>
      <c r="MR32" s="90"/>
      <c r="MS32" s="90"/>
      <c r="MT32" s="90"/>
      <c r="MU32" s="90"/>
      <c r="MV32" s="90"/>
      <c r="MW32" s="90"/>
      <c r="MX32" s="90"/>
      <c r="MY32" s="90"/>
      <c r="MZ32" s="90"/>
      <c r="NA32" s="90"/>
      <c r="NB32" s="90"/>
      <c r="NC32" s="90"/>
      <c r="ND32" s="90"/>
      <c r="NE32" s="90"/>
      <c r="NF32" s="90"/>
      <c r="NG32" s="90"/>
      <c r="NH32" s="90"/>
      <c r="NI32" s="90"/>
      <c r="NJ32" s="90"/>
      <c r="NK32" s="90"/>
      <c r="NL32" s="90"/>
      <c r="NM32" s="90"/>
      <c r="NN32" s="90"/>
      <c r="NO32" s="90"/>
      <c r="NP32" s="90"/>
      <c r="NQ32" s="90"/>
      <c r="NR32" s="90"/>
      <c r="NS32" s="90"/>
      <c r="NT32" s="90"/>
      <c r="NU32" s="90"/>
      <c r="NV32" s="90"/>
      <c r="NW32" s="90"/>
      <c r="NX32" s="90"/>
      <c r="NY32" s="90"/>
      <c r="NZ32" s="90"/>
      <c r="OA32" s="90"/>
      <c r="OB32" s="90"/>
      <c r="OC32" s="90"/>
      <c r="OD32" s="90"/>
      <c r="OE32" s="90"/>
      <c r="OF32" s="90"/>
      <c r="OG32" s="90"/>
      <c r="OH32" s="90"/>
      <c r="OI32" s="90"/>
      <c r="OJ32" s="90"/>
      <c r="OK32" s="90"/>
      <c r="OL32" s="90"/>
      <c r="OM32" s="90"/>
      <c r="ON32" s="90"/>
      <c r="OO32" s="90"/>
      <c r="OP32" s="90"/>
      <c r="OQ32" s="90"/>
      <c r="OR32" s="90"/>
      <c r="OS32" s="90"/>
      <c r="OT32" s="90"/>
      <c r="OU32" s="90"/>
      <c r="OV32" s="90"/>
      <c r="OW32" s="90"/>
      <c r="OX32" s="90"/>
      <c r="OY32" s="90"/>
      <c r="OZ32" s="90"/>
      <c r="PA32" s="90"/>
      <c r="PB32" s="90"/>
      <c r="PC32" s="90"/>
      <c r="PD32" s="90"/>
      <c r="PE32" s="90"/>
      <c r="PF32" s="90"/>
      <c r="PG32" s="90"/>
      <c r="PH32" s="90"/>
      <c r="PI32" s="90"/>
      <c r="PJ32" s="90"/>
      <c r="PK32" s="90"/>
      <c r="PL32" s="90"/>
      <c r="PM32" s="90"/>
      <c r="PN32" s="90"/>
      <c r="PO32" s="90"/>
      <c r="PP32" s="90"/>
      <c r="PQ32" s="90"/>
      <c r="PR32" s="90"/>
      <c r="PS32" s="90"/>
      <c r="PT32" s="90"/>
      <c r="PU32" s="90"/>
      <c r="PV32" s="90"/>
      <c r="PW32" s="90"/>
      <c r="PX32" s="90"/>
      <c r="PY32" s="90"/>
      <c r="PZ32" s="90"/>
      <c r="QA32" s="90"/>
      <c r="QB32" s="90"/>
      <c r="QC32" s="90"/>
      <c r="QD32" s="90"/>
      <c r="QE32" s="90"/>
      <c r="QF32" s="90"/>
      <c r="QG32" s="90"/>
      <c r="QH32" s="90"/>
      <c r="QI32" s="90"/>
      <c r="QJ32" s="90"/>
      <c r="QK32" s="90"/>
      <c r="QL32" s="90"/>
      <c r="QM32" s="90"/>
      <c r="QN32" s="90"/>
      <c r="QO32" s="90"/>
      <c r="QP32" s="90"/>
      <c r="QQ32" s="90"/>
      <c r="QR32" s="90"/>
      <c r="QS32" s="90"/>
      <c r="QT32" s="90"/>
      <c r="QU32" s="90"/>
      <c r="QV32" s="90"/>
      <c r="QW32" s="90"/>
      <c r="QX32" s="90"/>
      <c r="QY32" s="90"/>
      <c r="QZ32" s="90"/>
      <c r="RA32" s="90"/>
      <c r="RB32" s="90"/>
      <c r="RC32" s="90"/>
      <c r="RD32" s="90"/>
      <c r="RE32" s="90"/>
      <c r="RF32" s="90"/>
      <c r="RG32" s="90"/>
      <c r="RH32" s="90"/>
      <c r="RI32" s="90"/>
      <c r="RJ32" s="90"/>
      <c r="RK32" s="90"/>
      <c r="RL32" s="90"/>
      <c r="RM32" s="90"/>
      <c r="RN32" s="90"/>
      <c r="RO32" s="90"/>
      <c r="RP32" s="90"/>
      <c r="RQ32" s="90"/>
      <c r="RR32" s="90"/>
      <c r="RS32" s="90"/>
      <c r="RT32" s="90"/>
      <c r="RU32" s="90"/>
      <c r="RV32" s="90"/>
      <c r="RW32" s="90"/>
      <c r="RX32" s="90"/>
      <c r="RY32" s="90"/>
      <c r="RZ32" s="90"/>
      <c r="SA32" s="90"/>
      <c r="SB32" s="90"/>
      <c r="SC32" s="90"/>
      <c r="SD32" s="90"/>
      <c r="SE32" s="90"/>
      <c r="SF32" s="90"/>
      <c r="SG32" s="90"/>
      <c r="SH32" s="90"/>
      <c r="SI32" s="90"/>
      <c r="SJ32" s="90"/>
      <c r="SK32" s="90"/>
      <c r="SL32" s="90"/>
      <c r="SM32" s="90"/>
      <c r="SN32" s="90"/>
      <c r="SO32" s="90"/>
      <c r="SP32" s="90"/>
      <c r="SQ32" s="90"/>
      <c r="SR32" s="90"/>
      <c r="SS32" s="90"/>
      <c r="ST32" s="90"/>
      <c r="SU32" s="90"/>
      <c r="SV32" s="90"/>
      <c r="SW32" s="90"/>
      <c r="SX32" s="90"/>
      <c r="SY32" s="90"/>
      <c r="SZ32" s="90"/>
      <c r="TA32" s="90"/>
      <c r="TB32" s="90"/>
      <c r="TC32" s="90"/>
      <c r="TD32" s="90"/>
      <c r="TE32" s="90"/>
      <c r="TF32" s="90"/>
      <c r="TG32" s="90"/>
      <c r="TH32" s="90"/>
      <c r="TI32" s="90"/>
      <c r="TJ32" s="90"/>
      <c r="TK32" s="90"/>
      <c r="TL32" s="90"/>
      <c r="TM32" s="90"/>
      <c r="TN32" s="90"/>
      <c r="TO32" s="90"/>
      <c r="TP32" s="90"/>
      <c r="TQ32" s="90"/>
      <c r="TR32" s="90"/>
      <c r="TS32" s="90"/>
      <c r="TT32" s="90"/>
      <c r="TU32" s="90"/>
      <c r="TV32" s="90"/>
      <c r="TW32" s="90"/>
      <c r="TX32" s="90"/>
      <c r="TY32" s="90"/>
      <c r="TZ32" s="90"/>
      <c r="UA32" s="90"/>
      <c r="UB32" s="90"/>
      <c r="UC32" s="90"/>
      <c r="UD32" s="90"/>
      <c r="UE32" s="90"/>
      <c r="UF32" s="90"/>
      <c r="UG32" s="90"/>
      <c r="UH32" s="90"/>
      <c r="UI32" s="90"/>
      <c r="UJ32" s="90"/>
      <c r="UK32" s="90"/>
      <c r="UL32" s="90"/>
      <c r="UM32" s="90"/>
      <c r="UN32" s="90"/>
      <c r="UO32" s="90"/>
      <c r="UP32" s="90"/>
      <c r="UQ32" s="90"/>
      <c r="UR32" s="90"/>
      <c r="US32" s="90"/>
      <c r="UT32" s="90"/>
      <c r="UU32" s="90"/>
      <c r="UV32" s="90"/>
      <c r="UW32" s="90"/>
      <c r="UX32" s="90"/>
      <c r="UY32" s="90"/>
      <c r="UZ32" s="90"/>
      <c r="VA32" s="90"/>
      <c r="VB32" s="90"/>
      <c r="VC32" s="90"/>
      <c r="VD32" s="90"/>
      <c r="VE32" s="90"/>
      <c r="VF32" s="90"/>
      <c r="VG32" s="90"/>
      <c r="VH32" s="90"/>
      <c r="VI32" s="90"/>
      <c r="VJ32" s="90"/>
      <c r="VK32" s="90"/>
      <c r="VL32" s="90"/>
      <c r="VM32" s="90"/>
      <c r="VN32" s="90"/>
      <c r="VO32" s="90"/>
      <c r="VP32" s="90"/>
      <c r="VQ32" s="90"/>
      <c r="VR32" s="90"/>
      <c r="VS32" s="90"/>
      <c r="VT32" s="90"/>
      <c r="VU32" s="90"/>
      <c r="VV32" s="90"/>
      <c r="VW32" s="90"/>
      <c r="VX32" s="90"/>
      <c r="VY32" s="90"/>
      <c r="VZ32" s="90"/>
      <c r="WA32" s="90"/>
      <c r="WB32" s="90"/>
      <c r="WC32" s="90"/>
      <c r="WD32" s="90"/>
      <c r="WE32" s="90"/>
      <c r="WF32" s="90"/>
      <c r="WG32" s="90"/>
      <c r="WH32" s="90"/>
      <c r="WI32" s="90"/>
      <c r="WJ32" s="90"/>
      <c r="WK32" s="90"/>
      <c r="WL32" s="90"/>
      <c r="WM32" s="90"/>
      <c r="WN32" s="90"/>
      <c r="WO32" s="90"/>
      <c r="WP32" s="90"/>
      <c r="WQ32" s="90"/>
      <c r="WR32" s="90"/>
      <c r="WS32" s="90"/>
      <c r="WT32" s="90"/>
      <c r="WU32" s="90"/>
      <c r="WV32" s="90"/>
      <c r="WW32" s="90"/>
      <c r="WX32" s="90"/>
      <c r="WY32" s="90"/>
      <c r="WZ32" s="90"/>
      <c r="XA32" s="90"/>
      <c r="XB32" s="90"/>
      <c r="XC32" s="90"/>
      <c r="XD32" s="90"/>
      <c r="XE32" s="90"/>
      <c r="XF32" s="90"/>
      <c r="XG32" s="90"/>
      <c r="XH32" s="90"/>
      <c r="XI32" s="90"/>
      <c r="XJ32" s="90"/>
      <c r="XK32" s="90"/>
      <c r="XL32" s="90"/>
      <c r="XM32" s="90"/>
      <c r="XN32" s="90"/>
      <c r="XO32" s="90"/>
      <c r="XP32" s="90"/>
      <c r="XQ32" s="90"/>
      <c r="XR32" s="90"/>
      <c r="XS32" s="90"/>
      <c r="XT32" s="90"/>
      <c r="XU32" s="90"/>
      <c r="XV32" s="90"/>
      <c r="XW32" s="90"/>
      <c r="XX32" s="90"/>
      <c r="XY32" s="90"/>
      <c r="XZ32" s="90"/>
      <c r="YA32" s="90"/>
      <c r="YB32" s="90"/>
      <c r="YC32" s="90"/>
      <c r="YD32" s="90"/>
      <c r="YE32" s="90"/>
      <c r="YF32" s="90"/>
      <c r="YG32" s="90"/>
      <c r="YH32" s="90"/>
      <c r="YI32" s="90"/>
      <c r="YJ32" s="90"/>
      <c r="YK32" s="90"/>
      <c r="YL32" s="90"/>
      <c r="YM32" s="90"/>
      <c r="YN32" s="90"/>
      <c r="YO32" s="90"/>
      <c r="YP32" s="90"/>
      <c r="YQ32" s="90"/>
      <c r="YR32" s="90"/>
      <c r="YS32" s="90"/>
      <c r="YT32" s="90"/>
      <c r="YU32" s="90"/>
      <c r="YV32" s="90"/>
      <c r="YW32" s="90"/>
      <c r="YX32" s="90"/>
      <c r="YY32" s="90"/>
      <c r="YZ32" s="90"/>
      <c r="ZA32" s="90"/>
      <c r="ZB32" s="90"/>
      <c r="ZC32" s="90"/>
      <c r="ZD32" s="90"/>
      <c r="ZE32" s="90"/>
      <c r="ZF32" s="90"/>
      <c r="ZG32" s="90"/>
      <c r="ZH32" s="90"/>
      <c r="ZI32" s="90"/>
      <c r="ZJ32" s="90"/>
      <c r="ZK32" s="90"/>
      <c r="ZL32" s="90"/>
      <c r="ZM32" s="90"/>
      <c r="ZN32" s="90"/>
      <c r="ZO32" s="90"/>
      <c r="ZP32" s="90"/>
      <c r="ZQ32" s="90"/>
      <c r="ZR32" s="90"/>
      <c r="ZS32" s="90"/>
      <c r="ZT32" s="90"/>
      <c r="ZU32" s="90"/>
      <c r="ZV32" s="90"/>
      <c r="ZW32" s="90"/>
      <c r="ZX32" s="90"/>
      <c r="ZY32" s="90"/>
      <c r="ZZ32" s="90"/>
      <c r="AAA32" s="90"/>
      <c r="AAB32" s="90"/>
      <c r="AAC32" s="90"/>
      <c r="AAD32" s="90"/>
      <c r="AAE32" s="90"/>
      <c r="AAF32" s="90"/>
      <c r="AAG32" s="90"/>
      <c r="AAH32" s="90"/>
      <c r="AAI32" s="90"/>
      <c r="AAJ32" s="90"/>
      <c r="AAK32" s="90"/>
      <c r="AAL32" s="90"/>
      <c r="AAM32" s="90"/>
      <c r="AAN32" s="90"/>
      <c r="AAO32" s="90"/>
      <c r="AAP32" s="90"/>
      <c r="AAQ32" s="90"/>
      <c r="AAR32" s="90"/>
      <c r="AAS32" s="90"/>
      <c r="AAT32" s="90"/>
      <c r="AAU32" s="90"/>
      <c r="AAV32" s="90"/>
      <c r="AAW32" s="90"/>
      <c r="AAX32" s="90"/>
      <c r="AAY32" s="90"/>
      <c r="AAZ32" s="90"/>
      <c r="ABA32" s="90"/>
      <c r="ABB32" s="90"/>
      <c r="ABC32" s="90"/>
      <c r="ABD32" s="90"/>
      <c r="ABE32" s="90"/>
      <c r="ABF32" s="90"/>
      <c r="ABG32" s="90"/>
      <c r="ABH32" s="90"/>
      <c r="ABI32" s="90"/>
      <c r="ABJ32" s="90"/>
      <c r="ABK32" s="90"/>
      <c r="ABL32" s="90"/>
      <c r="ABM32" s="90"/>
      <c r="ABN32" s="90"/>
      <c r="ABO32" s="90"/>
      <c r="ABP32" s="90"/>
      <c r="ABQ32" s="90"/>
      <c r="ABR32" s="90"/>
      <c r="ABS32" s="90"/>
      <c r="ABT32" s="90"/>
      <c r="ABU32" s="90"/>
      <c r="ABV32" s="90"/>
      <c r="ABW32" s="90"/>
      <c r="ABX32" s="90"/>
      <c r="ABY32" s="90"/>
      <c r="ABZ32" s="90"/>
      <c r="ACA32" s="90"/>
      <c r="ACB32" s="90"/>
      <c r="ACC32" s="90"/>
      <c r="ACD32" s="90"/>
      <c r="ACE32" s="90"/>
      <c r="ACF32" s="90"/>
      <c r="ACG32" s="90"/>
      <c r="ACH32" s="90"/>
      <c r="ACI32" s="90"/>
      <c r="ACJ32" s="90"/>
      <c r="ACK32" s="90"/>
      <c r="ACL32" s="90"/>
      <c r="ACM32" s="90"/>
      <c r="ACN32" s="90"/>
      <c r="ACO32" s="90"/>
      <c r="ACP32" s="90"/>
      <c r="ACQ32" s="90"/>
      <c r="ACR32" s="90"/>
      <c r="ACS32" s="90"/>
      <c r="ACT32" s="90"/>
      <c r="ACU32" s="90"/>
      <c r="ACV32" s="90"/>
      <c r="ACW32" s="90"/>
      <c r="ACX32" s="90"/>
      <c r="ACY32" s="90"/>
      <c r="ACZ32" s="90"/>
      <c r="ADA32" s="90"/>
      <c r="ADB32" s="90"/>
      <c r="ADC32" s="90"/>
      <c r="ADD32" s="90"/>
      <c r="ADE32" s="90"/>
      <c r="ADF32" s="90"/>
      <c r="ADG32" s="90"/>
      <c r="ADH32" s="90"/>
      <c r="ADI32" s="90"/>
      <c r="ADJ32" s="90"/>
      <c r="ADK32" s="90"/>
      <c r="ADL32" s="90"/>
      <c r="ADM32" s="90"/>
      <c r="ADN32" s="90"/>
      <c r="ADO32" s="90"/>
      <c r="ADP32" s="90"/>
      <c r="ADQ32" s="90"/>
      <c r="ADR32" s="90"/>
      <c r="ADS32" s="90"/>
      <c r="ADT32" s="90"/>
      <c r="ADU32" s="90"/>
      <c r="ADV32" s="90"/>
      <c r="ADW32" s="90"/>
      <c r="ADX32" s="90"/>
      <c r="ADY32" s="90"/>
      <c r="ADZ32" s="90"/>
      <c r="AEA32" s="90"/>
      <c r="AEB32" s="90"/>
      <c r="AEC32" s="90"/>
      <c r="AED32" s="90"/>
      <c r="AEE32" s="90"/>
      <c r="AEF32" s="90"/>
      <c r="AEG32" s="90"/>
      <c r="AEH32" s="90"/>
      <c r="AEI32" s="90"/>
      <c r="AEJ32" s="90"/>
      <c r="AEK32" s="90"/>
      <c r="AEL32" s="90"/>
      <c r="AEM32" s="90"/>
      <c r="AEN32" s="90"/>
      <c r="AEO32" s="90"/>
      <c r="AEP32" s="90"/>
      <c r="AEQ32" s="90"/>
      <c r="AER32" s="90"/>
      <c r="AES32" s="90"/>
      <c r="AET32" s="90"/>
      <c r="AEU32" s="90"/>
      <c r="AEV32" s="90"/>
      <c r="AEW32" s="90"/>
      <c r="AEX32" s="90"/>
      <c r="AEY32" s="90"/>
      <c r="AEZ32" s="90"/>
      <c r="AFA32" s="90"/>
      <c r="AFB32" s="90"/>
      <c r="AFC32" s="90"/>
      <c r="AFD32" s="90"/>
      <c r="AFE32" s="90"/>
      <c r="AFF32" s="90"/>
      <c r="AFG32" s="90"/>
      <c r="AFH32" s="90"/>
      <c r="AFI32" s="90"/>
      <c r="AFJ32" s="90"/>
      <c r="AFK32" s="90"/>
      <c r="AFL32" s="90"/>
      <c r="AFM32" s="90"/>
      <c r="AFN32" s="90"/>
      <c r="AFO32" s="90"/>
      <c r="AFP32" s="90"/>
      <c r="AFQ32" s="90"/>
      <c r="AFR32" s="90"/>
      <c r="AFS32" s="90"/>
      <c r="AFT32" s="90"/>
      <c r="AFU32" s="90"/>
      <c r="AFV32" s="90"/>
      <c r="AFW32" s="90"/>
      <c r="AFX32" s="90"/>
      <c r="AFY32" s="90"/>
      <c r="AFZ32" s="90"/>
      <c r="AGA32" s="90"/>
      <c r="AGB32" s="90"/>
      <c r="AGC32" s="90"/>
      <c r="AGD32" s="90"/>
      <c r="AGE32" s="90"/>
      <c r="AGF32" s="90"/>
      <c r="AGG32" s="90"/>
      <c r="AGH32" s="90"/>
      <c r="AGI32" s="90"/>
      <c r="AGJ32" s="90"/>
      <c r="AGK32" s="90"/>
      <c r="AGL32" s="90"/>
      <c r="AGM32" s="90"/>
      <c r="AGN32" s="90"/>
      <c r="AGO32" s="90"/>
      <c r="AGP32" s="90"/>
      <c r="AGQ32" s="90"/>
      <c r="AGR32" s="90"/>
      <c r="AGS32" s="90"/>
      <c r="AGT32" s="90"/>
      <c r="AGU32" s="90"/>
      <c r="AGV32" s="90"/>
      <c r="AGW32" s="90"/>
      <c r="AGX32" s="90"/>
      <c r="AGY32" s="90"/>
      <c r="AGZ32" s="90"/>
      <c r="AHA32" s="90"/>
      <c r="AHB32" s="90"/>
      <c r="AHC32" s="90"/>
      <c r="AHD32" s="90"/>
      <c r="AHE32" s="90"/>
      <c r="AHF32" s="90"/>
      <c r="AHG32" s="90"/>
      <c r="AHH32" s="90"/>
      <c r="AHI32" s="90"/>
      <c r="AHJ32" s="90"/>
      <c r="AHK32" s="90"/>
      <c r="AHL32" s="90"/>
      <c r="AHM32" s="90"/>
      <c r="AHN32" s="90"/>
      <c r="AHO32" s="90"/>
      <c r="AHP32" s="90"/>
      <c r="AHQ32" s="90"/>
      <c r="AHR32" s="90"/>
      <c r="AHS32" s="90"/>
      <c r="AHT32" s="90"/>
      <c r="AHU32" s="90"/>
      <c r="AHV32" s="90"/>
      <c r="AHW32" s="90"/>
      <c r="AHX32" s="90"/>
      <c r="AHY32" s="90"/>
      <c r="AHZ32" s="90"/>
      <c r="AIA32" s="90"/>
      <c r="AIB32" s="90"/>
      <c r="AIC32" s="90"/>
      <c r="AID32" s="90"/>
      <c r="AIE32" s="90"/>
      <c r="AIF32" s="90"/>
      <c r="AIG32" s="90"/>
      <c r="AIH32" s="90"/>
      <c r="AII32" s="90"/>
      <c r="AIJ32" s="90"/>
      <c r="AIK32" s="90"/>
      <c r="AIL32" s="90"/>
      <c r="AIM32" s="90"/>
      <c r="AIN32" s="90"/>
      <c r="AIO32" s="90"/>
      <c r="AIP32" s="90"/>
      <c r="AIQ32" s="90"/>
      <c r="AIR32" s="90"/>
      <c r="AIS32" s="90"/>
      <c r="AIT32" s="90"/>
      <c r="AIU32" s="90"/>
      <c r="AIV32" s="90"/>
      <c r="AIW32" s="90"/>
      <c r="AIX32" s="90"/>
      <c r="AIY32" s="90"/>
      <c r="AIZ32" s="90"/>
      <c r="AJA32" s="90"/>
      <c r="AJB32" s="90"/>
      <c r="AJC32" s="90"/>
      <c r="AJD32" s="90"/>
      <c r="AJE32" s="90"/>
      <c r="AJF32" s="90"/>
      <c r="AJG32" s="90"/>
      <c r="AJH32" s="90"/>
      <c r="AJI32" s="90"/>
      <c r="AJJ32" s="90"/>
      <c r="AJK32" s="90"/>
      <c r="AJL32" s="90"/>
      <c r="AJM32" s="90"/>
      <c r="AJN32" s="90"/>
      <c r="AJO32" s="90"/>
      <c r="AJP32" s="90"/>
      <c r="AJQ32" s="90"/>
      <c r="AJR32" s="90"/>
      <c r="AJS32" s="90"/>
      <c r="AJT32" s="90"/>
      <c r="AJU32" s="90"/>
      <c r="AJV32" s="90"/>
      <c r="AJW32" s="90"/>
      <c r="AJX32" s="90"/>
      <c r="AJY32" s="90"/>
      <c r="AJZ32" s="90"/>
      <c r="AKA32" s="90"/>
      <c r="AKB32" s="90"/>
      <c r="AKC32" s="90"/>
      <c r="AKD32" s="90"/>
      <c r="AKE32" s="90"/>
      <c r="AKF32" s="90"/>
      <c r="AKG32" s="90"/>
      <c r="AKH32" s="90"/>
      <c r="AKI32" s="90"/>
      <c r="AKJ32" s="90"/>
      <c r="AKK32" s="90"/>
      <c r="AKL32" s="90"/>
      <c r="AKM32" s="90"/>
      <c r="AKN32" s="90"/>
      <c r="AKO32" s="90"/>
      <c r="AKP32" s="90"/>
      <c r="AKQ32" s="90"/>
      <c r="AKR32" s="90"/>
      <c r="AKS32" s="90"/>
      <c r="AKT32" s="90"/>
      <c r="AKU32" s="90"/>
      <c r="AKV32" s="90"/>
      <c r="AKW32" s="90"/>
      <c r="AKX32" s="90"/>
      <c r="AKY32" s="90"/>
      <c r="AKZ32" s="90"/>
      <c r="ALA32" s="90"/>
      <c r="ALB32" s="90"/>
      <c r="ALC32" s="90"/>
      <c r="ALD32" s="90"/>
      <c r="ALE32" s="90"/>
      <c r="ALF32" s="90"/>
      <c r="ALG32" s="90"/>
      <c r="ALH32" s="90"/>
      <c r="ALI32" s="90"/>
      <c r="ALJ32" s="90"/>
      <c r="ALK32" s="90"/>
      <c r="ALL32" s="90"/>
      <c r="ALM32" s="90"/>
      <c r="ALN32" s="90"/>
      <c r="ALO32" s="90"/>
      <c r="ALP32" s="90"/>
      <c r="ALQ32" s="90"/>
      <c r="ALR32" s="90"/>
      <c r="ALS32" s="90"/>
      <c r="ALT32" s="90"/>
      <c r="ALU32" s="90"/>
      <c r="ALV32" s="90"/>
      <c r="ALW32" s="90"/>
      <c r="ALX32" s="90"/>
      <c r="ALY32" s="90"/>
      <c r="ALZ32" s="90"/>
      <c r="AMA32" s="90"/>
      <c r="AMB32" s="90"/>
      <c r="AMC32" s="90"/>
      <c r="AMD32" s="90"/>
      <c r="AME32" s="90"/>
      <c r="AMF32" s="90"/>
      <c r="AMG32" s="90"/>
      <c r="AMH32" s="90"/>
    </row>
    <row r="33" spans="1:1022" ht="99" customHeight="1" x14ac:dyDescent="0.3">
      <c r="A33" s="395">
        <v>16</v>
      </c>
      <c r="B33" s="396" t="s">
        <v>712</v>
      </c>
      <c r="C33" s="367"/>
      <c r="D33" s="396" t="s">
        <v>334</v>
      </c>
      <c r="E33" s="396" t="s">
        <v>810</v>
      </c>
      <c r="F33" s="401"/>
      <c r="G33" s="424"/>
      <c r="H33" s="368"/>
      <c r="I33" s="425"/>
      <c r="J33" s="136" t="s">
        <v>735</v>
      </c>
      <c r="K33" s="137" t="s">
        <v>823</v>
      </c>
      <c r="L33" s="425"/>
      <c r="M33" s="425"/>
      <c r="N33" s="426"/>
      <c r="O33" s="369"/>
      <c r="P33" s="391"/>
      <c r="Q33" s="385"/>
      <c r="R33" s="393"/>
      <c r="S33" s="394"/>
      <c r="T33" s="385"/>
      <c r="U33" s="386"/>
      <c r="V33" s="136" t="s">
        <v>112</v>
      </c>
      <c r="W33" s="116" t="s">
        <v>824</v>
      </c>
      <c r="X33" s="117" t="s">
        <v>825</v>
      </c>
      <c r="Y33" s="145" t="s">
        <v>819</v>
      </c>
      <c r="Z33" s="134" t="s">
        <v>820</v>
      </c>
      <c r="AA33" s="120" t="str">
        <f t="shared" si="5"/>
        <v>Probabilidad</v>
      </c>
      <c r="AB33" s="121" t="s">
        <v>740</v>
      </c>
      <c r="AC33" s="121" t="s">
        <v>728</v>
      </c>
      <c r="AD33" s="122" t="str">
        <f t="shared" si="6"/>
        <v>30%</v>
      </c>
      <c r="AE33" s="121" t="s">
        <v>729</v>
      </c>
      <c r="AF33" s="121" t="s">
        <v>730</v>
      </c>
      <c r="AG33" s="121" t="s">
        <v>731</v>
      </c>
      <c r="AH33" s="123">
        <f>IFERROR(IF(AND(AA32="Probabilidad",AA33="Probabilidad"),(AI32-(+AI32*AD33)),IF(AND(AA33="Probabilidad",AA32="Impacto"),(AI32-(+AI32*AD33)),IF(AA33="Impacto",AI32,""))),"")</f>
        <v>0.39200000000000002</v>
      </c>
      <c r="AI33" s="122">
        <f t="shared" si="7"/>
        <v>0.39200000000000002</v>
      </c>
      <c r="AJ33" s="387"/>
      <c r="AK33" s="388"/>
      <c r="AL33" s="124">
        <f t="shared" si="8"/>
        <v>0.4</v>
      </c>
      <c r="AM33" s="389"/>
      <c r="AN33" s="388"/>
      <c r="AO33" s="384"/>
      <c r="AP33" s="367"/>
      <c r="AQ33" s="120" t="s">
        <v>118</v>
      </c>
      <c r="AR33" s="134" t="s">
        <v>94</v>
      </c>
      <c r="AS33" s="134" t="s">
        <v>94</v>
      </c>
      <c r="AT33" s="134" t="s">
        <v>94</v>
      </c>
      <c r="AU33" s="134" t="s">
        <v>94</v>
      </c>
      <c r="AV33" s="402"/>
      <c r="AW33" s="142" t="s">
        <v>112</v>
      </c>
      <c r="AX33" s="264" t="s">
        <v>2866</v>
      </c>
      <c r="AY33" s="265" t="s">
        <v>3523</v>
      </c>
      <c r="AZ33" s="265" t="s">
        <v>3524</v>
      </c>
      <c r="BA33" s="143" t="s">
        <v>118</v>
      </c>
      <c r="BB33" s="128"/>
      <c r="BC33" s="128"/>
      <c r="BD33" s="128"/>
      <c r="BE33" s="373"/>
      <c r="BF33" s="374"/>
      <c r="BG33" s="374"/>
      <c r="BH33" s="131"/>
    </row>
    <row r="34" spans="1:1022" ht="76.5" x14ac:dyDescent="0.3">
      <c r="A34" s="395">
        <v>16</v>
      </c>
      <c r="B34" s="396" t="s">
        <v>712</v>
      </c>
      <c r="C34" s="367"/>
      <c r="D34" s="396" t="s">
        <v>334</v>
      </c>
      <c r="E34" s="396" t="s">
        <v>810</v>
      </c>
      <c r="F34" s="401"/>
      <c r="G34" s="424"/>
      <c r="H34" s="368"/>
      <c r="I34" s="425"/>
      <c r="J34" s="136" t="s">
        <v>741</v>
      </c>
      <c r="K34" s="137" t="s">
        <v>826</v>
      </c>
      <c r="L34" s="425"/>
      <c r="M34" s="425"/>
      <c r="N34" s="426"/>
      <c r="O34" s="369"/>
      <c r="P34" s="391"/>
      <c r="Q34" s="385"/>
      <c r="R34" s="393"/>
      <c r="S34" s="394"/>
      <c r="T34" s="385"/>
      <c r="U34" s="386"/>
      <c r="V34" s="136" t="s">
        <v>124</v>
      </c>
      <c r="W34" s="138" t="s">
        <v>827</v>
      </c>
      <c r="X34" s="139" t="s">
        <v>828</v>
      </c>
      <c r="Y34" s="145" t="s">
        <v>829</v>
      </c>
      <c r="Z34" s="134" t="s">
        <v>830</v>
      </c>
      <c r="AA34" s="120" t="str">
        <f t="shared" si="5"/>
        <v>Impacto</v>
      </c>
      <c r="AB34" s="121" t="s">
        <v>808</v>
      </c>
      <c r="AC34" s="121" t="s">
        <v>728</v>
      </c>
      <c r="AD34" s="122" t="str">
        <f t="shared" si="6"/>
        <v>25%</v>
      </c>
      <c r="AE34" s="121" t="s">
        <v>729</v>
      </c>
      <c r="AF34" s="121" t="s">
        <v>730</v>
      </c>
      <c r="AG34" s="121" t="s">
        <v>731</v>
      </c>
      <c r="AH34" s="123">
        <f t="shared" ref="AH34:AH38" si="25">IFERROR(IF(AND(AA33="Probabilidad",AA34="Probabilidad"),(AI33-(+AI33*AD34)),IF(AND(AA34="Probabilidad",AA33="Impacto"),(AI33-(+AI33*AD34)),IF(AA34="Impacto",AI33,""))),"")</f>
        <v>0.39200000000000002</v>
      </c>
      <c r="AI34" s="122">
        <f t="shared" si="7"/>
        <v>0.39200000000000002</v>
      </c>
      <c r="AJ34" s="387"/>
      <c r="AK34" s="388"/>
      <c r="AL34" s="124">
        <f t="shared" si="8"/>
        <v>0.30000000000000004</v>
      </c>
      <c r="AM34" s="389"/>
      <c r="AN34" s="388"/>
      <c r="AO34" s="384"/>
      <c r="AP34" s="367"/>
      <c r="AQ34" s="120" t="s">
        <v>128</v>
      </c>
      <c r="AR34" s="134" t="s">
        <v>94</v>
      </c>
      <c r="AS34" s="134" t="s">
        <v>94</v>
      </c>
      <c r="AT34" s="134" t="s">
        <v>94</v>
      </c>
      <c r="AU34" s="134" t="s">
        <v>94</v>
      </c>
      <c r="AV34" s="402"/>
      <c r="AW34" s="142" t="s">
        <v>124</v>
      </c>
      <c r="AX34" s="264" t="s">
        <v>2866</v>
      </c>
      <c r="AY34" s="265" t="s">
        <v>3808</v>
      </c>
      <c r="AZ34" s="254" t="s">
        <v>3809</v>
      </c>
      <c r="BA34" s="143" t="s">
        <v>128</v>
      </c>
      <c r="BB34" s="128"/>
      <c r="BC34" s="128"/>
      <c r="BD34" s="128"/>
      <c r="BE34" s="373"/>
      <c r="BF34" s="374"/>
      <c r="BG34" s="374"/>
      <c r="BH34" s="131"/>
    </row>
    <row r="35" spans="1:1022" ht="148.5" customHeight="1" x14ac:dyDescent="0.3">
      <c r="A35" s="395">
        <v>16</v>
      </c>
      <c r="B35" s="396" t="s">
        <v>712</v>
      </c>
      <c r="C35" s="367"/>
      <c r="D35" s="396" t="s">
        <v>334</v>
      </c>
      <c r="E35" s="396" t="s">
        <v>810</v>
      </c>
      <c r="F35" s="401"/>
      <c r="G35" s="424"/>
      <c r="H35" s="368"/>
      <c r="I35" s="425"/>
      <c r="J35" s="136" t="s">
        <v>749</v>
      </c>
      <c r="K35" s="137" t="s">
        <v>831</v>
      </c>
      <c r="L35" s="425"/>
      <c r="M35" s="425"/>
      <c r="N35" s="426"/>
      <c r="O35" s="369"/>
      <c r="P35" s="391"/>
      <c r="Q35" s="385"/>
      <c r="R35" s="393"/>
      <c r="S35" s="394"/>
      <c r="T35" s="385"/>
      <c r="U35" s="386"/>
      <c r="V35" s="136" t="s">
        <v>131</v>
      </c>
      <c r="W35" s="116" t="s">
        <v>832</v>
      </c>
      <c r="X35" s="117" t="s">
        <v>833</v>
      </c>
      <c r="Y35" s="145" t="s">
        <v>834</v>
      </c>
      <c r="Z35" s="134" t="s">
        <v>835</v>
      </c>
      <c r="AA35" s="120" t="str">
        <f t="shared" si="5"/>
        <v>Probabilidad</v>
      </c>
      <c r="AB35" s="121" t="s">
        <v>740</v>
      </c>
      <c r="AC35" s="121" t="s">
        <v>728</v>
      </c>
      <c r="AD35" s="122" t="str">
        <f t="shared" si="6"/>
        <v>30%</v>
      </c>
      <c r="AE35" s="121" t="s">
        <v>729</v>
      </c>
      <c r="AF35" s="121" t="s">
        <v>730</v>
      </c>
      <c r="AG35" s="121" t="s">
        <v>731</v>
      </c>
      <c r="AH35" s="123">
        <f t="shared" si="25"/>
        <v>0.27440000000000003</v>
      </c>
      <c r="AI35" s="122">
        <f t="shared" si="7"/>
        <v>0.27440000000000003</v>
      </c>
      <c r="AJ35" s="387"/>
      <c r="AK35" s="388"/>
      <c r="AL35" s="124">
        <f t="shared" si="8"/>
        <v>0.30000000000000004</v>
      </c>
      <c r="AM35" s="389"/>
      <c r="AN35" s="388"/>
      <c r="AO35" s="384"/>
      <c r="AP35" s="367"/>
      <c r="AQ35" s="120" t="s">
        <v>136</v>
      </c>
      <c r="AR35" s="134" t="s">
        <v>94</v>
      </c>
      <c r="AS35" s="134" t="s">
        <v>94</v>
      </c>
      <c r="AT35" s="134" t="s">
        <v>94</v>
      </c>
      <c r="AU35" s="134" t="s">
        <v>94</v>
      </c>
      <c r="AV35" s="402"/>
      <c r="AW35" s="142" t="s">
        <v>131</v>
      </c>
      <c r="AX35" s="264" t="s">
        <v>2866</v>
      </c>
      <c r="AY35" s="266" t="s">
        <v>3525</v>
      </c>
      <c r="AZ35" s="266" t="s">
        <v>3526</v>
      </c>
      <c r="BA35" s="143" t="s">
        <v>136</v>
      </c>
      <c r="BB35" s="128"/>
      <c r="BC35" s="128"/>
      <c r="BD35" s="128"/>
      <c r="BE35" s="373"/>
      <c r="BF35" s="374"/>
      <c r="BG35" s="374"/>
      <c r="BH35" s="131"/>
    </row>
    <row r="36" spans="1:1022" ht="115.5" customHeight="1" x14ac:dyDescent="0.3">
      <c r="A36" s="395">
        <v>16</v>
      </c>
      <c r="B36" s="396" t="s">
        <v>712</v>
      </c>
      <c r="C36" s="367"/>
      <c r="D36" s="396" t="s">
        <v>334</v>
      </c>
      <c r="E36" s="396" t="s">
        <v>810</v>
      </c>
      <c r="F36" s="401"/>
      <c r="G36" s="424"/>
      <c r="H36" s="368"/>
      <c r="I36" s="425"/>
      <c r="J36" s="136" t="s">
        <v>756</v>
      </c>
      <c r="K36" s="137" t="s">
        <v>836</v>
      </c>
      <c r="L36" s="425"/>
      <c r="M36" s="425"/>
      <c r="N36" s="426"/>
      <c r="O36" s="369"/>
      <c r="P36" s="391"/>
      <c r="Q36" s="385"/>
      <c r="R36" s="393"/>
      <c r="S36" s="394"/>
      <c r="T36" s="385"/>
      <c r="U36" s="386"/>
      <c r="V36" s="136" t="s">
        <v>139</v>
      </c>
      <c r="W36" s="138" t="s">
        <v>837</v>
      </c>
      <c r="X36" s="139" t="s">
        <v>838</v>
      </c>
      <c r="Y36" s="145" t="s">
        <v>839</v>
      </c>
      <c r="Z36" s="134" t="s">
        <v>820</v>
      </c>
      <c r="AA36" s="120" t="str">
        <f t="shared" si="5"/>
        <v>Probabilidad</v>
      </c>
      <c r="AB36" s="121" t="s">
        <v>727</v>
      </c>
      <c r="AC36" s="121" t="s">
        <v>728</v>
      </c>
      <c r="AD36" s="122" t="str">
        <f t="shared" si="6"/>
        <v>40%</v>
      </c>
      <c r="AE36" s="121" t="s">
        <v>729</v>
      </c>
      <c r="AF36" s="121" t="s">
        <v>730</v>
      </c>
      <c r="AG36" s="121" t="s">
        <v>731</v>
      </c>
      <c r="AH36" s="123">
        <f t="shared" si="25"/>
        <v>0.16464000000000001</v>
      </c>
      <c r="AI36" s="122">
        <f t="shared" si="7"/>
        <v>0.16464000000000001</v>
      </c>
      <c r="AJ36" s="387"/>
      <c r="AK36" s="388"/>
      <c r="AL36" s="124">
        <f t="shared" si="8"/>
        <v>0.30000000000000004</v>
      </c>
      <c r="AM36" s="389"/>
      <c r="AN36" s="388"/>
      <c r="AO36" s="384"/>
      <c r="AP36" s="367"/>
      <c r="AQ36" s="120" t="s">
        <v>145</v>
      </c>
      <c r="AR36" s="134" t="s">
        <v>94</v>
      </c>
      <c r="AS36" s="134" t="s">
        <v>94</v>
      </c>
      <c r="AT36" s="134" t="s">
        <v>94</v>
      </c>
      <c r="AU36" s="134" t="s">
        <v>94</v>
      </c>
      <c r="AV36" s="402"/>
      <c r="AW36" s="142" t="s">
        <v>139</v>
      </c>
      <c r="AX36" s="264" t="s">
        <v>2866</v>
      </c>
      <c r="AY36" s="265" t="s">
        <v>3527</v>
      </c>
      <c r="AZ36" s="265" t="s">
        <v>3528</v>
      </c>
      <c r="BA36" s="143" t="s">
        <v>145</v>
      </c>
      <c r="BB36" s="128"/>
      <c r="BC36" s="128"/>
      <c r="BD36" s="128"/>
      <c r="BE36" s="373"/>
      <c r="BF36" s="374"/>
      <c r="BG36" s="374"/>
      <c r="BH36" s="131"/>
    </row>
    <row r="37" spans="1:1022" ht="16.5" customHeight="1" x14ac:dyDescent="0.3">
      <c r="A37" s="395">
        <v>16</v>
      </c>
      <c r="B37" s="396" t="s">
        <v>712</v>
      </c>
      <c r="C37" s="367"/>
      <c r="D37" s="396" t="s">
        <v>334</v>
      </c>
      <c r="E37" s="396" t="s">
        <v>810</v>
      </c>
      <c r="F37" s="401"/>
      <c r="G37" s="424"/>
      <c r="H37" s="368"/>
      <c r="I37" s="425"/>
      <c r="J37" s="136" t="s">
        <v>757</v>
      </c>
      <c r="K37" s="137"/>
      <c r="L37" s="425"/>
      <c r="M37" s="425"/>
      <c r="N37" s="426"/>
      <c r="O37" s="369"/>
      <c r="P37" s="391"/>
      <c r="Q37" s="385"/>
      <c r="R37" s="393"/>
      <c r="S37" s="394"/>
      <c r="T37" s="385"/>
      <c r="U37" s="386"/>
      <c r="V37" s="136" t="s">
        <v>150</v>
      </c>
      <c r="W37" s="138"/>
      <c r="X37" s="139"/>
      <c r="Y37" s="145"/>
      <c r="Z37" s="134"/>
      <c r="AA37" s="120" t="str">
        <f t="shared" si="5"/>
        <v/>
      </c>
      <c r="AB37" s="121"/>
      <c r="AC37" s="121"/>
      <c r="AD37" s="122" t="str">
        <f t="shared" si="6"/>
        <v/>
      </c>
      <c r="AE37" s="121"/>
      <c r="AF37" s="121"/>
      <c r="AG37" s="121"/>
      <c r="AH37" s="123" t="str">
        <f t="shared" si="25"/>
        <v/>
      </c>
      <c r="AI37" s="122" t="str">
        <f t="shared" si="7"/>
        <v/>
      </c>
      <c r="AJ37" s="387"/>
      <c r="AK37" s="388"/>
      <c r="AL37" s="124" t="str">
        <f t="shared" si="8"/>
        <v/>
      </c>
      <c r="AM37" s="389"/>
      <c r="AN37" s="388"/>
      <c r="AO37" s="384"/>
      <c r="AP37" s="367"/>
      <c r="AQ37" s="120" t="s">
        <v>155</v>
      </c>
      <c r="AR37" s="134"/>
      <c r="AS37" s="134"/>
      <c r="AT37" s="134"/>
      <c r="AU37" s="134"/>
      <c r="AV37" s="402"/>
      <c r="AW37" s="142" t="s">
        <v>150</v>
      </c>
      <c r="AX37" s="128"/>
      <c r="AY37" s="129"/>
      <c r="AZ37" s="130"/>
      <c r="BA37" s="143" t="s">
        <v>155</v>
      </c>
      <c r="BB37" s="128"/>
      <c r="BC37" s="128"/>
      <c r="BD37" s="128"/>
      <c r="BE37" s="373"/>
      <c r="BF37" s="374"/>
      <c r="BG37" s="374"/>
      <c r="BH37" s="131"/>
    </row>
    <row r="38" spans="1:1022" ht="16.5" customHeight="1" x14ac:dyDescent="0.3">
      <c r="A38" s="395">
        <v>16</v>
      </c>
      <c r="B38" s="396" t="s">
        <v>712</v>
      </c>
      <c r="C38" s="367"/>
      <c r="D38" s="396" t="s">
        <v>334</v>
      </c>
      <c r="E38" s="396" t="s">
        <v>810</v>
      </c>
      <c r="F38" s="401"/>
      <c r="G38" s="424"/>
      <c r="H38" s="368"/>
      <c r="I38" s="425"/>
      <c r="J38" s="136" t="s">
        <v>758</v>
      </c>
      <c r="K38" s="137"/>
      <c r="L38" s="425"/>
      <c r="M38" s="425"/>
      <c r="N38" s="426"/>
      <c r="O38" s="369"/>
      <c r="P38" s="392"/>
      <c r="Q38" s="385"/>
      <c r="R38" s="393"/>
      <c r="S38" s="394"/>
      <c r="T38" s="385"/>
      <c r="U38" s="386"/>
      <c r="V38" s="136" t="s">
        <v>161</v>
      </c>
      <c r="W38" s="116"/>
      <c r="X38" s="117"/>
      <c r="Y38" s="118"/>
      <c r="Z38" s="116"/>
      <c r="AA38" s="120" t="str">
        <f t="shared" si="5"/>
        <v/>
      </c>
      <c r="AB38" s="121"/>
      <c r="AC38" s="121"/>
      <c r="AD38" s="122" t="str">
        <f t="shared" si="6"/>
        <v/>
      </c>
      <c r="AE38" s="121"/>
      <c r="AF38" s="121"/>
      <c r="AG38" s="121"/>
      <c r="AH38" s="123" t="str">
        <f t="shared" si="25"/>
        <v/>
      </c>
      <c r="AI38" s="122" t="str">
        <f t="shared" si="7"/>
        <v/>
      </c>
      <c r="AJ38" s="387"/>
      <c r="AK38" s="388"/>
      <c r="AL38" s="124" t="str">
        <f t="shared" si="8"/>
        <v/>
      </c>
      <c r="AM38" s="389"/>
      <c r="AN38" s="388"/>
      <c r="AO38" s="384"/>
      <c r="AP38" s="367"/>
      <c r="AQ38" s="120" t="s">
        <v>162</v>
      </c>
      <c r="AR38" s="119"/>
      <c r="AS38" s="119"/>
      <c r="AT38" s="126"/>
      <c r="AU38" s="119"/>
      <c r="AV38" s="402"/>
      <c r="AW38" s="142" t="s">
        <v>161</v>
      </c>
      <c r="AX38" s="128"/>
      <c r="AY38" s="129"/>
      <c r="AZ38" s="130"/>
      <c r="BA38" s="143" t="s">
        <v>162</v>
      </c>
      <c r="BB38" s="128"/>
      <c r="BC38" s="128"/>
      <c r="BD38" s="128"/>
      <c r="BE38" s="373"/>
      <c r="BF38" s="374"/>
      <c r="BG38" s="374"/>
      <c r="BH38" s="131"/>
    </row>
    <row r="39" spans="1:1022" s="144" customFormat="1" ht="66" x14ac:dyDescent="0.25">
      <c r="A39" s="395">
        <v>17</v>
      </c>
      <c r="B39" s="396" t="s">
        <v>712</v>
      </c>
      <c r="C39" s="367" t="s">
        <v>713</v>
      </c>
      <c r="D39" s="396" t="s">
        <v>840</v>
      </c>
      <c r="E39" s="396" t="s">
        <v>841</v>
      </c>
      <c r="F39" s="401" t="s">
        <v>842</v>
      </c>
      <c r="G39" s="367" t="s">
        <v>843</v>
      </c>
      <c r="H39" s="368" t="str">
        <f>IF(B39="Seguridad_Información","Posibilidad de "&amp;C39&amp;"con "&amp;M39&amp;" "&amp;"por"&amp;" "&amp;I39&amp;" "&amp;"debido a"&amp;" "&amp;L39,"Posibilidad de"&amp;" "&amp;M39&amp;" "&amp;"por"&amp;" "&amp;I39&amp;" debido a"&amp;" "&amp;L39)</f>
        <v>Posibilidad de Afectación Económica por inversiones de recursos líquidos inadecuadas o inoportunas debido a inexistencia de recursos e información incompleta</v>
      </c>
      <c r="I39" s="369" t="s">
        <v>844</v>
      </c>
      <c r="J39" s="136" t="s">
        <v>717</v>
      </c>
      <c r="K39" s="115" t="s">
        <v>845</v>
      </c>
      <c r="L39" s="369" t="s">
        <v>846</v>
      </c>
      <c r="M39" s="425" t="s">
        <v>720</v>
      </c>
      <c r="N39" s="373" t="s">
        <v>847</v>
      </c>
      <c r="O39" s="369" t="s">
        <v>848</v>
      </c>
      <c r="P39" s="390" t="str">
        <f>IF(OR($O39=[3]Tabla_Probabilidad!$D$30,$O39=[3]Tabla_Probabilidad!$D$32,$O39=[3]Tabla_Probabilidad!$J$32),"Muy Baja",IF(OR($O39=[3]Tabla_Probabilidad!$E$30,$O39=[3]Tabla_Probabilidad!$E$32,$O39=[3]Tabla_Probabilidad!$K$32),"Baja",IF(OR($O39=[3]Tabla_Probabilidad!$F$30,$O39=[3]Tabla_Probabilidad!$F$32,$O39=[3]Tabla_Probabilidad!$L$32),"Media",IF(OR($O39=[3]Tabla_Probabilidad!$G$30,$O39=[3]Tabla_Probabilidad!$G$32,$O39=[3]Tabla_Probabilidad!$M$32),"Alta",IF(OR($O39=[3]Tabla_Probabilidad!$H$30,$O39=[3]Tabla_Probabilidad!$H$32,$O39=[3]Tabla_Probabilidad!$N$32),"Muy Alta","")))))</f>
        <v>Muy Baja</v>
      </c>
      <c r="Q39" s="385">
        <f t="shared" ref="Q39" si="26">IF(P39="","",IF(P39="Muy Baja",0.2,IF(P39="Baja",0.4,IF(P39="Media",0.6,IF(P39="Alta",0.8,IF(P39="Muy Alta",1,))))))</f>
        <v>0.2</v>
      </c>
      <c r="R39" s="393" t="s">
        <v>849</v>
      </c>
      <c r="S39" s="394" t="str">
        <f>IF(OR($R39=[3]Tabla_Impacto!$D$24,$R39=[3]Tabla_Impacto!$D$27,$R39=[3]Tabla_Impacto!$J$24,$R39=[3]Tabla_Impacto!$P$26,$R39=[3]Tabla_Impacto!$V$26,$R39=[3]Tabla_Impacto!$AB$26),"Leve",IF(OR($R39=[3]Tabla_Impacto!$E$24,$R39=[3]Tabla_Impacto!$E$27,$R39=[3]Tabla_Impacto!$K$24,$R39=[3]Tabla_Impacto!$Q$26,$R39=[3]Tabla_Impacto!$W$26,$R39=[3]Tabla_Impacto!$AC$26),"Menor",IF(OR($R39=[3]Tabla_Impacto!$F$24,$R39=[3]Tabla_Impacto!$F$27,$R39=[3]Tabla_Impacto!$L$24,$R39=[3]Tabla_Impacto!$R$26,$R39=[3]Tabla_Impacto!$X$26,$R39=[3]Tabla_Impacto!$AD$26),"Moderado",IF(OR($R39=[3]Tabla_Impacto!$G$24,$R39=[3]Tabla_Impacto!$G$27,$R39=[3]Tabla_Impacto!$M$24,$R39=[3]Tabla_Impacto!$S$26,$R39=[3]Tabla_Impacto!$Y$26,$R39=[3]Tabla_Impacto!$AE$26),"Mayor",IF(OR($R39=[3]Tabla_Impacto!$H$24,$R39=[3]Tabla_Impacto!$H$27,$R39=[3]Tabla_Impacto!$N$24,$R39=[3]Tabla_Impacto!$T$26,$R39=[3]Tabla_Impacto!$Z$26,$R39=[3]Tabla_Impacto!$AF$26),"Catastrófico","")))))</f>
        <v>Menor</v>
      </c>
      <c r="T39" s="385">
        <f t="shared" ref="T39" si="27">IF(S39="","",IF(S39="Leve",0.2,IF(S39="Menor",0.4,IF(S39="Moderado",0.6,IF(S39="Mayor",0.8,IF(S39="Catastrófico",1,))))))</f>
        <v>0.4</v>
      </c>
      <c r="U39" s="386" t="str">
        <f t="shared" ref="U39" si="28">IF(OR(AND(P39="Muy Baja",S39="Leve"),AND(P39="Muy Baja",S39="Menor"),AND(P39="Baja",S39="Leve")),"Bajo",IF(OR(AND(P39="Muy baja",S39="Moderado"),AND(P39="Baja",S39="Menor"),AND(P39="Baja",S39="Moderado"),AND(P39="Media",S39="Leve"),AND(P39="Media",S39="Menor"),AND(P39="Media",S39="Moderado"),AND(P39="Alta",S39="Leve"),AND(P39="Alta",S39="Menor")),"Moderado",IF(OR(AND(P39="Muy Baja",S39="Mayor"),AND(P39="Baja",S39="Mayor"),AND(P39="Media",S39="Mayor"),AND(P39="Alta",S39="Moderado"),AND(P39="Alta",S39="Mayor"),AND(P39="Muy Alta",S39="Leve"),AND(P39="Muy Alta",S39="Menor"),AND(P39="Muy Alta",S39="Moderado"),AND(P39="Muy Alta",S39="Mayor")),"Alto",IF(OR(AND(P39="Muy Baja",S39="Catastrófico"),AND(P39="Baja",S39="Catastrófico"),AND(P39="Media",S39="Catastrófico"),AND(P39="Alta",S39="Catastrófico"),AND(P39="Muy Alta",S39="Catastrófico")),"Extremo",""))))</f>
        <v>Bajo</v>
      </c>
      <c r="V39" s="136" t="s">
        <v>91</v>
      </c>
      <c r="W39" s="116" t="s">
        <v>850</v>
      </c>
      <c r="X39" s="117" t="s">
        <v>851</v>
      </c>
      <c r="Y39" s="118" t="s">
        <v>852</v>
      </c>
      <c r="Z39" s="119" t="s">
        <v>853</v>
      </c>
      <c r="AA39" s="120" t="str">
        <f t="shared" si="5"/>
        <v>Probabilidad</v>
      </c>
      <c r="AB39" s="121" t="s">
        <v>727</v>
      </c>
      <c r="AC39" s="121" t="s">
        <v>728</v>
      </c>
      <c r="AD39" s="122" t="str">
        <f t="shared" si="6"/>
        <v>40%</v>
      </c>
      <c r="AE39" s="121" t="s">
        <v>729</v>
      </c>
      <c r="AF39" s="121" t="s">
        <v>730</v>
      </c>
      <c r="AG39" s="121" t="s">
        <v>731</v>
      </c>
      <c r="AH39" s="123">
        <f>IFERROR(IF(AA39="Probabilidad",(Q39-(+Q39*AD39)),IF(AA39="Impacto",Q39,"")),"")</f>
        <v>0.12</v>
      </c>
      <c r="AI39" s="122">
        <f t="shared" si="7"/>
        <v>0.12</v>
      </c>
      <c r="AJ39" s="387" t="str">
        <f t="shared" ref="AJ39" si="29">IFERROR(IF(AK39="","",IF(AK39&lt;=0.2,"Muy Baja",IF(AK39&lt;=0.4,"Baja",IF(AK39&lt;=0.6,"Media",IF(AK39&lt;=0.8,"Alta","Muy Alta"))))),"")</f>
        <v>Muy Baja</v>
      </c>
      <c r="AK39" s="388">
        <f t="shared" ref="AK39" si="30">IFERROR(LOOKUP(MAX(AI39:AI45)+1,(AI39:AI45)),"")</f>
        <v>1.8143999999999997E-2</v>
      </c>
      <c r="AL39" s="124">
        <f>IFERROR(IF(AA39="Impacto",(T39-(+T39*AD39)),IF(AA39="Probabilidad",T39,"")),"")</f>
        <v>0.4</v>
      </c>
      <c r="AM39" s="389" t="str">
        <f t="shared" ref="AM39" si="31">IFERROR(IF(AN39="","",IF(AN39&lt;=0.2,"Leve",IF(AN39&lt;=0.4,"Menor",IF(AN39&lt;=0.6,"Moderado",IF(AN39&lt;=0.8,"Mayor","Catastrófico"))))),"")</f>
        <v>Menor</v>
      </c>
      <c r="AN39" s="388">
        <f t="shared" ref="AN39" si="32">IFERROR(LOOKUP(MAX(AL39:AL45)+1,(AL39:AL45)),"")</f>
        <v>0.4</v>
      </c>
      <c r="AO39" s="384" t="str">
        <f t="shared" ref="AO39" si="33">IFERROR(IF(OR(AND(AJ39="Muy Baja",AM39="Leve"),AND(AJ39="Muy Baja",AM39="Menor"),AND(AJ39="Baja",AM39="Leve")),"Bajo",IF(OR(AND(AJ39="Muy baja",AM39="Moderado"),AND(AJ39="Baja",AM39="Menor"),AND(AJ39="Baja",AM39="Moderado"),AND(AJ39="Media",AM39="Leve"),AND(AJ39="Media",AM39="Menor"),AND(AJ39="Media",AM39="Moderado"),AND(AJ39="Alta",AM39="Leve"),AND(AJ39="Alta",AM39="Menor")),"Moderado",IF(OR(AND(AJ39="Muy Baja",AM39="Mayor"),AND(AJ39="Baja",AM39="Mayor"),AND(AJ39="Media",AM39="Mayor"),AND(AJ39="Alta",AM39="Moderado"),AND(AJ39="Alta",AM39="Mayor"),AND(AJ39="Muy Alta",AM39="Leve"),AND(AJ39="Muy Alta",AM39="Menor"),AND(AJ39="Muy Alta",AM39="Moderado"),AND(AJ39="Muy Alta",AM39="Mayor")),"Alto",IF(OR(AND(AJ39="Muy Baja",AM39="Catastrófico"),AND(AJ39="Baja",AM39="Catastrófico"),AND(AJ39="Media",AM39="Catastrófico"),AND(AJ39="Alta",AM39="Catastrófico"),AND(AJ39="Muy Alta",AM39="Catastrófico")),"Extremo","")))),"")</f>
        <v>Bajo</v>
      </c>
      <c r="AP39" s="367" t="s">
        <v>821</v>
      </c>
      <c r="AQ39" s="120" t="s">
        <v>105</v>
      </c>
      <c r="AR39" s="134" t="s">
        <v>94</v>
      </c>
      <c r="AS39" s="134" t="s">
        <v>94</v>
      </c>
      <c r="AT39" s="134" t="s">
        <v>94</v>
      </c>
      <c r="AU39" s="134" t="s">
        <v>94</v>
      </c>
      <c r="AV39" s="370" t="s">
        <v>854</v>
      </c>
      <c r="AW39" s="142" t="s">
        <v>91</v>
      </c>
      <c r="AX39" s="253" t="s">
        <v>2866</v>
      </c>
      <c r="AY39" s="271" t="s">
        <v>2917</v>
      </c>
      <c r="AZ39" s="272" t="s">
        <v>2918</v>
      </c>
      <c r="BA39" s="143" t="s">
        <v>105</v>
      </c>
      <c r="BB39" s="275"/>
      <c r="BC39" s="275" t="s">
        <v>94</v>
      </c>
      <c r="BD39" s="275" t="s">
        <v>94</v>
      </c>
      <c r="BE39" s="421" t="s">
        <v>2891</v>
      </c>
      <c r="BF39" s="423" t="s">
        <v>2985</v>
      </c>
      <c r="BG39" s="423" t="s">
        <v>2985</v>
      </c>
      <c r="BH39" s="131"/>
      <c r="BI39" s="90"/>
      <c r="BJ39" s="90"/>
      <c r="BK39" s="90"/>
      <c r="BL39" s="90"/>
      <c r="BM39" s="90"/>
      <c r="BN39" s="90"/>
      <c r="BO39" s="90"/>
      <c r="BP39" s="90"/>
      <c r="BQ39" s="90"/>
      <c r="BR39" s="90"/>
      <c r="BS39" s="90"/>
      <c r="BT39" s="90"/>
      <c r="BU39" s="90"/>
      <c r="BV39" s="90"/>
      <c r="BW39" s="90"/>
      <c r="BX39" s="90"/>
      <c r="BY39" s="90"/>
      <c r="BZ39" s="90"/>
      <c r="CA39" s="90"/>
      <c r="CB39" s="90"/>
      <c r="CC39" s="90"/>
      <c r="CD39" s="90"/>
      <c r="CE39" s="90"/>
      <c r="CF39" s="90"/>
      <c r="CG39" s="90"/>
      <c r="CH39" s="90"/>
      <c r="CI39" s="90"/>
      <c r="CJ39" s="90"/>
      <c r="CK39" s="90"/>
      <c r="CL39" s="90"/>
      <c r="CM39" s="90"/>
      <c r="CN39" s="90"/>
      <c r="CO39" s="90"/>
      <c r="CP39" s="90"/>
      <c r="CQ39" s="90"/>
      <c r="CR39" s="90"/>
      <c r="CS39" s="90"/>
      <c r="CT39" s="90"/>
      <c r="CU39" s="90"/>
      <c r="CV39" s="90"/>
      <c r="CW39" s="90"/>
      <c r="CX39" s="90"/>
      <c r="CY39" s="90"/>
      <c r="CZ39" s="90"/>
      <c r="DA39" s="90"/>
      <c r="DB39" s="90"/>
      <c r="DC39" s="90"/>
      <c r="DD39" s="90"/>
      <c r="DE39" s="90"/>
      <c r="DF39" s="90"/>
      <c r="DG39" s="90"/>
      <c r="DH39" s="90"/>
      <c r="DI39" s="90"/>
      <c r="DJ39" s="90"/>
      <c r="DK39" s="90"/>
      <c r="DL39" s="90"/>
      <c r="DM39" s="90"/>
      <c r="DN39" s="90"/>
      <c r="DO39" s="90"/>
      <c r="DP39" s="90"/>
      <c r="DQ39" s="90"/>
      <c r="DR39" s="90"/>
      <c r="DS39" s="90"/>
      <c r="DT39" s="90"/>
      <c r="DU39" s="90"/>
      <c r="DV39" s="90"/>
      <c r="DW39" s="90"/>
      <c r="DX39" s="90"/>
      <c r="DY39" s="90"/>
      <c r="DZ39" s="90"/>
      <c r="EA39" s="90"/>
      <c r="EB39" s="90"/>
      <c r="EC39" s="90"/>
      <c r="ED39" s="90"/>
      <c r="EE39" s="90"/>
      <c r="EF39" s="90"/>
      <c r="EG39" s="90"/>
      <c r="EH39" s="90"/>
      <c r="EI39" s="90"/>
      <c r="EJ39" s="90"/>
      <c r="EK39" s="90"/>
      <c r="EL39" s="90"/>
      <c r="EM39" s="90"/>
      <c r="EN39" s="90"/>
      <c r="EO39" s="90"/>
      <c r="EP39" s="90"/>
      <c r="EQ39" s="90"/>
      <c r="ER39" s="90"/>
      <c r="ES39" s="90"/>
      <c r="ET39" s="90"/>
      <c r="EU39" s="90"/>
      <c r="EV39" s="90"/>
      <c r="EW39" s="90"/>
      <c r="EX39" s="90"/>
      <c r="EY39" s="90"/>
      <c r="EZ39" s="90"/>
      <c r="FA39" s="90"/>
      <c r="FB39" s="90"/>
      <c r="FC39" s="90"/>
      <c r="FD39" s="90"/>
      <c r="FE39" s="90"/>
      <c r="FF39" s="90"/>
      <c r="FG39" s="90"/>
      <c r="FH39" s="90"/>
      <c r="FI39" s="90"/>
      <c r="FJ39" s="90"/>
      <c r="FK39" s="90"/>
      <c r="FL39" s="90"/>
      <c r="FM39" s="90"/>
      <c r="FN39" s="90"/>
      <c r="FO39" s="90"/>
      <c r="FP39" s="90"/>
      <c r="FQ39" s="90"/>
      <c r="FR39" s="90"/>
      <c r="FS39" s="90"/>
      <c r="FT39" s="90"/>
      <c r="FU39" s="90"/>
      <c r="FV39" s="90"/>
      <c r="FW39" s="90"/>
      <c r="FX39" s="90"/>
      <c r="FY39" s="90"/>
      <c r="FZ39" s="90"/>
      <c r="GA39" s="90"/>
      <c r="GB39" s="90"/>
      <c r="GC39" s="90"/>
      <c r="GD39" s="90"/>
      <c r="GE39" s="90"/>
      <c r="GF39" s="90"/>
      <c r="GG39" s="90"/>
      <c r="GH39" s="90"/>
      <c r="GI39" s="90"/>
      <c r="GJ39" s="90"/>
      <c r="GK39" s="90"/>
      <c r="GL39" s="90"/>
      <c r="GM39" s="90"/>
      <c r="GN39" s="90"/>
      <c r="GO39" s="90"/>
      <c r="GP39" s="90"/>
      <c r="GQ39" s="90"/>
      <c r="GR39" s="90"/>
      <c r="GS39" s="90"/>
      <c r="GT39" s="90"/>
      <c r="GU39" s="90"/>
      <c r="GV39" s="90"/>
      <c r="GW39" s="90"/>
      <c r="GX39" s="90"/>
      <c r="GY39" s="90"/>
      <c r="GZ39" s="90"/>
      <c r="HA39" s="90"/>
      <c r="HB39" s="90"/>
      <c r="HC39" s="90"/>
      <c r="HD39" s="90"/>
      <c r="HE39" s="90"/>
      <c r="HF39" s="90"/>
      <c r="HG39" s="90"/>
      <c r="HH39" s="90"/>
      <c r="HI39" s="90"/>
      <c r="HJ39" s="90"/>
      <c r="HK39" s="90"/>
      <c r="HL39" s="90"/>
      <c r="HM39" s="90"/>
      <c r="HN39" s="90"/>
      <c r="HO39" s="90"/>
      <c r="HP39" s="90"/>
      <c r="HQ39" s="90"/>
      <c r="HR39" s="90"/>
      <c r="HS39" s="90"/>
      <c r="HT39" s="90"/>
      <c r="HU39" s="90"/>
      <c r="HV39" s="90"/>
      <c r="HW39" s="90"/>
      <c r="HX39" s="90"/>
      <c r="HY39" s="90"/>
      <c r="HZ39" s="90"/>
      <c r="IA39" s="90"/>
      <c r="IB39" s="90"/>
      <c r="IC39" s="90"/>
      <c r="ID39" s="90"/>
      <c r="IE39" s="90"/>
      <c r="IF39" s="90"/>
      <c r="IG39" s="90"/>
      <c r="IH39" s="90"/>
      <c r="II39" s="90"/>
      <c r="IJ39" s="90"/>
      <c r="IK39" s="90"/>
      <c r="IL39" s="90"/>
      <c r="IM39" s="90"/>
      <c r="IN39" s="90"/>
      <c r="IO39" s="90"/>
      <c r="IP39" s="90"/>
      <c r="IQ39" s="90"/>
      <c r="IR39" s="90"/>
      <c r="IS39" s="90"/>
      <c r="IT39" s="90"/>
      <c r="IU39" s="90"/>
      <c r="IV39" s="90"/>
      <c r="IW39" s="90"/>
      <c r="IX39" s="90"/>
      <c r="IY39" s="90"/>
      <c r="IZ39" s="90"/>
      <c r="JA39" s="90"/>
      <c r="JB39" s="90"/>
      <c r="JC39" s="90"/>
      <c r="JD39" s="90"/>
      <c r="JE39" s="90"/>
      <c r="JF39" s="90"/>
      <c r="JG39" s="90"/>
      <c r="JH39" s="90"/>
      <c r="JI39" s="90"/>
      <c r="JJ39" s="90"/>
      <c r="JK39" s="90"/>
      <c r="JL39" s="90"/>
      <c r="JM39" s="90"/>
      <c r="JN39" s="90"/>
      <c r="JO39" s="90"/>
      <c r="JP39" s="90"/>
      <c r="JQ39" s="90"/>
      <c r="JR39" s="90"/>
      <c r="JS39" s="90"/>
      <c r="JT39" s="90"/>
      <c r="JU39" s="90"/>
      <c r="JV39" s="90"/>
      <c r="JW39" s="90"/>
      <c r="JX39" s="90"/>
      <c r="JY39" s="90"/>
      <c r="JZ39" s="90"/>
      <c r="KA39" s="90"/>
      <c r="KB39" s="90"/>
      <c r="KC39" s="90"/>
      <c r="KD39" s="90"/>
      <c r="KE39" s="90"/>
      <c r="KF39" s="90"/>
      <c r="KG39" s="90"/>
      <c r="KH39" s="90"/>
      <c r="KI39" s="90"/>
      <c r="KJ39" s="90"/>
      <c r="KK39" s="90"/>
      <c r="KL39" s="90"/>
      <c r="KM39" s="90"/>
      <c r="KN39" s="90"/>
      <c r="KO39" s="90"/>
      <c r="KP39" s="90"/>
      <c r="KQ39" s="90"/>
      <c r="KR39" s="90"/>
      <c r="KS39" s="90"/>
      <c r="KT39" s="90"/>
      <c r="KU39" s="90"/>
      <c r="KV39" s="90"/>
      <c r="KW39" s="90"/>
      <c r="KX39" s="90"/>
      <c r="KY39" s="90"/>
      <c r="KZ39" s="90"/>
      <c r="LA39" s="90"/>
      <c r="LB39" s="90"/>
      <c r="LC39" s="90"/>
      <c r="LD39" s="90"/>
      <c r="LE39" s="90"/>
      <c r="LF39" s="90"/>
      <c r="LG39" s="90"/>
      <c r="LH39" s="90"/>
      <c r="LI39" s="90"/>
      <c r="LJ39" s="90"/>
      <c r="LK39" s="90"/>
      <c r="LL39" s="90"/>
      <c r="LM39" s="90"/>
      <c r="LN39" s="90"/>
      <c r="LO39" s="90"/>
      <c r="LP39" s="90"/>
      <c r="LQ39" s="90"/>
      <c r="LR39" s="90"/>
      <c r="LS39" s="90"/>
      <c r="LT39" s="90"/>
      <c r="LU39" s="90"/>
      <c r="LV39" s="90"/>
      <c r="LW39" s="90"/>
      <c r="LX39" s="90"/>
      <c r="LY39" s="90"/>
      <c r="LZ39" s="90"/>
      <c r="MA39" s="90"/>
      <c r="MB39" s="90"/>
      <c r="MC39" s="90"/>
      <c r="MD39" s="90"/>
      <c r="ME39" s="90"/>
      <c r="MF39" s="90"/>
      <c r="MG39" s="90"/>
      <c r="MH39" s="90"/>
      <c r="MI39" s="90"/>
      <c r="MJ39" s="90"/>
      <c r="MK39" s="90"/>
      <c r="ML39" s="90"/>
      <c r="MM39" s="90"/>
      <c r="MN39" s="90"/>
      <c r="MO39" s="90"/>
      <c r="MP39" s="90"/>
      <c r="MQ39" s="90"/>
      <c r="MR39" s="90"/>
      <c r="MS39" s="90"/>
      <c r="MT39" s="90"/>
      <c r="MU39" s="90"/>
      <c r="MV39" s="90"/>
      <c r="MW39" s="90"/>
      <c r="MX39" s="90"/>
      <c r="MY39" s="90"/>
      <c r="MZ39" s="90"/>
      <c r="NA39" s="90"/>
      <c r="NB39" s="90"/>
      <c r="NC39" s="90"/>
      <c r="ND39" s="90"/>
      <c r="NE39" s="90"/>
      <c r="NF39" s="90"/>
      <c r="NG39" s="90"/>
      <c r="NH39" s="90"/>
      <c r="NI39" s="90"/>
      <c r="NJ39" s="90"/>
      <c r="NK39" s="90"/>
      <c r="NL39" s="90"/>
      <c r="NM39" s="90"/>
      <c r="NN39" s="90"/>
      <c r="NO39" s="90"/>
      <c r="NP39" s="90"/>
      <c r="NQ39" s="90"/>
      <c r="NR39" s="90"/>
      <c r="NS39" s="90"/>
      <c r="NT39" s="90"/>
      <c r="NU39" s="90"/>
      <c r="NV39" s="90"/>
      <c r="NW39" s="90"/>
      <c r="NX39" s="90"/>
      <c r="NY39" s="90"/>
      <c r="NZ39" s="90"/>
      <c r="OA39" s="90"/>
      <c r="OB39" s="90"/>
      <c r="OC39" s="90"/>
      <c r="OD39" s="90"/>
      <c r="OE39" s="90"/>
      <c r="OF39" s="90"/>
      <c r="OG39" s="90"/>
      <c r="OH39" s="90"/>
      <c r="OI39" s="90"/>
      <c r="OJ39" s="90"/>
      <c r="OK39" s="90"/>
      <c r="OL39" s="90"/>
      <c r="OM39" s="90"/>
      <c r="ON39" s="90"/>
      <c r="OO39" s="90"/>
      <c r="OP39" s="90"/>
      <c r="OQ39" s="90"/>
      <c r="OR39" s="90"/>
      <c r="OS39" s="90"/>
      <c r="OT39" s="90"/>
      <c r="OU39" s="90"/>
      <c r="OV39" s="90"/>
      <c r="OW39" s="90"/>
      <c r="OX39" s="90"/>
      <c r="OY39" s="90"/>
      <c r="OZ39" s="90"/>
      <c r="PA39" s="90"/>
      <c r="PB39" s="90"/>
      <c r="PC39" s="90"/>
      <c r="PD39" s="90"/>
      <c r="PE39" s="90"/>
      <c r="PF39" s="90"/>
      <c r="PG39" s="90"/>
      <c r="PH39" s="90"/>
      <c r="PI39" s="90"/>
      <c r="PJ39" s="90"/>
      <c r="PK39" s="90"/>
      <c r="PL39" s="90"/>
      <c r="PM39" s="90"/>
      <c r="PN39" s="90"/>
      <c r="PO39" s="90"/>
      <c r="PP39" s="90"/>
      <c r="PQ39" s="90"/>
      <c r="PR39" s="90"/>
      <c r="PS39" s="90"/>
      <c r="PT39" s="90"/>
      <c r="PU39" s="90"/>
      <c r="PV39" s="90"/>
      <c r="PW39" s="90"/>
      <c r="PX39" s="90"/>
      <c r="PY39" s="90"/>
      <c r="PZ39" s="90"/>
      <c r="QA39" s="90"/>
      <c r="QB39" s="90"/>
      <c r="QC39" s="90"/>
      <c r="QD39" s="90"/>
      <c r="QE39" s="90"/>
      <c r="QF39" s="90"/>
      <c r="QG39" s="90"/>
      <c r="QH39" s="90"/>
      <c r="QI39" s="90"/>
      <c r="QJ39" s="90"/>
      <c r="QK39" s="90"/>
      <c r="QL39" s="90"/>
      <c r="QM39" s="90"/>
      <c r="QN39" s="90"/>
      <c r="QO39" s="90"/>
      <c r="QP39" s="90"/>
      <c r="QQ39" s="90"/>
      <c r="QR39" s="90"/>
      <c r="QS39" s="90"/>
      <c r="QT39" s="90"/>
      <c r="QU39" s="90"/>
      <c r="QV39" s="90"/>
      <c r="QW39" s="90"/>
      <c r="QX39" s="90"/>
      <c r="QY39" s="90"/>
      <c r="QZ39" s="90"/>
      <c r="RA39" s="90"/>
      <c r="RB39" s="90"/>
      <c r="RC39" s="90"/>
      <c r="RD39" s="90"/>
      <c r="RE39" s="90"/>
      <c r="RF39" s="90"/>
      <c r="RG39" s="90"/>
      <c r="RH39" s="90"/>
      <c r="RI39" s="90"/>
      <c r="RJ39" s="90"/>
      <c r="RK39" s="90"/>
      <c r="RL39" s="90"/>
      <c r="RM39" s="90"/>
      <c r="RN39" s="90"/>
      <c r="RO39" s="90"/>
      <c r="RP39" s="90"/>
      <c r="RQ39" s="90"/>
      <c r="RR39" s="90"/>
      <c r="RS39" s="90"/>
      <c r="RT39" s="90"/>
      <c r="RU39" s="90"/>
      <c r="RV39" s="90"/>
      <c r="RW39" s="90"/>
      <c r="RX39" s="90"/>
      <c r="RY39" s="90"/>
      <c r="RZ39" s="90"/>
      <c r="SA39" s="90"/>
      <c r="SB39" s="90"/>
      <c r="SC39" s="90"/>
      <c r="SD39" s="90"/>
      <c r="SE39" s="90"/>
      <c r="SF39" s="90"/>
      <c r="SG39" s="90"/>
      <c r="SH39" s="90"/>
      <c r="SI39" s="90"/>
      <c r="SJ39" s="90"/>
      <c r="SK39" s="90"/>
      <c r="SL39" s="90"/>
      <c r="SM39" s="90"/>
      <c r="SN39" s="90"/>
      <c r="SO39" s="90"/>
      <c r="SP39" s="90"/>
      <c r="SQ39" s="90"/>
      <c r="SR39" s="90"/>
      <c r="SS39" s="90"/>
      <c r="ST39" s="90"/>
      <c r="SU39" s="90"/>
      <c r="SV39" s="90"/>
      <c r="SW39" s="90"/>
      <c r="SX39" s="90"/>
      <c r="SY39" s="90"/>
      <c r="SZ39" s="90"/>
      <c r="TA39" s="90"/>
      <c r="TB39" s="90"/>
      <c r="TC39" s="90"/>
      <c r="TD39" s="90"/>
      <c r="TE39" s="90"/>
      <c r="TF39" s="90"/>
      <c r="TG39" s="90"/>
      <c r="TH39" s="90"/>
      <c r="TI39" s="90"/>
      <c r="TJ39" s="90"/>
      <c r="TK39" s="90"/>
      <c r="TL39" s="90"/>
      <c r="TM39" s="90"/>
      <c r="TN39" s="90"/>
      <c r="TO39" s="90"/>
      <c r="TP39" s="90"/>
      <c r="TQ39" s="90"/>
      <c r="TR39" s="90"/>
      <c r="TS39" s="90"/>
      <c r="TT39" s="90"/>
      <c r="TU39" s="90"/>
      <c r="TV39" s="90"/>
      <c r="TW39" s="90"/>
      <c r="TX39" s="90"/>
      <c r="TY39" s="90"/>
      <c r="TZ39" s="90"/>
      <c r="UA39" s="90"/>
      <c r="UB39" s="90"/>
      <c r="UC39" s="90"/>
      <c r="UD39" s="90"/>
      <c r="UE39" s="90"/>
      <c r="UF39" s="90"/>
      <c r="UG39" s="90"/>
      <c r="UH39" s="90"/>
      <c r="UI39" s="90"/>
      <c r="UJ39" s="90"/>
      <c r="UK39" s="90"/>
      <c r="UL39" s="90"/>
      <c r="UM39" s="90"/>
      <c r="UN39" s="90"/>
      <c r="UO39" s="90"/>
      <c r="UP39" s="90"/>
      <c r="UQ39" s="90"/>
      <c r="UR39" s="90"/>
      <c r="US39" s="90"/>
      <c r="UT39" s="90"/>
      <c r="UU39" s="90"/>
      <c r="UV39" s="90"/>
      <c r="UW39" s="90"/>
      <c r="UX39" s="90"/>
      <c r="UY39" s="90"/>
      <c r="UZ39" s="90"/>
      <c r="VA39" s="90"/>
      <c r="VB39" s="90"/>
      <c r="VC39" s="90"/>
      <c r="VD39" s="90"/>
      <c r="VE39" s="90"/>
      <c r="VF39" s="90"/>
      <c r="VG39" s="90"/>
      <c r="VH39" s="90"/>
      <c r="VI39" s="90"/>
      <c r="VJ39" s="90"/>
      <c r="VK39" s="90"/>
      <c r="VL39" s="90"/>
      <c r="VM39" s="90"/>
      <c r="VN39" s="90"/>
      <c r="VO39" s="90"/>
      <c r="VP39" s="90"/>
      <c r="VQ39" s="90"/>
      <c r="VR39" s="90"/>
      <c r="VS39" s="90"/>
      <c r="VT39" s="90"/>
      <c r="VU39" s="90"/>
      <c r="VV39" s="90"/>
      <c r="VW39" s="90"/>
      <c r="VX39" s="90"/>
      <c r="VY39" s="90"/>
      <c r="VZ39" s="90"/>
      <c r="WA39" s="90"/>
      <c r="WB39" s="90"/>
      <c r="WC39" s="90"/>
      <c r="WD39" s="90"/>
      <c r="WE39" s="90"/>
      <c r="WF39" s="90"/>
      <c r="WG39" s="90"/>
      <c r="WH39" s="90"/>
      <c r="WI39" s="90"/>
      <c r="WJ39" s="90"/>
      <c r="WK39" s="90"/>
      <c r="WL39" s="90"/>
      <c r="WM39" s="90"/>
      <c r="WN39" s="90"/>
      <c r="WO39" s="90"/>
      <c r="WP39" s="90"/>
      <c r="WQ39" s="90"/>
      <c r="WR39" s="90"/>
      <c r="WS39" s="90"/>
      <c r="WT39" s="90"/>
      <c r="WU39" s="90"/>
      <c r="WV39" s="90"/>
      <c r="WW39" s="90"/>
      <c r="WX39" s="90"/>
      <c r="WY39" s="90"/>
      <c r="WZ39" s="90"/>
      <c r="XA39" s="90"/>
      <c r="XB39" s="90"/>
      <c r="XC39" s="90"/>
      <c r="XD39" s="90"/>
      <c r="XE39" s="90"/>
      <c r="XF39" s="90"/>
      <c r="XG39" s="90"/>
      <c r="XH39" s="90"/>
      <c r="XI39" s="90"/>
      <c r="XJ39" s="90"/>
      <c r="XK39" s="90"/>
      <c r="XL39" s="90"/>
      <c r="XM39" s="90"/>
      <c r="XN39" s="90"/>
      <c r="XO39" s="90"/>
      <c r="XP39" s="90"/>
      <c r="XQ39" s="90"/>
      <c r="XR39" s="90"/>
      <c r="XS39" s="90"/>
      <c r="XT39" s="90"/>
      <c r="XU39" s="90"/>
      <c r="XV39" s="90"/>
      <c r="XW39" s="90"/>
      <c r="XX39" s="90"/>
      <c r="XY39" s="90"/>
      <c r="XZ39" s="90"/>
      <c r="YA39" s="90"/>
      <c r="YB39" s="90"/>
      <c r="YC39" s="90"/>
      <c r="YD39" s="90"/>
      <c r="YE39" s="90"/>
      <c r="YF39" s="90"/>
      <c r="YG39" s="90"/>
      <c r="YH39" s="90"/>
      <c r="YI39" s="90"/>
      <c r="YJ39" s="90"/>
      <c r="YK39" s="90"/>
      <c r="YL39" s="90"/>
      <c r="YM39" s="90"/>
      <c r="YN39" s="90"/>
      <c r="YO39" s="90"/>
      <c r="YP39" s="90"/>
      <c r="YQ39" s="90"/>
      <c r="YR39" s="90"/>
      <c r="YS39" s="90"/>
      <c r="YT39" s="90"/>
      <c r="YU39" s="90"/>
      <c r="YV39" s="90"/>
      <c r="YW39" s="90"/>
      <c r="YX39" s="90"/>
      <c r="YY39" s="90"/>
      <c r="YZ39" s="90"/>
      <c r="ZA39" s="90"/>
      <c r="ZB39" s="90"/>
      <c r="ZC39" s="90"/>
      <c r="ZD39" s="90"/>
      <c r="ZE39" s="90"/>
      <c r="ZF39" s="90"/>
      <c r="ZG39" s="90"/>
      <c r="ZH39" s="90"/>
      <c r="ZI39" s="90"/>
      <c r="ZJ39" s="90"/>
      <c r="ZK39" s="90"/>
      <c r="ZL39" s="90"/>
      <c r="ZM39" s="90"/>
      <c r="ZN39" s="90"/>
      <c r="ZO39" s="90"/>
      <c r="ZP39" s="90"/>
      <c r="ZQ39" s="90"/>
      <c r="ZR39" s="90"/>
      <c r="ZS39" s="90"/>
      <c r="ZT39" s="90"/>
      <c r="ZU39" s="90"/>
      <c r="ZV39" s="90"/>
      <c r="ZW39" s="90"/>
      <c r="ZX39" s="90"/>
      <c r="ZY39" s="90"/>
      <c r="ZZ39" s="90"/>
      <c r="AAA39" s="90"/>
      <c r="AAB39" s="90"/>
      <c r="AAC39" s="90"/>
      <c r="AAD39" s="90"/>
      <c r="AAE39" s="90"/>
      <c r="AAF39" s="90"/>
      <c r="AAG39" s="90"/>
      <c r="AAH39" s="90"/>
      <c r="AAI39" s="90"/>
      <c r="AAJ39" s="90"/>
      <c r="AAK39" s="90"/>
      <c r="AAL39" s="90"/>
      <c r="AAM39" s="90"/>
      <c r="AAN39" s="90"/>
      <c r="AAO39" s="90"/>
      <c r="AAP39" s="90"/>
      <c r="AAQ39" s="90"/>
      <c r="AAR39" s="90"/>
      <c r="AAS39" s="90"/>
      <c r="AAT39" s="90"/>
      <c r="AAU39" s="90"/>
      <c r="AAV39" s="90"/>
      <c r="AAW39" s="90"/>
      <c r="AAX39" s="90"/>
      <c r="AAY39" s="90"/>
      <c r="AAZ39" s="90"/>
      <c r="ABA39" s="90"/>
      <c r="ABB39" s="90"/>
      <c r="ABC39" s="90"/>
      <c r="ABD39" s="90"/>
      <c r="ABE39" s="90"/>
      <c r="ABF39" s="90"/>
      <c r="ABG39" s="90"/>
      <c r="ABH39" s="90"/>
      <c r="ABI39" s="90"/>
      <c r="ABJ39" s="90"/>
      <c r="ABK39" s="90"/>
      <c r="ABL39" s="90"/>
      <c r="ABM39" s="90"/>
      <c r="ABN39" s="90"/>
      <c r="ABO39" s="90"/>
      <c r="ABP39" s="90"/>
      <c r="ABQ39" s="90"/>
      <c r="ABR39" s="90"/>
      <c r="ABS39" s="90"/>
      <c r="ABT39" s="90"/>
      <c r="ABU39" s="90"/>
      <c r="ABV39" s="90"/>
      <c r="ABW39" s="90"/>
      <c r="ABX39" s="90"/>
      <c r="ABY39" s="90"/>
      <c r="ABZ39" s="90"/>
      <c r="ACA39" s="90"/>
      <c r="ACB39" s="90"/>
      <c r="ACC39" s="90"/>
      <c r="ACD39" s="90"/>
      <c r="ACE39" s="90"/>
      <c r="ACF39" s="90"/>
      <c r="ACG39" s="90"/>
      <c r="ACH39" s="90"/>
      <c r="ACI39" s="90"/>
      <c r="ACJ39" s="90"/>
      <c r="ACK39" s="90"/>
      <c r="ACL39" s="90"/>
      <c r="ACM39" s="90"/>
      <c r="ACN39" s="90"/>
      <c r="ACO39" s="90"/>
      <c r="ACP39" s="90"/>
      <c r="ACQ39" s="90"/>
      <c r="ACR39" s="90"/>
      <c r="ACS39" s="90"/>
      <c r="ACT39" s="90"/>
      <c r="ACU39" s="90"/>
      <c r="ACV39" s="90"/>
      <c r="ACW39" s="90"/>
      <c r="ACX39" s="90"/>
      <c r="ACY39" s="90"/>
      <c r="ACZ39" s="90"/>
      <c r="ADA39" s="90"/>
      <c r="ADB39" s="90"/>
      <c r="ADC39" s="90"/>
      <c r="ADD39" s="90"/>
      <c r="ADE39" s="90"/>
      <c r="ADF39" s="90"/>
      <c r="ADG39" s="90"/>
      <c r="ADH39" s="90"/>
      <c r="ADI39" s="90"/>
      <c r="ADJ39" s="90"/>
      <c r="ADK39" s="90"/>
      <c r="ADL39" s="90"/>
      <c r="ADM39" s="90"/>
      <c r="ADN39" s="90"/>
      <c r="ADO39" s="90"/>
      <c r="ADP39" s="90"/>
      <c r="ADQ39" s="90"/>
      <c r="ADR39" s="90"/>
      <c r="ADS39" s="90"/>
      <c r="ADT39" s="90"/>
      <c r="ADU39" s="90"/>
      <c r="ADV39" s="90"/>
      <c r="ADW39" s="90"/>
      <c r="ADX39" s="90"/>
      <c r="ADY39" s="90"/>
      <c r="ADZ39" s="90"/>
      <c r="AEA39" s="90"/>
      <c r="AEB39" s="90"/>
      <c r="AEC39" s="90"/>
      <c r="AED39" s="90"/>
      <c r="AEE39" s="90"/>
      <c r="AEF39" s="90"/>
      <c r="AEG39" s="90"/>
      <c r="AEH39" s="90"/>
      <c r="AEI39" s="90"/>
      <c r="AEJ39" s="90"/>
      <c r="AEK39" s="90"/>
      <c r="AEL39" s="90"/>
      <c r="AEM39" s="90"/>
      <c r="AEN39" s="90"/>
      <c r="AEO39" s="90"/>
      <c r="AEP39" s="90"/>
      <c r="AEQ39" s="90"/>
      <c r="AER39" s="90"/>
      <c r="AES39" s="90"/>
      <c r="AET39" s="90"/>
      <c r="AEU39" s="90"/>
      <c r="AEV39" s="90"/>
      <c r="AEW39" s="90"/>
      <c r="AEX39" s="90"/>
      <c r="AEY39" s="90"/>
      <c r="AEZ39" s="90"/>
      <c r="AFA39" s="90"/>
      <c r="AFB39" s="90"/>
      <c r="AFC39" s="90"/>
      <c r="AFD39" s="90"/>
      <c r="AFE39" s="90"/>
      <c r="AFF39" s="90"/>
      <c r="AFG39" s="90"/>
      <c r="AFH39" s="90"/>
      <c r="AFI39" s="90"/>
      <c r="AFJ39" s="90"/>
      <c r="AFK39" s="90"/>
      <c r="AFL39" s="90"/>
      <c r="AFM39" s="90"/>
      <c r="AFN39" s="90"/>
      <c r="AFO39" s="90"/>
      <c r="AFP39" s="90"/>
      <c r="AFQ39" s="90"/>
      <c r="AFR39" s="90"/>
      <c r="AFS39" s="90"/>
      <c r="AFT39" s="90"/>
      <c r="AFU39" s="90"/>
      <c r="AFV39" s="90"/>
      <c r="AFW39" s="90"/>
      <c r="AFX39" s="90"/>
      <c r="AFY39" s="90"/>
      <c r="AFZ39" s="90"/>
      <c r="AGA39" s="90"/>
      <c r="AGB39" s="90"/>
      <c r="AGC39" s="90"/>
      <c r="AGD39" s="90"/>
      <c r="AGE39" s="90"/>
      <c r="AGF39" s="90"/>
      <c r="AGG39" s="90"/>
      <c r="AGH39" s="90"/>
      <c r="AGI39" s="90"/>
      <c r="AGJ39" s="90"/>
      <c r="AGK39" s="90"/>
      <c r="AGL39" s="90"/>
      <c r="AGM39" s="90"/>
      <c r="AGN39" s="90"/>
      <c r="AGO39" s="90"/>
      <c r="AGP39" s="90"/>
      <c r="AGQ39" s="90"/>
      <c r="AGR39" s="90"/>
      <c r="AGS39" s="90"/>
      <c r="AGT39" s="90"/>
      <c r="AGU39" s="90"/>
      <c r="AGV39" s="90"/>
      <c r="AGW39" s="90"/>
      <c r="AGX39" s="90"/>
      <c r="AGY39" s="90"/>
      <c r="AGZ39" s="90"/>
      <c r="AHA39" s="90"/>
      <c r="AHB39" s="90"/>
      <c r="AHC39" s="90"/>
      <c r="AHD39" s="90"/>
      <c r="AHE39" s="90"/>
      <c r="AHF39" s="90"/>
      <c r="AHG39" s="90"/>
      <c r="AHH39" s="90"/>
      <c r="AHI39" s="90"/>
      <c r="AHJ39" s="90"/>
      <c r="AHK39" s="90"/>
      <c r="AHL39" s="90"/>
      <c r="AHM39" s="90"/>
      <c r="AHN39" s="90"/>
      <c r="AHO39" s="90"/>
      <c r="AHP39" s="90"/>
      <c r="AHQ39" s="90"/>
      <c r="AHR39" s="90"/>
      <c r="AHS39" s="90"/>
      <c r="AHT39" s="90"/>
      <c r="AHU39" s="90"/>
      <c r="AHV39" s="90"/>
      <c r="AHW39" s="90"/>
      <c r="AHX39" s="90"/>
      <c r="AHY39" s="90"/>
      <c r="AHZ39" s="90"/>
      <c r="AIA39" s="90"/>
      <c r="AIB39" s="90"/>
      <c r="AIC39" s="90"/>
      <c r="AID39" s="90"/>
      <c r="AIE39" s="90"/>
      <c r="AIF39" s="90"/>
      <c r="AIG39" s="90"/>
      <c r="AIH39" s="90"/>
      <c r="AII39" s="90"/>
      <c r="AIJ39" s="90"/>
      <c r="AIK39" s="90"/>
      <c r="AIL39" s="90"/>
      <c r="AIM39" s="90"/>
      <c r="AIN39" s="90"/>
      <c r="AIO39" s="90"/>
      <c r="AIP39" s="90"/>
      <c r="AIQ39" s="90"/>
      <c r="AIR39" s="90"/>
      <c r="AIS39" s="90"/>
      <c r="AIT39" s="90"/>
      <c r="AIU39" s="90"/>
      <c r="AIV39" s="90"/>
      <c r="AIW39" s="90"/>
      <c r="AIX39" s="90"/>
      <c r="AIY39" s="90"/>
      <c r="AIZ39" s="90"/>
      <c r="AJA39" s="90"/>
      <c r="AJB39" s="90"/>
      <c r="AJC39" s="90"/>
      <c r="AJD39" s="90"/>
      <c r="AJE39" s="90"/>
      <c r="AJF39" s="90"/>
      <c r="AJG39" s="90"/>
      <c r="AJH39" s="90"/>
      <c r="AJI39" s="90"/>
      <c r="AJJ39" s="90"/>
      <c r="AJK39" s="90"/>
      <c r="AJL39" s="90"/>
      <c r="AJM39" s="90"/>
      <c r="AJN39" s="90"/>
      <c r="AJO39" s="90"/>
      <c r="AJP39" s="90"/>
      <c r="AJQ39" s="90"/>
      <c r="AJR39" s="90"/>
      <c r="AJS39" s="90"/>
      <c r="AJT39" s="90"/>
      <c r="AJU39" s="90"/>
      <c r="AJV39" s="90"/>
      <c r="AJW39" s="90"/>
      <c r="AJX39" s="90"/>
      <c r="AJY39" s="90"/>
      <c r="AJZ39" s="90"/>
      <c r="AKA39" s="90"/>
      <c r="AKB39" s="90"/>
      <c r="AKC39" s="90"/>
      <c r="AKD39" s="90"/>
      <c r="AKE39" s="90"/>
      <c r="AKF39" s="90"/>
      <c r="AKG39" s="90"/>
      <c r="AKH39" s="90"/>
      <c r="AKI39" s="90"/>
      <c r="AKJ39" s="90"/>
      <c r="AKK39" s="90"/>
      <c r="AKL39" s="90"/>
      <c r="AKM39" s="90"/>
      <c r="AKN39" s="90"/>
      <c r="AKO39" s="90"/>
      <c r="AKP39" s="90"/>
      <c r="AKQ39" s="90"/>
      <c r="AKR39" s="90"/>
      <c r="AKS39" s="90"/>
      <c r="AKT39" s="90"/>
      <c r="AKU39" s="90"/>
      <c r="AKV39" s="90"/>
      <c r="AKW39" s="90"/>
      <c r="AKX39" s="90"/>
      <c r="AKY39" s="90"/>
      <c r="AKZ39" s="90"/>
      <c r="ALA39" s="90"/>
      <c r="ALB39" s="90"/>
      <c r="ALC39" s="90"/>
      <c r="ALD39" s="90"/>
      <c r="ALE39" s="90"/>
      <c r="ALF39" s="90"/>
      <c r="ALG39" s="90"/>
      <c r="ALH39" s="90"/>
      <c r="ALI39" s="90"/>
      <c r="ALJ39" s="90"/>
      <c r="ALK39" s="90"/>
      <c r="ALL39" s="90"/>
      <c r="ALM39" s="90"/>
      <c r="ALN39" s="90"/>
      <c r="ALO39" s="90"/>
      <c r="ALP39" s="90"/>
      <c r="ALQ39" s="90"/>
      <c r="ALR39" s="90"/>
      <c r="ALS39" s="90"/>
      <c r="ALT39" s="90"/>
      <c r="ALU39" s="90"/>
      <c r="ALV39" s="90"/>
      <c r="ALW39" s="90"/>
      <c r="ALX39" s="90"/>
      <c r="ALY39" s="90"/>
      <c r="ALZ39" s="90"/>
      <c r="AMA39" s="90"/>
      <c r="AMB39" s="90"/>
      <c r="AMC39" s="90"/>
      <c r="AMD39" s="90"/>
      <c r="AME39" s="90"/>
      <c r="AMF39" s="90"/>
      <c r="AMG39" s="90"/>
      <c r="AMH39" s="90"/>
    </row>
    <row r="40" spans="1:1022" ht="99" x14ac:dyDescent="0.3">
      <c r="A40" s="395">
        <v>17</v>
      </c>
      <c r="B40" s="396" t="s">
        <v>712</v>
      </c>
      <c r="C40" s="367"/>
      <c r="D40" s="396" t="s">
        <v>840</v>
      </c>
      <c r="E40" s="396" t="s">
        <v>841</v>
      </c>
      <c r="F40" s="401"/>
      <c r="G40" s="367"/>
      <c r="H40" s="368"/>
      <c r="I40" s="369"/>
      <c r="J40" s="136" t="s">
        <v>735</v>
      </c>
      <c r="K40" s="115" t="s">
        <v>855</v>
      </c>
      <c r="L40" s="369"/>
      <c r="M40" s="425"/>
      <c r="N40" s="374"/>
      <c r="O40" s="369"/>
      <c r="P40" s="391"/>
      <c r="Q40" s="385"/>
      <c r="R40" s="393"/>
      <c r="S40" s="394"/>
      <c r="T40" s="385"/>
      <c r="U40" s="386"/>
      <c r="V40" s="136" t="s">
        <v>112</v>
      </c>
      <c r="W40" s="116" t="s">
        <v>856</v>
      </c>
      <c r="X40" s="117" t="s">
        <v>857</v>
      </c>
      <c r="Y40" s="118" t="s">
        <v>852</v>
      </c>
      <c r="Z40" s="119" t="s">
        <v>853</v>
      </c>
      <c r="AA40" s="120" t="str">
        <f t="shared" si="5"/>
        <v>Probabilidad</v>
      </c>
      <c r="AB40" s="121" t="s">
        <v>727</v>
      </c>
      <c r="AC40" s="121" t="s">
        <v>728</v>
      </c>
      <c r="AD40" s="122" t="str">
        <f t="shared" si="6"/>
        <v>40%</v>
      </c>
      <c r="AE40" s="121" t="s">
        <v>729</v>
      </c>
      <c r="AF40" s="121" t="s">
        <v>730</v>
      </c>
      <c r="AG40" s="121" t="s">
        <v>731</v>
      </c>
      <c r="AH40" s="123">
        <f>IFERROR(IF(AND(AA39="Probabilidad",AA40="Probabilidad"),(AI39-(+AI39*AD40)),IF(AND(AA40="Probabilidad",AA39="Impacto"),(AI39-(+AI39*AD40)),IF(AA40="Impacto",AI39,""))),"")</f>
        <v>7.1999999999999995E-2</v>
      </c>
      <c r="AI40" s="122">
        <f t="shared" si="7"/>
        <v>7.1999999999999995E-2</v>
      </c>
      <c r="AJ40" s="387"/>
      <c r="AK40" s="388"/>
      <c r="AL40" s="124">
        <f t="shared" ref="AL40:AL45" si="34">IFERROR(IF(AND(AA39="Impacto",AA40="Impacto"),(AL39-(+AL39*AD40)),IF(AND(AA40="Impacto",AA39="Probabilidad"),(AL39-(+AL39*AD40)),IF(AA40="Probabilidad",AL39,""))),"")</f>
        <v>0.4</v>
      </c>
      <c r="AM40" s="389"/>
      <c r="AN40" s="388"/>
      <c r="AO40" s="384"/>
      <c r="AP40" s="367"/>
      <c r="AQ40" s="120" t="s">
        <v>118</v>
      </c>
      <c r="AR40" s="134" t="s">
        <v>94</v>
      </c>
      <c r="AS40" s="134" t="s">
        <v>94</v>
      </c>
      <c r="AT40" s="134" t="s">
        <v>94</v>
      </c>
      <c r="AU40" s="134" t="s">
        <v>94</v>
      </c>
      <c r="AV40" s="371"/>
      <c r="AW40" s="142" t="s">
        <v>112</v>
      </c>
      <c r="AX40" s="253" t="s">
        <v>2866</v>
      </c>
      <c r="AY40" s="273" t="s">
        <v>2919</v>
      </c>
      <c r="AZ40" s="271" t="s">
        <v>2920</v>
      </c>
      <c r="BA40" s="143" t="s">
        <v>118</v>
      </c>
      <c r="BB40" s="275"/>
      <c r="BC40" s="275" t="s">
        <v>94</v>
      </c>
      <c r="BD40" s="275" t="s">
        <v>94</v>
      </c>
      <c r="BE40" s="421"/>
      <c r="BF40" s="423"/>
      <c r="BG40" s="423"/>
      <c r="BH40" s="131"/>
    </row>
    <row r="41" spans="1:1022" ht="82.5" x14ac:dyDescent="0.3">
      <c r="A41" s="395">
        <v>17</v>
      </c>
      <c r="B41" s="396" t="s">
        <v>712</v>
      </c>
      <c r="C41" s="367"/>
      <c r="D41" s="396" t="s">
        <v>840</v>
      </c>
      <c r="E41" s="396" t="s">
        <v>841</v>
      </c>
      <c r="F41" s="401"/>
      <c r="G41" s="367"/>
      <c r="H41" s="368"/>
      <c r="I41" s="369"/>
      <c r="J41" s="136" t="s">
        <v>741</v>
      </c>
      <c r="K41" s="115" t="s">
        <v>858</v>
      </c>
      <c r="L41" s="369"/>
      <c r="M41" s="425"/>
      <c r="N41" s="374"/>
      <c r="O41" s="369"/>
      <c r="P41" s="391"/>
      <c r="Q41" s="385"/>
      <c r="R41" s="393"/>
      <c r="S41" s="394"/>
      <c r="T41" s="385"/>
      <c r="U41" s="386"/>
      <c r="V41" s="136" t="s">
        <v>124</v>
      </c>
      <c r="W41" s="116" t="s">
        <v>859</v>
      </c>
      <c r="X41" s="117" t="s">
        <v>860</v>
      </c>
      <c r="Y41" s="118" t="s">
        <v>852</v>
      </c>
      <c r="Z41" s="119" t="s">
        <v>853</v>
      </c>
      <c r="AA41" s="120" t="str">
        <f t="shared" si="5"/>
        <v>Probabilidad</v>
      </c>
      <c r="AB41" s="121" t="s">
        <v>727</v>
      </c>
      <c r="AC41" s="121" t="s">
        <v>728</v>
      </c>
      <c r="AD41" s="122" t="str">
        <f t="shared" si="6"/>
        <v>40%</v>
      </c>
      <c r="AE41" s="121" t="s">
        <v>729</v>
      </c>
      <c r="AF41" s="121" t="s">
        <v>730</v>
      </c>
      <c r="AG41" s="121" t="s">
        <v>731</v>
      </c>
      <c r="AH41" s="123">
        <f t="shared" ref="AH41:AH45" si="35">IFERROR(IF(AND(AA40="Probabilidad",AA41="Probabilidad"),(AI40-(+AI40*AD41)),IF(AND(AA41="Probabilidad",AA40="Impacto"),(AI40-(+AI40*AD41)),IF(AA41="Impacto",AI40,""))),"")</f>
        <v>4.3199999999999995E-2</v>
      </c>
      <c r="AI41" s="122">
        <f t="shared" si="7"/>
        <v>4.3199999999999995E-2</v>
      </c>
      <c r="AJ41" s="387"/>
      <c r="AK41" s="388"/>
      <c r="AL41" s="124">
        <f t="shared" si="34"/>
        <v>0.4</v>
      </c>
      <c r="AM41" s="389"/>
      <c r="AN41" s="388"/>
      <c r="AO41" s="384"/>
      <c r="AP41" s="367"/>
      <c r="AQ41" s="120" t="s">
        <v>128</v>
      </c>
      <c r="AR41" s="134" t="s">
        <v>94</v>
      </c>
      <c r="AS41" s="134" t="s">
        <v>94</v>
      </c>
      <c r="AT41" s="134" t="s">
        <v>94</v>
      </c>
      <c r="AU41" s="134" t="s">
        <v>94</v>
      </c>
      <c r="AV41" s="371"/>
      <c r="AW41" s="142" t="s">
        <v>124</v>
      </c>
      <c r="AX41" s="253" t="s">
        <v>2866</v>
      </c>
      <c r="AY41" s="273" t="s">
        <v>2921</v>
      </c>
      <c r="AZ41" s="273" t="s">
        <v>2922</v>
      </c>
      <c r="BA41" s="143" t="s">
        <v>128</v>
      </c>
      <c r="BB41" s="275"/>
      <c r="BC41" s="275" t="s">
        <v>94</v>
      </c>
      <c r="BD41" s="275" t="s">
        <v>94</v>
      </c>
      <c r="BE41" s="421"/>
      <c r="BF41" s="423"/>
      <c r="BG41" s="423"/>
      <c r="BH41" s="131"/>
    </row>
    <row r="42" spans="1:1022" ht="115.5" x14ac:dyDescent="0.3">
      <c r="A42" s="395">
        <v>17</v>
      </c>
      <c r="B42" s="396" t="s">
        <v>712</v>
      </c>
      <c r="C42" s="367"/>
      <c r="D42" s="396" t="s">
        <v>840</v>
      </c>
      <c r="E42" s="396" t="s">
        <v>841</v>
      </c>
      <c r="F42" s="401"/>
      <c r="G42" s="367"/>
      <c r="H42" s="368"/>
      <c r="I42" s="369"/>
      <c r="J42" s="136" t="s">
        <v>749</v>
      </c>
      <c r="K42" s="115" t="s">
        <v>861</v>
      </c>
      <c r="L42" s="369"/>
      <c r="M42" s="425"/>
      <c r="N42" s="374"/>
      <c r="O42" s="369"/>
      <c r="P42" s="391"/>
      <c r="Q42" s="385"/>
      <c r="R42" s="393"/>
      <c r="S42" s="394"/>
      <c r="T42" s="385"/>
      <c r="U42" s="386"/>
      <c r="V42" s="136" t="s">
        <v>131</v>
      </c>
      <c r="W42" s="116" t="s">
        <v>862</v>
      </c>
      <c r="X42" s="146" t="s">
        <v>863</v>
      </c>
      <c r="Y42" s="118" t="s">
        <v>852</v>
      </c>
      <c r="Z42" s="119" t="s">
        <v>853</v>
      </c>
      <c r="AA42" s="120" t="str">
        <f t="shared" si="5"/>
        <v>Probabilidad</v>
      </c>
      <c r="AB42" s="121" t="s">
        <v>740</v>
      </c>
      <c r="AC42" s="121" t="s">
        <v>728</v>
      </c>
      <c r="AD42" s="122" t="str">
        <f t="shared" si="6"/>
        <v>30%</v>
      </c>
      <c r="AE42" s="121" t="s">
        <v>729</v>
      </c>
      <c r="AF42" s="121" t="s">
        <v>730</v>
      </c>
      <c r="AG42" s="121" t="s">
        <v>731</v>
      </c>
      <c r="AH42" s="123">
        <f t="shared" si="35"/>
        <v>3.0239999999999996E-2</v>
      </c>
      <c r="AI42" s="122">
        <f t="shared" si="7"/>
        <v>3.0239999999999996E-2</v>
      </c>
      <c r="AJ42" s="387"/>
      <c r="AK42" s="388"/>
      <c r="AL42" s="124">
        <f t="shared" si="34"/>
        <v>0.4</v>
      </c>
      <c r="AM42" s="389"/>
      <c r="AN42" s="388"/>
      <c r="AO42" s="384"/>
      <c r="AP42" s="367"/>
      <c r="AQ42" s="120" t="s">
        <v>136</v>
      </c>
      <c r="AR42" s="134" t="s">
        <v>94</v>
      </c>
      <c r="AS42" s="134" t="s">
        <v>94</v>
      </c>
      <c r="AT42" s="134" t="s">
        <v>94</v>
      </c>
      <c r="AU42" s="134" t="s">
        <v>94</v>
      </c>
      <c r="AV42" s="371"/>
      <c r="AW42" s="142" t="s">
        <v>131</v>
      </c>
      <c r="AX42" s="253" t="s">
        <v>2866</v>
      </c>
      <c r="AY42" s="273" t="s">
        <v>2923</v>
      </c>
      <c r="AZ42" s="273" t="s">
        <v>2924</v>
      </c>
      <c r="BA42" s="143" t="s">
        <v>136</v>
      </c>
      <c r="BB42" s="275"/>
      <c r="BC42" s="275" t="s">
        <v>94</v>
      </c>
      <c r="BD42" s="275" t="s">
        <v>94</v>
      </c>
      <c r="BE42" s="421"/>
      <c r="BF42" s="423"/>
      <c r="BG42" s="423"/>
      <c r="BH42" s="131"/>
    </row>
    <row r="43" spans="1:1022" ht="64.5" x14ac:dyDescent="0.3">
      <c r="A43" s="395">
        <v>17</v>
      </c>
      <c r="B43" s="396" t="s">
        <v>712</v>
      </c>
      <c r="C43" s="367"/>
      <c r="D43" s="396" t="s">
        <v>840</v>
      </c>
      <c r="E43" s="396" t="s">
        <v>841</v>
      </c>
      <c r="F43" s="401"/>
      <c r="G43" s="367"/>
      <c r="H43" s="368"/>
      <c r="I43" s="369"/>
      <c r="J43" s="136" t="s">
        <v>756</v>
      </c>
      <c r="K43" s="115" t="s">
        <v>864</v>
      </c>
      <c r="L43" s="369"/>
      <c r="M43" s="425"/>
      <c r="N43" s="374"/>
      <c r="O43" s="369"/>
      <c r="P43" s="391"/>
      <c r="Q43" s="385"/>
      <c r="R43" s="393"/>
      <c r="S43" s="394"/>
      <c r="T43" s="385"/>
      <c r="U43" s="386"/>
      <c r="V43" s="136" t="s">
        <v>139</v>
      </c>
      <c r="W43" s="116" t="s">
        <v>865</v>
      </c>
      <c r="X43" s="117" t="s">
        <v>866</v>
      </c>
      <c r="Y43" s="118" t="s">
        <v>852</v>
      </c>
      <c r="Z43" s="119" t="s">
        <v>853</v>
      </c>
      <c r="AA43" s="120" t="str">
        <f t="shared" si="5"/>
        <v>Probabilidad</v>
      </c>
      <c r="AB43" s="121" t="s">
        <v>727</v>
      </c>
      <c r="AC43" s="121" t="s">
        <v>728</v>
      </c>
      <c r="AD43" s="122" t="str">
        <f t="shared" si="6"/>
        <v>40%</v>
      </c>
      <c r="AE43" s="121" t="s">
        <v>729</v>
      </c>
      <c r="AF43" s="121" t="s">
        <v>730</v>
      </c>
      <c r="AG43" s="121" t="s">
        <v>731</v>
      </c>
      <c r="AH43" s="123">
        <f t="shared" si="35"/>
        <v>1.8143999999999997E-2</v>
      </c>
      <c r="AI43" s="122">
        <f t="shared" si="7"/>
        <v>1.8143999999999997E-2</v>
      </c>
      <c r="AJ43" s="387"/>
      <c r="AK43" s="388"/>
      <c r="AL43" s="124">
        <f t="shared" si="34"/>
        <v>0.4</v>
      </c>
      <c r="AM43" s="389"/>
      <c r="AN43" s="388"/>
      <c r="AO43" s="384"/>
      <c r="AP43" s="367"/>
      <c r="AQ43" s="120" t="s">
        <v>145</v>
      </c>
      <c r="AR43" s="134" t="s">
        <v>94</v>
      </c>
      <c r="AS43" s="134" t="s">
        <v>94</v>
      </c>
      <c r="AT43" s="134" t="s">
        <v>94</v>
      </c>
      <c r="AU43" s="134" t="s">
        <v>94</v>
      </c>
      <c r="AV43" s="371"/>
      <c r="AW43" s="142" t="s">
        <v>139</v>
      </c>
      <c r="AX43" s="253" t="s">
        <v>2866</v>
      </c>
      <c r="AY43" s="273" t="s">
        <v>2925</v>
      </c>
      <c r="AZ43" s="273" t="s">
        <v>2926</v>
      </c>
      <c r="BA43" s="143" t="s">
        <v>145</v>
      </c>
      <c r="BB43" s="275"/>
      <c r="BC43" s="275" t="s">
        <v>94</v>
      </c>
      <c r="BD43" s="275" t="s">
        <v>94</v>
      </c>
      <c r="BE43" s="421"/>
      <c r="BF43" s="423"/>
      <c r="BG43" s="423"/>
      <c r="BH43" s="131"/>
    </row>
    <row r="44" spans="1:1022" ht="16.5" customHeight="1" x14ac:dyDescent="0.3">
      <c r="A44" s="395">
        <v>17</v>
      </c>
      <c r="B44" s="396" t="s">
        <v>712</v>
      </c>
      <c r="C44" s="367"/>
      <c r="D44" s="396" t="s">
        <v>840</v>
      </c>
      <c r="E44" s="396" t="s">
        <v>841</v>
      </c>
      <c r="F44" s="401"/>
      <c r="G44" s="367"/>
      <c r="H44" s="368"/>
      <c r="I44" s="369"/>
      <c r="J44" s="136" t="s">
        <v>757</v>
      </c>
      <c r="K44" s="115"/>
      <c r="L44" s="369"/>
      <c r="M44" s="425"/>
      <c r="N44" s="374"/>
      <c r="O44" s="369"/>
      <c r="P44" s="391"/>
      <c r="Q44" s="385"/>
      <c r="R44" s="393"/>
      <c r="S44" s="394"/>
      <c r="T44" s="385"/>
      <c r="U44" s="386"/>
      <c r="V44" s="136" t="s">
        <v>150</v>
      </c>
      <c r="W44" s="147"/>
      <c r="X44" s="148"/>
      <c r="Y44" s="149"/>
      <c r="Z44" s="147"/>
      <c r="AA44" s="120" t="str">
        <f t="shared" si="5"/>
        <v/>
      </c>
      <c r="AB44" s="121"/>
      <c r="AC44" s="121"/>
      <c r="AD44" s="122" t="str">
        <f t="shared" si="6"/>
        <v/>
      </c>
      <c r="AE44" s="121"/>
      <c r="AF44" s="121"/>
      <c r="AG44" s="121"/>
      <c r="AH44" s="123" t="str">
        <f t="shared" si="35"/>
        <v/>
      </c>
      <c r="AI44" s="122" t="str">
        <f t="shared" si="7"/>
        <v/>
      </c>
      <c r="AJ44" s="387"/>
      <c r="AK44" s="388"/>
      <c r="AL44" s="124" t="str">
        <f t="shared" si="34"/>
        <v/>
      </c>
      <c r="AM44" s="389"/>
      <c r="AN44" s="388"/>
      <c r="AO44" s="384"/>
      <c r="AP44" s="367"/>
      <c r="AQ44" s="120" t="s">
        <v>155</v>
      </c>
      <c r="AR44" s="119"/>
      <c r="AS44" s="119"/>
      <c r="AT44" s="126"/>
      <c r="AU44" s="119"/>
      <c r="AV44" s="371"/>
      <c r="AW44" s="142" t="s">
        <v>150</v>
      </c>
      <c r="AX44" s="128"/>
      <c r="AY44" s="129"/>
      <c r="AZ44" s="130"/>
      <c r="BA44" s="143" t="s">
        <v>155</v>
      </c>
      <c r="BB44" s="128"/>
      <c r="BC44" s="128"/>
      <c r="BD44" s="128"/>
      <c r="BE44" s="421"/>
      <c r="BF44" s="423"/>
      <c r="BG44" s="423"/>
      <c r="BH44" s="131"/>
    </row>
    <row r="45" spans="1:1022" ht="16.5" customHeight="1" x14ac:dyDescent="0.3">
      <c r="A45" s="395">
        <v>17</v>
      </c>
      <c r="B45" s="396" t="s">
        <v>712</v>
      </c>
      <c r="C45" s="367"/>
      <c r="D45" s="396" t="s">
        <v>840</v>
      </c>
      <c r="E45" s="396" t="s">
        <v>841</v>
      </c>
      <c r="F45" s="401"/>
      <c r="G45" s="367"/>
      <c r="H45" s="368"/>
      <c r="I45" s="369"/>
      <c r="J45" s="136" t="s">
        <v>758</v>
      </c>
      <c r="K45" s="115"/>
      <c r="L45" s="369"/>
      <c r="M45" s="425"/>
      <c r="N45" s="374"/>
      <c r="O45" s="369"/>
      <c r="P45" s="392"/>
      <c r="Q45" s="385"/>
      <c r="R45" s="393"/>
      <c r="S45" s="394"/>
      <c r="T45" s="385"/>
      <c r="U45" s="386"/>
      <c r="V45" s="136" t="s">
        <v>161</v>
      </c>
      <c r="W45" s="147"/>
      <c r="X45" s="150"/>
      <c r="Y45" s="151"/>
      <c r="Z45" s="116"/>
      <c r="AA45" s="120" t="str">
        <f t="shared" si="5"/>
        <v/>
      </c>
      <c r="AB45" s="121"/>
      <c r="AC45" s="121"/>
      <c r="AD45" s="122" t="str">
        <f t="shared" si="6"/>
        <v/>
      </c>
      <c r="AE45" s="121"/>
      <c r="AF45" s="121"/>
      <c r="AG45" s="121"/>
      <c r="AH45" s="123" t="str">
        <f t="shared" si="35"/>
        <v/>
      </c>
      <c r="AI45" s="122" t="str">
        <f t="shared" si="7"/>
        <v/>
      </c>
      <c r="AJ45" s="387"/>
      <c r="AK45" s="388"/>
      <c r="AL45" s="124" t="str">
        <f t="shared" si="34"/>
        <v/>
      </c>
      <c r="AM45" s="389"/>
      <c r="AN45" s="388"/>
      <c r="AO45" s="384"/>
      <c r="AP45" s="367"/>
      <c r="AQ45" s="120" t="s">
        <v>162</v>
      </c>
      <c r="AR45" s="119"/>
      <c r="AS45" s="119"/>
      <c r="AT45" s="126"/>
      <c r="AU45" s="119"/>
      <c r="AV45" s="372"/>
      <c r="AW45" s="142" t="s">
        <v>161</v>
      </c>
      <c r="AX45" s="128"/>
      <c r="AY45" s="129"/>
      <c r="AZ45" s="130"/>
      <c r="BA45" s="143" t="s">
        <v>162</v>
      </c>
      <c r="BB45" s="128"/>
      <c r="BC45" s="128"/>
      <c r="BD45" s="128"/>
      <c r="BE45" s="421"/>
      <c r="BF45" s="423"/>
      <c r="BG45" s="423"/>
      <c r="BH45" s="131"/>
    </row>
    <row r="46" spans="1:1022" s="144" customFormat="1" ht="132" x14ac:dyDescent="0.25">
      <c r="A46" s="395">
        <v>18</v>
      </c>
      <c r="B46" s="396" t="s">
        <v>712</v>
      </c>
      <c r="C46" s="367" t="s">
        <v>713</v>
      </c>
      <c r="D46" s="396" t="s">
        <v>840</v>
      </c>
      <c r="E46" s="396" t="s">
        <v>841</v>
      </c>
      <c r="F46" s="401" t="s">
        <v>842</v>
      </c>
      <c r="G46" s="367" t="s">
        <v>867</v>
      </c>
      <c r="H46" s="368" t="str">
        <f>IF(B46="Seguridad_Información","Posibilidad de "&amp;C46&amp;"con "&amp;M46&amp;" "&amp;"por"&amp;" "&amp;I46&amp;" "&amp;"debido a"&amp;" "&amp;L46,"Posibilidad de"&amp;" "&amp;M46&amp;" "&amp;"por"&amp;" "&amp;I46&amp;" debido a"&amp;" "&amp;L46)</f>
        <v>Posibilidad de Afectación Económica y Reputacional por indisponibilidad de recursos económicos del FRISCO para efectuar transferencias de recursos líquidos a la Nación de acuerdo con lo establecido por Ley  debido a  gastos superiores o iguales a los ingresos durante la vigencia anterior</v>
      </c>
      <c r="I46" s="369" t="s">
        <v>868</v>
      </c>
      <c r="J46" s="136" t="s">
        <v>717</v>
      </c>
      <c r="K46" s="115" t="s">
        <v>869</v>
      </c>
      <c r="L46" s="369" t="s">
        <v>870</v>
      </c>
      <c r="M46" s="425" t="s">
        <v>763</v>
      </c>
      <c r="N46" s="373" t="s">
        <v>871</v>
      </c>
      <c r="O46" s="369" t="s">
        <v>848</v>
      </c>
      <c r="P46" s="390" t="str">
        <f>IF(OR($O46=[3]Tabla_Probabilidad!$D$30,$O46=[3]Tabla_Probabilidad!$D$32,$O46=[3]Tabla_Probabilidad!$J$32),"Muy Baja",IF(OR($O46=[3]Tabla_Probabilidad!$E$30,$O46=[3]Tabla_Probabilidad!$E$32,$O46=[3]Tabla_Probabilidad!$K$32),"Baja",IF(OR($O46=[3]Tabla_Probabilidad!$F$30,$O46=[3]Tabla_Probabilidad!$F$32,$O46=[3]Tabla_Probabilidad!$L$32),"Media",IF(OR($O46=[3]Tabla_Probabilidad!$G$30,$O46=[3]Tabla_Probabilidad!$G$32,$O46=[3]Tabla_Probabilidad!$M$32),"Alta",IF(OR($O46=[3]Tabla_Probabilidad!$H$30,$O46=[3]Tabla_Probabilidad!$H$32,$O46=[3]Tabla_Probabilidad!$N$32),"Muy Alta","")))))</f>
        <v>Muy Baja</v>
      </c>
      <c r="Q46" s="385">
        <f t="shared" ref="Q46" si="36">IF(P46="","",IF(P46="Muy Baja",0.2,IF(P46="Baja",0.4,IF(P46="Media",0.6,IF(P46="Alta",0.8,IF(P46="Muy Alta",1,))))))</f>
        <v>0.2</v>
      </c>
      <c r="R46" s="393" t="s">
        <v>872</v>
      </c>
      <c r="S46" s="394" t="str">
        <f>IF(OR($R46=[3]Tabla_Impacto!$D$24,$R46=[3]Tabla_Impacto!$D$27,$R46=[3]Tabla_Impacto!$J$24,$R46=[3]Tabla_Impacto!$P$26,$R46=[3]Tabla_Impacto!$V$26,$R46=[3]Tabla_Impacto!$AB$26),"Leve",IF(OR($R46=[3]Tabla_Impacto!$E$24,$R46=[3]Tabla_Impacto!$E$27,$R46=[3]Tabla_Impacto!$K$24,$R46=[3]Tabla_Impacto!$Q$26,$R46=[3]Tabla_Impacto!$W$26,$R46=[3]Tabla_Impacto!$AC$26),"Menor",IF(OR($R46=[3]Tabla_Impacto!$F$24,$R46=[3]Tabla_Impacto!$F$27,$R46=[3]Tabla_Impacto!$L$24,$R46=[3]Tabla_Impacto!$R$26,$R46=[3]Tabla_Impacto!$X$26,$R46=[3]Tabla_Impacto!$AD$26),"Moderado",IF(OR($R46=[3]Tabla_Impacto!$G$24,$R46=[3]Tabla_Impacto!$G$27,$R46=[3]Tabla_Impacto!$M$24,$R46=[3]Tabla_Impacto!$S$26,$R46=[3]Tabla_Impacto!$Y$26,$R46=[3]Tabla_Impacto!$AE$26),"Mayor",IF(OR($R46=[3]Tabla_Impacto!$H$24,$R46=[3]Tabla_Impacto!$H$27,$R46=[3]Tabla_Impacto!$N$24,$R46=[3]Tabla_Impacto!$T$26,$R46=[3]Tabla_Impacto!$Z$26,$R46=[3]Tabla_Impacto!$AF$26),"Catastrófico","")))))</f>
        <v>Catastrófico</v>
      </c>
      <c r="T46" s="385">
        <f t="shared" ref="T46" si="37">IF(S46="","",IF(S46="Leve",0.2,IF(S46="Menor",0.4,IF(S46="Moderado",0.6,IF(S46="Mayor",0.8,IF(S46="Catastrófico",1,))))))</f>
        <v>1</v>
      </c>
      <c r="U46" s="386" t="str">
        <f t="shared" ref="U46" si="38">IF(OR(AND(P46="Muy Baja",S46="Leve"),AND(P46="Muy Baja",S46="Menor"),AND(P46="Baja",S46="Leve")),"Bajo",IF(OR(AND(P46="Muy baja",S46="Moderado"),AND(P46="Baja",S46="Menor"),AND(P46="Baja",S46="Moderado"),AND(P46="Media",S46="Leve"),AND(P46="Media",S46="Menor"),AND(P46="Media",S46="Moderado"),AND(P46="Alta",S46="Leve"),AND(P46="Alta",S46="Menor")),"Moderado",IF(OR(AND(P46="Muy Baja",S46="Mayor"),AND(P46="Baja",S46="Mayor"),AND(P46="Media",S46="Mayor"),AND(P46="Alta",S46="Moderado"),AND(P46="Alta",S46="Mayor"),AND(P46="Muy Alta",S46="Leve"),AND(P46="Muy Alta",S46="Menor"),AND(P46="Muy Alta",S46="Moderado"),AND(P46="Muy Alta",S46="Mayor")),"Alto",IF(OR(AND(P46="Muy Baja",S46="Catastrófico"),AND(P46="Baja",S46="Catastrófico"),AND(P46="Media",S46="Catastrófico"),AND(P46="Alta",S46="Catastrófico"),AND(P46="Muy Alta",S46="Catastrófico")),"Extremo",""))))</f>
        <v>Extremo</v>
      </c>
      <c r="V46" s="136" t="s">
        <v>91</v>
      </c>
      <c r="W46" s="116" t="s">
        <v>873</v>
      </c>
      <c r="X46" s="117" t="s">
        <v>874</v>
      </c>
      <c r="Y46" s="118" t="s">
        <v>875</v>
      </c>
      <c r="Z46" s="119" t="s">
        <v>853</v>
      </c>
      <c r="AA46" s="120" t="str">
        <f t="shared" si="5"/>
        <v>Probabilidad</v>
      </c>
      <c r="AB46" s="121" t="s">
        <v>727</v>
      </c>
      <c r="AC46" s="121" t="s">
        <v>728</v>
      </c>
      <c r="AD46" s="122" t="str">
        <f t="shared" si="6"/>
        <v>40%</v>
      </c>
      <c r="AE46" s="121" t="s">
        <v>729</v>
      </c>
      <c r="AF46" s="121" t="s">
        <v>730</v>
      </c>
      <c r="AG46" s="121" t="s">
        <v>731</v>
      </c>
      <c r="AH46" s="123">
        <f>IFERROR(IF(AA46="Probabilidad",(Q46-(+Q46*AD46)),IF(AA46="Impacto",Q46,"")),"")</f>
        <v>0.12</v>
      </c>
      <c r="AI46" s="122">
        <f t="shared" si="7"/>
        <v>0.12</v>
      </c>
      <c r="AJ46" s="387" t="str">
        <f t="shared" ref="AJ46" si="39">IFERROR(IF(AK46="","",IF(AK46&lt;=0.2,"Muy Baja",IF(AK46&lt;=0.4,"Baja",IF(AK46&lt;=0.6,"Media",IF(AK46&lt;=0.8,"Alta","Muy Alta"))))),"")</f>
        <v>Muy Baja</v>
      </c>
      <c r="AK46" s="388">
        <f t="shared" ref="AK46" si="40">IFERROR(LOOKUP(MAX(AI46:AI52)+1,(AI46:AI52)),"")</f>
        <v>2.5919999999999995E-2</v>
      </c>
      <c r="AL46" s="124">
        <f>IFERROR(IF(AA46="Impacto",(T46-(+T46*AD46)),IF(AA46="Probabilidad",T46,"")),"")</f>
        <v>1</v>
      </c>
      <c r="AM46" s="389" t="str">
        <f t="shared" ref="AM46" si="41">IFERROR(IF(AN46="","",IF(AN46&lt;=0.2,"Leve",IF(AN46&lt;=0.4,"Menor",IF(AN46&lt;=0.6,"Moderado",IF(AN46&lt;=0.8,"Mayor","Catastrófico"))))),"")</f>
        <v>Catastrófico</v>
      </c>
      <c r="AN46" s="388">
        <f t="shared" ref="AN46" si="42">IFERROR(LOOKUP(MAX(AL46:AL52)+1,(AL46:AL52)),"")</f>
        <v>1</v>
      </c>
      <c r="AO46" s="384" t="str">
        <f t="shared" ref="AO46" si="43">IFERROR(IF(OR(AND(AJ46="Muy Baja",AM46="Leve"),AND(AJ46="Muy Baja",AM46="Menor"),AND(AJ46="Baja",AM46="Leve")),"Bajo",IF(OR(AND(AJ46="Muy baja",AM46="Moderado"),AND(AJ46="Baja",AM46="Menor"),AND(AJ46="Baja",AM46="Moderado"),AND(AJ46="Media",AM46="Leve"),AND(AJ46="Media",AM46="Menor"),AND(AJ46="Media",AM46="Moderado"),AND(AJ46="Alta",AM46="Leve"),AND(AJ46="Alta",AM46="Menor")),"Moderado",IF(OR(AND(AJ46="Muy Baja",AM46="Mayor"),AND(AJ46="Baja",AM46="Mayor"),AND(AJ46="Media",AM46="Mayor"),AND(AJ46="Alta",AM46="Moderado"),AND(AJ46="Alta",AM46="Mayor"),AND(AJ46="Muy Alta",AM46="Leve"),AND(AJ46="Muy Alta",AM46="Menor"),AND(AJ46="Muy Alta",AM46="Moderado"),AND(AJ46="Muy Alta",AM46="Mayor")),"Alto",IF(OR(AND(AJ46="Muy Baja",AM46="Catastrófico"),AND(AJ46="Baja",AM46="Catastrófico"),AND(AJ46="Media",AM46="Catastrófico"),AND(AJ46="Alta",AM46="Catastrófico"),AND(AJ46="Muy Alta",AM46="Catastrófico")),"Extremo","")))),"")</f>
        <v>Extremo</v>
      </c>
      <c r="AP46" s="367" t="s">
        <v>104</v>
      </c>
      <c r="AQ46" s="120" t="s">
        <v>105</v>
      </c>
      <c r="AR46" s="119" t="s">
        <v>876</v>
      </c>
      <c r="AS46" s="119" t="s">
        <v>853</v>
      </c>
      <c r="AT46" s="135" t="s">
        <v>877</v>
      </c>
      <c r="AU46" s="127" t="s">
        <v>733</v>
      </c>
      <c r="AV46" s="370" t="s">
        <v>878</v>
      </c>
      <c r="AW46" s="142" t="s">
        <v>91</v>
      </c>
      <c r="AX46" s="253" t="s">
        <v>2867</v>
      </c>
      <c r="AY46" s="273" t="s">
        <v>2927</v>
      </c>
      <c r="AZ46" s="273" t="s">
        <v>2928</v>
      </c>
      <c r="BA46" s="143" t="s">
        <v>105</v>
      </c>
      <c r="BB46" s="253" t="s">
        <v>2867</v>
      </c>
      <c r="BC46" s="273" t="s">
        <v>2982</v>
      </c>
      <c r="BD46" s="273" t="s">
        <v>2928</v>
      </c>
      <c r="BE46" s="421" t="s">
        <v>2891</v>
      </c>
      <c r="BF46" s="422" t="s">
        <v>2986</v>
      </c>
      <c r="BG46" s="422" t="s">
        <v>2986</v>
      </c>
      <c r="BH46" s="131"/>
      <c r="BI46" s="90"/>
      <c r="BJ46" s="90"/>
      <c r="BK46" s="90"/>
      <c r="BL46" s="90"/>
      <c r="BM46" s="90"/>
      <c r="BN46" s="90"/>
      <c r="BO46" s="90"/>
      <c r="BP46" s="90"/>
      <c r="BQ46" s="90"/>
      <c r="BR46" s="90"/>
      <c r="BS46" s="90"/>
      <c r="BT46" s="90"/>
      <c r="BU46" s="90"/>
      <c r="BV46" s="90"/>
      <c r="BW46" s="90"/>
      <c r="BX46" s="90"/>
      <c r="BY46" s="90"/>
      <c r="BZ46" s="90"/>
      <c r="CA46" s="90"/>
      <c r="CB46" s="90"/>
      <c r="CC46" s="90"/>
      <c r="CD46" s="90"/>
      <c r="CE46" s="90"/>
      <c r="CF46" s="90"/>
      <c r="CG46" s="90"/>
      <c r="CH46" s="90"/>
      <c r="CI46" s="90"/>
      <c r="CJ46" s="90"/>
      <c r="CK46" s="90"/>
      <c r="CL46" s="90"/>
      <c r="CM46" s="90"/>
      <c r="CN46" s="90"/>
      <c r="CO46" s="90"/>
      <c r="CP46" s="90"/>
      <c r="CQ46" s="90"/>
      <c r="CR46" s="90"/>
      <c r="CS46" s="90"/>
      <c r="CT46" s="90"/>
      <c r="CU46" s="90"/>
      <c r="CV46" s="90"/>
      <c r="CW46" s="90"/>
      <c r="CX46" s="90"/>
      <c r="CY46" s="90"/>
      <c r="CZ46" s="90"/>
      <c r="DA46" s="90"/>
      <c r="DB46" s="90"/>
      <c r="DC46" s="90"/>
      <c r="DD46" s="90"/>
      <c r="DE46" s="90"/>
      <c r="DF46" s="90"/>
      <c r="DG46" s="90"/>
      <c r="DH46" s="90"/>
      <c r="DI46" s="90"/>
      <c r="DJ46" s="90"/>
      <c r="DK46" s="90"/>
      <c r="DL46" s="90"/>
      <c r="DM46" s="90"/>
      <c r="DN46" s="90"/>
      <c r="DO46" s="90"/>
      <c r="DP46" s="90"/>
      <c r="DQ46" s="90"/>
      <c r="DR46" s="90"/>
      <c r="DS46" s="90"/>
      <c r="DT46" s="90"/>
      <c r="DU46" s="90"/>
      <c r="DV46" s="90"/>
      <c r="DW46" s="90"/>
      <c r="DX46" s="90"/>
      <c r="DY46" s="90"/>
      <c r="DZ46" s="90"/>
      <c r="EA46" s="90"/>
      <c r="EB46" s="90"/>
      <c r="EC46" s="90"/>
      <c r="ED46" s="90"/>
      <c r="EE46" s="90"/>
      <c r="EF46" s="90"/>
      <c r="EG46" s="90"/>
      <c r="EH46" s="90"/>
      <c r="EI46" s="90"/>
      <c r="EJ46" s="90"/>
      <c r="EK46" s="90"/>
      <c r="EL46" s="90"/>
      <c r="EM46" s="90"/>
      <c r="EN46" s="90"/>
      <c r="EO46" s="90"/>
      <c r="EP46" s="90"/>
      <c r="EQ46" s="90"/>
      <c r="ER46" s="90"/>
      <c r="ES46" s="90"/>
      <c r="ET46" s="90"/>
      <c r="EU46" s="90"/>
      <c r="EV46" s="90"/>
      <c r="EW46" s="90"/>
      <c r="EX46" s="90"/>
      <c r="EY46" s="90"/>
      <c r="EZ46" s="90"/>
      <c r="FA46" s="90"/>
      <c r="FB46" s="90"/>
      <c r="FC46" s="90"/>
      <c r="FD46" s="90"/>
      <c r="FE46" s="90"/>
      <c r="FF46" s="90"/>
      <c r="FG46" s="90"/>
      <c r="FH46" s="90"/>
      <c r="FI46" s="90"/>
      <c r="FJ46" s="90"/>
      <c r="FK46" s="90"/>
      <c r="FL46" s="90"/>
      <c r="FM46" s="90"/>
      <c r="FN46" s="90"/>
      <c r="FO46" s="90"/>
      <c r="FP46" s="90"/>
      <c r="FQ46" s="90"/>
      <c r="FR46" s="90"/>
      <c r="FS46" s="90"/>
      <c r="FT46" s="90"/>
      <c r="FU46" s="90"/>
      <c r="FV46" s="90"/>
      <c r="FW46" s="90"/>
      <c r="FX46" s="90"/>
      <c r="FY46" s="90"/>
      <c r="FZ46" s="90"/>
      <c r="GA46" s="90"/>
      <c r="GB46" s="90"/>
      <c r="GC46" s="90"/>
      <c r="GD46" s="90"/>
      <c r="GE46" s="90"/>
      <c r="GF46" s="90"/>
      <c r="GG46" s="90"/>
      <c r="GH46" s="90"/>
      <c r="GI46" s="90"/>
      <c r="GJ46" s="90"/>
      <c r="GK46" s="90"/>
      <c r="GL46" s="90"/>
      <c r="GM46" s="90"/>
      <c r="GN46" s="90"/>
      <c r="GO46" s="90"/>
      <c r="GP46" s="90"/>
      <c r="GQ46" s="90"/>
      <c r="GR46" s="90"/>
      <c r="GS46" s="90"/>
      <c r="GT46" s="90"/>
      <c r="GU46" s="90"/>
      <c r="GV46" s="90"/>
      <c r="GW46" s="90"/>
      <c r="GX46" s="90"/>
      <c r="GY46" s="90"/>
      <c r="GZ46" s="90"/>
      <c r="HA46" s="90"/>
      <c r="HB46" s="90"/>
      <c r="HC46" s="90"/>
      <c r="HD46" s="90"/>
      <c r="HE46" s="90"/>
      <c r="HF46" s="90"/>
      <c r="HG46" s="90"/>
      <c r="HH46" s="90"/>
      <c r="HI46" s="90"/>
      <c r="HJ46" s="90"/>
      <c r="HK46" s="90"/>
      <c r="HL46" s="90"/>
      <c r="HM46" s="90"/>
      <c r="HN46" s="90"/>
      <c r="HO46" s="90"/>
      <c r="HP46" s="90"/>
      <c r="HQ46" s="90"/>
      <c r="HR46" s="90"/>
      <c r="HS46" s="90"/>
      <c r="HT46" s="90"/>
      <c r="HU46" s="90"/>
      <c r="HV46" s="90"/>
      <c r="HW46" s="90"/>
      <c r="HX46" s="90"/>
      <c r="HY46" s="90"/>
      <c r="HZ46" s="90"/>
      <c r="IA46" s="90"/>
      <c r="IB46" s="90"/>
      <c r="IC46" s="90"/>
      <c r="ID46" s="90"/>
      <c r="IE46" s="90"/>
      <c r="IF46" s="90"/>
      <c r="IG46" s="90"/>
      <c r="IH46" s="90"/>
      <c r="II46" s="90"/>
      <c r="IJ46" s="90"/>
      <c r="IK46" s="90"/>
      <c r="IL46" s="90"/>
      <c r="IM46" s="90"/>
      <c r="IN46" s="90"/>
      <c r="IO46" s="90"/>
      <c r="IP46" s="90"/>
      <c r="IQ46" s="90"/>
      <c r="IR46" s="90"/>
      <c r="IS46" s="90"/>
      <c r="IT46" s="90"/>
      <c r="IU46" s="90"/>
      <c r="IV46" s="90"/>
      <c r="IW46" s="90"/>
      <c r="IX46" s="90"/>
      <c r="IY46" s="90"/>
      <c r="IZ46" s="90"/>
      <c r="JA46" s="90"/>
      <c r="JB46" s="90"/>
      <c r="JC46" s="90"/>
      <c r="JD46" s="90"/>
      <c r="JE46" s="90"/>
      <c r="JF46" s="90"/>
      <c r="JG46" s="90"/>
      <c r="JH46" s="90"/>
      <c r="JI46" s="90"/>
      <c r="JJ46" s="90"/>
      <c r="JK46" s="90"/>
      <c r="JL46" s="90"/>
      <c r="JM46" s="90"/>
      <c r="JN46" s="90"/>
      <c r="JO46" s="90"/>
      <c r="JP46" s="90"/>
      <c r="JQ46" s="90"/>
      <c r="JR46" s="90"/>
      <c r="JS46" s="90"/>
      <c r="JT46" s="90"/>
      <c r="JU46" s="90"/>
      <c r="JV46" s="90"/>
      <c r="JW46" s="90"/>
      <c r="JX46" s="90"/>
      <c r="JY46" s="90"/>
      <c r="JZ46" s="90"/>
      <c r="KA46" s="90"/>
      <c r="KB46" s="90"/>
      <c r="KC46" s="90"/>
      <c r="KD46" s="90"/>
      <c r="KE46" s="90"/>
      <c r="KF46" s="90"/>
      <c r="KG46" s="90"/>
      <c r="KH46" s="90"/>
      <c r="KI46" s="90"/>
      <c r="KJ46" s="90"/>
      <c r="KK46" s="90"/>
      <c r="KL46" s="90"/>
      <c r="KM46" s="90"/>
      <c r="KN46" s="90"/>
      <c r="KO46" s="90"/>
      <c r="KP46" s="90"/>
      <c r="KQ46" s="90"/>
      <c r="KR46" s="90"/>
      <c r="KS46" s="90"/>
      <c r="KT46" s="90"/>
      <c r="KU46" s="90"/>
      <c r="KV46" s="90"/>
      <c r="KW46" s="90"/>
      <c r="KX46" s="90"/>
      <c r="KY46" s="90"/>
      <c r="KZ46" s="90"/>
      <c r="LA46" s="90"/>
      <c r="LB46" s="90"/>
      <c r="LC46" s="90"/>
      <c r="LD46" s="90"/>
      <c r="LE46" s="90"/>
      <c r="LF46" s="90"/>
      <c r="LG46" s="90"/>
      <c r="LH46" s="90"/>
      <c r="LI46" s="90"/>
      <c r="LJ46" s="90"/>
      <c r="LK46" s="90"/>
      <c r="LL46" s="90"/>
      <c r="LM46" s="90"/>
      <c r="LN46" s="90"/>
      <c r="LO46" s="90"/>
      <c r="LP46" s="90"/>
      <c r="LQ46" s="90"/>
      <c r="LR46" s="90"/>
      <c r="LS46" s="90"/>
      <c r="LT46" s="90"/>
      <c r="LU46" s="90"/>
      <c r="LV46" s="90"/>
      <c r="LW46" s="90"/>
      <c r="LX46" s="90"/>
      <c r="LY46" s="90"/>
      <c r="LZ46" s="90"/>
      <c r="MA46" s="90"/>
      <c r="MB46" s="90"/>
      <c r="MC46" s="90"/>
      <c r="MD46" s="90"/>
      <c r="ME46" s="90"/>
      <c r="MF46" s="90"/>
      <c r="MG46" s="90"/>
      <c r="MH46" s="90"/>
      <c r="MI46" s="90"/>
      <c r="MJ46" s="90"/>
      <c r="MK46" s="90"/>
      <c r="ML46" s="90"/>
      <c r="MM46" s="90"/>
      <c r="MN46" s="90"/>
      <c r="MO46" s="90"/>
      <c r="MP46" s="90"/>
      <c r="MQ46" s="90"/>
      <c r="MR46" s="90"/>
      <c r="MS46" s="90"/>
      <c r="MT46" s="90"/>
      <c r="MU46" s="90"/>
      <c r="MV46" s="90"/>
      <c r="MW46" s="90"/>
      <c r="MX46" s="90"/>
      <c r="MY46" s="90"/>
      <c r="MZ46" s="90"/>
      <c r="NA46" s="90"/>
      <c r="NB46" s="90"/>
      <c r="NC46" s="90"/>
      <c r="ND46" s="90"/>
      <c r="NE46" s="90"/>
      <c r="NF46" s="90"/>
      <c r="NG46" s="90"/>
      <c r="NH46" s="90"/>
      <c r="NI46" s="90"/>
      <c r="NJ46" s="90"/>
      <c r="NK46" s="90"/>
      <c r="NL46" s="90"/>
      <c r="NM46" s="90"/>
      <c r="NN46" s="90"/>
      <c r="NO46" s="90"/>
      <c r="NP46" s="90"/>
      <c r="NQ46" s="90"/>
      <c r="NR46" s="90"/>
      <c r="NS46" s="90"/>
      <c r="NT46" s="90"/>
      <c r="NU46" s="90"/>
      <c r="NV46" s="90"/>
      <c r="NW46" s="90"/>
      <c r="NX46" s="90"/>
      <c r="NY46" s="90"/>
      <c r="NZ46" s="90"/>
      <c r="OA46" s="90"/>
      <c r="OB46" s="90"/>
      <c r="OC46" s="90"/>
      <c r="OD46" s="90"/>
      <c r="OE46" s="90"/>
      <c r="OF46" s="90"/>
      <c r="OG46" s="90"/>
      <c r="OH46" s="90"/>
      <c r="OI46" s="90"/>
      <c r="OJ46" s="90"/>
      <c r="OK46" s="90"/>
      <c r="OL46" s="90"/>
      <c r="OM46" s="90"/>
      <c r="ON46" s="90"/>
      <c r="OO46" s="90"/>
      <c r="OP46" s="90"/>
      <c r="OQ46" s="90"/>
      <c r="OR46" s="90"/>
      <c r="OS46" s="90"/>
      <c r="OT46" s="90"/>
      <c r="OU46" s="90"/>
      <c r="OV46" s="90"/>
      <c r="OW46" s="90"/>
      <c r="OX46" s="90"/>
      <c r="OY46" s="90"/>
      <c r="OZ46" s="90"/>
      <c r="PA46" s="90"/>
      <c r="PB46" s="90"/>
      <c r="PC46" s="90"/>
      <c r="PD46" s="90"/>
      <c r="PE46" s="90"/>
      <c r="PF46" s="90"/>
      <c r="PG46" s="90"/>
      <c r="PH46" s="90"/>
      <c r="PI46" s="90"/>
      <c r="PJ46" s="90"/>
      <c r="PK46" s="90"/>
      <c r="PL46" s="90"/>
      <c r="PM46" s="90"/>
      <c r="PN46" s="90"/>
      <c r="PO46" s="90"/>
      <c r="PP46" s="90"/>
      <c r="PQ46" s="90"/>
      <c r="PR46" s="90"/>
      <c r="PS46" s="90"/>
      <c r="PT46" s="90"/>
      <c r="PU46" s="90"/>
      <c r="PV46" s="90"/>
      <c r="PW46" s="90"/>
      <c r="PX46" s="90"/>
      <c r="PY46" s="90"/>
      <c r="PZ46" s="90"/>
      <c r="QA46" s="90"/>
      <c r="QB46" s="90"/>
      <c r="QC46" s="90"/>
      <c r="QD46" s="90"/>
      <c r="QE46" s="90"/>
      <c r="QF46" s="90"/>
      <c r="QG46" s="90"/>
      <c r="QH46" s="90"/>
      <c r="QI46" s="90"/>
      <c r="QJ46" s="90"/>
      <c r="QK46" s="90"/>
      <c r="QL46" s="90"/>
      <c r="QM46" s="90"/>
      <c r="QN46" s="90"/>
      <c r="QO46" s="90"/>
      <c r="QP46" s="90"/>
      <c r="QQ46" s="90"/>
      <c r="QR46" s="90"/>
      <c r="QS46" s="90"/>
      <c r="QT46" s="90"/>
      <c r="QU46" s="90"/>
      <c r="QV46" s="90"/>
      <c r="QW46" s="90"/>
      <c r="QX46" s="90"/>
      <c r="QY46" s="90"/>
      <c r="QZ46" s="90"/>
      <c r="RA46" s="90"/>
      <c r="RB46" s="90"/>
      <c r="RC46" s="90"/>
      <c r="RD46" s="90"/>
      <c r="RE46" s="90"/>
      <c r="RF46" s="90"/>
      <c r="RG46" s="90"/>
      <c r="RH46" s="90"/>
      <c r="RI46" s="90"/>
      <c r="RJ46" s="90"/>
      <c r="RK46" s="90"/>
      <c r="RL46" s="90"/>
      <c r="RM46" s="90"/>
      <c r="RN46" s="90"/>
      <c r="RO46" s="90"/>
      <c r="RP46" s="90"/>
      <c r="RQ46" s="90"/>
      <c r="RR46" s="90"/>
      <c r="RS46" s="90"/>
      <c r="RT46" s="90"/>
      <c r="RU46" s="90"/>
      <c r="RV46" s="90"/>
      <c r="RW46" s="90"/>
      <c r="RX46" s="90"/>
      <c r="RY46" s="90"/>
      <c r="RZ46" s="90"/>
      <c r="SA46" s="90"/>
      <c r="SB46" s="90"/>
      <c r="SC46" s="90"/>
      <c r="SD46" s="90"/>
      <c r="SE46" s="90"/>
      <c r="SF46" s="90"/>
      <c r="SG46" s="90"/>
      <c r="SH46" s="90"/>
      <c r="SI46" s="90"/>
      <c r="SJ46" s="90"/>
      <c r="SK46" s="90"/>
      <c r="SL46" s="90"/>
      <c r="SM46" s="90"/>
      <c r="SN46" s="90"/>
      <c r="SO46" s="90"/>
      <c r="SP46" s="90"/>
      <c r="SQ46" s="90"/>
      <c r="SR46" s="90"/>
      <c r="SS46" s="90"/>
      <c r="ST46" s="90"/>
      <c r="SU46" s="90"/>
      <c r="SV46" s="90"/>
      <c r="SW46" s="90"/>
      <c r="SX46" s="90"/>
      <c r="SY46" s="90"/>
      <c r="SZ46" s="90"/>
      <c r="TA46" s="90"/>
      <c r="TB46" s="90"/>
      <c r="TC46" s="90"/>
      <c r="TD46" s="90"/>
      <c r="TE46" s="90"/>
      <c r="TF46" s="90"/>
      <c r="TG46" s="90"/>
      <c r="TH46" s="90"/>
      <c r="TI46" s="90"/>
      <c r="TJ46" s="90"/>
      <c r="TK46" s="90"/>
      <c r="TL46" s="90"/>
      <c r="TM46" s="90"/>
      <c r="TN46" s="90"/>
      <c r="TO46" s="90"/>
      <c r="TP46" s="90"/>
      <c r="TQ46" s="90"/>
      <c r="TR46" s="90"/>
      <c r="TS46" s="90"/>
      <c r="TT46" s="90"/>
      <c r="TU46" s="90"/>
      <c r="TV46" s="90"/>
      <c r="TW46" s="90"/>
      <c r="TX46" s="90"/>
      <c r="TY46" s="90"/>
      <c r="TZ46" s="90"/>
      <c r="UA46" s="90"/>
      <c r="UB46" s="90"/>
      <c r="UC46" s="90"/>
      <c r="UD46" s="90"/>
      <c r="UE46" s="90"/>
      <c r="UF46" s="90"/>
      <c r="UG46" s="90"/>
      <c r="UH46" s="90"/>
      <c r="UI46" s="90"/>
      <c r="UJ46" s="90"/>
      <c r="UK46" s="90"/>
      <c r="UL46" s="90"/>
      <c r="UM46" s="90"/>
      <c r="UN46" s="90"/>
      <c r="UO46" s="90"/>
      <c r="UP46" s="90"/>
      <c r="UQ46" s="90"/>
      <c r="UR46" s="90"/>
      <c r="US46" s="90"/>
      <c r="UT46" s="90"/>
      <c r="UU46" s="90"/>
      <c r="UV46" s="90"/>
      <c r="UW46" s="90"/>
      <c r="UX46" s="90"/>
      <c r="UY46" s="90"/>
      <c r="UZ46" s="90"/>
      <c r="VA46" s="90"/>
      <c r="VB46" s="90"/>
      <c r="VC46" s="90"/>
      <c r="VD46" s="90"/>
      <c r="VE46" s="90"/>
      <c r="VF46" s="90"/>
      <c r="VG46" s="90"/>
      <c r="VH46" s="90"/>
      <c r="VI46" s="90"/>
      <c r="VJ46" s="90"/>
      <c r="VK46" s="90"/>
      <c r="VL46" s="90"/>
      <c r="VM46" s="90"/>
      <c r="VN46" s="90"/>
      <c r="VO46" s="90"/>
      <c r="VP46" s="90"/>
      <c r="VQ46" s="90"/>
      <c r="VR46" s="90"/>
      <c r="VS46" s="90"/>
      <c r="VT46" s="90"/>
      <c r="VU46" s="90"/>
      <c r="VV46" s="90"/>
      <c r="VW46" s="90"/>
      <c r="VX46" s="90"/>
      <c r="VY46" s="90"/>
      <c r="VZ46" s="90"/>
      <c r="WA46" s="90"/>
      <c r="WB46" s="90"/>
      <c r="WC46" s="90"/>
      <c r="WD46" s="90"/>
      <c r="WE46" s="90"/>
      <c r="WF46" s="90"/>
      <c r="WG46" s="90"/>
      <c r="WH46" s="90"/>
      <c r="WI46" s="90"/>
      <c r="WJ46" s="90"/>
      <c r="WK46" s="90"/>
      <c r="WL46" s="90"/>
      <c r="WM46" s="90"/>
      <c r="WN46" s="90"/>
      <c r="WO46" s="90"/>
      <c r="WP46" s="90"/>
      <c r="WQ46" s="90"/>
      <c r="WR46" s="90"/>
      <c r="WS46" s="90"/>
      <c r="WT46" s="90"/>
      <c r="WU46" s="90"/>
      <c r="WV46" s="90"/>
      <c r="WW46" s="90"/>
      <c r="WX46" s="90"/>
      <c r="WY46" s="90"/>
      <c r="WZ46" s="90"/>
      <c r="XA46" s="90"/>
      <c r="XB46" s="90"/>
      <c r="XC46" s="90"/>
      <c r="XD46" s="90"/>
      <c r="XE46" s="90"/>
      <c r="XF46" s="90"/>
      <c r="XG46" s="90"/>
      <c r="XH46" s="90"/>
      <c r="XI46" s="90"/>
      <c r="XJ46" s="90"/>
      <c r="XK46" s="90"/>
      <c r="XL46" s="90"/>
      <c r="XM46" s="90"/>
      <c r="XN46" s="90"/>
      <c r="XO46" s="90"/>
      <c r="XP46" s="90"/>
      <c r="XQ46" s="90"/>
      <c r="XR46" s="90"/>
      <c r="XS46" s="90"/>
      <c r="XT46" s="90"/>
      <c r="XU46" s="90"/>
      <c r="XV46" s="90"/>
      <c r="XW46" s="90"/>
      <c r="XX46" s="90"/>
      <c r="XY46" s="90"/>
      <c r="XZ46" s="90"/>
      <c r="YA46" s="90"/>
      <c r="YB46" s="90"/>
      <c r="YC46" s="90"/>
      <c r="YD46" s="90"/>
      <c r="YE46" s="90"/>
      <c r="YF46" s="90"/>
      <c r="YG46" s="90"/>
      <c r="YH46" s="90"/>
      <c r="YI46" s="90"/>
      <c r="YJ46" s="90"/>
      <c r="YK46" s="90"/>
      <c r="YL46" s="90"/>
      <c r="YM46" s="90"/>
      <c r="YN46" s="90"/>
      <c r="YO46" s="90"/>
      <c r="YP46" s="90"/>
      <c r="YQ46" s="90"/>
      <c r="YR46" s="90"/>
      <c r="YS46" s="90"/>
      <c r="YT46" s="90"/>
      <c r="YU46" s="90"/>
      <c r="YV46" s="90"/>
      <c r="YW46" s="90"/>
      <c r="YX46" s="90"/>
      <c r="YY46" s="90"/>
      <c r="YZ46" s="90"/>
      <c r="ZA46" s="90"/>
      <c r="ZB46" s="90"/>
      <c r="ZC46" s="90"/>
      <c r="ZD46" s="90"/>
      <c r="ZE46" s="90"/>
      <c r="ZF46" s="90"/>
      <c r="ZG46" s="90"/>
      <c r="ZH46" s="90"/>
      <c r="ZI46" s="90"/>
      <c r="ZJ46" s="90"/>
      <c r="ZK46" s="90"/>
      <c r="ZL46" s="90"/>
      <c r="ZM46" s="90"/>
      <c r="ZN46" s="90"/>
      <c r="ZO46" s="90"/>
      <c r="ZP46" s="90"/>
      <c r="ZQ46" s="90"/>
      <c r="ZR46" s="90"/>
      <c r="ZS46" s="90"/>
      <c r="ZT46" s="90"/>
      <c r="ZU46" s="90"/>
      <c r="ZV46" s="90"/>
      <c r="ZW46" s="90"/>
      <c r="ZX46" s="90"/>
      <c r="ZY46" s="90"/>
      <c r="ZZ46" s="90"/>
      <c r="AAA46" s="90"/>
      <c r="AAB46" s="90"/>
      <c r="AAC46" s="90"/>
      <c r="AAD46" s="90"/>
      <c r="AAE46" s="90"/>
      <c r="AAF46" s="90"/>
      <c r="AAG46" s="90"/>
      <c r="AAH46" s="90"/>
      <c r="AAI46" s="90"/>
      <c r="AAJ46" s="90"/>
      <c r="AAK46" s="90"/>
      <c r="AAL46" s="90"/>
      <c r="AAM46" s="90"/>
      <c r="AAN46" s="90"/>
      <c r="AAO46" s="90"/>
      <c r="AAP46" s="90"/>
      <c r="AAQ46" s="90"/>
      <c r="AAR46" s="90"/>
      <c r="AAS46" s="90"/>
      <c r="AAT46" s="90"/>
      <c r="AAU46" s="90"/>
      <c r="AAV46" s="90"/>
      <c r="AAW46" s="90"/>
      <c r="AAX46" s="90"/>
      <c r="AAY46" s="90"/>
      <c r="AAZ46" s="90"/>
      <c r="ABA46" s="90"/>
      <c r="ABB46" s="90"/>
      <c r="ABC46" s="90"/>
      <c r="ABD46" s="90"/>
      <c r="ABE46" s="90"/>
      <c r="ABF46" s="90"/>
      <c r="ABG46" s="90"/>
      <c r="ABH46" s="90"/>
      <c r="ABI46" s="90"/>
      <c r="ABJ46" s="90"/>
      <c r="ABK46" s="90"/>
      <c r="ABL46" s="90"/>
      <c r="ABM46" s="90"/>
      <c r="ABN46" s="90"/>
      <c r="ABO46" s="90"/>
      <c r="ABP46" s="90"/>
      <c r="ABQ46" s="90"/>
      <c r="ABR46" s="90"/>
      <c r="ABS46" s="90"/>
      <c r="ABT46" s="90"/>
      <c r="ABU46" s="90"/>
      <c r="ABV46" s="90"/>
      <c r="ABW46" s="90"/>
      <c r="ABX46" s="90"/>
      <c r="ABY46" s="90"/>
      <c r="ABZ46" s="90"/>
      <c r="ACA46" s="90"/>
      <c r="ACB46" s="90"/>
      <c r="ACC46" s="90"/>
      <c r="ACD46" s="90"/>
      <c r="ACE46" s="90"/>
      <c r="ACF46" s="90"/>
      <c r="ACG46" s="90"/>
      <c r="ACH46" s="90"/>
      <c r="ACI46" s="90"/>
      <c r="ACJ46" s="90"/>
      <c r="ACK46" s="90"/>
      <c r="ACL46" s="90"/>
      <c r="ACM46" s="90"/>
      <c r="ACN46" s="90"/>
      <c r="ACO46" s="90"/>
      <c r="ACP46" s="90"/>
      <c r="ACQ46" s="90"/>
      <c r="ACR46" s="90"/>
      <c r="ACS46" s="90"/>
      <c r="ACT46" s="90"/>
      <c r="ACU46" s="90"/>
      <c r="ACV46" s="90"/>
      <c r="ACW46" s="90"/>
      <c r="ACX46" s="90"/>
      <c r="ACY46" s="90"/>
      <c r="ACZ46" s="90"/>
      <c r="ADA46" s="90"/>
      <c r="ADB46" s="90"/>
      <c r="ADC46" s="90"/>
      <c r="ADD46" s="90"/>
      <c r="ADE46" s="90"/>
      <c r="ADF46" s="90"/>
      <c r="ADG46" s="90"/>
      <c r="ADH46" s="90"/>
      <c r="ADI46" s="90"/>
      <c r="ADJ46" s="90"/>
      <c r="ADK46" s="90"/>
      <c r="ADL46" s="90"/>
      <c r="ADM46" s="90"/>
      <c r="ADN46" s="90"/>
      <c r="ADO46" s="90"/>
      <c r="ADP46" s="90"/>
      <c r="ADQ46" s="90"/>
      <c r="ADR46" s="90"/>
      <c r="ADS46" s="90"/>
      <c r="ADT46" s="90"/>
      <c r="ADU46" s="90"/>
      <c r="ADV46" s="90"/>
      <c r="ADW46" s="90"/>
      <c r="ADX46" s="90"/>
      <c r="ADY46" s="90"/>
      <c r="ADZ46" s="90"/>
      <c r="AEA46" s="90"/>
      <c r="AEB46" s="90"/>
      <c r="AEC46" s="90"/>
      <c r="AED46" s="90"/>
      <c r="AEE46" s="90"/>
      <c r="AEF46" s="90"/>
      <c r="AEG46" s="90"/>
      <c r="AEH46" s="90"/>
      <c r="AEI46" s="90"/>
      <c r="AEJ46" s="90"/>
      <c r="AEK46" s="90"/>
      <c r="AEL46" s="90"/>
      <c r="AEM46" s="90"/>
      <c r="AEN46" s="90"/>
      <c r="AEO46" s="90"/>
      <c r="AEP46" s="90"/>
      <c r="AEQ46" s="90"/>
      <c r="AER46" s="90"/>
      <c r="AES46" s="90"/>
      <c r="AET46" s="90"/>
      <c r="AEU46" s="90"/>
      <c r="AEV46" s="90"/>
      <c r="AEW46" s="90"/>
      <c r="AEX46" s="90"/>
      <c r="AEY46" s="90"/>
      <c r="AEZ46" s="90"/>
      <c r="AFA46" s="90"/>
      <c r="AFB46" s="90"/>
      <c r="AFC46" s="90"/>
      <c r="AFD46" s="90"/>
      <c r="AFE46" s="90"/>
      <c r="AFF46" s="90"/>
      <c r="AFG46" s="90"/>
      <c r="AFH46" s="90"/>
      <c r="AFI46" s="90"/>
      <c r="AFJ46" s="90"/>
      <c r="AFK46" s="90"/>
      <c r="AFL46" s="90"/>
      <c r="AFM46" s="90"/>
      <c r="AFN46" s="90"/>
      <c r="AFO46" s="90"/>
      <c r="AFP46" s="90"/>
      <c r="AFQ46" s="90"/>
      <c r="AFR46" s="90"/>
      <c r="AFS46" s="90"/>
      <c r="AFT46" s="90"/>
      <c r="AFU46" s="90"/>
      <c r="AFV46" s="90"/>
      <c r="AFW46" s="90"/>
      <c r="AFX46" s="90"/>
      <c r="AFY46" s="90"/>
      <c r="AFZ46" s="90"/>
      <c r="AGA46" s="90"/>
      <c r="AGB46" s="90"/>
      <c r="AGC46" s="90"/>
      <c r="AGD46" s="90"/>
      <c r="AGE46" s="90"/>
      <c r="AGF46" s="90"/>
      <c r="AGG46" s="90"/>
      <c r="AGH46" s="90"/>
      <c r="AGI46" s="90"/>
      <c r="AGJ46" s="90"/>
      <c r="AGK46" s="90"/>
      <c r="AGL46" s="90"/>
      <c r="AGM46" s="90"/>
      <c r="AGN46" s="90"/>
      <c r="AGO46" s="90"/>
      <c r="AGP46" s="90"/>
      <c r="AGQ46" s="90"/>
      <c r="AGR46" s="90"/>
      <c r="AGS46" s="90"/>
      <c r="AGT46" s="90"/>
      <c r="AGU46" s="90"/>
      <c r="AGV46" s="90"/>
      <c r="AGW46" s="90"/>
      <c r="AGX46" s="90"/>
      <c r="AGY46" s="90"/>
      <c r="AGZ46" s="90"/>
      <c r="AHA46" s="90"/>
      <c r="AHB46" s="90"/>
      <c r="AHC46" s="90"/>
      <c r="AHD46" s="90"/>
      <c r="AHE46" s="90"/>
      <c r="AHF46" s="90"/>
      <c r="AHG46" s="90"/>
      <c r="AHH46" s="90"/>
      <c r="AHI46" s="90"/>
      <c r="AHJ46" s="90"/>
      <c r="AHK46" s="90"/>
      <c r="AHL46" s="90"/>
      <c r="AHM46" s="90"/>
      <c r="AHN46" s="90"/>
      <c r="AHO46" s="90"/>
      <c r="AHP46" s="90"/>
      <c r="AHQ46" s="90"/>
      <c r="AHR46" s="90"/>
      <c r="AHS46" s="90"/>
      <c r="AHT46" s="90"/>
      <c r="AHU46" s="90"/>
      <c r="AHV46" s="90"/>
      <c r="AHW46" s="90"/>
      <c r="AHX46" s="90"/>
      <c r="AHY46" s="90"/>
      <c r="AHZ46" s="90"/>
      <c r="AIA46" s="90"/>
      <c r="AIB46" s="90"/>
      <c r="AIC46" s="90"/>
      <c r="AID46" s="90"/>
      <c r="AIE46" s="90"/>
      <c r="AIF46" s="90"/>
      <c r="AIG46" s="90"/>
      <c r="AIH46" s="90"/>
      <c r="AII46" s="90"/>
      <c r="AIJ46" s="90"/>
      <c r="AIK46" s="90"/>
      <c r="AIL46" s="90"/>
      <c r="AIM46" s="90"/>
      <c r="AIN46" s="90"/>
      <c r="AIO46" s="90"/>
      <c r="AIP46" s="90"/>
      <c r="AIQ46" s="90"/>
      <c r="AIR46" s="90"/>
      <c r="AIS46" s="90"/>
      <c r="AIT46" s="90"/>
      <c r="AIU46" s="90"/>
      <c r="AIV46" s="90"/>
      <c r="AIW46" s="90"/>
      <c r="AIX46" s="90"/>
      <c r="AIY46" s="90"/>
      <c r="AIZ46" s="90"/>
      <c r="AJA46" s="90"/>
      <c r="AJB46" s="90"/>
      <c r="AJC46" s="90"/>
      <c r="AJD46" s="90"/>
      <c r="AJE46" s="90"/>
      <c r="AJF46" s="90"/>
      <c r="AJG46" s="90"/>
      <c r="AJH46" s="90"/>
      <c r="AJI46" s="90"/>
      <c r="AJJ46" s="90"/>
      <c r="AJK46" s="90"/>
      <c r="AJL46" s="90"/>
      <c r="AJM46" s="90"/>
      <c r="AJN46" s="90"/>
      <c r="AJO46" s="90"/>
      <c r="AJP46" s="90"/>
      <c r="AJQ46" s="90"/>
      <c r="AJR46" s="90"/>
      <c r="AJS46" s="90"/>
      <c r="AJT46" s="90"/>
      <c r="AJU46" s="90"/>
      <c r="AJV46" s="90"/>
      <c r="AJW46" s="90"/>
      <c r="AJX46" s="90"/>
      <c r="AJY46" s="90"/>
      <c r="AJZ46" s="90"/>
      <c r="AKA46" s="90"/>
      <c r="AKB46" s="90"/>
      <c r="AKC46" s="90"/>
      <c r="AKD46" s="90"/>
      <c r="AKE46" s="90"/>
      <c r="AKF46" s="90"/>
      <c r="AKG46" s="90"/>
      <c r="AKH46" s="90"/>
      <c r="AKI46" s="90"/>
      <c r="AKJ46" s="90"/>
      <c r="AKK46" s="90"/>
      <c r="AKL46" s="90"/>
      <c r="AKM46" s="90"/>
      <c r="AKN46" s="90"/>
      <c r="AKO46" s="90"/>
      <c r="AKP46" s="90"/>
      <c r="AKQ46" s="90"/>
      <c r="AKR46" s="90"/>
      <c r="AKS46" s="90"/>
      <c r="AKT46" s="90"/>
      <c r="AKU46" s="90"/>
      <c r="AKV46" s="90"/>
      <c r="AKW46" s="90"/>
      <c r="AKX46" s="90"/>
      <c r="AKY46" s="90"/>
      <c r="AKZ46" s="90"/>
      <c r="ALA46" s="90"/>
      <c r="ALB46" s="90"/>
      <c r="ALC46" s="90"/>
      <c r="ALD46" s="90"/>
      <c r="ALE46" s="90"/>
      <c r="ALF46" s="90"/>
      <c r="ALG46" s="90"/>
      <c r="ALH46" s="90"/>
      <c r="ALI46" s="90"/>
      <c r="ALJ46" s="90"/>
      <c r="ALK46" s="90"/>
      <c r="ALL46" s="90"/>
      <c r="ALM46" s="90"/>
      <c r="ALN46" s="90"/>
      <c r="ALO46" s="90"/>
      <c r="ALP46" s="90"/>
      <c r="ALQ46" s="90"/>
      <c r="ALR46" s="90"/>
      <c r="ALS46" s="90"/>
      <c r="ALT46" s="90"/>
      <c r="ALU46" s="90"/>
      <c r="ALV46" s="90"/>
      <c r="ALW46" s="90"/>
      <c r="ALX46" s="90"/>
      <c r="ALY46" s="90"/>
      <c r="ALZ46" s="90"/>
      <c r="AMA46" s="90"/>
      <c r="AMB46" s="90"/>
      <c r="AMC46" s="90"/>
      <c r="AMD46" s="90"/>
      <c r="AME46" s="90"/>
      <c r="AMF46" s="90"/>
      <c r="AMG46" s="90"/>
      <c r="AMH46" s="90"/>
    </row>
    <row r="47" spans="1:1022" ht="82.5" x14ac:dyDescent="0.3">
      <c r="A47" s="395">
        <v>18</v>
      </c>
      <c r="B47" s="396" t="s">
        <v>712</v>
      </c>
      <c r="C47" s="367"/>
      <c r="D47" s="396" t="s">
        <v>840</v>
      </c>
      <c r="E47" s="396" t="s">
        <v>841</v>
      </c>
      <c r="F47" s="401"/>
      <c r="G47" s="367"/>
      <c r="H47" s="368"/>
      <c r="I47" s="369"/>
      <c r="J47" s="136" t="s">
        <v>735</v>
      </c>
      <c r="K47" s="115" t="s">
        <v>879</v>
      </c>
      <c r="L47" s="369"/>
      <c r="M47" s="425"/>
      <c r="N47" s="374"/>
      <c r="O47" s="369"/>
      <c r="P47" s="391"/>
      <c r="Q47" s="385"/>
      <c r="R47" s="393"/>
      <c r="S47" s="394"/>
      <c r="T47" s="385"/>
      <c r="U47" s="386"/>
      <c r="V47" s="136" t="s">
        <v>112</v>
      </c>
      <c r="W47" s="116" t="s">
        <v>880</v>
      </c>
      <c r="X47" s="117" t="s">
        <v>881</v>
      </c>
      <c r="Y47" s="118" t="s">
        <v>882</v>
      </c>
      <c r="Z47" s="119" t="s">
        <v>853</v>
      </c>
      <c r="AA47" s="120" t="str">
        <f t="shared" si="5"/>
        <v>Probabilidad</v>
      </c>
      <c r="AB47" s="121" t="s">
        <v>727</v>
      </c>
      <c r="AC47" s="121" t="s">
        <v>728</v>
      </c>
      <c r="AD47" s="122" t="str">
        <f t="shared" si="6"/>
        <v>40%</v>
      </c>
      <c r="AE47" s="121" t="s">
        <v>729</v>
      </c>
      <c r="AF47" s="121" t="s">
        <v>730</v>
      </c>
      <c r="AG47" s="121" t="s">
        <v>731</v>
      </c>
      <c r="AH47" s="123">
        <f>IFERROR(IF(AND(AA46="Probabilidad",AA47="Probabilidad"),(AI46-(+AI46*AD47)),IF(AND(AA47="Probabilidad",AA46="Impacto"),(AI46-(+AI46*AD47)),IF(AA47="Impacto",AI46,""))),"")</f>
        <v>7.1999999999999995E-2</v>
      </c>
      <c r="AI47" s="122">
        <f t="shared" si="7"/>
        <v>7.1999999999999995E-2</v>
      </c>
      <c r="AJ47" s="387"/>
      <c r="AK47" s="388"/>
      <c r="AL47" s="124">
        <f t="shared" ref="AL47:AL52" si="44">IFERROR(IF(AND(AA46="Impacto",AA47="Impacto"),(AL46-(+AL46*AD47)),IF(AND(AA47="Impacto",AA46="Probabilidad"),(AL46-(+AL46*AD47)),IF(AA47="Probabilidad",AL46,""))),"")</f>
        <v>1</v>
      </c>
      <c r="AM47" s="389"/>
      <c r="AN47" s="388"/>
      <c r="AO47" s="384"/>
      <c r="AP47" s="367"/>
      <c r="AQ47" s="120" t="s">
        <v>118</v>
      </c>
      <c r="AR47" s="119" t="s">
        <v>883</v>
      </c>
      <c r="AS47" s="119" t="s">
        <v>853</v>
      </c>
      <c r="AT47" s="135" t="s">
        <v>747</v>
      </c>
      <c r="AU47" s="127" t="s">
        <v>733</v>
      </c>
      <c r="AV47" s="371"/>
      <c r="AW47" s="142" t="s">
        <v>112</v>
      </c>
      <c r="AX47" s="253" t="s">
        <v>2866</v>
      </c>
      <c r="AY47" s="273" t="s">
        <v>2929</v>
      </c>
      <c r="AZ47" s="273" t="s">
        <v>2930</v>
      </c>
      <c r="BA47" s="143" t="s">
        <v>118</v>
      </c>
      <c r="BB47" s="253" t="s">
        <v>2866</v>
      </c>
      <c r="BC47" s="273" t="s">
        <v>2983</v>
      </c>
      <c r="BD47" s="273" t="s">
        <v>2984</v>
      </c>
      <c r="BE47" s="421"/>
      <c r="BF47" s="423"/>
      <c r="BG47" s="423"/>
      <c r="BH47" s="131"/>
    </row>
    <row r="48" spans="1:1022" ht="115.5" x14ac:dyDescent="0.3">
      <c r="A48" s="395">
        <v>18</v>
      </c>
      <c r="B48" s="396" t="s">
        <v>712</v>
      </c>
      <c r="C48" s="367"/>
      <c r="D48" s="396" t="s">
        <v>840</v>
      </c>
      <c r="E48" s="396" t="s">
        <v>841</v>
      </c>
      <c r="F48" s="401"/>
      <c r="G48" s="367"/>
      <c r="H48" s="368"/>
      <c r="I48" s="369"/>
      <c r="J48" s="136" t="s">
        <v>741</v>
      </c>
      <c r="K48" s="115" t="s">
        <v>884</v>
      </c>
      <c r="L48" s="369"/>
      <c r="M48" s="425"/>
      <c r="N48" s="374"/>
      <c r="O48" s="369"/>
      <c r="P48" s="391"/>
      <c r="Q48" s="385"/>
      <c r="R48" s="393"/>
      <c r="S48" s="394"/>
      <c r="T48" s="385"/>
      <c r="U48" s="386"/>
      <c r="V48" s="136" t="s">
        <v>124</v>
      </c>
      <c r="W48" s="116" t="s">
        <v>885</v>
      </c>
      <c r="X48" s="117" t="s">
        <v>886</v>
      </c>
      <c r="Y48" s="152" t="s">
        <v>887</v>
      </c>
      <c r="Z48" s="119" t="s">
        <v>853</v>
      </c>
      <c r="AA48" s="120" t="str">
        <f t="shared" si="5"/>
        <v>Probabilidad</v>
      </c>
      <c r="AB48" s="121" t="s">
        <v>727</v>
      </c>
      <c r="AC48" s="121" t="s">
        <v>728</v>
      </c>
      <c r="AD48" s="122" t="str">
        <f t="shared" si="6"/>
        <v>40%</v>
      </c>
      <c r="AE48" s="121" t="s">
        <v>729</v>
      </c>
      <c r="AF48" s="121" t="s">
        <v>730</v>
      </c>
      <c r="AG48" s="121" t="s">
        <v>731</v>
      </c>
      <c r="AH48" s="123">
        <f t="shared" ref="AH48:AH52" si="45">IFERROR(IF(AND(AA47="Probabilidad",AA48="Probabilidad"),(AI47-(+AI47*AD48)),IF(AND(AA48="Probabilidad",AA47="Impacto"),(AI47-(+AI47*AD48)),IF(AA48="Impacto",AI47,""))),"")</f>
        <v>4.3199999999999995E-2</v>
      </c>
      <c r="AI48" s="122">
        <f t="shared" si="7"/>
        <v>4.3199999999999995E-2</v>
      </c>
      <c r="AJ48" s="387"/>
      <c r="AK48" s="388"/>
      <c r="AL48" s="124">
        <f t="shared" si="44"/>
        <v>1</v>
      </c>
      <c r="AM48" s="389"/>
      <c r="AN48" s="388"/>
      <c r="AO48" s="384"/>
      <c r="AP48" s="367"/>
      <c r="AQ48" s="120" t="s">
        <v>128</v>
      </c>
      <c r="AR48" s="134" t="s">
        <v>94</v>
      </c>
      <c r="AS48" s="134" t="s">
        <v>94</v>
      </c>
      <c r="AT48" s="134" t="s">
        <v>94</v>
      </c>
      <c r="AU48" s="134" t="s">
        <v>94</v>
      </c>
      <c r="AV48" s="371"/>
      <c r="AW48" s="142" t="s">
        <v>124</v>
      </c>
      <c r="AX48" s="253" t="s">
        <v>2866</v>
      </c>
      <c r="AY48" s="273" t="s">
        <v>2931</v>
      </c>
      <c r="AZ48" s="273" t="s">
        <v>2932</v>
      </c>
      <c r="BA48" s="143" t="s">
        <v>128</v>
      </c>
      <c r="BB48" s="275"/>
      <c r="BC48" s="275" t="s">
        <v>94</v>
      </c>
      <c r="BD48" s="275" t="s">
        <v>94</v>
      </c>
      <c r="BE48" s="421"/>
      <c r="BF48" s="423"/>
      <c r="BG48" s="423"/>
      <c r="BH48" s="131"/>
    </row>
    <row r="49" spans="1:1023" ht="66" x14ac:dyDescent="0.3">
      <c r="A49" s="395">
        <v>18</v>
      </c>
      <c r="B49" s="396" t="s">
        <v>712</v>
      </c>
      <c r="C49" s="367"/>
      <c r="D49" s="396" t="s">
        <v>840</v>
      </c>
      <c r="E49" s="396" t="s">
        <v>841</v>
      </c>
      <c r="F49" s="401"/>
      <c r="G49" s="367"/>
      <c r="H49" s="368"/>
      <c r="I49" s="369"/>
      <c r="J49" s="136" t="s">
        <v>749</v>
      </c>
      <c r="K49" s="115" t="s">
        <v>888</v>
      </c>
      <c r="L49" s="369"/>
      <c r="M49" s="425"/>
      <c r="N49" s="374"/>
      <c r="O49" s="369"/>
      <c r="P49" s="391"/>
      <c r="Q49" s="385"/>
      <c r="R49" s="393"/>
      <c r="S49" s="394"/>
      <c r="T49" s="385"/>
      <c r="U49" s="386"/>
      <c r="V49" s="136" t="s">
        <v>131</v>
      </c>
      <c r="W49" s="116" t="s">
        <v>889</v>
      </c>
      <c r="X49" s="146" t="s">
        <v>890</v>
      </c>
      <c r="Y49" s="118" t="s">
        <v>891</v>
      </c>
      <c r="Z49" s="119" t="s">
        <v>853</v>
      </c>
      <c r="AA49" s="120" t="str">
        <f t="shared" si="5"/>
        <v>Probabilidad</v>
      </c>
      <c r="AB49" s="121" t="s">
        <v>727</v>
      </c>
      <c r="AC49" s="121" t="s">
        <v>728</v>
      </c>
      <c r="AD49" s="122" t="str">
        <f t="shared" si="6"/>
        <v>40%</v>
      </c>
      <c r="AE49" s="121" t="s">
        <v>729</v>
      </c>
      <c r="AF49" s="121" t="s">
        <v>730</v>
      </c>
      <c r="AG49" s="121" t="s">
        <v>731</v>
      </c>
      <c r="AH49" s="123">
        <f t="shared" si="45"/>
        <v>2.5919999999999995E-2</v>
      </c>
      <c r="AI49" s="122">
        <f t="shared" si="7"/>
        <v>2.5919999999999995E-2</v>
      </c>
      <c r="AJ49" s="387"/>
      <c r="AK49" s="388"/>
      <c r="AL49" s="124">
        <f t="shared" si="44"/>
        <v>1</v>
      </c>
      <c r="AM49" s="389"/>
      <c r="AN49" s="388"/>
      <c r="AO49" s="384"/>
      <c r="AP49" s="367"/>
      <c r="AQ49" s="120" t="s">
        <v>136</v>
      </c>
      <c r="AR49" s="134" t="s">
        <v>94</v>
      </c>
      <c r="AS49" s="134" t="s">
        <v>94</v>
      </c>
      <c r="AT49" s="134" t="s">
        <v>94</v>
      </c>
      <c r="AU49" s="134" t="s">
        <v>94</v>
      </c>
      <c r="AV49" s="371"/>
      <c r="AW49" s="142" t="s">
        <v>131</v>
      </c>
      <c r="AX49" s="253" t="s">
        <v>2866</v>
      </c>
      <c r="AY49" s="273" t="s">
        <v>2933</v>
      </c>
      <c r="AZ49" s="273" t="s">
        <v>2934</v>
      </c>
      <c r="BA49" s="143" t="s">
        <v>136</v>
      </c>
      <c r="BB49" s="275"/>
      <c r="BC49" s="275" t="s">
        <v>94</v>
      </c>
      <c r="BD49" s="275" t="s">
        <v>94</v>
      </c>
      <c r="BE49" s="421"/>
      <c r="BF49" s="423"/>
      <c r="BG49" s="423"/>
      <c r="BH49" s="131"/>
    </row>
    <row r="50" spans="1:1023" ht="16.5" customHeight="1" x14ac:dyDescent="0.3">
      <c r="A50" s="395">
        <v>18</v>
      </c>
      <c r="B50" s="396" t="s">
        <v>712</v>
      </c>
      <c r="C50" s="367"/>
      <c r="D50" s="396" t="s">
        <v>840</v>
      </c>
      <c r="E50" s="396" t="s">
        <v>841</v>
      </c>
      <c r="F50" s="401"/>
      <c r="G50" s="367"/>
      <c r="H50" s="368"/>
      <c r="I50" s="369"/>
      <c r="J50" s="136" t="s">
        <v>756</v>
      </c>
      <c r="K50" s="115"/>
      <c r="L50" s="369"/>
      <c r="M50" s="425"/>
      <c r="N50" s="374"/>
      <c r="O50" s="369"/>
      <c r="P50" s="391"/>
      <c r="Q50" s="385"/>
      <c r="R50" s="393"/>
      <c r="S50" s="394"/>
      <c r="T50" s="385"/>
      <c r="U50" s="386"/>
      <c r="V50" s="153" t="s">
        <v>139</v>
      </c>
      <c r="W50" s="116"/>
      <c r="X50" s="146"/>
      <c r="Y50" s="118"/>
      <c r="Z50" s="147"/>
      <c r="AA50" s="154" t="str">
        <f t="shared" si="5"/>
        <v/>
      </c>
      <c r="AB50" s="121"/>
      <c r="AC50" s="121"/>
      <c r="AD50" s="122" t="str">
        <f t="shared" si="6"/>
        <v/>
      </c>
      <c r="AE50" s="121"/>
      <c r="AF50" s="121"/>
      <c r="AG50" s="121"/>
      <c r="AH50" s="123" t="str">
        <f t="shared" si="45"/>
        <v/>
      </c>
      <c r="AI50" s="122" t="str">
        <f t="shared" si="7"/>
        <v/>
      </c>
      <c r="AJ50" s="387"/>
      <c r="AK50" s="388"/>
      <c r="AL50" s="124" t="str">
        <f t="shared" si="44"/>
        <v/>
      </c>
      <c r="AM50" s="389"/>
      <c r="AN50" s="388"/>
      <c r="AO50" s="384"/>
      <c r="AP50" s="367"/>
      <c r="AQ50" s="120" t="s">
        <v>145</v>
      </c>
      <c r="AR50" s="119"/>
      <c r="AS50" s="119"/>
      <c r="AT50" s="126"/>
      <c r="AU50" s="119"/>
      <c r="AV50" s="371"/>
      <c r="AW50" s="142" t="s">
        <v>139</v>
      </c>
      <c r="AX50" s="128"/>
      <c r="AY50" s="129"/>
      <c r="AZ50" s="130"/>
      <c r="BA50" s="143" t="s">
        <v>145</v>
      </c>
      <c r="BB50" s="128"/>
      <c r="BC50" s="128"/>
      <c r="BD50" s="128"/>
      <c r="BE50" s="421"/>
      <c r="BF50" s="423"/>
      <c r="BG50" s="423"/>
      <c r="BH50" s="131"/>
    </row>
    <row r="51" spans="1:1023" ht="16.5" customHeight="1" x14ac:dyDescent="0.3">
      <c r="A51" s="395">
        <v>18</v>
      </c>
      <c r="B51" s="396" t="s">
        <v>712</v>
      </c>
      <c r="C51" s="367"/>
      <c r="D51" s="396" t="s">
        <v>840</v>
      </c>
      <c r="E51" s="396" t="s">
        <v>841</v>
      </c>
      <c r="F51" s="401"/>
      <c r="G51" s="367"/>
      <c r="H51" s="368"/>
      <c r="I51" s="369"/>
      <c r="J51" s="136" t="s">
        <v>757</v>
      </c>
      <c r="K51" s="115"/>
      <c r="L51" s="369"/>
      <c r="M51" s="425"/>
      <c r="N51" s="374"/>
      <c r="O51" s="369"/>
      <c r="P51" s="391"/>
      <c r="Q51" s="385"/>
      <c r="R51" s="393"/>
      <c r="S51" s="394"/>
      <c r="T51" s="385"/>
      <c r="U51" s="386"/>
      <c r="V51" s="153" t="s">
        <v>150</v>
      </c>
      <c r="W51" s="155"/>
      <c r="X51" s="156"/>
      <c r="Y51" s="155"/>
      <c r="Z51" s="155"/>
      <c r="AA51" s="154" t="str">
        <f t="shared" si="5"/>
        <v/>
      </c>
      <c r="AB51" s="121"/>
      <c r="AC51" s="121"/>
      <c r="AD51" s="122" t="str">
        <f t="shared" si="6"/>
        <v/>
      </c>
      <c r="AE51" s="121"/>
      <c r="AF51" s="121"/>
      <c r="AG51" s="121"/>
      <c r="AH51" s="123" t="str">
        <f t="shared" si="45"/>
        <v/>
      </c>
      <c r="AI51" s="122" t="str">
        <f t="shared" si="7"/>
        <v/>
      </c>
      <c r="AJ51" s="387"/>
      <c r="AK51" s="388"/>
      <c r="AL51" s="124" t="str">
        <f t="shared" si="44"/>
        <v/>
      </c>
      <c r="AM51" s="389"/>
      <c r="AN51" s="388"/>
      <c r="AO51" s="384"/>
      <c r="AP51" s="367"/>
      <c r="AQ51" s="120" t="s">
        <v>155</v>
      </c>
      <c r="AR51" s="119"/>
      <c r="AS51" s="119"/>
      <c r="AT51" s="126"/>
      <c r="AU51" s="119"/>
      <c r="AV51" s="371"/>
      <c r="AW51" s="142" t="s">
        <v>150</v>
      </c>
      <c r="AX51" s="128"/>
      <c r="AY51" s="129"/>
      <c r="AZ51" s="130"/>
      <c r="BA51" s="143" t="s">
        <v>155</v>
      </c>
      <c r="BB51" s="128"/>
      <c r="BC51" s="128"/>
      <c r="BD51" s="128"/>
      <c r="BE51" s="421"/>
      <c r="BF51" s="423"/>
      <c r="BG51" s="423"/>
      <c r="BH51" s="131"/>
    </row>
    <row r="52" spans="1:1023" ht="16.5" customHeight="1" x14ac:dyDescent="0.3">
      <c r="A52" s="395">
        <v>18</v>
      </c>
      <c r="B52" s="396" t="s">
        <v>712</v>
      </c>
      <c r="C52" s="367"/>
      <c r="D52" s="396" t="s">
        <v>840</v>
      </c>
      <c r="E52" s="396" t="s">
        <v>841</v>
      </c>
      <c r="F52" s="401"/>
      <c r="G52" s="367"/>
      <c r="H52" s="368"/>
      <c r="I52" s="369"/>
      <c r="J52" s="136" t="s">
        <v>758</v>
      </c>
      <c r="K52" s="115"/>
      <c r="L52" s="369"/>
      <c r="M52" s="425"/>
      <c r="N52" s="374"/>
      <c r="O52" s="369"/>
      <c r="P52" s="392"/>
      <c r="Q52" s="385"/>
      <c r="R52" s="393"/>
      <c r="S52" s="394"/>
      <c r="T52" s="385"/>
      <c r="U52" s="386"/>
      <c r="V52" s="136" t="s">
        <v>161</v>
      </c>
      <c r="W52" s="157"/>
      <c r="X52" s="158"/>
      <c r="Y52" s="159"/>
      <c r="Z52" s="160"/>
      <c r="AA52" s="120" t="str">
        <f t="shared" si="5"/>
        <v/>
      </c>
      <c r="AB52" s="121"/>
      <c r="AC52" s="121"/>
      <c r="AD52" s="122" t="str">
        <f t="shared" si="6"/>
        <v/>
      </c>
      <c r="AE52" s="121"/>
      <c r="AF52" s="121"/>
      <c r="AG52" s="121"/>
      <c r="AH52" s="123" t="str">
        <f t="shared" si="45"/>
        <v/>
      </c>
      <c r="AI52" s="122" t="str">
        <f t="shared" si="7"/>
        <v/>
      </c>
      <c r="AJ52" s="387"/>
      <c r="AK52" s="388"/>
      <c r="AL52" s="124" t="str">
        <f t="shared" si="44"/>
        <v/>
      </c>
      <c r="AM52" s="389"/>
      <c r="AN52" s="388"/>
      <c r="AO52" s="384"/>
      <c r="AP52" s="367"/>
      <c r="AQ52" s="120" t="s">
        <v>162</v>
      </c>
      <c r="AR52" s="119"/>
      <c r="AS52" s="119"/>
      <c r="AT52" s="126"/>
      <c r="AU52" s="119"/>
      <c r="AV52" s="372"/>
      <c r="AW52" s="142" t="s">
        <v>161</v>
      </c>
      <c r="AX52" s="128"/>
      <c r="AY52" s="129"/>
      <c r="AZ52" s="130"/>
      <c r="BA52" s="143" t="s">
        <v>162</v>
      </c>
      <c r="BB52" s="128"/>
      <c r="BC52" s="128"/>
      <c r="BD52" s="128"/>
      <c r="BE52" s="421"/>
      <c r="BF52" s="423"/>
      <c r="BG52" s="423"/>
      <c r="BH52" s="131"/>
    </row>
    <row r="53" spans="1:1023" s="144" customFormat="1" ht="100.5" customHeight="1" x14ac:dyDescent="0.25">
      <c r="A53" s="429">
        <v>22</v>
      </c>
      <c r="B53" s="432" t="s">
        <v>712</v>
      </c>
      <c r="C53" s="367" t="s">
        <v>713</v>
      </c>
      <c r="D53" s="432" t="s">
        <v>268</v>
      </c>
      <c r="E53" s="435" t="s">
        <v>289</v>
      </c>
      <c r="F53" s="427" t="s">
        <v>892</v>
      </c>
      <c r="G53" s="424" t="s">
        <v>893</v>
      </c>
      <c r="H53" s="368" t="str">
        <f>IF(B53="Seguridad_Información","Posibilidad de "&amp;C53&amp;"con "&amp;M53&amp;" "&amp;"por"&amp;" "&amp;I53&amp;" "&amp;"debido a"&amp;" "&amp;L53,"Posibilidad de"&amp;" "&amp;M53&amp;" "&amp;"por"&amp;" "&amp;I53&amp;" debido a"&amp;" "&amp;L53)</f>
        <v>Posibilidad de Afectación Reputacional por asignación inadecuada de activos a Depositarios Provisionales y Liquidadores debido a información errónea del activo o fallas en el sistema de información</v>
      </c>
      <c r="I53" s="425" t="s">
        <v>894</v>
      </c>
      <c r="J53" s="136" t="s">
        <v>717</v>
      </c>
      <c r="K53" s="140" t="s">
        <v>895</v>
      </c>
      <c r="L53" s="425" t="s">
        <v>896</v>
      </c>
      <c r="M53" s="425" t="s">
        <v>897</v>
      </c>
      <c r="N53" s="426" t="s">
        <v>898</v>
      </c>
      <c r="O53" s="369" t="s">
        <v>765</v>
      </c>
      <c r="P53" s="390" t="str">
        <f>IF(OR($O53=[3]Tabla_Probabilidad!$D$30,$O53=[3]Tabla_Probabilidad!$D$32,$O53=[3]Tabla_Probabilidad!$J$32),"Muy Baja",IF(OR($O53=[3]Tabla_Probabilidad!$E$30,$O53=[3]Tabla_Probabilidad!$E$32,$O53=[3]Tabla_Probabilidad!$K$32),"Baja",IF(OR($O53=[3]Tabla_Probabilidad!$F$30,$O53=[3]Tabla_Probabilidad!$F$32,$O53=[3]Tabla_Probabilidad!$L$32),"Media",IF(OR($O53=[3]Tabla_Probabilidad!$G$30,$O53=[3]Tabla_Probabilidad!$G$32,$O53=[3]Tabla_Probabilidad!$M$32),"Alta",IF(OR($O53=[3]Tabla_Probabilidad!$H$30,$O53=[3]Tabla_Probabilidad!$H$32,$O53=[3]Tabla_Probabilidad!$N$32),"Muy Alta","")))))</f>
        <v>Alta</v>
      </c>
      <c r="Q53" s="385">
        <f t="shared" ref="Q53" si="46">IF(P53="","",IF(P53="Muy Baja",0.2,IF(P53="Baja",0.4,IF(P53="Media",0.6,IF(P53="Alta",0.8,IF(P53="Muy Alta",1,))))))</f>
        <v>0.8</v>
      </c>
      <c r="R53" s="393" t="s">
        <v>723</v>
      </c>
      <c r="S53" s="394" t="str">
        <f>IF(OR($R53=[3]Tabla_Impacto!$D$24,$R53=[3]Tabla_Impacto!$D$27,$R53=[3]Tabla_Impacto!$J$24,$R53=[3]Tabla_Impacto!$P$26,$R53=[3]Tabla_Impacto!$V$26,$R53=[3]Tabla_Impacto!$AB$26),"Leve",IF(OR($R53=[3]Tabla_Impacto!$E$24,$R53=[3]Tabla_Impacto!$E$27,$R53=[3]Tabla_Impacto!$K$24,$R53=[3]Tabla_Impacto!$Q$26,$R53=[3]Tabla_Impacto!$W$26,$R53=[3]Tabla_Impacto!$AC$26),"Menor",IF(OR($R53=[3]Tabla_Impacto!$F$24,$R53=[3]Tabla_Impacto!$F$27,$R53=[3]Tabla_Impacto!$L$24,$R53=[3]Tabla_Impacto!$R$26,$R53=[3]Tabla_Impacto!$X$26,$R53=[3]Tabla_Impacto!$AD$26),"Moderado",IF(OR($R53=[3]Tabla_Impacto!$G$24,$R53=[3]Tabla_Impacto!$G$27,$R53=[3]Tabla_Impacto!$M$24,$R53=[3]Tabla_Impacto!$S$26,$R53=[3]Tabla_Impacto!$Y$26,$R53=[3]Tabla_Impacto!$AE$26),"Mayor",IF(OR($R53=[3]Tabla_Impacto!$H$24,$R53=[3]Tabla_Impacto!$H$27,$R53=[3]Tabla_Impacto!$N$24,$R53=[3]Tabla_Impacto!$T$26,$R53=[3]Tabla_Impacto!$Z$26,$R53=[3]Tabla_Impacto!$AF$26),"Catastrófico","")))))</f>
        <v>Moderado</v>
      </c>
      <c r="T53" s="385">
        <f t="shared" ref="T53" si="47">IF(S53="","",IF(S53="Leve",0.2,IF(S53="Menor",0.4,IF(S53="Moderado",0.6,IF(S53="Mayor",0.8,IF(S53="Catastrófico",1,))))))</f>
        <v>0.6</v>
      </c>
      <c r="U53" s="403" t="str">
        <f t="shared" ref="U53" si="48">IF(OR(AND(P53="Muy Baja",S53="Leve"),AND(P53="Muy Baja",S53="Menor"),AND(P53="Baja",S53="Leve")),"Bajo",IF(OR(AND(P53="Muy baja",S53="Moderado"),AND(P53="Baja",S53="Menor"),AND(P53="Baja",S53="Moderado"),AND(P53="Media",S53="Leve"),AND(P53="Media",S53="Menor"),AND(P53="Media",S53="Moderado"),AND(P53="Alta",S53="Leve"),AND(P53="Alta",S53="Menor")),"Moderado",IF(OR(AND(P53="Muy Baja",S53="Mayor"),AND(P53="Baja",S53="Mayor"),AND(P53="Media",S53="Mayor"),AND(P53="Alta",S53="Moderado"),AND(P53="Alta",S53="Mayor"),AND(P53="Muy Alta",S53="Leve"),AND(P53="Muy Alta",S53="Menor"),AND(P53="Muy Alta",S53="Moderado"),AND(P53="Muy Alta",S53="Mayor")),"Alto",IF(OR(AND(P53="Muy Baja",S53="Catastrófico"),AND(P53="Baja",S53="Catastrófico"),AND(P53="Media",S53="Catastrófico"),AND(P53="Alta",S53="Catastrófico"),AND(P53="Muy Alta",S53="Catastrófico")),"Extremo",""))))</f>
        <v>Alto</v>
      </c>
      <c r="V53" s="136" t="s">
        <v>91</v>
      </c>
      <c r="W53" s="116" t="s">
        <v>899</v>
      </c>
      <c r="X53" s="117" t="s">
        <v>900</v>
      </c>
      <c r="Y53" s="118" t="s">
        <v>281</v>
      </c>
      <c r="Z53" s="134" t="s">
        <v>830</v>
      </c>
      <c r="AA53" s="120" t="str">
        <f t="shared" si="5"/>
        <v>Probabilidad</v>
      </c>
      <c r="AB53" s="121" t="s">
        <v>727</v>
      </c>
      <c r="AC53" s="121" t="s">
        <v>728</v>
      </c>
      <c r="AD53" s="122" t="str">
        <f t="shared" si="6"/>
        <v>40%</v>
      </c>
      <c r="AE53" s="121" t="s">
        <v>729</v>
      </c>
      <c r="AF53" s="121" t="s">
        <v>730</v>
      </c>
      <c r="AG53" s="121" t="s">
        <v>731</v>
      </c>
      <c r="AH53" s="123">
        <f>IFERROR(IF(AA53="Probabilidad",(Q53-(+Q53*AD53)),IF(AA53="Impacto",Q53,"")),"")</f>
        <v>0.48</v>
      </c>
      <c r="AI53" s="122">
        <f t="shared" si="7"/>
        <v>0.48</v>
      </c>
      <c r="AJ53" s="387" t="str">
        <f t="shared" ref="AJ53" si="49">IFERROR(IF(AK53="","",IF(AK53&lt;=0.2,"Muy Baja",IF(AK53&lt;=0.4,"Baja",IF(AK53&lt;=0.6,"Media",IF(AK53&lt;=0.8,"Alta","Muy Alta"))))),"")</f>
        <v>Baja</v>
      </c>
      <c r="AK53" s="388">
        <f t="shared" ref="AK53" si="50">IFERROR(LOOKUP(MAX(AI53:AI59)+1,(AI53:AI59)),"")</f>
        <v>0.2016</v>
      </c>
      <c r="AL53" s="124">
        <f>IFERROR(IF(AA53="Impacto",(T53-(+T53*AD53)),IF(AA53="Probabilidad",T53,"")),"")</f>
        <v>0.6</v>
      </c>
      <c r="AM53" s="389" t="str">
        <f t="shared" ref="AM53" si="51">IFERROR(IF(AN53="","",IF(AN53&lt;=0.2,"Leve",IF(AN53&lt;=0.4,"Menor",IF(AN53&lt;=0.6,"Moderado",IF(AN53&lt;=0.8,"Mayor","Catastrófico"))))),"")</f>
        <v>Moderado</v>
      </c>
      <c r="AN53" s="388">
        <f t="shared" ref="AN53" si="52">IFERROR(LOOKUP(MAX(AL53:AL59)+1,(AL53:AL59)),"")</f>
        <v>0.44999999999999996</v>
      </c>
      <c r="AO53" s="384" t="str">
        <f t="shared" ref="AO53" si="53">IFERROR(IF(OR(AND(AJ53="Muy Baja",AM53="Leve"),AND(AJ53="Muy Baja",AM53="Menor"),AND(AJ53="Baja",AM53="Leve")),"Bajo",IF(OR(AND(AJ53="Muy baja",AM53="Moderado"),AND(AJ53="Baja",AM53="Menor"),AND(AJ53="Baja",AM53="Moderado"),AND(AJ53="Media",AM53="Leve"),AND(AJ53="Media",AM53="Menor"),AND(AJ53="Media",AM53="Moderado"),AND(AJ53="Alta",AM53="Leve"),AND(AJ53="Alta",AM53="Menor")),"Moderado",IF(OR(AND(AJ53="Muy Baja",AM53="Mayor"),AND(AJ53="Baja",AM53="Mayor"),AND(AJ53="Media",AM53="Mayor"),AND(AJ53="Alta",AM53="Moderado"),AND(AJ53="Alta",AM53="Mayor"),AND(AJ53="Muy Alta",AM53="Leve"),AND(AJ53="Muy Alta",AM53="Menor"),AND(AJ53="Muy Alta",AM53="Moderado"),AND(AJ53="Muy Alta",AM53="Mayor")),"Alto",IF(OR(AND(AJ53="Muy Baja",AM53="Catastrófico"),AND(AJ53="Baja",AM53="Catastrófico"),AND(AJ53="Media",AM53="Catastrófico"),AND(AJ53="Alta",AM53="Catastrófico"),AND(AJ53="Muy Alta",AM53="Catastrófico")),"Extremo","")))),"")</f>
        <v>Moderado</v>
      </c>
      <c r="AP53" s="367" t="s">
        <v>104</v>
      </c>
      <c r="AQ53" s="120" t="s">
        <v>105</v>
      </c>
      <c r="AR53" s="134" t="s">
        <v>94</v>
      </c>
      <c r="AS53" s="134" t="s">
        <v>94</v>
      </c>
      <c r="AT53" s="134" t="s">
        <v>94</v>
      </c>
      <c r="AU53" s="134" t="s">
        <v>94</v>
      </c>
      <c r="AV53" s="370" t="s">
        <v>901</v>
      </c>
      <c r="AW53" s="142" t="s">
        <v>91</v>
      </c>
      <c r="AX53" s="264" t="s">
        <v>2866</v>
      </c>
      <c r="AY53" s="265" t="s">
        <v>2908</v>
      </c>
      <c r="AZ53" s="265" t="s">
        <v>2907</v>
      </c>
      <c r="BA53" s="143" t="s">
        <v>105</v>
      </c>
      <c r="BB53" s="128"/>
      <c r="BC53" s="128"/>
      <c r="BD53" s="128"/>
      <c r="BE53" s="373" t="s">
        <v>2891</v>
      </c>
      <c r="BF53" s="374"/>
      <c r="BG53" s="374"/>
      <c r="BH53" s="131"/>
      <c r="BI53" s="90"/>
      <c r="BJ53" s="90"/>
      <c r="BK53" s="90"/>
      <c r="BL53" s="90"/>
      <c r="BM53" s="90"/>
      <c r="BN53" s="90"/>
      <c r="BO53" s="90"/>
      <c r="BP53" s="90"/>
      <c r="BQ53" s="90"/>
      <c r="BR53" s="90"/>
      <c r="BS53" s="90"/>
      <c r="BT53" s="90"/>
      <c r="BU53" s="90"/>
      <c r="BV53" s="90"/>
      <c r="BW53" s="90"/>
      <c r="BX53" s="90"/>
      <c r="BY53" s="90"/>
      <c r="BZ53" s="90"/>
      <c r="CA53" s="90"/>
      <c r="CB53" s="90"/>
      <c r="CC53" s="90"/>
      <c r="CD53" s="90"/>
      <c r="CE53" s="90"/>
      <c r="CF53" s="90"/>
      <c r="CG53" s="90"/>
      <c r="CH53" s="90"/>
      <c r="CI53" s="90"/>
      <c r="CJ53" s="90"/>
      <c r="CK53" s="90"/>
      <c r="CL53" s="90"/>
      <c r="CM53" s="90"/>
      <c r="CN53" s="90"/>
      <c r="CO53" s="90"/>
      <c r="CP53" s="90"/>
      <c r="CQ53" s="90"/>
      <c r="CR53" s="90"/>
      <c r="CS53" s="90"/>
      <c r="CT53" s="90"/>
      <c r="CU53" s="90"/>
      <c r="CV53" s="90"/>
      <c r="CW53" s="90"/>
      <c r="CX53" s="90"/>
      <c r="CY53" s="90"/>
      <c r="CZ53" s="90"/>
      <c r="DA53" s="90"/>
      <c r="DB53" s="90"/>
      <c r="DC53" s="90"/>
      <c r="DD53" s="90"/>
      <c r="DE53" s="90"/>
      <c r="DF53" s="90"/>
      <c r="DG53" s="90"/>
      <c r="DH53" s="90"/>
      <c r="DI53" s="90"/>
      <c r="DJ53" s="90"/>
      <c r="DK53" s="90"/>
      <c r="DL53" s="90"/>
      <c r="DM53" s="90"/>
      <c r="DN53" s="90"/>
      <c r="DO53" s="90"/>
      <c r="DP53" s="90"/>
      <c r="DQ53" s="90"/>
      <c r="DR53" s="90"/>
      <c r="DS53" s="90"/>
      <c r="DT53" s="90"/>
      <c r="DU53" s="90"/>
      <c r="DV53" s="90"/>
      <c r="DW53" s="90"/>
      <c r="DX53" s="90"/>
      <c r="DY53" s="90"/>
      <c r="DZ53" s="90"/>
      <c r="EA53" s="90"/>
      <c r="EB53" s="90"/>
      <c r="EC53" s="90"/>
      <c r="ED53" s="90"/>
      <c r="EE53" s="90"/>
      <c r="EF53" s="90"/>
      <c r="EG53" s="90"/>
      <c r="EH53" s="90"/>
      <c r="EI53" s="90"/>
      <c r="EJ53" s="90"/>
      <c r="EK53" s="90"/>
      <c r="EL53" s="90"/>
      <c r="EM53" s="90"/>
      <c r="EN53" s="90"/>
      <c r="EO53" s="90"/>
      <c r="EP53" s="90"/>
      <c r="EQ53" s="90"/>
      <c r="ER53" s="90"/>
      <c r="ES53" s="90"/>
      <c r="ET53" s="90"/>
      <c r="EU53" s="90"/>
      <c r="EV53" s="90"/>
      <c r="EW53" s="90"/>
      <c r="EX53" s="90"/>
      <c r="EY53" s="90"/>
      <c r="EZ53" s="90"/>
      <c r="FA53" s="90"/>
      <c r="FB53" s="90"/>
      <c r="FC53" s="90"/>
      <c r="FD53" s="90"/>
      <c r="FE53" s="90"/>
      <c r="FF53" s="90"/>
      <c r="FG53" s="90"/>
      <c r="FH53" s="90"/>
      <c r="FI53" s="90"/>
      <c r="FJ53" s="90"/>
      <c r="FK53" s="90"/>
      <c r="FL53" s="90"/>
      <c r="FM53" s="90"/>
      <c r="FN53" s="90"/>
      <c r="FO53" s="90"/>
      <c r="FP53" s="90"/>
      <c r="FQ53" s="90"/>
      <c r="FR53" s="90"/>
      <c r="FS53" s="90"/>
      <c r="FT53" s="90"/>
      <c r="FU53" s="90"/>
      <c r="FV53" s="90"/>
      <c r="FW53" s="90"/>
      <c r="FX53" s="90"/>
      <c r="FY53" s="90"/>
      <c r="FZ53" s="90"/>
      <c r="GA53" s="90"/>
      <c r="GB53" s="90"/>
      <c r="GC53" s="90"/>
      <c r="GD53" s="90"/>
      <c r="GE53" s="90"/>
      <c r="GF53" s="90"/>
      <c r="GG53" s="90"/>
      <c r="GH53" s="90"/>
      <c r="GI53" s="90"/>
      <c r="GJ53" s="90"/>
      <c r="GK53" s="90"/>
      <c r="GL53" s="90"/>
      <c r="GM53" s="90"/>
      <c r="GN53" s="90"/>
      <c r="GO53" s="90"/>
      <c r="GP53" s="90"/>
      <c r="GQ53" s="90"/>
      <c r="GR53" s="90"/>
      <c r="GS53" s="90"/>
      <c r="GT53" s="90"/>
      <c r="GU53" s="90"/>
      <c r="GV53" s="90"/>
      <c r="GW53" s="90"/>
      <c r="GX53" s="90"/>
      <c r="GY53" s="90"/>
      <c r="GZ53" s="90"/>
      <c r="HA53" s="90"/>
      <c r="HB53" s="90"/>
      <c r="HC53" s="90"/>
      <c r="HD53" s="90"/>
      <c r="HE53" s="90"/>
      <c r="HF53" s="90"/>
      <c r="HG53" s="90"/>
      <c r="HH53" s="90"/>
      <c r="HI53" s="90"/>
      <c r="HJ53" s="90"/>
      <c r="HK53" s="90"/>
      <c r="HL53" s="90"/>
      <c r="HM53" s="90"/>
      <c r="HN53" s="90"/>
      <c r="HO53" s="90"/>
      <c r="HP53" s="90"/>
      <c r="HQ53" s="90"/>
      <c r="HR53" s="90"/>
      <c r="HS53" s="90"/>
      <c r="HT53" s="90"/>
      <c r="HU53" s="90"/>
      <c r="HV53" s="90"/>
      <c r="HW53" s="90"/>
      <c r="HX53" s="90"/>
      <c r="HY53" s="90"/>
      <c r="HZ53" s="90"/>
      <c r="IA53" s="90"/>
      <c r="IB53" s="90"/>
      <c r="IC53" s="90"/>
      <c r="ID53" s="90"/>
      <c r="IE53" s="90"/>
      <c r="IF53" s="90"/>
      <c r="IG53" s="90"/>
      <c r="IH53" s="90"/>
      <c r="II53" s="90"/>
      <c r="IJ53" s="90"/>
      <c r="IK53" s="90"/>
      <c r="IL53" s="90"/>
      <c r="IM53" s="90"/>
      <c r="IN53" s="90"/>
      <c r="IO53" s="90"/>
      <c r="IP53" s="90"/>
      <c r="IQ53" s="90"/>
      <c r="IR53" s="90"/>
      <c r="IS53" s="90"/>
      <c r="IT53" s="90"/>
      <c r="IU53" s="90"/>
      <c r="IV53" s="90"/>
      <c r="IW53" s="90"/>
      <c r="IX53" s="90"/>
      <c r="IY53" s="90"/>
      <c r="IZ53" s="90"/>
      <c r="JA53" s="90"/>
      <c r="JB53" s="90"/>
      <c r="JC53" s="90"/>
      <c r="JD53" s="90"/>
      <c r="JE53" s="90"/>
      <c r="JF53" s="90"/>
      <c r="JG53" s="90"/>
      <c r="JH53" s="90"/>
      <c r="JI53" s="90"/>
      <c r="JJ53" s="90"/>
      <c r="JK53" s="90"/>
      <c r="JL53" s="90"/>
      <c r="JM53" s="90"/>
      <c r="JN53" s="90"/>
      <c r="JO53" s="90"/>
      <c r="JP53" s="90"/>
      <c r="JQ53" s="90"/>
      <c r="JR53" s="90"/>
      <c r="JS53" s="90"/>
      <c r="JT53" s="90"/>
      <c r="JU53" s="90"/>
      <c r="JV53" s="90"/>
      <c r="JW53" s="90"/>
      <c r="JX53" s="90"/>
      <c r="JY53" s="90"/>
      <c r="JZ53" s="90"/>
      <c r="KA53" s="90"/>
      <c r="KB53" s="90"/>
      <c r="KC53" s="90"/>
      <c r="KD53" s="90"/>
      <c r="KE53" s="90"/>
      <c r="KF53" s="90"/>
      <c r="KG53" s="90"/>
      <c r="KH53" s="90"/>
      <c r="KI53" s="90"/>
      <c r="KJ53" s="90"/>
      <c r="KK53" s="90"/>
      <c r="KL53" s="90"/>
      <c r="KM53" s="90"/>
      <c r="KN53" s="90"/>
      <c r="KO53" s="90"/>
      <c r="KP53" s="90"/>
      <c r="KQ53" s="90"/>
      <c r="KR53" s="90"/>
      <c r="KS53" s="90"/>
      <c r="KT53" s="90"/>
      <c r="KU53" s="90"/>
      <c r="KV53" s="90"/>
      <c r="KW53" s="90"/>
      <c r="KX53" s="90"/>
      <c r="KY53" s="90"/>
      <c r="KZ53" s="90"/>
      <c r="LA53" s="90"/>
      <c r="LB53" s="90"/>
      <c r="LC53" s="90"/>
      <c r="LD53" s="90"/>
      <c r="LE53" s="90"/>
      <c r="LF53" s="90"/>
      <c r="LG53" s="90"/>
      <c r="LH53" s="90"/>
      <c r="LI53" s="90"/>
      <c r="LJ53" s="90"/>
      <c r="LK53" s="90"/>
      <c r="LL53" s="90"/>
      <c r="LM53" s="90"/>
      <c r="LN53" s="90"/>
      <c r="LO53" s="90"/>
      <c r="LP53" s="90"/>
      <c r="LQ53" s="90"/>
      <c r="LR53" s="90"/>
      <c r="LS53" s="90"/>
      <c r="LT53" s="90"/>
      <c r="LU53" s="90"/>
      <c r="LV53" s="90"/>
      <c r="LW53" s="90"/>
      <c r="LX53" s="90"/>
      <c r="LY53" s="90"/>
      <c r="LZ53" s="90"/>
      <c r="MA53" s="90"/>
      <c r="MB53" s="90"/>
      <c r="MC53" s="90"/>
      <c r="MD53" s="90"/>
      <c r="ME53" s="90"/>
      <c r="MF53" s="90"/>
      <c r="MG53" s="90"/>
      <c r="MH53" s="90"/>
      <c r="MI53" s="90"/>
      <c r="MJ53" s="90"/>
      <c r="MK53" s="90"/>
      <c r="ML53" s="90"/>
      <c r="MM53" s="90"/>
      <c r="MN53" s="90"/>
      <c r="MO53" s="90"/>
      <c r="MP53" s="90"/>
      <c r="MQ53" s="90"/>
      <c r="MR53" s="90"/>
      <c r="MS53" s="90"/>
      <c r="MT53" s="90"/>
      <c r="MU53" s="90"/>
      <c r="MV53" s="90"/>
      <c r="MW53" s="90"/>
      <c r="MX53" s="90"/>
      <c r="MY53" s="90"/>
      <c r="MZ53" s="90"/>
      <c r="NA53" s="90"/>
      <c r="NB53" s="90"/>
      <c r="NC53" s="90"/>
      <c r="ND53" s="90"/>
      <c r="NE53" s="90"/>
      <c r="NF53" s="90"/>
      <c r="NG53" s="90"/>
      <c r="NH53" s="90"/>
      <c r="NI53" s="90"/>
      <c r="NJ53" s="90"/>
      <c r="NK53" s="90"/>
      <c r="NL53" s="90"/>
      <c r="NM53" s="90"/>
      <c r="NN53" s="90"/>
      <c r="NO53" s="90"/>
      <c r="NP53" s="90"/>
      <c r="NQ53" s="90"/>
      <c r="NR53" s="90"/>
      <c r="NS53" s="90"/>
      <c r="NT53" s="90"/>
      <c r="NU53" s="90"/>
      <c r="NV53" s="90"/>
      <c r="NW53" s="90"/>
      <c r="NX53" s="90"/>
      <c r="NY53" s="90"/>
      <c r="NZ53" s="90"/>
      <c r="OA53" s="90"/>
      <c r="OB53" s="90"/>
      <c r="OC53" s="90"/>
      <c r="OD53" s="90"/>
      <c r="OE53" s="90"/>
      <c r="OF53" s="90"/>
      <c r="OG53" s="90"/>
      <c r="OH53" s="90"/>
      <c r="OI53" s="90"/>
      <c r="OJ53" s="90"/>
      <c r="OK53" s="90"/>
      <c r="OL53" s="90"/>
      <c r="OM53" s="90"/>
      <c r="ON53" s="90"/>
      <c r="OO53" s="90"/>
      <c r="OP53" s="90"/>
      <c r="OQ53" s="90"/>
      <c r="OR53" s="90"/>
      <c r="OS53" s="90"/>
      <c r="OT53" s="90"/>
      <c r="OU53" s="90"/>
      <c r="OV53" s="90"/>
      <c r="OW53" s="90"/>
      <c r="OX53" s="90"/>
      <c r="OY53" s="90"/>
      <c r="OZ53" s="90"/>
      <c r="PA53" s="90"/>
      <c r="PB53" s="90"/>
      <c r="PC53" s="90"/>
      <c r="PD53" s="90"/>
      <c r="PE53" s="90"/>
      <c r="PF53" s="90"/>
      <c r="PG53" s="90"/>
      <c r="PH53" s="90"/>
      <c r="PI53" s="90"/>
      <c r="PJ53" s="90"/>
      <c r="PK53" s="90"/>
      <c r="PL53" s="90"/>
      <c r="PM53" s="90"/>
      <c r="PN53" s="90"/>
      <c r="PO53" s="90"/>
      <c r="PP53" s="90"/>
      <c r="PQ53" s="90"/>
      <c r="PR53" s="90"/>
      <c r="PS53" s="90"/>
      <c r="PT53" s="90"/>
      <c r="PU53" s="90"/>
      <c r="PV53" s="90"/>
      <c r="PW53" s="90"/>
      <c r="PX53" s="90"/>
      <c r="PY53" s="90"/>
      <c r="PZ53" s="90"/>
      <c r="QA53" s="90"/>
      <c r="QB53" s="90"/>
      <c r="QC53" s="90"/>
      <c r="QD53" s="90"/>
      <c r="QE53" s="90"/>
      <c r="QF53" s="90"/>
      <c r="QG53" s="90"/>
      <c r="QH53" s="90"/>
      <c r="QI53" s="90"/>
      <c r="QJ53" s="90"/>
      <c r="QK53" s="90"/>
      <c r="QL53" s="90"/>
      <c r="QM53" s="90"/>
      <c r="QN53" s="90"/>
      <c r="QO53" s="90"/>
      <c r="QP53" s="90"/>
      <c r="QQ53" s="90"/>
      <c r="QR53" s="90"/>
      <c r="QS53" s="90"/>
      <c r="QT53" s="90"/>
      <c r="QU53" s="90"/>
      <c r="QV53" s="90"/>
      <c r="QW53" s="90"/>
      <c r="QX53" s="90"/>
      <c r="QY53" s="90"/>
      <c r="QZ53" s="90"/>
      <c r="RA53" s="90"/>
      <c r="RB53" s="90"/>
      <c r="RC53" s="90"/>
      <c r="RD53" s="90"/>
      <c r="RE53" s="90"/>
      <c r="RF53" s="90"/>
      <c r="RG53" s="90"/>
      <c r="RH53" s="90"/>
      <c r="RI53" s="90"/>
      <c r="RJ53" s="90"/>
      <c r="RK53" s="90"/>
      <c r="RL53" s="90"/>
      <c r="RM53" s="90"/>
      <c r="RN53" s="90"/>
      <c r="RO53" s="90"/>
      <c r="RP53" s="90"/>
      <c r="RQ53" s="90"/>
      <c r="RR53" s="90"/>
      <c r="RS53" s="90"/>
      <c r="RT53" s="90"/>
      <c r="RU53" s="90"/>
      <c r="RV53" s="90"/>
      <c r="RW53" s="90"/>
      <c r="RX53" s="90"/>
      <c r="RY53" s="90"/>
      <c r="RZ53" s="90"/>
      <c r="SA53" s="90"/>
      <c r="SB53" s="90"/>
      <c r="SC53" s="90"/>
      <c r="SD53" s="90"/>
      <c r="SE53" s="90"/>
      <c r="SF53" s="90"/>
      <c r="SG53" s="90"/>
      <c r="SH53" s="90"/>
      <c r="SI53" s="90"/>
      <c r="SJ53" s="90"/>
      <c r="SK53" s="90"/>
      <c r="SL53" s="90"/>
      <c r="SM53" s="90"/>
      <c r="SN53" s="90"/>
      <c r="SO53" s="90"/>
      <c r="SP53" s="90"/>
      <c r="SQ53" s="90"/>
      <c r="SR53" s="90"/>
      <c r="SS53" s="90"/>
      <c r="ST53" s="90"/>
      <c r="SU53" s="90"/>
      <c r="SV53" s="90"/>
      <c r="SW53" s="90"/>
      <c r="SX53" s="90"/>
      <c r="SY53" s="90"/>
      <c r="SZ53" s="90"/>
      <c r="TA53" s="90"/>
      <c r="TB53" s="90"/>
      <c r="TC53" s="90"/>
      <c r="TD53" s="90"/>
      <c r="TE53" s="90"/>
      <c r="TF53" s="90"/>
      <c r="TG53" s="90"/>
      <c r="TH53" s="90"/>
      <c r="TI53" s="90"/>
      <c r="TJ53" s="90"/>
      <c r="TK53" s="90"/>
      <c r="TL53" s="90"/>
      <c r="TM53" s="90"/>
      <c r="TN53" s="90"/>
      <c r="TO53" s="90"/>
      <c r="TP53" s="90"/>
      <c r="TQ53" s="90"/>
      <c r="TR53" s="90"/>
      <c r="TS53" s="90"/>
      <c r="TT53" s="90"/>
      <c r="TU53" s="90"/>
      <c r="TV53" s="90"/>
      <c r="TW53" s="90"/>
      <c r="TX53" s="90"/>
      <c r="TY53" s="90"/>
      <c r="TZ53" s="90"/>
      <c r="UA53" s="90"/>
      <c r="UB53" s="90"/>
      <c r="UC53" s="90"/>
      <c r="UD53" s="90"/>
      <c r="UE53" s="90"/>
      <c r="UF53" s="90"/>
      <c r="UG53" s="90"/>
      <c r="UH53" s="90"/>
      <c r="UI53" s="90"/>
      <c r="UJ53" s="90"/>
      <c r="UK53" s="90"/>
      <c r="UL53" s="90"/>
      <c r="UM53" s="90"/>
      <c r="UN53" s="90"/>
      <c r="UO53" s="90"/>
      <c r="UP53" s="90"/>
      <c r="UQ53" s="90"/>
      <c r="UR53" s="90"/>
      <c r="US53" s="90"/>
      <c r="UT53" s="90"/>
      <c r="UU53" s="90"/>
      <c r="UV53" s="90"/>
      <c r="UW53" s="90"/>
      <c r="UX53" s="90"/>
      <c r="UY53" s="90"/>
      <c r="UZ53" s="90"/>
      <c r="VA53" s="90"/>
      <c r="VB53" s="90"/>
      <c r="VC53" s="90"/>
      <c r="VD53" s="90"/>
      <c r="VE53" s="90"/>
      <c r="VF53" s="90"/>
      <c r="VG53" s="90"/>
      <c r="VH53" s="90"/>
      <c r="VI53" s="90"/>
      <c r="VJ53" s="90"/>
      <c r="VK53" s="90"/>
      <c r="VL53" s="90"/>
      <c r="VM53" s="90"/>
      <c r="VN53" s="90"/>
      <c r="VO53" s="90"/>
      <c r="VP53" s="90"/>
      <c r="VQ53" s="90"/>
      <c r="VR53" s="90"/>
      <c r="VS53" s="90"/>
      <c r="VT53" s="90"/>
      <c r="VU53" s="90"/>
      <c r="VV53" s="90"/>
      <c r="VW53" s="90"/>
      <c r="VX53" s="90"/>
      <c r="VY53" s="90"/>
      <c r="VZ53" s="90"/>
      <c r="WA53" s="90"/>
      <c r="WB53" s="90"/>
      <c r="WC53" s="90"/>
      <c r="WD53" s="90"/>
      <c r="WE53" s="90"/>
      <c r="WF53" s="90"/>
      <c r="WG53" s="90"/>
      <c r="WH53" s="90"/>
      <c r="WI53" s="90"/>
      <c r="WJ53" s="90"/>
      <c r="WK53" s="90"/>
      <c r="WL53" s="90"/>
      <c r="WM53" s="90"/>
      <c r="WN53" s="90"/>
      <c r="WO53" s="90"/>
      <c r="WP53" s="90"/>
      <c r="WQ53" s="90"/>
      <c r="WR53" s="90"/>
      <c r="WS53" s="90"/>
      <c r="WT53" s="90"/>
      <c r="WU53" s="90"/>
      <c r="WV53" s="90"/>
      <c r="WW53" s="90"/>
      <c r="WX53" s="90"/>
      <c r="WY53" s="90"/>
      <c r="WZ53" s="90"/>
      <c r="XA53" s="90"/>
      <c r="XB53" s="90"/>
      <c r="XC53" s="90"/>
      <c r="XD53" s="90"/>
      <c r="XE53" s="90"/>
      <c r="XF53" s="90"/>
      <c r="XG53" s="90"/>
      <c r="XH53" s="90"/>
      <c r="XI53" s="90"/>
      <c r="XJ53" s="90"/>
      <c r="XK53" s="90"/>
      <c r="XL53" s="90"/>
      <c r="XM53" s="90"/>
      <c r="XN53" s="90"/>
      <c r="XO53" s="90"/>
      <c r="XP53" s="90"/>
      <c r="XQ53" s="90"/>
      <c r="XR53" s="90"/>
      <c r="XS53" s="90"/>
      <c r="XT53" s="90"/>
      <c r="XU53" s="90"/>
      <c r="XV53" s="90"/>
      <c r="XW53" s="90"/>
      <c r="XX53" s="90"/>
      <c r="XY53" s="90"/>
      <c r="XZ53" s="90"/>
      <c r="YA53" s="90"/>
      <c r="YB53" s="90"/>
      <c r="YC53" s="90"/>
      <c r="YD53" s="90"/>
      <c r="YE53" s="90"/>
      <c r="YF53" s="90"/>
      <c r="YG53" s="90"/>
      <c r="YH53" s="90"/>
      <c r="YI53" s="90"/>
      <c r="YJ53" s="90"/>
      <c r="YK53" s="90"/>
      <c r="YL53" s="90"/>
      <c r="YM53" s="90"/>
      <c r="YN53" s="90"/>
      <c r="YO53" s="90"/>
      <c r="YP53" s="90"/>
      <c r="YQ53" s="90"/>
      <c r="YR53" s="90"/>
      <c r="YS53" s="90"/>
      <c r="YT53" s="90"/>
      <c r="YU53" s="90"/>
      <c r="YV53" s="90"/>
      <c r="YW53" s="90"/>
      <c r="YX53" s="90"/>
      <c r="YY53" s="90"/>
      <c r="YZ53" s="90"/>
      <c r="ZA53" s="90"/>
      <c r="ZB53" s="90"/>
      <c r="ZC53" s="90"/>
      <c r="ZD53" s="90"/>
      <c r="ZE53" s="90"/>
      <c r="ZF53" s="90"/>
      <c r="ZG53" s="90"/>
      <c r="ZH53" s="90"/>
      <c r="ZI53" s="90"/>
      <c r="ZJ53" s="90"/>
      <c r="ZK53" s="90"/>
      <c r="ZL53" s="90"/>
      <c r="ZM53" s="90"/>
      <c r="ZN53" s="90"/>
      <c r="ZO53" s="90"/>
      <c r="ZP53" s="90"/>
      <c r="ZQ53" s="90"/>
      <c r="ZR53" s="90"/>
      <c r="ZS53" s="90"/>
      <c r="ZT53" s="90"/>
      <c r="ZU53" s="90"/>
      <c r="ZV53" s="90"/>
      <c r="ZW53" s="90"/>
      <c r="ZX53" s="90"/>
      <c r="ZY53" s="90"/>
      <c r="ZZ53" s="90"/>
      <c r="AAA53" s="90"/>
      <c r="AAB53" s="90"/>
      <c r="AAC53" s="90"/>
      <c r="AAD53" s="90"/>
      <c r="AAE53" s="90"/>
      <c r="AAF53" s="90"/>
      <c r="AAG53" s="90"/>
      <c r="AAH53" s="90"/>
      <c r="AAI53" s="90"/>
      <c r="AAJ53" s="90"/>
      <c r="AAK53" s="90"/>
      <c r="AAL53" s="90"/>
      <c r="AAM53" s="90"/>
      <c r="AAN53" s="90"/>
      <c r="AAO53" s="90"/>
      <c r="AAP53" s="90"/>
      <c r="AAQ53" s="90"/>
      <c r="AAR53" s="90"/>
      <c r="AAS53" s="90"/>
      <c r="AAT53" s="90"/>
      <c r="AAU53" s="90"/>
      <c r="AAV53" s="90"/>
      <c r="AAW53" s="90"/>
      <c r="AAX53" s="90"/>
      <c r="AAY53" s="90"/>
      <c r="AAZ53" s="90"/>
      <c r="ABA53" s="90"/>
      <c r="ABB53" s="90"/>
      <c r="ABC53" s="90"/>
      <c r="ABD53" s="90"/>
      <c r="ABE53" s="90"/>
      <c r="ABF53" s="90"/>
      <c r="ABG53" s="90"/>
      <c r="ABH53" s="90"/>
      <c r="ABI53" s="90"/>
      <c r="ABJ53" s="90"/>
      <c r="ABK53" s="90"/>
      <c r="ABL53" s="90"/>
      <c r="ABM53" s="90"/>
      <c r="ABN53" s="90"/>
      <c r="ABO53" s="90"/>
      <c r="ABP53" s="90"/>
      <c r="ABQ53" s="90"/>
      <c r="ABR53" s="90"/>
      <c r="ABS53" s="90"/>
      <c r="ABT53" s="90"/>
      <c r="ABU53" s="90"/>
      <c r="ABV53" s="90"/>
      <c r="ABW53" s="90"/>
      <c r="ABX53" s="90"/>
      <c r="ABY53" s="90"/>
      <c r="ABZ53" s="90"/>
      <c r="ACA53" s="90"/>
      <c r="ACB53" s="90"/>
      <c r="ACC53" s="90"/>
      <c r="ACD53" s="90"/>
      <c r="ACE53" s="90"/>
      <c r="ACF53" s="90"/>
      <c r="ACG53" s="90"/>
      <c r="ACH53" s="90"/>
      <c r="ACI53" s="90"/>
      <c r="ACJ53" s="90"/>
      <c r="ACK53" s="90"/>
      <c r="ACL53" s="90"/>
      <c r="ACM53" s="90"/>
      <c r="ACN53" s="90"/>
      <c r="ACO53" s="90"/>
      <c r="ACP53" s="90"/>
      <c r="ACQ53" s="90"/>
      <c r="ACR53" s="90"/>
      <c r="ACS53" s="90"/>
      <c r="ACT53" s="90"/>
      <c r="ACU53" s="90"/>
      <c r="ACV53" s="90"/>
      <c r="ACW53" s="90"/>
      <c r="ACX53" s="90"/>
      <c r="ACY53" s="90"/>
      <c r="ACZ53" s="90"/>
      <c r="ADA53" s="90"/>
      <c r="ADB53" s="90"/>
      <c r="ADC53" s="90"/>
      <c r="ADD53" s="90"/>
      <c r="ADE53" s="90"/>
      <c r="ADF53" s="90"/>
      <c r="ADG53" s="90"/>
      <c r="ADH53" s="90"/>
      <c r="ADI53" s="90"/>
      <c r="ADJ53" s="90"/>
      <c r="ADK53" s="90"/>
      <c r="ADL53" s="90"/>
      <c r="ADM53" s="90"/>
      <c r="ADN53" s="90"/>
      <c r="ADO53" s="90"/>
      <c r="ADP53" s="90"/>
      <c r="ADQ53" s="90"/>
      <c r="ADR53" s="90"/>
      <c r="ADS53" s="90"/>
      <c r="ADT53" s="90"/>
      <c r="ADU53" s="90"/>
      <c r="ADV53" s="90"/>
      <c r="ADW53" s="90"/>
      <c r="ADX53" s="90"/>
      <c r="ADY53" s="90"/>
      <c r="ADZ53" s="90"/>
      <c r="AEA53" s="90"/>
      <c r="AEB53" s="90"/>
      <c r="AEC53" s="90"/>
      <c r="AED53" s="90"/>
      <c r="AEE53" s="90"/>
      <c r="AEF53" s="90"/>
      <c r="AEG53" s="90"/>
      <c r="AEH53" s="90"/>
      <c r="AEI53" s="90"/>
      <c r="AEJ53" s="90"/>
      <c r="AEK53" s="90"/>
      <c r="AEL53" s="90"/>
      <c r="AEM53" s="90"/>
      <c r="AEN53" s="90"/>
      <c r="AEO53" s="90"/>
      <c r="AEP53" s="90"/>
      <c r="AEQ53" s="90"/>
      <c r="AER53" s="90"/>
      <c r="AES53" s="90"/>
      <c r="AET53" s="90"/>
      <c r="AEU53" s="90"/>
      <c r="AEV53" s="90"/>
      <c r="AEW53" s="90"/>
      <c r="AEX53" s="90"/>
      <c r="AEY53" s="90"/>
      <c r="AEZ53" s="90"/>
      <c r="AFA53" s="90"/>
      <c r="AFB53" s="90"/>
      <c r="AFC53" s="90"/>
      <c r="AFD53" s="90"/>
      <c r="AFE53" s="90"/>
      <c r="AFF53" s="90"/>
      <c r="AFG53" s="90"/>
      <c r="AFH53" s="90"/>
      <c r="AFI53" s="90"/>
      <c r="AFJ53" s="90"/>
      <c r="AFK53" s="90"/>
      <c r="AFL53" s="90"/>
      <c r="AFM53" s="90"/>
      <c r="AFN53" s="90"/>
      <c r="AFO53" s="90"/>
      <c r="AFP53" s="90"/>
      <c r="AFQ53" s="90"/>
      <c r="AFR53" s="90"/>
      <c r="AFS53" s="90"/>
      <c r="AFT53" s="90"/>
      <c r="AFU53" s="90"/>
      <c r="AFV53" s="90"/>
      <c r="AFW53" s="90"/>
      <c r="AFX53" s="90"/>
      <c r="AFY53" s="90"/>
      <c r="AFZ53" s="90"/>
      <c r="AGA53" s="90"/>
      <c r="AGB53" s="90"/>
      <c r="AGC53" s="90"/>
      <c r="AGD53" s="90"/>
      <c r="AGE53" s="90"/>
      <c r="AGF53" s="90"/>
      <c r="AGG53" s="90"/>
      <c r="AGH53" s="90"/>
      <c r="AGI53" s="90"/>
      <c r="AGJ53" s="90"/>
      <c r="AGK53" s="90"/>
      <c r="AGL53" s="90"/>
      <c r="AGM53" s="90"/>
      <c r="AGN53" s="90"/>
      <c r="AGO53" s="90"/>
      <c r="AGP53" s="90"/>
      <c r="AGQ53" s="90"/>
      <c r="AGR53" s="90"/>
      <c r="AGS53" s="90"/>
      <c r="AGT53" s="90"/>
      <c r="AGU53" s="90"/>
      <c r="AGV53" s="90"/>
      <c r="AGW53" s="90"/>
      <c r="AGX53" s="90"/>
      <c r="AGY53" s="90"/>
      <c r="AGZ53" s="90"/>
      <c r="AHA53" s="90"/>
      <c r="AHB53" s="90"/>
      <c r="AHC53" s="90"/>
      <c r="AHD53" s="90"/>
      <c r="AHE53" s="90"/>
      <c r="AHF53" s="90"/>
      <c r="AHG53" s="90"/>
      <c r="AHH53" s="90"/>
      <c r="AHI53" s="90"/>
      <c r="AHJ53" s="90"/>
      <c r="AHK53" s="90"/>
      <c r="AHL53" s="90"/>
      <c r="AHM53" s="90"/>
      <c r="AHN53" s="90"/>
      <c r="AHO53" s="90"/>
      <c r="AHP53" s="90"/>
      <c r="AHQ53" s="90"/>
      <c r="AHR53" s="90"/>
      <c r="AHS53" s="90"/>
      <c r="AHT53" s="90"/>
      <c r="AHU53" s="90"/>
      <c r="AHV53" s="90"/>
      <c r="AHW53" s="90"/>
      <c r="AHX53" s="90"/>
      <c r="AHY53" s="90"/>
      <c r="AHZ53" s="90"/>
      <c r="AIA53" s="90"/>
      <c r="AIB53" s="90"/>
      <c r="AIC53" s="90"/>
      <c r="AID53" s="90"/>
      <c r="AIE53" s="90"/>
      <c r="AIF53" s="90"/>
      <c r="AIG53" s="90"/>
      <c r="AIH53" s="90"/>
      <c r="AII53" s="90"/>
      <c r="AIJ53" s="90"/>
      <c r="AIK53" s="90"/>
      <c r="AIL53" s="90"/>
      <c r="AIM53" s="90"/>
      <c r="AIN53" s="90"/>
      <c r="AIO53" s="90"/>
      <c r="AIP53" s="90"/>
      <c r="AIQ53" s="90"/>
      <c r="AIR53" s="90"/>
      <c r="AIS53" s="90"/>
      <c r="AIT53" s="90"/>
      <c r="AIU53" s="90"/>
      <c r="AIV53" s="90"/>
      <c r="AIW53" s="90"/>
      <c r="AIX53" s="90"/>
      <c r="AIY53" s="90"/>
      <c r="AIZ53" s="90"/>
      <c r="AJA53" s="90"/>
      <c r="AJB53" s="90"/>
      <c r="AJC53" s="90"/>
      <c r="AJD53" s="90"/>
      <c r="AJE53" s="90"/>
      <c r="AJF53" s="90"/>
      <c r="AJG53" s="90"/>
      <c r="AJH53" s="90"/>
      <c r="AJI53" s="90"/>
      <c r="AJJ53" s="90"/>
      <c r="AJK53" s="90"/>
      <c r="AJL53" s="90"/>
      <c r="AJM53" s="90"/>
      <c r="AJN53" s="90"/>
      <c r="AJO53" s="90"/>
      <c r="AJP53" s="90"/>
      <c r="AJQ53" s="90"/>
      <c r="AJR53" s="90"/>
      <c r="AJS53" s="90"/>
      <c r="AJT53" s="90"/>
      <c r="AJU53" s="90"/>
      <c r="AJV53" s="90"/>
      <c r="AJW53" s="90"/>
      <c r="AJX53" s="90"/>
      <c r="AJY53" s="90"/>
      <c r="AJZ53" s="90"/>
      <c r="AKA53" s="90"/>
      <c r="AKB53" s="90"/>
      <c r="AKC53" s="90"/>
      <c r="AKD53" s="90"/>
      <c r="AKE53" s="90"/>
      <c r="AKF53" s="90"/>
      <c r="AKG53" s="90"/>
      <c r="AKH53" s="90"/>
      <c r="AKI53" s="90"/>
      <c r="AKJ53" s="90"/>
      <c r="AKK53" s="90"/>
      <c r="AKL53" s="90"/>
      <c r="AKM53" s="90"/>
      <c r="AKN53" s="90"/>
      <c r="AKO53" s="90"/>
      <c r="AKP53" s="90"/>
      <c r="AKQ53" s="90"/>
      <c r="AKR53" s="90"/>
      <c r="AKS53" s="90"/>
      <c r="AKT53" s="90"/>
      <c r="AKU53" s="90"/>
      <c r="AKV53" s="90"/>
      <c r="AKW53" s="90"/>
      <c r="AKX53" s="90"/>
      <c r="AKY53" s="90"/>
      <c r="AKZ53" s="90"/>
      <c r="ALA53" s="90"/>
      <c r="ALB53" s="90"/>
      <c r="ALC53" s="90"/>
      <c r="ALD53" s="90"/>
      <c r="ALE53" s="90"/>
      <c r="ALF53" s="90"/>
      <c r="ALG53" s="90"/>
      <c r="ALH53" s="90"/>
      <c r="ALI53" s="90"/>
      <c r="ALJ53" s="90"/>
      <c r="ALK53" s="90"/>
      <c r="ALL53" s="90"/>
      <c r="ALM53" s="90"/>
      <c r="ALN53" s="90"/>
      <c r="ALO53" s="90"/>
      <c r="ALP53" s="90"/>
      <c r="ALQ53" s="90"/>
      <c r="ALR53" s="90"/>
      <c r="ALS53" s="90"/>
      <c r="ALT53" s="90"/>
      <c r="ALU53" s="90"/>
      <c r="ALV53" s="90"/>
      <c r="ALW53" s="90"/>
      <c r="ALX53" s="90"/>
      <c r="ALY53" s="90"/>
      <c r="ALZ53" s="90"/>
      <c r="AMA53" s="90"/>
      <c r="AMB53" s="90"/>
      <c r="AMC53" s="90"/>
      <c r="AMD53" s="90"/>
      <c r="AME53" s="90"/>
      <c r="AMF53" s="90"/>
      <c r="AMG53" s="90"/>
      <c r="AMH53" s="90"/>
    </row>
    <row r="54" spans="1:1023" ht="99" customHeight="1" x14ac:dyDescent="0.3">
      <c r="A54" s="430">
        <v>22</v>
      </c>
      <c r="B54" s="433" t="s">
        <v>712</v>
      </c>
      <c r="C54" s="367"/>
      <c r="D54" s="433" t="s">
        <v>268</v>
      </c>
      <c r="E54" s="436" t="s">
        <v>289</v>
      </c>
      <c r="F54" s="427"/>
      <c r="G54" s="424"/>
      <c r="H54" s="368"/>
      <c r="I54" s="425"/>
      <c r="J54" s="136" t="s">
        <v>735</v>
      </c>
      <c r="K54" s="137" t="s">
        <v>902</v>
      </c>
      <c r="L54" s="425"/>
      <c r="M54" s="425"/>
      <c r="N54" s="426"/>
      <c r="O54" s="369"/>
      <c r="P54" s="391"/>
      <c r="Q54" s="385"/>
      <c r="R54" s="393"/>
      <c r="S54" s="394"/>
      <c r="T54" s="385"/>
      <c r="U54" s="404"/>
      <c r="V54" s="136" t="s">
        <v>112</v>
      </c>
      <c r="W54" s="116" t="s">
        <v>903</v>
      </c>
      <c r="X54" s="117" t="s">
        <v>904</v>
      </c>
      <c r="Y54" s="118" t="s">
        <v>905</v>
      </c>
      <c r="Z54" s="119" t="s">
        <v>906</v>
      </c>
      <c r="AA54" s="120" t="str">
        <f t="shared" si="5"/>
        <v>Probabilidad</v>
      </c>
      <c r="AB54" s="121" t="s">
        <v>727</v>
      </c>
      <c r="AC54" s="121" t="s">
        <v>728</v>
      </c>
      <c r="AD54" s="122" t="str">
        <f t="shared" si="6"/>
        <v>40%</v>
      </c>
      <c r="AE54" s="121" t="s">
        <v>729</v>
      </c>
      <c r="AF54" s="121" t="s">
        <v>730</v>
      </c>
      <c r="AG54" s="121" t="s">
        <v>731</v>
      </c>
      <c r="AH54" s="123">
        <f>IFERROR(IF(AND(AA53="Probabilidad",AA54="Probabilidad"),(AI53-(+AI53*AD54)),IF(AND(AA54="Probabilidad",AA53="Impacto"),(AI53-(+AI53*AD54)),IF(AA54="Impacto",AI53,""))),"")</f>
        <v>0.28799999999999998</v>
      </c>
      <c r="AI54" s="122">
        <f t="shared" si="7"/>
        <v>0.28799999999999998</v>
      </c>
      <c r="AJ54" s="387"/>
      <c r="AK54" s="388"/>
      <c r="AL54" s="124">
        <f t="shared" ref="AL54:AL59" si="54">IFERROR(IF(AND(AA53="Impacto",AA54="Impacto"),(AL53-(+AL53*AD54)),IF(AND(AA54="Impacto",AA53="Probabilidad"),(AL53-(+AL53*AD54)),IF(AA54="Probabilidad",AL53,""))),"")</f>
        <v>0.6</v>
      </c>
      <c r="AM54" s="389"/>
      <c r="AN54" s="388"/>
      <c r="AO54" s="384"/>
      <c r="AP54" s="367"/>
      <c r="AQ54" s="120" t="s">
        <v>118</v>
      </c>
      <c r="AR54" s="119" t="s">
        <v>907</v>
      </c>
      <c r="AS54" s="119" t="s">
        <v>298</v>
      </c>
      <c r="AT54" s="126" t="s">
        <v>908</v>
      </c>
      <c r="AU54" s="127" t="s">
        <v>733</v>
      </c>
      <c r="AV54" s="371"/>
      <c r="AW54" s="142" t="s">
        <v>112</v>
      </c>
      <c r="AX54" s="264" t="s">
        <v>2866</v>
      </c>
      <c r="AY54" s="268" t="s">
        <v>2912</v>
      </c>
      <c r="AZ54" s="269" t="s">
        <v>2913</v>
      </c>
      <c r="BA54" s="143" t="s">
        <v>118</v>
      </c>
      <c r="BB54" s="264" t="s">
        <v>2866</v>
      </c>
      <c r="BC54" s="327" t="s">
        <v>3896</v>
      </c>
      <c r="BD54" s="328" t="s">
        <v>2913</v>
      </c>
      <c r="BE54" s="373"/>
      <c r="BF54" s="374"/>
      <c r="BG54" s="374"/>
      <c r="BH54" s="131"/>
    </row>
    <row r="55" spans="1:1023" ht="65.25" customHeight="1" x14ac:dyDescent="0.3">
      <c r="A55" s="430">
        <v>22</v>
      </c>
      <c r="B55" s="433" t="s">
        <v>712</v>
      </c>
      <c r="C55" s="367"/>
      <c r="D55" s="433" t="s">
        <v>268</v>
      </c>
      <c r="E55" s="436" t="s">
        <v>289</v>
      </c>
      <c r="F55" s="427"/>
      <c r="G55" s="424"/>
      <c r="H55" s="368"/>
      <c r="I55" s="425"/>
      <c r="J55" s="136" t="s">
        <v>741</v>
      </c>
      <c r="K55" s="137" t="s">
        <v>909</v>
      </c>
      <c r="L55" s="425"/>
      <c r="M55" s="425"/>
      <c r="N55" s="426"/>
      <c r="O55" s="369"/>
      <c r="P55" s="391"/>
      <c r="Q55" s="385"/>
      <c r="R55" s="393"/>
      <c r="S55" s="394"/>
      <c r="T55" s="385"/>
      <c r="U55" s="404"/>
      <c r="V55" s="136" t="s">
        <v>124</v>
      </c>
      <c r="W55" s="116" t="s">
        <v>910</v>
      </c>
      <c r="X55" s="161" t="s">
        <v>911</v>
      </c>
      <c r="Y55" s="162" t="s">
        <v>912</v>
      </c>
      <c r="Z55" s="128" t="s">
        <v>913</v>
      </c>
      <c r="AA55" s="120" t="str">
        <f t="shared" si="5"/>
        <v>Impacto</v>
      </c>
      <c r="AB55" s="121" t="s">
        <v>808</v>
      </c>
      <c r="AC55" s="121" t="s">
        <v>728</v>
      </c>
      <c r="AD55" s="122" t="str">
        <f t="shared" si="6"/>
        <v>25%</v>
      </c>
      <c r="AE55" s="121" t="s">
        <v>729</v>
      </c>
      <c r="AF55" s="121" t="s">
        <v>730</v>
      </c>
      <c r="AG55" s="121" t="s">
        <v>731</v>
      </c>
      <c r="AH55" s="123">
        <f t="shared" ref="AH55:AH59" si="55">IFERROR(IF(AND(AA54="Probabilidad",AA55="Probabilidad"),(AI54-(+AI54*AD55)),IF(AND(AA55="Probabilidad",AA54="Impacto"),(AI54-(+AI54*AD55)),IF(AA55="Impacto",AI54,""))),"")</f>
        <v>0.28799999999999998</v>
      </c>
      <c r="AI55" s="122">
        <f t="shared" si="7"/>
        <v>0.28799999999999998</v>
      </c>
      <c r="AJ55" s="387"/>
      <c r="AK55" s="388"/>
      <c r="AL55" s="124">
        <f t="shared" si="54"/>
        <v>0.44999999999999996</v>
      </c>
      <c r="AM55" s="389"/>
      <c r="AN55" s="388"/>
      <c r="AO55" s="384"/>
      <c r="AP55" s="367"/>
      <c r="AQ55" s="120" t="s">
        <v>128</v>
      </c>
      <c r="AR55" s="134" t="s">
        <v>94</v>
      </c>
      <c r="AS55" s="134" t="s">
        <v>94</v>
      </c>
      <c r="AT55" s="134" t="s">
        <v>94</v>
      </c>
      <c r="AU55" s="134" t="s">
        <v>94</v>
      </c>
      <c r="AV55" s="371"/>
      <c r="AW55" s="142" t="s">
        <v>124</v>
      </c>
      <c r="AX55" s="264" t="s">
        <v>2866</v>
      </c>
      <c r="AY55" s="265" t="s">
        <v>3304</v>
      </c>
      <c r="AZ55" s="265" t="s">
        <v>3305</v>
      </c>
      <c r="BA55" s="143" t="s">
        <v>128</v>
      </c>
      <c r="BB55" s="128"/>
      <c r="BC55" s="128"/>
      <c r="BD55" s="128"/>
      <c r="BE55" s="373"/>
      <c r="BF55" s="374"/>
      <c r="BG55" s="374"/>
      <c r="BH55" s="131"/>
    </row>
    <row r="56" spans="1:1023" ht="66" customHeight="1" x14ac:dyDescent="0.3">
      <c r="A56" s="430">
        <v>22</v>
      </c>
      <c r="B56" s="433" t="s">
        <v>712</v>
      </c>
      <c r="C56" s="367"/>
      <c r="D56" s="433" t="s">
        <v>268</v>
      </c>
      <c r="E56" s="436" t="s">
        <v>289</v>
      </c>
      <c r="F56" s="427"/>
      <c r="G56" s="424"/>
      <c r="H56" s="368"/>
      <c r="I56" s="425"/>
      <c r="J56" s="136" t="s">
        <v>749</v>
      </c>
      <c r="K56" s="137" t="s">
        <v>914</v>
      </c>
      <c r="L56" s="425"/>
      <c r="M56" s="425"/>
      <c r="N56" s="426"/>
      <c r="O56" s="369"/>
      <c r="P56" s="391"/>
      <c r="Q56" s="385"/>
      <c r="R56" s="393"/>
      <c r="S56" s="394"/>
      <c r="T56" s="385"/>
      <c r="U56" s="404"/>
      <c r="V56" s="136" t="s">
        <v>131</v>
      </c>
      <c r="W56" s="116" t="s">
        <v>915</v>
      </c>
      <c r="X56" s="117" t="s">
        <v>916</v>
      </c>
      <c r="Y56" s="118" t="s">
        <v>905</v>
      </c>
      <c r="Z56" s="119" t="s">
        <v>906</v>
      </c>
      <c r="AA56" s="120" t="str">
        <f t="shared" si="5"/>
        <v>Probabilidad</v>
      </c>
      <c r="AB56" s="121" t="s">
        <v>740</v>
      </c>
      <c r="AC56" s="121" t="s">
        <v>728</v>
      </c>
      <c r="AD56" s="122" t="str">
        <f t="shared" si="6"/>
        <v>30%</v>
      </c>
      <c r="AE56" s="121" t="s">
        <v>729</v>
      </c>
      <c r="AF56" s="121" t="s">
        <v>730</v>
      </c>
      <c r="AG56" s="121" t="s">
        <v>731</v>
      </c>
      <c r="AH56" s="123">
        <f t="shared" si="55"/>
        <v>0.2016</v>
      </c>
      <c r="AI56" s="122">
        <f t="shared" si="7"/>
        <v>0.2016</v>
      </c>
      <c r="AJ56" s="387"/>
      <c r="AK56" s="388"/>
      <c r="AL56" s="124">
        <f t="shared" si="54"/>
        <v>0.44999999999999996</v>
      </c>
      <c r="AM56" s="389"/>
      <c r="AN56" s="388"/>
      <c r="AO56" s="384"/>
      <c r="AP56" s="367"/>
      <c r="AQ56" s="120" t="s">
        <v>136</v>
      </c>
      <c r="AR56" s="119" t="s">
        <v>917</v>
      </c>
      <c r="AS56" s="119" t="s">
        <v>298</v>
      </c>
      <c r="AT56" s="126" t="s">
        <v>918</v>
      </c>
      <c r="AU56" s="127" t="s">
        <v>733</v>
      </c>
      <c r="AV56" s="371"/>
      <c r="AW56" s="142" t="s">
        <v>131</v>
      </c>
      <c r="AX56" s="264" t="s">
        <v>2866</v>
      </c>
      <c r="AY56" s="268" t="s">
        <v>2914</v>
      </c>
      <c r="AZ56" s="268" t="s">
        <v>2915</v>
      </c>
      <c r="BA56" s="143" t="s">
        <v>136</v>
      </c>
      <c r="BB56" s="264" t="s">
        <v>2866</v>
      </c>
      <c r="BC56" s="328" t="s">
        <v>3897</v>
      </c>
      <c r="BD56" s="328" t="s">
        <v>3898</v>
      </c>
      <c r="BE56" s="373"/>
      <c r="BF56" s="374"/>
      <c r="BG56" s="374"/>
      <c r="BH56" s="131"/>
    </row>
    <row r="57" spans="1:1023" ht="16.5" customHeight="1" x14ac:dyDescent="0.3">
      <c r="A57" s="430">
        <v>22</v>
      </c>
      <c r="B57" s="433" t="s">
        <v>712</v>
      </c>
      <c r="C57" s="367"/>
      <c r="D57" s="433" t="s">
        <v>268</v>
      </c>
      <c r="E57" s="436" t="s">
        <v>289</v>
      </c>
      <c r="F57" s="427"/>
      <c r="G57" s="424"/>
      <c r="H57" s="368"/>
      <c r="I57" s="425"/>
      <c r="J57" s="136" t="s">
        <v>756</v>
      </c>
      <c r="K57" s="137"/>
      <c r="L57" s="425"/>
      <c r="M57" s="425"/>
      <c r="N57" s="426"/>
      <c r="O57" s="369"/>
      <c r="P57" s="391"/>
      <c r="Q57" s="385"/>
      <c r="R57" s="393"/>
      <c r="S57" s="394"/>
      <c r="T57" s="385"/>
      <c r="U57" s="404"/>
      <c r="V57" s="136" t="s">
        <v>139</v>
      </c>
      <c r="W57" s="116"/>
      <c r="X57" s="117"/>
      <c r="Y57" s="118"/>
      <c r="Z57" s="119"/>
      <c r="AA57" s="120" t="str">
        <f t="shared" si="5"/>
        <v/>
      </c>
      <c r="AB57" s="121"/>
      <c r="AC57" s="121"/>
      <c r="AD57" s="122" t="str">
        <f t="shared" si="6"/>
        <v/>
      </c>
      <c r="AE57" s="121"/>
      <c r="AF57" s="121"/>
      <c r="AG57" s="121"/>
      <c r="AH57" s="123" t="str">
        <f t="shared" si="55"/>
        <v/>
      </c>
      <c r="AI57" s="122" t="str">
        <f t="shared" si="7"/>
        <v/>
      </c>
      <c r="AJ57" s="387"/>
      <c r="AK57" s="388"/>
      <c r="AL57" s="124" t="str">
        <f t="shared" si="54"/>
        <v/>
      </c>
      <c r="AM57" s="389"/>
      <c r="AN57" s="388"/>
      <c r="AO57" s="384"/>
      <c r="AP57" s="367"/>
      <c r="AQ57" s="120" t="s">
        <v>145</v>
      </c>
      <c r="AR57" s="119"/>
      <c r="AS57" s="119"/>
      <c r="AT57" s="126"/>
      <c r="AU57" s="127"/>
      <c r="AV57" s="371"/>
      <c r="AW57" s="142" t="s">
        <v>139</v>
      </c>
      <c r="AX57" s="128"/>
      <c r="AY57" s="129"/>
      <c r="AZ57" s="130"/>
      <c r="BA57" s="143" t="s">
        <v>145</v>
      </c>
      <c r="BB57" s="128"/>
      <c r="BC57" s="128"/>
      <c r="BD57" s="128"/>
      <c r="BE57" s="373"/>
      <c r="BF57" s="374"/>
      <c r="BG57" s="374"/>
      <c r="BH57" s="131"/>
    </row>
    <row r="58" spans="1:1023" ht="16.5" customHeight="1" x14ac:dyDescent="0.3">
      <c r="A58" s="430">
        <v>22</v>
      </c>
      <c r="B58" s="433" t="s">
        <v>712</v>
      </c>
      <c r="C58" s="367"/>
      <c r="D58" s="433" t="s">
        <v>268</v>
      </c>
      <c r="E58" s="436" t="s">
        <v>289</v>
      </c>
      <c r="F58" s="427"/>
      <c r="G58" s="424"/>
      <c r="H58" s="368"/>
      <c r="I58" s="425"/>
      <c r="J58" s="136" t="s">
        <v>757</v>
      </c>
      <c r="K58" s="137"/>
      <c r="L58" s="425"/>
      <c r="M58" s="425"/>
      <c r="N58" s="426"/>
      <c r="O58" s="369"/>
      <c r="P58" s="391"/>
      <c r="Q58" s="385"/>
      <c r="R58" s="393"/>
      <c r="S58" s="394"/>
      <c r="T58" s="385"/>
      <c r="U58" s="404"/>
      <c r="V58" s="136" t="s">
        <v>150</v>
      </c>
      <c r="W58" s="116"/>
      <c r="X58" s="117"/>
      <c r="Y58" s="118"/>
      <c r="Z58" s="116"/>
      <c r="AA58" s="120" t="str">
        <f t="shared" si="5"/>
        <v/>
      </c>
      <c r="AB58" s="121"/>
      <c r="AC58" s="121"/>
      <c r="AD58" s="122" t="str">
        <f t="shared" si="6"/>
        <v/>
      </c>
      <c r="AE58" s="121"/>
      <c r="AF58" s="121"/>
      <c r="AG58" s="121"/>
      <c r="AH58" s="123" t="str">
        <f t="shared" si="55"/>
        <v/>
      </c>
      <c r="AI58" s="122" t="str">
        <f t="shared" si="7"/>
        <v/>
      </c>
      <c r="AJ58" s="387"/>
      <c r="AK58" s="388"/>
      <c r="AL58" s="124" t="str">
        <f t="shared" si="54"/>
        <v/>
      </c>
      <c r="AM58" s="389"/>
      <c r="AN58" s="388"/>
      <c r="AO58" s="384"/>
      <c r="AP58" s="367"/>
      <c r="AQ58" s="120" t="s">
        <v>155</v>
      </c>
      <c r="AR58" s="119"/>
      <c r="AS58" s="119"/>
      <c r="AT58" s="126"/>
      <c r="AU58" s="119"/>
      <c r="AV58" s="371"/>
      <c r="AW58" s="142" t="s">
        <v>150</v>
      </c>
      <c r="AX58" s="128"/>
      <c r="AY58" s="129"/>
      <c r="AZ58" s="130"/>
      <c r="BA58" s="143" t="s">
        <v>155</v>
      </c>
      <c r="BB58" s="128"/>
      <c r="BC58" s="128"/>
      <c r="BD58" s="128"/>
      <c r="BE58" s="373"/>
      <c r="BF58" s="374"/>
      <c r="BG58" s="374"/>
      <c r="BH58" s="131"/>
    </row>
    <row r="59" spans="1:1023" ht="16.5" customHeight="1" x14ac:dyDescent="0.3">
      <c r="A59" s="431">
        <v>22</v>
      </c>
      <c r="B59" s="434" t="s">
        <v>712</v>
      </c>
      <c r="C59" s="367"/>
      <c r="D59" s="434" t="s">
        <v>268</v>
      </c>
      <c r="E59" s="437" t="s">
        <v>289</v>
      </c>
      <c r="F59" s="427"/>
      <c r="G59" s="424"/>
      <c r="H59" s="368"/>
      <c r="I59" s="425"/>
      <c r="J59" s="136" t="s">
        <v>758</v>
      </c>
      <c r="K59" s="137"/>
      <c r="L59" s="425"/>
      <c r="M59" s="425"/>
      <c r="N59" s="426"/>
      <c r="O59" s="369"/>
      <c r="P59" s="392"/>
      <c r="Q59" s="385"/>
      <c r="R59" s="393"/>
      <c r="S59" s="394"/>
      <c r="T59" s="385"/>
      <c r="U59" s="405"/>
      <c r="V59" s="136" t="s">
        <v>161</v>
      </c>
      <c r="W59" s="116"/>
      <c r="X59" s="117"/>
      <c r="Y59" s="118"/>
      <c r="Z59" s="116"/>
      <c r="AA59" s="120" t="str">
        <f t="shared" si="5"/>
        <v/>
      </c>
      <c r="AB59" s="121"/>
      <c r="AC59" s="121"/>
      <c r="AD59" s="122" t="str">
        <f t="shared" si="6"/>
        <v/>
      </c>
      <c r="AE59" s="121"/>
      <c r="AF59" s="121"/>
      <c r="AG59" s="121"/>
      <c r="AH59" s="123" t="str">
        <f t="shared" si="55"/>
        <v/>
      </c>
      <c r="AI59" s="122" t="str">
        <f t="shared" si="7"/>
        <v/>
      </c>
      <c r="AJ59" s="387"/>
      <c r="AK59" s="388"/>
      <c r="AL59" s="124" t="str">
        <f t="shared" si="54"/>
        <v/>
      </c>
      <c r="AM59" s="389"/>
      <c r="AN59" s="388"/>
      <c r="AO59" s="384"/>
      <c r="AP59" s="367"/>
      <c r="AQ59" s="120" t="s">
        <v>162</v>
      </c>
      <c r="AR59" s="119"/>
      <c r="AS59" s="119"/>
      <c r="AT59" s="126"/>
      <c r="AU59" s="119"/>
      <c r="AV59" s="372"/>
      <c r="AW59" s="142" t="s">
        <v>161</v>
      </c>
      <c r="AX59" s="128"/>
      <c r="AY59" s="129"/>
      <c r="AZ59" s="130"/>
      <c r="BA59" s="143" t="s">
        <v>162</v>
      </c>
      <c r="BB59" s="128"/>
      <c r="BC59" s="128"/>
      <c r="BD59" s="128"/>
      <c r="BE59" s="373"/>
      <c r="BF59" s="374"/>
      <c r="BG59" s="374"/>
      <c r="BH59" s="131"/>
    </row>
    <row r="60" spans="1:1023" s="144" customFormat="1" ht="82.5" customHeight="1" x14ac:dyDescent="0.25">
      <c r="A60" s="395">
        <v>23</v>
      </c>
      <c r="B60" s="432" t="s">
        <v>712</v>
      </c>
      <c r="C60" s="367" t="s">
        <v>713</v>
      </c>
      <c r="D60" s="432" t="s">
        <v>268</v>
      </c>
      <c r="E60" s="432" t="s">
        <v>269</v>
      </c>
      <c r="F60" s="427" t="s">
        <v>919</v>
      </c>
      <c r="G60" s="367" t="s">
        <v>920</v>
      </c>
      <c r="H60" s="415" t="str">
        <f>IF(B60="Seguridad_Información","Posibilidad de "&amp;C60&amp;"con "&amp;M60&amp;" "&amp;"por"&amp;" "&amp;I60&amp;" "&amp;"debido a"&amp;" "&amp;L60,"Posibilidad de"&amp;" "&amp;M60&amp;" "&amp;"por"&amp;" "&amp;I60&amp;" debido a"&amp;" "&amp;L60)</f>
        <v xml:space="preserve">Posibilidad de Afectación Económica y Reputacional por insuficiencia de recursos humanos, físicos  y técnicos idóneos para la recepción de activos  debido a la alta demanda y dispersión geográfica del servicio requerido </v>
      </c>
      <c r="I60" s="369" t="s">
        <v>921</v>
      </c>
      <c r="J60" s="136" t="s">
        <v>717</v>
      </c>
      <c r="K60" s="115" t="s">
        <v>922</v>
      </c>
      <c r="L60" s="369" t="s">
        <v>923</v>
      </c>
      <c r="M60" s="418" t="s">
        <v>763</v>
      </c>
      <c r="N60" s="373" t="s">
        <v>924</v>
      </c>
      <c r="O60" s="369" t="s">
        <v>722</v>
      </c>
      <c r="P60" s="390" t="str">
        <f>IF(OR($O60=[3]Tabla_Probabilidad!$D$30,$O60=[3]Tabla_Probabilidad!$D$32,$O60=[3]Tabla_Probabilidad!$J$32),"Muy Baja",IF(OR($O60=[3]Tabla_Probabilidad!$E$30,$O60=[3]Tabla_Probabilidad!$E$32,$O60=[3]Tabla_Probabilidad!$K$32),"Baja",IF(OR($O60=[3]Tabla_Probabilidad!$F$30,$O60=[3]Tabla_Probabilidad!$F$32,$O60=[3]Tabla_Probabilidad!$L$32),"Media",IF(OR($O60=[3]Tabla_Probabilidad!$G$30,$O60=[3]Tabla_Probabilidad!$G$32,$O60=[3]Tabla_Probabilidad!$M$32),"Alta",IF(OR($O60=[3]Tabla_Probabilidad!$H$30,$O60=[3]Tabla_Probabilidad!$H$32,$O60=[3]Tabla_Probabilidad!$N$32),"Muy Alta","")))))</f>
        <v>Media</v>
      </c>
      <c r="Q60" s="385">
        <f t="shared" ref="Q60" si="56">IF(P60="","",IF(P60="Muy Baja",0.2,IF(P60="Baja",0.4,IF(P60="Media",0.6,IF(P60="Alta",0.8,IF(P60="Muy Alta",1,))))))</f>
        <v>0.6</v>
      </c>
      <c r="R60" s="393" t="s">
        <v>723</v>
      </c>
      <c r="S60" s="394" t="str">
        <f>IF(OR($R60=[3]Tabla_Impacto!$D$24,$R60=[3]Tabla_Impacto!$D$27,$R60=[3]Tabla_Impacto!$J$24,$R60=[3]Tabla_Impacto!$P$26,$R60=[3]Tabla_Impacto!$V$26,$R60=[3]Tabla_Impacto!$AB$26),"Leve",IF(OR($R60=[3]Tabla_Impacto!$E$24,$R60=[3]Tabla_Impacto!$E$27,$R60=[3]Tabla_Impacto!$K$24,$R60=[3]Tabla_Impacto!$Q$26,$R60=[3]Tabla_Impacto!$W$26,$R60=[3]Tabla_Impacto!$AC$26),"Menor",IF(OR($R60=[3]Tabla_Impacto!$F$24,$R60=[3]Tabla_Impacto!$F$27,$R60=[3]Tabla_Impacto!$L$24,$R60=[3]Tabla_Impacto!$R$26,$R60=[3]Tabla_Impacto!$X$26,$R60=[3]Tabla_Impacto!$AD$26),"Moderado",IF(OR($R60=[3]Tabla_Impacto!$G$24,$R60=[3]Tabla_Impacto!$G$27,$R60=[3]Tabla_Impacto!$M$24,$R60=[3]Tabla_Impacto!$S$26,$R60=[3]Tabla_Impacto!$Y$26,$R60=[3]Tabla_Impacto!$AE$26),"Mayor",IF(OR($R60=[3]Tabla_Impacto!$H$24,$R60=[3]Tabla_Impacto!$H$27,$R60=[3]Tabla_Impacto!$N$24,$R60=[3]Tabla_Impacto!$T$26,$R60=[3]Tabla_Impacto!$Z$26,$R60=[3]Tabla_Impacto!$AF$26),"Catastrófico","")))))</f>
        <v>Moderado</v>
      </c>
      <c r="T60" s="385">
        <f t="shared" ref="T60" si="57">IF(S60="","",IF(S60="Leve",0.2,IF(S60="Menor",0.4,IF(S60="Moderado",0.6,IF(S60="Mayor",0.8,IF(S60="Catastrófico",1,))))))</f>
        <v>0.6</v>
      </c>
      <c r="U60" s="403" t="str">
        <f t="shared" ref="U60" si="58">IF(OR(AND(P60="Muy Baja",S60="Leve"),AND(P60="Muy Baja",S60="Menor"),AND(P60="Baja",S60="Leve")),"Bajo",IF(OR(AND(P60="Muy baja",S60="Moderado"),AND(P60="Baja",S60="Menor"),AND(P60="Baja",S60="Moderado"),AND(P60="Media",S60="Leve"),AND(P60="Media",S60="Menor"),AND(P60="Media",S60="Moderado"),AND(P60="Alta",S60="Leve"),AND(P60="Alta",S60="Menor")),"Moderado",IF(OR(AND(P60="Muy Baja",S60="Mayor"),AND(P60="Baja",S60="Mayor"),AND(P60="Media",S60="Mayor"),AND(P60="Alta",S60="Moderado"),AND(P60="Alta",S60="Mayor"),AND(P60="Muy Alta",S60="Leve"),AND(P60="Muy Alta",S60="Menor"),AND(P60="Muy Alta",S60="Moderado"),AND(P60="Muy Alta",S60="Mayor")),"Alto",IF(OR(AND(P60="Muy Baja",S60="Catastrófico"),AND(P60="Baja",S60="Catastrófico"),AND(P60="Media",S60="Catastrófico"),AND(P60="Alta",S60="Catastrófico"),AND(P60="Muy Alta",S60="Catastrófico")),"Extremo",""))))</f>
        <v>Moderado</v>
      </c>
      <c r="V60" s="136" t="s">
        <v>91</v>
      </c>
      <c r="W60" s="116" t="s">
        <v>925</v>
      </c>
      <c r="X60" s="117" t="s">
        <v>926</v>
      </c>
      <c r="Y60" s="119" t="s">
        <v>927</v>
      </c>
      <c r="Z60" s="163" t="s">
        <v>240</v>
      </c>
      <c r="AA60" s="120" t="str">
        <f t="shared" si="5"/>
        <v>Probabilidad</v>
      </c>
      <c r="AB60" s="121" t="s">
        <v>740</v>
      </c>
      <c r="AC60" s="121" t="s">
        <v>728</v>
      </c>
      <c r="AD60" s="122" t="str">
        <f t="shared" si="6"/>
        <v>30%</v>
      </c>
      <c r="AE60" s="121" t="s">
        <v>729</v>
      </c>
      <c r="AF60" s="121" t="s">
        <v>730</v>
      </c>
      <c r="AG60" s="121" t="s">
        <v>731</v>
      </c>
      <c r="AH60" s="123">
        <f>IFERROR(IF(AA60="Probabilidad",(Q60-(+Q60*AD60)),IF(AA60="Impacto",Q60,"")),"")</f>
        <v>0.42</v>
      </c>
      <c r="AI60" s="122">
        <f t="shared" si="7"/>
        <v>0.42</v>
      </c>
      <c r="AJ60" s="387" t="str">
        <f t="shared" ref="AJ60" si="59">IFERROR(IF(AK60="","",IF(AK60&lt;=0.2,"Muy Baja",IF(AK60&lt;=0.4,"Baja",IF(AK60&lt;=0.6,"Media",IF(AK60&lt;=0.8,"Alta","Muy Alta"))))),"")</f>
        <v>Media</v>
      </c>
      <c r="AK60" s="388">
        <f t="shared" ref="AK60" si="60">IFERROR(LOOKUP(MAX(AI60:AI66)+1,(AI60:AI66)),"")</f>
        <v>0.42</v>
      </c>
      <c r="AL60" s="124">
        <f>IFERROR(IF(AA60="Impacto",(T60-(+T60*AD60)),IF(AA60="Probabilidad",T60,"")),"")</f>
        <v>0.6</v>
      </c>
      <c r="AM60" s="389" t="str">
        <f t="shared" ref="AM60" si="61">IFERROR(IF(AN60="","",IF(AN60&lt;=0.2,"Leve",IF(AN60&lt;=0.4,"Menor",IF(AN60&lt;=0.6,"Moderado",IF(AN60&lt;=0.8,"Mayor","Catastrófico"))))),"")</f>
        <v>Moderado</v>
      </c>
      <c r="AN60" s="388">
        <f t="shared" ref="AN60" si="62">IFERROR(LOOKUP(MAX(AL60:AL66)+1,(AL60:AL66)),"")</f>
        <v>0.6</v>
      </c>
      <c r="AO60" s="384" t="str">
        <f t="shared" ref="AO60" si="63">IFERROR(IF(OR(AND(AJ60="Muy Baja",AM60="Leve"),AND(AJ60="Muy Baja",AM60="Menor"),AND(AJ60="Baja",AM60="Leve")),"Bajo",IF(OR(AND(AJ60="Muy baja",AM60="Moderado"),AND(AJ60="Baja",AM60="Menor"),AND(AJ60="Baja",AM60="Moderado"),AND(AJ60="Media",AM60="Leve"),AND(AJ60="Media",AM60="Menor"),AND(AJ60="Media",AM60="Moderado"),AND(AJ60="Alta",AM60="Leve"),AND(AJ60="Alta",AM60="Menor")),"Moderado",IF(OR(AND(AJ60="Muy Baja",AM60="Mayor"),AND(AJ60="Baja",AM60="Mayor"),AND(AJ60="Media",AM60="Mayor"),AND(AJ60="Alta",AM60="Moderado"),AND(AJ60="Alta",AM60="Mayor"),AND(AJ60="Muy Alta",AM60="Leve"),AND(AJ60="Muy Alta",AM60="Menor"),AND(AJ60="Muy Alta",AM60="Moderado"),AND(AJ60="Muy Alta",AM60="Mayor")),"Alto",IF(OR(AND(AJ60="Muy Baja",AM60="Catastrófico"),AND(AJ60="Baja",AM60="Catastrófico"),AND(AJ60="Media",AM60="Catastrófico"),AND(AJ60="Alta",AM60="Catastrófico"),AND(AJ60="Muy Alta",AM60="Catastrófico")),"Extremo","")))),"")</f>
        <v>Moderado</v>
      </c>
      <c r="AP60" s="367" t="s">
        <v>104</v>
      </c>
      <c r="AQ60" s="120" t="s">
        <v>105</v>
      </c>
      <c r="AR60" s="119" t="s">
        <v>928</v>
      </c>
      <c r="AS60" s="119" t="s">
        <v>240</v>
      </c>
      <c r="AT60" s="135" t="s">
        <v>929</v>
      </c>
      <c r="AU60" s="127" t="s">
        <v>733</v>
      </c>
      <c r="AV60" s="370" t="s">
        <v>930</v>
      </c>
      <c r="AW60" s="142" t="s">
        <v>91</v>
      </c>
      <c r="AX60" s="264" t="s">
        <v>2866</v>
      </c>
      <c r="AY60" s="265" t="s">
        <v>3478</v>
      </c>
      <c r="AZ60" s="265" t="s">
        <v>3479</v>
      </c>
      <c r="BA60" s="143" t="s">
        <v>105</v>
      </c>
      <c r="BB60" s="264" t="s">
        <v>2867</v>
      </c>
      <c r="BC60" s="265" t="s">
        <v>3926</v>
      </c>
      <c r="BD60" s="265" t="s">
        <v>3927</v>
      </c>
      <c r="BE60" s="373" t="s">
        <v>2891</v>
      </c>
      <c r="BF60" s="428"/>
      <c r="BG60" s="428"/>
      <c r="BH60" s="164"/>
      <c r="BI60" s="90"/>
      <c r="BJ60" s="90"/>
      <c r="BK60" s="90"/>
      <c r="BL60" s="90"/>
      <c r="BM60" s="90"/>
      <c r="BN60" s="90"/>
      <c r="BO60" s="90"/>
      <c r="BP60" s="90"/>
      <c r="BQ60" s="90"/>
      <c r="BR60" s="90"/>
      <c r="BS60" s="90"/>
      <c r="BT60" s="90"/>
      <c r="BU60" s="90"/>
      <c r="BV60" s="90"/>
      <c r="BW60" s="90"/>
      <c r="BX60" s="90"/>
      <c r="BY60" s="90"/>
      <c r="BZ60" s="90"/>
      <c r="CA60" s="90"/>
      <c r="CB60" s="90"/>
      <c r="CC60" s="90"/>
      <c r="CD60" s="90"/>
      <c r="CE60" s="90"/>
      <c r="CF60" s="90"/>
      <c r="CG60" s="90"/>
      <c r="CH60" s="90"/>
      <c r="CI60" s="90"/>
      <c r="CJ60" s="90"/>
      <c r="CK60" s="90"/>
      <c r="CL60" s="90"/>
      <c r="CM60" s="90"/>
      <c r="CN60" s="90"/>
      <c r="CO60" s="90"/>
      <c r="CP60" s="90"/>
      <c r="CQ60" s="90"/>
      <c r="CR60" s="90"/>
      <c r="CS60" s="90"/>
      <c r="CT60" s="90"/>
      <c r="CU60" s="90"/>
      <c r="CV60" s="90"/>
      <c r="CW60" s="90"/>
      <c r="CX60" s="90"/>
      <c r="CY60" s="90"/>
      <c r="CZ60" s="90"/>
      <c r="DA60" s="90"/>
      <c r="DB60" s="90"/>
      <c r="DC60" s="90"/>
      <c r="DD60" s="90"/>
      <c r="DE60" s="90"/>
      <c r="DF60" s="90"/>
      <c r="DG60" s="90"/>
      <c r="DH60" s="90"/>
      <c r="DI60" s="90"/>
      <c r="DJ60" s="90"/>
      <c r="DK60" s="90"/>
      <c r="DL60" s="90"/>
      <c r="DM60" s="90"/>
      <c r="DN60" s="90"/>
      <c r="DO60" s="90"/>
      <c r="DP60" s="90"/>
      <c r="DQ60" s="90"/>
      <c r="DR60" s="90"/>
      <c r="DS60" s="90"/>
      <c r="DT60" s="90"/>
      <c r="DU60" s="90"/>
      <c r="DV60" s="90"/>
      <c r="DW60" s="90"/>
      <c r="DX60" s="90"/>
      <c r="DY60" s="90"/>
      <c r="DZ60" s="90"/>
      <c r="EA60" s="90"/>
      <c r="EB60" s="90"/>
      <c r="EC60" s="90"/>
      <c r="ED60" s="90"/>
      <c r="EE60" s="90"/>
      <c r="EF60" s="90"/>
      <c r="EG60" s="90"/>
      <c r="EH60" s="90"/>
      <c r="EI60" s="90"/>
      <c r="EJ60" s="90"/>
      <c r="EK60" s="90"/>
      <c r="EL60" s="90"/>
      <c r="EM60" s="90"/>
      <c r="EN60" s="90"/>
      <c r="EO60" s="90"/>
      <c r="EP60" s="90"/>
      <c r="EQ60" s="90"/>
      <c r="ER60" s="90"/>
      <c r="ES60" s="90"/>
      <c r="ET60" s="90"/>
      <c r="EU60" s="90"/>
      <c r="EV60" s="90"/>
      <c r="EW60" s="90"/>
      <c r="EX60" s="90"/>
      <c r="EY60" s="90"/>
      <c r="EZ60" s="90"/>
      <c r="FA60" s="90"/>
      <c r="FB60" s="90"/>
      <c r="FC60" s="90"/>
      <c r="FD60" s="90"/>
      <c r="FE60" s="90"/>
      <c r="FF60" s="90"/>
      <c r="FG60" s="90"/>
      <c r="FH60" s="90"/>
      <c r="FI60" s="90"/>
      <c r="FJ60" s="90"/>
      <c r="FK60" s="90"/>
      <c r="FL60" s="90"/>
      <c r="FM60" s="90"/>
      <c r="FN60" s="90"/>
      <c r="FO60" s="90"/>
      <c r="FP60" s="90"/>
      <c r="FQ60" s="90"/>
      <c r="FR60" s="90"/>
      <c r="FS60" s="90"/>
      <c r="FT60" s="90"/>
      <c r="FU60" s="90"/>
      <c r="FV60" s="90"/>
      <c r="FW60" s="90"/>
      <c r="FX60" s="90"/>
      <c r="FY60" s="90"/>
      <c r="FZ60" s="90"/>
      <c r="GA60" s="90"/>
      <c r="GB60" s="90"/>
      <c r="GC60" s="90"/>
      <c r="GD60" s="90"/>
      <c r="GE60" s="90"/>
      <c r="GF60" s="90"/>
      <c r="GG60" s="90"/>
      <c r="GH60" s="90"/>
      <c r="GI60" s="90"/>
      <c r="GJ60" s="90"/>
      <c r="GK60" s="90"/>
      <c r="GL60" s="90"/>
      <c r="GM60" s="90"/>
      <c r="GN60" s="90"/>
      <c r="GO60" s="90"/>
      <c r="GP60" s="90"/>
      <c r="GQ60" s="90"/>
      <c r="GR60" s="90"/>
      <c r="GS60" s="90"/>
      <c r="GT60" s="90"/>
      <c r="GU60" s="90"/>
      <c r="GV60" s="90"/>
      <c r="GW60" s="90"/>
      <c r="GX60" s="90"/>
      <c r="GY60" s="90"/>
      <c r="GZ60" s="90"/>
      <c r="HA60" s="90"/>
      <c r="HB60" s="90"/>
      <c r="HC60" s="90"/>
      <c r="HD60" s="90"/>
      <c r="HE60" s="90"/>
      <c r="HF60" s="90"/>
      <c r="HG60" s="90"/>
      <c r="HH60" s="90"/>
      <c r="HI60" s="90"/>
      <c r="HJ60" s="90"/>
      <c r="HK60" s="90"/>
      <c r="HL60" s="90"/>
      <c r="HM60" s="90"/>
      <c r="HN60" s="90"/>
      <c r="HO60" s="90"/>
      <c r="HP60" s="90"/>
      <c r="HQ60" s="90"/>
      <c r="HR60" s="90"/>
      <c r="HS60" s="90"/>
      <c r="HT60" s="90"/>
      <c r="HU60" s="90"/>
      <c r="HV60" s="90"/>
      <c r="HW60" s="90"/>
      <c r="HX60" s="90"/>
      <c r="HY60" s="90"/>
      <c r="HZ60" s="90"/>
      <c r="IA60" s="90"/>
      <c r="IB60" s="90"/>
      <c r="IC60" s="90"/>
      <c r="ID60" s="90"/>
      <c r="IE60" s="90"/>
      <c r="IF60" s="90"/>
      <c r="IG60" s="90"/>
      <c r="IH60" s="90"/>
      <c r="II60" s="90"/>
      <c r="IJ60" s="90"/>
      <c r="IK60" s="90"/>
      <c r="IL60" s="90"/>
      <c r="IM60" s="90"/>
      <c r="IN60" s="90"/>
      <c r="IO60" s="90"/>
      <c r="IP60" s="90"/>
      <c r="IQ60" s="90"/>
      <c r="IR60" s="90"/>
      <c r="IS60" s="90"/>
      <c r="IT60" s="90"/>
      <c r="IU60" s="90"/>
      <c r="IV60" s="90"/>
      <c r="IW60" s="90"/>
      <c r="IX60" s="90"/>
      <c r="IY60" s="90"/>
      <c r="IZ60" s="90"/>
      <c r="JA60" s="90"/>
      <c r="JB60" s="90"/>
      <c r="JC60" s="90"/>
      <c r="JD60" s="90"/>
      <c r="JE60" s="90"/>
      <c r="JF60" s="90"/>
      <c r="JG60" s="90"/>
      <c r="JH60" s="90"/>
      <c r="JI60" s="90"/>
      <c r="JJ60" s="90"/>
      <c r="JK60" s="90"/>
      <c r="JL60" s="90"/>
      <c r="JM60" s="90"/>
      <c r="JN60" s="90"/>
      <c r="JO60" s="90"/>
      <c r="JP60" s="90"/>
      <c r="JQ60" s="90"/>
      <c r="JR60" s="90"/>
      <c r="JS60" s="90"/>
      <c r="JT60" s="90"/>
      <c r="JU60" s="90"/>
      <c r="JV60" s="90"/>
      <c r="JW60" s="90"/>
      <c r="JX60" s="90"/>
      <c r="JY60" s="90"/>
      <c r="JZ60" s="90"/>
      <c r="KA60" s="90"/>
      <c r="KB60" s="90"/>
      <c r="KC60" s="90"/>
      <c r="KD60" s="90"/>
      <c r="KE60" s="90"/>
      <c r="KF60" s="90"/>
      <c r="KG60" s="90"/>
      <c r="KH60" s="90"/>
      <c r="KI60" s="90"/>
      <c r="KJ60" s="90"/>
      <c r="KK60" s="90"/>
      <c r="KL60" s="90"/>
      <c r="KM60" s="90"/>
      <c r="KN60" s="90"/>
      <c r="KO60" s="90"/>
      <c r="KP60" s="90"/>
      <c r="KQ60" s="90"/>
      <c r="KR60" s="90"/>
      <c r="KS60" s="90"/>
      <c r="KT60" s="90"/>
      <c r="KU60" s="90"/>
      <c r="KV60" s="90"/>
      <c r="KW60" s="90"/>
      <c r="KX60" s="90"/>
      <c r="KY60" s="90"/>
      <c r="KZ60" s="90"/>
      <c r="LA60" s="90"/>
      <c r="LB60" s="90"/>
      <c r="LC60" s="90"/>
      <c r="LD60" s="90"/>
      <c r="LE60" s="90"/>
      <c r="LF60" s="90"/>
      <c r="LG60" s="90"/>
      <c r="LH60" s="90"/>
      <c r="LI60" s="90"/>
      <c r="LJ60" s="90"/>
      <c r="LK60" s="90"/>
      <c r="LL60" s="90"/>
      <c r="LM60" s="90"/>
      <c r="LN60" s="90"/>
      <c r="LO60" s="90"/>
      <c r="LP60" s="90"/>
      <c r="LQ60" s="90"/>
      <c r="LR60" s="90"/>
      <c r="LS60" s="90"/>
      <c r="LT60" s="90"/>
      <c r="LU60" s="90"/>
      <c r="LV60" s="90"/>
      <c r="LW60" s="90"/>
      <c r="LX60" s="90"/>
      <c r="LY60" s="90"/>
      <c r="LZ60" s="90"/>
      <c r="MA60" s="90"/>
      <c r="MB60" s="90"/>
      <c r="MC60" s="90"/>
      <c r="MD60" s="90"/>
      <c r="ME60" s="90"/>
      <c r="MF60" s="90"/>
      <c r="MG60" s="90"/>
      <c r="MH60" s="90"/>
      <c r="MI60" s="90"/>
      <c r="MJ60" s="90"/>
      <c r="MK60" s="90"/>
      <c r="ML60" s="90"/>
      <c r="MM60" s="90"/>
      <c r="MN60" s="90"/>
      <c r="MO60" s="90"/>
      <c r="MP60" s="90"/>
      <c r="MQ60" s="90"/>
      <c r="MR60" s="90"/>
      <c r="MS60" s="90"/>
      <c r="MT60" s="90"/>
      <c r="MU60" s="90"/>
      <c r="MV60" s="90"/>
      <c r="MW60" s="90"/>
      <c r="MX60" s="90"/>
      <c r="MY60" s="90"/>
      <c r="MZ60" s="90"/>
      <c r="NA60" s="90"/>
      <c r="NB60" s="90"/>
      <c r="NC60" s="90"/>
      <c r="ND60" s="90"/>
      <c r="NE60" s="90"/>
      <c r="NF60" s="90"/>
      <c r="NG60" s="90"/>
      <c r="NH60" s="90"/>
      <c r="NI60" s="90"/>
      <c r="NJ60" s="90"/>
      <c r="NK60" s="90"/>
      <c r="NL60" s="90"/>
      <c r="NM60" s="90"/>
      <c r="NN60" s="90"/>
      <c r="NO60" s="90"/>
      <c r="NP60" s="90"/>
      <c r="NQ60" s="90"/>
      <c r="NR60" s="90"/>
      <c r="NS60" s="90"/>
      <c r="NT60" s="90"/>
      <c r="NU60" s="90"/>
      <c r="NV60" s="90"/>
      <c r="NW60" s="90"/>
      <c r="NX60" s="90"/>
      <c r="NY60" s="90"/>
      <c r="NZ60" s="90"/>
      <c r="OA60" s="90"/>
      <c r="OB60" s="90"/>
      <c r="OC60" s="90"/>
      <c r="OD60" s="90"/>
      <c r="OE60" s="90"/>
      <c r="OF60" s="90"/>
      <c r="OG60" s="90"/>
      <c r="OH60" s="90"/>
      <c r="OI60" s="90"/>
      <c r="OJ60" s="90"/>
      <c r="OK60" s="90"/>
      <c r="OL60" s="90"/>
      <c r="OM60" s="90"/>
      <c r="ON60" s="90"/>
      <c r="OO60" s="90"/>
      <c r="OP60" s="90"/>
      <c r="OQ60" s="90"/>
      <c r="OR60" s="90"/>
      <c r="OS60" s="90"/>
      <c r="OT60" s="90"/>
      <c r="OU60" s="90"/>
      <c r="OV60" s="90"/>
      <c r="OW60" s="90"/>
      <c r="OX60" s="90"/>
      <c r="OY60" s="90"/>
      <c r="OZ60" s="90"/>
      <c r="PA60" s="90"/>
      <c r="PB60" s="90"/>
      <c r="PC60" s="90"/>
      <c r="PD60" s="90"/>
      <c r="PE60" s="90"/>
      <c r="PF60" s="90"/>
      <c r="PG60" s="90"/>
      <c r="PH60" s="90"/>
      <c r="PI60" s="90"/>
      <c r="PJ60" s="90"/>
      <c r="PK60" s="90"/>
      <c r="PL60" s="90"/>
      <c r="PM60" s="90"/>
      <c r="PN60" s="90"/>
      <c r="PO60" s="90"/>
      <c r="PP60" s="90"/>
      <c r="PQ60" s="90"/>
      <c r="PR60" s="90"/>
      <c r="PS60" s="90"/>
      <c r="PT60" s="90"/>
      <c r="PU60" s="90"/>
      <c r="PV60" s="90"/>
      <c r="PW60" s="90"/>
      <c r="PX60" s="90"/>
      <c r="PY60" s="90"/>
      <c r="PZ60" s="90"/>
      <c r="QA60" s="90"/>
      <c r="QB60" s="90"/>
      <c r="QC60" s="90"/>
      <c r="QD60" s="90"/>
      <c r="QE60" s="90"/>
      <c r="QF60" s="90"/>
      <c r="QG60" s="90"/>
      <c r="QH60" s="90"/>
      <c r="QI60" s="90"/>
      <c r="QJ60" s="90"/>
      <c r="QK60" s="90"/>
      <c r="QL60" s="90"/>
      <c r="QM60" s="90"/>
      <c r="QN60" s="90"/>
      <c r="QO60" s="90"/>
      <c r="QP60" s="90"/>
      <c r="QQ60" s="90"/>
      <c r="QR60" s="90"/>
      <c r="QS60" s="90"/>
      <c r="QT60" s="90"/>
      <c r="QU60" s="90"/>
      <c r="QV60" s="90"/>
      <c r="QW60" s="90"/>
      <c r="QX60" s="90"/>
      <c r="QY60" s="90"/>
      <c r="QZ60" s="90"/>
      <c r="RA60" s="90"/>
      <c r="RB60" s="90"/>
      <c r="RC60" s="90"/>
      <c r="RD60" s="90"/>
      <c r="RE60" s="90"/>
      <c r="RF60" s="90"/>
      <c r="RG60" s="90"/>
      <c r="RH60" s="90"/>
      <c r="RI60" s="90"/>
      <c r="RJ60" s="90"/>
      <c r="RK60" s="90"/>
      <c r="RL60" s="90"/>
      <c r="RM60" s="90"/>
      <c r="RN60" s="90"/>
      <c r="RO60" s="90"/>
      <c r="RP60" s="90"/>
      <c r="RQ60" s="90"/>
      <c r="RR60" s="90"/>
      <c r="RS60" s="90"/>
      <c r="RT60" s="90"/>
      <c r="RU60" s="90"/>
      <c r="RV60" s="90"/>
      <c r="RW60" s="90"/>
      <c r="RX60" s="90"/>
      <c r="RY60" s="90"/>
      <c r="RZ60" s="90"/>
      <c r="SA60" s="90"/>
      <c r="SB60" s="90"/>
      <c r="SC60" s="90"/>
      <c r="SD60" s="90"/>
      <c r="SE60" s="90"/>
      <c r="SF60" s="90"/>
      <c r="SG60" s="90"/>
      <c r="SH60" s="90"/>
      <c r="SI60" s="90"/>
      <c r="SJ60" s="90"/>
      <c r="SK60" s="90"/>
      <c r="SL60" s="90"/>
      <c r="SM60" s="90"/>
      <c r="SN60" s="90"/>
      <c r="SO60" s="90"/>
      <c r="SP60" s="90"/>
      <c r="SQ60" s="90"/>
      <c r="SR60" s="90"/>
      <c r="SS60" s="90"/>
      <c r="ST60" s="90"/>
      <c r="SU60" s="90"/>
      <c r="SV60" s="90"/>
      <c r="SW60" s="90"/>
      <c r="SX60" s="90"/>
      <c r="SY60" s="90"/>
      <c r="SZ60" s="90"/>
      <c r="TA60" s="90"/>
      <c r="TB60" s="90"/>
      <c r="TC60" s="90"/>
      <c r="TD60" s="90"/>
      <c r="TE60" s="90"/>
      <c r="TF60" s="90"/>
      <c r="TG60" s="90"/>
      <c r="TH60" s="90"/>
      <c r="TI60" s="90"/>
      <c r="TJ60" s="90"/>
      <c r="TK60" s="90"/>
      <c r="TL60" s="90"/>
      <c r="TM60" s="90"/>
      <c r="TN60" s="90"/>
      <c r="TO60" s="90"/>
      <c r="TP60" s="90"/>
      <c r="TQ60" s="90"/>
      <c r="TR60" s="90"/>
      <c r="TS60" s="90"/>
      <c r="TT60" s="90"/>
      <c r="TU60" s="90"/>
      <c r="TV60" s="90"/>
      <c r="TW60" s="90"/>
      <c r="TX60" s="90"/>
      <c r="TY60" s="90"/>
      <c r="TZ60" s="90"/>
      <c r="UA60" s="90"/>
      <c r="UB60" s="90"/>
      <c r="UC60" s="90"/>
      <c r="UD60" s="90"/>
      <c r="UE60" s="90"/>
      <c r="UF60" s="90"/>
      <c r="UG60" s="90"/>
      <c r="UH60" s="90"/>
      <c r="UI60" s="90"/>
      <c r="UJ60" s="90"/>
      <c r="UK60" s="90"/>
      <c r="UL60" s="90"/>
      <c r="UM60" s="90"/>
      <c r="UN60" s="90"/>
      <c r="UO60" s="90"/>
      <c r="UP60" s="90"/>
      <c r="UQ60" s="90"/>
      <c r="UR60" s="90"/>
      <c r="US60" s="90"/>
      <c r="UT60" s="90"/>
      <c r="UU60" s="90"/>
      <c r="UV60" s="90"/>
      <c r="UW60" s="90"/>
      <c r="UX60" s="90"/>
      <c r="UY60" s="90"/>
      <c r="UZ60" s="90"/>
      <c r="VA60" s="90"/>
      <c r="VB60" s="90"/>
      <c r="VC60" s="90"/>
      <c r="VD60" s="90"/>
      <c r="VE60" s="90"/>
      <c r="VF60" s="90"/>
      <c r="VG60" s="90"/>
      <c r="VH60" s="90"/>
      <c r="VI60" s="90"/>
      <c r="VJ60" s="90"/>
      <c r="VK60" s="90"/>
      <c r="VL60" s="90"/>
      <c r="VM60" s="90"/>
      <c r="VN60" s="90"/>
      <c r="VO60" s="90"/>
      <c r="VP60" s="90"/>
      <c r="VQ60" s="90"/>
      <c r="VR60" s="90"/>
      <c r="VS60" s="90"/>
      <c r="VT60" s="90"/>
      <c r="VU60" s="90"/>
      <c r="VV60" s="90"/>
      <c r="VW60" s="90"/>
      <c r="VX60" s="90"/>
      <c r="VY60" s="90"/>
      <c r="VZ60" s="90"/>
      <c r="WA60" s="90"/>
      <c r="WB60" s="90"/>
      <c r="WC60" s="90"/>
      <c r="WD60" s="90"/>
      <c r="WE60" s="90"/>
      <c r="WF60" s="90"/>
      <c r="WG60" s="90"/>
      <c r="WH60" s="90"/>
      <c r="WI60" s="90"/>
      <c r="WJ60" s="90"/>
      <c r="WK60" s="90"/>
      <c r="WL60" s="90"/>
      <c r="WM60" s="90"/>
      <c r="WN60" s="90"/>
      <c r="WO60" s="90"/>
      <c r="WP60" s="90"/>
      <c r="WQ60" s="90"/>
      <c r="WR60" s="90"/>
      <c r="WS60" s="90"/>
      <c r="WT60" s="90"/>
      <c r="WU60" s="90"/>
      <c r="WV60" s="90"/>
      <c r="WW60" s="90"/>
      <c r="WX60" s="90"/>
      <c r="WY60" s="90"/>
      <c r="WZ60" s="90"/>
      <c r="XA60" s="90"/>
      <c r="XB60" s="90"/>
      <c r="XC60" s="90"/>
      <c r="XD60" s="90"/>
      <c r="XE60" s="90"/>
      <c r="XF60" s="90"/>
      <c r="XG60" s="90"/>
      <c r="XH60" s="90"/>
      <c r="XI60" s="90"/>
      <c r="XJ60" s="90"/>
      <c r="XK60" s="90"/>
      <c r="XL60" s="90"/>
      <c r="XM60" s="90"/>
      <c r="XN60" s="90"/>
      <c r="XO60" s="90"/>
      <c r="XP60" s="90"/>
      <c r="XQ60" s="90"/>
      <c r="XR60" s="90"/>
      <c r="XS60" s="90"/>
      <c r="XT60" s="90"/>
      <c r="XU60" s="90"/>
      <c r="XV60" s="90"/>
      <c r="XW60" s="90"/>
      <c r="XX60" s="90"/>
      <c r="XY60" s="90"/>
      <c r="XZ60" s="90"/>
      <c r="YA60" s="90"/>
      <c r="YB60" s="90"/>
      <c r="YC60" s="90"/>
      <c r="YD60" s="90"/>
      <c r="YE60" s="90"/>
      <c r="YF60" s="90"/>
      <c r="YG60" s="90"/>
      <c r="YH60" s="90"/>
      <c r="YI60" s="90"/>
      <c r="YJ60" s="90"/>
      <c r="YK60" s="90"/>
      <c r="YL60" s="90"/>
      <c r="YM60" s="90"/>
      <c r="YN60" s="90"/>
      <c r="YO60" s="90"/>
      <c r="YP60" s="90"/>
      <c r="YQ60" s="90"/>
      <c r="YR60" s="90"/>
      <c r="YS60" s="90"/>
      <c r="YT60" s="90"/>
      <c r="YU60" s="90"/>
      <c r="YV60" s="90"/>
      <c r="YW60" s="90"/>
      <c r="YX60" s="90"/>
      <c r="YY60" s="90"/>
      <c r="YZ60" s="90"/>
      <c r="ZA60" s="90"/>
      <c r="ZB60" s="90"/>
      <c r="ZC60" s="90"/>
      <c r="ZD60" s="90"/>
      <c r="ZE60" s="90"/>
      <c r="ZF60" s="90"/>
      <c r="ZG60" s="90"/>
      <c r="ZH60" s="90"/>
      <c r="ZI60" s="90"/>
      <c r="ZJ60" s="90"/>
      <c r="ZK60" s="90"/>
      <c r="ZL60" s="90"/>
      <c r="ZM60" s="90"/>
      <c r="ZN60" s="90"/>
      <c r="ZO60" s="90"/>
      <c r="ZP60" s="90"/>
      <c r="ZQ60" s="90"/>
      <c r="ZR60" s="90"/>
      <c r="ZS60" s="90"/>
      <c r="ZT60" s="90"/>
      <c r="ZU60" s="90"/>
      <c r="ZV60" s="90"/>
      <c r="ZW60" s="90"/>
      <c r="ZX60" s="90"/>
      <c r="ZY60" s="90"/>
      <c r="ZZ60" s="90"/>
      <c r="AAA60" s="90"/>
      <c r="AAB60" s="90"/>
      <c r="AAC60" s="90"/>
      <c r="AAD60" s="90"/>
      <c r="AAE60" s="90"/>
      <c r="AAF60" s="90"/>
      <c r="AAG60" s="90"/>
      <c r="AAH60" s="90"/>
      <c r="AAI60" s="90"/>
      <c r="AAJ60" s="90"/>
      <c r="AAK60" s="90"/>
      <c r="AAL60" s="90"/>
      <c r="AAM60" s="90"/>
      <c r="AAN60" s="90"/>
      <c r="AAO60" s="90"/>
      <c r="AAP60" s="90"/>
      <c r="AAQ60" s="90"/>
      <c r="AAR60" s="90"/>
      <c r="AAS60" s="90"/>
      <c r="AAT60" s="90"/>
      <c r="AAU60" s="90"/>
      <c r="AAV60" s="90"/>
      <c r="AAW60" s="90"/>
      <c r="AAX60" s="90"/>
      <c r="AAY60" s="90"/>
      <c r="AAZ60" s="90"/>
      <c r="ABA60" s="90"/>
      <c r="ABB60" s="90"/>
      <c r="ABC60" s="90"/>
      <c r="ABD60" s="90"/>
      <c r="ABE60" s="90"/>
      <c r="ABF60" s="90"/>
      <c r="ABG60" s="90"/>
      <c r="ABH60" s="90"/>
      <c r="ABI60" s="90"/>
      <c r="ABJ60" s="90"/>
      <c r="ABK60" s="90"/>
      <c r="ABL60" s="90"/>
      <c r="ABM60" s="90"/>
      <c r="ABN60" s="90"/>
      <c r="ABO60" s="90"/>
      <c r="ABP60" s="90"/>
      <c r="ABQ60" s="90"/>
      <c r="ABR60" s="90"/>
      <c r="ABS60" s="90"/>
      <c r="ABT60" s="90"/>
      <c r="ABU60" s="90"/>
      <c r="ABV60" s="90"/>
      <c r="ABW60" s="90"/>
      <c r="ABX60" s="90"/>
      <c r="ABY60" s="90"/>
      <c r="ABZ60" s="90"/>
      <c r="ACA60" s="90"/>
      <c r="ACB60" s="90"/>
      <c r="ACC60" s="90"/>
      <c r="ACD60" s="90"/>
      <c r="ACE60" s="90"/>
      <c r="ACF60" s="90"/>
      <c r="ACG60" s="90"/>
      <c r="ACH60" s="90"/>
      <c r="ACI60" s="90"/>
      <c r="ACJ60" s="90"/>
      <c r="ACK60" s="90"/>
      <c r="ACL60" s="90"/>
      <c r="ACM60" s="90"/>
      <c r="ACN60" s="90"/>
      <c r="ACO60" s="90"/>
      <c r="ACP60" s="90"/>
      <c r="ACQ60" s="90"/>
      <c r="ACR60" s="90"/>
      <c r="ACS60" s="90"/>
      <c r="ACT60" s="90"/>
      <c r="ACU60" s="90"/>
      <c r="ACV60" s="90"/>
      <c r="ACW60" s="90"/>
      <c r="ACX60" s="90"/>
      <c r="ACY60" s="90"/>
      <c r="ACZ60" s="90"/>
      <c r="ADA60" s="90"/>
      <c r="ADB60" s="90"/>
      <c r="ADC60" s="90"/>
      <c r="ADD60" s="90"/>
      <c r="ADE60" s="90"/>
      <c r="ADF60" s="90"/>
      <c r="ADG60" s="90"/>
      <c r="ADH60" s="90"/>
      <c r="ADI60" s="90"/>
      <c r="ADJ60" s="90"/>
      <c r="ADK60" s="90"/>
      <c r="ADL60" s="90"/>
      <c r="ADM60" s="90"/>
      <c r="ADN60" s="90"/>
      <c r="ADO60" s="90"/>
      <c r="ADP60" s="90"/>
      <c r="ADQ60" s="90"/>
      <c r="ADR60" s="90"/>
      <c r="ADS60" s="90"/>
      <c r="ADT60" s="90"/>
      <c r="ADU60" s="90"/>
      <c r="ADV60" s="90"/>
      <c r="ADW60" s="90"/>
      <c r="ADX60" s="90"/>
      <c r="ADY60" s="90"/>
      <c r="ADZ60" s="90"/>
      <c r="AEA60" s="90"/>
      <c r="AEB60" s="90"/>
      <c r="AEC60" s="90"/>
      <c r="AED60" s="90"/>
      <c r="AEE60" s="90"/>
      <c r="AEF60" s="90"/>
      <c r="AEG60" s="90"/>
      <c r="AEH60" s="90"/>
      <c r="AEI60" s="90"/>
      <c r="AEJ60" s="90"/>
      <c r="AEK60" s="90"/>
      <c r="AEL60" s="90"/>
      <c r="AEM60" s="90"/>
      <c r="AEN60" s="90"/>
      <c r="AEO60" s="90"/>
      <c r="AEP60" s="90"/>
      <c r="AEQ60" s="90"/>
      <c r="AER60" s="90"/>
      <c r="AES60" s="90"/>
      <c r="AET60" s="90"/>
      <c r="AEU60" s="90"/>
      <c r="AEV60" s="90"/>
      <c r="AEW60" s="90"/>
      <c r="AEX60" s="90"/>
      <c r="AEY60" s="90"/>
      <c r="AEZ60" s="90"/>
      <c r="AFA60" s="90"/>
      <c r="AFB60" s="90"/>
      <c r="AFC60" s="90"/>
      <c r="AFD60" s="90"/>
      <c r="AFE60" s="90"/>
      <c r="AFF60" s="90"/>
      <c r="AFG60" s="90"/>
      <c r="AFH60" s="90"/>
      <c r="AFI60" s="90"/>
      <c r="AFJ60" s="90"/>
      <c r="AFK60" s="90"/>
      <c r="AFL60" s="90"/>
      <c r="AFM60" s="90"/>
      <c r="AFN60" s="90"/>
      <c r="AFO60" s="90"/>
      <c r="AFP60" s="90"/>
      <c r="AFQ60" s="90"/>
      <c r="AFR60" s="90"/>
      <c r="AFS60" s="90"/>
      <c r="AFT60" s="90"/>
      <c r="AFU60" s="90"/>
      <c r="AFV60" s="90"/>
      <c r="AFW60" s="90"/>
      <c r="AFX60" s="90"/>
      <c r="AFY60" s="90"/>
      <c r="AFZ60" s="90"/>
      <c r="AGA60" s="90"/>
      <c r="AGB60" s="90"/>
      <c r="AGC60" s="90"/>
      <c r="AGD60" s="90"/>
      <c r="AGE60" s="90"/>
      <c r="AGF60" s="90"/>
      <c r="AGG60" s="90"/>
      <c r="AGH60" s="90"/>
      <c r="AGI60" s="90"/>
      <c r="AGJ60" s="90"/>
      <c r="AGK60" s="90"/>
      <c r="AGL60" s="90"/>
      <c r="AGM60" s="90"/>
      <c r="AGN60" s="90"/>
      <c r="AGO60" s="90"/>
      <c r="AGP60" s="90"/>
      <c r="AGQ60" s="90"/>
      <c r="AGR60" s="90"/>
      <c r="AGS60" s="90"/>
      <c r="AGT60" s="90"/>
      <c r="AGU60" s="90"/>
      <c r="AGV60" s="90"/>
      <c r="AGW60" s="90"/>
      <c r="AGX60" s="90"/>
      <c r="AGY60" s="90"/>
      <c r="AGZ60" s="90"/>
      <c r="AHA60" s="90"/>
      <c r="AHB60" s="90"/>
      <c r="AHC60" s="90"/>
      <c r="AHD60" s="90"/>
      <c r="AHE60" s="90"/>
      <c r="AHF60" s="90"/>
      <c r="AHG60" s="90"/>
      <c r="AHH60" s="90"/>
      <c r="AHI60" s="90"/>
      <c r="AHJ60" s="90"/>
      <c r="AHK60" s="90"/>
      <c r="AHL60" s="90"/>
      <c r="AHM60" s="90"/>
      <c r="AHN60" s="90"/>
      <c r="AHO60" s="90"/>
      <c r="AHP60" s="90"/>
      <c r="AHQ60" s="90"/>
      <c r="AHR60" s="90"/>
      <c r="AHS60" s="90"/>
      <c r="AHT60" s="90"/>
      <c r="AHU60" s="90"/>
      <c r="AHV60" s="90"/>
      <c r="AHW60" s="90"/>
      <c r="AHX60" s="90"/>
      <c r="AHY60" s="90"/>
      <c r="AHZ60" s="90"/>
      <c r="AIA60" s="90"/>
      <c r="AIB60" s="90"/>
      <c r="AIC60" s="90"/>
      <c r="AID60" s="90"/>
      <c r="AIE60" s="90"/>
      <c r="AIF60" s="90"/>
      <c r="AIG60" s="90"/>
      <c r="AIH60" s="90"/>
      <c r="AII60" s="90"/>
      <c r="AIJ60" s="90"/>
      <c r="AIK60" s="90"/>
      <c r="AIL60" s="90"/>
      <c r="AIM60" s="90"/>
      <c r="AIN60" s="90"/>
      <c r="AIO60" s="90"/>
      <c r="AIP60" s="90"/>
      <c r="AIQ60" s="90"/>
      <c r="AIR60" s="90"/>
      <c r="AIS60" s="90"/>
      <c r="AIT60" s="90"/>
      <c r="AIU60" s="90"/>
      <c r="AIV60" s="90"/>
      <c r="AIW60" s="90"/>
      <c r="AIX60" s="90"/>
      <c r="AIY60" s="90"/>
      <c r="AIZ60" s="90"/>
      <c r="AJA60" s="90"/>
      <c r="AJB60" s="90"/>
      <c r="AJC60" s="90"/>
      <c r="AJD60" s="90"/>
      <c r="AJE60" s="90"/>
      <c r="AJF60" s="90"/>
      <c r="AJG60" s="90"/>
      <c r="AJH60" s="90"/>
      <c r="AJI60" s="90"/>
      <c r="AJJ60" s="90"/>
      <c r="AJK60" s="90"/>
      <c r="AJL60" s="90"/>
      <c r="AJM60" s="90"/>
      <c r="AJN60" s="90"/>
      <c r="AJO60" s="90"/>
      <c r="AJP60" s="90"/>
      <c r="AJQ60" s="90"/>
      <c r="AJR60" s="90"/>
      <c r="AJS60" s="90"/>
      <c r="AJT60" s="90"/>
      <c r="AJU60" s="90"/>
      <c r="AJV60" s="90"/>
      <c r="AJW60" s="90"/>
      <c r="AJX60" s="90"/>
      <c r="AJY60" s="90"/>
      <c r="AJZ60" s="90"/>
      <c r="AKA60" s="90"/>
      <c r="AKB60" s="90"/>
      <c r="AKC60" s="90"/>
      <c r="AKD60" s="90"/>
      <c r="AKE60" s="90"/>
      <c r="AKF60" s="90"/>
      <c r="AKG60" s="90"/>
      <c r="AKH60" s="90"/>
      <c r="AKI60" s="90"/>
      <c r="AKJ60" s="90"/>
      <c r="AKK60" s="90"/>
      <c r="AKL60" s="90"/>
      <c r="AKM60" s="90"/>
      <c r="AKN60" s="90"/>
      <c r="AKO60" s="90"/>
      <c r="AKP60" s="90"/>
      <c r="AKQ60" s="90"/>
      <c r="AKR60" s="90"/>
      <c r="AKS60" s="90"/>
      <c r="AKT60" s="90"/>
      <c r="AKU60" s="90"/>
      <c r="AKV60" s="90"/>
      <c r="AKW60" s="90"/>
      <c r="AKX60" s="90"/>
      <c r="AKY60" s="90"/>
      <c r="AKZ60" s="90"/>
      <c r="ALA60" s="90"/>
      <c r="ALB60" s="90"/>
      <c r="ALC60" s="90"/>
      <c r="ALD60" s="90"/>
      <c r="ALE60" s="90"/>
      <c r="ALF60" s="90"/>
      <c r="ALG60" s="90"/>
      <c r="ALH60" s="90"/>
      <c r="ALI60" s="90"/>
      <c r="ALJ60" s="90"/>
      <c r="ALK60" s="90"/>
      <c r="ALL60" s="90"/>
      <c r="ALM60" s="90"/>
      <c r="ALN60" s="90"/>
      <c r="ALO60" s="90"/>
      <c r="ALP60" s="90"/>
      <c r="ALQ60" s="90"/>
      <c r="ALR60" s="90"/>
      <c r="ALS60" s="90"/>
      <c r="ALT60" s="90"/>
      <c r="ALU60" s="90"/>
      <c r="ALV60" s="90"/>
      <c r="ALW60" s="90"/>
      <c r="ALX60" s="90"/>
      <c r="ALY60" s="90"/>
      <c r="ALZ60" s="90"/>
      <c r="AMA60" s="90"/>
      <c r="AMB60" s="90"/>
      <c r="AMC60" s="90"/>
      <c r="AMD60" s="90"/>
      <c r="AME60" s="90"/>
      <c r="AMF60" s="90"/>
      <c r="AMG60" s="90"/>
      <c r="AMH60" s="90"/>
      <c r="AMI60" s="90"/>
    </row>
    <row r="61" spans="1:1023" ht="65.25" customHeight="1" x14ac:dyDescent="0.3">
      <c r="A61" s="395">
        <v>23</v>
      </c>
      <c r="B61" s="433" t="s">
        <v>712</v>
      </c>
      <c r="C61" s="367"/>
      <c r="D61" s="433" t="s">
        <v>268</v>
      </c>
      <c r="E61" s="433" t="s">
        <v>269</v>
      </c>
      <c r="F61" s="427"/>
      <c r="G61" s="367"/>
      <c r="H61" s="416"/>
      <c r="I61" s="369"/>
      <c r="J61" s="136" t="s">
        <v>735</v>
      </c>
      <c r="K61" s="115" t="s">
        <v>931</v>
      </c>
      <c r="L61" s="369"/>
      <c r="M61" s="419"/>
      <c r="N61" s="374"/>
      <c r="O61" s="369"/>
      <c r="P61" s="391"/>
      <c r="Q61" s="385"/>
      <c r="R61" s="393"/>
      <c r="S61" s="394"/>
      <c r="T61" s="385"/>
      <c r="U61" s="404"/>
      <c r="V61" s="136" t="s">
        <v>112</v>
      </c>
      <c r="W61" s="116" t="s">
        <v>932</v>
      </c>
      <c r="X61" s="117" t="s">
        <v>933</v>
      </c>
      <c r="Y61" s="118" t="s">
        <v>927</v>
      </c>
      <c r="Z61" s="134" t="s">
        <v>830</v>
      </c>
      <c r="AA61" s="121" t="s">
        <v>740</v>
      </c>
      <c r="AB61" s="121" t="s">
        <v>740</v>
      </c>
      <c r="AC61" s="121" t="s">
        <v>728</v>
      </c>
      <c r="AD61" s="122" t="str">
        <f t="shared" si="6"/>
        <v>30%</v>
      </c>
      <c r="AE61" s="121" t="s">
        <v>729</v>
      </c>
      <c r="AF61" s="121" t="s">
        <v>730</v>
      </c>
      <c r="AG61" s="121" t="s">
        <v>731</v>
      </c>
      <c r="AH61" s="123" t="str">
        <f>IFERROR(IF(AND(AA60="Probabilidad",AA61="Probabilidad"),(AI60-(+AI60*AD61)),IF(AND(AA61="Probabilidad",AA60="Impacto"),(AI60-(+AI60*AD61)),IF(AA61="Impacto",AI60,""))),"")</f>
        <v/>
      </c>
      <c r="AI61" s="122" t="str">
        <f t="shared" si="7"/>
        <v/>
      </c>
      <c r="AJ61" s="387"/>
      <c r="AK61" s="388"/>
      <c r="AL61" s="124" t="str">
        <f t="shared" ref="AL61:AL66" si="64">IFERROR(IF(AND(AA60="Impacto",AA61="Impacto"),(AL60-(+AL60*AD61)),IF(AND(AA61="Impacto",AA60="Probabilidad"),(AL60-(+AL60*AD61)),IF(AA61="Probabilidad",AL60,""))),"")</f>
        <v/>
      </c>
      <c r="AM61" s="389"/>
      <c r="AN61" s="388"/>
      <c r="AO61" s="384"/>
      <c r="AP61" s="367"/>
      <c r="AQ61" s="120" t="s">
        <v>118</v>
      </c>
      <c r="AR61" s="134" t="s">
        <v>94</v>
      </c>
      <c r="AS61" s="134" t="s">
        <v>94</v>
      </c>
      <c r="AT61" s="134" t="s">
        <v>94</v>
      </c>
      <c r="AU61" s="134" t="s">
        <v>94</v>
      </c>
      <c r="AV61" s="371"/>
      <c r="AW61" s="142" t="s">
        <v>112</v>
      </c>
      <c r="AX61" s="128" t="s">
        <v>2866</v>
      </c>
      <c r="AY61" s="129" t="s">
        <v>3649</v>
      </c>
      <c r="AZ61" s="265" t="s">
        <v>3650</v>
      </c>
      <c r="BA61" s="143" t="s">
        <v>118</v>
      </c>
      <c r="BB61" s="128"/>
      <c r="BC61" s="128"/>
      <c r="BD61" s="128"/>
      <c r="BE61" s="373"/>
      <c r="BF61" s="428"/>
      <c r="BG61" s="428"/>
      <c r="BH61" s="164"/>
      <c r="AMI61" s="86"/>
    </row>
    <row r="62" spans="1:1023" ht="65.25" customHeight="1" x14ac:dyDescent="0.3">
      <c r="A62" s="395">
        <v>23</v>
      </c>
      <c r="B62" s="433" t="s">
        <v>712</v>
      </c>
      <c r="C62" s="367"/>
      <c r="D62" s="433" t="s">
        <v>268</v>
      </c>
      <c r="E62" s="433" t="s">
        <v>269</v>
      </c>
      <c r="F62" s="427"/>
      <c r="G62" s="367"/>
      <c r="H62" s="416"/>
      <c r="I62" s="369"/>
      <c r="J62" s="136" t="s">
        <v>741</v>
      </c>
      <c r="K62" s="115" t="s">
        <v>934</v>
      </c>
      <c r="L62" s="369"/>
      <c r="M62" s="419"/>
      <c r="N62" s="374"/>
      <c r="O62" s="369"/>
      <c r="P62" s="391"/>
      <c r="Q62" s="385"/>
      <c r="R62" s="393"/>
      <c r="S62" s="394"/>
      <c r="T62" s="385"/>
      <c r="U62" s="404"/>
      <c r="V62" s="136" t="s">
        <v>124</v>
      </c>
      <c r="W62" s="116" t="s">
        <v>935</v>
      </c>
      <c r="X62" s="117" t="s">
        <v>936</v>
      </c>
      <c r="Y62" s="118" t="s">
        <v>927</v>
      </c>
      <c r="Z62" s="134" t="s">
        <v>906</v>
      </c>
      <c r="AA62" s="120" t="str">
        <f t="shared" si="5"/>
        <v>Probabilidad</v>
      </c>
      <c r="AB62" s="121" t="s">
        <v>740</v>
      </c>
      <c r="AC62" s="121" t="s">
        <v>728</v>
      </c>
      <c r="AD62" s="122" t="str">
        <f t="shared" si="6"/>
        <v>30%</v>
      </c>
      <c r="AE62" s="121" t="s">
        <v>729</v>
      </c>
      <c r="AF62" s="121" t="s">
        <v>730</v>
      </c>
      <c r="AG62" s="121" t="s">
        <v>731</v>
      </c>
      <c r="AH62" s="123" t="str">
        <f t="shared" ref="AH62:AH66" si="65">IFERROR(IF(AND(AA61="Probabilidad",AA62="Probabilidad"),(AI61-(+AI61*AD62)),IF(AND(AA62="Probabilidad",AA61="Impacto"),(AI61-(+AI61*AD62)),IF(AA62="Impacto",AI61,""))),"")</f>
        <v/>
      </c>
      <c r="AI62" s="122" t="str">
        <f t="shared" si="7"/>
        <v/>
      </c>
      <c r="AJ62" s="387"/>
      <c r="AK62" s="388"/>
      <c r="AL62" s="124" t="str">
        <f t="shared" si="64"/>
        <v/>
      </c>
      <c r="AM62" s="389"/>
      <c r="AN62" s="388"/>
      <c r="AO62" s="384"/>
      <c r="AP62" s="367"/>
      <c r="AQ62" s="120" t="s">
        <v>128</v>
      </c>
      <c r="AR62" s="119" t="s">
        <v>94</v>
      </c>
      <c r="AS62" s="119" t="s">
        <v>94</v>
      </c>
      <c r="AT62" s="135" t="s">
        <v>94</v>
      </c>
      <c r="AU62" s="127" t="s">
        <v>94</v>
      </c>
      <c r="AV62" s="371"/>
      <c r="AW62" s="142" t="s">
        <v>124</v>
      </c>
      <c r="AX62" s="128" t="s">
        <v>2989</v>
      </c>
      <c r="AY62" s="268" t="s">
        <v>3651</v>
      </c>
      <c r="AZ62" s="269" t="s">
        <v>3652</v>
      </c>
      <c r="BA62" s="143" t="s">
        <v>128</v>
      </c>
      <c r="BB62" s="128"/>
      <c r="BC62" s="128"/>
      <c r="BD62" s="128"/>
      <c r="BE62" s="373"/>
      <c r="BF62" s="428"/>
      <c r="BG62" s="428"/>
      <c r="BH62" s="164"/>
      <c r="AMI62" s="86"/>
    </row>
    <row r="63" spans="1:1023" ht="16.5" customHeight="1" x14ac:dyDescent="0.3">
      <c r="A63" s="395">
        <v>23</v>
      </c>
      <c r="B63" s="433" t="s">
        <v>712</v>
      </c>
      <c r="C63" s="367"/>
      <c r="D63" s="433" t="s">
        <v>268</v>
      </c>
      <c r="E63" s="433" t="s">
        <v>269</v>
      </c>
      <c r="F63" s="427"/>
      <c r="G63" s="367"/>
      <c r="H63" s="416"/>
      <c r="I63" s="369"/>
      <c r="J63" s="136" t="s">
        <v>749</v>
      </c>
      <c r="K63" s="115"/>
      <c r="L63" s="369"/>
      <c r="M63" s="419"/>
      <c r="N63" s="374"/>
      <c r="O63" s="369"/>
      <c r="P63" s="391"/>
      <c r="Q63" s="385"/>
      <c r="R63" s="393"/>
      <c r="S63" s="394"/>
      <c r="T63" s="385"/>
      <c r="U63" s="404"/>
      <c r="V63" s="136" t="s">
        <v>131</v>
      </c>
      <c r="W63" s="116"/>
      <c r="X63" s="117"/>
      <c r="Y63" s="118"/>
      <c r="Z63" s="134"/>
      <c r="AA63" s="120" t="str">
        <f t="shared" si="5"/>
        <v/>
      </c>
      <c r="AB63" s="121"/>
      <c r="AC63" s="121"/>
      <c r="AD63" s="122" t="str">
        <f t="shared" si="6"/>
        <v/>
      </c>
      <c r="AE63" s="121"/>
      <c r="AF63" s="121"/>
      <c r="AG63" s="121"/>
      <c r="AH63" s="123" t="str">
        <f t="shared" si="65"/>
        <v/>
      </c>
      <c r="AI63" s="122" t="str">
        <f t="shared" si="7"/>
        <v/>
      </c>
      <c r="AJ63" s="387"/>
      <c r="AK63" s="388"/>
      <c r="AL63" s="124" t="str">
        <f t="shared" si="64"/>
        <v/>
      </c>
      <c r="AM63" s="389"/>
      <c r="AN63" s="388"/>
      <c r="AO63" s="384"/>
      <c r="AP63" s="367"/>
      <c r="AQ63" s="120" t="s">
        <v>136</v>
      </c>
      <c r="AR63" s="134"/>
      <c r="AS63" s="134"/>
      <c r="AT63" s="134"/>
      <c r="AU63" s="134"/>
      <c r="AV63" s="371"/>
      <c r="AW63" s="142" t="s">
        <v>131</v>
      </c>
      <c r="AX63" s="128"/>
      <c r="AY63" s="129"/>
      <c r="AZ63" s="265"/>
      <c r="BA63" s="143" t="s">
        <v>136</v>
      </c>
      <c r="BB63" s="128"/>
      <c r="BC63" s="128"/>
      <c r="BD63" s="128"/>
      <c r="BE63" s="373"/>
      <c r="BF63" s="428"/>
      <c r="BG63" s="428"/>
      <c r="BH63" s="164"/>
      <c r="AMI63" s="86"/>
    </row>
    <row r="64" spans="1:1023" ht="16.5" customHeight="1" x14ac:dyDescent="0.3">
      <c r="A64" s="395">
        <v>23</v>
      </c>
      <c r="B64" s="433" t="s">
        <v>712</v>
      </c>
      <c r="C64" s="367"/>
      <c r="D64" s="433" t="s">
        <v>268</v>
      </c>
      <c r="E64" s="433" t="s">
        <v>269</v>
      </c>
      <c r="F64" s="427"/>
      <c r="G64" s="367"/>
      <c r="H64" s="416"/>
      <c r="I64" s="369"/>
      <c r="J64" s="136" t="s">
        <v>756</v>
      </c>
      <c r="K64" s="115"/>
      <c r="L64" s="369"/>
      <c r="M64" s="419"/>
      <c r="N64" s="374"/>
      <c r="O64" s="369"/>
      <c r="P64" s="391"/>
      <c r="Q64" s="385"/>
      <c r="R64" s="393"/>
      <c r="S64" s="394"/>
      <c r="T64" s="385"/>
      <c r="U64" s="404"/>
      <c r="V64" s="136" t="s">
        <v>139</v>
      </c>
      <c r="W64" s="116"/>
      <c r="X64" s="117"/>
      <c r="Y64" s="145"/>
      <c r="Z64" s="138"/>
      <c r="AA64" s="120" t="str">
        <f t="shared" si="5"/>
        <v/>
      </c>
      <c r="AB64" s="121"/>
      <c r="AC64" s="121"/>
      <c r="AD64" s="122" t="str">
        <f t="shared" si="6"/>
        <v/>
      </c>
      <c r="AE64" s="121"/>
      <c r="AF64" s="121"/>
      <c r="AG64" s="121"/>
      <c r="AH64" s="123" t="str">
        <f t="shared" si="65"/>
        <v/>
      </c>
      <c r="AI64" s="122" t="str">
        <f t="shared" si="7"/>
        <v/>
      </c>
      <c r="AJ64" s="387"/>
      <c r="AK64" s="388"/>
      <c r="AL64" s="124" t="str">
        <f t="shared" si="64"/>
        <v/>
      </c>
      <c r="AM64" s="389"/>
      <c r="AN64" s="388"/>
      <c r="AO64" s="384"/>
      <c r="AP64" s="367"/>
      <c r="AQ64" s="120" t="s">
        <v>145</v>
      </c>
      <c r="AR64" s="119"/>
      <c r="AS64" s="119"/>
      <c r="AT64" s="126"/>
      <c r="AU64" s="119"/>
      <c r="AV64" s="371"/>
      <c r="AW64" s="142" t="s">
        <v>139</v>
      </c>
      <c r="AX64" s="128"/>
      <c r="AY64" s="129"/>
      <c r="AZ64" s="265"/>
      <c r="BA64" s="143" t="s">
        <v>145</v>
      </c>
      <c r="BB64" s="128"/>
      <c r="BC64" s="128"/>
      <c r="BD64" s="128"/>
      <c r="BE64" s="373"/>
      <c r="BF64" s="428"/>
      <c r="BG64" s="428"/>
      <c r="BH64" s="164"/>
      <c r="AMI64" s="86"/>
    </row>
    <row r="65" spans="1:1023" ht="16.5" customHeight="1" x14ac:dyDescent="0.3">
      <c r="A65" s="395">
        <v>23</v>
      </c>
      <c r="B65" s="433" t="s">
        <v>712</v>
      </c>
      <c r="C65" s="367"/>
      <c r="D65" s="433" t="s">
        <v>268</v>
      </c>
      <c r="E65" s="433" t="s">
        <v>269</v>
      </c>
      <c r="F65" s="427"/>
      <c r="G65" s="367"/>
      <c r="H65" s="416"/>
      <c r="I65" s="369"/>
      <c r="J65" s="136" t="s">
        <v>757</v>
      </c>
      <c r="K65" s="115"/>
      <c r="L65" s="369"/>
      <c r="M65" s="419"/>
      <c r="N65" s="374"/>
      <c r="O65" s="369"/>
      <c r="P65" s="391"/>
      <c r="Q65" s="385"/>
      <c r="R65" s="393"/>
      <c r="S65" s="394"/>
      <c r="T65" s="385"/>
      <c r="U65" s="404"/>
      <c r="V65" s="136" t="s">
        <v>150</v>
      </c>
      <c r="W65" s="116"/>
      <c r="X65" s="117"/>
      <c r="Y65" s="145"/>
      <c r="Z65" s="138"/>
      <c r="AA65" s="120" t="str">
        <f t="shared" si="5"/>
        <v/>
      </c>
      <c r="AB65" s="121"/>
      <c r="AC65" s="121"/>
      <c r="AD65" s="122" t="str">
        <f t="shared" si="6"/>
        <v/>
      </c>
      <c r="AE65" s="121"/>
      <c r="AF65" s="121"/>
      <c r="AG65" s="121"/>
      <c r="AH65" s="123" t="str">
        <f t="shared" si="65"/>
        <v/>
      </c>
      <c r="AI65" s="122" t="str">
        <f t="shared" si="7"/>
        <v/>
      </c>
      <c r="AJ65" s="387"/>
      <c r="AK65" s="388"/>
      <c r="AL65" s="124" t="str">
        <f t="shared" si="64"/>
        <v/>
      </c>
      <c r="AM65" s="389"/>
      <c r="AN65" s="388"/>
      <c r="AO65" s="384"/>
      <c r="AP65" s="367"/>
      <c r="AQ65" s="120" t="s">
        <v>155</v>
      </c>
      <c r="AR65" s="119"/>
      <c r="AS65" s="119"/>
      <c r="AT65" s="126"/>
      <c r="AU65" s="119"/>
      <c r="AV65" s="371"/>
      <c r="AW65" s="142" t="s">
        <v>150</v>
      </c>
      <c r="AX65" s="128"/>
      <c r="AY65" s="129"/>
      <c r="AZ65" s="265"/>
      <c r="BA65" s="143" t="s">
        <v>155</v>
      </c>
      <c r="BB65" s="128"/>
      <c r="BC65" s="128"/>
      <c r="BD65" s="128"/>
      <c r="BE65" s="373"/>
      <c r="BF65" s="428"/>
      <c r="BG65" s="428"/>
      <c r="BH65" s="164"/>
      <c r="AMI65" s="86"/>
    </row>
    <row r="66" spans="1:1023" ht="16.5" customHeight="1" x14ac:dyDescent="0.3">
      <c r="A66" s="395">
        <v>23</v>
      </c>
      <c r="B66" s="434" t="s">
        <v>712</v>
      </c>
      <c r="C66" s="367"/>
      <c r="D66" s="434" t="s">
        <v>268</v>
      </c>
      <c r="E66" s="434" t="s">
        <v>269</v>
      </c>
      <c r="F66" s="427"/>
      <c r="G66" s="367"/>
      <c r="H66" s="417"/>
      <c r="I66" s="369"/>
      <c r="J66" s="136" t="s">
        <v>758</v>
      </c>
      <c r="K66" s="115"/>
      <c r="L66" s="369"/>
      <c r="M66" s="420"/>
      <c r="N66" s="374"/>
      <c r="O66" s="369"/>
      <c r="P66" s="392"/>
      <c r="Q66" s="385"/>
      <c r="R66" s="393"/>
      <c r="S66" s="394"/>
      <c r="T66" s="385"/>
      <c r="U66" s="405"/>
      <c r="V66" s="136" t="s">
        <v>161</v>
      </c>
      <c r="W66" s="116"/>
      <c r="X66" s="117"/>
      <c r="Y66" s="138"/>
      <c r="Z66" s="138"/>
      <c r="AA66" s="120" t="str">
        <f t="shared" si="5"/>
        <v/>
      </c>
      <c r="AB66" s="121"/>
      <c r="AC66" s="121"/>
      <c r="AD66" s="122" t="str">
        <f t="shared" si="6"/>
        <v/>
      </c>
      <c r="AE66" s="121"/>
      <c r="AF66" s="121"/>
      <c r="AG66" s="121"/>
      <c r="AH66" s="123" t="str">
        <f t="shared" si="65"/>
        <v/>
      </c>
      <c r="AI66" s="122" t="str">
        <f t="shared" si="7"/>
        <v/>
      </c>
      <c r="AJ66" s="387"/>
      <c r="AK66" s="388"/>
      <c r="AL66" s="124" t="str">
        <f t="shared" si="64"/>
        <v/>
      </c>
      <c r="AM66" s="389"/>
      <c r="AN66" s="388"/>
      <c r="AO66" s="384"/>
      <c r="AP66" s="367"/>
      <c r="AQ66" s="120" t="s">
        <v>162</v>
      </c>
      <c r="AR66" s="119"/>
      <c r="AS66" s="119"/>
      <c r="AT66" s="126"/>
      <c r="AU66" s="119"/>
      <c r="AV66" s="372"/>
      <c r="AW66" s="142" t="s">
        <v>161</v>
      </c>
      <c r="AX66" s="128"/>
      <c r="AY66" s="129"/>
      <c r="AZ66" s="265"/>
      <c r="BA66" s="143" t="s">
        <v>162</v>
      </c>
      <c r="BB66" s="128"/>
      <c r="BC66" s="128"/>
      <c r="BD66" s="128"/>
      <c r="BE66" s="373"/>
      <c r="BF66" s="428"/>
      <c r="BG66" s="428"/>
      <c r="BH66" s="164"/>
      <c r="AMI66" s="86"/>
    </row>
    <row r="67" spans="1:1023" s="144" customFormat="1" ht="65.25" customHeight="1" x14ac:dyDescent="0.25">
      <c r="A67" s="429">
        <v>24</v>
      </c>
      <c r="B67" s="432" t="s">
        <v>712</v>
      </c>
      <c r="C67" s="367" t="s">
        <v>713</v>
      </c>
      <c r="D67" s="432" t="s">
        <v>268</v>
      </c>
      <c r="E67" s="432" t="s">
        <v>269</v>
      </c>
      <c r="F67" s="438" t="s">
        <v>937</v>
      </c>
      <c r="G67" s="412" t="s">
        <v>938</v>
      </c>
      <c r="H67" s="415" t="str">
        <f>IF(B67="Seguridad_Información","Posibilidad de "&amp;C67&amp;"con "&amp;M67&amp;" "&amp;"por"&amp;" "&amp;I67&amp;" "&amp;"debido a"&amp;" "&amp;L67,"Posibilidad de"&amp;" "&amp;M67&amp;" "&amp;"por"&amp;" "&amp;I67&amp;" debido a"&amp;" "&amp;L67)</f>
        <v>Posibilidad de Afectación Económica y Reputacional por inadecuada caracterización de los activos debido a información, recursos y conocimientos insuficientes para la ejecución del proceso</v>
      </c>
      <c r="I67" s="418" t="s">
        <v>939</v>
      </c>
      <c r="J67" s="136" t="s">
        <v>717</v>
      </c>
      <c r="K67" s="137" t="s">
        <v>940</v>
      </c>
      <c r="L67" s="418" t="s">
        <v>941</v>
      </c>
      <c r="M67" s="418" t="s">
        <v>763</v>
      </c>
      <c r="N67" s="406" t="s">
        <v>942</v>
      </c>
      <c r="O67" s="369" t="s">
        <v>722</v>
      </c>
      <c r="P67" s="390" t="str">
        <f>IF(OR($O67=[3]Tabla_Probabilidad!$D$30,$O67=[3]Tabla_Probabilidad!$D$32,$O67=[3]Tabla_Probabilidad!$J$32),"Muy Baja",IF(OR($O67=[3]Tabla_Probabilidad!$E$30,$O67=[3]Tabla_Probabilidad!$E$32,$O67=[3]Tabla_Probabilidad!$K$32),"Baja",IF(OR($O67=[3]Tabla_Probabilidad!$F$30,$O67=[3]Tabla_Probabilidad!$F$32,$O67=[3]Tabla_Probabilidad!$L$32),"Media",IF(OR($O67=[3]Tabla_Probabilidad!$G$30,$O67=[3]Tabla_Probabilidad!$G$32,$O67=[3]Tabla_Probabilidad!$M$32),"Alta",IF(OR($O67=[3]Tabla_Probabilidad!$H$30,$O67=[3]Tabla_Probabilidad!$H$32,$O67=[3]Tabla_Probabilidad!$N$32),"Muy Alta","")))))</f>
        <v>Media</v>
      </c>
      <c r="Q67" s="385">
        <f t="shared" ref="Q67" si="66">IF(P67="","",IF(P67="Muy Baja",0.2,IF(P67="Baja",0.4,IF(P67="Media",0.6,IF(P67="Alta",0.8,IF(P67="Muy Alta",1,))))))</f>
        <v>0.6</v>
      </c>
      <c r="R67" s="393" t="s">
        <v>723</v>
      </c>
      <c r="S67" s="394" t="str">
        <f>IF(OR($R67=[3]Tabla_Impacto!$D$24,$R67=[3]Tabla_Impacto!$D$27,$R67=[3]Tabla_Impacto!$J$24,$R67=[3]Tabla_Impacto!$P$26,$R67=[3]Tabla_Impacto!$V$26,$R67=[3]Tabla_Impacto!$AB$26),"Leve",IF(OR($R67=[3]Tabla_Impacto!$E$24,$R67=[3]Tabla_Impacto!$E$27,$R67=[3]Tabla_Impacto!$K$24,$R67=[3]Tabla_Impacto!$Q$26,$R67=[3]Tabla_Impacto!$W$26,$R67=[3]Tabla_Impacto!$AC$26),"Menor",IF(OR($R67=[3]Tabla_Impacto!$F$24,$R67=[3]Tabla_Impacto!$F$27,$R67=[3]Tabla_Impacto!$L$24,$R67=[3]Tabla_Impacto!$R$26,$R67=[3]Tabla_Impacto!$X$26,$R67=[3]Tabla_Impacto!$AD$26),"Moderado",IF(OR($R67=[3]Tabla_Impacto!$G$24,$R67=[3]Tabla_Impacto!$G$27,$R67=[3]Tabla_Impacto!$M$24,$R67=[3]Tabla_Impacto!$S$26,$R67=[3]Tabla_Impacto!$Y$26,$R67=[3]Tabla_Impacto!$AE$26),"Mayor",IF(OR($R67=[3]Tabla_Impacto!$H$24,$R67=[3]Tabla_Impacto!$H$27,$R67=[3]Tabla_Impacto!$N$24,$R67=[3]Tabla_Impacto!$T$26,$R67=[3]Tabla_Impacto!$Z$26,$R67=[3]Tabla_Impacto!$AF$26),"Catastrófico","")))))</f>
        <v>Moderado</v>
      </c>
      <c r="T67" s="385">
        <f t="shared" ref="T67" si="67">IF(S67="","",IF(S67="Leve",0.2,IF(S67="Menor",0.4,IF(S67="Moderado",0.6,IF(S67="Mayor",0.8,IF(S67="Catastrófico",1,))))))</f>
        <v>0.6</v>
      </c>
      <c r="U67" s="403" t="str">
        <f t="shared" ref="U67" si="68">IF(OR(AND(P67="Muy Baja",S67="Leve"),AND(P67="Muy Baja",S67="Menor"),AND(P67="Baja",S67="Leve")),"Bajo",IF(OR(AND(P67="Muy baja",S67="Moderado"),AND(P67="Baja",S67="Menor"),AND(P67="Baja",S67="Moderado"),AND(P67="Media",S67="Leve"),AND(P67="Media",S67="Menor"),AND(P67="Media",S67="Moderado"),AND(P67="Alta",S67="Leve"),AND(P67="Alta",S67="Menor")),"Moderado",IF(OR(AND(P67="Muy Baja",S67="Mayor"),AND(P67="Baja",S67="Mayor"),AND(P67="Media",S67="Mayor"),AND(P67="Alta",S67="Moderado"),AND(P67="Alta",S67="Mayor"),AND(P67="Muy Alta",S67="Leve"),AND(P67="Muy Alta",S67="Menor"),AND(P67="Muy Alta",S67="Moderado"),AND(P67="Muy Alta",S67="Mayor")),"Alto",IF(OR(AND(P67="Muy Baja",S67="Catastrófico"),AND(P67="Baja",S67="Catastrófico"),AND(P67="Media",S67="Catastrófico"),AND(P67="Alta",S67="Catastrófico"),AND(P67="Muy Alta",S67="Catastrófico")),"Extremo",""))))</f>
        <v>Moderado</v>
      </c>
      <c r="V67" s="136" t="s">
        <v>91</v>
      </c>
      <c r="W67" s="116" t="s">
        <v>943</v>
      </c>
      <c r="X67" s="117" t="s">
        <v>944</v>
      </c>
      <c r="Y67" s="145" t="s">
        <v>945</v>
      </c>
      <c r="Z67" s="134" t="s">
        <v>946</v>
      </c>
      <c r="AA67" s="120" t="str">
        <f t="shared" si="5"/>
        <v>Probabilidad</v>
      </c>
      <c r="AB67" s="121" t="s">
        <v>727</v>
      </c>
      <c r="AC67" s="121" t="s">
        <v>728</v>
      </c>
      <c r="AD67" s="122" t="str">
        <f t="shared" si="6"/>
        <v>40%</v>
      </c>
      <c r="AE67" s="121" t="s">
        <v>729</v>
      </c>
      <c r="AF67" s="121" t="s">
        <v>730</v>
      </c>
      <c r="AG67" s="121" t="s">
        <v>731</v>
      </c>
      <c r="AH67" s="123">
        <f>IFERROR(IF(AA67="Probabilidad",(Q67-(+Q67*AD67)),IF(AA67="Impacto",Q67,"")),"")</f>
        <v>0.36</v>
      </c>
      <c r="AI67" s="122">
        <f t="shared" si="7"/>
        <v>0.36</v>
      </c>
      <c r="AJ67" s="387" t="str">
        <f t="shared" ref="AJ67" si="69">IFERROR(IF(AK67="","",IF(AK67&lt;=0.2,"Muy Baja",IF(AK67&lt;=0.4,"Baja",IF(AK67&lt;=0.6,"Media",IF(AK67&lt;=0.8,"Alta","Muy Alta"))))),"")</f>
        <v>Muy Baja</v>
      </c>
      <c r="AK67" s="388">
        <f t="shared" ref="AK67" si="70">IFERROR(LOOKUP(MAX(AI67:AI73)+1,(AI67:AI73)),"")</f>
        <v>0.12959999999999999</v>
      </c>
      <c r="AL67" s="124">
        <f>IFERROR(IF(AA67="Impacto",(T67-(+T67*AD67)),IF(AA67="Probabilidad",T67,"")),"")</f>
        <v>0.6</v>
      </c>
      <c r="AM67" s="389" t="str">
        <f t="shared" ref="AM67" si="71">IFERROR(IF(AN67="","",IF(AN67&lt;=0.2,"Leve",IF(AN67&lt;=0.4,"Menor",IF(AN67&lt;=0.6,"Moderado",IF(AN67&lt;=0.8,"Mayor","Catastrófico"))))),"")</f>
        <v>Menor</v>
      </c>
      <c r="AN67" s="388">
        <f t="shared" ref="AN67" si="72">IFERROR(LOOKUP(MAX(AL67:AL73)+1,(AL67:AL73)),"")</f>
        <v>0.33749999999999997</v>
      </c>
      <c r="AO67" s="384" t="str">
        <f t="shared" ref="AO67" si="73">IFERROR(IF(OR(AND(AJ67="Muy Baja",AM67="Leve"),AND(AJ67="Muy Baja",AM67="Menor"),AND(AJ67="Baja",AM67="Leve")),"Bajo",IF(OR(AND(AJ67="Muy baja",AM67="Moderado"),AND(AJ67="Baja",AM67="Menor"),AND(AJ67="Baja",AM67="Moderado"),AND(AJ67="Media",AM67="Leve"),AND(AJ67="Media",AM67="Menor"),AND(AJ67="Media",AM67="Moderado"),AND(AJ67="Alta",AM67="Leve"),AND(AJ67="Alta",AM67="Menor")),"Moderado",IF(OR(AND(AJ67="Muy Baja",AM67="Mayor"),AND(AJ67="Baja",AM67="Mayor"),AND(AJ67="Media",AM67="Mayor"),AND(AJ67="Alta",AM67="Moderado"),AND(AJ67="Alta",AM67="Mayor"),AND(AJ67="Muy Alta",AM67="Leve"),AND(AJ67="Muy Alta",AM67="Menor"),AND(AJ67="Muy Alta",AM67="Moderado"),AND(AJ67="Muy Alta",AM67="Mayor")),"Alto",IF(OR(AND(AJ67="Muy Baja",AM67="Catastrófico"),AND(AJ67="Baja",AM67="Catastrófico"),AND(AJ67="Media",AM67="Catastrófico"),AND(AJ67="Alta",AM67="Catastrófico"),AND(AJ67="Muy Alta",AM67="Catastrófico")),"Extremo","")))),"")</f>
        <v>Bajo</v>
      </c>
      <c r="AP67" s="367" t="s">
        <v>821</v>
      </c>
      <c r="AQ67" s="120" t="s">
        <v>105</v>
      </c>
      <c r="AR67" s="134" t="s">
        <v>94</v>
      </c>
      <c r="AS67" s="134" t="s">
        <v>94</v>
      </c>
      <c r="AT67" s="134" t="s">
        <v>94</v>
      </c>
      <c r="AU67" s="134" t="s">
        <v>94</v>
      </c>
      <c r="AV67" s="402" t="s">
        <v>947</v>
      </c>
      <c r="AW67" s="142" t="s">
        <v>91</v>
      </c>
      <c r="AX67" s="264" t="s">
        <v>2866</v>
      </c>
      <c r="AY67" s="265" t="s">
        <v>3480</v>
      </c>
      <c r="AZ67" s="265" t="s">
        <v>3434</v>
      </c>
      <c r="BA67" s="143" t="s">
        <v>105</v>
      </c>
      <c r="BB67" s="128"/>
      <c r="BC67" s="128"/>
      <c r="BD67" s="128"/>
      <c r="BE67" s="373" t="s">
        <v>2891</v>
      </c>
      <c r="BF67" s="428"/>
      <c r="BG67" s="428"/>
      <c r="BH67" s="164"/>
      <c r="BI67" s="90"/>
      <c r="BJ67" s="90"/>
      <c r="BK67" s="90"/>
      <c r="BL67" s="90"/>
      <c r="BM67" s="90"/>
      <c r="BN67" s="90"/>
      <c r="BO67" s="90"/>
      <c r="BP67" s="90"/>
      <c r="BQ67" s="90"/>
      <c r="BR67" s="90"/>
      <c r="BS67" s="90"/>
      <c r="BT67" s="90"/>
      <c r="BU67" s="90"/>
      <c r="BV67" s="90"/>
      <c r="BW67" s="90"/>
      <c r="BX67" s="90"/>
      <c r="BY67" s="90"/>
      <c r="BZ67" s="90"/>
      <c r="CA67" s="90"/>
      <c r="CB67" s="90"/>
      <c r="CC67" s="90"/>
      <c r="CD67" s="90"/>
      <c r="CE67" s="90"/>
      <c r="CF67" s="90"/>
      <c r="CG67" s="90"/>
      <c r="CH67" s="90"/>
      <c r="CI67" s="90"/>
      <c r="CJ67" s="90"/>
      <c r="CK67" s="90"/>
      <c r="CL67" s="90"/>
      <c r="CM67" s="90"/>
      <c r="CN67" s="90"/>
      <c r="CO67" s="90"/>
      <c r="CP67" s="90"/>
      <c r="CQ67" s="90"/>
      <c r="CR67" s="90"/>
      <c r="CS67" s="90"/>
      <c r="CT67" s="90"/>
      <c r="CU67" s="90"/>
      <c r="CV67" s="90"/>
      <c r="CW67" s="90"/>
      <c r="CX67" s="90"/>
      <c r="CY67" s="90"/>
      <c r="CZ67" s="90"/>
      <c r="DA67" s="90"/>
      <c r="DB67" s="90"/>
      <c r="DC67" s="90"/>
      <c r="DD67" s="90"/>
      <c r="DE67" s="90"/>
      <c r="DF67" s="90"/>
      <c r="DG67" s="90"/>
      <c r="DH67" s="90"/>
      <c r="DI67" s="90"/>
      <c r="DJ67" s="90"/>
      <c r="DK67" s="90"/>
      <c r="DL67" s="90"/>
      <c r="DM67" s="90"/>
      <c r="DN67" s="90"/>
      <c r="DO67" s="90"/>
      <c r="DP67" s="90"/>
      <c r="DQ67" s="90"/>
      <c r="DR67" s="90"/>
      <c r="DS67" s="90"/>
      <c r="DT67" s="90"/>
      <c r="DU67" s="90"/>
      <c r="DV67" s="90"/>
      <c r="DW67" s="90"/>
      <c r="DX67" s="90"/>
      <c r="DY67" s="90"/>
      <c r="DZ67" s="90"/>
      <c r="EA67" s="90"/>
      <c r="EB67" s="90"/>
      <c r="EC67" s="90"/>
      <c r="ED67" s="90"/>
      <c r="EE67" s="90"/>
      <c r="EF67" s="90"/>
      <c r="EG67" s="90"/>
      <c r="EH67" s="90"/>
      <c r="EI67" s="90"/>
      <c r="EJ67" s="90"/>
      <c r="EK67" s="90"/>
      <c r="EL67" s="90"/>
      <c r="EM67" s="90"/>
      <c r="EN67" s="90"/>
      <c r="EO67" s="90"/>
      <c r="EP67" s="90"/>
      <c r="EQ67" s="90"/>
      <c r="ER67" s="90"/>
      <c r="ES67" s="90"/>
      <c r="ET67" s="90"/>
      <c r="EU67" s="90"/>
      <c r="EV67" s="90"/>
      <c r="EW67" s="90"/>
      <c r="EX67" s="90"/>
      <c r="EY67" s="90"/>
      <c r="EZ67" s="90"/>
      <c r="FA67" s="90"/>
      <c r="FB67" s="90"/>
      <c r="FC67" s="90"/>
      <c r="FD67" s="90"/>
      <c r="FE67" s="90"/>
      <c r="FF67" s="90"/>
      <c r="FG67" s="90"/>
      <c r="FH67" s="90"/>
      <c r="FI67" s="90"/>
      <c r="FJ67" s="90"/>
      <c r="FK67" s="90"/>
      <c r="FL67" s="90"/>
      <c r="FM67" s="90"/>
      <c r="FN67" s="90"/>
      <c r="FO67" s="90"/>
      <c r="FP67" s="90"/>
      <c r="FQ67" s="90"/>
      <c r="FR67" s="90"/>
      <c r="FS67" s="90"/>
      <c r="FT67" s="90"/>
      <c r="FU67" s="90"/>
      <c r="FV67" s="90"/>
      <c r="FW67" s="90"/>
      <c r="FX67" s="90"/>
      <c r="FY67" s="90"/>
      <c r="FZ67" s="90"/>
      <c r="GA67" s="90"/>
      <c r="GB67" s="90"/>
      <c r="GC67" s="90"/>
      <c r="GD67" s="90"/>
      <c r="GE67" s="90"/>
      <c r="GF67" s="90"/>
      <c r="GG67" s="90"/>
      <c r="GH67" s="90"/>
      <c r="GI67" s="90"/>
      <c r="GJ67" s="90"/>
      <c r="GK67" s="90"/>
      <c r="GL67" s="90"/>
      <c r="GM67" s="90"/>
      <c r="GN67" s="90"/>
      <c r="GO67" s="90"/>
      <c r="GP67" s="90"/>
      <c r="GQ67" s="90"/>
      <c r="GR67" s="90"/>
      <c r="GS67" s="90"/>
      <c r="GT67" s="90"/>
      <c r="GU67" s="90"/>
      <c r="GV67" s="90"/>
      <c r="GW67" s="90"/>
      <c r="GX67" s="90"/>
      <c r="GY67" s="90"/>
      <c r="GZ67" s="90"/>
      <c r="HA67" s="90"/>
      <c r="HB67" s="90"/>
      <c r="HC67" s="90"/>
      <c r="HD67" s="90"/>
      <c r="HE67" s="90"/>
      <c r="HF67" s="90"/>
      <c r="HG67" s="90"/>
      <c r="HH67" s="90"/>
      <c r="HI67" s="90"/>
      <c r="HJ67" s="90"/>
      <c r="HK67" s="90"/>
      <c r="HL67" s="90"/>
      <c r="HM67" s="90"/>
      <c r="HN67" s="90"/>
      <c r="HO67" s="90"/>
      <c r="HP67" s="90"/>
      <c r="HQ67" s="90"/>
      <c r="HR67" s="90"/>
      <c r="HS67" s="90"/>
      <c r="HT67" s="90"/>
      <c r="HU67" s="90"/>
      <c r="HV67" s="90"/>
      <c r="HW67" s="90"/>
      <c r="HX67" s="90"/>
      <c r="HY67" s="90"/>
      <c r="HZ67" s="90"/>
      <c r="IA67" s="90"/>
      <c r="IB67" s="90"/>
      <c r="IC67" s="90"/>
      <c r="ID67" s="90"/>
      <c r="IE67" s="90"/>
      <c r="IF67" s="90"/>
      <c r="IG67" s="90"/>
      <c r="IH67" s="90"/>
      <c r="II67" s="90"/>
      <c r="IJ67" s="90"/>
      <c r="IK67" s="90"/>
      <c r="IL67" s="90"/>
      <c r="IM67" s="90"/>
      <c r="IN67" s="90"/>
      <c r="IO67" s="90"/>
      <c r="IP67" s="90"/>
      <c r="IQ67" s="90"/>
      <c r="IR67" s="90"/>
      <c r="IS67" s="90"/>
      <c r="IT67" s="90"/>
      <c r="IU67" s="90"/>
      <c r="IV67" s="90"/>
      <c r="IW67" s="90"/>
      <c r="IX67" s="90"/>
      <c r="IY67" s="90"/>
      <c r="IZ67" s="90"/>
      <c r="JA67" s="90"/>
      <c r="JB67" s="90"/>
      <c r="JC67" s="90"/>
      <c r="JD67" s="90"/>
      <c r="JE67" s="90"/>
      <c r="JF67" s="90"/>
      <c r="JG67" s="90"/>
      <c r="JH67" s="90"/>
      <c r="JI67" s="90"/>
      <c r="JJ67" s="90"/>
      <c r="JK67" s="90"/>
      <c r="JL67" s="90"/>
      <c r="JM67" s="90"/>
      <c r="JN67" s="90"/>
      <c r="JO67" s="90"/>
      <c r="JP67" s="90"/>
      <c r="JQ67" s="90"/>
      <c r="JR67" s="90"/>
      <c r="JS67" s="90"/>
      <c r="JT67" s="90"/>
      <c r="JU67" s="90"/>
      <c r="JV67" s="90"/>
      <c r="JW67" s="90"/>
      <c r="JX67" s="90"/>
      <c r="JY67" s="90"/>
      <c r="JZ67" s="90"/>
      <c r="KA67" s="90"/>
      <c r="KB67" s="90"/>
      <c r="KC67" s="90"/>
      <c r="KD67" s="90"/>
      <c r="KE67" s="90"/>
      <c r="KF67" s="90"/>
      <c r="KG67" s="90"/>
      <c r="KH67" s="90"/>
      <c r="KI67" s="90"/>
      <c r="KJ67" s="90"/>
      <c r="KK67" s="90"/>
      <c r="KL67" s="90"/>
      <c r="KM67" s="90"/>
      <c r="KN67" s="90"/>
      <c r="KO67" s="90"/>
      <c r="KP67" s="90"/>
      <c r="KQ67" s="90"/>
      <c r="KR67" s="90"/>
      <c r="KS67" s="90"/>
      <c r="KT67" s="90"/>
      <c r="KU67" s="90"/>
      <c r="KV67" s="90"/>
      <c r="KW67" s="90"/>
      <c r="KX67" s="90"/>
      <c r="KY67" s="90"/>
      <c r="KZ67" s="90"/>
      <c r="LA67" s="90"/>
      <c r="LB67" s="90"/>
      <c r="LC67" s="90"/>
      <c r="LD67" s="90"/>
      <c r="LE67" s="90"/>
      <c r="LF67" s="90"/>
      <c r="LG67" s="90"/>
      <c r="LH67" s="90"/>
      <c r="LI67" s="90"/>
      <c r="LJ67" s="90"/>
      <c r="LK67" s="90"/>
      <c r="LL67" s="90"/>
      <c r="LM67" s="90"/>
      <c r="LN67" s="90"/>
      <c r="LO67" s="90"/>
      <c r="LP67" s="90"/>
      <c r="LQ67" s="90"/>
      <c r="LR67" s="90"/>
      <c r="LS67" s="90"/>
      <c r="LT67" s="90"/>
      <c r="LU67" s="90"/>
      <c r="LV67" s="90"/>
      <c r="LW67" s="90"/>
      <c r="LX67" s="90"/>
      <c r="LY67" s="90"/>
      <c r="LZ67" s="90"/>
      <c r="MA67" s="90"/>
      <c r="MB67" s="90"/>
      <c r="MC67" s="90"/>
      <c r="MD67" s="90"/>
      <c r="ME67" s="90"/>
      <c r="MF67" s="90"/>
      <c r="MG67" s="90"/>
      <c r="MH67" s="90"/>
      <c r="MI67" s="90"/>
      <c r="MJ67" s="90"/>
      <c r="MK67" s="90"/>
      <c r="ML67" s="90"/>
      <c r="MM67" s="90"/>
      <c r="MN67" s="90"/>
      <c r="MO67" s="90"/>
      <c r="MP67" s="90"/>
      <c r="MQ67" s="90"/>
      <c r="MR67" s="90"/>
      <c r="MS67" s="90"/>
      <c r="MT67" s="90"/>
      <c r="MU67" s="90"/>
      <c r="MV67" s="90"/>
      <c r="MW67" s="90"/>
      <c r="MX67" s="90"/>
      <c r="MY67" s="90"/>
      <c r="MZ67" s="90"/>
      <c r="NA67" s="90"/>
      <c r="NB67" s="90"/>
      <c r="NC67" s="90"/>
      <c r="ND67" s="90"/>
      <c r="NE67" s="90"/>
      <c r="NF67" s="90"/>
      <c r="NG67" s="90"/>
      <c r="NH67" s="90"/>
      <c r="NI67" s="90"/>
      <c r="NJ67" s="90"/>
      <c r="NK67" s="90"/>
      <c r="NL67" s="90"/>
      <c r="NM67" s="90"/>
      <c r="NN67" s="90"/>
      <c r="NO67" s="90"/>
      <c r="NP67" s="90"/>
      <c r="NQ67" s="90"/>
      <c r="NR67" s="90"/>
      <c r="NS67" s="90"/>
      <c r="NT67" s="90"/>
      <c r="NU67" s="90"/>
      <c r="NV67" s="90"/>
      <c r="NW67" s="90"/>
      <c r="NX67" s="90"/>
      <c r="NY67" s="90"/>
      <c r="NZ67" s="90"/>
      <c r="OA67" s="90"/>
      <c r="OB67" s="90"/>
      <c r="OC67" s="90"/>
      <c r="OD67" s="90"/>
      <c r="OE67" s="90"/>
      <c r="OF67" s="90"/>
      <c r="OG67" s="90"/>
      <c r="OH67" s="90"/>
      <c r="OI67" s="90"/>
      <c r="OJ67" s="90"/>
      <c r="OK67" s="90"/>
      <c r="OL67" s="90"/>
      <c r="OM67" s="90"/>
      <c r="ON67" s="90"/>
      <c r="OO67" s="90"/>
      <c r="OP67" s="90"/>
      <c r="OQ67" s="90"/>
      <c r="OR67" s="90"/>
      <c r="OS67" s="90"/>
      <c r="OT67" s="90"/>
      <c r="OU67" s="90"/>
      <c r="OV67" s="90"/>
      <c r="OW67" s="90"/>
      <c r="OX67" s="90"/>
      <c r="OY67" s="90"/>
      <c r="OZ67" s="90"/>
      <c r="PA67" s="90"/>
      <c r="PB67" s="90"/>
      <c r="PC67" s="90"/>
      <c r="PD67" s="90"/>
      <c r="PE67" s="90"/>
      <c r="PF67" s="90"/>
      <c r="PG67" s="90"/>
      <c r="PH67" s="90"/>
      <c r="PI67" s="90"/>
      <c r="PJ67" s="90"/>
      <c r="PK67" s="90"/>
      <c r="PL67" s="90"/>
      <c r="PM67" s="90"/>
      <c r="PN67" s="90"/>
      <c r="PO67" s="90"/>
      <c r="PP67" s="90"/>
      <c r="PQ67" s="90"/>
      <c r="PR67" s="90"/>
      <c r="PS67" s="90"/>
      <c r="PT67" s="90"/>
      <c r="PU67" s="90"/>
      <c r="PV67" s="90"/>
      <c r="PW67" s="90"/>
      <c r="PX67" s="90"/>
      <c r="PY67" s="90"/>
      <c r="PZ67" s="90"/>
      <c r="QA67" s="90"/>
      <c r="QB67" s="90"/>
      <c r="QC67" s="90"/>
      <c r="QD67" s="90"/>
      <c r="QE67" s="90"/>
      <c r="QF67" s="90"/>
      <c r="QG67" s="90"/>
      <c r="QH67" s="90"/>
      <c r="QI67" s="90"/>
      <c r="QJ67" s="90"/>
      <c r="QK67" s="90"/>
      <c r="QL67" s="90"/>
      <c r="QM67" s="90"/>
      <c r="QN67" s="90"/>
      <c r="QO67" s="90"/>
      <c r="QP67" s="90"/>
      <c r="QQ67" s="90"/>
      <c r="QR67" s="90"/>
      <c r="QS67" s="90"/>
      <c r="QT67" s="90"/>
      <c r="QU67" s="90"/>
      <c r="QV67" s="90"/>
      <c r="QW67" s="90"/>
      <c r="QX67" s="90"/>
      <c r="QY67" s="90"/>
      <c r="QZ67" s="90"/>
      <c r="RA67" s="90"/>
      <c r="RB67" s="90"/>
      <c r="RC67" s="90"/>
      <c r="RD67" s="90"/>
      <c r="RE67" s="90"/>
      <c r="RF67" s="90"/>
      <c r="RG67" s="90"/>
      <c r="RH67" s="90"/>
      <c r="RI67" s="90"/>
      <c r="RJ67" s="90"/>
      <c r="RK67" s="90"/>
      <c r="RL67" s="90"/>
      <c r="RM67" s="90"/>
      <c r="RN67" s="90"/>
      <c r="RO67" s="90"/>
      <c r="RP67" s="90"/>
      <c r="RQ67" s="90"/>
      <c r="RR67" s="90"/>
      <c r="RS67" s="90"/>
      <c r="RT67" s="90"/>
      <c r="RU67" s="90"/>
      <c r="RV67" s="90"/>
      <c r="RW67" s="90"/>
      <c r="RX67" s="90"/>
      <c r="RY67" s="90"/>
      <c r="RZ67" s="90"/>
      <c r="SA67" s="90"/>
      <c r="SB67" s="90"/>
      <c r="SC67" s="90"/>
      <c r="SD67" s="90"/>
      <c r="SE67" s="90"/>
      <c r="SF67" s="90"/>
      <c r="SG67" s="90"/>
      <c r="SH67" s="90"/>
      <c r="SI67" s="90"/>
      <c r="SJ67" s="90"/>
      <c r="SK67" s="90"/>
      <c r="SL67" s="90"/>
      <c r="SM67" s="90"/>
      <c r="SN67" s="90"/>
      <c r="SO67" s="90"/>
      <c r="SP67" s="90"/>
      <c r="SQ67" s="90"/>
      <c r="SR67" s="90"/>
      <c r="SS67" s="90"/>
      <c r="ST67" s="90"/>
      <c r="SU67" s="90"/>
      <c r="SV67" s="90"/>
      <c r="SW67" s="90"/>
      <c r="SX67" s="90"/>
      <c r="SY67" s="90"/>
      <c r="SZ67" s="90"/>
      <c r="TA67" s="90"/>
      <c r="TB67" s="90"/>
      <c r="TC67" s="90"/>
      <c r="TD67" s="90"/>
      <c r="TE67" s="90"/>
      <c r="TF67" s="90"/>
      <c r="TG67" s="90"/>
      <c r="TH67" s="90"/>
      <c r="TI67" s="90"/>
      <c r="TJ67" s="90"/>
      <c r="TK67" s="90"/>
      <c r="TL67" s="90"/>
      <c r="TM67" s="90"/>
      <c r="TN67" s="90"/>
      <c r="TO67" s="90"/>
      <c r="TP67" s="90"/>
      <c r="TQ67" s="90"/>
      <c r="TR67" s="90"/>
      <c r="TS67" s="90"/>
      <c r="TT67" s="90"/>
      <c r="TU67" s="90"/>
      <c r="TV67" s="90"/>
      <c r="TW67" s="90"/>
      <c r="TX67" s="90"/>
      <c r="TY67" s="90"/>
      <c r="TZ67" s="90"/>
      <c r="UA67" s="90"/>
      <c r="UB67" s="90"/>
      <c r="UC67" s="90"/>
      <c r="UD67" s="90"/>
      <c r="UE67" s="90"/>
      <c r="UF67" s="90"/>
      <c r="UG67" s="90"/>
      <c r="UH67" s="90"/>
      <c r="UI67" s="90"/>
      <c r="UJ67" s="90"/>
      <c r="UK67" s="90"/>
      <c r="UL67" s="90"/>
      <c r="UM67" s="90"/>
      <c r="UN67" s="90"/>
      <c r="UO67" s="90"/>
      <c r="UP67" s="90"/>
      <c r="UQ67" s="90"/>
      <c r="UR67" s="90"/>
      <c r="US67" s="90"/>
      <c r="UT67" s="90"/>
      <c r="UU67" s="90"/>
      <c r="UV67" s="90"/>
      <c r="UW67" s="90"/>
      <c r="UX67" s="90"/>
      <c r="UY67" s="90"/>
      <c r="UZ67" s="90"/>
      <c r="VA67" s="90"/>
      <c r="VB67" s="90"/>
      <c r="VC67" s="90"/>
      <c r="VD67" s="90"/>
      <c r="VE67" s="90"/>
      <c r="VF67" s="90"/>
      <c r="VG67" s="90"/>
      <c r="VH67" s="90"/>
      <c r="VI67" s="90"/>
      <c r="VJ67" s="90"/>
      <c r="VK67" s="90"/>
      <c r="VL67" s="90"/>
      <c r="VM67" s="90"/>
      <c r="VN67" s="90"/>
      <c r="VO67" s="90"/>
      <c r="VP67" s="90"/>
      <c r="VQ67" s="90"/>
      <c r="VR67" s="90"/>
      <c r="VS67" s="90"/>
      <c r="VT67" s="90"/>
      <c r="VU67" s="90"/>
      <c r="VV67" s="90"/>
      <c r="VW67" s="90"/>
      <c r="VX67" s="90"/>
      <c r="VY67" s="90"/>
      <c r="VZ67" s="90"/>
      <c r="WA67" s="90"/>
      <c r="WB67" s="90"/>
      <c r="WC67" s="90"/>
      <c r="WD67" s="90"/>
      <c r="WE67" s="90"/>
      <c r="WF67" s="90"/>
      <c r="WG67" s="90"/>
      <c r="WH67" s="90"/>
      <c r="WI67" s="90"/>
      <c r="WJ67" s="90"/>
      <c r="WK67" s="90"/>
      <c r="WL67" s="90"/>
      <c r="WM67" s="90"/>
      <c r="WN67" s="90"/>
      <c r="WO67" s="90"/>
      <c r="WP67" s="90"/>
      <c r="WQ67" s="90"/>
      <c r="WR67" s="90"/>
      <c r="WS67" s="90"/>
      <c r="WT67" s="90"/>
      <c r="WU67" s="90"/>
      <c r="WV67" s="90"/>
      <c r="WW67" s="90"/>
      <c r="WX67" s="90"/>
      <c r="WY67" s="90"/>
      <c r="WZ67" s="90"/>
      <c r="XA67" s="90"/>
      <c r="XB67" s="90"/>
      <c r="XC67" s="90"/>
      <c r="XD67" s="90"/>
      <c r="XE67" s="90"/>
      <c r="XF67" s="90"/>
      <c r="XG67" s="90"/>
      <c r="XH67" s="90"/>
      <c r="XI67" s="90"/>
      <c r="XJ67" s="90"/>
      <c r="XK67" s="90"/>
      <c r="XL67" s="90"/>
      <c r="XM67" s="90"/>
      <c r="XN67" s="90"/>
      <c r="XO67" s="90"/>
      <c r="XP67" s="90"/>
      <c r="XQ67" s="90"/>
      <c r="XR67" s="90"/>
      <c r="XS67" s="90"/>
      <c r="XT67" s="90"/>
      <c r="XU67" s="90"/>
      <c r="XV67" s="90"/>
      <c r="XW67" s="90"/>
      <c r="XX67" s="90"/>
      <c r="XY67" s="90"/>
      <c r="XZ67" s="90"/>
      <c r="YA67" s="90"/>
      <c r="YB67" s="90"/>
      <c r="YC67" s="90"/>
      <c r="YD67" s="90"/>
      <c r="YE67" s="90"/>
      <c r="YF67" s="90"/>
      <c r="YG67" s="90"/>
      <c r="YH67" s="90"/>
      <c r="YI67" s="90"/>
      <c r="YJ67" s="90"/>
      <c r="YK67" s="90"/>
      <c r="YL67" s="90"/>
      <c r="YM67" s="90"/>
      <c r="YN67" s="90"/>
      <c r="YO67" s="90"/>
      <c r="YP67" s="90"/>
      <c r="YQ67" s="90"/>
      <c r="YR67" s="90"/>
      <c r="YS67" s="90"/>
      <c r="YT67" s="90"/>
      <c r="YU67" s="90"/>
      <c r="YV67" s="90"/>
      <c r="YW67" s="90"/>
      <c r="YX67" s="90"/>
      <c r="YY67" s="90"/>
      <c r="YZ67" s="90"/>
      <c r="ZA67" s="90"/>
      <c r="ZB67" s="90"/>
      <c r="ZC67" s="90"/>
      <c r="ZD67" s="90"/>
      <c r="ZE67" s="90"/>
      <c r="ZF67" s="90"/>
      <c r="ZG67" s="90"/>
      <c r="ZH67" s="90"/>
      <c r="ZI67" s="90"/>
      <c r="ZJ67" s="90"/>
      <c r="ZK67" s="90"/>
      <c r="ZL67" s="90"/>
      <c r="ZM67" s="90"/>
      <c r="ZN67" s="90"/>
      <c r="ZO67" s="90"/>
      <c r="ZP67" s="90"/>
      <c r="ZQ67" s="90"/>
      <c r="ZR67" s="90"/>
      <c r="ZS67" s="90"/>
      <c r="ZT67" s="90"/>
      <c r="ZU67" s="90"/>
      <c r="ZV67" s="90"/>
      <c r="ZW67" s="90"/>
      <c r="ZX67" s="90"/>
      <c r="ZY67" s="90"/>
      <c r="ZZ67" s="90"/>
      <c r="AAA67" s="90"/>
      <c r="AAB67" s="90"/>
      <c r="AAC67" s="90"/>
      <c r="AAD67" s="90"/>
      <c r="AAE67" s="90"/>
      <c r="AAF67" s="90"/>
      <c r="AAG67" s="90"/>
      <c r="AAH67" s="90"/>
      <c r="AAI67" s="90"/>
      <c r="AAJ67" s="90"/>
      <c r="AAK67" s="90"/>
      <c r="AAL67" s="90"/>
      <c r="AAM67" s="90"/>
      <c r="AAN67" s="90"/>
      <c r="AAO67" s="90"/>
      <c r="AAP67" s="90"/>
      <c r="AAQ67" s="90"/>
      <c r="AAR67" s="90"/>
      <c r="AAS67" s="90"/>
      <c r="AAT67" s="90"/>
      <c r="AAU67" s="90"/>
      <c r="AAV67" s="90"/>
      <c r="AAW67" s="90"/>
      <c r="AAX67" s="90"/>
      <c r="AAY67" s="90"/>
      <c r="AAZ67" s="90"/>
      <c r="ABA67" s="90"/>
      <c r="ABB67" s="90"/>
      <c r="ABC67" s="90"/>
      <c r="ABD67" s="90"/>
      <c r="ABE67" s="90"/>
      <c r="ABF67" s="90"/>
      <c r="ABG67" s="90"/>
      <c r="ABH67" s="90"/>
      <c r="ABI67" s="90"/>
      <c r="ABJ67" s="90"/>
      <c r="ABK67" s="90"/>
      <c r="ABL67" s="90"/>
      <c r="ABM67" s="90"/>
      <c r="ABN67" s="90"/>
      <c r="ABO67" s="90"/>
      <c r="ABP67" s="90"/>
      <c r="ABQ67" s="90"/>
      <c r="ABR67" s="90"/>
      <c r="ABS67" s="90"/>
      <c r="ABT67" s="90"/>
      <c r="ABU67" s="90"/>
      <c r="ABV67" s="90"/>
      <c r="ABW67" s="90"/>
      <c r="ABX67" s="90"/>
      <c r="ABY67" s="90"/>
      <c r="ABZ67" s="90"/>
      <c r="ACA67" s="90"/>
      <c r="ACB67" s="90"/>
      <c r="ACC67" s="90"/>
      <c r="ACD67" s="90"/>
      <c r="ACE67" s="90"/>
      <c r="ACF67" s="90"/>
      <c r="ACG67" s="90"/>
      <c r="ACH67" s="90"/>
      <c r="ACI67" s="90"/>
      <c r="ACJ67" s="90"/>
      <c r="ACK67" s="90"/>
      <c r="ACL67" s="90"/>
      <c r="ACM67" s="90"/>
      <c r="ACN67" s="90"/>
      <c r="ACO67" s="90"/>
      <c r="ACP67" s="90"/>
      <c r="ACQ67" s="90"/>
      <c r="ACR67" s="90"/>
      <c r="ACS67" s="90"/>
      <c r="ACT67" s="90"/>
      <c r="ACU67" s="90"/>
      <c r="ACV67" s="90"/>
      <c r="ACW67" s="90"/>
      <c r="ACX67" s="90"/>
      <c r="ACY67" s="90"/>
      <c r="ACZ67" s="90"/>
      <c r="ADA67" s="90"/>
      <c r="ADB67" s="90"/>
      <c r="ADC67" s="90"/>
      <c r="ADD67" s="90"/>
      <c r="ADE67" s="90"/>
      <c r="ADF67" s="90"/>
      <c r="ADG67" s="90"/>
      <c r="ADH67" s="90"/>
      <c r="ADI67" s="90"/>
      <c r="ADJ67" s="90"/>
      <c r="ADK67" s="90"/>
      <c r="ADL67" s="90"/>
      <c r="ADM67" s="90"/>
      <c r="ADN67" s="90"/>
      <c r="ADO67" s="90"/>
      <c r="ADP67" s="90"/>
      <c r="ADQ67" s="90"/>
      <c r="ADR67" s="90"/>
      <c r="ADS67" s="90"/>
      <c r="ADT67" s="90"/>
      <c r="ADU67" s="90"/>
      <c r="ADV67" s="90"/>
      <c r="ADW67" s="90"/>
      <c r="ADX67" s="90"/>
      <c r="ADY67" s="90"/>
      <c r="ADZ67" s="90"/>
      <c r="AEA67" s="90"/>
      <c r="AEB67" s="90"/>
      <c r="AEC67" s="90"/>
      <c r="AED67" s="90"/>
      <c r="AEE67" s="90"/>
      <c r="AEF67" s="90"/>
      <c r="AEG67" s="90"/>
      <c r="AEH67" s="90"/>
      <c r="AEI67" s="90"/>
      <c r="AEJ67" s="90"/>
      <c r="AEK67" s="90"/>
      <c r="AEL67" s="90"/>
      <c r="AEM67" s="90"/>
      <c r="AEN67" s="90"/>
      <c r="AEO67" s="90"/>
      <c r="AEP67" s="90"/>
      <c r="AEQ67" s="90"/>
      <c r="AER67" s="90"/>
      <c r="AES67" s="90"/>
      <c r="AET67" s="90"/>
      <c r="AEU67" s="90"/>
      <c r="AEV67" s="90"/>
      <c r="AEW67" s="90"/>
      <c r="AEX67" s="90"/>
      <c r="AEY67" s="90"/>
      <c r="AEZ67" s="90"/>
      <c r="AFA67" s="90"/>
      <c r="AFB67" s="90"/>
      <c r="AFC67" s="90"/>
      <c r="AFD67" s="90"/>
      <c r="AFE67" s="90"/>
      <c r="AFF67" s="90"/>
      <c r="AFG67" s="90"/>
      <c r="AFH67" s="90"/>
      <c r="AFI67" s="90"/>
      <c r="AFJ67" s="90"/>
      <c r="AFK67" s="90"/>
      <c r="AFL67" s="90"/>
      <c r="AFM67" s="90"/>
      <c r="AFN67" s="90"/>
      <c r="AFO67" s="90"/>
      <c r="AFP67" s="90"/>
      <c r="AFQ67" s="90"/>
      <c r="AFR67" s="90"/>
      <c r="AFS67" s="90"/>
      <c r="AFT67" s="90"/>
      <c r="AFU67" s="90"/>
      <c r="AFV67" s="90"/>
      <c r="AFW67" s="90"/>
      <c r="AFX67" s="90"/>
      <c r="AFY67" s="90"/>
      <c r="AFZ67" s="90"/>
      <c r="AGA67" s="90"/>
      <c r="AGB67" s="90"/>
      <c r="AGC67" s="90"/>
      <c r="AGD67" s="90"/>
      <c r="AGE67" s="90"/>
      <c r="AGF67" s="90"/>
      <c r="AGG67" s="90"/>
      <c r="AGH67" s="90"/>
      <c r="AGI67" s="90"/>
      <c r="AGJ67" s="90"/>
      <c r="AGK67" s="90"/>
      <c r="AGL67" s="90"/>
      <c r="AGM67" s="90"/>
      <c r="AGN67" s="90"/>
      <c r="AGO67" s="90"/>
      <c r="AGP67" s="90"/>
      <c r="AGQ67" s="90"/>
      <c r="AGR67" s="90"/>
      <c r="AGS67" s="90"/>
      <c r="AGT67" s="90"/>
      <c r="AGU67" s="90"/>
      <c r="AGV67" s="90"/>
      <c r="AGW67" s="90"/>
      <c r="AGX67" s="90"/>
      <c r="AGY67" s="90"/>
      <c r="AGZ67" s="90"/>
      <c r="AHA67" s="90"/>
      <c r="AHB67" s="90"/>
      <c r="AHC67" s="90"/>
      <c r="AHD67" s="90"/>
      <c r="AHE67" s="90"/>
      <c r="AHF67" s="90"/>
      <c r="AHG67" s="90"/>
      <c r="AHH67" s="90"/>
      <c r="AHI67" s="90"/>
      <c r="AHJ67" s="90"/>
      <c r="AHK67" s="90"/>
      <c r="AHL67" s="90"/>
      <c r="AHM67" s="90"/>
      <c r="AHN67" s="90"/>
      <c r="AHO67" s="90"/>
      <c r="AHP67" s="90"/>
      <c r="AHQ67" s="90"/>
      <c r="AHR67" s="90"/>
      <c r="AHS67" s="90"/>
      <c r="AHT67" s="90"/>
      <c r="AHU67" s="90"/>
      <c r="AHV67" s="90"/>
      <c r="AHW67" s="90"/>
      <c r="AHX67" s="90"/>
      <c r="AHY67" s="90"/>
      <c r="AHZ67" s="90"/>
      <c r="AIA67" s="90"/>
      <c r="AIB67" s="90"/>
      <c r="AIC67" s="90"/>
      <c r="AID67" s="90"/>
      <c r="AIE67" s="90"/>
      <c r="AIF67" s="90"/>
      <c r="AIG67" s="90"/>
      <c r="AIH67" s="90"/>
      <c r="AII67" s="90"/>
      <c r="AIJ67" s="90"/>
      <c r="AIK67" s="90"/>
      <c r="AIL67" s="90"/>
      <c r="AIM67" s="90"/>
      <c r="AIN67" s="90"/>
      <c r="AIO67" s="90"/>
      <c r="AIP67" s="90"/>
      <c r="AIQ67" s="90"/>
      <c r="AIR67" s="90"/>
      <c r="AIS67" s="90"/>
      <c r="AIT67" s="90"/>
      <c r="AIU67" s="90"/>
      <c r="AIV67" s="90"/>
      <c r="AIW67" s="90"/>
      <c r="AIX67" s="90"/>
      <c r="AIY67" s="90"/>
      <c r="AIZ67" s="90"/>
      <c r="AJA67" s="90"/>
      <c r="AJB67" s="90"/>
      <c r="AJC67" s="90"/>
      <c r="AJD67" s="90"/>
      <c r="AJE67" s="90"/>
      <c r="AJF67" s="90"/>
      <c r="AJG67" s="90"/>
      <c r="AJH67" s="90"/>
      <c r="AJI67" s="90"/>
      <c r="AJJ67" s="90"/>
      <c r="AJK67" s="90"/>
      <c r="AJL67" s="90"/>
      <c r="AJM67" s="90"/>
      <c r="AJN67" s="90"/>
      <c r="AJO67" s="90"/>
      <c r="AJP67" s="90"/>
      <c r="AJQ67" s="90"/>
      <c r="AJR67" s="90"/>
      <c r="AJS67" s="90"/>
      <c r="AJT67" s="90"/>
      <c r="AJU67" s="90"/>
      <c r="AJV67" s="90"/>
      <c r="AJW67" s="90"/>
      <c r="AJX67" s="90"/>
      <c r="AJY67" s="90"/>
      <c r="AJZ67" s="90"/>
      <c r="AKA67" s="90"/>
      <c r="AKB67" s="90"/>
      <c r="AKC67" s="90"/>
      <c r="AKD67" s="90"/>
      <c r="AKE67" s="90"/>
      <c r="AKF67" s="90"/>
      <c r="AKG67" s="90"/>
      <c r="AKH67" s="90"/>
      <c r="AKI67" s="90"/>
      <c r="AKJ67" s="90"/>
      <c r="AKK67" s="90"/>
      <c r="AKL67" s="90"/>
      <c r="AKM67" s="90"/>
      <c r="AKN67" s="90"/>
      <c r="AKO67" s="90"/>
      <c r="AKP67" s="90"/>
      <c r="AKQ67" s="90"/>
      <c r="AKR67" s="90"/>
      <c r="AKS67" s="90"/>
      <c r="AKT67" s="90"/>
      <c r="AKU67" s="90"/>
      <c r="AKV67" s="90"/>
      <c r="AKW67" s="90"/>
      <c r="AKX67" s="90"/>
      <c r="AKY67" s="90"/>
      <c r="AKZ67" s="90"/>
      <c r="ALA67" s="90"/>
      <c r="ALB67" s="90"/>
      <c r="ALC67" s="90"/>
      <c r="ALD67" s="90"/>
      <c r="ALE67" s="90"/>
      <c r="ALF67" s="90"/>
      <c r="ALG67" s="90"/>
      <c r="ALH67" s="90"/>
      <c r="ALI67" s="90"/>
      <c r="ALJ67" s="90"/>
      <c r="ALK67" s="90"/>
      <c r="ALL67" s="90"/>
      <c r="ALM67" s="90"/>
      <c r="ALN67" s="90"/>
      <c r="ALO67" s="90"/>
      <c r="ALP67" s="90"/>
      <c r="ALQ67" s="90"/>
      <c r="ALR67" s="90"/>
      <c r="ALS67" s="90"/>
      <c r="ALT67" s="90"/>
      <c r="ALU67" s="90"/>
      <c r="ALV67" s="90"/>
      <c r="ALW67" s="90"/>
      <c r="ALX67" s="90"/>
      <c r="ALY67" s="90"/>
      <c r="ALZ67" s="90"/>
      <c r="AMA67" s="90"/>
      <c r="AMB67" s="90"/>
      <c r="AMC67" s="90"/>
      <c r="AMD67" s="90"/>
      <c r="AME67" s="90"/>
      <c r="AMF67" s="90"/>
      <c r="AMG67" s="90"/>
      <c r="AMH67" s="90"/>
      <c r="AMI67" s="90"/>
    </row>
    <row r="68" spans="1:1023" ht="69.75" customHeight="1" x14ac:dyDescent="0.3">
      <c r="A68" s="430">
        <v>24</v>
      </c>
      <c r="B68" s="433" t="s">
        <v>712</v>
      </c>
      <c r="C68" s="367"/>
      <c r="D68" s="433" t="s">
        <v>268</v>
      </c>
      <c r="E68" s="433" t="s">
        <v>269</v>
      </c>
      <c r="F68" s="439"/>
      <c r="G68" s="413"/>
      <c r="H68" s="416"/>
      <c r="I68" s="419"/>
      <c r="J68" s="136" t="s">
        <v>735</v>
      </c>
      <c r="K68" s="137" t="s">
        <v>948</v>
      </c>
      <c r="L68" s="419"/>
      <c r="M68" s="419"/>
      <c r="N68" s="407"/>
      <c r="O68" s="369"/>
      <c r="P68" s="391"/>
      <c r="Q68" s="385"/>
      <c r="R68" s="393"/>
      <c r="S68" s="394"/>
      <c r="T68" s="385"/>
      <c r="U68" s="404"/>
      <c r="V68" s="136" t="s">
        <v>112</v>
      </c>
      <c r="W68" s="116" t="s">
        <v>949</v>
      </c>
      <c r="X68" s="117" t="s">
        <v>950</v>
      </c>
      <c r="Y68" s="145" t="s">
        <v>945</v>
      </c>
      <c r="Z68" s="134" t="s">
        <v>946</v>
      </c>
      <c r="AA68" s="120" t="str">
        <f t="shared" si="5"/>
        <v>Probabilidad</v>
      </c>
      <c r="AB68" s="121" t="s">
        <v>727</v>
      </c>
      <c r="AC68" s="121" t="s">
        <v>728</v>
      </c>
      <c r="AD68" s="122" t="str">
        <f t="shared" si="6"/>
        <v>40%</v>
      </c>
      <c r="AE68" s="121" t="s">
        <v>729</v>
      </c>
      <c r="AF68" s="121" t="s">
        <v>730</v>
      </c>
      <c r="AG68" s="121" t="s">
        <v>731</v>
      </c>
      <c r="AH68" s="123">
        <f>IFERROR(IF(AND(AA67="Probabilidad",AA68="Probabilidad"),(AI67-(+AI67*AD68)),IF(AND(AA68="Probabilidad",AA67="Impacto"),(AI67-(+AI67*AD68)),IF(AA68="Impacto",AI67,""))),"")</f>
        <v>0.216</v>
      </c>
      <c r="AI68" s="122">
        <f t="shared" si="7"/>
        <v>0.216</v>
      </c>
      <c r="AJ68" s="387"/>
      <c r="AK68" s="388"/>
      <c r="AL68" s="124">
        <f t="shared" si="8"/>
        <v>0.6</v>
      </c>
      <c r="AM68" s="389"/>
      <c r="AN68" s="388"/>
      <c r="AO68" s="384"/>
      <c r="AP68" s="367"/>
      <c r="AQ68" s="120" t="s">
        <v>118</v>
      </c>
      <c r="AR68" s="134" t="s">
        <v>94</v>
      </c>
      <c r="AS68" s="134" t="s">
        <v>94</v>
      </c>
      <c r="AT68" s="134" t="s">
        <v>94</v>
      </c>
      <c r="AU68" s="134" t="s">
        <v>94</v>
      </c>
      <c r="AV68" s="402"/>
      <c r="AW68" s="142" t="s">
        <v>112</v>
      </c>
      <c r="AX68" s="264" t="s">
        <v>2866</v>
      </c>
      <c r="AY68" s="265" t="s">
        <v>3481</v>
      </c>
      <c r="AZ68" s="265" t="s">
        <v>3435</v>
      </c>
      <c r="BA68" s="143" t="s">
        <v>118</v>
      </c>
      <c r="BB68" s="128"/>
      <c r="BC68" s="128"/>
      <c r="BD68" s="128"/>
      <c r="BE68" s="373"/>
      <c r="BF68" s="428"/>
      <c r="BG68" s="428"/>
      <c r="BH68" s="164"/>
      <c r="AMI68" s="86"/>
    </row>
    <row r="69" spans="1:1023" ht="98.25" customHeight="1" x14ac:dyDescent="0.3">
      <c r="A69" s="430">
        <v>24</v>
      </c>
      <c r="B69" s="433" t="s">
        <v>712</v>
      </c>
      <c r="C69" s="367"/>
      <c r="D69" s="433" t="s">
        <v>268</v>
      </c>
      <c r="E69" s="433" t="s">
        <v>269</v>
      </c>
      <c r="F69" s="439"/>
      <c r="G69" s="413"/>
      <c r="H69" s="416"/>
      <c r="I69" s="419"/>
      <c r="J69" s="136" t="s">
        <v>741</v>
      </c>
      <c r="K69" s="137" t="s">
        <v>951</v>
      </c>
      <c r="L69" s="419"/>
      <c r="M69" s="419"/>
      <c r="N69" s="407"/>
      <c r="O69" s="369"/>
      <c r="P69" s="391"/>
      <c r="Q69" s="385"/>
      <c r="R69" s="393"/>
      <c r="S69" s="394"/>
      <c r="T69" s="385"/>
      <c r="U69" s="404"/>
      <c r="V69" s="136" t="s">
        <v>124</v>
      </c>
      <c r="W69" s="116" t="s">
        <v>952</v>
      </c>
      <c r="X69" s="161" t="s">
        <v>953</v>
      </c>
      <c r="Y69" s="165" t="s">
        <v>94</v>
      </c>
      <c r="Z69" s="166" t="s">
        <v>946</v>
      </c>
      <c r="AA69" s="120" t="str">
        <f t="shared" si="5"/>
        <v>Probabilidad</v>
      </c>
      <c r="AB69" s="121" t="s">
        <v>727</v>
      </c>
      <c r="AC69" s="121" t="s">
        <v>728</v>
      </c>
      <c r="AD69" s="122" t="str">
        <f t="shared" si="6"/>
        <v>40%</v>
      </c>
      <c r="AE69" s="121" t="s">
        <v>954</v>
      </c>
      <c r="AF69" s="121" t="s">
        <v>730</v>
      </c>
      <c r="AG69" s="121" t="s">
        <v>955</v>
      </c>
      <c r="AH69" s="123">
        <f t="shared" ref="AH69:AH73" si="74">IFERROR(IF(AND(AA68="Probabilidad",AA69="Probabilidad"),(AI68-(+AI68*AD69)),IF(AND(AA69="Probabilidad",AA68="Impacto"),(AI68-(+AI68*AD69)),IF(AA69="Impacto",AI68,""))),"")</f>
        <v>0.12959999999999999</v>
      </c>
      <c r="AI69" s="122">
        <f t="shared" si="7"/>
        <v>0.12959999999999999</v>
      </c>
      <c r="AJ69" s="387"/>
      <c r="AK69" s="388"/>
      <c r="AL69" s="124">
        <f t="shared" si="8"/>
        <v>0.6</v>
      </c>
      <c r="AM69" s="389"/>
      <c r="AN69" s="388"/>
      <c r="AO69" s="384"/>
      <c r="AP69" s="367"/>
      <c r="AQ69" s="120" t="s">
        <v>128</v>
      </c>
      <c r="AR69" s="134" t="s">
        <v>94</v>
      </c>
      <c r="AS69" s="134" t="s">
        <v>94</v>
      </c>
      <c r="AT69" s="134" t="s">
        <v>94</v>
      </c>
      <c r="AU69" s="134" t="s">
        <v>94</v>
      </c>
      <c r="AV69" s="402"/>
      <c r="AW69" s="142" t="s">
        <v>124</v>
      </c>
      <c r="AX69" s="264" t="s">
        <v>2866</v>
      </c>
      <c r="AY69" s="265" t="s">
        <v>3482</v>
      </c>
      <c r="AZ69" s="265" t="s">
        <v>3436</v>
      </c>
      <c r="BA69" s="143" t="s">
        <v>128</v>
      </c>
      <c r="BB69" s="128"/>
      <c r="BC69" s="128"/>
      <c r="BD69" s="128"/>
      <c r="BE69" s="373"/>
      <c r="BF69" s="428"/>
      <c r="BG69" s="428"/>
      <c r="BH69" s="164"/>
      <c r="AMI69" s="86"/>
    </row>
    <row r="70" spans="1:1023" ht="93" customHeight="1" x14ac:dyDescent="0.3">
      <c r="A70" s="430">
        <v>24</v>
      </c>
      <c r="B70" s="433" t="s">
        <v>712</v>
      </c>
      <c r="C70" s="367"/>
      <c r="D70" s="433" t="s">
        <v>268</v>
      </c>
      <c r="E70" s="433" t="s">
        <v>269</v>
      </c>
      <c r="F70" s="439"/>
      <c r="G70" s="413"/>
      <c r="H70" s="416"/>
      <c r="I70" s="419"/>
      <c r="J70" s="136" t="s">
        <v>749</v>
      </c>
      <c r="K70" s="137" t="s">
        <v>956</v>
      </c>
      <c r="L70" s="419"/>
      <c r="M70" s="419"/>
      <c r="N70" s="407"/>
      <c r="O70" s="369"/>
      <c r="P70" s="391"/>
      <c r="Q70" s="385"/>
      <c r="R70" s="393"/>
      <c r="S70" s="394"/>
      <c r="T70" s="385"/>
      <c r="U70" s="404"/>
      <c r="V70" s="136" t="s">
        <v>131</v>
      </c>
      <c r="W70" s="116" t="s">
        <v>957</v>
      </c>
      <c r="X70" s="117" t="s">
        <v>958</v>
      </c>
      <c r="Y70" s="145" t="s">
        <v>281</v>
      </c>
      <c r="Z70" s="134" t="s">
        <v>830</v>
      </c>
      <c r="AA70" s="120" t="str">
        <f t="shared" si="5"/>
        <v>Impacto</v>
      </c>
      <c r="AB70" s="121" t="s">
        <v>808</v>
      </c>
      <c r="AC70" s="121" t="s">
        <v>728</v>
      </c>
      <c r="AD70" s="122" t="str">
        <f t="shared" si="6"/>
        <v>25%</v>
      </c>
      <c r="AE70" s="121" t="s">
        <v>729</v>
      </c>
      <c r="AF70" s="121" t="s">
        <v>730</v>
      </c>
      <c r="AG70" s="121" t="s">
        <v>731</v>
      </c>
      <c r="AH70" s="123">
        <f t="shared" si="74"/>
        <v>0.12959999999999999</v>
      </c>
      <c r="AI70" s="122">
        <f t="shared" si="7"/>
        <v>0.12959999999999999</v>
      </c>
      <c r="AJ70" s="387"/>
      <c r="AK70" s="388"/>
      <c r="AL70" s="124">
        <f t="shared" si="8"/>
        <v>0.44999999999999996</v>
      </c>
      <c r="AM70" s="389"/>
      <c r="AN70" s="388"/>
      <c r="AO70" s="384"/>
      <c r="AP70" s="367"/>
      <c r="AQ70" s="120" t="s">
        <v>136</v>
      </c>
      <c r="AR70" s="134" t="s">
        <v>94</v>
      </c>
      <c r="AS70" s="134" t="s">
        <v>94</v>
      </c>
      <c r="AT70" s="134" t="s">
        <v>94</v>
      </c>
      <c r="AU70" s="134" t="s">
        <v>94</v>
      </c>
      <c r="AV70" s="402"/>
      <c r="AW70" s="142" t="s">
        <v>131</v>
      </c>
      <c r="AX70" s="264" t="s">
        <v>2866</v>
      </c>
      <c r="AY70" s="265" t="s">
        <v>2909</v>
      </c>
      <c r="AZ70" s="265" t="s">
        <v>2907</v>
      </c>
      <c r="BA70" s="143" t="s">
        <v>136</v>
      </c>
      <c r="BB70" s="128"/>
      <c r="BC70" s="128"/>
      <c r="BD70" s="128"/>
      <c r="BE70" s="373"/>
      <c r="BF70" s="428"/>
      <c r="BG70" s="428"/>
      <c r="BH70" s="164"/>
      <c r="AMI70" s="86"/>
    </row>
    <row r="71" spans="1:1023" ht="114.75" customHeight="1" x14ac:dyDescent="0.3">
      <c r="A71" s="430">
        <v>24</v>
      </c>
      <c r="B71" s="433" t="s">
        <v>712</v>
      </c>
      <c r="C71" s="367"/>
      <c r="D71" s="433" t="s">
        <v>268</v>
      </c>
      <c r="E71" s="433" t="s">
        <v>269</v>
      </c>
      <c r="F71" s="439"/>
      <c r="G71" s="413"/>
      <c r="H71" s="416"/>
      <c r="I71" s="419"/>
      <c r="J71" s="136" t="s">
        <v>756</v>
      </c>
      <c r="K71" s="137" t="s">
        <v>959</v>
      </c>
      <c r="L71" s="419"/>
      <c r="M71" s="419"/>
      <c r="N71" s="407"/>
      <c r="O71" s="369"/>
      <c r="P71" s="391"/>
      <c r="Q71" s="385"/>
      <c r="R71" s="393"/>
      <c r="S71" s="394"/>
      <c r="T71" s="385"/>
      <c r="U71" s="404"/>
      <c r="V71" s="136" t="s">
        <v>139</v>
      </c>
      <c r="W71" s="116" t="s">
        <v>960</v>
      </c>
      <c r="X71" s="117" t="s">
        <v>961</v>
      </c>
      <c r="Y71" s="117" t="s">
        <v>281</v>
      </c>
      <c r="Z71" s="135" t="s">
        <v>962</v>
      </c>
      <c r="AA71" s="120" t="str">
        <f t="shared" si="5"/>
        <v>Impacto</v>
      </c>
      <c r="AB71" s="121" t="s">
        <v>808</v>
      </c>
      <c r="AC71" s="121" t="s">
        <v>728</v>
      </c>
      <c r="AD71" s="122" t="str">
        <f t="shared" si="6"/>
        <v>25%</v>
      </c>
      <c r="AE71" s="121" t="s">
        <v>729</v>
      </c>
      <c r="AF71" s="121" t="s">
        <v>730</v>
      </c>
      <c r="AG71" s="121" t="s">
        <v>731</v>
      </c>
      <c r="AH71" s="123">
        <f t="shared" si="74"/>
        <v>0.12959999999999999</v>
      </c>
      <c r="AI71" s="122">
        <f t="shared" si="7"/>
        <v>0.12959999999999999</v>
      </c>
      <c r="AJ71" s="387"/>
      <c r="AK71" s="388"/>
      <c r="AL71" s="124">
        <f t="shared" si="8"/>
        <v>0.33749999999999997</v>
      </c>
      <c r="AM71" s="389"/>
      <c r="AN71" s="388"/>
      <c r="AO71" s="384"/>
      <c r="AP71" s="367"/>
      <c r="AQ71" s="120" t="s">
        <v>145</v>
      </c>
      <c r="AR71" s="134" t="s">
        <v>94</v>
      </c>
      <c r="AS71" s="134" t="s">
        <v>94</v>
      </c>
      <c r="AT71" s="134" t="s">
        <v>94</v>
      </c>
      <c r="AU71" s="134" t="s">
        <v>94</v>
      </c>
      <c r="AV71" s="402"/>
      <c r="AW71" s="142" t="s">
        <v>139</v>
      </c>
      <c r="AX71" s="264" t="s">
        <v>2866</v>
      </c>
      <c r="AY71" s="265" t="s">
        <v>2910</v>
      </c>
      <c r="AZ71" s="265" t="s">
        <v>2907</v>
      </c>
      <c r="BA71" s="143" t="s">
        <v>145</v>
      </c>
      <c r="BB71" s="128"/>
      <c r="BC71" s="128"/>
      <c r="BD71" s="128"/>
      <c r="BE71" s="373"/>
      <c r="BF71" s="428"/>
      <c r="BG71" s="428"/>
      <c r="BH71" s="164"/>
      <c r="AMI71" s="86"/>
    </row>
    <row r="72" spans="1:1023" ht="81.75" customHeight="1" x14ac:dyDescent="0.3">
      <c r="A72" s="430">
        <v>24</v>
      </c>
      <c r="B72" s="433" t="s">
        <v>712</v>
      </c>
      <c r="C72" s="367"/>
      <c r="D72" s="433" t="s">
        <v>268</v>
      </c>
      <c r="E72" s="433" t="s">
        <v>269</v>
      </c>
      <c r="F72" s="439"/>
      <c r="G72" s="413"/>
      <c r="H72" s="416"/>
      <c r="I72" s="419"/>
      <c r="J72" s="136" t="s">
        <v>757</v>
      </c>
      <c r="K72" s="137" t="s">
        <v>963</v>
      </c>
      <c r="L72" s="419"/>
      <c r="M72" s="419"/>
      <c r="N72" s="407"/>
      <c r="O72" s="369"/>
      <c r="P72" s="391"/>
      <c r="Q72" s="385"/>
      <c r="R72" s="393"/>
      <c r="S72" s="394"/>
      <c r="T72" s="385"/>
      <c r="U72" s="404"/>
      <c r="V72" s="136" t="s">
        <v>150</v>
      </c>
      <c r="W72" s="116"/>
      <c r="X72" s="117" t="s">
        <v>963</v>
      </c>
      <c r="Y72" s="117" t="s">
        <v>963</v>
      </c>
      <c r="Z72" s="135" t="s">
        <v>963</v>
      </c>
      <c r="AA72" s="120" t="str">
        <f t="shared" si="5"/>
        <v/>
      </c>
      <c r="AB72" s="121"/>
      <c r="AC72" s="121"/>
      <c r="AD72" s="122" t="str">
        <f t="shared" si="6"/>
        <v/>
      </c>
      <c r="AE72" s="121"/>
      <c r="AF72" s="121"/>
      <c r="AG72" s="121"/>
      <c r="AH72" s="123" t="str">
        <f t="shared" si="74"/>
        <v/>
      </c>
      <c r="AI72" s="122" t="str">
        <f t="shared" si="7"/>
        <v/>
      </c>
      <c r="AJ72" s="387"/>
      <c r="AK72" s="388"/>
      <c r="AL72" s="124" t="str">
        <f t="shared" si="8"/>
        <v/>
      </c>
      <c r="AM72" s="389"/>
      <c r="AN72" s="388"/>
      <c r="AO72" s="384"/>
      <c r="AP72" s="367"/>
      <c r="AQ72" s="120" t="s">
        <v>155</v>
      </c>
      <c r="AR72" s="134" t="s">
        <v>94</v>
      </c>
      <c r="AS72" s="134" t="s">
        <v>94</v>
      </c>
      <c r="AT72" s="134" t="s">
        <v>94</v>
      </c>
      <c r="AU72" s="134" t="s">
        <v>94</v>
      </c>
      <c r="AV72" s="402"/>
      <c r="AW72" s="142" t="s">
        <v>150</v>
      </c>
      <c r="AX72" s="128"/>
      <c r="AY72" s="129"/>
      <c r="AZ72" s="130"/>
      <c r="BA72" s="143" t="s">
        <v>155</v>
      </c>
      <c r="BB72" s="128"/>
      <c r="BC72" s="128"/>
      <c r="BD72" s="128"/>
      <c r="BE72" s="373"/>
      <c r="BF72" s="428"/>
      <c r="BG72" s="428"/>
      <c r="BH72" s="164"/>
      <c r="AMI72" s="86"/>
    </row>
    <row r="73" spans="1:1023" ht="16.5" customHeight="1" x14ac:dyDescent="0.3">
      <c r="A73" s="431">
        <v>24</v>
      </c>
      <c r="B73" s="434" t="s">
        <v>712</v>
      </c>
      <c r="C73" s="367"/>
      <c r="D73" s="434" t="s">
        <v>268</v>
      </c>
      <c r="E73" s="434" t="s">
        <v>269</v>
      </c>
      <c r="F73" s="440"/>
      <c r="G73" s="414"/>
      <c r="H73" s="417"/>
      <c r="I73" s="420"/>
      <c r="J73" s="136" t="s">
        <v>758</v>
      </c>
      <c r="K73" s="137"/>
      <c r="L73" s="420"/>
      <c r="M73" s="420"/>
      <c r="N73" s="408"/>
      <c r="O73" s="369"/>
      <c r="P73" s="392"/>
      <c r="Q73" s="385"/>
      <c r="R73" s="393"/>
      <c r="S73" s="394"/>
      <c r="T73" s="385"/>
      <c r="U73" s="405"/>
      <c r="V73" s="136" t="s">
        <v>161</v>
      </c>
      <c r="W73" s="116"/>
      <c r="X73" s="117"/>
      <c r="Y73" s="145"/>
      <c r="Z73" s="134"/>
      <c r="AA73" s="120" t="str">
        <f t="shared" si="5"/>
        <v/>
      </c>
      <c r="AB73" s="121"/>
      <c r="AC73" s="121"/>
      <c r="AD73" s="122" t="str">
        <f t="shared" si="6"/>
        <v/>
      </c>
      <c r="AE73" s="121"/>
      <c r="AF73" s="121"/>
      <c r="AG73" s="121"/>
      <c r="AH73" s="123" t="str">
        <f t="shared" si="74"/>
        <v/>
      </c>
      <c r="AI73" s="122" t="str">
        <f t="shared" si="7"/>
        <v/>
      </c>
      <c r="AJ73" s="387"/>
      <c r="AK73" s="388"/>
      <c r="AL73" s="124" t="str">
        <f t="shared" si="8"/>
        <v/>
      </c>
      <c r="AM73" s="389"/>
      <c r="AN73" s="388"/>
      <c r="AO73" s="384"/>
      <c r="AP73" s="367"/>
      <c r="AQ73" s="120" t="s">
        <v>162</v>
      </c>
      <c r="AR73" s="134" t="s">
        <v>94</v>
      </c>
      <c r="AS73" s="134" t="s">
        <v>94</v>
      </c>
      <c r="AT73" s="134" t="s">
        <v>94</v>
      </c>
      <c r="AU73" s="134" t="s">
        <v>94</v>
      </c>
      <c r="AV73" s="402"/>
      <c r="AW73" s="142" t="s">
        <v>161</v>
      </c>
      <c r="AX73" s="128"/>
      <c r="AY73" s="129"/>
      <c r="AZ73" s="130"/>
      <c r="BA73" s="143" t="s">
        <v>162</v>
      </c>
      <c r="BB73" s="128"/>
      <c r="BC73" s="128"/>
      <c r="BD73" s="128"/>
      <c r="BE73" s="373"/>
      <c r="BF73" s="428"/>
      <c r="BG73" s="428"/>
      <c r="BH73" s="164"/>
      <c r="AMI73" s="86"/>
    </row>
    <row r="74" spans="1:1023" s="144" customFormat="1" ht="66" customHeight="1" x14ac:dyDescent="0.25">
      <c r="A74" s="429">
        <v>25</v>
      </c>
      <c r="B74" s="432" t="s">
        <v>712</v>
      </c>
      <c r="C74" s="367" t="s">
        <v>713</v>
      </c>
      <c r="D74" s="432" t="s">
        <v>163</v>
      </c>
      <c r="E74" s="432" t="s">
        <v>164</v>
      </c>
      <c r="F74" s="427" t="s">
        <v>964</v>
      </c>
      <c r="G74" s="367" t="s">
        <v>965</v>
      </c>
      <c r="H74" s="368" t="str">
        <f>IF(B74="Seguridad_Información","Posibilidad de "&amp;C74&amp;"con "&amp;M74&amp;" "&amp;"por"&amp;" "&amp;I74&amp;" "&amp;"debido a"&amp;" "&amp;L74,"Posibilidad de"&amp;" "&amp;M74&amp;" "&amp;"por"&amp;" "&amp;I74&amp;" debido a"&amp;" "&amp;L74)</f>
        <v xml:space="preserve">Posibilidad de Afectación Económica y Reputacional por no contar con proveedores idóneos disponibles para satisfacer las necesidades de servicio debido a un proceso de selección inadecuado o desierto </v>
      </c>
      <c r="I74" s="425" t="s">
        <v>966</v>
      </c>
      <c r="J74" s="136" t="s">
        <v>717</v>
      </c>
      <c r="K74" s="115" t="s">
        <v>967</v>
      </c>
      <c r="L74" s="425" t="s">
        <v>968</v>
      </c>
      <c r="M74" s="425" t="s">
        <v>763</v>
      </c>
      <c r="N74" s="426" t="s">
        <v>969</v>
      </c>
      <c r="O74" s="369" t="s">
        <v>722</v>
      </c>
      <c r="P74" s="390" t="str">
        <f>IF(OR($O74=[3]Tabla_Probabilidad!$D$30,$O74=[3]Tabla_Probabilidad!$D$32,$O74=[3]Tabla_Probabilidad!$J$32),"Muy Baja",IF(OR($O74=[3]Tabla_Probabilidad!$E$30,$O74=[3]Tabla_Probabilidad!$E$32,$O74=[3]Tabla_Probabilidad!$K$32),"Baja",IF(OR($O74=[3]Tabla_Probabilidad!$F$30,$O74=[3]Tabla_Probabilidad!$F$32,$O74=[3]Tabla_Probabilidad!$L$32),"Media",IF(OR($O74=[3]Tabla_Probabilidad!$G$30,$O74=[3]Tabla_Probabilidad!$G$32,$O74=[3]Tabla_Probabilidad!$M$32),"Alta",IF(OR($O74=[3]Tabla_Probabilidad!$H$30,$O74=[3]Tabla_Probabilidad!$H$32,$O74=[3]Tabla_Probabilidad!$N$32),"Muy Alta","")))))</f>
        <v>Media</v>
      </c>
      <c r="Q74" s="385">
        <f t="shared" ref="Q74" si="75">IF(P74="","",IF(P74="Muy Baja",0.2,IF(P74="Baja",0.4,IF(P74="Media",0.6,IF(P74="Alta",0.8,IF(P74="Muy Alta",1,))))))</f>
        <v>0.6</v>
      </c>
      <c r="R74" s="393" t="s">
        <v>723</v>
      </c>
      <c r="S74" s="394" t="str">
        <f>IF(OR($R74=[3]Tabla_Impacto!$D$24,$R74=[3]Tabla_Impacto!$D$27,$R74=[3]Tabla_Impacto!$J$24,$R74=[3]Tabla_Impacto!$P$26,$R74=[3]Tabla_Impacto!$V$26,$R74=[3]Tabla_Impacto!$AB$26),"Leve",IF(OR($R74=[3]Tabla_Impacto!$E$24,$R74=[3]Tabla_Impacto!$E$27,$R74=[3]Tabla_Impacto!$K$24,$R74=[3]Tabla_Impacto!$Q$26,$R74=[3]Tabla_Impacto!$W$26,$R74=[3]Tabla_Impacto!$AC$26),"Menor",IF(OR($R74=[3]Tabla_Impacto!$F$24,$R74=[3]Tabla_Impacto!$F$27,$R74=[3]Tabla_Impacto!$L$24,$R74=[3]Tabla_Impacto!$R$26,$R74=[3]Tabla_Impacto!$X$26,$R74=[3]Tabla_Impacto!$AD$26),"Moderado",IF(OR($R74=[3]Tabla_Impacto!$G$24,$R74=[3]Tabla_Impacto!$G$27,$R74=[3]Tabla_Impacto!$M$24,$R74=[3]Tabla_Impacto!$S$26,$R74=[3]Tabla_Impacto!$Y$26,$R74=[3]Tabla_Impacto!$AE$26),"Mayor",IF(OR($R74=[3]Tabla_Impacto!$H$24,$R74=[3]Tabla_Impacto!$H$27,$R74=[3]Tabla_Impacto!$N$24,$R74=[3]Tabla_Impacto!$T$26,$R74=[3]Tabla_Impacto!$Z$26,$R74=[3]Tabla_Impacto!$AF$26),"Catastrófico","")))))</f>
        <v>Moderado</v>
      </c>
      <c r="T74" s="385">
        <f t="shared" ref="T74" si="76">IF(S74="","",IF(S74="Leve",0.2,IF(S74="Menor",0.4,IF(S74="Moderado",0.6,IF(S74="Mayor",0.8,IF(S74="Catastrófico",1,))))))</f>
        <v>0.6</v>
      </c>
      <c r="U74" s="386" t="str">
        <f t="shared" ref="U74" si="77">IF(OR(AND(P74="Muy Baja",S74="Leve"),AND(P74="Muy Baja",S74="Menor"),AND(P74="Baja",S74="Leve")),"Bajo",IF(OR(AND(P74="Muy baja",S74="Moderado"),AND(P74="Baja",S74="Menor"),AND(P74="Baja",S74="Moderado"),AND(P74="Media",S74="Leve"),AND(P74="Media",S74="Menor"),AND(P74="Media",S74="Moderado"),AND(P74="Alta",S74="Leve"),AND(P74="Alta",S74="Menor")),"Moderado",IF(OR(AND(P74="Muy Baja",S74="Mayor"),AND(P74="Baja",S74="Mayor"),AND(P74="Media",S74="Mayor"),AND(P74="Alta",S74="Moderado"),AND(P74="Alta",S74="Mayor"),AND(P74="Muy Alta",S74="Leve"),AND(P74="Muy Alta",S74="Menor"),AND(P74="Muy Alta",S74="Moderado"),AND(P74="Muy Alta",S74="Mayor")),"Alto",IF(OR(AND(P74="Muy Baja",S74="Catastrófico"),AND(P74="Baja",S74="Catastrófico"),AND(P74="Media",S74="Catastrófico"),AND(P74="Alta",S74="Catastrófico"),AND(P74="Muy Alta",S74="Catastrófico")),"Extremo",""))))</f>
        <v>Moderado</v>
      </c>
      <c r="V74" s="136" t="s">
        <v>91</v>
      </c>
      <c r="W74" s="116" t="s">
        <v>970</v>
      </c>
      <c r="X74" s="117" t="s">
        <v>971</v>
      </c>
      <c r="Y74" s="118" t="s">
        <v>972</v>
      </c>
      <c r="Z74" s="118" t="s">
        <v>173</v>
      </c>
      <c r="AA74" s="120" t="str">
        <f t="shared" si="5"/>
        <v>Probabilidad</v>
      </c>
      <c r="AB74" s="121" t="s">
        <v>727</v>
      </c>
      <c r="AC74" s="121" t="s">
        <v>728</v>
      </c>
      <c r="AD74" s="122" t="str">
        <f t="shared" si="6"/>
        <v>40%</v>
      </c>
      <c r="AE74" s="121" t="s">
        <v>729</v>
      </c>
      <c r="AF74" s="121" t="s">
        <v>730</v>
      </c>
      <c r="AG74" s="121" t="s">
        <v>731</v>
      </c>
      <c r="AH74" s="123">
        <f>IFERROR(IF(AA74="Probabilidad",(Q74-(+Q74*AD74)),IF(AA74="Impacto",Q74,"")),"")</f>
        <v>0.36</v>
      </c>
      <c r="AI74" s="122">
        <f t="shared" si="7"/>
        <v>0.36</v>
      </c>
      <c r="AJ74" s="387" t="str">
        <f t="shared" ref="AJ74" si="78">IFERROR(IF(AK74="","",IF(AK74&lt;=0.2,"Muy Baja",IF(AK74&lt;=0.4,"Baja",IF(AK74&lt;=0.6,"Media",IF(AK74&lt;=0.8,"Alta","Muy Alta"))))),"")</f>
        <v>Muy Baja</v>
      </c>
      <c r="AK74" s="388">
        <f t="shared" ref="AK74" si="79">IFERROR(LOOKUP(MAX(AI74:AI80)+1,(AI74:AI80)),"")</f>
        <v>0.1512</v>
      </c>
      <c r="AL74" s="124">
        <f>IFERROR(IF(AA74="Impacto",(T74-(+T74*AD74)),IF(AA74="Probabilidad",T74,"")),"")</f>
        <v>0.6</v>
      </c>
      <c r="AM74" s="389" t="str">
        <f t="shared" ref="AM74" si="80">IFERROR(IF(AN74="","",IF(AN74&lt;=0.2,"Leve",IF(AN74&lt;=0.4,"Menor",IF(AN74&lt;=0.6,"Moderado",IF(AN74&lt;=0.8,"Mayor","Catastrófico"))))),"")</f>
        <v>Moderado</v>
      </c>
      <c r="AN74" s="388">
        <f t="shared" ref="AN74" si="81">IFERROR(LOOKUP(MAX(AL74:AL80)+1,(AL74:AL80)),"")</f>
        <v>0.6</v>
      </c>
      <c r="AO74" s="384" t="str">
        <f t="shared" ref="AO74" si="82">IFERROR(IF(OR(AND(AJ74="Muy Baja",AM74="Leve"),AND(AJ74="Muy Baja",AM74="Menor"),AND(AJ74="Baja",AM74="Leve")),"Bajo",IF(OR(AND(AJ74="Muy baja",AM74="Moderado"),AND(AJ74="Baja",AM74="Menor"),AND(AJ74="Baja",AM74="Moderado"),AND(AJ74="Media",AM74="Leve"),AND(AJ74="Media",AM74="Menor"),AND(AJ74="Media",AM74="Moderado"),AND(AJ74="Alta",AM74="Leve"),AND(AJ74="Alta",AM74="Menor")),"Moderado",IF(OR(AND(AJ74="Muy Baja",AM74="Mayor"),AND(AJ74="Baja",AM74="Mayor"),AND(AJ74="Media",AM74="Mayor"),AND(AJ74="Alta",AM74="Moderado"),AND(AJ74="Alta",AM74="Mayor"),AND(AJ74="Muy Alta",AM74="Leve"),AND(AJ74="Muy Alta",AM74="Menor"),AND(AJ74="Muy Alta",AM74="Moderado"),AND(AJ74="Muy Alta",AM74="Mayor")),"Alto",IF(OR(AND(AJ74="Muy Baja",AM74="Catastrófico"),AND(AJ74="Baja",AM74="Catastrófico"),AND(AJ74="Media",AM74="Catastrófico"),AND(AJ74="Alta",AM74="Catastrófico"),AND(AJ74="Muy Alta",AM74="Catastrófico")),"Extremo","")))),"")</f>
        <v>Moderado</v>
      </c>
      <c r="AP74" s="367" t="s">
        <v>104</v>
      </c>
      <c r="AQ74" s="120" t="s">
        <v>105</v>
      </c>
      <c r="AR74" s="119" t="s">
        <v>973</v>
      </c>
      <c r="AS74" s="119" t="s">
        <v>173</v>
      </c>
      <c r="AT74" s="126">
        <v>44713</v>
      </c>
      <c r="AU74" s="127" t="s">
        <v>733</v>
      </c>
      <c r="AV74" s="370" t="s">
        <v>974</v>
      </c>
      <c r="AW74" s="142" t="s">
        <v>91</v>
      </c>
      <c r="AX74" s="253" t="s">
        <v>2867</v>
      </c>
      <c r="AY74" s="271" t="s">
        <v>3492</v>
      </c>
      <c r="AZ74" s="271" t="s">
        <v>3493</v>
      </c>
      <c r="BA74" s="143" t="s">
        <v>105</v>
      </c>
      <c r="BB74" s="128"/>
      <c r="BC74" s="264" t="s">
        <v>2869</v>
      </c>
      <c r="BD74" s="128"/>
      <c r="BE74" s="373" t="s">
        <v>2891</v>
      </c>
      <c r="BF74" s="374"/>
      <c r="BG74" s="374"/>
      <c r="BH74" s="131"/>
      <c r="BI74" s="90"/>
      <c r="BJ74" s="90"/>
      <c r="BK74" s="90"/>
      <c r="BL74" s="90"/>
      <c r="BM74" s="90"/>
      <c r="BN74" s="90"/>
      <c r="BO74" s="90"/>
      <c r="BP74" s="90"/>
      <c r="BQ74" s="90"/>
      <c r="BR74" s="90"/>
      <c r="BS74" s="90"/>
      <c r="BT74" s="90"/>
      <c r="BU74" s="90"/>
      <c r="BV74" s="90"/>
      <c r="BW74" s="90"/>
      <c r="BX74" s="90"/>
      <c r="BY74" s="90"/>
      <c r="BZ74" s="90"/>
      <c r="CA74" s="90"/>
      <c r="CB74" s="90"/>
      <c r="CC74" s="90"/>
      <c r="CD74" s="90"/>
      <c r="CE74" s="90"/>
      <c r="CF74" s="90"/>
      <c r="CG74" s="90"/>
      <c r="CH74" s="90"/>
      <c r="CI74" s="90"/>
      <c r="CJ74" s="90"/>
      <c r="CK74" s="90"/>
      <c r="CL74" s="90"/>
      <c r="CM74" s="90"/>
      <c r="CN74" s="90"/>
      <c r="CO74" s="90"/>
      <c r="CP74" s="90"/>
      <c r="CQ74" s="90"/>
      <c r="CR74" s="90"/>
      <c r="CS74" s="90"/>
      <c r="CT74" s="90"/>
      <c r="CU74" s="90"/>
      <c r="CV74" s="90"/>
      <c r="CW74" s="90"/>
      <c r="CX74" s="90"/>
      <c r="CY74" s="90"/>
      <c r="CZ74" s="90"/>
      <c r="DA74" s="90"/>
      <c r="DB74" s="90"/>
      <c r="DC74" s="90"/>
      <c r="DD74" s="90"/>
      <c r="DE74" s="90"/>
      <c r="DF74" s="90"/>
      <c r="DG74" s="90"/>
      <c r="DH74" s="90"/>
      <c r="DI74" s="90"/>
      <c r="DJ74" s="90"/>
      <c r="DK74" s="90"/>
      <c r="DL74" s="90"/>
      <c r="DM74" s="90"/>
      <c r="DN74" s="90"/>
      <c r="DO74" s="90"/>
      <c r="DP74" s="90"/>
      <c r="DQ74" s="90"/>
      <c r="DR74" s="90"/>
      <c r="DS74" s="90"/>
      <c r="DT74" s="90"/>
      <c r="DU74" s="90"/>
      <c r="DV74" s="90"/>
      <c r="DW74" s="90"/>
      <c r="DX74" s="90"/>
      <c r="DY74" s="90"/>
      <c r="DZ74" s="90"/>
      <c r="EA74" s="90"/>
      <c r="EB74" s="90"/>
      <c r="EC74" s="90"/>
      <c r="ED74" s="90"/>
      <c r="EE74" s="90"/>
      <c r="EF74" s="90"/>
      <c r="EG74" s="90"/>
      <c r="EH74" s="90"/>
      <c r="EI74" s="90"/>
      <c r="EJ74" s="90"/>
      <c r="EK74" s="90"/>
      <c r="EL74" s="90"/>
      <c r="EM74" s="90"/>
      <c r="EN74" s="90"/>
      <c r="EO74" s="90"/>
      <c r="EP74" s="90"/>
      <c r="EQ74" s="90"/>
      <c r="ER74" s="90"/>
      <c r="ES74" s="90"/>
      <c r="ET74" s="90"/>
      <c r="EU74" s="90"/>
      <c r="EV74" s="90"/>
      <c r="EW74" s="90"/>
      <c r="EX74" s="90"/>
      <c r="EY74" s="90"/>
      <c r="EZ74" s="90"/>
      <c r="FA74" s="90"/>
      <c r="FB74" s="90"/>
      <c r="FC74" s="90"/>
      <c r="FD74" s="90"/>
      <c r="FE74" s="90"/>
      <c r="FF74" s="90"/>
      <c r="FG74" s="90"/>
      <c r="FH74" s="90"/>
      <c r="FI74" s="90"/>
      <c r="FJ74" s="90"/>
      <c r="FK74" s="90"/>
      <c r="FL74" s="90"/>
      <c r="FM74" s="90"/>
      <c r="FN74" s="90"/>
      <c r="FO74" s="90"/>
      <c r="FP74" s="90"/>
      <c r="FQ74" s="90"/>
      <c r="FR74" s="90"/>
      <c r="FS74" s="90"/>
      <c r="FT74" s="90"/>
      <c r="FU74" s="90"/>
      <c r="FV74" s="90"/>
      <c r="FW74" s="90"/>
      <c r="FX74" s="90"/>
      <c r="FY74" s="90"/>
      <c r="FZ74" s="90"/>
      <c r="GA74" s="90"/>
      <c r="GB74" s="90"/>
      <c r="GC74" s="90"/>
      <c r="GD74" s="90"/>
      <c r="GE74" s="90"/>
      <c r="GF74" s="90"/>
      <c r="GG74" s="90"/>
      <c r="GH74" s="90"/>
      <c r="GI74" s="90"/>
      <c r="GJ74" s="90"/>
      <c r="GK74" s="90"/>
      <c r="GL74" s="90"/>
      <c r="GM74" s="90"/>
      <c r="GN74" s="90"/>
      <c r="GO74" s="90"/>
      <c r="GP74" s="90"/>
      <c r="GQ74" s="90"/>
      <c r="GR74" s="90"/>
      <c r="GS74" s="90"/>
      <c r="GT74" s="90"/>
      <c r="GU74" s="90"/>
      <c r="GV74" s="90"/>
      <c r="GW74" s="90"/>
      <c r="GX74" s="90"/>
      <c r="GY74" s="90"/>
      <c r="GZ74" s="90"/>
      <c r="HA74" s="90"/>
      <c r="HB74" s="90"/>
      <c r="HC74" s="90"/>
      <c r="HD74" s="90"/>
      <c r="HE74" s="90"/>
      <c r="HF74" s="90"/>
      <c r="HG74" s="90"/>
      <c r="HH74" s="90"/>
      <c r="HI74" s="90"/>
      <c r="HJ74" s="90"/>
      <c r="HK74" s="90"/>
      <c r="HL74" s="90"/>
      <c r="HM74" s="90"/>
      <c r="HN74" s="90"/>
      <c r="HO74" s="90"/>
      <c r="HP74" s="90"/>
      <c r="HQ74" s="90"/>
      <c r="HR74" s="90"/>
      <c r="HS74" s="90"/>
      <c r="HT74" s="90"/>
      <c r="HU74" s="90"/>
      <c r="HV74" s="90"/>
      <c r="HW74" s="90"/>
      <c r="HX74" s="90"/>
      <c r="HY74" s="90"/>
      <c r="HZ74" s="90"/>
      <c r="IA74" s="90"/>
      <c r="IB74" s="90"/>
      <c r="IC74" s="90"/>
      <c r="ID74" s="90"/>
      <c r="IE74" s="90"/>
      <c r="IF74" s="90"/>
      <c r="IG74" s="90"/>
      <c r="IH74" s="90"/>
      <c r="II74" s="90"/>
      <c r="IJ74" s="90"/>
      <c r="IK74" s="90"/>
      <c r="IL74" s="90"/>
      <c r="IM74" s="90"/>
      <c r="IN74" s="90"/>
      <c r="IO74" s="90"/>
      <c r="IP74" s="90"/>
      <c r="IQ74" s="90"/>
      <c r="IR74" s="90"/>
      <c r="IS74" s="90"/>
      <c r="IT74" s="90"/>
      <c r="IU74" s="90"/>
      <c r="IV74" s="90"/>
      <c r="IW74" s="90"/>
      <c r="IX74" s="90"/>
      <c r="IY74" s="90"/>
      <c r="IZ74" s="90"/>
      <c r="JA74" s="90"/>
      <c r="JB74" s="90"/>
      <c r="JC74" s="90"/>
      <c r="JD74" s="90"/>
      <c r="JE74" s="90"/>
      <c r="JF74" s="90"/>
      <c r="JG74" s="90"/>
      <c r="JH74" s="90"/>
      <c r="JI74" s="90"/>
      <c r="JJ74" s="90"/>
      <c r="JK74" s="90"/>
      <c r="JL74" s="90"/>
      <c r="JM74" s="90"/>
      <c r="JN74" s="90"/>
      <c r="JO74" s="90"/>
      <c r="JP74" s="90"/>
      <c r="JQ74" s="90"/>
      <c r="JR74" s="90"/>
      <c r="JS74" s="90"/>
      <c r="JT74" s="90"/>
      <c r="JU74" s="90"/>
      <c r="JV74" s="90"/>
      <c r="JW74" s="90"/>
      <c r="JX74" s="90"/>
      <c r="JY74" s="90"/>
      <c r="JZ74" s="90"/>
      <c r="KA74" s="90"/>
      <c r="KB74" s="90"/>
      <c r="KC74" s="90"/>
      <c r="KD74" s="90"/>
      <c r="KE74" s="90"/>
      <c r="KF74" s="90"/>
      <c r="KG74" s="90"/>
      <c r="KH74" s="90"/>
      <c r="KI74" s="90"/>
      <c r="KJ74" s="90"/>
      <c r="KK74" s="90"/>
      <c r="KL74" s="90"/>
      <c r="KM74" s="90"/>
      <c r="KN74" s="90"/>
      <c r="KO74" s="90"/>
      <c r="KP74" s="90"/>
      <c r="KQ74" s="90"/>
      <c r="KR74" s="90"/>
      <c r="KS74" s="90"/>
      <c r="KT74" s="90"/>
      <c r="KU74" s="90"/>
      <c r="KV74" s="90"/>
      <c r="KW74" s="90"/>
      <c r="KX74" s="90"/>
      <c r="KY74" s="90"/>
      <c r="KZ74" s="90"/>
      <c r="LA74" s="90"/>
      <c r="LB74" s="90"/>
      <c r="LC74" s="90"/>
      <c r="LD74" s="90"/>
      <c r="LE74" s="90"/>
      <c r="LF74" s="90"/>
      <c r="LG74" s="90"/>
      <c r="LH74" s="90"/>
      <c r="LI74" s="90"/>
      <c r="LJ74" s="90"/>
      <c r="LK74" s="90"/>
      <c r="LL74" s="90"/>
      <c r="LM74" s="90"/>
      <c r="LN74" s="90"/>
      <c r="LO74" s="90"/>
      <c r="LP74" s="90"/>
      <c r="LQ74" s="90"/>
      <c r="LR74" s="90"/>
      <c r="LS74" s="90"/>
      <c r="LT74" s="90"/>
      <c r="LU74" s="90"/>
      <c r="LV74" s="90"/>
      <c r="LW74" s="90"/>
      <c r="LX74" s="90"/>
      <c r="LY74" s="90"/>
      <c r="LZ74" s="90"/>
      <c r="MA74" s="90"/>
      <c r="MB74" s="90"/>
      <c r="MC74" s="90"/>
      <c r="MD74" s="90"/>
      <c r="ME74" s="90"/>
      <c r="MF74" s="90"/>
      <c r="MG74" s="90"/>
      <c r="MH74" s="90"/>
      <c r="MI74" s="90"/>
      <c r="MJ74" s="90"/>
      <c r="MK74" s="90"/>
      <c r="ML74" s="90"/>
      <c r="MM74" s="90"/>
      <c r="MN74" s="90"/>
      <c r="MO74" s="90"/>
      <c r="MP74" s="90"/>
      <c r="MQ74" s="90"/>
      <c r="MR74" s="90"/>
      <c r="MS74" s="90"/>
      <c r="MT74" s="90"/>
      <c r="MU74" s="90"/>
      <c r="MV74" s="90"/>
      <c r="MW74" s="90"/>
      <c r="MX74" s="90"/>
      <c r="MY74" s="90"/>
      <c r="MZ74" s="90"/>
      <c r="NA74" s="90"/>
      <c r="NB74" s="90"/>
      <c r="NC74" s="90"/>
      <c r="ND74" s="90"/>
      <c r="NE74" s="90"/>
      <c r="NF74" s="90"/>
      <c r="NG74" s="90"/>
      <c r="NH74" s="90"/>
      <c r="NI74" s="90"/>
      <c r="NJ74" s="90"/>
      <c r="NK74" s="90"/>
      <c r="NL74" s="90"/>
      <c r="NM74" s="90"/>
      <c r="NN74" s="90"/>
      <c r="NO74" s="90"/>
      <c r="NP74" s="90"/>
      <c r="NQ74" s="90"/>
      <c r="NR74" s="90"/>
      <c r="NS74" s="90"/>
      <c r="NT74" s="90"/>
      <c r="NU74" s="90"/>
      <c r="NV74" s="90"/>
      <c r="NW74" s="90"/>
      <c r="NX74" s="90"/>
      <c r="NY74" s="90"/>
      <c r="NZ74" s="90"/>
      <c r="OA74" s="90"/>
      <c r="OB74" s="90"/>
      <c r="OC74" s="90"/>
      <c r="OD74" s="90"/>
      <c r="OE74" s="90"/>
      <c r="OF74" s="90"/>
      <c r="OG74" s="90"/>
      <c r="OH74" s="90"/>
      <c r="OI74" s="90"/>
      <c r="OJ74" s="90"/>
      <c r="OK74" s="90"/>
      <c r="OL74" s="90"/>
      <c r="OM74" s="90"/>
      <c r="ON74" s="90"/>
      <c r="OO74" s="90"/>
      <c r="OP74" s="90"/>
      <c r="OQ74" s="90"/>
      <c r="OR74" s="90"/>
      <c r="OS74" s="90"/>
      <c r="OT74" s="90"/>
      <c r="OU74" s="90"/>
      <c r="OV74" s="90"/>
      <c r="OW74" s="90"/>
      <c r="OX74" s="90"/>
      <c r="OY74" s="90"/>
      <c r="OZ74" s="90"/>
      <c r="PA74" s="90"/>
      <c r="PB74" s="90"/>
      <c r="PC74" s="90"/>
      <c r="PD74" s="90"/>
      <c r="PE74" s="90"/>
      <c r="PF74" s="90"/>
      <c r="PG74" s="90"/>
      <c r="PH74" s="90"/>
      <c r="PI74" s="90"/>
      <c r="PJ74" s="90"/>
      <c r="PK74" s="90"/>
      <c r="PL74" s="90"/>
      <c r="PM74" s="90"/>
      <c r="PN74" s="90"/>
      <c r="PO74" s="90"/>
      <c r="PP74" s="90"/>
      <c r="PQ74" s="90"/>
      <c r="PR74" s="90"/>
      <c r="PS74" s="90"/>
      <c r="PT74" s="90"/>
      <c r="PU74" s="90"/>
      <c r="PV74" s="90"/>
      <c r="PW74" s="90"/>
      <c r="PX74" s="90"/>
      <c r="PY74" s="90"/>
      <c r="PZ74" s="90"/>
      <c r="QA74" s="90"/>
      <c r="QB74" s="90"/>
      <c r="QC74" s="90"/>
      <c r="QD74" s="90"/>
      <c r="QE74" s="90"/>
      <c r="QF74" s="90"/>
      <c r="QG74" s="90"/>
      <c r="QH74" s="90"/>
      <c r="QI74" s="90"/>
      <c r="QJ74" s="90"/>
      <c r="QK74" s="90"/>
      <c r="QL74" s="90"/>
      <c r="QM74" s="90"/>
      <c r="QN74" s="90"/>
      <c r="QO74" s="90"/>
      <c r="QP74" s="90"/>
      <c r="QQ74" s="90"/>
      <c r="QR74" s="90"/>
      <c r="QS74" s="90"/>
      <c r="QT74" s="90"/>
      <c r="QU74" s="90"/>
      <c r="QV74" s="90"/>
      <c r="QW74" s="90"/>
      <c r="QX74" s="90"/>
      <c r="QY74" s="90"/>
      <c r="QZ74" s="90"/>
      <c r="RA74" s="90"/>
      <c r="RB74" s="90"/>
      <c r="RC74" s="90"/>
      <c r="RD74" s="90"/>
      <c r="RE74" s="90"/>
      <c r="RF74" s="90"/>
      <c r="RG74" s="90"/>
      <c r="RH74" s="90"/>
      <c r="RI74" s="90"/>
      <c r="RJ74" s="90"/>
      <c r="RK74" s="90"/>
      <c r="RL74" s="90"/>
      <c r="RM74" s="90"/>
      <c r="RN74" s="90"/>
      <c r="RO74" s="90"/>
      <c r="RP74" s="90"/>
      <c r="RQ74" s="90"/>
      <c r="RR74" s="90"/>
      <c r="RS74" s="90"/>
      <c r="RT74" s="90"/>
      <c r="RU74" s="90"/>
      <c r="RV74" s="90"/>
      <c r="RW74" s="90"/>
      <c r="RX74" s="90"/>
      <c r="RY74" s="90"/>
      <c r="RZ74" s="90"/>
      <c r="SA74" s="90"/>
      <c r="SB74" s="90"/>
      <c r="SC74" s="90"/>
      <c r="SD74" s="90"/>
      <c r="SE74" s="90"/>
      <c r="SF74" s="90"/>
      <c r="SG74" s="90"/>
      <c r="SH74" s="90"/>
      <c r="SI74" s="90"/>
      <c r="SJ74" s="90"/>
      <c r="SK74" s="90"/>
      <c r="SL74" s="90"/>
      <c r="SM74" s="90"/>
      <c r="SN74" s="90"/>
      <c r="SO74" s="90"/>
      <c r="SP74" s="90"/>
      <c r="SQ74" s="90"/>
      <c r="SR74" s="90"/>
      <c r="SS74" s="90"/>
      <c r="ST74" s="90"/>
      <c r="SU74" s="90"/>
      <c r="SV74" s="90"/>
      <c r="SW74" s="90"/>
      <c r="SX74" s="90"/>
      <c r="SY74" s="90"/>
      <c r="SZ74" s="90"/>
      <c r="TA74" s="90"/>
      <c r="TB74" s="90"/>
      <c r="TC74" s="90"/>
      <c r="TD74" s="90"/>
      <c r="TE74" s="90"/>
      <c r="TF74" s="90"/>
      <c r="TG74" s="90"/>
      <c r="TH74" s="90"/>
      <c r="TI74" s="90"/>
      <c r="TJ74" s="90"/>
      <c r="TK74" s="90"/>
      <c r="TL74" s="90"/>
      <c r="TM74" s="90"/>
      <c r="TN74" s="90"/>
      <c r="TO74" s="90"/>
      <c r="TP74" s="90"/>
      <c r="TQ74" s="90"/>
      <c r="TR74" s="90"/>
      <c r="TS74" s="90"/>
      <c r="TT74" s="90"/>
      <c r="TU74" s="90"/>
      <c r="TV74" s="90"/>
      <c r="TW74" s="90"/>
      <c r="TX74" s="90"/>
      <c r="TY74" s="90"/>
      <c r="TZ74" s="90"/>
      <c r="UA74" s="90"/>
      <c r="UB74" s="90"/>
      <c r="UC74" s="90"/>
      <c r="UD74" s="90"/>
      <c r="UE74" s="90"/>
      <c r="UF74" s="90"/>
      <c r="UG74" s="90"/>
      <c r="UH74" s="90"/>
      <c r="UI74" s="90"/>
      <c r="UJ74" s="90"/>
      <c r="UK74" s="90"/>
      <c r="UL74" s="90"/>
      <c r="UM74" s="90"/>
      <c r="UN74" s="90"/>
      <c r="UO74" s="90"/>
      <c r="UP74" s="90"/>
      <c r="UQ74" s="90"/>
      <c r="UR74" s="90"/>
      <c r="US74" s="90"/>
      <c r="UT74" s="90"/>
      <c r="UU74" s="90"/>
      <c r="UV74" s="90"/>
      <c r="UW74" s="90"/>
      <c r="UX74" s="90"/>
      <c r="UY74" s="90"/>
      <c r="UZ74" s="90"/>
      <c r="VA74" s="90"/>
      <c r="VB74" s="90"/>
      <c r="VC74" s="90"/>
      <c r="VD74" s="90"/>
      <c r="VE74" s="90"/>
      <c r="VF74" s="90"/>
      <c r="VG74" s="90"/>
      <c r="VH74" s="90"/>
      <c r="VI74" s="90"/>
      <c r="VJ74" s="90"/>
      <c r="VK74" s="90"/>
      <c r="VL74" s="90"/>
      <c r="VM74" s="90"/>
      <c r="VN74" s="90"/>
      <c r="VO74" s="90"/>
      <c r="VP74" s="90"/>
      <c r="VQ74" s="90"/>
      <c r="VR74" s="90"/>
      <c r="VS74" s="90"/>
      <c r="VT74" s="90"/>
      <c r="VU74" s="90"/>
      <c r="VV74" s="90"/>
      <c r="VW74" s="90"/>
      <c r="VX74" s="90"/>
      <c r="VY74" s="90"/>
      <c r="VZ74" s="90"/>
      <c r="WA74" s="90"/>
      <c r="WB74" s="90"/>
      <c r="WC74" s="90"/>
      <c r="WD74" s="90"/>
      <c r="WE74" s="90"/>
      <c r="WF74" s="90"/>
      <c r="WG74" s="90"/>
      <c r="WH74" s="90"/>
      <c r="WI74" s="90"/>
      <c r="WJ74" s="90"/>
      <c r="WK74" s="90"/>
      <c r="WL74" s="90"/>
      <c r="WM74" s="90"/>
      <c r="WN74" s="90"/>
      <c r="WO74" s="90"/>
      <c r="WP74" s="90"/>
      <c r="WQ74" s="90"/>
      <c r="WR74" s="90"/>
      <c r="WS74" s="90"/>
      <c r="WT74" s="90"/>
      <c r="WU74" s="90"/>
      <c r="WV74" s="90"/>
      <c r="WW74" s="90"/>
      <c r="WX74" s="90"/>
      <c r="WY74" s="90"/>
      <c r="WZ74" s="90"/>
      <c r="XA74" s="90"/>
      <c r="XB74" s="90"/>
      <c r="XC74" s="90"/>
      <c r="XD74" s="90"/>
      <c r="XE74" s="90"/>
      <c r="XF74" s="90"/>
      <c r="XG74" s="90"/>
      <c r="XH74" s="90"/>
      <c r="XI74" s="90"/>
      <c r="XJ74" s="90"/>
      <c r="XK74" s="90"/>
      <c r="XL74" s="90"/>
      <c r="XM74" s="90"/>
      <c r="XN74" s="90"/>
      <c r="XO74" s="90"/>
      <c r="XP74" s="90"/>
      <c r="XQ74" s="90"/>
      <c r="XR74" s="90"/>
      <c r="XS74" s="90"/>
      <c r="XT74" s="90"/>
      <c r="XU74" s="90"/>
      <c r="XV74" s="90"/>
      <c r="XW74" s="90"/>
      <c r="XX74" s="90"/>
      <c r="XY74" s="90"/>
      <c r="XZ74" s="90"/>
      <c r="YA74" s="90"/>
      <c r="YB74" s="90"/>
      <c r="YC74" s="90"/>
      <c r="YD74" s="90"/>
      <c r="YE74" s="90"/>
      <c r="YF74" s="90"/>
      <c r="YG74" s="90"/>
      <c r="YH74" s="90"/>
      <c r="YI74" s="90"/>
      <c r="YJ74" s="90"/>
      <c r="YK74" s="90"/>
      <c r="YL74" s="90"/>
      <c r="YM74" s="90"/>
      <c r="YN74" s="90"/>
      <c r="YO74" s="90"/>
      <c r="YP74" s="90"/>
      <c r="YQ74" s="90"/>
      <c r="YR74" s="90"/>
      <c r="YS74" s="90"/>
      <c r="YT74" s="90"/>
      <c r="YU74" s="90"/>
      <c r="YV74" s="90"/>
      <c r="YW74" s="90"/>
      <c r="YX74" s="90"/>
      <c r="YY74" s="90"/>
      <c r="YZ74" s="90"/>
      <c r="ZA74" s="90"/>
      <c r="ZB74" s="90"/>
      <c r="ZC74" s="90"/>
      <c r="ZD74" s="90"/>
      <c r="ZE74" s="90"/>
      <c r="ZF74" s="90"/>
      <c r="ZG74" s="90"/>
      <c r="ZH74" s="90"/>
      <c r="ZI74" s="90"/>
      <c r="ZJ74" s="90"/>
      <c r="ZK74" s="90"/>
      <c r="ZL74" s="90"/>
      <c r="ZM74" s="90"/>
      <c r="ZN74" s="90"/>
      <c r="ZO74" s="90"/>
      <c r="ZP74" s="90"/>
      <c r="ZQ74" s="90"/>
      <c r="ZR74" s="90"/>
      <c r="ZS74" s="90"/>
      <c r="ZT74" s="90"/>
      <c r="ZU74" s="90"/>
      <c r="ZV74" s="90"/>
      <c r="ZW74" s="90"/>
      <c r="ZX74" s="90"/>
      <c r="ZY74" s="90"/>
      <c r="ZZ74" s="90"/>
      <c r="AAA74" s="90"/>
      <c r="AAB74" s="90"/>
      <c r="AAC74" s="90"/>
      <c r="AAD74" s="90"/>
      <c r="AAE74" s="90"/>
      <c r="AAF74" s="90"/>
      <c r="AAG74" s="90"/>
      <c r="AAH74" s="90"/>
      <c r="AAI74" s="90"/>
      <c r="AAJ74" s="90"/>
      <c r="AAK74" s="90"/>
      <c r="AAL74" s="90"/>
      <c r="AAM74" s="90"/>
      <c r="AAN74" s="90"/>
      <c r="AAO74" s="90"/>
      <c r="AAP74" s="90"/>
      <c r="AAQ74" s="90"/>
      <c r="AAR74" s="90"/>
      <c r="AAS74" s="90"/>
      <c r="AAT74" s="90"/>
      <c r="AAU74" s="90"/>
      <c r="AAV74" s="90"/>
      <c r="AAW74" s="90"/>
      <c r="AAX74" s="90"/>
      <c r="AAY74" s="90"/>
      <c r="AAZ74" s="90"/>
      <c r="ABA74" s="90"/>
      <c r="ABB74" s="90"/>
      <c r="ABC74" s="90"/>
      <c r="ABD74" s="90"/>
      <c r="ABE74" s="90"/>
      <c r="ABF74" s="90"/>
      <c r="ABG74" s="90"/>
      <c r="ABH74" s="90"/>
      <c r="ABI74" s="90"/>
      <c r="ABJ74" s="90"/>
      <c r="ABK74" s="90"/>
      <c r="ABL74" s="90"/>
      <c r="ABM74" s="90"/>
      <c r="ABN74" s="90"/>
      <c r="ABO74" s="90"/>
      <c r="ABP74" s="90"/>
      <c r="ABQ74" s="90"/>
      <c r="ABR74" s="90"/>
      <c r="ABS74" s="90"/>
      <c r="ABT74" s="90"/>
      <c r="ABU74" s="90"/>
      <c r="ABV74" s="90"/>
      <c r="ABW74" s="90"/>
      <c r="ABX74" s="90"/>
      <c r="ABY74" s="90"/>
      <c r="ABZ74" s="90"/>
      <c r="ACA74" s="90"/>
      <c r="ACB74" s="90"/>
      <c r="ACC74" s="90"/>
      <c r="ACD74" s="90"/>
      <c r="ACE74" s="90"/>
      <c r="ACF74" s="90"/>
      <c r="ACG74" s="90"/>
      <c r="ACH74" s="90"/>
      <c r="ACI74" s="90"/>
      <c r="ACJ74" s="90"/>
      <c r="ACK74" s="90"/>
      <c r="ACL74" s="90"/>
      <c r="ACM74" s="90"/>
      <c r="ACN74" s="90"/>
      <c r="ACO74" s="90"/>
      <c r="ACP74" s="90"/>
      <c r="ACQ74" s="90"/>
      <c r="ACR74" s="90"/>
      <c r="ACS74" s="90"/>
      <c r="ACT74" s="90"/>
      <c r="ACU74" s="90"/>
      <c r="ACV74" s="90"/>
      <c r="ACW74" s="90"/>
      <c r="ACX74" s="90"/>
      <c r="ACY74" s="90"/>
      <c r="ACZ74" s="90"/>
      <c r="ADA74" s="90"/>
      <c r="ADB74" s="90"/>
      <c r="ADC74" s="90"/>
      <c r="ADD74" s="90"/>
      <c r="ADE74" s="90"/>
      <c r="ADF74" s="90"/>
      <c r="ADG74" s="90"/>
      <c r="ADH74" s="90"/>
      <c r="ADI74" s="90"/>
      <c r="ADJ74" s="90"/>
      <c r="ADK74" s="90"/>
      <c r="ADL74" s="90"/>
      <c r="ADM74" s="90"/>
      <c r="ADN74" s="90"/>
      <c r="ADO74" s="90"/>
      <c r="ADP74" s="90"/>
      <c r="ADQ74" s="90"/>
      <c r="ADR74" s="90"/>
      <c r="ADS74" s="90"/>
      <c r="ADT74" s="90"/>
      <c r="ADU74" s="90"/>
      <c r="ADV74" s="90"/>
      <c r="ADW74" s="90"/>
      <c r="ADX74" s="90"/>
      <c r="ADY74" s="90"/>
      <c r="ADZ74" s="90"/>
      <c r="AEA74" s="90"/>
      <c r="AEB74" s="90"/>
      <c r="AEC74" s="90"/>
      <c r="AED74" s="90"/>
      <c r="AEE74" s="90"/>
      <c r="AEF74" s="90"/>
      <c r="AEG74" s="90"/>
      <c r="AEH74" s="90"/>
      <c r="AEI74" s="90"/>
      <c r="AEJ74" s="90"/>
      <c r="AEK74" s="90"/>
      <c r="AEL74" s="90"/>
      <c r="AEM74" s="90"/>
      <c r="AEN74" s="90"/>
      <c r="AEO74" s="90"/>
      <c r="AEP74" s="90"/>
      <c r="AEQ74" s="90"/>
      <c r="AER74" s="90"/>
      <c r="AES74" s="90"/>
      <c r="AET74" s="90"/>
      <c r="AEU74" s="90"/>
      <c r="AEV74" s="90"/>
      <c r="AEW74" s="90"/>
      <c r="AEX74" s="90"/>
      <c r="AEY74" s="90"/>
      <c r="AEZ74" s="90"/>
      <c r="AFA74" s="90"/>
      <c r="AFB74" s="90"/>
      <c r="AFC74" s="90"/>
      <c r="AFD74" s="90"/>
      <c r="AFE74" s="90"/>
      <c r="AFF74" s="90"/>
      <c r="AFG74" s="90"/>
      <c r="AFH74" s="90"/>
      <c r="AFI74" s="90"/>
      <c r="AFJ74" s="90"/>
      <c r="AFK74" s="90"/>
      <c r="AFL74" s="90"/>
      <c r="AFM74" s="90"/>
      <c r="AFN74" s="90"/>
      <c r="AFO74" s="90"/>
      <c r="AFP74" s="90"/>
      <c r="AFQ74" s="90"/>
      <c r="AFR74" s="90"/>
      <c r="AFS74" s="90"/>
      <c r="AFT74" s="90"/>
      <c r="AFU74" s="90"/>
      <c r="AFV74" s="90"/>
      <c r="AFW74" s="90"/>
      <c r="AFX74" s="90"/>
      <c r="AFY74" s="90"/>
      <c r="AFZ74" s="90"/>
      <c r="AGA74" s="90"/>
      <c r="AGB74" s="90"/>
      <c r="AGC74" s="90"/>
      <c r="AGD74" s="90"/>
      <c r="AGE74" s="90"/>
      <c r="AGF74" s="90"/>
      <c r="AGG74" s="90"/>
      <c r="AGH74" s="90"/>
      <c r="AGI74" s="90"/>
      <c r="AGJ74" s="90"/>
      <c r="AGK74" s="90"/>
      <c r="AGL74" s="90"/>
      <c r="AGM74" s="90"/>
      <c r="AGN74" s="90"/>
      <c r="AGO74" s="90"/>
      <c r="AGP74" s="90"/>
      <c r="AGQ74" s="90"/>
      <c r="AGR74" s="90"/>
      <c r="AGS74" s="90"/>
      <c r="AGT74" s="90"/>
      <c r="AGU74" s="90"/>
      <c r="AGV74" s="90"/>
      <c r="AGW74" s="90"/>
      <c r="AGX74" s="90"/>
      <c r="AGY74" s="90"/>
      <c r="AGZ74" s="90"/>
      <c r="AHA74" s="90"/>
      <c r="AHB74" s="90"/>
      <c r="AHC74" s="90"/>
      <c r="AHD74" s="90"/>
      <c r="AHE74" s="90"/>
      <c r="AHF74" s="90"/>
      <c r="AHG74" s="90"/>
      <c r="AHH74" s="90"/>
      <c r="AHI74" s="90"/>
      <c r="AHJ74" s="90"/>
      <c r="AHK74" s="90"/>
      <c r="AHL74" s="90"/>
      <c r="AHM74" s="90"/>
      <c r="AHN74" s="90"/>
      <c r="AHO74" s="90"/>
      <c r="AHP74" s="90"/>
      <c r="AHQ74" s="90"/>
      <c r="AHR74" s="90"/>
      <c r="AHS74" s="90"/>
      <c r="AHT74" s="90"/>
      <c r="AHU74" s="90"/>
      <c r="AHV74" s="90"/>
      <c r="AHW74" s="90"/>
      <c r="AHX74" s="90"/>
      <c r="AHY74" s="90"/>
      <c r="AHZ74" s="90"/>
      <c r="AIA74" s="90"/>
      <c r="AIB74" s="90"/>
      <c r="AIC74" s="90"/>
      <c r="AID74" s="90"/>
      <c r="AIE74" s="90"/>
      <c r="AIF74" s="90"/>
      <c r="AIG74" s="90"/>
      <c r="AIH74" s="90"/>
      <c r="AII74" s="90"/>
      <c r="AIJ74" s="90"/>
      <c r="AIK74" s="90"/>
      <c r="AIL74" s="90"/>
      <c r="AIM74" s="90"/>
      <c r="AIN74" s="90"/>
      <c r="AIO74" s="90"/>
      <c r="AIP74" s="90"/>
      <c r="AIQ74" s="90"/>
      <c r="AIR74" s="90"/>
      <c r="AIS74" s="90"/>
      <c r="AIT74" s="90"/>
      <c r="AIU74" s="90"/>
      <c r="AIV74" s="90"/>
      <c r="AIW74" s="90"/>
      <c r="AIX74" s="90"/>
      <c r="AIY74" s="90"/>
      <c r="AIZ74" s="90"/>
      <c r="AJA74" s="90"/>
      <c r="AJB74" s="90"/>
      <c r="AJC74" s="90"/>
      <c r="AJD74" s="90"/>
      <c r="AJE74" s="90"/>
      <c r="AJF74" s="90"/>
      <c r="AJG74" s="90"/>
      <c r="AJH74" s="90"/>
      <c r="AJI74" s="90"/>
      <c r="AJJ74" s="90"/>
      <c r="AJK74" s="90"/>
      <c r="AJL74" s="90"/>
      <c r="AJM74" s="90"/>
      <c r="AJN74" s="90"/>
      <c r="AJO74" s="90"/>
      <c r="AJP74" s="90"/>
      <c r="AJQ74" s="90"/>
      <c r="AJR74" s="90"/>
      <c r="AJS74" s="90"/>
      <c r="AJT74" s="90"/>
      <c r="AJU74" s="90"/>
      <c r="AJV74" s="90"/>
      <c r="AJW74" s="90"/>
      <c r="AJX74" s="90"/>
      <c r="AJY74" s="90"/>
      <c r="AJZ74" s="90"/>
      <c r="AKA74" s="90"/>
      <c r="AKB74" s="90"/>
      <c r="AKC74" s="90"/>
      <c r="AKD74" s="90"/>
      <c r="AKE74" s="90"/>
      <c r="AKF74" s="90"/>
      <c r="AKG74" s="90"/>
      <c r="AKH74" s="90"/>
      <c r="AKI74" s="90"/>
      <c r="AKJ74" s="90"/>
      <c r="AKK74" s="90"/>
      <c r="AKL74" s="90"/>
      <c r="AKM74" s="90"/>
      <c r="AKN74" s="90"/>
      <c r="AKO74" s="90"/>
      <c r="AKP74" s="90"/>
      <c r="AKQ74" s="90"/>
      <c r="AKR74" s="90"/>
      <c r="AKS74" s="90"/>
      <c r="AKT74" s="90"/>
      <c r="AKU74" s="90"/>
      <c r="AKV74" s="90"/>
      <c r="AKW74" s="90"/>
      <c r="AKX74" s="90"/>
      <c r="AKY74" s="90"/>
      <c r="AKZ74" s="90"/>
      <c r="ALA74" s="90"/>
      <c r="ALB74" s="90"/>
      <c r="ALC74" s="90"/>
      <c r="ALD74" s="90"/>
      <c r="ALE74" s="90"/>
      <c r="ALF74" s="90"/>
      <c r="ALG74" s="90"/>
      <c r="ALH74" s="90"/>
      <c r="ALI74" s="90"/>
      <c r="ALJ74" s="90"/>
      <c r="ALK74" s="90"/>
      <c r="ALL74" s="90"/>
      <c r="ALM74" s="90"/>
      <c r="ALN74" s="90"/>
      <c r="ALO74" s="90"/>
      <c r="ALP74" s="90"/>
      <c r="ALQ74" s="90"/>
      <c r="ALR74" s="90"/>
      <c r="ALS74" s="90"/>
      <c r="ALT74" s="90"/>
      <c r="ALU74" s="90"/>
      <c r="ALV74" s="90"/>
      <c r="ALW74" s="90"/>
      <c r="ALX74" s="90"/>
      <c r="ALY74" s="90"/>
      <c r="ALZ74" s="90"/>
      <c r="AMA74" s="90"/>
      <c r="AMB74" s="90"/>
      <c r="AMC74" s="90"/>
      <c r="AMD74" s="90"/>
      <c r="AME74" s="90"/>
      <c r="AMF74" s="90"/>
      <c r="AMG74" s="90"/>
      <c r="AMH74" s="90"/>
    </row>
    <row r="75" spans="1:1023" ht="80.25" customHeight="1" x14ac:dyDescent="0.3">
      <c r="A75" s="430">
        <v>25</v>
      </c>
      <c r="B75" s="433" t="s">
        <v>712</v>
      </c>
      <c r="C75" s="367"/>
      <c r="D75" s="433" t="s">
        <v>163</v>
      </c>
      <c r="E75" s="433" t="s">
        <v>164</v>
      </c>
      <c r="F75" s="427"/>
      <c r="G75" s="367"/>
      <c r="H75" s="368"/>
      <c r="I75" s="425"/>
      <c r="J75" s="136" t="s">
        <v>735</v>
      </c>
      <c r="K75" s="137" t="s">
        <v>975</v>
      </c>
      <c r="L75" s="425"/>
      <c r="M75" s="425"/>
      <c r="N75" s="426"/>
      <c r="O75" s="369"/>
      <c r="P75" s="391"/>
      <c r="Q75" s="385"/>
      <c r="R75" s="393"/>
      <c r="S75" s="394"/>
      <c r="T75" s="385"/>
      <c r="U75" s="386"/>
      <c r="V75" s="136" t="s">
        <v>112</v>
      </c>
      <c r="W75" s="155" t="s">
        <v>976</v>
      </c>
      <c r="X75" s="167" t="s">
        <v>977</v>
      </c>
      <c r="Y75" s="118" t="s">
        <v>972</v>
      </c>
      <c r="Z75" s="118" t="s">
        <v>173</v>
      </c>
      <c r="AA75" s="120" t="str">
        <f t="shared" si="5"/>
        <v>Probabilidad</v>
      </c>
      <c r="AB75" s="121" t="s">
        <v>740</v>
      </c>
      <c r="AC75" s="121" t="s">
        <v>728</v>
      </c>
      <c r="AD75" s="122" t="str">
        <f t="shared" si="6"/>
        <v>30%</v>
      </c>
      <c r="AE75" s="121" t="s">
        <v>729</v>
      </c>
      <c r="AF75" s="121" t="s">
        <v>730</v>
      </c>
      <c r="AG75" s="121" t="s">
        <v>731</v>
      </c>
      <c r="AH75" s="123">
        <f>IFERROR(IF(AND(AA74="Probabilidad",AA75="Probabilidad"),(AI74-(+AI74*AD75)),IF(AND(AA75="Probabilidad",AA74="Impacto"),(AI74-(+AI74*AD75)),IF(AA75="Impacto",AI74,""))),"")</f>
        <v>0.252</v>
      </c>
      <c r="AI75" s="122">
        <f t="shared" si="7"/>
        <v>0.252</v>
      </c>
      <c r="AJ75" s="387"/>
      <c r="AK75" s="388"/>
      <c r="AL75" s="124">
        <f t="shared" ref="AL75:AL80" si="83">IFERROR(IF(AND(AA74="Impacto",AA75="Impacto"),(AL74-(+AL74*AD75)),IF(AND(AA75="Impacto",AA74="Probabilidad"),(AL74-(+AL74*AD75)),IF(AA75="Probabilidad",AL74,""))),"")</f>
        <v>0.6</v>
      </c>
      <c r="AM75" s="389"/>
      <c r="AN75" s="388"/>
      <c r="AO75" s="384"/>
      <c r="AP75" s="367"/>
      <c r="AQ75" s="120" t="s">
        <v>118</v>
      </c>
      <c r="AR75" s="134" t="s">
        <v>94</v>
      </c>
      <c r="AS75" s="134" t="s">
        <v>94</v>
      </c>
      <c r="AT75" s="134" t="s">
        <v>94</v>
      </c>
      <c r="AU75" s="134" t="s">
        <v>94</v>
      </c>
      <c r="AV75" s="371"/>
      <c r="AW75" s="142" t="s">
        <v>112</v>
      </c>
      <c r="AX75" s="253" t="s">
        <v>2866</v>
      </c>
      <c r="AY75" s="271" t="s">
        <v>3494</v>
      </c>
      <c r="AZ75" s="272" t="s">
        <v>3495</v>
      </c>
      <c r="BA75" s="143" t="s">
        <v>118</v>
      </c>
      <c r="BB75" s="128"/>
      <c r="BC75" s="128"/>
      <c r="BD75" s="128"/>
      <c r="BE75" s="373"/>
      <c r="BF75" s="374"/>
      <c r="BG75" s="374"/>
      <c r="BH75" s="131"/>
    </row>
    <row r="76" spans="1:1023" ht="107.25" customHeight="1" x14ac:dyDescent="0.3">
      <c r="A76" s="430">
        <v>25</v>
      </c>
      <c r="B76" s="433" t="s">
        <v>712</v>
      </c>
      <c r="C76" s="367"/>
      <c r="D76" s="433" t="s">
        <v>163</v>
      </c>
      <c r="E76" s="433" t="s">
        <v>164</v>
      </c>
      <c r="F76" s="427"/>
      <c r="G76" s="367"/>
      <c r="H76" s="368"/>
      <c r="I76" s="425"/>
      <c r="J76" s="136" t="s">
        <v>741</v>
      </c>
      <c r="K76" s="137" t="s">
        <v>978</v>
      </c>
      <c r="L76" s="425"/>
      <c r="M76" s="425"/>
      <c r="N76" s="426"/>
      <c r="O76" s="369"/>
      <c r="P76" s="391"/>
      <c r="Q76" s="385"/>
      <c r="R76" s="393"/>
      <c r="S76" s="394"/>
      <c r="T76" s="385"/>
      <c r="U76" s="386"/>
      <c r="V76" s="153" t="s">
        <v>124</v>
      </c>
      <c r="W76" s="138" t="s">
        <v>979</v>
      </c>
      <c r="X76" s="139" t="s">
        <v>980</v>
      </c>
      <c r="Y76" s="118" t="s">
        <v>972</v>
      </c>
      <c r="Z76" s="118" t="s">
        <v>173</v>
      </c>
      <c r="AA76" s="120" t="str">
        <f t="shared" si="5"/>
        <v>Probabilidad</v>
      </c>
      <c r="AB76" s="121" t="s">
        <v>727</v>
      </c>
      <c r="AC76" s="121" t="s">
        <v>728</v>
      </c>
      <c r="AD76" s="122" t="str">
        <f t="shared" si="6"/>
        <v>40%</v>
      </c>
      <c r="AE76" s="121" t="s">
        <v>729</v>
      </c>
      <c r="AF76" s="121" t="s">
        <v>730</v>
      </c>
      <c r="AG76" s="121" t="s">
        <v>731</v>
      </c>
      <c r="AH76" s="123">
        <f t="shared" ref="AH76:AH80" si="84">IFERROR(IF(AND(AA75="Probabilidad",AA76="Probabilidad"),(AI75-(+AI75*AD76)),IF(AND(AA76="Probabilidad",AA75="Impacto"),(AI75-(+AI75*AD76)),IF(AA76="Impacto",AI75,""))),"")</f>
        <v>0.1512</v>
      </c>
      <c r="AI76" s="122">
        <f t="shared" si="7"/>
        <v>0.1512</v>
      </c>
      <c r="AJ76" s="387"/>
      <c r="AK76" s="388"/>
      <c r="AL76" s="124">
        <f t="shared" si="83"/>
        <v>0.6</v>
      </c>
      <c r="AM76" s="389"/>
      <c r="AN76" s="388"/>
      <c r="AO76" s="384"/>
      <c r="AP76" s="367"/>
      <c r="AQ76" s="120" t="s">
        <v>128</v>
      </c>
      <c r="AR76" s="134" t="s">
        <v>94</v>
      </c>
      <c r="AS76" s="134" t="s">
        <v>94</v>
      </c>
      <c r="AT76" s="134" t="s">
        <v>94</v>
      </c>
      <c r="AU76" s="134" t="s">
        <v>94</v>
      </c>
      <c r="AV76" s="371"/>
      <c r="AW76" s="142" t="s">
        <v>124</v>
      </c>
      <c r="AX76" s="253" t="s">
        <v>2866</v>
      </c>
      <c r="AY76" s="271" t="s">
        <v>3496</v>
      </c>
      <c r="AZ76" s="271" t="s">
        <v>3497</v>
      </c>
      <c r="BA76" s="143" t="s">
        <v>128</v>
      </c>
      <c r="BB76" s="128"/>
      <c r="BC76" s="128"/>
      <c r="BD76" s="128"/>
      <c r="BE76" s="373"/>
      <c r="BF76" s="374"/>
      <c r="BG76" s="374"/>
      <c r="BH76" s="131"/>
    </row>
    <row r="77" spans="1:1023" ht="100.5" customHeight="1" x14ac:dyDescent="0.3">
      <c r="A77" s="430">
        <v>25</v>
      </c>
      <c r="B77" s="433" t="s">
        <v>712</v>
      </c>
      <c r="C77" s="367"/>
      <c r="D77" s="433" t="s">
        <v>163</v>
      </c>
      <c r="E77" s="433" t="s">
        <v>164</v>
      </c>
      <c r="F77" s="427"/>
      <c r="G77" s="367"/>
      <c r="H77" s="368"/>
      <c r="I77" s="425"/>
      <c r="J77" s="136" t="s">
        <v>749</v>
      </c>
      <c r="K77" s="137"/>
      <c r="L77" s="425"/>
      <c r="M77" s="425"/>
      <c r="N77" s="426"/>
      <c r="O77" s="369"/>
      <c r="P77" s="391"/>
      <c r="Q77" s="385"/>
      <c r="R77" s="393"/>
      <c r="S77" s="394"/>
      <c r="T77" s="385"/>
      <c r="U77" s="386"/>
      <c r="V77" s="136" t="s">
        <v>131</v>
      </c>
      <c r="W77" s="168"/>
      <c r="X77" s="169"/>
      <c r="Y77" s="145"/>
      <c r="Z77" s="140"/>
      <c r="AA77" s="120" t="str">
        <f t="shared" si="5"/>
        <v/>
      </c>
      <c r="AB77" s="121"/>
      <c r="AC77" s="121"/>
      <c r="AD77" s="122" t="str">
        <f t="shared" si="6"/>
        <v/>
      </c>
      <c r="AE77" s="121"/>
      <c r="AF77" s="121"/>
      <c r="AG77" s="121"/>
      <c r="AH77" s="123" t="str">
        <f t="shared" si="84"/>
        <v/>
      </c>
      <c r="AI77" s="122" t="str">
        <f t="shared" si="7"/>
        <v/>
      </c>
      <c r="AJ77" s="387"/>
      <c r="AK77" s="388"/>
      <c r="AL77" s="124" t="str">
        <f t="shared" si="83"/>
        <v/>
      </c>
      <c r="AM77" s="389"/>
      <c r="AN77" s="388"/>
      <c r="AO77" s="384"/>
      <c r="AP77" s="367"/>
      <c r="AQ77" s="120" t="s">
        <v>136</v>
      </c>
      <c r="AR77" s="134"/>
      <c r="AS77" s="134"/>
      <c r="AT77" s="134"/>
      <c r="AU77" s="134"/>
      <c r="AV77" s="371"/>
      <c r="AW77" s="142" t="s">
        <v>131</v>
      </c>
      <c r="AX77" s="128"/>
      <c r="AY77" s="129"/>
      <c r="AZ77" s="130"/>
      <c r="BA77" s="143" t="s">
        <v>136</v>
      </c>
      <c r="BB77" s="128"/>
      <c r="BC77" s="128"/>
      <c r="BD77" s="128"/>
      <c r="BE77" s="373"/>
      <c r="BF77" s="374"/>
      <c r="BG77" s="374"/>
      <c r="BH77" s="131"/>
    </row>
    <row r="78" spans="1:1023" ht="120.75" customHeight="1" x14ac:dyDescent="0.3">
      <c r="A78" s="430">
        <v>25</v>
      </c>
      <c r="B78" s="433" t="s">
        <v>712</v>
      </c>
      <c r="C78" s="367"/>
      <c r="D78" s="433" t="s">
        <v>163</v>
      </c>
      <c r="E78" s="433" t="s">
        <v>164</v>
      </c>
      <c r="F78" s="427"/>
      <c r="G78" s="367"/>
      <c r="H78" s="368"/>
      <c r="I78" s="425"/>
      <c r="J78" s="136" t="s">
        <v>756</v>
      </c>
      <c r="K78" s="137"/>
      <c r="L78" s="425"/>
      <c r="M78" s="425"/>
      <c r="N78" s="426"/>
      <c r="O78" s="369"/>
      <c r="P78" s="391"/>
      <c r="Q78" s="385"/>
      <c r="R78" s="393"/>
      <c r="S78" s="394"/>
      <c r="T78" s="385"/>
      <c r="U78" s="386"/>
      <c r="V78" s="136" t="s">
        <v>139</v>
      </c>
      <c r="W78" s="138"/>
      <c r="X78" s="139"/>
      <c r="Y78" s="118"/>
      <c r="Z78" s="118"/>
      <c r="AA78" s="120" t="str">
        <f t="shared" si="5"/>
        <v/>
      </c>
      <c r="AB78" s="121"/>
      <c r="AC78" s="121"/>
      <c r="AD78" s="122" t="str">
        <f t="shared" si="6"/>
        <v/>
      </c>
      <c r="AE78" s="121"/>
      <c r="AF78" s="121"/>
      <c r="AG78" s="121"/>
      <c r="AH78" s="123" t="str">
        <f t="shared" si="84"/>
        <v/>
      </c>
      <c r="AI78" s="122" t="str">
        <f t="shared" si="7"/>
        <v/>
      </c>
      <c r="AJ78" s="387"/>
      <c r="AK78" s="388"/>
      <c r="AL78" s="124" t="str">
        <f t="shared" si="83"/>
        <v/>
      </c>
      <c r="AM78" s="389"/>
      <c r="AN78" s="388"/>
      <c r="AO78" s="384"/>
      <c r="AP78" s="367"/>
      <c r="AQ78" s="120" t="s">
        <v>145</v>
      </c>
      <c r="AR78" s="134"/>
      <c r="AS78" s="134"/>
      <c r="AT78" s="134"/>
      <c r="AU78" s="134"/>
      <c r="AV78" s="371"/>
      <c r="AW78" s="142" t="s">
        <v>139</v>
      </c>
      <c r="AX78" s="128"/>
      <c r="AY78" s="129"/>
      <c r="AZ78" s="130"/>
      <c r="BA78" s="143" t="s">
        <v>145</v>
      </c>
      <c r="BB78" s="128"/>
      <c r="BC78" s="128"/>
      <c r="BD78" s="128"/>
      <c r="BE78" s="373"/>
      <c r="BF78" s="374"/>
      <c r="BG78" s="374"/>
      <c r="BH78" s="131"/>
    </row>
    <row r="79" spans="1:1023" ht="75" customHeight="1" x14ac:dyDescent="0.3">
      <c r="A79" s="430">
        <v>25</v>
      </c>
      <c r="B79" s="433" t="s">
        <v>712</v>
      </c>
      <c r="C79" s="367"/>
      <c r="D79" s="433" t="s">
        <v>163</v>
      </c>
      <c r="E79" s="433" t="s">
        <v>164</v>
      </c>
      <c r="F79" s="427"/>
      <c r="G79" s="367"/>
      <c r="H79" s="368"/>
      <c r="I79" s="425"/>
      <c r="J79" s="136" t="s">
        <v>757</v>
      </c>
      <c r="K79" s="137"/>
      <c r="L79" s="425"/>
      <c r="M79" s="425"/>
      <c r="N79" s="426"/>
      <c r="O79" s="369"/>
      <c r="P79" s="391"/>
      <c r="Q79" s="385"/>
      <c r="R79" s="393"/>
      <c r="S79" s="394"/>
      <c r="T79" s="385"/>
      <c r="U79" s="386"/>
      <c r="V79" s="136" t="s">
        <v>150</v>
      </c>
      <c r="W79" s="138"/>
      <c r="X79" s="139"/>
      <c r="Y79" s="145"/>
      <c r="Z79" s="138"/>
      <c r="AA79" s="120" t="str">
        <f t="shared" si="5"/>
        <v/>
      </c>
      <c r="AB79" s="121"/>
      <c r="AC79" s="121"/>
      <c r="AD79" s="122" t="str">
        <f t="shared" si="6"/>
        <v/>
      </c>
      <c r="AE79" s="121"/>
      <c r="AF79" s="121"/>
      <c r="AG79" s="121"/>
      <c r="AH79" s="123" t="str">
        <f t="shared" si="84"/>
        <v/>
      </c>
      <c r="AI79" s="122" t="str">
        <f t="shared" si="7"/>
        <v/>
      </c>
      <c r="AJ79" s="387"/>
      <c r="AK79" s="388"/>
      <c r="AL79" s="124" t="str">
        <f t="shared" si="83"/>
        <v/>
      </c>
      <c r="AM79" s="389"/>
      <c r="AN79" s="388"/>
      <c r="AO79" s="384"/>
      <c r="AP79" s="367"/>
      <c r="AQ79" s="120" t="s">
        <v>155</v>
      </c>
      <c r="AR79" s="119"/>
      <c r="AS79" s="119"/>
      <c r="AT79" s="126"/>
      <c r="AU79" s="119"/>
      <c r="AV79" s="371"/>
      <c r="AW79" s="142" t="s">
        <v>150</v>
      </c>
      <c r="AX79" s="128"/>
      <c r="AY79" s="129"/>
      <c r="AZ79" s="130"/>
      <c r="BA79" s="143" t="s">
        <v>155</v>
      </c>
      <c r="BB79" s="128"/>
      <c r="BC79" s="128"/>
      <c r="BD79" s="128"/>
      <c r="BE79" s="373"/>
      <c r="BF79" s="374"/>
      <c r="BG79" s="374"/>
      <c r="BH79" s="131"/>
    </row>
    <row r="80" spans="1:1023" ht="88.5" customHeight="1" x14ac:dyDescent="0.3">
      <c r="A80" s="431">
        <v>25</v>
      </c>
      <c r="B80" s="434" t="s">
        <v>712</v>
      </c>
      <c r="C80" s="367"/>
      <c r="D80" s="434" t="s">
        <v>163</v>
      </c>
      <c r="E80" s="434" t="s">
        <v>164</v>
      </c>
      <c r="F80" s="427"/>
      <c r="G80" s="367"/>
      <c r="H80" s="368"/>
      <c r="I80" s="425"/>
      <c r="J80" s="136" t="s">
        <v>758</v>
      </c>
      <c r="K80" s="137"/>
      <c r="L80" s="425"/>
      <c r="M80" s="425"/>
      <c r="N80" s="426"/>
      <c r="O80" s="369"/>
      <c r="P80" s="392"/>
      <c r="Q80" s="385"/>
      <c r="R80" s="393"/>
      <c r="S80" s="394"/>
      <c r="T80" s="385"/>
      <c r="U80" s="386"/>
      <c r="V80" s="136" t="s">
        <v>161</v>
      </c>
      <c r="W80" s="116"/>
      <c r="X80" s="117"/>
      <c r="Y80" s="118"/>
      <c r="Z80" s="116"/>
      <c r="AA80" s="120" t="str">
        <f t="shared" si="5"/>
        <v/>
      </c>
      <c r="AB80" s="121"/>
      <c r="AC80" s="121"/>
      <c r="AD80" s="122" t="str">
        <f t="shared" si="6"/>
        <v/>
      </c>
      <c r="AE80" s="121"/>
      <c r="AF80" s="121"/>
      <c r="AG80" s="121"/>
      <c r="AH80" s="123" t="str">
        <f t="shared" si="84"/>
        <v/>
      </c>
      <c r="AI80" s="122" t="str">
        <f t="shared" si="7"/>
        <v/>
      </c>
      <c r="AJ80" s="387"/>
      <c r="AK80" s="388"/>
      <c r="AL80" s="124" t="str">
        <f t="shared" si="83"/>
        <v/>
      </c>
      <c r="AM80" s="389"/>
      <c r="AN80" s="388"/>
      <c r="AO80" s="384"/>
      <c r="AP80" s="367"/>
      <c r="AQ80" s="120" t="s">
        <v>162</v>
      </c>
      <c r="AR80" s="119"/>
      <c r="AS80" s="119"/>
      <c r="AT80" s="126"/>
      <c r="AU80" s="119"/>
      <c r="AV80" s="372"/>
      <c r="AW80" s="142" t="s">
        <v>161</v>
      </c>
      <c r="AX80" s="128"/>
      <c r="AY80" s="129"/>
      <c r="AZ80" s="130"/>
      <c r="BA80" s="143" t="s">
        <v>162</v>
      </c>
      <c r="BB80" s="128"/>
      <c r="BC80" s="128"/>
      <c r="BD80" s="128"/>
      <c r="BE80" s="373"/>
      <c r="BF80" s="374"/>
      <c r="BG80" s="374"/>
      <c r="BH80" s="131"/>
    </row>
    <row r="81" spans="1:1023" s="144" customFormat="1" ht="75.95" customHeight="1" x14ac:dyDescent="0.25">
      <c r="A81" s="429">
        <v>26</v>
      </c>
      <c r="B81" s="432" t="s">
        <v>712</v>
      </c>
      <c r="C81" s="367" t="s">
        <v>713</v>
      </c>
      <c r="D81" s="432" t="s">
        <v>163</v>
      </c>
      <c r="E81" s="432" t="s">
        <v>164</v>
      </c>
      <c r="F81" s="427" t="s">
        <v>964</v>
      </c>
      <c r="G81" s="367" t="s">
        <v>981</v>
      </c>
      <c r="H81" s="368" t="str">
        <f>IF(B81="Seguridad_Información","Posibilidad de "&amp;C81&amp;"con "&amp;M81&amp;" "&amp;"por"&amp;" "&amp;I81&amp;" "&amp;"debido a"&amp;" "&amp;L81,"Posibilidad de"&amp;" "&amp;M81&amp;" "&amp;"por"&amp;" "&amp;I81&amp;" debido a"&amp;" "&amp;L81)</f>
        <v>Posibilidad de Afectación Económica y Reputacional por contratación de un servicio innecesario, que no cumpla con la necesidad de las áreas usuarias o sin el cumplimiento de los requisitos exigibles debido a desconocimiento técnico en la identificación de necesidades contractuales y/o procesos de evaluación</v>
      </c>
      <c r="I81" s="425" t="s">
        <v>982</v>
      </c>
      <c r="J81" s="136" t="s">
        <v>717</v>
      </c>
      <c r="K81" s="137" t="s">
        <v>983</v>
      </c>
      <c r="L81" s="425" t="s">
        <v>984</v>
      </c>
      <c r="M81" s="425" t="s">
        <v>763</v>
      </c>
      <c r="N81" s="426" t="s">
        <v>985</v>
      </c>
      <c r="O81" s="369" t="s">
        <v>722</v>
      </c>
      <c r="P81" s="390" t="str">
        <f>IF(OR($O81=[3]Tabla_Probabilidad!$D$30,$O81=[3]Tabla_Probabilidad!$D$32,$O81=[3]Tabla_Probabilidad!$J$32),"Muy Baja",IF(OR($O81=[3]Tabla_Probabilidad!$E$30,$O81=[3]Tabla_Probabilidad!$E$32,$O81=[3]Tabla_Probabilidad!$K$32),"Baja",IF(OR($O81=[3]Tabla_Probabilidad!$F$30,$O81=[3]Tabla_Probabilidad!$F$32,$O81=[3]Tabla_Probabilidad!$L$32),"Media",IF(OR($O81=[3]Tabla_Probabilidad!$G$30,$O81=[3]Tabla_Probabilidad!$G$32,$O81=[3]Tabla_Probabilidad!$M$32),"Alta",IF(OR($O81=[3]Tabla_Probabilidad!$H$30,$O81=[3]Tabla_Probabilidad!$H$32,$O81=[3]Tabla_Probabilidad!$N$32),"Muy Alta","")))))</f>
        <v>Media</v>
      </c>
      <c r="Q81" s="385">
        <f t="shared" ref="Q81" si="85">IF(P81="","",IF(P81="Muy Baja",0.2,IF(P81="Baja",0.4,IF(P81="Media",0.6,IF(P81="Alta",0.8,IF(P81="Muy Alta",1,))))))</f>
        <v>0.6</v>
      </c>
      <c r="R81" s="393" t="s">
        <v>816</v>
      </c>
      <c r="S81" s="394" t="str">
        <f>IF(OR($R81=[3]Tabla_Impacto!$D$24,$R81=[3]Tabla_Impacto!$D$27,$R81=[3]Tabla_Impacto!$J$24,$R81=[3]Tabla_Impacto!$P$26,$R81=[3]Tabla_Impacto!$V$26,$R81=[3]Tabla_Impacto!$AB$26),"Leve",IF(OR($R81=[3]Tabla_Impacto!$E$24,$R81=[3]Tabla_Impacto!$E$27,$R81=[3]Tabla_Impacto!$K$24,$R81=[3]Tabla_Impacto!$Q$26,$R81=[3]Tabla_Impacto!$W$26,$R81=[3]Tabla_Impacto!$AC$26),"Menor",IF(OR($R81=[3]Tabla_Impacto!$F$24,$R81=[3]Tabla_Impacto!$F$27,$R81=[3]Tabla_Impacto!$L$24,$R81=[3]Tabla_Impacto!$R$26,$R81=[3]Tabla_Impacto!$X$26,$R81=[3]Tabla_Impacto!$AD$26),"Moderado",IF(OR($R81=[3]Tabla_Impacto!$G$24,$R81=[3]Tabla_Impacto!$G$27,$R81=[3]Tabla_Impacto!$M$24,$R81=[3]Tabla_Impacto!$S$26,$R81=[3]Tabla_Impacto!$Y$26,$R81=[3]Tabla_Impacto!$AE$26),"Mayor",IF(OR($R81=[3]Tabla_Impacto!$H$24,$R81=[3]Tabla_Impacto!$H$27,$R81=[3]Tabla_Impacto!$N$24,$R81=[3]Tabla_Impacto!$T$26,$R81=[3]Tabla_Impacto!$Z$26,$R81=[3]Tabla_Impacto!$AF$26),"Catastrófico","")))))</f>
        <v>Menor</v>
      </c>
      <c r="T81" s="385">
        <f t="shared" ref="T81" si="86">IF(S81="","",IF(S81="Leve",0.2,IF(S81="Menor",0.4,IF(S81="Moderado",0.6,IF(S81="Mayor",0.8,IF(S81="Catastrófico",1,))))))</f>
        <v>0.4</v>
      </c>
      <c r="U81" s="386" t="str">
        <f t="shared" ref="U81" si="87">IF(OR(AND(P81="Muy Baja",S81="Leve"),AND(P81="Muy Baja",S81="Menor"),AND(P81="Baja",S81="Leve")),"Bajo",IF(OR(AND(P81="Muy baja",S81="Moderado"),AND(P81="Baja",S81="Menor"),AND(P81="Baja",S81="Moderado"),AND(P81="Media",S81="Leve"),AND(P81="Media",S81="Menor"),AND(P81="Media",S81="Moderado"),AND(P81="Alta",S81="Leve"),AND(P81="Alta",S81="Menor")),"Moderado",IF(OR(AND(P81="Muy Baja",S81="Mayor"),AND(P81="Baja",S81="Mayor"),AND(P81="Media",S81="Mayor"),AND(P81="Alta",S81="Moderado"),AND(P81="Alta",S81="Mayor"),AND(P81="Muy Alta",S81="Leve"),AND(P81="Muy Alta",S81="Menor"),AND(P81="Muy Alta",S81="Moderado"),AND(P81="Muy Alta",S81="Mayor")),"Alto",IF(OR(AND(P81="Muy Baja",S81="Catastrófico"),AND(P81="Baja",S81="Catastrófico"),AND(P81="Media",S81="Catastrófico"),AND(P81="Alta",S81="Catastrófico"),AND(P81="Muy Alta",S81="Catastrófico")),"Extremo",""))))</f>
        <v>Moderado</v>
      </c>
      <c r="V81" s="136" t="s">
        <v>91</v>
      </c>
      <c r="W81" s="116" t="s">
        <v>986</v>
      </c>
      <c r="X81" s="117" t="s">
        <v>987</v>
      </c>
      <c r="Y81" s="118" t="s">
        <v>172</v>
      </c>
      <c r="Z81" s="118" t="s">
        <v>173</v>
      </c>
      <c r="AA81" s="120" t="str">
        <f t="shared" si="5"/>
        <v>Probabilidad</v>
      </c>
      <c r="AB81" s="121" t="s">
        <v>727</v>
      </c>
      <c r="AC81" s="121" t="s">
        <v>728</v>
      </c>
      <c r="AD81" s="122" t="str">
        <f t="shared" si="6"/>
        <v>40%</v>
      </c>
      <c r="AE81" s="121" t="s">
        <v>729</v>
      </c>
      <c r="AF81" s="121" t="s">
        <v>730</v>
      </c>
      <c r="AG81" s="121" t="s">
        <v>731</v>
      </c>
      <c r="AH81" s="123">
        <f>IFERROR(IF(AA81="Probabilidad",(Q81-(+Q81*AD81)),IF(AA81="Impacto",Q81,"")),"")</f>
        <v>0.36</v>
      </c>
      <c r="AI81" s="122">
        <f t="shared" si="7"/>
        <v>0.36</v>
      </c>
      <c r="AJ81" s="387" t="str">
        <f t="shared" ref="AJ81" si="88">IFERROR(IF(AK81="","",IF(AK81&lt;=0.2,"Muy Baja",IF(AK81&lt;=0.4,"Baja",IF(AK81&lt;=0.6,"Media",IF(AK81&lt;=0.8,"Alta","Muy Alta"))))),"")</f>
        <v>Muy Baja</v>
      </c>
      <c r="AK81" s="388">
        <f t="shared" ref="AK81" si="89">IFERROR(LOOKUP(MAX(AI81:AI87)+1,(AI81:AI87)),"")</f>
        <v>7.4088000000000001E-2</v>
      </c>
      <c r="AL81" s="124">
        <f>IFERROR(IF(AA81="Impacto",(T81-(+T81*AD81)),IF(AA81="Probabilidad",T81,"")),"")</f>
        <v>0.4</v>
      </c>
      <c r="AM81" s="389" t="str">
        <f t="shared" ref="AM81" si="90">IFERROR(IF(AN81="","",IF(AN81&lt;=0.2,"Leve",IF(AN81&lt;=0.4,"Menor",IF(AN81&lt;=0.6,"Moderado",IF(AN81&lt;=0.8,"Mayor","Catastrófico"))))),"")</f>
        <v>Menor</v>
      </c>
      <c r="AN81" s="388">
        <f t="shared" ref="AN81" si="91">IFERROR(LOOKUP(MAX(AL81:AL87)+1,(AL81:AL87)),"")</f>
        <v>0.4</v>
      </c>
      <c r="AO81" s="384" t="str">
        <f t="shared" ref="AO81" si="92">IFERROR(IF(OR(AND(AJ81="Muy Baja",AM81="Leve"),AND(AJ81="Muy Baja",AM81="Menor"),AND(AJ81="Baja",AM81="Leve")),"Bajo",IF(OR(AND(AJ81="Muy baja",AM81="Moderado"),AND(AJ81="Baja",AM81="Menor"),AND(AJ81="Baja",AM81="Moderado"),AND(AJ81="Media",AM81="Leve"),AND(AJ81="Media",AM81="Menor"),AND(AJ81="Media",AM81="Moderado"),AND(AJ81="Alta",AM81="Leve"),AND(AJ81="Alta",AM81="Menor")),"Moderado",IF(OR(AND(AJ81="Muy Baja",AM81="Mayor"),AND(AJ81="Baja",AM81="Mayor"),AND(AJ81="Media",AM81="Mayor"),AND(AJ81="Alta",AM81="Moderado"),AND(AJ81="Alta",AM81="Mayor"),AND(AJ81="Muy Alta",AM81="Leve"),AND(AJ81="Muy Alta",AM81="Menor"),AND(AJ81="Muy Alta",AM81="Moderado"),AND(AJ81="Muy Alta",AM81="Mayor")),"Alto",IF(OR(AND(AJ81="Muy Baja",AM81="Catastrófico"),AND(AJ81="Baja",AM81="Catastrófico"),AND(AJ81="Media",AM81="Catastrófico"),AND(AJ81="Alta",AM81="Catastrófico"),AND(AJ81="Muy Alta",AM81="Catastrófico")),"Extremo","")))),"")</f>
        <v>Bajo</v>
      </c>
      <c r="AP81" s="367" t="s">
        <v>821</v>
      </c>
      <c r="AQ81" s="120" t="s">
        <v>105</v>
      </c>
      <c r="AR81" s="134" t="s">
        <v>94</v>
      </c>
      <c r="AS81" s="134" t="s">
        <v>94</v>
      </c>
      <c r="AT81" s="134" t="s">
        <v>94</v>
      </c>
      <c r="AU81" s="134" t="s">
        <v>94</v>
      </c>
      <c r="AV81" s="370" t="s">
        <v>988</v>
      </c>
      <c r="AW81" s="142" t="s">
        <v>91</v>
      </c>
      <c r="AX81" s="253" t="s">
        <v>2867</v>
      </c>
      <c r="AY81" s="271" t="s">
        <v>3498</v>
      </c>
      <c r="AZ81" s="271" t="s">
        <v>3499</v>
      </c>
      <c r="BA81" s="143" t="s">
        <v>105</v>
      </c>
      <c r="BB81" s="128"/>
      <c r="BC81" s="128"/>
      <c r="BD81" s="128"/>
      <c r="BE81" s="373" t="s">
        <v>2891</v>
      </c>
      <c r="BF81" s="374" t="s">
        <v>94</v>
      </c>
      <c r="BG81" s="374" t="s">
        <v>94</v>
      </c>
      <c r="BH81" s="131"/>
      <c r="BI81" s="90"/>
      <c r="BJ81" s="90"/>
      <c r="BK81" s="90"/>
      <c r="BL81" s="90"/>
      <c r="BM81" s="90"/>
      <c r="BN81" s="90"/>
      <c r="BO81" s="90"/>
      <c r="BP81" s="90"/>
      <c r="BQ81" s="90"/>
      <c r="BR81" s="90"/>
      <c r="BS81" s="90"/>
      <c r="BT81" s="90"/>
      <c r="BU81" s="90"/>
      <c r="BV81" s="90"/>
      <c r="BW81" s="90"/>
      <c r="BX81" s="90"/>
      <c r="BY81" s="90"/>
      <c r="BZ81" s="90"/>
      <c r="CA81" s="90"/>
      <c r="CB81" s="90"/>
      <c r="CC81" s="90"/>
      <c r="CD81" s="90"/>
      <c r="CE81" s="90"/>
      <c r="CF81" s="90"/>
      <c r="CG81" s="90"/>
      <c r="CH81" s="90"/>
      <c r="CI81" s="90"/>
      <c r="CJ81" s="90"/>
      <c r="CK81" s="90"/>
      <c r="CL81" s="90"/>
      <c r="CM81" s="90"/>
      <c r="CN81" s="90"/>
      <c r="CO81" s="90"/>
      <c r="CP81" s="90"/>
      <c r="CQ81" s="90"/>
      <c r="CR81" s="90"/>
      <c r="CS81" s="90"/>
      <c r="CT81" s="90"/>
      <c r="CU81" s="90"/>
      <c r="CV81" s="90"/>
      <c r="CW81" s="90"/>
      <c r="CX81" s="90"/>
      <c r="CY81" s="90"/>
      <c r="CZ81" s="90"/>
      <c r="DA81" s="90"/>
      <c r="DB81" s="90"/>
      <c r="DC81" s="90"/>
      <c r="DD81" s="90"/>
      <c r="DE81" s="90"/>
      <c r="DF81" s="90"/>
      <c r="DG81" s="90"/>
      <c r="DH81" s="90"/>
      <c r="DI81" s="90"/>
      <c r="DJ81" s="90"/>
      <c r="DK81" s="90"/>
      <c r="DL81" s="90"/>
      <c r="DM81" s="90"/>
      <c r="DN81" s="90"/>
      <c r="DO81" s="90"/>
      <c r="DP81" s="90"/>
      <c r="DQ81" s="90"/>
      <c r="DR81" s="90"/>
      <c r="DS81" s="90"/>
      <c r="DT81" s="90"/>
      <c r="DU81" s="90"/>
      <c r="DV81" s="90"/>
      <c r="DW81" s="90"/>
      <c r="DX81" s="90"/>
      <c r="DY81" s="90"/>
      <c r="DZ81" s="90"/>
      <c r="EA81" s="90"/>
      <c r="EB81" s="90"/>
      <c r="EC81" s="90"/>
      <c r="ED81" s="90"/>
      <c r="EE81" s="90"/>
      <c r="EF81" s="90"/>
      <c r="EG81" s="90"/>
      <c r="EH81" s="90"/>
      <c r="EI81" s="90"/>
      <c r="EJ81" s="90"/>
      <c r="EK81" s="90"/>
      <c r="EL81" s="90"/>
      <c r="EM81" s="90"/>
      <c r="EN81" s="90"/>
      <c r="EO81" s="90"/>
      <c r="EP81" s="90"/>
      <c r="EQ81" s="90"/>
      <c r="ER81" s="90"/>
      <c r="ES81" s="90"/>
      <c r="ET81" s="90"/>
      <c r="EU81" s="90"/>
      <c r="EV81" s="90"/>
      <c r="EW81" s="90"/>
      <c r="EX81" s="90"/>
      <c r="EY81" s="90"/>
      <c r="EZ81" s="90"/>
      <c r="FA81" s="90"/>
      <c r="FB81" s="90"/>
      <c r="FC81" s="90"/>
      <c r="FD81" s="90"/>
      <c r="FE81" s="90"/>
      <c r="FF81" s="90"/>
      <c r="FG81" s="90"/>
      <c r="FH81" s="90"/>
      <c r="FI81" s="90"/>
      <c r="FJ81" s="90"/>
      <c r="FK81" s="90"/>
      <c r="FL81" s="90"/>
      <c r="FM81" s="90"/>
      <c r="FN81" s="90"/>
      <c r="FO81" s="90"/>
      <c r="FP81" s="90"/>
      <c r="FQ81" s="90"/>
      <c r="FR81" s="90"/>
      <c r="FS81" s="90"/>
      <c r="FT81" s="90"/>
      <c r="FU81" s="90"/>
      <c r="FV81" s="90"/>
      <c r="FW81" s="90"/>
      <c r="FX81" s="90"/>
      <c r="FY81" s="90"/>
      <c r="FZ81" s="90"/>
      <c r="GA81" s="90"/>
      <c r="GB81" s="90"/>
      <c r="GC81" s="90"/>
      <c r="GD81" s="90"/>
      <c r="GE81" s="90"/>
      <c r="GF81" s="90"/>
      <c r="GG81" s="90"/>
      <c r="GH81" s="90"/>
      <c r="GI81" s="90"/>
      <c r="GJ81" s="90"/>
      <c r="GK81" s="90"/>
      <c r="GL81" s="90"/>
      <c r="GM81" s="90"/>
      <c r="GN81" s="90"/>
      <c r="GO81" s="90"/>
      <c r="GP81" s="90"/>
      <c r="GQ81" s="90"/>
      <c r="GR81" s="90"/>
      <c r="GS81" s="90"/>
      <c r="GT81" s="90"/>
      <c r="GU81" s="90"/>
      <c r="GV81" s="90"/>
      <c r="GW81" s="90"/>
      <c r="GX81" s="90"/>
      <c r="GY81" s="90"/>
      <c r="GZ81" s="90"/>
      <c r="HA81" s="90"/>
      <c r="HB81" s="90"/>
      <c r="HC81" s="90"/>
      <c r="HD81" s="90"/>
      <c r="HE81" s="90"/>
      <c r="HF81" s="90"/>
      <c r="HG81" s="90"/>
      <c r="HH81" s="90"/>
      <c r="HI81" s="90"/>
      <c r="HJ81" s="90"/>
      <c r="HK81" s="90"/>
      <c r="HL81" s="90"/>
      <c r="HM81" s="90"/>
      <c r="HN81" s="90"/>
      <c r="HO81" s="90"/>
      <c r="HP81" s="90"/>
      <c r="HQ81" s="90"/>
      <c r="HR81" s="90"/>
      <c r="HS81" s="90"/>
      <c r="HT81" s="90"/>
      <c r="HU81" s="90"/>
      <c r="HV81" s="90"/>
      <c r="HW81" s="90"/>
      <c r="HX81" s="90"/>
      <c r="HY81" s="90"/>
      <c r="HZ81" s="90"/>
      <c r="IA81" s="90"/>
      <c r="IB81" s="90"/>
      <c r="IC81" s="90"/>
      <c r="ID81" s="90"/>
      <c r="IE81" s="90"/>
      <c r="IF81" s="90"/>
      <c r="IG81" s="90"/>
      <c r="IH81" s="90"/>
      <c r="II81" s="90"/>
      <c r="IJ81" s="90"/>
      <c r="IK81" s="90"/>
      <c r="IL81" s="90"/>
      <c r="IM81" s="90"/>
      <c r="IN81" s="90"/>
      <c r="IO81" s="90"/>
      <c r="IP81" s="90"/>
      <c r="IQ81" s="90"/>
      <c r="IR81" s="90"/>
      <c r="IS81" s="90"/>
      <c r="IT81" s="90"/>
      <c r="IU81" s="90"/>
      <c r="IV81" s="90"/>
      <c r="IW81" s="90"/>
      <c r="IX81" s="90"/>
      <c r="IY81" s="90"/>
      <c r="IZ81" s="90"/>
      <c r="JA81" s="90"/>
      <c r="JB81" s="90"/>
      <c r="JC81" s="90"/>
      <c r="JD81" s="90"/>
      <c r="JE81" s="90"/>
      <c r="JF81" s="90"/>
      <c r="JG81" s="90"/>
      <c r="JH81" s="90"/>
      <c r="JI81" s="90"/>
      <c r="JJ81" s="90"/>
      <c r="JK81" s="90"/>
      <c r="JL81" s="90"/>
      <c r="JM81" s="90"/>
      <c r="JN81" s="90"/>
      <c r="JO81" s="90"/>
      <c r="JP81" s="90"/>
      <c r="JQ81" s="90"/>
      <c r="JR81" s="90"/>
      <c r="JS81" s="90"/>
      <c r="JT81" s="90"/>
      <c r="JU81" s="90"/>
      <c r="JV81" s="90"/>
      <c r="JW81" s="90"/>
      <c r="JX81" s="90"/>
      <c r="JY81" s="90"/>
      <c r="JZ81" s="90"/>
      <c r="KA81" s="90"/>
      <c r="KB81" s="90"/>
      <c r="KC81" s="90"/>
      <c r="KD81" s="90"/>
      <c r="KE81" s="90"/>
      <c r="KF81" s="90"/>
      <c r="KG81" s="90"/>
      <c r="KH81" s="90"/>
      <c r="KI81" s="90"/>
      <c r="KJ81" s="90"/>
      <c r="KK81" s="90"/>
      <c r="KL81" s="90"/>
      <c r="KM81" s="90"/>
      <c r="KN81" s="90"/>
      <c r="KO81" s="90"/>
      <c r="KP81" s="90"/>
      <c r="KQ81" s="90"/>
      <c r="KR81" s="90"/>
      <c r="KS81" s="90"/>
      <c r="KT81" s="90"/>
      <c r="KU81" s="90"/>
      <c r="KV81" s="90"/>
      <c r="KW81" s="90"/>
      <c r="KX81" s="90"/>
      <c r="KY81" s="90"/>
      <c r="KZ81" s="90"/>
      <c r="LA81" s="90"/>
      <c r="LB81" s="90"/>
      <c r="LC81" s="90"/>
      <c r="LD81" s="90"/>
      <c r="LE81" s="90"/>
      <c r="LF81" s="90"/>
      <c r="LG81" s="90"/>
      <c r="LH81" s="90"/>
      <c r="LI81" s="90"/>
      <c r="LJ81" s="90"/>
      <c r="LK81" s="90"/>
      <c r="LL81" s="90"/>
      <c r="LM81" s="90"/>
      <c r="LN81" s="90"/>
      <c r="LO81" s="90"/>
      <c r="LP81" s="90"/>
      <c r="LQ81" s="90"/>
      <c r="LR81" s="90"/>
      <c r="LS81" s="90"/>
      <c r="LT81" s="90"/>
      <c r="LU81" s="90"/>
      <c r="LV81" s="90"/>
      <c r="LW81" s="90"/>
      <c r="LX81" s="90"/>
      <c r="LY81" s="90"/>
      <c r="LZ81" s="90"/>
      <c r="MA81" s="90"/>
      <c r="MB81" s="90"/>
      <c r="MC81" s="90"/>
      <c r="MD81" s="90"/>
      <c r="ME81" s="90"/>
      <c r="MF81" s="90"/>
      <c r="MG81" s="90"/>
      <c r="MH81" s="90"/>
      <c r="MI81" s="90"/>
      <c r="MJ81" s="90"/>
      <c r="MK81" s="90"/>
      <c r="ML81" s="90"/>
      <c r="MM81" s="90"/>
      <c r="MN81" s="90"/>
      <c r="MO81" s="90"/>
      <c r="MP81" s="90"/>
      <c r="MQ81" s="90"/>
      <c r="MR81" s="90"/>
      <c r="MS81" s="90"/>
      <c r="MT81" s="90"/>
      <c r="MU81" s="90"/>
      <c r="MV81" s="90"/>
      <c r="MW81" s="90"/>
      <c r="MX81" s="90"/>
      <c r="MY81" s="90"/>
      <c r="MZ81" s="90"/>
      <c r="NA81" s="90"/>
      <c r="NB81" s="90"/>
      <c r="NC81" s="90"/>
      <c r="ND81" s="90"/>
      <c r="NE81" s="90"/>
      <c r="NF81" s="90"/>
      <c r="NG81" s="90"/>
      <c r="NH81" s="90"/>
      <c r="NI81" s="90"/>
      <c r="NJ81" s="90"/>
      <c r="NK81" s="90"/>
      <c r="NL81" s="90"/>
      <c r="NM81" s="90"/>
      <c r="NN81" s="90"/>
      <c r="NO81" s="90"/>
      <c r="NP81" s="90"/>
      <c r="NQ81" s="90"/>
      <c r="NR81" s="90"/>
      <c r="NS81" s="90"/>
      <c r="NT81" s="90"/>
      <c r="NU81" s="90"/>
      <c r="NV81" s="90"/>
      <c r="NW81" s="90"/>
      <c r="NX81" s="90"/>
      <c r="NY81" s="90"/>
      <c r="NZ81" s="90"/>
      <c r="OA81" s="90"/>
      <c r="OB81" s="90"/>
      <c r="OC81" s="90"/>
      <c r="OD81" s="90"/>
      <c r="OE81" s="90"/>
      <c r="OF81" s="90"/>
      <c r="OG81" s="90"/>
      <c r="OH81" s="90"/>
      <c r="OI81" s="90"/>
      <c r="OJ81" s="90"/>
      <c r="OK81" s="90"/>
      <c r="OL81" s="90"/>
      <c r="OM81" s="90"/>
      <c r="ON81" s="90"/>
      <c r="OO81" s="90"/>
      <c r="OP81" s="90"/>
      <c r="OQ81" s="90"/>
      <c r="OR81" s="90"/>
      <c r="OS81" s="90"/>
      <c r="OT81" s="90"/>
      <c r="OU81" s="90"/>
      <c r="OV81" s="90"/>
      <c r="OW81" s="90"/>
      <c r="OX81" s="90"/>
      <c r="OY81" s="90"/>
      <c r="OZ81" s="90"/>
      <c r="PA81" s="90"/>
      <c r="PB81" s="90"/>
      <c r="PC81" s="90"/>
      <c r="PD81" s="90"/>
      <c r="PE81" s="90"/>
      <c r="PF81" s="90"/>
      <c r="PG81" s="90"/>
      <c r="PH81" s="90"/>
      <c r="PI81" s="90"/>
      <c r="PJ81" s="90"/>
      <c r="PK81" s="90"/>
      <c r="PL81" s="90"/>
      <c r="PM81" s="90"/>
      <c r="PN81" s="90"/>
      <c r="PO81" s="90"/>
      <c r="PP81" s="90"/>
      <c r="PQ81" s="90"/>
      <c r="PR81" s="90"/>
      <c r="PS81" s="90"/>
      <c r="PT81" s="90"/>
      <c r="PU81" s="90"/>
      <c r="PV81" s="90"/>
      <c r="PW81" s="90"/>
      <c r="PX81" s="90"/>
      <c r="PY81" s="90"/>
      <c r="PZ81" s="90"/>
      <c r="QA81" s="90"/>
      <c r="QB81" s="90"/>
      <c r="QC81" s="90"/>
      <c r="QD81" s="90"/>
      <c r="QE81" s="90"/>
      <c r="QF81" s="90"/>
      <c r="QG81" s="90"/>
      <c r="QH81" s="90"/>
      <c r="QI81" s="90"/>
      <c r="QJ81" s="90"/>
      <c r="QK81" s="90"/>
      <c r="QL81" s="90"/>
      <c r="QM81" s="90"/>
      <c r="QN81" s="90"/>
      <c r="QO81" s="90"/>
      <c r="QP81" s="90"/>
      <c r="QQ81" s="90"/>
      <c r="QR81" s="90"/>
      <c r="QS81" s="90"/>
      <c r="QT81" s="90"/>
      <c r="QU81" s="90"/>
      <c r="QV81" s="90"/>
      <c r="QW81" s="90"/>
      <c r="QX81" s="90"/>
      <c r="QY81" s="90"/>
      <c r="QZ81" s="90"/>
      <c r="RA81" s="90"/>
      <c r="RB81" s="90"/>
      <c r="RC81" s="90"/>
      <c r="RD81" s="90"/>
      <c r="RE81" s="90"/>
      <c r="RF81" s="90"/>
      <c r="RG81" s="90"/>
      <c r="RH81" s="90"/>
      <c r="RI81" s="90"/>
      <c r="RJ81" s="90"/>
      <c r="RK81" s="90"/>
      <c r="RL81" s="90"/>
      <c r="RM81" s="90"/>
      <c r="RN81" s="90"/>
      <c r="RO81" s="90"/>
      <c r="RP81" s="90"/>
      <c r="RQ81" s="90"/>
      <c r="RR81" s="90"/>
      <c r="RS81" s="90"/>
      <c r="RT81" s="90"/>
      <c r="RU81" s="90"/>
      <c r="RV81" s="90"/>
      <c r="RW81" s="90"/>
      <c r="RX81" s="90"/>
      <c r="RY81" s="90"/>
      <c r="RZ81" s="90"/>
      <c r="SA81" s="90"/>
      <c r="SB81" s="90"/>
      <c r="SC81" s="90"/>
      <c r="SD81" s="90"/>
      <c r="SE81" s="90"/>
      <c r="SF81" s="90"/>
      <c r="SG81" s="90"/>
      <c r="SH81" s="90"/>
      <c r="SI81" s="90"/>
      <c r="SJ81" s="90"/>
      <c r="SK81" s="90"/>
      <c r="SL81" s="90"/>
      <c r="SM81" s="90"/>
      <c r="SN81" s="90"/>
      <c r="SO81" s="90"/>
      <c r="SP81" s="90"/>
      <c r="SQ81" s="90"/>
      <c r="SR81" s="90"/>
      <c r="SS81" s="90"/>
      <c r="ST81" s="90"/>
      <c r="SU81" s="90"/>
      <c r="SV81" s="90"/>
      <c r="SW81" s="90"/>
      <c r="SX81" s="90"/>
      <c r="SY81" s="90"/>
      <c r="SZ81" s="90"/>
      <c r="TA81" s="90"/>
      <c r="TB81" s="90"/>
      <c r="TC81" s="90"/>
      <c r="TD81" s="90"/>
      <c r="TE81" s="90"/>
      <c r="TF81" s="90"/>
      <c r="TG81" s="90"/>
      <c r="TH81" s="90"/>
      <c r="TI81" s="90"/>
      <c r="TJ81" s="90"/>
      <c r="TK81" s="90"/>
      <c r="TL81" s="90"/>
      <c r="TM81" s="90"/>
      <c r="TN81" s="90"/>
      <c r="TO81" s="90"/>
      <c r="TP81" s="90"/>
      <c r="TQ81" s="90"/>
      <c r="TR81" s="90"/>
      <c r="TS81" s="90"/>
      <c r="TT81" s="90"/>
      <c r="TU81" s="90"/>
      <c r="TV81" s="90"/>
      <c r="TW81" s="90"/>
      <c r="TX81" s="90"/>
      <c r="TY81" s="90"/>
      <c r="TZ81" s="90"/>
      <c r="UA81" s="90"/>
      <c r="UB81" s="90"/>
      <c r="UC81" s="90"/>
      <c r="UD81" s="90"/>
      <c r="UE81" s="90"/>
      <c r="UF81" s="90"/>
      <c r="UG81" s="90"/>
      <c r="UH81" s="90"/>
      <c r="UI81" s="90"/>
      <c r="UJ81" s="90"/>
      <c r="UK81" s="90"/>
      <c r="UL81" s="90"/>
      <c r="UM81" s="90"/>
      <c r="UN81" s="90"/>
      <c r="UO81" s="90"/>
      <c r="UP81" s="90"/>
      <c r="UQ81" s="90"/>
      <c r="UR81" s="90"/>
      <c r="US81" s="90"/>
      <c r="UT81" s="90"/>
      <c r="UU81" s="90"/>
      <c r="UV81" s="90"/>
      <c r="UW81" s="90"/>
      <c r="UX81" s="90"/>
      <c r="UY81" s="90"/>
      <c r="UZ81" s="90"/>
      <c r="VA81" s="90"/>
      <c r="VB81" s="90"/>
      <c r="VC81" s="90"/>
      <c r="VD81" s="90"/>
      <c r="VE81" s="90"/>
      <c r="VF81" s="90"/>
      <c r="VG81" s="90"/>
      <c r="VH81" s="90"/>
      <c r="VI81" s="90"/>
      <c r="VJ81" s="90"/>
      <c r="VK81" s="90"/>
      <c r="VL81" s="90"/>
      <c r="VM81" s="90"/>
      <c r="VN81" s="90"/>
      <c r="VO81" s="90"/>
      <c r="VP81" s="90"/>
      <c r="VQ81" s="90"/>
      <c r="VR81" s="90"/>
      <c r="VS81" s="90"/>
      <c r="VT81" s="90"/>
      <c r="VU81" s="90"/>
      <c r="VV81" s="90"/>
      <c r="VW81" s="90"/>
      <c r="VX81" s="90"/>
      <c r="VY81" s="90"/>
      <c r="VZ81" s="90"/>
      <c r="WA81" s="90"/>
      <c r="WB81" s="90"/>
      <c r="WC81" s="90"/>
      <c r="WD81" s="90"/>
      <c r="WE81" s="90"/>
      <c r="WF81" s="90"/>
      <c r="WG81" s="90"/>
      <c r="WH81" s="90"/>
      <c r="WI81" s="90"/>
      <c r="WJ81" s="90"/>
      <c r="WK81" s="90"/>
      <c r="WL81" s="90"/>
      <c r="WM81" s="90"/>
      <c r="WN81" s="90"/>
      <c r="WO81" s="90"/>
      <c r="WP81" s="90"/>
      <c r="WQ81" s="90"/>
      <c r="WR81" s="90"/>
      <c r="WS81" s="90"/>
      <c r="WT81" s="90"/>
      <c r="WU81" s="90"/>
      <c r="WV81" s="90"/>
      <c r="WW81" s="90"/>
      <c r="WX81" s="90"/>
      <c r="WY81" s="90"/>
      <c r="WZ81" s="90"/>
      <c r="XA81" s="90"/>
      <c r="XB81" s="90"/>
      <c r="XC81" s="90"/>
      <c r="XD81" s="90"/>
      <c r="XE81" s="90"/>
      <c r="XF81" s="90"/>
      <c r="XG81" s="90"/>
      <c r="XH81" s="90"/>
      <c r="XI81" s="90"/>
      <c r="XJ81" s="90"/>
      <c r="XK81" s="90"/>
      <c r="XL81" s="90"/>
      <c r="XM81" s="90"/>
      <c r="XN81" s="90"/>
      <c r="XO81" s="90"/>
      <c r="XP81" s="90"/>
      <c r="XQ81" s="90"/>
      <c r="XR81" s="90"/>
      <c r="XS81" s="90"/>
      <c r="XT81" s="90"/>
      <c r="XU81" s="90"/>
      <c r="XV81" s="90"/>
      <c r="XW81" s="90"/>
      <c r="XX81" s="90"/>
      <c r="XY81" s="90"/>
      <c r="XZ81" s="90"/>
      <c r="YA81" s="90"/>
      <c r="YB81" s="90"/>
      <c r="YC81" s="90"/>
      <c r="YD81" s="90"/>
      <c r="YE81" s="90"/>
      <c r="YF81" s="90"/>
      <c r="YG81" s="90"/>
      <c r="YH81" s="90"/>
      <c r="YI81" s="90"/>
      <c r="YJ81" s="90"/>
      <c r="YK81" s="90"/>
      <c r="YL81" s="90"/>
      <c r="YM81" s="90"/>
      <c r="YN81" s="90"/>
      <c r="YO81" s="90"/>
      <c r="YP81" s="90"/>
      <c r="YQ81" s="90"/>
      <c r="YR81" s="90"/>
      <c r="YS81" s="90"/>
      <c r="YT81" s="90"/>
      <c r="YU81" s="90"/>
      <c r="YV81" s="90"/>
      <c r="YW81" s="90"/>
      <c r="YX81" s="90"/>
      <c r="YY81" s="90"/>
      <c r="YZ81" s="90"/>
      <c r="ZA81" s="90"/>
      <c r="ZB81" s="90"/>
      <c r="ZC81" s="90"/>
      <c r="ZD81" s="90"/>
      <c r="ZE81" s="90"/>
      <c r="ZF81" s="90"/>
      <c r="ZG81" s="90"/>
      <c r="ZH81" s="90"/>
      <c r="ZI81" s="90"/>
      <c r="ZJ81" s="90"/>
      <c r="ZK81" s="90"/>
      <c r="ZL81" s="90"/>
      <c r="ZM81" s="90"/>
      <c r="ZN81" s="90"/>
      <c r="ZO81" s="90"/>
      <c r="ZP81" s="90"/>
      <c r="ZQ81" s="90"/>
      <c r="ZR81" s="90"/>
      <c r="ZS81" s="90"/>
      <c r="ZT81" s="90"/>
      <c r="ZU81" s="90"/>
      <c r="ZV81" s="90"/>
      <c r="ZW81" s="90"/>
      <c r="ZX81" s="90"/>
      <c r="ZY81" s="90"/>
      <c r="ZZ81" s="90"/>
      <c r="AAA81" s="90"/>
      <c r="AAB81" s="90"/>
      <c r="AAC81" s="90"/>
      <c r="AAD81" s="90"/>
      <c r="AAE81" s="90"/>
      <c r="AAF81" s="90"/>
      <c r="AAG81" s="90"/>
      <c r="AAH81" s="90"/>
      <c r="AAI81" s="90"/>
      <c r="AAJ81" s="90"/>
      <c r="AAK81" s="90"/>
      <c r="AAL81" s="90"/>
      <c r="AAM81" s="90"/>
      <c r="AAN81" s="90"/>
      <c r="AAO81" s="90"/>
      <c r="AAP81" s="90"/>
      <c r="AAQ81" s="90"/>
      <c r="AAR81" s="90"/>
      <c r="AAS81" s="90"/>
      <c r="AAT81" s="90"/>
      <c r="AAU81" s="90"/>
      <c r="AAV81" s="90"/>
      <c r="AAW81" s="90"/>
      <c r="AAX81" s="90"/>
      <c r="AAY81" s="90"/>
      <c r="AAZ81" s="90"/>
      <c r="ABA81" s="90"/>
      <c r="ABB81" s="90"/>
      <c r="ABC81" s="90"/>
      <c r="ABD81" s="90"/>
      <c r="ABE81" s="90"/>
      <c r="ABF81" s="90"/>
      <c r="ABG81" s="90"/>
      <c r="ABH81" s="90"/>
      <c r="ABI81" s="90"/>
      <c r="ABJ81" s="90"/>
      <c r="ABK81" s="90"/>
      <c r="ABL81" s="90"/>
      <c r="ABM81" s="90"/>
      <c r="ABN81" s="90"/>
      <c r="ABO81" s="90"/>
      <c r="ABP81" s="90"/>
      <c r="ABQ81" s="90"/>
      <c r="ABR81" s="90"/>
      <c r="ABS81" s="90"/>
      <c r="ABT81" s="90"/>
      <c r="ABU81" s="90"/>
      <c r="ABV81" s="90"/>
      <c r="ABW81" s="90"/>
      <c r="ABX81" s="90"/>
      <c r="ABY81" s="90"/>
      <c r="ABZ81" s="90"/>
      <c r="ACA81" s="90"/>
      <c r="ACB81" s="90"/>
      <c r="ACC81" s="90"/>
      <c r="ACD81" s="90"/>
      <c r="ACE81" s="90"/>
      <c r="ACF81" s="90"/>
      <c r="ACG81" s="90"/>
      <c r="ACH81" s="90"/>
      <c r="ACI81" s="90"/>
      <c r="ACJ81" s="90"/>
      <c r="ACK81" s="90"/>
      <c r="ACL81" s="90"/>
      <c r="ACM81" s="90"/>
      <c r="ACN81" s="90"/>
      <c r="ACO81" s="90"/>
      <c r="ACP81" s="90"/>
      <c r="ACQ81" s="90"/>
      <c r="ACR81" s="90"/>
      <c r="ACS81" s="90"/>
      <c r="ACT81" s="90"/>
      <c r="ACU81" s="90"/>
      <c r="ACV81" s="90"/>
      <c r="ACW81" s="90"/>
      <c r="ACX81" s="90"/>
      <c r="ACY81" s="90"/>
      <c r="ACZ81" s="90"/>
      <c r="ADA81" s="90"/>
      <c r="ADB81" s="90"/>
      <c r="ADC81" s="90"/>
      <c r="ADD81" s="90"/>
      <c r="ADE81" s="90"/>
      <c r="ADF81" s="90"/>
      <c r="ADG81" s="90"/>
      <c r="ADH81" s="90"/>
      <c r="ADI81" s="90"/>
      <c r="ADJ81" s="90"/>
      <c r="ADK81" s="90"/>
      <c r="ADL81" s="90"/>
      <c r="ADM81" s="90"/>
      <c r="ADN81" s="90"/>
      <c r="ADO81" s="90"/>
      <c r="ADP81" s="90"/>
      <c r="ADQ81" s="90"/>
      <c r="ADR81" s="90"/>
      <c r="ADS81" s="90"/>
      <c r="ADT81" s="90"/>
      <c r="ADU81" s="90"/>
      <c r="ADV81" s="90"/>
      <c r="ADW81" s="90"/>
      <c r="ADX81" s="90"/>
      <c r="ADY81" s="90"/>
      <c r="ADZ81" s="90"/>
      <c r="AEA81" s="90"/>
      <c r="AEB81" s="90"/>
      <c r="AEC81" s="90"/>
      <c r="AED81" s="90"/>
      <c r="AEE81" s="90"/>
      <c r="AEF81" s="90"/>
      <c r="AEG81" s="90"/>
      <c r="AEH81" s="90"/>
      <c r="AEI81" s="90"/>
      <c r="AEJ81" s="90"/>
      <c r="AEK81" s="90"/>
      <c r="AEL81" s="90"/>
      <c r="AEM81" s="90"/>
      <c r="AEN81" s="90"/>
      <c r="AEO81" s="90"/>
      <c r="AEP81" s="90"/>
      <c r="AEQ81" s="90"/>
      <c r="AER81" s="90"/>
      <c r="AES81" s="90"/>
      <c r="AET81" s="90"/>
      <c r="AEU81" s="90"/>
      <c r="AEV81" s="90"/>
      <c r="AEW81" s="90"/>
      <c r="AEX81" s="90"/>
      <c r="AEY81" s="90"/>
      <c r="AEZ81" s="90"/>
      <c r="AFA81" s="90"/>
      <c r="AFB81" s="90"/>
      <c r="AFC81" s="90"/>
      <c r="AFD81" s="90"/>
      <c r="AFE81" s="90"/>
      <c r="AFF81" s="90"/>
      <c r="AFG81" s="90"/>
      <c r="AFH81" s="90"/>
      <c r="AFI81" s="90"/>
      <c r="AFJ81" s="90"/>
      <c r="AFK81" s="90"/>
      <c r="AFL81" s="90"/>
      <c r="AFM81" s="90"/>
      <c r="AFN81" s="90"/>
      <c r="AFO81" s="90"/>
      <c r="AFP81" s="90"/>
      <c r="AFQ81" s="90"/>
      <c r="AFR81" s="90"/>
      <c r="AFS81" s="90"/>
      <c r="AFT81" s="90"/>
      <c r="AFU81" s="90"/>
      <c r="AFV81" s="90"/>
      <c r="AFW81" s="90"/>
      <c r="AFX81" s="90"/>
      <c r="AFY81" s="90"/>
      <c r="AFZ81" s="90"/>
      <c r="AGA81" s="90"/>
      <c r="AGB81" s="90"/>
      <c r="AGC81" s="90"/>
      <c r="AGD81" s="90"/>
      <c r="AGE81" s="90"/>
      <c r="AGF81" s="90"/>
      <c r="AGG81" s="90"/>
      <c r="AGH81" s="90"/>
      <c r="AGI81" s="90"/>
      <c r="AGJ81" s="90"/>
      <c r="AGK81" s="90"/>
      <c r="AGL81" s="90"/>
      <c r="AGM81" s="90"/>
      <c r="AGN81" s="90"/>
      <c r="AGO81" s="90"/>
      <c r="AGP81" s="90"/>
      <c r="AGQ81" s="90"/>
      <c r="AGR81" s="90"/>
      <c r="AGS81" s="90"/>
      <c r="AGT81" s="90"/>
      <c r="AGU81" s="90"/>
      <c r="AGV81" s="90"/>
      <c r="AGW81" s="90"/>
      <c r="AGX81" s="90"/>
      <c r="AGY81" s="90"/>
      <c r="AGZ81" s="90"/>
      <c r="AHA81" s="90"/>
      <c r="AHB81" s="90"/>
      <c r="AHC81" s="90"/>
      <c r="AHD81" s="90"/>
      <c r="AHE81" s="90"/>
      <c r="AHF81" s="90"/>
      <c r="AHG81" s="90"/>
      <c r="AHH81" s="90"/>
      <c r="AHI81" s="90"/>
      <c r="AHJ81" s="90"/>
      <c r="AHK81" s="90"/>
      <c r="AHL81" s="90"/>
      <c r="AHM81" s="90"/>
      <c r="AHN81" s="90"/>
      <c r="AHO81" s="90"/>
      <c r="AHP81" s="90"/>
      <c r="AHQ81" s="90"/>
      <c r="AHR81" s="90"/>
      <c r="AHS81" s="90"/>
      <c r="AHT81" s="90"/>
      <c r="AHU81" s="90"/>
      <c r="AHV81" s="90"/>
      <c r="AHW81" s="90"/>
      <c r="AHX81" s="90"/>
      <c r="AHY81" s="90"/>
      <c r="AHZ81" s="90"/>
      <c r="AIA81" s="90"/>
      <c r="AIB81" s="90"/>
      <c r="AIC81" s="90"/>
      <c r="AID81" s="90"/>
      <c r="AIE81" s="90"/>
      <c r="AIF81" s="90"/>
      <c r="AIG81" s="90"/>
      <c r="AIH81" s="90"/>
      <c r="AII81" s="90"/>
      <c r="AIJ81" s="90"/>
      <c r="AIK81" s="90"/>
      <c r="AIL81" s="90"/>
      <c r="AIM81" s="90"/>
      <c r="AIN81" s="90"/>
      <c r="AIO81" s="90"/>
      <c r="AIP81" s="90"/>
      <c r="AIQ81" s="90"/>
      <c r="AIR81" s="90"/>
      <c r="AIS81" s="90"/>
      <c r="AIT81" s="90"/>
      <c r="AIU81" s="90"/>
      <c r="AIV81" s="90"/>
      <c r="AIW81" s="90"/>
      <c r="AIX81" s="90"/>
      <c r="AIY81" s="90"/>
      <c r="AIZ81" s="90"/>
      <c r="AJA81" s="90"/>
      <c r="AJB81" s="90"/>
      <c r="AJC81" s="90"/>
      <c r="AJD81" s="90"/>
      <c r="AJE81" s="90"/>
      <c r="AJF81" s="90"/>
      <c r="AJG81" s="90"/>
      <c r="AJH81" s="90"/>
      <c r="AJI81" s="90"/>
      <c r="AJJ81" s="90"/>
      <c r="AJK81" s="90"/>
      <c r="AJL81" s="90"/>
      <c r="AJM81" s="90"/>
      <c r="AJN81" s="90"/>
      <c r="AJO81" s="90"/>
      <c r="AJP81" s="90"/>
      <c r="AJQ81" s="90"/>
      <c r="AJR81" s="90"/>
      <c r="AJS81" s="90"/>
      <c r="AJT81" s="90"/>
      <c r="AJU81" s="90"/>
      <c r="AJV81" s="90"/>
      <c r="AJW81" s="90"/>
      <c r="AJX81" s="90"/>
      <c r="AJY81" s="90"/>
      <c r="AJZ81" s="90"/>
      <c r="AKA81" s="90"/>
      <c r="AKB81" s="90"/>
      <c r="AKC81" s="90"/>
      <c r="AKD81" s="90"/>
      <c r="AKE81" s="90"/>
      <c r="AKF81" s="90"/>
      <c r="AKG81" s="90"/>
      <c r="AKH81" s="90"/>
      <c r="AKI81" s="90"/>
      <c r="AKJ81" s="90"/>
      <c r="AKK81" s="90"/>
      <c r="AKL81" s="90"/>
      <c r="AKM81" s="90"/>
      <c r="AKN81" s="90"/>
      <c r="AKO81" s="90"/>
      <c r="AKP81" s="90"/>
      <c r="AKQ81" s="90"/>
      <c r="AKR81" s="90"/>
      <c r="AKS81" s="90"/>
      <c r="AKT81" s="90"/>
      <c r="AKU81" s="90"/>
      <c r="AKV81" s="90"/>
      <c r="AKW81" s="90"/>
      <c r="AKX81" s="90"/>
      <c r="AKY81" s="90"/>
      <c r="AKZ81" s="90"/>
      <c r="ALA81" s="90"/>
      <c r="ALB81" s="90"/>
      <c r="ALC81" s="90"/>
      <c r="ALD81" s="90"/>
      <c r="ALE81" s="90"/>
      <c r="ALF81" s="90"/>
      <c r="ALG81" s="90"/>
      <c r="ALH81" s="90"/>
      <c r="ALI81" s="90"/>
      <c r="ALJ81" s="90"/>
      <c r="ALK81" s="90"/>
      <c r="ALL81" s="90"/>
      <c r="ALM81" s="90"/>
      <c r="ALN81" s="90"/>
      <c r="ALO81" s="90"/>
      <c r="ALP81" s="90"/>
      <c r="ALQ81" s="90"/>
      <c r="ALR81" s="90"/>
      <c r="ALS81" s="90"/>
      <c r="ALT81" s="90"/>
      <c r="ALU81" s="90"/>
      <c r="ALV81" s="90"/>
      <c r="ALW81" s="90"/>
      <c r="ALX81" s="90"/>
      <c r="ALY81" s="90"/>
      <c r="ALZ81" s="90"/>
      <c r="AMA81" s="90"/>
      <c r="AMB81" s="90"/>
      <c r="AMC81" s="90"/>
      <c r="AMD81" s="90"/>
      <c r="AME81" s="90"/>
      <c r="AMF81" s="90"/>
      <c r="AMG81" s="90"/>
      <c r="AMH81" s="90"/>
    </row>
    <row r="82" spans="1:1023" ht="101.25" customHeight="1" x14ac:dyDescent="0.3">
      <c r="A82" s="430">
        <v>26</v>
      </c>
      <c r="B82" s="433" t="s">
        <v>712</v>
      </c>
      <c r="C82" s="367"/>
      <c r="D82" s="433" t="s">
        <v>163</v>
      </c>
      <c r="E82" s="433" t="s">
        <v>164</v>
      </c>
      <c r="F82" s="427"/>
      <c r="G82" s="367"/>
      <c r="H82" s="368"/>
      <c r="I82" s="425"/>
      <c r="J82" s="136" t="s">
        <v>735</v>
      </c>
      <c r="K82" s="137" t="s">
        <v>989</v>
      </c>
      <c r="L82" s="425"/>
      <c r="M82" s="425"/>
      <c r="N82" s="426"/>
      <c r="O82" s="369"/>
      <c r="P82" s="391"/>
      <c r="Q82" s="385"/>
      <c r="R82" s="393"/>
      <c r="S82" s="394"/>
      <c r="T82" s="385"/>
      <c r="U82" s="386"/>
      <c r="V82" s="136" t="s">
        <v>112</v>
      </c>
      <c r="W82" s="116" t="s">
        <v>170</v>
      </c>
      <c r="X82" s="117" t="s">
        <v>990</v>
      </c>
      <c r="Y82" s="118" t="s">
        <v>172</v>
      </c>
      <c r="Z82" s="118" t="s">
        <v>173</v>
      </c>
      <c r="AA82" s="120" t="str">
        <f t="shared" si="5"/>
        <v>Probabilidad</v>
      </c>
      <c r="AB82" s="121" t="s">
        <v>740</v>
      </c>
      <c r="AC82" s="121" t="s">
        <v>728</v>
      </c>
      <c r="AD82" s="122" t="str">
        <f t="shared" si="6"/>
        <v>30%</v>
      </c>
      <c r="AE82" s="121" t="s">
        <v>729</v>
      </c>
      <c r="AF82" s="121" t="s">
        <v>730</v>
      </c>
      <c r="AG82" s="121" t="s">
        <v>731</v>
      </c>
      <c r="AH82" s="123">
        <f>IFERROR(IF(AND(AA81="Probabilidad",AA82="Probabilidad"),(AI81-(+AI81*AD82)),IF(AND(AA82="Probabilidad",AA81="Impacto"),(AI81-(+AI81*AD82)),IF(AA82="Impacto",AI81,""))),"")</f>
        <v>0.252</v>
      </c>
      <c r="AI82" s="122">
        <f t="shared" si="7"/>
        <v>0.252</v>
      </c>
      <c r="AJ82" s="387"/>
      <c r="AK82" s="388"/>
      <c r="AL82" s="124">
        <f t="shared" ref="AL82:AL87" si="93">IFERROR(IF(AND(AA81="Impacto",AA82="Impacto"),(AL81-(+AL81*AD82)),IF(AND(AA82="Impacto",AA81="Probabilidad"),(AL81-(+AL81*AD82)),IF(AA82="Probabilidad",AL81,""))),"")</f>
        <v>0.4</v>
      </c>
      <c r="AM82" s="389"/>
      <c r="AN82" s="388"/>
      <c r="AO82" s="384"/>
      <c r="AP82" s="367"/>
      <c r="AQ82" s="120" t="s">
        <v>118</v>
      </c>
      <c r="AR82" s="134" t="s">
        <v>94</v>
      </c>
      <c r="AS82" s="134" t="s">
        <v>94</v>
      </c>
      <c r="AT82" s="134" t="s">
        <v>94</v>
      </c>
      <c r="AU82" s="134" t="s">
        <v>94</v>
      </c>
      <c r="AV82" s="371"/>
      <c r="AW82" s="142" t="s">
        <v>112</v>
      </c>
      <c r="AX82" s="253" t="s">
        <v>2867</v>
      </c>
      <c r="AY82" s="271" t="s">
        <v>3498</v>
      </c>
      <c r="AZ82" s="271" t="s">
        <v>3499</v>
      </c>
      <c r="BA82" s="143" t="s">
        <v>118</v>
      </c>
      <c r="BB82" s="128"/>
      <c r="BC82" s="128"/>
      <c r="BD82" s="128"/>
      <c r="BE82" s="373"/>
      <c r="BF82" s="374"/>
      <c r="BG82" s="374"/>
      <c r="BH82" s="131"/>
    </row>
    <row r="83" spans="1:1023" ht="129.75" customHeight="1" x14ac:dyDescent="0.3">
      <c r="A83" s="430">
        <v>26</v>
      </c>
      <c r="B83" s="433" t="s">
        <v>712</v>
      </c>
      <c r="C83" s="367"/>
      <c r="D83" s="433" t="s">
        <v>163</v>
      </c>
      <c r="E83" s="433" t="s">
        <v>164</v>
      </c>
      <c r="F83" s="427"/>
      <c r="G83" s="367"/>
      <c r="H83" s="368"/>
      <c r="I83" s="425"/>
      <c r="J83" s="136" t="s">
        <v>741</v>
      </c>
      <c r="K83" s="137" t="s">
        <v>991</v>
      </c>
      <c r="L83" s="425"/>
      <c r="M83" s="425"/>
      <c r="N83" s="426"/>
      <c r="O83" s="369"/>
      <c r="P83" s="391"/>
      <c r="Q83" s="385"/>
      <c r="R83" s="393"/>
      <c r="S83" s="394"/>
      <c r="T83" s="385"/>
      <c r="U83" s="386"/>
      <c r="V83" s="153" t="s">
        <v>124</v>
      </c>
      <c r="W83" s="116" t="s">
        <v>992</v>
      </c>
      <c r="X83" s="117" t="s">
        <v>993</v>
      </c>
      <c r="Y83" s="118" t="s">
        <v>994</v>
      </c>
      <c r="Z83" s="135" t="s">
        <v>143</v>
      </c>
      <c r="AA83" s="120" t="str">
        <f t="shared" si="5"/>
        <v>Probabilidad</v>
      </c>
      <c r="AB83" s="121" t="s">
        <v>727</v>
      </c>
      <c r="AC83" s="121" t="s">
        <v>728</v>
      </c>
      <c r="AD83" s="122" t="str">
        <f t="shared" si="6"/>
        <v>40%</v>
      </c>
      <c r="AE83" s="121" t="s">
        <v>729</v>
      </c>
      <c r="AF83" s="121" t="s">
        <v>730</v>
      </c>
      <c r="AG83" s="121" t="s">
        <v>731</v>
      </c>
      <c r="AH83" s="123">
        <f t="shared" ref="AH83:AH87" si="94">IFERROR(IF(AND(AA82="Probabilidad",AA83="Probabilidad"),(AI82-(+AI82*AD83)),IF(AND(AA83="Probabilidad",AA82="Impacto"),(AI82-(+AI82*AD83)),IF(AA83="Impacto",AI82,""))),"")</f>
        <v>0.1512</v>
      </c>
      <c r="AI83" s="122">
        <f t="shared" si="7"/>
        <v>0.1512</v>
      </c>
      <c r="AJ83" s="387"/>
      <c r="AK83" s="388"/>
      <c r="AL83" s="124">
        <f t="shared" si="93"/>
        <v>0.4</v>
      </c>
      <c r="AM83" s="389"/>
      <c r="AN83" s="388"/>
      <c r="AO83" s="384"/>
      <c r="AP83" s="367"/>
      <c r="AQ83" s="120" t="s">
        <v>128</v>
      </c>
      <c r="AR83" s="134" t="s">
        <v>94</v>
      </c>
      <c r="AS83" s="134" t="s">
        <v>94</v>
      </c>
      <c r="AT83" s="134" t="s">
        <v>94</v>
      </c>
      <c r="AU83" s="134" t="s">
        <v>94</v>
      </c>
      <c r="AV83" s="371"/>
      <c r="AW83" s="142" t="s">
        <v>124</v>
      </c>
      <c r="AX83" s="253" t="s">
        <v>2866</v>
      </c>
      <c r="AY83" s="254" t="s">
        <v>3586</v>
      </c>
      <c r="AZ83" s="255" t="s">
        <v>3437</v>
      </c>
      <c r="BA83" s="143" t="s">
        <v>128</v>
      </c>
      <c r="BB83" s="258"/>
      <c r="BC83" s="258" t="s">
        <v>94</v>
      </c>
      <c r="BD83" s="258" t="s">
        <v>94</v>
      </c>
      <c r="BE83" s="441"/>
      <c r="BF83" s="442"/>
      <c r="BG83" s="442"/>
      <c r="BH83" s="131"/>
    </row>
    <row r="84" spans="1:1023" ht="102.75" customHeight="1" x14ac:dyDescent="0.3">
      <c r="A84" s="430">
        <v>26</v>
      </c>
      <c r="B84" s="433" t="s">
        <v>712</v>
      </c>
      <c r="C84" s="367"/>
      <c r="D84" s="433" t="s">
        <v>163</v>
      </c>
      <c r="E84" s="433" t="s">
        <v>164</v>
      </c>
      <c r="F84" s="427"/>
      <c r="G84" s="367"/>
      <c r="H84" s="368"/>
      <c r="I84" s="425"/>
      <c r="J84" s="136" t="s">
        <v>749</v>
      </c>
      <c r="K84" s="137" t="s">
        <v>995</v>
      </c>
      <c r="L84" s="425"/>
      <c r="M84" s="425"/>
      <c r="N84" s="426"/>
      <c r="O84" s="369"/>
      <c r="P84" s="391"/>
      <c r="Q84" s="385"/>
      <c r="R84" s="393"/>
      <c r="S84" s="394"/>
      <c r="T84" s="385"/>
      <c r="U84" s="386"/>
      <c r="V84" s="136" t="s">
        <v>131</v>
      </c>
      <c r="W84" s="116" t="s">
        <v>996</v>
      </c>
      <c r="X84" s="117" t="s">
        <v>997</v>
      </c>
      <c r="Y84" s="118" t="s">
        <v>994</v>
      </c>
      <c r="Z84" s="118" t="s">
        <v>173</v>
      </c>
      <c r="AA84" s="120" t="str">
        <f t="shared" si="5"/>
        <v>Probabilidad</v>
      </c>
      <c r="AB84" s="121" t="s">
        <v>740</v>
      </c>
      <c r="AC84" s="121" t="s">
        <v>728</v>
      </c>
      <c r="AD84" s="122" t="str">
        <f t="shared" si="6"/>
        <v>30%</v>
      </c>
      <c r="AE84" s="121" t="s">
        <v>729</v>
      </c>
      <c r="AF84" s="121" t="s">
        <v>730</v>
      </c>
      <c r="AG84" s="121" t="s">
        <v>731</v>
      </c>
      <c r="AH84" s="123">
        <f t="shared" si="94"/>
        <v>0.10584</v>
      </c>
      <c r="AI84" s="122">
        <f t="shared" si="7"/>
        <v>0.10584</v>
      </c>
      <c r="AJ84" s="387"/>
      <c r="AK84" s="388"/>
      <c r="AL84" s="124">
        <f t="shared" si="93"/>
        <v>0.4</v>
      </c>
      <c r="AM84" s="389"/>
      <c r="AN84" s="388"/>
      <c r="AO84" s="384"/>
      <c r="AP84" s="367"/>
      <c r="AQ84" s="120" t="s">
        <v>136</v>
      </c>
      <c r="AR84" s="134" t="s">
        <v>94</v>
      </c>
      <c r="AS84" s="134" t="s">
        <v>94</v>
      </c>
      <c r="AT84" s="134" t="s">
        <v>94</v>
      </c>
      <c r="AU84" s="134" t="s">
        <v>94</v>
      </c>
      <c r="AV84" s="371"/>
      <c r="AW84" s="142" t="s">
        <v>131</v>
      </c>
      <c r="AX84" s="253" t="s">
        <v>2866</v>
      </c>
      <c r="AY84" s="271" t="s">
        <v>3500</v>
      </c>
      <c r="AZ84" s="271" t="s">
        <v>3501</v>
      </c>
      <c r="BA84" s="143" t="s">
        <v>136</v>
      </c>
      <c r="BB84" s="128"/>
      <c r="BC84" s="128"/>
      <c r="BD84" s="128"/>
      <c r="BE84" s="373"/>
      <c r="BF84" s="374"/>
      <c r="BG84" s="374"/>
      <c r="BH84" s="131"/>
    </row>
    <row r="85" spans="1:1023" ht="81.95" customHeight="1" x14ac:dyDescent="0.3">
      <c r="A85" s="430">
        <v>26</v>
      </c>
      <c r="B85" s="433" t="s">
        <v>712</v>
      </c>
      <c r="C85" s="367"/>
      <c r="D85" s="433" t="s">
        <v>163</v>
      </c>
      <c r="E85" s="433" t="s">
        <v>164</v>
      </c>
      <c r="F85" s="427"/>
      <c r="G85" s="367"/>
      <c r="H85" s="368"/>
      <c r="I85" s="425"/>
      <c r="J85" s="136" t="s">
        <v>756</v>
      </c>
      <c r="K85" s="137" t="s">
        <v>998</v>
      </c>
      <c r="L85" s="425"/>
      <c r="M85" s="425"/>
      <c r="N85" s="426"/>
      <c r="O85" s="369"/>
      <c r="P85" s="391"/>
      <c r="Q85" s="385"/>
      <c r="R85" s="393"/>
      <c r="S85" s="394"/>
      <c r="T85" s="385"/>
      <c r="U85" s="386"/>
      <c r="V85" s="136" t="s">
        <v>139</v>
      </c>
      <c r="W85" s="116" t="s">
        <v>999</v>
      </c>
      <c r="X85" s="117" t="s">
        <v>1000</v>
      </c>
      <c r="Y85" s="118" t="s">
        <v>179</v>
      </c>
      <c r="Z85" s="118" t="s">
        <v>173</v>
      </c>
      <c r="AA85" s="120" t="str">
        <f t="shared" si="5"/>
        <v>Probabilidad</v>
      </c>
      <c r="AB85" s="121" t="s">
        <v>740</v>
      </c>
      <c r="AC85" s="121" t="s">
        <v>728</v>
      </c>
      <c r="AD85" s="122" t="str">
        <f t="shared" si="6"/>
        <v>30%</v>
      </c>
      <c r="AE85" s="121" t="s">
        <v>729</v>
      </c>
      <c r="AF85" s="121" t="s">
        <v>730</v>
      </c>
      <c r="AG85" s="121" t="s">
        <v>731</v>
      </c>
      <c r="AH85" s="123">
        <f t="shared" si="94"/>
        <v>7.4088000000000001E-2</v>
      </c>
      <c r="AI85" s="122">
        <f t="shared" si="7"/>
        <v>7.4088000000000001E-2</v>
      </c>
      <c r="AJ85" s="387"/>
      <c r="AK85" s="388"/>
      <c r="AL85" s="124">
        <f t="shared" si="93"/>
        <v>0.4</v>
      </c>
      <c r="AM85" s="389"/>
      <c r="AN85" s="388"/>
      <c r="AO85" s="384"/>
      <c r="AP85" s="367"/>
      <c r="AQ85" s="120" t="s">
        <v>145</v>
      </c>
      <c r="AR85" s="134" t="s">
        <v>94</v>
      </c>
      <c r="AS85" s="134" t="s">
        <v>94</v>
      </c>
      <c r="AT85" s="134" t="s">
        <v>94</v>
      </c>
      <c r="AU85" s="134" t="s">
        <v>94</v>
      </c>
      <c r="AV85" s="371"/>
      <c r="AW85" s="142" t="s">
        <v>139</v>
      </c>
      <c r="AX85" s="253" t="s">
        <v>2866</v>
      </c>
      <c r="AY85" s="271" t="s">
        <v>3502</v>
      </c>
      <c r="AZ85" s="271" t="s">
        <v>3503</v>
      </c>
      <c r="BA85" s="143" t="s">
        <v>145</v>
      </c>
      <c r="BB85" s="128"/>
      <c r="BC85" s="128"/>
      <c r="BD85" s="128"/>
      <c r="BE85" s="373"/>
      <c r="BF85" s="374"/>
      <c r="BG85" s="374"/>
      <c r="BH85" s="131"/>
    </row>
    <row r="86" spans="1:1023" ht="75" customHeight="1" x14ac:dyDescent="0.3">
      <c r="A86" s="430">
        <v>26</v>
      </c>
      <c r="B86" s="433" t="s">
        <v>712</v>
      </c>
      <c r="C86" s="367"/>
      <c r="D86" s="433" t="s">
        <v>163</v>
      </c>
      <c r="E86" s="433" t="s">
        <v>164</v>
      </c>
      <c r="F86" s="427"/>
      <c r="G86" s="367"/>
      <c r="H86" s="368"/>
      <c r="I86" s="425"/>
      <c r="J86" s="136" t="s">
        <v>757</v>
      </c>
      <c r="K86" s="137"/>
      <c r="L86" s="425"/>
      <c r="M86" s="425"/>
      <c r="N86" s="426"/>
      <c r="O86" s="369"/>
      <c r="P86" s="391"/>
      <c r="Q86" s="385"/>
      <c r="R86" s="393"/>
      <c r="S86" s="394"/>
      <c r="T86" s="385"/>
      <c r="U86" s="386"/>
      <c r="V86" s="136" t="s">
        <v>150</v>
      </c>
      <c r="W86" s="138"/>
      <c r="X86" s="139"/>
      <c r="Y86" s="145"/>
      <c r="Z86" s="138"/>
      <c r="AA86" s="120" t="str">
        <f t="shared" si="5"/>
        <v/>
      </c>
      <c r="AB86" s="121"/>
      <c r="AC86" s="121"/>
      <c r="AD86" s="122" t="str">
        <f t="shared" si="6"/>
        <v/>
      </c>
      <c r="AE86" s="121"/>
      <c r="AF86" s="121"/>
      <c r="AG86" s="121"/>
      <c r="AH86" s="123" t="str">
        <f t="shared" si="94"/>
        <v/>
      </c>
      <c r="AI86" s="122" t="str">
        <f t="shared" si="7"/>
        <v/>
      </c>
      <c r="AJ86" s="387"/>
      <c r="AK86" s="388"/>
      <c r="AL86" s="124" t="str">
        <f t="shared" si="93"/>
        <v/>
      </c>
      <c r="AM86" s="389"/>
      <c r="AN86" s="388"/>
      <c r="AO86" s="384"/>
      <c r="AP86" s="367"/>
      <c r="AQ86" s="120" t="s">
        <v>155</v>
      </c>
      <c r="AR86" s="119"/>
      <c r="AS86" s="119"/>
      <c r="AT86" s="126"/>
      <c r="AU86" s="119"/>
      <c r="AV86" s="371"/>
      <c r="AW86" s="142" t="s">
        <v>150</v>
      </c>
      <c r="AX86" s="128"/>
      <c r="AY86" s="129"/>
      <c r="AZ86" s="130"/>
      <c r="BA86" s="143" t="s">
        <v>155</v>
      </c>
      <c r="BB86" s="128"/>
      <c r="BC86" s="128"/>
      <c r="BD86" s="128"/>
      <c r="BE86" s="373"/>
      <c r="BF86" s="374"/>
      <c r="BG86" s="374"/>
      <c r="BH86" s="131"/>
    </row>
    <row r="87" spans="1:1023" ht="47.1" customHeight="1" x14ac:dyDescent="0.3">
      <c r="A87" s="431">
        <v>26</v>
      </c>
      <c r="B87" s="434" t="s">
        <v>712</v>
      </c>
      <c r="C87" s="367"/>
      <c r="D87" s="434" t="s">
        <v>163</v>
      </c>
      <c r="E87" s="434" t="s">
        <v>164</v>
      </c>
      <c r="F87" s="427"/>
      <c r="G87" s="367"/>
      <c r="H87" s="368"/>
      <c r="I87" s="425"/>
      <c r="J87" s="136" t="s">
        <v>758</v>
      </c>
      <c r="K87" s="137"/>
      <c r="L87" s="425"/>
      <c r="M87" s="425"/>
      <c r="N87" s="426"/>
      <c r="O87" s="369"/>
      <c r="P87" s="392"/>
      <c r="Q87" s="385"/>
      <c r="R87" s="393"/>
      <c r="S87" s="394"/>
      <c r="T87" s="385"/>
      <c r="U87" s="386"/>
      <c r="V87" s="136" t="s">
        <v>161</v>
      </c>
      <c r="W87" s="116"/>
      <c r="X87" s="117"/>
      <c r="Y87" s="118"/>
      <c r="Z87" s="116"/>
      <c r="AA87" s="120" t="str">
        <f t="shared" si="5"/>
        <v/>
      </c>
      <c r="AB87" s="121"/>
      <c r="AC87" s="121"/>
      <c r="AD87" s="122" t="str">
        <f t="shared" si="6"/>
        <v/>
      </c>
      <c r="AE87" s="121"/>
      <c r="AF87" s="121"/>
      <c r="AG87" s="121"/>
      <c r="AH87" s="123" t="str">
        <f t="shared" si="94"/>
        <v/>
      </c>
      <c r="AI87" s="122" t="str">
        <f t="shared" si="7"/>
        <v/>
      </c>
      <c r="AJ87" s="387"/>
      <c r="AK87" s="388"/>
      <c r="AL87" s="124" t="str">
        <f t="shared" si="93"/>
        <v/>
      </c>
      <c r="AM87" s="389"/>
      <c r="AN87" s="388"/>
      <c r="AO87" s="384"/>
      <c r="AP87" s="367"/>
      <c r="AQ87" s="120" t="s">
        <v>162</v>
      </c>
      <c r="AR87" s="119"/>
      <c r="AS87" s="119"/>
      <c r="AT87" s="126"/>
      <c r="AU87" s="119"/>
      <c r="AV87" s="372"/>
      <c r="AW87" s="142" t="s">
        <v>161</v>
      </c>
      <c r="AX87" s="128"/>
      <c r="AY87" s="129"/>
      <c r="AZ87" s="130"/>
      <c r="BA87" s="143" t="s">
        <v>162</v>
      </c>
      <c r="BB87" s="128"/>
      <c r="BC87" s="128"/>
      <c r="BD87" s="128"/>
      <c r="BE87" s="373"/>
      <c r="BF87" s="374"/>
      <c r="BG87" s="374"/>
      <c r="BH87" s="131"/>
    </row>
    <row r="88" spans="1:1023" s="144" customFormat="1" ht="75.95" customHeight="1" x14ac:dyDescent="0.25">
      <c r="A88" s="429">
        <v>31</v>
      </c>
      <c r="B88" s="432" t="s">
        <v>712</v>
      </c>
      <c r="C88" s="367" t="s">
        <v>713</v>
      </c>
      <c r="D88" s="432" t="s">
        <v>231</v>
      </c>
      <c r="E88" s="432" t="s">
        <v>232</v>
      </c>
      <c r="F88" s="401" t="s">
        <v>714</v>
      </c>
      <c r="G88" s="424" t="s">
        <v>1001</v>
      </c>
      <c r="H88" s="368" t="str">
        <f>IF(B88="Seguridad_Información","Posibilidad de "&amp;C88&amp;"con "&amp;M88&amp;" "&amp;"por"&amp;" "&amp;I88&amp;" "&amp;"debido a"&amp;" "&amp;L88,"Posibilidad de"&amp;" "&amp;M88&amp;" "&amp;"por"&amp;" "&amp;I88&amp;" debido a"&amp;" "&amp;L88)</f>
        <v>Posibilidad de Afectación Económica y Reputacional por incumplimiento de las obligaciones de los arrendatarios debido a fallas en la supervisión de SAE y/o desconocimiento por parte del referido arrendatario</v>
      </c>
      <c r="I88" s="425" t="s">
        <v>1002</v>
      </c>
      <c r="J88" s="136" t="s">
        <v>717</v>
      </c>
      <c r="K88" s="137" t="s">
        <v>1003</v>
      </c>
      <c r="L88" s="425" t="s">
        <v>1004</v>
      </c>
      <c r="M88" s="425" t="s">
        <v>763</v>
      </c>
      <c r="N88" s="426" t="s">
        <v>1005</v>
      </c>
      <c r="O88" s="369" t="s">
        <v>1006</v>
      </c>
      <c r="P88" s="390" t="str">
        <f>IF(OR($O88=[3]Tabla_Probabilidad!$D$30,$O88=[3]Tabla_Probabilidad!$D$32,$O88=[3]Tabla_Probabilidad!$J$32),"Muy Baja",IF(OR($O88=[3]Tabla_Probabilidad!$E$30,$O88=[3]Tabla_Probabilidad!$E$32,$O88=[3]Tabla_Probabilidad!$K$32),"Baja",IF(OR($O88=[3]Tabla_Probabilidad!$F$30,$O88=[3]Tabla_Probabilidad!$F$32,$O88=[3]Tabla_Probabilidad!$L$32),"Media",IF(OR($O88=[3]Tabla_Probabilidad!$G$30,$O88=[3]Tabla_Probabilidad!$G$32,$O88=[3]Tabla_Probabilidad!$M$32),"Alta",IF(OR($O88=[3]Tabla_Probabilidad!$H$30,$O88=[3]Tabla_Probabilidad!$H$32,$O88=[3]Tabla_Probabilidad!$N$32),"Muy Alta","")))))</f>
        <v>Muy Alta</v>
      </c>
      <c r="Q88" s="385">
        <f t="shared" ref="Q88" si="95">IF(P88="","",IF(P88="Muy Baja",0.2,IF(P88="Baja",0.4,IF(P88="Media",0.6,IF(P88="Alta",0.8,IF(P88="Muy Alta",1,))))))</f>
        <v>1</v>
      </c>
      <c r="R88" s="393" t="s">
        <v>787</v>
      </c>
      <c r="S88" s="394" t="str">
        <f>IF(OR($R88=[3]Tabla_Impacto!$D$24,$R88=[3]Tabla_Impacto!$D$27,$R88=[3]Tabla_Impacto!$J$24,$R88=[3]Tabla_Impacto!$P$26,$R88=[3]Tabla_Impacto!$V$26,$R88=[3]Tabla_Impacto!$AB$26),"Leve",IF(OR($R88=[3]Tabla_Impacto!$E$24,$R88=[3]Tabla_Impacto!$E$27,$R88=[3]Tabla_Impacto!$K$24,$R88=[3]Tabla_Impacto!$Q$26,$R88=[3]Tabla_Impacto!$W$26,$R88=[3]Tabla_Impacto!$AC$26),"Menor",IF(OR($R88=[3]Tabla_Impacto!$F$24,$R88=[3]Tabla_Impacto!$F$27,$R88=[3]Tabla_Impacto!$L$24,$R88=[3]Tabla_Impacto!$R$26,$R88=[3]Tabla_Impacto!$X$26,$R88=[3]Tabla_Impacto!$AD$26),"Moderado",IF(OR($R88=[3]Tabla_Impacto!$G$24,$R88=[3]Tabla_Impacto!$G$27,$R88=[3]Tabla_Impacto!$M$24,$R88=[3]Tabla_Impacto!$S$26,$R88=[3]Tabla_Impacto!$Y$26,$R88=[3]Tabla_Impacto!$AE$26),"Mayor",IF(OR($R88=[3]Tabla_Impacto!$H$24,$R88=[3]Tabla_Impacto!$H$27,$R88=[3]Tabla_Impacto!$N$24,$R88=[3]Tabla_Impacto!$T$26,$R88=[3]Tabla_Impacto!$Z$26,$R88=[3]Tabla_Impacto!$AF$26),"Catastrófico","")))))</f>
        <v>Catastrófico</v>
      </c>
      <c r="T88" s="385">
        <f t="shared" ref="T88" si="96">IF(S88="","",IF(S88="Leve",0.2,IF(S88="Menor",0.4,IF(S88="Moderado",0.6,IF(S88="Mayor",0.8,IF(S88="Catastrófico",1,))))))</f>
        <v>1</v>
      </c>
      <c r="U88" s="386" t="str">
        <f t="shared" ref="U88" si="97">IF(OR(AND(P88="Muy Baja",S88="Leve"),AND(P88="Muy Baja",S88="Menor"),AND(P88="Baja",S88="Leve")),"Bajo",IF(OR(AND(P88="Muy baja",S88="Moderado"),AND(P88="Baja",S88="Menor"),AND(P88="Baja",S88="Moderado"),AND(P88="Media",S88="Leve"),AND(P88="Media",S88="Menor"),AND(P88="Media",S88="Moderado"),AND(P88="Alta",S88="Leve"),AND(P88="Alta",S88="Menor")),"Moderado",IF(OR(AND(P88="Muy Baja",S88="Mayor"),AND(P88="Baja",S88="Mayor"),AND(P88="Media",S88="Mayor"),AND(P88="Alta",S88="Moderado"),AND(P88="Alta",S88="Mayor"),AND(P88="Muy Alta",S88="Leve"),AND(P88="Muy Alta",S88="Menor"),AND(P88="Muy Alta",S88="Moderado"),AND(P88="Muy Alta",S88="Mayor")),"Alto",IF(OR(AND(P88="Muy Baja",S88="Catastrófico"),AND(P88="Baja",S88="Catastrófico"),AND(P88="Media",S88="Catastrófico"),AND(P88="Alta",S88="Catastrófico"),AND(P88="Muy Alta",S88="Catastrófico")),"Extremo",""))))</f>
        <v>Extremo</v>
      </c>
      <c r="V88" s="136" t="s">
        <v>91</v>
      </c>
      <c r="W88" s="138" t="s">
        <v>1007</v>
      </c>
      <c r="X88" s="139" t="s">
        <v>1008</v>
      </c>
      <c r="Y88" s="145" t="s">
        <v>94</v>
      </c>
      <c r="Z88" s="134" t="s">
        <v>240</v>
      </c>
      <c r="AA88" s="120" t="str">
        <f t="shared" si="5"/>
        <v>Probabilidad</v>
      </c>
      <c r="AB88" s="121" t="s">
        <v>740</v>
      </c>
      <c r="AC88" s="121" t="s">
        <v>728</v>
      </c>
      <c r="AD88" s="122" t="str">
        <f t="shared" si="6"/>
        <v>30%</v>
      </c>
      <c r="AE88" s="121" t="s">
        <v>954</v>
      </c>
      <c r="AF88" s="121" t="s">
        <v>730</v>
      </c>
      <c r="AG88" s="121" t="s">
        <v>731</v>
      </c>
      <c r="AH88" s="123">
        <f>IFERROR(IF(AA88="Probabilidad",(Q88-(+Q88*AD88)),IF(AA88="Impacto",Q88,"")),"")</f>
        <v>0.7</v>
      </c>
      <c r="AI88" s="122">
        <f t="shared" si="7"/>
        <v>0.7</v>
      </c>
      <c r="AJ88" s="387" t="str">
        <f t="shared" ref="AJ88" si="98">IFERROR(IF(AK88="","",IF(AK88&lt;=0.2,"Muy Baja",IF(AK88&lt;=0.4,"Baja",IF(AK88&lt;=0.6,"Media",IF(AK88&lt;=0.8,"Alta","Muy Alta"))))),"")</f>
        <v>Baja</v>
      </c>
      <c r="AK88" s="388">
        <f t="shared" ref="AK88" si="99">IFERROR(LOOKUP(MAX(AI88:AI94)+1,(AI88:AI94)),"")</f>
        <v>0.20579999999999998</v>
      </c>
      <c r="AL88" s="124">
        <f>IFERROR(IF(AA88="Impacto",(T88-(+T88*AD88)),IF(AA88="Probabilidad",T88,"")),"")</f>
        <v>1</v>
      </c>
      <c r="AM88" s="389" t="str">
        <f t="shared" ref="AM88" si="100">IFERROR(IF(AN88="","",IF(AN88&lt;=0.2,"Leve",IF(AN88&lt;=0.4,"Menor",IF(AN88&lt;=0.6,"Moderado",IF(AN88&lt;=0.8,"Mayor","Catastrófico"))))),"")</f>
        <v>Catastrófico</v>
      </c>
      <c r="AN88" s="388">
        <f t="shared" ref="AN88" si="101">IFERROR(LOOKUP(MAX(AL88:AL94)+1,(AL88:AL94)),"")</f>
        <v>1</v>
      </c>
      <c r="AO88" s="384" t="str">
        <f t="shared" ref="AO88" si="102">IFERROR(IF(OR(AND(AJ88="Muy Baja",AM88="Leve"),AND(AJ88="Muy Baja",AM88="Menor"),AND(AJ88="Baja",AM88="Leve")),"Bajo",IF(OR(AND(AJ88="Muy baja",AM88="Moderado"),AND(AJ88="Baja",AM88="Menor"),AND(AJ88="Baja",AM88="Moderado"),AND(AJ88="Media",AM88="Leve"),AND(AJ88="Media",AM88="Menor"),AND(AJ88="Media",AM88="Moderado"),AND(AJ88="Alta",AM88="Leve"),AND(AJ88="Alta",AM88="Menor")),"Moderado",IF(OR(AND(AJ88="Muy Baja",AM88="Mayor"),AND(AJ88="Baja",AM88="Mayor"),AND(AJ88="Media",AM88="Mayor"),AND(AJ88="Alta",AM88="Moderado"),AND(AJ88="Alta",AM88="Mayor"),AND(AJ88="Muy Alta",AM88="Leve"),AND(AJ88="Muy Alta",AM88="Menor"),AND(AJ88="Muy Alta",AM88="Moderado"),AND(AJ88="Muy Alta",AM88="Mayor")),"Alto",IF(OR(AND(AJ88="Muy Baja",AM88="Catastrófico"),AND(AJ88="Baja",AM88="Catastrófico"),AND(AJ88="Media",AM88="Catastrófico"),AND(AJ88="Alta",AM88="Catastrófico"),AND(AJ88="Muy Alta",AM88="Catastrófico")),"Extremo","")))),"")</f>
        <v>Extremo</v>
      </c>
      <c r="AP88" s="367" t="s">
        <v>104</v>
      </c>
      <c r="AQ88" s="120" t="s">
        <v>105</v>
      </c>
      <c r="AR88" s="134" t="s">
        <v>1009</v>
      </c>
      <c r="AS88" s="134" t="s">
        <v>311</v>
      </c>
      <c r="AT88" s="126">
        <v>44742</v>
      </c>
      <c r="AU88" s="127" t="s">
        <v>733</v>
      </c>
      <c r="AV88" s="402" t="s">
        <v>1010</v>
      </c>
      <c r="AW88" s="142" t="s">
        <v>91</v>
      </c>
      <c r="AX88" s="264" t="s">
        <v>2866</v>
      </c>
      <c r="AY88" s="265" t="s">
        <v>3645</v>
      </c>
      <c r="AZ88" s="265" t="s">
        <v>3642</v>
      </c>
      <c r="BA88" s="143" t="s">
        <v>105</v>
      </c>
      <c r="BB88" s="128"/>
      <c r="BC88" s="264" t="s">
        <v>2869</v>
      </c>
      <c r="BD88" s="128"/>
      <c r="BE88" s="373" t="s">
        <v>2891</v>
      </c>
      <c r="BF88" s="374"/>
      <c r="BG88" s="374"/>
      <c r="BH88" s="131"/>
      <c r="BI88" s="90"/>
      <c r="BJ88" s="90"/>
      <c r="BK88" s="90"/>
      <c r="BL88" s="90"/>
      <c r="BM88" s="90"/>
      <c r="BN88" s="90"/>
      <c r="BO88" s="90"/>
      <c r="BP88" s="90"/>
      <c r="BQ88" s="90"/>
      <c r="BR88" s="90"/>
      <c r="BS88" s="90"/>
      <c r="BT88" s="90"/>
      <c r="BU88" s="90"/>
      <c r="BV88" s="90"/>
      <c r="BW88" s="90"/>
      <c r="BX88" s="90"/>
      <c r="BY88" s="90"/>
      <c r="BZ88" s="90"/>
      <c r="CA88" s="90"/>
      <c r="CB88" s="90"/>
      <c r="CC88" s="90"/>
      <c r="CD88" s="90"/>
      <c r="CE88" s="90"/>
      <c r="CF88" s="90"/>
      <c r="CG88" s="90"/>
      <c r="CH88" s="90"/>
      <c r="CI88" s="90"/>
      <c r="CJ88" s="90"/>
      <c r="CK88" s="90"/>
      <c r="CL88" s="90"/>
      <c r="CM88" s="90"/>
      <c r="CN88" s="90"/>
      <c r="CO88" s="90"/>
      <c r="CP88" s="90"/>
      <c r="CQ88" s="90"/>
      <c r="CR88" s="90"/>
      <c r="CS88" s="90"/>
      <c r="CT88" s="90"/>
      <c r="CU88" s="90"/>
      <c r="CV88" s="90"/>
      <c r="CW88" s="90"/>
      <c r="CX88" s="90"/>
      <c r="CY88" s="90"/>
      <c r="CZ88" s="90"/>
      <c r="DA88" s="90"/>
      <c r="DB88" s="90"/>
      <c r="DC88" s="90"/>
      <c r="DD88" s="90"/>
      <c r="DE88" s="90"/>
      <c r="DF88" s="90"/>
      <c r="DG88" s="90"/>
      <c r="DH88" s="90"/>
      <c r="DI88" s="90"/>
      <c r="DJ88" s="90"/>
      <c r="DK88" s="90"/>
      <c r="DL88" s="90"/>
      <c r="DM88" s="90"/>
      <c r="DN88" s="90"/>
      <c r="DO88" s="90"/>
      <c r="DP88" s="90"/>
      <c r="DQ88" s="90"/>
      <c r="DR88" s="90"/>
      <c r="DS88" s="90"/>
      <c r="DT88" s="90"/>
      <c r="DU88" s="90"/>
      <c r="DV88" s="90"/>
      <c r="DW88" s="90"/>
      <c r="DX88" s="90"/>
      <c r="DY88" s="90"/>
      <c r="DZ88" s="90"/>
      <c r="EA88" s="90"/>
      <c r="EB88" s="90"/>
      <c r="EC88" s="90"/>
      <c r="ED88" s="90"/>
      <c r="EE88" s="90"/>
      <c r="EF88" s="90"/>
      <c r="EG88" s="90"/>
      <c r="EH88" s="90"/>
      <c r="EI88" s="90"/>
      <c r="EJ88" s="90"/>
      <c r="EK88" s="90"/>
      <c r="EL88" s="90"/>
      <c r="EM88" s="90"/>
      <c r="EN88" s="90"/>
      <c r="EO88" s="90"/>
      <c r="EP88" s="90"/>
      <c r="EQ88" s="90"/>
      <c r="ER88" s="90"/>
      <c r="ES88" s="90"/>
      <c r="ET88" s="90"/>
      <c r="EU88" s="90"/>
      <c r="EV88" s="90"/>
      <c r="EW88" s="90"/>
      <c r="EX88" s="90"/>
      <c r="EY88" s="90"/>
      <c r="EZ88" s="90"/>
      <c r="FA88" s="90"/>
      <c r="FB88" s="90"/>
      <c r="FC88" s="90"/>
      <c r="FD88" s="90"/>
      <c r="FE88" s="90"/>
      <c r="FF88" s="90"/>
      <c r="FG88" s="90"/>
      <c r="FH88" s="90"/>
      <c r="FI88" s="90"/>
      <c r="FJ88" s="90"/>
      <c r="FK88" s="90"/>
      <c r="FL88" s="90"/>
      <c r="FM88" s="90"/>
      <c r="FN88" s="90"/>
      <c r="FO88" s="90"/>
      <c r="FP88" s="90"/>
      <c r="FQ88" s="90"/>
      <c r="FR88" s="90"/>
      <c r="FS88" s="90"/>
      <c r="FT88" s="90"/>
      <c r="FU88" s="90"/>
      <c r="FV88" s="90"/>
      <c r="FW88" s="90"/>
      <c r="FX88" s="90"/>
      <c r="FY88" s="90"/>
      <c r="FZ88" s="90"/>
      <c r="GA88" s="90"/>
      <c r="GB88" s="90"/>
      <c r="GC88" s="90"/>
      <c r="GD88" s="90"/>
      <c r="GE88" s="90"/>
      <c r="GF88" s="90"/>
      <c r="GG88" s="90"/>
      <c r="GH88" s="90"/>
      <c r="GI88" s="90"/>
      <c r="GJ88" s="90"/>
      <c r="GK88" s="90"/>
      <c r="GL88" s="90"/>
      <c r="GM88" s="90"/>
      <c r="GN88" s="90"/>
      <c r="GO88" s="90"/>
      <c r="GP88" s="90"/>
      <c r="GQ88" s="90"/>
      <c r="GR88" s="90"/>
      <c r="GS88" s="90"/>
      <c r="GT88" s="90"/>
      <c r="GU88" s="90"/>
      <c r="GV88" s="90"/>
      <c r="GW88" s="90"/>
      <c r="GX88" s="90"/>
      <c r="GY88" s="90"/>
      <c r="GZ88" s="90"/>
      <c r="HA88" s="90"/>
      <c r="HB88" s="90"/>
      <c r="HC88" s="90"/>
      <c r="HD88" s="90"/>
      <c r="HE88" s="90"/>
      <c r="HF88" s="90"/>
      <c r="HG88" s="90"/>
      <c r="HH88" s="90"/>
      <c r="HI88" s="90"/>
      <c r="HJ88" s="90"/>
      <c r="HK88" s="90"/>
      <c r="HL88" s="90"/>
      <c r="HM88" s="90"/>
      <c r="HN88" s="90"/>
      <c r="HO88" s="90"/>
      <c r="HP88" s="90"/>
      <c r="HQ88" s="90"/>
      <c r="HR88" s="90"/>
      <c r="HS88" s="90"/>
      <c r="HT88" s="90"/>
      <c r="HU88" s="90"/>
      <c r="HV88" s="90"/>
      <c r="HW88" s="90"/>
      <c r="HX88" s="90"/>
      <c r="HY88" s="90"/>
      <c r="HZ88" s="90"/>
      <c r="IA88" s="90"/>
      <c r="IB88" s="90"/>
      <c r="IC88" s="90"/>
      <c r="ID88" s="90"/>
      <c r="IE88" s="90"/>
      <c r="IF88" s="90"/>
      <c r="IG88" s="90"/>
      <c r="IH88" s="90"/>
      <c r="II88" s="90"/>
      <c r="IJ88" s="90"/>
      <c r="IK88" s="90"/>
      <c r="IL88" s="90"/>
      <c r="IM88" s="90"/>
      <c r="IN88" s="90"/>
      <c r="IO88" s="90"/>
      <c r="IP88" s="90"/>
      <c r="IQ88" s="90"/>
      <c r="IR88" s="90"/>
      <c r="IS88" s="90"/>
      <c r="IT88" s="90"/>
      <c r="IU88" s="90"/>
      <c r="IV88" s="90"/>
      <c r="IW88" s="90"/>
      <c r="IX88" s="90"/>
      <c r="IY88" s="90"/>
      <c r="IZ88" s="90"/>
      <c r="JA88" s="90"/>
      <c r="JB88" s="90"/>
      <c r="JC88" s="90"/>
      <c r="JD88" s="90"/>
      <c r="JE88" s="90"/>
      <c r="JF88" s="90"/>
      <c r="JG88" s="90"/>
      <c r="JH88" s="90"/>
      <c r="JI88" s="90"/>
      <c r="JJ88" s="90"/>
      <c r="JK88" s="90"/>
      <c r="JL88" s="90"/>
      <c r="JM88" s="90"/>
      <c r="JN88" s="90"/>
      <c r="JO88" s="90"/>
      <c r="JP88" s="90"/>
      <c r="JQ88" s="90"/>
      <c r="JR88" s="90"/>
      <c r="JS88" s="90"/>
      <c r="JT88" s="90"/>
      <c r="JU88" s="90"/>
      <c r="JV88" s="90"/>
      <c r="JW88" s="90"/>
      <c r="JX88" s="90"/>
      <c r="JY88" s="90"/>
      <c r="JZ88" s="90"/>
      <c r="KA88" s="90"/>
      <c r="KB88" s="90"/>
      <c r="KC88" s="90"/>
      <c r="KD88" s="90"/>
      <c r="KE88" s="90"/>
      <c r="KF88" s="90"/>
      <c r="KG88" s="90"/>
      <c r="KH88" s="90"/>
      <c r="KI88" s="90"/>
      <c r="KJ88" s="90"/>
      <c r="KK88" s="90"/>
      <c r="KL88" s="90"/>
      <c r="KM88" s="90"/>
      <c r="KN88" s="90"/>
      <c r="KO88" s="90"/>
      <c r="KP88" s="90"/>
      <c r="KQ88" s="90"/>
      <c r="KR88" s="90"/>
      <c r="KS88" s="90"/>
      <c r="KT88" s="90"/>
      <c r="KU88" s="90"/>
      <c r="KV88" s="90"/>
      <c r="KW88" s="90"/>
      <c r="KX88" s="90"/>
      <c r="KY88" s="90"/>
      <c r="KZ88" s="90"/>
      <c r="LA88" s="90"/>
      <c r="LB88" s="90"/>
      <c r="LC88" s="90"/>
      <c r="LD88" s="90"/>
      <c r="LE88" s="90"/>
      <c r="LF88" s="90"/>
      <c r="LG88" s="90"/>
      <c r="LH88" s="90"/>
      <c r="LI88" s="90"/>
      <c r="LJ88" s="90"/>
      <c r="LK88" s="90"/>
      <c r="LL88" s="90"/>
      <c r="LM88" s="90"/>
      <c r="LN88" s="90"/>
      <c r="LO88" s="90"/>
      <c r="LP88" s="90"/>
      <c r="LQ88" s="90"/>
      <c r="LR88" s="90"/>
      <c r="LS88" s="90"/>
      <c r="LT88" s="90"/>
      <c r="LU88" s="90"/>
      <c r="LV88" s="90"/>
      <c r="LW88" s="90"/>
      <c r="LX88" s="90"/>
      <c r="LY88" s="90"/>
      <c r="LZ88" s="90"/>
      <c r="MA88" s="90"/>
      <c r="MB88" s="90"/>
      <c r="MC88" s="90"/>
      <c r="MD88" s="90"/>
      <c r="ME88" s="90"/>
      <c r="MF88" s="90"/>
      <c r="MG88" s="90"/>
      <c r="MH88" s="90"/>
      <c r="MI88" s="90"/>
      <c r="MJ88" s="90"/>
      <c r="MK88" s="90"/>
      <c r="ML88" s="90"/>
      <c r="MM88" s="90"/>
      <c r="MN88" s="90"/>
      <c r="MO88" s="90"/>
      <c r="MP88" s="90"/>
      <c r="MQ88" s="90"/>
      <c r="MR88" s="90"/>
      <c r="MS88" s="90"/>
      <c r="MT88" s="90"/>
      <c r="MU88" s="90"/>
      <c r="MV88" s="90"/>
      <c r="MW88" s="90"/>
      <c r="MX88" s="90"/>
      <c r="MY88" s="90"/>
      <c r="MZ88" s="90"/>
      <c r="NA88" s="90"/>
      <c r="NB88" s="90"/>
      <c r="NC88" s="90"/>
      <c r="ND88" s="90"/>
      <c r="NE88" s="90"/>
      <c r="NF88" s="90"/>
      <c r="NG88" s="90"/>
      <c r="NH88" s="90"/>
      <c r="NI88" s="90"/>
      <c r="NJ88" s="90"/>
      <c r="NK88" s="90"/>
      <c r="NL88" s="90"/>
      <c r="NM88" s="90"/>
      <c r="NN88" s="90"/>
      <c r="NO88" s="90"/>
      <c r="NP88" s="90"/>
      <c r="NQ88" s="90"/>
      <c r="NR88" s="90"/>
      <c r="NS88" s="90"/>
      <c r="NT88" s="90"/>
      <c r="NU88" s="90"/>
      <c r="NV88" s="90"/>
      <c r="NW88" s="90"/>
      <c r="NX88" s="90"/>
      <c r="NY88" s="90"/>
      <c r="NZ88" s="90"/>
      <c r="OA88" s="90"/>
      <c r="OB88" s="90"/>
      <c r="OC88" s="90"/>
      <c r="OD88" s="90"/>
      <c r="OE88" s="90"/>
      <c r="OF88" s="90"/>
      <c r="OG88" s="90"/>
      <c r="OH88" s="90"/>
      <c r="OI88" s="90"/>
      <c r="OJ88" s="90"/>
      <c r="OK88" s="90"/>
      <c r="OL88" s="90"/>
      <c r="OM88" s="90"/>
      <c r="ON88" s="90"/>
      <c r="OO88" s="90"/>
      <c r="OP88" s="90"/>
      <c r="OQ88" s="90"/>
      <c r="OR88" s="90"/>
      <c r="OS88" s="90"/>
      <c r="OT88" s="90"/>
      <c r="OU88" s="90"/>
      <c r="OV88" s="90"/>
      <c r="OW88" s="90"/>
      <c r="OX88" s="90"/>
      <c r="OY88" s="90"/>
      <c r="OZ88" s="90"/>
      <c r="PA88" s="90"/>
      <c r="PB88" s="90"/>
      <c r="PC88" s="90"/>
      <c r="PD88" s="90"/>
      <c r="PE88" s="90"/>
      <c r="PF88" s="90"/>
      <c r="PG88" s="90"/>
      <c r="PH88" s="90"/>
      <c r="PI88" s="90"/>
      <c r="PJ88" s="90"/>
      <c r="PK88" s="90"/>
      <c r="PL88" s="90"/>
      <c r="PM88" s="90"/>
      <c r="PN88" s="90"/>
      <c r="PO88" s="90"/>
      <c r="PP88" s="90"/>
      <c r="PQ88" s="90"/>
      <c r="PR88" s="90"/>
      <c r="PS88" s="90"/>
      <c r="PT88" s="90"/>
      <c r="PU88" s="90"/>
      <c r="PV88" s="90"/>
      <c r="PW88" s="90"/>
      <c r="PX88" s="90"/>
      <c r="PY88" s="90"/>
      <c r="PZ88" s="90"/>
      <c r="QA88" s="90"/>
      <c r="QB88" s="90"/>
      <c r="QC88" s="90"/>
      <c r="QD88" s="90"/>
      <c r="QE88" s="90"/>
      <c r="QF88" s="90"/>
      <c r="QG88" s="90"/>
      <c r="QH88" s="90"/>
      <c r="QI88" s="90"/>
      <c r="QJ88" s="90"/>
      <c r="QK88" s="90"/>
      <c r="QL88" s="90"/>
      <c r="QM88" s="90"/>
      <c r="QN88" s="90"/>
      <c r="QO88" s="90"/>
      <c r="QP88" s="90"/>
      <c r="QQ88" s="90"/>
      <c r="QR88" s="90"/>
      <c r="QS88" s="90"/>
      <c r="QT88" s="90"/>
      <c r="QU88" s="90"/>
      <c r="QV88" s="90"/>
      <c r="QW88" s="90"/>
      <c r="QX88" s="90"/>
      <c r="QY88" s="90"/>
      <c r="QZ88" s="90"/>
      <c r="RA88" s="90"/>
      <c r="RB88" s="90"/>
      <c r="RC88" s="90"/>
      <c r="RD88" s="90"/>
      <c r="RE88" s="90"/>
      <c r="RF88" s="90"/>
      <c r="RG88" s="90"/>
      <c r="RH88" s="90"/>
      <c r="RI88" s="90"/>
      <c r="RJ88" s="90"/>
      <c r="RK88" s="90"/>
      <c r="RL88" s="90"/>
      <c r="RM88" s="90"/>
      <c r="RN88" s="90"/>
      <c r="RO88" s="90"/>
      <c r="RP88" s="90"/>
      <c r="RQ88" s="90"/>
      <c r="RR88" s="90"/>
      <c r="RS88" s="90"/>
      <c r="RT88" s="90"/>
      <c r="RU88" s="90"/>
      <c r="RV88" s="90"/>
      <c r="RW88" s="90"/>
      <c r="RX88" s="90"/>
      <c r="RY88" s="90"/>
      <c r="RZ88" s="90"/>
      <c r="SA88" s="90"/>
      <c r="SB88" s="90"/>
      <c r="SC88" s="90"/>
      <c r="SD88" s="90"/>
      <c r="SE88" s="90"/>
      <c r="SF88" s="90"/>
      <c r="SG88" s="90"/>
      <c r="SH88" s="90"/>
      <c r="SI88" s="90"/>
      <c r="SJ88" s="90"/>
      <c r="SK88" s="90"/>
      <c r="SL88" s="90"/>
      <c r="SM88" s="90"/>
      <c r="SN88" s="90"/>
      <c r="SO88" s="90"/>
      <c r="SP88" s="90"/>
      <c r="SQ88" s="90"/>
      <c r="SR88" s="90"/>
      <c r="SS88" s="90"/>
      <c r="ST88" s="90"/>
      <c r="SU88" s="90"/>
      <c r="SV88" s="90"/>
      <c r="SW88" s="90"/>
      <c r="SX88" s="90"/>
      <c r="SY88" s="90"/>
      <c r="SZ88" s="90"/>
      <c r="TA88" s="90"/>
      <c r="TB88" s="90"/>
      <c r="TC88" s="90"/>
      <c r="TD88" s="90"/>
      <c r="TE88" s="90"/>
      <c r="TF88" s="90"/>
      <c r="TG88" s="90"/>
      <c r="TH88" s="90"/>
      <c r="TI88" s="90"/>
      <c r="TJ88" s="90"/>
      <c r="TK88" s="90"/>
      <c r="TL88" s="90"/>
      <c r="TM88" s="90"/>
      <c r="TN88" s="90"/>
      <c r="TO88" s="90"/>
      <c r="TP88" s="90"/>
      <c r="TQ88" s="90"/>
      <c r="TR88" s="90"/>
      <c r="TS88" s="90"/>
      <c r="TT88" s="90"/>
      <c r="TU88" s="90"/>
      <c r="TV88" s="90"/>
      <c r="TW88" s="90"/>
      <c r="TX88" s="90"/>
      <c r="TY88" s="90"/>
      <c r="TZ88" s="90"/>
      <c r="UA88" s="90"/>
      <c r="UB88" s="90"/>
      <c r="UC88" s="90"/>
      <c r="UD88" s="90"/>
      <c r="UE88" s="90"/>
      <c r="UF88" s="90"/>
      <c r="UG88" s="90"/>
      <c r="UH88" s="90"/>
      <c r="UI88" s="90"/>
      <c r="UJ88" s="90"/>
      <c r="UK88" s="90"/>
      <c r="UL88" s="90"/>
      <c r="UM88" s="90"/>
      <c r="UN88" s="90"/>
      <c r="UO88" s="90"/>
      <c r="UP88" s="90"/>
      <c r="UQ88" s="90"/>
      <c r="UR88" s="90"/>
      <c r="US88" s="90"/>
      <c r="UT88" s="90"/>
      <c r="UU88" s="90"/>
      <c r="UV88" s="90"/>
      <c r="UW88" s="90"/>
      <c r="UX88" s="90"/>
      <c r="UY88" s="90"/>
      <c r="UZ88" s="90"/>
      <c r="VA88" s="90"/>
      <c r="VB88" s="90"/>
      <c r="VC88" s="90"/>
      <c r="VD88" s="90"/>
      <c r="VE88" s="90"/>
      <c r="VF88" s="90"/>
      <c r="VG88" s="90"/>
      <c r="VH88" s="90"/>
      <c r="VI88" s="90"/>
      <c r="VJ88" s="90"/>
      <c r="VK88" s="90"/>
      <c r="VL88" s="90"/>
      <c r="VM88" s="90"/>
      <c r="VN88" s="90"/>
      <c r="VO88" s="90"/>
      <c r="VP88" s="90"/>
      <c r="VQ88" s="90"/>
      <c r="VR88" s="90"/>
      <c r="VS88" s="90"/>
      <c r="VT88" s="90"/>
      <c r="VU88" s="90"/>
      <c r="VV88" s="90"/>
      <c r="VW88" s="90"/>
      <c r="VX88" s="90"/>
      <c r="VY88" s="90"/>
      <c r="VZ88" s="90"/>
      <c r="WA88" s="90"/>
      <c r="WB88" s="90"/>
      <c r="WC88" s="90"/>
      <c r="WD88" s="90"/>
      <c r="WE88" s="90"/>
      <c r="WF88" s="90"/>
      <c r="WG88" s="90"/>
      <c r="WH88" s="90"/>
      <c r="WI88" s="90"/>
      <c r="WJ88" s="90"/>
      <c r="WK88" s="90"/>
      <c r="WL88" s="90"/>
      <c r="WM88" s="90"/>
      <c r="WN88" s="90"/>
      <c r="WO88" s="90"/>
      <c r="WP88" s="90"/>
      <c r="WQ88" s="90"/>
      <c r="WR88" s="90"/>
      <c r="WS88" s="90"/>
      <c r="WT88" s="90"/>
      <c r="WU88" s="90"/>
      <c r="WV88" s="90"/>
      <c r="WW88" s="90"/>
      <c r="WX88" s="90"/>
      <c r="WY88" s="90"/>
      <c r="WZ88" s="90"/>
      <c r="XA88" s="90"/>
      <c r="XB88" s="90"/>
      <c r="XC88" s="90"/>
      <c r="XD88" s="90"/>
      <c r="XE88" s="90"/>
      <c r="XF88" s="90"/>
      <c r="XG88" s="90"/>
      <c r="XH88" s="90"/>
      <c r="XI88" s="90"/>
      <c r="XJ88" s="90"/>
      <c r="XK88" s="90"/>
      <c r="XL88" s="90"/>
      <c r="XM88" s="90"/>
      <c r="XN88" s="90"/>
      <c r="XO88" s="90"/>
      <c r="XP88" s="90"/>
      <c r="XQ88" s="90"/>
      <c r="XR88" s="90"/>
      <c r="XS88" s="90"/>
      <c r="XT88" s="90"/>
      <c r="XU88" s="90"/>
      <c r="XV88" s="90"/>
      <c r="XW88" s="90"/>
      <c r="XX88" s="90"/>
      <c r="XY88" s="90"/>
      <c r="XZ88" s="90"/>
      <c r="YA88" s="90"/>
      <c r="YB88" s="90"/>
      <c r="YC88" s="90"/>
      <c r="YD88" s="90"/>
      <c r="YE88" s="90"/>
      <c r="YF88" s="90"/>
      <c r="YG88" s="90"/>
      <c r="YH88" s="90"/>
      <c r="YI88" s="90"/>
      <c r="YJ88" s="90"/>
      <c r="YK88" s="90"/>
      <c r="YL88" s="90"/>
      <c r="YM88" s="90"/>
      <c r="YN88" s="90"/>
      <c r="YO88" s="90"/>
      <c r="YP88" s="90"/>
      <c r="YQ88" s="90"/>
      <c r="YR88" s="90"/>
      <c r="YS88" s="90"/>
      <c r="YT88" s="90"/>
      <c r="YU88" s="90"/>
      <c r="YV88" s="90"/>
      <c r="YW88" s="90"/>
      <c r="YX88" s="90"/>
      <c r="YY88" s="90"/>
      <c r="YZ88" s="90"/>
      <c r="ZA88" s="90"/>
      <c r="ZB88" s="90"/>
      <c r="ZC88" s="90"/>
      <c r="ZD88" s="90"/>
      <c r="ZE88" s="90"/>
      <c r="ZF88" s="90"/>
      <c r="ZG88" s="90"/>
      <c r="ZH88" s="90"/>
      <c r="ZI88" s="90"/>
      <c r="ZJ88" s="90"/>
      <c r="ZK88" s="90"/>
      <c r="ZL88" s="90"/>
      <c r="ZM88" s="90"/>
      <c r="ZN88" s="90"/>
      <c r="ZO88" s="90"/>
      <c r="ZP88" s="90"/>
      <c r="ZQ88" s="90"/>
      <c r="ZR88" s="90"/>
      <c r="ZS88" s="90"/>
      <c r="ZT88" s="90"/>
      <c r="ZU88" s="90"/>
      <c r="ZV88" s="90"/>
      <c r="ZW88" s="90"/>
      <c r="ZX88" s="90"/>
      <c r="ZY88" s="90"/>
      <c r="ZZ88" s="90"/>
      <c r="AAA88" s="90"/>
      <c r="AAB88" s="90"/>
      <c r="AAC88" s="90"/>
      <c r="AAD88" s="90"/>
      <c r="AAE88" s="90"/>
      <c r="AAF88" s="90"/>
      <c r="AAG88" s="90"/>
      <c r="AAH88" s="90"/>
      <c r="AAI88" s="90"/>
      <c r="AAJ88" s="90"/>
      <c r="AAK88" s="90"/>
      <c r="AAL88" s="90"/>
      <c r="AAM88" s="90"/>
      <c r="AAN88" s="90"/>
      <c r="AAO88" s="90"/>
      <c r="AAP88" s="90"/>
      <c r="AAQ88" s="90"/>
      <c r="AAR88" s="90"/>
      <c r="AAS88" s="90"/>
      <c r="AAT88" s="90"/>
      <c r="AAU88" s="90"/>
      <c r="AAV88" s="90"/>
      <c r="AAW88" s="90"/>
      <c r="AAX88" s="90"/>
      <c r="AAY88" s="90"/>
      <c r="AAZ88" s="90"/>
      <c r="ABA88" s="90"/>
      <c r="ABB88" s="90"/>
      <c r="ABC88" s="90"/>
      <c r="ABD88" s="90"/>
      <c r="ABE88" s="90"/>
      <c r="ABF88" s="90"/>
      <c r="ABG88" s="90"/>
      <c r="ABH88" s="90"/>
      <c r="ABI88" s="90"/>
      <c r="ABJ88" s="90"/>
      <c r="ABK88" s="90"/>
      <c r="ABL88" s="90"/>
      <c r="ABM88" s="90"/>
      <c r="ABN88" s="90"/>
      <c r="ABO88" s="90"/>
      <c r="ABP88" s="90"/>
      <c r="ABQ88" s="90"/>
      <c r="ABR88" s="90"/>
      <c r="ABS88" s="90"/>
      <c r="ABT88" s="90"/>
      <c r="ABU88" s="90"/>
      <c r="ABV88" s="90"/>
      <c r="ABW88" s="90"/>
      <c r="ABX88" s="90"/>
      <c r="ABY88" s="90"/>
      <c r="ABZ88" s="90"/>
      <c r="ACA88" s="90"/>
      <c r="ACB88" s="90"/>
      <c r="ACC88" s="90"/>
      <c r="ACD88" s="90"/>
      <c r="ACE88" s="90"/>
      <c r="ACF88" s="90"/>
      <c r="ACG88" s="90"/>
      <c r="ACH88" s="90"/>
      <c r="ACI88" s="90"/>
      <c r="ACJ88" s="90"/>
      <c r="ACK88" s="90"/>
      <c r="ACL88" s="90"/>
      <c r="ACM88" s="90"/>
      <c r="ACN88" s="90"/>
      <c r="ACO88" s="90"/>
      <c r="ACP88" s="90"/>
      <c r="ACQ88" s="90"/>
      <c r="ACR88" s="90"/>
      <c r="ACS88" s="90"/>
      <c r="ACT88" s="90"/>
      <c r="ACU88" s="90"/>
      <c r="ACV88" s="90"/>
      <c r="ACW88" s="90"/>
      <c r="ACX88" s="90"/>
      <c r="ACY88" s="90"/>
      <c r="ACZ88" s="90"/>
      <c r="ADA88" s="90"/>
      <c r="ADB88" s="90"/>
      <c r="ADC88" s="90"/>
      <c r="ADD88" s="90"/>
      <c r="ADE88" s="90"/>
      <c r="ADF88" s="90"/>
      <c r="ADG88" s="90"/>
      <c r="ADH88" s="90"/>
      <c r="ADI88" s="90"/>
      <c r="ADJ88" s="90"/>
      <c r="ADK88" s="90"/>
      <c r="ADL88" s="90"/>
      <c r="ADM88" s="90"/>
      <c r="ADN88" s="90"/>
      <c r="ADO88" s="90"/>
      <c r="ADP88" s="90"/>
      <c r="ADQ88" s="90"/>
      <c r="ADR88" s="90"/>
      <c r="ADS88" s="90"/>
      <c r="ADT88" s="90"/>
      <c r="ADU88" s="90"/>
      <c r="ADV88" s="90"/>
      <c r="ADW88" s="90"/>
      <c r="ADX88" s="90"/>
      <c r="ADY88" s="90"/>
      <c r="ADZ88" s="90"/>
      <c r="AEA88" s="90"/>
      <c r="AEB88" s="90"/>
      <c r="AEC88" s="90"/>
      <c r="AED88" s="90"/>
      <c r="AEE88" s="90"/>
      <c r="AEF88" s="90"/>
      <c r="AEG88" s="90"/>
      <c r="AEH88" s="90"/>
      <c r="AEI88" s="90"/>
      <c r="AEJ88" s="90"/>
      <c r="AEK88" s="90"/>
      <c r="AEL88" s="90"/>
      <c r="AEM88" s="90"/>
      <c r="AEN88" s="90"/>
      <c r="AEO88" s="90"/>
      <c r="AEP88" s="90"/>
      <c r="AEQ88" s="90"/>
      <c r="AER88" s="90"/>
      <c r="AES88" s="90"/>
      <c r="AET88" s="90"/>
      <c r="AEU88" s="90"/>
      <c r="AEV88" s="90"/>
      <c r="AEW88" s="90"/>
      <c r="AEX88" s="90"/>
      <c r="AEY88" s="90"/>
      <c r="AEZ88" s="90"/>
      <c r="AFA88" s="90"/>
      <c r="AFB88" s="90"/>
      <c r="AFC88" s="90"/>
      <c r="AFD88" s="90"/>
      <c r="AFE88" s="90"/>
      <c r="AFF88" s="90"/>
      <c r="AFG88" s="90"/>
      <c r="AFH88" s="90"/>
      <c r="AFI88" s="90"/>
      <c r="AFJ88" s="90"/>
      <c r="AFK88" s="90"/>
      <c r="AFL88" s="90"/>
      <c r="AFM88" s="90"/>
      <c r="AFN88" s="90"/>
      <c r="AFO88" s="90"/>
      <c r="AFP88" s="90"/>
      <c r="AFQ88" s="90"/>
      <c r="AFR88" s="90"/>
      <c r="AFS88" s="90"/>
      <c r="AFT88" s="90"/>
      <c r="AFU88" s="90"/>
      <c r="AFV88" s="90"/>
      <c r="AFW88" s="90"/>
      <c r="AFX88" s="90"/>
      <c r="AFY88" s="90"/>
      <c r="AFZ88" s="90"/>
      <c r="AGA88" s="90"/>
      <c r="AGB88" s="90"/>
      <c r="AGC88" s="90"/>
      <c r="AGD88" s="90"/>
      <c r="AGE88" s="90"/>
      <c r="AGF88" s="90"/>
      <c r="AGG88" s="90"/>
      <c r="AGH88" s="90"/>
      <c r="AGI88" s="90"/>
      <c r="AGJ88" s="90"/>
      <c r="AGK88" s="90"/>
      <c r="AGL88" s="90"/>
      <c r="AGM88" s="90"/>
      <c r="AGN88" s="90"/>
      <c r="AGO88" s="90"/>
      <c r="AGP88" s="90"/>
      <c r="AGQ88" s="90"/>
      <c r="AGR88" s="90"/>
      <c r="AGS88" s="90"/>
      <c r="AGT88" s="90"/>
      <c r="AGU88" s="90"/>
      <c r="AGV88" s="90"/>
      <c r="AGW88" s="90"/>
      <c r="AGX88" s="90"/>
      <c r="AGY88" s="90"/>
      <c r="AGZ88" s="90"/>
      <c r="AHA88" s="90"/>
      <c r="AHB88" s="90"/>
      <c r="AHC88" s="90"/>
      <c r="AHD88" s="90"/>
      <c r="AHE88" s="90"/>
      <c r="AHF88" s="90"/>
      <c r="AHG88" s="90"/>
      <c r="AHH88" s="90"/>
      <c r="AHI88" s="90"/>
      <c r="AHJ88" s="90"/>
      <c r="AHK88" s="90"/>
      <c r="AHL88" s="90"/>
      <c r="AHM88" s="90"/>
      <c r="AHN88" s="90"/>
      <c r="AHO88" s="90"/>
      <c r="AHP88" s="90"/>
      <c r="AHQ88" s="90"/>
      <c r="AHR88" s="90"/>
      <c r="AHS88" s="90"/>
      <c r="AHT88" s="90"/>
      <c r="AHU88" s="90"/>
      <c r="AHV88" s="90"/>
      <c r="AHW88" s="90"/>
      <c r="AHX88" s="90"/>
      <c r="AHY88" s="90"/>
      <c r="AHZ88" s="90"/>
      <c r="AIA88" s="90"/>
      <c r="AIB88" s="90"/>
      <c r="AIC88" s="90"/>
      <c r="AID88" s="90"/>
      <c r="AIE88" s="90"/>
      <c r="AIF88" s="90"/>
      <c r="AIG88" s="90"/>
      <c r="AIH88" s="90"/>
      <c r="AII88" s="90"/>
      <c r="AIJ88" s="90"/>
      <c r="AIK88" s="90"/>
      <c r="AIL88" s="90"/>
      <c r="AIM88" s="90"/>
      <c r="AIN88" s="90"/>
      <c r="AIO88" s="90"/>
      <c r="AIP88" s="90"/>
      <c r="AIQ88" s="90"/>
      <c r="AIR88" s="90"/>
      <c r="AIS88" s="90"/>
      <c r="AIT88" s="90"/>
      <c r="AIU88" s="90"/>
      <c r="AIV88" s="90"/>
      <c r="AIW88" s="90"/>
      <c r="AIX88" s="90"/>
      <c r="AIY88" s="90"/>
      <c r="AIZ88" s="90"/>
      <c r="AJA88" s="90"/>
      <c r="AJB88" s="90"/>
      <c r="AJC88" s="90"/>
      <c r="AJD88" s="90"/>
      <c r="AJE88" s="90"/>
      <c r="AJF88" s="90"/>
      <c r="AJG88" s="90"/>
      <c r="AJH88" s="90"/>
      <c r="AJI88" s="90"/>
      <c r="AJJ88" s="90"/>
      <c r="AJK88" s="90"/>
      <c r="AJL88" s="90"/>
      <c r="AJM88" s="90"/>
      <c r="AJN88" s="90"/>
      <c r="AJO88" s="90"/>
      <c r="AJP88" s="90"/>
      <c r="AJQ88" s="90"/>
      <c r="AJR88" s="90"/>
      <c r="AJS88" s="90"/>
      <c r="AJT88" s="90"/>
      <c r="AJU88" s="90"/>
      <c r="AJV88" s="90"/>
      <c r="AJW88" s="90"/>
      <c r="AJX88" s="90"/>
      <c r="AJY88" s="90"/>
      <c r="AJZ88" s="90"/>
      <c r="AKA88" s="90"/>
      <c r="AKB88" s="90"/>
      <c r="AKC88" s="90"/>
      <c r="AKD88" s="90"/>
      <c r="AKE88" s="90"/>
      <c r="AKF88" s="90"/>
      <c r="AKG88" s="90"/>
      <c r="AKH88" s="90"/>
      <c r="AKI88" s="90"/>
      <c r="AKJ88" s="90"/>
      <c r="AKK88" s="90"/>
      <c r="AKL88" s="90"/>
      <c r="AKM88" s="90"/>
      <c r="AKN88" s="90"/>
      <c r="AKO88" s="90"/>
      <c r="AKP88" s="90"/>
      <c r="AKQ88" s="90"/>
      <c r="AKR88" s="90"/>
      <c r="AKS88" s="90"/>
      <c r="AKT88" s="90"/>
      <c r="AKU88" s="90"/>
      <c r="AKV88" s="90"/>
      <c r="AKW88" s="90"/>
      <c r="AKX88" s="90"/>
      <c r="AKY88" s="90"/>
      <c r="AKZ88" s="90"/>
      <c r="ALA88" s="90"/>
      <c r="ALB88" s="90"/>
      <c r="ALC88" s="90"/>
      <c r="ALD88" s="90"/>
      <c r="ALE88" s="90"/>
      <c r="ALF88" s="90"/>
      <c r="ALG88" s="90"/>
      <c r="ALH88" s="90"/>
      <c r="ALI88" s="90"/>
      <c r="ALJ88" s="90"/>
      <c r="ALK88" s="90"/>
      <c r="ALL88" s="90"/>
      <c r="ALM88" s="90"/>
      <c r="ALN88" s="90"/>
      <c r="ALO88" s="90"/>
      <c r="ALP88" s="90"/>
      <c r="ALQ88" s="90"/>
      <c r="ALR88" s="90"/>
      <c r="ALS88" s="90"/>
      <c r="ALT88" s="90"/>
      <c r="ALU88" s="90"/>
      <c r="ALV88" s="90"/>
      <c r="ALW88" s="90"/>
      <c r="ALX88" s="90"/>
      <c r="ALY88" s="90"/>
      <c r="ALZ88" s="90"/>
      <c r="AMA88" s="90"/>
      <c r="AMB88" s="90"/>
      <c r="AMC88" s="90"/>
      <c r="AMD88" s="90"/>
      <c r="AME88" s="90"/>
      <c r="AMF88" s="90"/>
      <c r="AMG88" s="90"/>
      <c r="AMH88" s="90"/>
    </row>
    <row r="89" spans="1:1023" ht="65.099999999999994" customHeight="1" x14ac:dyDescent="0.3">
      <c r="A89" s="430">
        <v>31</v>
      </c>
      <c r="B89" s="433" t="s">
        <v>712</v>
      </c>
      <c r="C89" s="367"/>
      <c r="D89" s="433" t="s">
        <v>231</v>
      </c>
      <c r="E89" s="433" t="s">
        <v>232</v>
      </c>
      <c r="F89" s="401"/>
      <c r="G89" s="424"/>
      <c r="H89" s="368"/>
      <c r="I89" s="425"/>
      <c r="J89" s="136" t="s">
        <v>735</v>
      </c>
      <c r="K89" s="137" t="s">
        <v>1011</v>
      </c>
      <c r="L89" s="425"/>
      <c r="M89" s="425"/>
      <c r="N89" s="426"/>
      <c r="O89" s="369"/>
      <c r="P89" s="391"/>
      <c r="Q89" s="385"/>
      <c r="R89" s="393"/>
      <c r="S89" s="394"/>
      <c r="T89" s="385"/>
      <c r="U89" s="386"/>
      <c r="V89" s="136" t="s">
        <v>112</v>
      </c>
      <c r="W89" s="155" t="s">
        <v>737</v>
      </c>
      <c r="X89" s="117" t="s">
        <v>1012</v>
      </c>
      <c r="Y89" s="118" t="s">
        <v>1013</v>
      </c>
      <c r="Z89" s="134" t="s">
        <v>240</v>
      </c>
      <c r="AA89" s="120" t="str">
        <f t="shared" si="5"/>
        <v>Probabilidad</v>
      </c>
      <c r="AB89" s="121" t="s">
        <v>740</v>
      </c>
      <c r="AC89" s="121" t="s">
        <v>728</v>
      </c>
      <c r="AD89" s="122" t="str">
        <f t="shared" si="6"/>
        <v>30%</v>
      </c>
      <c r="AE89" s="121" t="s">
        <v>729</v>
      </c>
      <c r="AF89" s="121" t="s">
        <v>730</v>
      </c>
      <c r="AG89" s="121" t="s">
        <v>731</v>
      </c>
      <c r="AH89" s="123">
        <f>IFERROR(IF(AND(AA88="Probabilidad",AA89="Probabilidad"),(AI88-(+AI88*AD89)),IF(AND(AA89="Probabilidad",AA88="Impacto"),(AI88-(+AI88*AD89)),IF(AA89="Impacto",AI88,""))),"")</f>
        <v>0.49</v>
      </c>
      <c r="AI89" s="122">
        <f t="shared" si="7"/>
        <v>0.49</v>
      </c>
      <c r="AJ89" s="387"/>
      <c r="AK89" s="388"/>
      <c r="AL89" s="124">
        <f t="shared" ref="AL89:AL94" si="103">IFERROR(IF(AND(AA88="Impacto",AA89="Impacto"),(AL88-(+AL88*AD89)),IF(AND(AA89="Impacto",AA88="Probabilidad"),(AL88-(+AL88*AD89)),IF(AA89="Probabilidad",AL88,""))),"")</f>
        <v>1</v>
      </c>
      <c r="AM89" s="389"/>
      <c r="AN89" s="388"/>
      <c r="AO89" s="384"/>
      <c r="AP89" s="367"/>
      <c r="AQ89" s="120" t="s">
        <v>118</v>
      </c>
      <c r="AR89" s="134" t="s">
        <v>1014</v>
      </c>
      <c r="AS89" s="134" t="s">
        <v>1015</v>
      </c>
      <c r="AT89" s="126" t="s">
        <v>1016</v>
      </c>
      <c r="AU89" s="127" t="s">
        <v>733</v>
      </c>
      <c r="AV89" s="402"/>
      <c r="AW89" s="142" t="s">
        <v>112</v>
      </c>
      <c r="AX89" s="264" t="s">
        <v>2866</v>
      </c>
      <c r="AY89" s="265" t="s">
        <v>3646</v>
      </c>
      <c r="AZ89" s="265" t="s">
        <v>3643</v>
      </c>
      <c r="BA89" s="143" t="s">
        <v>118</v>
      </c>
      <c r="BB89" s="128"/>
      <c r="BC89" s="264" t="s">
        <v>2869</v>
      </c>
      <c r="BD89" s="128"/>
      <c r="BE89" s="373"/>
      <c r="BF89" s="374"/>
      <c r="BG89" s="374"/>
      <c r="BH89" s="131"/>
    </row>
    <row r="90" spans="1:1023" ht="74.099999999999994" customHeight="1" x14ac:dyDescent="0.3">
      <c r="A90" s="430">
        <v>31</v>
      </c>
      <c r="B90" s="433" t="s">
        <v>712</v>
      </c>
      <c r="C90" s="367"/>
      <c r="D90" s="433" t="s">
        <v>231</v>
      </c>
      <c r="E90" s="433" t="s">
        <v>232</v>
      </c>
      <c r="F90" s="401"/>
      <c r="G90" s="424"/>
      <c r="H90" s="368"/>
      <c r="I90" s="425"/>
      <c r="J90" s="136" t="s">
        <v>741</v>
      </c>
      <c r="K90" s="137" t="s">
        <v>1017</v>
      </c>
      <c r="L90" s="425"/>
      <c r="M90" s="425"/>
      <c r="N90" s="426"/>
      <c r="O90" s="369"/>
      <c r="P90" s="391"/>
      <c r="Q90" s="385"/>
      <c r="R90" s="393"/>
      <c r="S90" s="394"/>
      <c r="T90" s="385"/>
      <c r="U90" s="386"/>
      <c r="V90" s="153" t="s">
        <v>124</v>
      </c>
      <c r="W90" s="168" t="s">
        <v>1018</v>
      </c>
      <c r="X90" s="169" t="s">
        <v>1019</v>
      </c>
      <c r="Y90" s="145" t="s">
        <v>1020</v>
      </c>
      <c r="Z90" s="134" t="s">
        <v>240</v>
      </c>
      <c r="AA90" s="120" t="str">
        <f t="shared" si="5"/>
        <v>Probabilidad</v>
      </c>
      <c r="AB90" s="121" t="s">
        <v>740</v>
      </c>
      <c r="AC90" s="121" t="s">
        <v>728</v>
      </c>
      <c r="AD90" s="122" t="str">
        <f t="shared" si="6"/>
        <v>30%</v>
      </c>
      <c r="AE90" s="121" t="s">
        <v>729</v>
      </c>
      <c r="AF90" s="121" t="s">
        <v>730</v>
      </c>
      <c r="AG90" s="121" t="s">
        <v>731</v>
      </c>
      <c r="AH90" s="123">
        <f t="shared" ref="AH90:AH94" si="104">IFERROR(IF(AND(AA89="Probabilidad",AA90="Probabilidad"),(AI89-(+AI89*AD90)),IF(AND(AA90="Probabilidad",AA89="Impacto"),(AI89-(+AI89*AD90)),IF(AA90="Impacto",AI89,""))),"")</f>
        <v>0.34299999999999997</v>
      </c>
      <c r="AI90" s="122">
        <f t="shared" si="7"/>
        <v>0.34299999999999997</v>
      </c>
      <c r="AJ90" s="387"/>
      <c r="AK90" s="388"/>
      <c r="AL90" s="124">
        <f t="shared" si="103"/>
        <v>1</v>
      </c>
      <c r="AM90" s="389"/>
      <c r="AN90" s="388"/>
      <c r="AO90" s="384"/>
      <c r="AP90" s="367"/>
      <c r="AQ90" s="120" t="s">
        <v>128</v>
      </c>
      <c r="AR90" s="134" t="s">
        <v>1009</v>
      </c>
      <c r="AS90" s="134" t="s">
        <v>311</v>
      </c>
      <c r="AT90" s="126">
        <v>44742</v>
      </c>
      <c r="AU90" s="127" t="s">
        <v>733</v>
      </c>
      <c r="AV90" s="402"/>
      <c r="AW90" s="142" t="s">
        <v>124</v>
      </c>
      <c r="AX90" s="264" t="s">
        <v>2866</v>
      </c>
      <c r="AY90" s="265" t="s">
        <v>3647</v>
      </c>
      <c r="AZ90" s="265" t="s">
        <v>3641</v>
      </c>
      <c r="BA90" s="143" t="s">
        <v>128</v>
      </c>
      <c r="BB90" s="128"/>
      <c r="BC90" s="264" t="s">
        <v>2869</v>
      </c>
      <c r="BD90" s="128"/>
      <c r="BE90" s="373"/>
      <c r="BF90" s="374"/>
      <c r="BG90" s="374"/>
      <c r="BH90" s="131"/>
    </row>
    <row r="91" spans="1:1023" ht="84" customHeight="1" x14ac:dyDescent="0.3">
      <c r="A91" s="430">
        <v>31</v>
      </c>
      <c r="B91" s="433" t="s">
        <v>712</v>
      </c>
      <c r="C91" s="367"/>
      <c r="D91" s="433" t="s">
        <v>231</v>
      </c>
      <c r="E91" s="433" t="s">
        <v>232</v>
      </c>
      <c r="F91" s="401"/>
      <c r="G91" s="424"/>
      <c r="H91" s="368"/>
      <c r="I91" s="425"/>
      <c r="J91" s="136" t="s">
        <v>749</v>
      </c>
      <c r="K91" s="137" t="s">
        <v>1021</v>
      </c>
      <c r="L91" s="425"/>
      <c r="M91" s="425"/>
      <c r="N91" s="426"/>
      <c r="O91" s="369"/>
      <c r="P91" s="391"/>
      <c r="Q91" s="385"/>
      <c r="R91" s="393"/>
      <c r="S91" s="394"/>
      <c r="T91" s="385"/>
      <c r="U91" s="386"/>
      <c r="V91" s="136" t="s">
        <v>131</v>
      </c>
      <c r="W91" s="138" t="s">
        <v>1022</v>
      </c>
      <c r="X91" s="139" t="s">
        <v>1023</v>
      </c>
      <c r="Y91" s="145" t="s">
        <v>1024</v>
      </c>
      <c r="Z91" s="134" t="s">
        <v>240</v>
      </c>
      <c r="AA91" s="120" t="str">
        <f t="shared" si="5"/>
        <v>Probabilidad</v>
      </c>
      <c r="AB91" s="121" t="s">
        <v>727</v>
      </c>
      <c r="AC91" s="121" t="s">
        <v>728</v>
      </c>
      <c r="AD91" s="122" t="str">
        <f t="shared" si="6"/>
        <v>40%</v>
      </c>
      <c r="AE91" s="121" t="s">
        <v>729</v>
      </c>
      <c r="AF91" s="121" t="s">
        <v>730</v>
      </c>
      <c r="AG91" s="121" t="s">
        <v>731</v>
      </c>
      <c r="AH91" s="123">
        <f t="shared" si="104"/>
        <v>0.20579999999999998</v>
      </c>
      <c r="AI91" s="122">
        <f t="shared" si="7"/>
        <v>0.20579999999999998</v>
      </c>
      <c r="AJ91" s="387"/>
      <c r="AK91" s="388"/>
      <c r="AL91" s="124">
        <f t="shared" si="103"/>
        <v>1</v>
      </c>
      <c r="AM91" s="389"/>
      <c r="AN91" s="388"/>
      <c r="AO91" s="384"/>
      <c r="AP91" s="367"/>
      <c r="AQ91" s="120" t="s">
        <v>136</v>
      </c>
      <c r="AR91" s="134" t="s">
        <v>1025</v>
      </c>
      <c r="AS91" s="119" t="s">
        <v>240</v>
      </c>
      <c r="AT91" s="126" t="s">
        <v>747</v>
      </c>
      <c r="AU91" s="127" t="s">
        <v>733</v>
      </c>
      <c r="AV91" s="402"/>
      <c r="AW91" s="142" t="s">
        <v>131</v>
      </c>
      <c r="AX91" s="264" t="s">
        <v>2866</v>
      </c>
      <c r="AY91" s="265" t="s">
        <v>3648</v>
      </c>
      <c r="AZ91" s="265" t="s">
        <v>3644</v>
      </c>
      <c r="BA91" s="143" t="s">
        <v>136</v>
      </c>
      <c r="BB91" s="264" t="s">
        <v>2866</v>
      </c>
      <c r="BC91" s="265" t="s">
        <v>3928</v>
      </c>
      <c r="BD91" s="265" t="s">
        <v>3929</v>
      </c>
      <c r="BE91" s="373"/>
      <c r="BF91" s="374"/>
      <c r="BG91" s="374"/>
      <c r="BH91" s="131"/>
    </row>
    <row r="92" spans="1:1023" ht="81.95" customHeight="1" x14ac:dyDescent="0.3">
      <c r="A92" s="430">
        <v>31</v>
      </c>
      <c r="B92" s="433" t="s">
        <v>712</v>
      </c>
      <c r="C92" s="367"/>
      <c r="D92" s="433" t="s">
        <v>231</v>
      </c>
      <c r="E92" s="433" t="s">
        <v>232</v>
      </c>
      <c r="F92" s="401"/>
      <c r="G92" s="424"/>
      <c r="H92" s="368"/>
      <c r="I92" s="425"/>
      <c r="J92" s="136" t="s">
        <v>756</v>
      </c>
      <c r="K92" s="137"/>
      <c r="L92" s="425"/>
      <c r="M92" s="425"/>
      <c r="N92" s="426"/>
      <c r="O92" s="369"/>
      <c r="P92" s="391"/>
      <c r="Q92" s="385"/>
      <c r="R92" s="393"/>
      <c r="S92" s="394"/>
      <c r="T92" s="385"/>
      <c r="U92" s="386"/>
      <c r="V92" s="136" t="s">
        <v>139</v>
      </c>
      <c r="W92" s="138"/>
      <c r="X92" s="139"/>
      <c r="Y92" s="145"/>
      <c r="Z92" s="134"/>
      <c r="AA92" s="120" t="str">
        <f t="shared" si="5"/>
        <v/>
      </c>
      <c r="AB92" s="121"/>
      <c r="AC92" s="121"/>
      <c r="AD92" s="122" t="str">
        <f t="shared" si="6"/>
        <v/>
      </c>
      <c r="AE92" s="121"/>
      <c r="AF92" s="121"/>
      <c r="AG92" s="121"/>
      <c r="AH92" s="123" t="str">
        <f t="shared" si="104"/>
        <v/>
      </c>
      <c r="AI92" s="122" t="str">
        <f t="shared" si="7"/>
        <v/>
      </c>
      <c r="AJ92" s="387"/>
      <c r="AK92" s="388"/>
      <c r="AL92" s="124" t="str">
        <f t="shared" si="103"/>
        <v/>
      </c>
      <c r="AM92" s="389"/>
      <c r="AN92" s="388"/>
      <c r="AO92" s="384"/>
      <c r="AP92" s="367"/>
      <c r="AQ92" s="120" t="s">
        <v>145</v>
      </c>
      <c r="AR92" s="134"/>
      <c r="AS92" s="119"/>
      <c r="AT92" s="126"/>
      <c r="AU92" s="127"/>
      <c r="AV92" s="402"/>
      <c r="AW92" s="142" t="s">
        <v>139</v>
      </c>
      <c r="AX92" s="128"/>
      <c r="AY92" s="129"/>
      <c r="AZ92" s="130"/>
      <c r="BA92" s="143" t="s">
        <v>145</v>
      </c>
      <c r="BB92" s="128"/>
      <c r="BC92" s="128"/>
      <c r="BD92" s="128"/>
      <c r="BE92" s="373"/>
      <c r="BF92" s="374"/>
      <c r="BG92" s="374"/>
      <c r="BH92" s="131"/>
    </row>
    <row r="93" spans="1:1023" ht="90.75" customHeight="1" x14ac:dyDescent="0.3">
      <c r="A93" s="430">
        <v>31</v>
      </c>
      <c r="B93" s="433" t="s">
        <v>712</v>
      </c>
      <c r="C93" s="367"/>
      <c r="D93" s="433" t="s">
        <v>231</v>
      </c>
      <c r="E93" s="433" t="s">
        <v>232</v>
      </c>
      <c r="F93" s="401"/>
      <c r="G93" s="424"/>
      <c r="H93" s="368"/>
      <c r="I93" s="425"/>
      <c r="J93" s="136" t="s">
        <v>757</v>
      </c>
      <c r="K93" s="137"/>
      <c r="L93" s="425"/>
      <c r="M93" s="425"/>
      <c r="N93" s="426"/>
      <c r="O93" s="369"/>
      <c r="P93" s="391"/>
      <c r="Q93" s="385"/>
      <c r="R93" s="393"/>
      <c r="S93" s="394"/>
      <c r="T93" s="385"/>
      <c r="U93" s="386"/>
      <c r="V93" s="136" t="s">
        <v>150</v>
      </c>
      <c r="W93" s="138"/>
      <c r="X93" s="170"/>
      <c r="Y93" s="171"/>
      <c r="Z93" s="172"/>
      <c r="AA93" s="120" t="str">
        <f t="shared" si="5"/>
        <v/>
      </c>
      <c r="AB93" s="121"/>
      <c r="AC93" s="121"/>
      <c r="AD93" s="122" t="str">
        <f t="shared" si="6"/>
        <v/>
      </c>
      <c r="AE93" s="121"/>
      <c r="AF93" s="121"/>
      <c r="AG93" s="121"/>
      <c r="AH93" s="123" t="str">
        <f t="shared" si="104"/>
        <v/>
      </c>
      <c r="AI93" s="122" t="str">
        <f t="shared" si="7"/>
        <v/>
      </c>
      <c r="AJ93" s="387"/>
      <c r="AK93" s="388"/>
      <c r="AL93" s="124" t="str">
        <f t="shared" si="103"/>
        <v/>
      </c>
      <c r="AM93" s="389"/>
      <c r="AN93" s="388"/>
      <c r="AO93" s="384"/>
      <c r="AP93" s="367"/>
      <c r="AQ93" s="120" t="s">
        <v>155</v>
      </c>
      <c r="AR93" s="134"/>
      <c r="AS93" s="134"/>
      <c r="AT93" s="126"/>
      <c r="AU93" s="127"/>
      <c r="AV93" s="402"/>
      <c r="AW93" s="142" t="s">
        <v>150</v>
      </c>
      <c r="AX93" s="128"/>
      <c r="AY93" s="129"/>
      <c r="AZ93" s="130"/>
      <c r="BA93" s="143" t="s">
        <v>155</v>
      </c>
      <c r="BB93" s="128"/>
      <c r="BC93" s="128"/>
      <c r="BD93" s="128"/>
      <c r="BE93" s="373"/>
      <c r="BF93" s="374"/>
      <c r="BG93" s="374"/>
      <c r="BH93" s="131"/>
    </row>
    <row r="94" spans="1:1023" ht="47.1" customHeight="1" x14ac:dyDescent="0.3">
      <c r="A94" s="431">
        <v>31</v>
      </c>
      <c r="B94" s="434" t="s">
        <v>712</v>
      </c>
      <c r="C94" s="367"/>
      <c r="D94" s="434" t="s">
        <v>231</v>
      </c>
      <c r="E94" s="434" t="s">
        <v>232</v>
      </c>
      <c r="F94" s="401"/>
      <c r="G94" s="424"/>
      <c r="H94" s="368"/>
      <c r="I94" s="425"/>
      <c r="J94" s="136" t="s">
        <v>758</v>
      </c>
      <c r="K94" s="137"/>
      <c r="L94" s="425"/>
      <c r="M94" s="425"/>
      <c r="N94" s="426"/>
      <c r="O94" s="369"/>
      <c r="P94" s="392"/>
      <c r="Q94" s="385"/>
      <c r="R94" s="393"/>
      <c r="S94" s="394"/>
      <c r="T94" s="385"/>
      <c r="U94" s="386"/>
      <c r="V94" s="136" t="s">
        <v>161</v>
      </c>
      <c r="W94" s="116"/>
      <c r="X94" s="117"/>
      <c r="Y94" s="118"/>
      <c r="Z94" s="116"/>
      <c r="AA94" s="120" t="str">
        <f t="shared" si="5"/>
        <v/>
      </c>
      <c r="AB94" s="121"/>
      <c r="AC94" s="121"/>
      <c r="AD94" s="122" t="str">
        <f t="shared" si="6"/>
        <v/>
      </c>
      <c r="AE94" s="121"/>
      <c r="AF94" s="121"/>
      <c r="AG94" s="121"/>
      <c r="AH94" s="123" t="str">
        <f t="shared" si="104"/>
        <v/>
      </c>
      <c r="AI94" s="122" t="str">
        <f t="shared" si="7"/>
        <v/>
      </c>
      <c r="AJ94" s="387"/>
      <c r="AK94" s="388"/>
      <c r="AL94" s="124" t="str">
        <f t="shared" si="103"/>
        <v/>
      </c>
      <c r="AM94" s="389"/>
      <c r="AN94" s="388"/>
      <c r="AO94" s="384"/>
      <c r="AP94" s="367"/>
      <c r="AQ94" s="120" t="s">
        <v>162</v>
      </c>
      <c r="AR94" s="119"/>
      <c r="AS94" s="119"/>
      <c r="AT94" s="126"/>
      <c r="AU94" s="119"/>
      <c r="AV94" s="402"/>
      <c r="AW94" s="142" t="s">
        <v>161</v>
      </c>
      <c r="AX94" s="128"/>
      <c r="AY94" s="129"/>
      <c r="AZ94" s="130"/>
      <c r="BA94" s="143" t="s">
        <v>162</v>
      </c>
      <c r="BB94" s="128"/>
      <c r="BC94" s="128"/>
      <c r="BD94" s="128"/>
      <c r="BE94" s="373"/>
      <c r="BF94" s="374"/>
      <c r="BG94" s="374"/>
      <c r="BH94" s="131"/>
    </row>
    <row r="95" spans="1:1023" s="144" customFormat="1" ht="112.5" customHeight="1" x14ac:dyDescent="0.25">
      <c r="A95" s="429">
        <v>34</v>
      </c>
      <c r="B95" s="432" t="s">
        <v>712</v>
      </c>
      <c r="C95" s="367" t="s">
        <v>713</v>
      </c>
      <c r="D95" s="432" t="s">
        <v>396</v>
      </c>
      <c r="E95" s="432" t="s">
        <v>476</v>
      </c>
      <c r="F95" s="438" t="s">
        <v>1026</v>
      </c>
      <c r="G95" s="412" t="s">
        <v>1027</v>
      </c>
      <c r="H95" s="415" t="str">
        <f>IF(B95="Seguridad_Información","Posibilidad de "&amp;C95&amp;"con "&amp;M95&amp;" "&amp;"por"&amp;" "&amp;I95&amp;" "&amp;"debido a"&amp;" "&amp;L95,"Posibilidad de"&amp;" "&amp;M95&amp;" "&amp;"por"&amp;" "&amp;I95&amp;" debido a"&amp;" "&amp;L95)</f>
        <v>Posibilidad de Afectación Económica y Reputacional por demoras en el proceso de disposición final de activos  debido a retrasos en los procesos de saneamiento y en la actualización del estado jurídico y soportes de la disposición final</v>
      </c>
      <c r="I95" s="418" t="s">
        <v>1028</v>
      </c>
      <c r="J95" s="136" t="s">
        <v>717</v>
      </c>
      <c r="K95" s="137" t="s">
        <v>1029</v>
      </c>
      <c r="L95" s="418" t="s">
        <v>1030</v>
      </c>
      <c r="M95" s="418" t="s">
        <v>763</v>
      </c>
      <c r="N95" s="406" t="s">
        <v>1031</v>
      </c>
      <c r="O95" s="369" t="s">
        <v>722</v>
      </c>
      <c r="P95" s="390" t="str">
        <f>IF(OR($O95=[3]Tabla_Probabilidad!$D$30,$O95=[3]Tabla_Probabilidad!$D$32,$O95=[3]Tabla_Probabilidad!$J$32),"Muy Baja",IF(OR($O95=[3]Tabla_Probabilidad!$E$30,$O95=[3]Tabla_Probabilidad!$E$32,$O95=[3]Tabla_Probabilidad!$K$32),"Baja",IF(OR($O95=[3]Tabla_Probabilidad!$F$30,$O95=[3]Tabla_Probabilidad!$F$32,$O95=[3]Tabla_Probabilidad!$L$32),"Media",IF(OR($O95=[3]Tabla_Probabilidad!$G$30,$O95=[3]Tabla_Probabilidad!$G$32,$O95=[3]Tabla_Probabilidad!$M$32),"Alta",IF(OR($O95=[3]Tabla_Probabilidad!$H$30,$O95=[3]Tabla_Probabilidad!$H$32,$O95=[3]Tabla_Probabilidad!$N$32),"Muy Alta","")))))</f>
        <v>Media</v>
      </c>
      <c r="Q95" s="385">
        <f t="shared" ref="Q95" si="105">IF(P95="","",IF(P95="Muy Baja",0.2,IF(P95="Baja",0.4,IF(P95="Media",0.6,IF(P95="Alta",0.8,IF(P95="Muy Alta",1,))))))</f>
        <v>0.6</v>
      </c>
      <c r="R95" s="393" t="s">
        <v>766</v>
      </c>
      <c r="S95" s="394" t="str">
        <f>IF(OR($R95=[3]Tabla_Impacto!$D$24,$R95=[3]Tabla_Impacto!$D$27,$R95=[3]Tabla_Impacto!$J$24,$R95=[3]Tabla_Impacto!$P$26,$R95=[3]Tabla_Impacto!$V$26,$R95=[3]Tabla_Impacto!$AB$26),"Leve",IF(OR($R95=[3]Tabla_Impacto!$E$24,$R95=[3]Tabla_Impacto!$E$27,$R95=[3]Tabla_Impacto!$K$24,$R95=[3]Tabla_Impacto!$Q$26,$R95=[3]Tabla_Impacto!$W$26,$R95=[3]Tabla_Impacto!$AC$26),"Menor",IF(OR($R95=[3]Tabla_Impacto!$F$24,$R95=[3]Tabla_Impacto!$F$27,$R95=[3]Tabla_Impacto!$L$24,$R95=[3]Tabla_Impacto!$R$26,$R95=[3]Tabla_Impacto!$X$26,$R95=[3]Tabla_Impacto!$AD$26),"Moderado",IF(OR($R95=[3]Tabla_Impacto!$G$24,$R95=[3]Tabla_Impacto!$G$27,$R95=[3]Tabla_Impacto!$M$24,$R95=[3]Tabla_Impacto!$S$26,$R95=[3]Tabla_Impacto!$Y$26,$R95=[3]Tabla_Impacto!$AE$26),"Mayor",IF(OR($R95=[3]Tabla_Impacto!$H$24,$R95=[3]Tabla_Impacto!$H$27,$R95=[3]Tabla_Impacto!$N$24,$R95=[3]Tabla_Impacto!$T$26,$R95=[3]Tabla_Impacto!$Z$26,$R95=[3]Tabla_Impacto!$AF$26),"Catastrófico","")))))</f>
        <v>Mayor</v>
      </c>
      <c r="T95" s="385">
        <f t="shared" ref="T95" si="106">IF(S95="","",IF(S95="Leve",0.2,IF(S95="Menor",0.4,IF(S95="Moderado",0.6,IF(S95="Mayor",0.8,IF(S95="Catastrófico",1,))))))</f>
        <v>0.8</v>
      </c>
      <c r="U95" s="403" t="str">
        <f t="shared" ref="U95" si="107">IF(OR(AND(P95="Muy Baja",S95="Leve"),AND(P95="Muy Baja",S95="Menor"),AND(P95="Baja",S95="Leve")),"Bajo",IF(OR(AND(P95="Muy baja",S95="Moderado"),AND(P95="Baja",S95="Menor"),AND(P95="Baja",S95="Moderado"),AND(P95="Media",S95="Leve"),AND(P95="Media",S95="Menor"),AND(P95="Media",S95="Moderado"),AND(P95="Alta",S95="Leve"),AND(P95="Alta",S95="Menor")),"Moderado",IF(OR(AND(P95="Muy Baja",S95="Mayor"),AND(P95="Baja",S95="Mayor"),AND(P95="Media",S95="Mayor"),AND(P95="Alta",S95="Moderado"),AND(P95="Alta",S95="Mayor"),AND(P95="Muy Alta",S95="Leve"),AND(P95="Muy Alta",S95="Menor"),AND(P95="Muy Alta",S95="Moderado"),AND(P95="Muy Alta",S95="Mayor")),"Alto",IF(OR(AND(P95="Muy Baja",S95="Catastrófico"),AND(P95="Baja",S95="Catastrófico"),AND(P95="Media",S95="Catastrófico"),AND(P95="Alta",S95="Catastrófico"),AND(P95="Muy Alta",S95="Catastrófico")),"Extremo",""))))</f>
        <v>Alto</v>
      </c>
      <c r="V95" s="136" t="s">
        <v>91</v>
      </c>
      <c r="W95" s="138" t="s">
        <v>1032</v>
      </c>
      <c r="X95" s="139" t="s">
        <v>1033</v>
      </c>
      <c r="Y95" s="145" t="s">
        <v>1034</v>
      </c>
      <c r="Z95" s="140" t="s">
        <v>800</v>
      </c>
      <c r="AA95" s="120" t="str">
        <f t="shared" si="5"/>
        <v>Probabilidad</v>
      </c>
      <c r="AB95" s="121" t="s">
        <v>740</v>
      </c>
      <c r="AC95" s="121" t="s">
        <v>728</v>
      </c>
      <c r="AD95" s="122" t="str">
        <f t="shared" si="6"/>
        <v>30%</v>
      </c>
      <c r="AE95" s="121" t="s">
        <v>729</v>
      </c>
      <c r="AF95" s="121" t="s">
        <v>730</v>
      </c>
      <c r="AG95" s="121" t="s">
        <v>731</v>
      </c>
      <c r="AH95" s="123">
        <f>IFERROR(IF(AA95="Probabilidad",(Q95-(+Q95*AD95)),IF(AA95="Impacto",Q95,"")),"")</f>
        <v>0.42</v>
      </c>
      <c r="AI95" s="122">
        <f t="shared" si="7"/>
        <v>0.42</v>
      </c>
      <c r="AJ95" s="387" t="str">
        <f t="shared" ref="AJ95" si="108">IFERROR(IF(AK95="","",IF(AK95&lt;=0.2,"Muy Baja",IF(AK95&lt;=0.4,"Baja",IF(AK95&lt;=0.6,"Media",IF(AK95&lt;=0.8,"Alta","Muy Alta"))))),"")</f>
        <v>Baja</v>
      </c>
      <c r="AK95" s="388">
        <f t="shared" ref="AK95" si="109">IFERROR(LOOKUP(MAX(AI95:AI101)+1,(AI95:AI101)),"")</f>
        <v>0.20579999999999998</v>
      </c>
      <c r="AL95" s="124">
        <f>IFERROR(IF(AA95="Impacto",(T95-(+T95*AD95)),IF(AA95="Probabilidad",T95,"")),"")</f>
        <v>0.8</v>
      </c>
      <c r="AM95" s="389" t="str">
        <f t="shared" ref="AM95" si="110">IFERROR(IF(AN95="","",IF(AN95&lt;=0.2,"Leve",IF(AN95&lt;=0.4,"Menor",IF(AN95&lt;=0.6,"Moderado",IF(AN95&lt;=0.8,"Mayor","Catastrófico"))))),"")</f>
        <v>Moderado</v>
      </c>
      <c r="AN95" s="388">
        <f t="shared" ref="AN95" si="111">IFERROR(LOOKUP(MAX(AL95:AL101)+1,(AL95:AL101)),"")</f>
        <v>0.60000000000000009</v>
      </c>
      <c r="AO95" s="384" t="str">
        <f t="shared" ref="AO95" si="112">IFERROR(IF(OR(AND(AJ95="Muy Baja",AM95="Leve"),AND(AJ95="Muy Baja",AM95="Menor"),AND(AJ95="Baja",AM95="Leve")),"Bajo",IF(OR(AND(AJ95="Muy baja",AM95="Moderado"),AND(AJ95="Baja",AM95="Menor"),AND(AJ95="Baja",AM95="Moderado"),AND(AJ95="Media",AM95="Leve"),AND(AJ95="Media",AM95="Menor"),AND(AJ95="Media",AM95="Moderado"),AND(AJ95="Alta",AM95="Leve"),AND(AJ95="Alta",AM95="Menor")),"Moderado",IF(OR(AND(AJ95="Muy Baja",AM95="Mayor"),AND(AJ95="Baja",AM95="Mayor"),AND(AJ95="Media",AM95="Mayor"),AND(AJ95="Alta",AM95="Moderado"),AND(AJ95="Alta",AM95="Mayor"),AND(AJ95="Muy Alta",AM95="Leve"),AND(AJ95="Muy Alta",AM95="Menor"),AND(AJ95="Muy Alta",AM95="Moderado"),AND(AJ95="Muy Alta",AM95="Mayor")),"Alto",IF(OR(AND(AJ95="Muy Baja",AM95="Catastrófico"),AND(AJ95="Baja",AM95="Catastrófico"),AND(AJ95="Media",AM95="Catastrófico"),AND(AJ95="Alta",AM95="Catastrófico"),AND(AJ95="Muy Alta",AM95="Catastrófico")),"Extremo","")))),"")</f>
        <v>Moderado</v>
      </c>
      <c r="AP95" s="367" t="s">
        <v>104</v>
      </c>
      <c r="AQ95" s="120" t="s">
        <v>105</v>
      </c>
      <c r="AR95" s="134" t="s">
        <v>94</v>
      </c>
      <c r="AS95" s="134" t="s">
        <v>94</v>
      </c>
      <c r="AT95" s="134" t="s">
        <v>94</v>
      </c>
      <c r="AU95" s="134" t="s">
        <v>94</v>
      </c>
      <c r="AV95" s="402" t="s">
        <v>1035</v>
      </c>
      <c r="AW95" s="142" t="s">
        <v>91</v>
      </c>
      <c r="AX95" s="276" t="s">
        <v>2866</v>
      </c>
      <c r="AY95" s="324" t="s">
        <v>3874</v>
      </c>
      <c r="AZ95" s="323" t="s">
        <v>3875</v>
      </c>
      <c r="BA95" s="143" t="s">
        <v>105</v>
      </c>
      <c r="BB95" s="128"/>
      <c r="BC95" s="128"/>
      <c r="BD95" s="128"/>
      <c r="BE95" s="373" t="s">
        <v>2891</v>
      </c>
      <c r="BF95" s="374"/>
      <c r="BG95" s="374"/>
      <c r="BH95" s="131"/>
      <c r="BI95" s="90"/>
      <c r="BJ95" s="90"/>
      <c r="BK95" s="90"/>
      <c r="BL95" s="90"/>
      <c r="BM95" s="90"/>
      <c r="BN95" s="90"/>
      <c r="BO95" s="90"/>
      <c r="BP95" s="90"/>
      <c r="BQ95" s="90"/>
      <c r="BR95" s="90"/>
      <c r="BS95" s="90"/>
      <c r="BT95" s="90"/>
      <c r="BU95" s="90"/>
      <c r="BV95" s="90"/>
      <c r="BW95" s="90"/>
      <c r="BX95" s="90"/>
      <c r="BY95" s="90"/>
      <c r="BZ95" s="90"/>
      <c r="CA95" s="90"/>
      <c r="CB95" s="90"/>
      <c r="CC95" s="90"/>
      <c r="CD95" s="90"/>
      <c r="CE95" s="90"/>
      <c r="CF95" s="90"/>
      <c r="CG95" s="90"/>
      <c r="CH95" s="90"/>
      <c r="CI95" s="90"/>
      <c r="CJ95" s="90"/>
      <c r="CK95" s="90"/>
      <c r="CL95" s="90"/>
      <c r="CM95" s="90"/>
      <c r="CN95" s="90"/>
      <c r="CO95" s="90"/>
      <c r="CP95" s="90"/>
      <c r="CQ95" s="90"/>
      <c r="CR95" s="90"/>
      <c r="CS95" s="90"/>
      <c r="CT95" s="90"/>
      <c r="CU95" s="90"/>
      <c r="CV95" s="90"/>
      <c r="CW95" s="90"/>
      <c r="CX95" s="90"/>
      <c r="CY95" s="90"/>
      <c r="CZ95" s="90"/>
      <c r="DA95" s="90"/>
      <c r="DB95" s="90"/>
      <c r="DC95" s="90"/>
      <c r="DD95" s="90"/>
      <c r="DE95" s="90"/>
      <c r="DF95" s="90"/>
      <c r="DG95" s="90"/>
      <c r="DH95" s="90"/>
      <c r="DI95" s="90"/>
      <c r="DJ95" s="90"/>
      <c r="DK95" s="90"/>
      <c r="DL95" s="90"/>
      <c r="DM95" s="90"/>
      <c r="DN95" s="90"/>
      <c r="DO95" s="90"/>
      <c r="DP95" s="90"/>
      <c r="DQ95" s="90"/>
      <c r="DR95" s="90"/>
      <c r="DS95" s="90"/>
      <c r="DT95" s="90"/>
      <c r="DU95" s="90"/>
      <c r="DV95" s="90"/>
      <c r="DW95" s="90"/>
      <c r="DX95" s="90"/>
      <c r="DY95" s="90"/>
      <c r="DZ95" s="90"/>
      <c r="EA95" s="90"/>
      <c r="EB95" s="90"/>
      <c r="EC95" s="90"/>
      <c r="ED95" s="90"/>
      <c r="EE95" s="90"/>
      <c r="EF95" s="90"/>
      <c r="EG95" s="90"/>
      <c r="EH95" s="90"/>
      <c r="EI95" s="90"/>
      <c r="EJ95" s="90"/>
      <c r="EK95" s="90"/>
      <c r="EL95" s="90"/>
      <c r="EM95" s="90"/>
      <c r="EN95" s="90"/>
      <c r="EO95" s="90"/>
      <c r="EP95" s="90"/>
      <c r="EQ95" s="90"/>
      <c r="ER95" s="90"/>
      <c r="ES95" s="90"/>
      <c r="ET95" s="90"/>
      <c r="EU95" s="90"/>
      <c r="EV95" s="90"/>
      <c r="EW95" s="90"/>
      <c r="EX95" s="90"/>
      <c r="EY95" s="90"/>
      <c r="EZ95" s="90"/>
      <c r="FA95" s="90"/>
      <c r="FB95" s="90"/>
      <c r="FC95" s="90"/>
      <c r="FD95" s="90"/>
      <c r="FE95" s="90"/>
      <c r="FF95" s="90"/>
      <c r="FG95" s="90"/>
      <c r="FH95" s="90"/>
      <c r="FI95" s="90"/>
      <c r="FJ95" s="90"/>
      <c r="FK95" s="90"/>
      <c r="FL95" s="90"/>
      <c r="FM95" s="90"/>
      <c r="FN95" s="90"/>
      <c r="FO95" s="90"/>
      <c r="FP95" s="90"/>
      <c r="FQ95" s="90"/>
      <c r="FR95" s="90"/>
      <c r="FS95" s="90"/>
      <c r="FT95" s="90"/>
      <c r="FU95" s="90"/>
      <c r="FV95" s="90"/>
      <c r="FW95" s="90"/>
      <c r="FX95" s="90"/>
      <c r="FY95" s="90"/>
      <c r="FZ95" s="90"/>
      <c r="GA95" s="90"/>
      <c r="GB95" s="90"/>
      <c r="GC95" s="90"/>
      <c r="GD95" s="90"/>
      <c r="GE95" s="90"/>
      <c r="GF95" s="90"/>
      <c r="GG95" s="90"/>
      <c r="GH95" s="90"/>
      <c r="GI95" s="90"/>
      <c r="GJ95" s="90"/>
      <c r="GK95" s="90"/>
      <c r="GL95" s="90"/>
      <c r="GM95" s="90"/>
      <c r="GN95" s="90"/>
      <c r="GO95" s="90"/>
      <c r="GP95" s="90"/>
      <c r="GQ95" s="90"/>
      <c r="GR95" s="90"/>
      <c r="GS95" s="90"/>
      <c r="GT95" s="90"/>
      <c r="GU95" s="90"/>
      <c r="GV95" s="90"/>
      <c r="GW95" s="90"/>
      <c r="GX95" s="90"/>
      <c r="GY95" s="90"/>
      <c r="GZ95" s="90"/>
      <c r="HA95" s="90"/>
      <c r="HB95" s="90"/>
      <c r="HC95" s="90"/>
      <c r="HD95" s="90"/>
      <c r="HE95" s="90"/>
      <c r="HF95" s="90"/>
      <c r="HG95" s="90"/>
      <c r="HH95" s="90"/>
      <c r="HI95" s="90"/>
      <c r="HJ95" s="90"/>
      <c r="HK95" s="90"/>
      <c r="HL95" s="90"/>
      <c r="HM95" s="90"/>
      <c r="HN95" s="90"/>
      <c r="HO95" s="90"/>
      <c r="HP95" s="90"/>
      <c r="HQ95" s="90"/>
      <c r="HR95" s="90"/>
      <c r="HS95" s="90"/>
      <c r="HT95" s="90"/>
      <c r="HU95" s="90"/>
      <c r="HV95" s="90"/>
      <c r="HW95" s="90"/>
      <c r="HX95" s="90"/>
      <c r="HY95" s="90"/>
      <c r="HZ95" s="90"/>
      <c r="IA95" s="90"/>
      <c r="IB95" s="90"/>
      <c r="IC95" s="90"/>
      <c r="ID95" s="90"/>
      <c r="IE95" s="90"/>
      <c r="IF95" s="90"/>
      <c r="IG95" s="90"/>
      <c r="IH95" s="90"/>
      <c r="II95" s="90"/>
      <c r="IJ95" s="90"/>
      <c r="IK95" s="90"/>
      <c r="IL95" s="90"/>
      <c r="IM95" s="90"/>
      <c r="IN95" s="90"/>
      <c r="IO95" s="90"/>
      <c r="IP95" s="90"/>
      <c r="IQ95" s="90"/>
      <c r="IR95" s="90"/>
      <c r="IS95" s="90"/>
      <c r="IT95" s="90"/>
      <c r="IU95" s="90"/>
      <c r="IV95" s="90"/>
      <c r="IW95" s="90"/>
      <c r="IX95" s="90"/>
      <c r="IY95" s="90"/>
      <c r="IZ95" s="90"/>
      <c r="JA95" s="90"/>
      <c r="JB95" s="90"/>
      <c r="JC95" s="90"/>
      <c r="JD95" s="90"/>
      <c r="JE95" s="90"/>
      <c r="JF95" s="90"/>
      <c r="JG95" s="90"/>
      <c r="JH95" s="90"/>
      <c r="JI95" s="90"/>
      <c r="JJ95" s="90"/>
      <c r="JK95" s="90"/>
      <c r="JL95" s="90"/>
      <c r="JM95" s="90"/>
      <c r="JN95" s="90"/>
      <c r="JO95" s="90"/>
      <c r="JP95" s="90"/>
      <c r="JQ95" s="90"/>
      <c r="JR95" s="90"/>
      <c r="JS95" s="90"/>
      <c r="JT95" s="90"/>
      <c r="JU95" s="90"/>
      <c r="JV95" s="90"/>
      <c r="JW95" s="90"/>
      <c r="JX95" s="90"/>
      <c r="JY95" s="90"/>
      <c r="JZ95" s="90"/>
      <c r="KA95" s="90"/>
      <c r="KB95" s="90"/>
      <c r="KC95" s="90"/>
      <c r="KD95" s="90"/>
      <c r="KE95" s="90"/>
      <c r="KF95" s="90"/>
      <c r="KG95" s="90"/>
      <c r="KH95" s="90"/>
      <c r="KI95" s="90"/>
      <c r="KJ95" s="90"/>
      <c r="KK95" s="90"/>
      <c r="KL95" s="90"/>
      <c r="KM95" s="90"/>
      <c r="KN95" s="90"/>
      <c r="KO95" s="90"/>
      <c r="KP95" s="90"/>
      <c r="KQ95" s="90"/>
      <c r="KR95" s="90"/>
      <c r="KS95" s="90"/>
      <c r="KT95" s="90"/>
      <c r="KU95" s="90"/>
      <c r="KV95" s="90"/>
      <c r="KW95" s="90"/>
      <c r="KX95" s="90"/>
      <c r="KY95" s="90"/>
      <c r="KZ95" s="90"/>
      <c r="LA95" s="90"/>
      <c r="LB95" s="90"/>
      <c r="LC95" s="90"/>
      <c r="LD95" s="90"/>
      <c r="LE95" s="90"/>
      <c r="LF95" s="90"/>
      <c r="LG95" s="90"/>
      <c r="LH95" s="90"/>
      <c r="LI95" s="90"/>
      <c r="LJ95" s="90"/>
      <c r="LK95" s="90"/>
      <c r="LL95" s="90"/>
      <c r="LM95" s="90"/>
      <c r="LN95" s="90"/>
      <c r="LO95" s="90"/>
      <c r="LP95" s="90"/>
      <c r="LQ95" s="90"/>
      <c r="LR95" s="90"/>
      <c r="LS95" s="90"/>
      <c r="LT95" s="90"/>
      <c r="LU95" s="90"/>
      <c r="LV95" s="90"/>
      <c r="LW95" s="90"/>
      <c r="LX95" s="90"/>
      <c r="LY95" s="90"/>
      <c r="LZ95" s="90"/>
      <c r="MA95" s="90"/>
      <c r="MB95" s="90"/>
      <c r="MC95" s="90"/>
      <c r="MD95" s="90"/>
      <c r="ME95" s="90"/>
      <c r="MF95" s="90"/>
      <c r="MG95" s="90"/>
      <c r="MH95" s="90"/>
      <c r="MI95" s="90"/>
      <c r="MJ95" s="90"/>
      <c r="MK95" s="90"/>
      <c r="ML95" s="90"/>
      <c r="MM95" s="90"/>
      <c r="MN95" s="90"/>
      <c r="MO95" s="90"/>
      <c r="MP95" s="90"/>
      <c r="MQ95" s="90"/>
      <c r="MR95" s="90"/>
      <c r="MS95" s="90"/>
      <c r="MT95" s="90"/>
      <c r="MU95" s="90"/>
      <c r="MV95" s="90"/>
      <c r="MW95" s="90"/>
      <c r="MX95" s="90"/>
      <c r="MY95" s="90"/>
      <c r="MZ95" s="90"/>
      <c r="NA95" s="90"/>
      <c r="NB95" s="90"/>
      <c r="NC95" s="90"/>
      <c r="ND95" s="90"/>
      <c r="NE95" s="90"/>
      <c r="NF95" s="90"/>
      <c r="NG95" s="90"/>
      <c r="NH95" s="90"/>
      <c r="NI95" s="90"/>
      <c r="NJ95" s="90"/>
      <c r="NK95" s="90"/>
      <c r="NL95" s="90"/>
      <c r="NM95" s="90"/>
      <c r="NN95" s="90"/>
      <c r="NO95" s="90"/>
      <c r="NP95" s="90"/>
      <c r="NQ95" s="90"/>
      <c r="NR95" s="90"/>
      <c r="NS95" s="90"/>
      <c r="NT95" s="90"/>
      <c r="NU95" s="90"/>
      <c r="NV95" s="90"/>
      <c r="NW95" s="90"/>
      <c r="NX95" s="90"/>
      <c r="NY95" s="90"/>
      <c r="NZ95" s="90"/>
      <c r="OA95" s="90"/>
      <c r="OB95" s="90"/>
      <c r="OC95" s="90"/>
      <c r="OD95" s="90"/>
      <c r="OE95" s="90"/>
      <c r="OF95" s="90"/>
      <c r="OG95" s="90"/>
      <c r="OH95" s="90"/>
      <c r="OI95" s="90"/>
      <c r="OJ95" s="90"/>
      <c r="OK95" s="90"/>
      <c r="OL95" s="90"/>
      <c r="OM95" s="90"/>
      <c r="ON95" s="90"/>
      <c r="OO95" s="90"/>
      <c r="OP95" s="90"/>
      <c r="OQ95" s="90"/>
      <c r="OR95" s="90"/>
      <c r="OS95" s="90"/>
      <c r="OT95" s="90"/>
      <c r="OU95" s="90"/>
      <c r="OV95" s="90"/>
      <c r="OW95" s="90"/>
      <c r="OX95" s="90"/>
      <c r="OY95" s="90"/>
      <c r="OZ95" s="90"/>
      <c r="PA95" s="90"/>
      <c r="PB95" s="90"/>
      <c r="PC95" s="90"/>
      <c r="PD95" s="90"/>
      <c r="PE95" s="90"/>
      <c r="PF95" s="90"/>
      <c r="PG95" s="90"/>
      <c r="PH95" s="90"/>
      <c r="PI95" s="90"/>
      <c r="PJ95" s="90"/>
      <c r="PK95" s="90"/>
      <c r="PL95" s="90"/>
      <c r="PM95" s="90"/>
      <c r="PN95" s="90"/>
      <c r="PO95" s="90"/>
      <c r="PP95" s="90"/>
      <c r="PQ95" s="90"/>
      <c r="PR95" s="90"/>
      <c r="PS95" s="90"/>
      <c r="PT95" s="90"/>
      <c r="PU95" s="90"/>
      <c r="PV95" s="90"/>
      <c r="PW95" s="90"/>
      <c r="PX95" s="90"/>
      <c r="PY95" s="90"/>
      <c r="PZ95" s="90"/>
      <c r="QA95" s="90"/>
      <c r="QB95" s="90"/>
      <c r="QC95" s="90"/>
      <c r="QD95" s="90"/>
      <c r="QE95" s="90"/>
      <c r="QF95" s="90"/>
      <c r="QG95" s="90"/>
      <c r="QH95" s="90"/>
      <c r="QI95" s="90"/>
      <c r="QJ95" s="90"/>
      <c r="QK95" s="90"/>
      <c r="QL95" s="90"/>
      <c r="QM95" s="90"/>
      <c r="QN95" s="90"/>
      <c r="QO95" s="90"/>
      <c r="QP95" s="90"/>
      <c r="QQ95" s="90"/>
      <c r="QR95" s="90"/>
      <c r="QS95" s="90"/>
      <c r="QT95" s="90"/>
      <c r="QU95" s="90"/>
      <c r="QV95" s="90"/>
      <c r="QW95" s="90"/>
      <c r="QX95" s="90"/>
      <c r="QY95" s="90"/>
      <c r="QZ95" s="90"/>
      <c r="RA95" s="90"/>
      <c r="RB95" s="90"/>
      <c r="RC95" s="90"/>
      <c r="RD95" s="90"/>
      <c r="RE95" s="90"/>
      <c r="RF95" s="90"/>
      <c r="RG95" s="90"/>
      <c r="RH95" s="90"/>
      <c r="RI95" s="90"/>
      <c r="RJ95" s="90"/>
      <c r="RK95" s="90"/>
      <c r="RL95" s="90"/>
      <c r="RM95" s="90"/>
      <c r="RN95" s="90"/>
      <c r="RO95" s="90"/>
      <c r="RP95" s="90"/>
      <c r="RQ95" s="90"/>
      <c r="RR95" s="90"/>
      <c r="RS95" s="90"/>
      <c r="RT95" s="90"/>
      <c r="RU95" s="90"/>
      <c r="RV95" s="90"/>
      <c r="RW95" s="90"/>
      <c r="RX95" s="90"/>
      <c r="RY95" s="90"/>
      <c r="RZ95" s="90"/>
      <c r="SA95" s="90"/>
      <c r="SB95" s="90"/>
      <c r="SC95" s="90"/>
      <c r="SD95" s="90"/>
      <c r="SE95" s="90"/>
      <c r="SF95" s="90"/>
      <c r="SG95" s="90"/>
      <c r="SH95" s="90"/>
      <c r="SI95" s="90"/>
      <c r="SJ95" s="90"/>
      <c r="SK95" s="90"/>
      <c r="SL95" s="90"/>
      <c r="SM95" s="90"/>
      <c r="SN95" s="90"/>
      <c r="SO95" s="90"/>
      <c r="SP95" s="90"/>
      <c r="SQ95" s="90"/>
      <c r="SR95" s="90"/>
      <c r="SS95" s="90"/>
      <c r="ST95" s="90"/>
      <c r="SU95" s="90"/>
      <c r="SV95" s="90"/>
      <c r="SW95" s="90"/>
      <c r="SX95" s="90"/>
      <c r="SY95" s="90"/>
      <c r="SZ95" s="90"/>
      <c r="TA95" s="90"/>
      <c r="TB95" s="90"/>
      <c r="TC95" s="90"/>
      <c r="TD95" s="90"/>
      <c r="TE95" s="90"/>
      <c r="TF95" s="90"/>
      <c r="TG95" s="90"/>
      <c r="TH95" s="90"/>
      <c r="TI95" s="90"/>
      <c r="TJ95" s="90"/>
      <c r="TK95" s="90"/>
      <c r="TL95" s="90"/>
      <c r="TM95" s="90"/>
      <c r="TN95" s="90"/>
      <c r="TO95" s="90"/>
      <c r="TP95" s="90"/>
      <c r="TQ95" s="90"/>
      <c r="TR95" s="90"/>
      <c r="TS95" s="90"/>
      <c r="TT95" s="90"/>
      <c r="TU95" s="90"/>
      <c r="TV95" s="90"/>
      <c r="TW95" s="90"/>
      <c r="TX95" s="90"/>
      <c r="TY95" s="90"/>
      <c r="TZ95" s="90"/>
      <c r="UA95" s="90"/>
      <c r="UB95" s="90"/>
      <c r="UC95" s="90"/>
      <c r="UD95" s="90"/>
      <c r="UE95" s="90"/>
      <c r="UF95" s="90"/>
      <c r="UG95" s="90"/>
      <c r="UH95" s="90"/>
      <c r="UI95" s="90"/>
      <c r="UJ95" s="90"/>
      <c r="UK95" s="90"/>
      <c r="UL95" s="90"/>
      <c r="UM95" s="90"/>
      <c r="UN95" s="90"/>
      <c r="UO95" s="90"/>
      <c r="UP95" s="90"/>
      <c r="UQ95" s="90"/>
      <c r="UR95" s="90"/>
      <c r="US95" s="90"/>
      <c r="UT95" s="90"/>
      <c r="UU95" s="90"/>
      <c r="UV95" s="90"/>
      <c r="UW95" s="90"/>
      <c r="UX95" s="90"/>
      <c r="UY95" s="90"/>
      <c r="UZ95" s="90"/>
      <c r="VA95" s="90"/>
      <c r="VB95" s="90"/>
      <c r="VC95" s="90"/>
      <c r="VD95" s="90"/>
      <c r="VE95" s="90"/>
      <c r="VF95" s="90"/>
      <c r="VG95" s="90"/>
      <c r="VH95" s="90"/>
      <c r="VI95" s="90"/>
      <c r="VJ95" s="90"/>
      <c r="VK95" s="90"/>
      <c r="VL95" s="90"/>
      <c r="VM95" s="90"/>
      <c r="VN95" s="90"/>
      <c r="VO95" s="90"/>
      <c r="VP95" s="90"/>
      <c r="VQ95" s="90"/>
      <c r="VR95" s="90"/>
      <c r="VS95" s="90"/>
      <c r="VT95" s="90"/>
      <c r="VU95" s="90"/>
      <c r="VV95" s="90"/>
      <c r="VW95" s="90"/>
      <c r="VX95" s="90"/>
      <c r="VY95" s="90"/>
      <c r="VZ95" s="90"/>
      <c r="WA95" s="90"/>
      <c r="WB95" s="90"/>
      <c r="WC95" s="90"/>
      <c r="WD95" s="90"/>
      <c r="WE95" s="90"/>
      <c r="WF95" s="90"/>
      <c r="WG95" s="90"/>
      <c r="WH95" s="90"/>
      <c r="WI95" s="90"/>
      <c r="WJ95" s="90"/>
      <c r="WK95" s="90"/>
      <c r="WL95" s="90"/>
      <c r="WM95" s="90"/>
      <c r="WN95" s="90"/>
      <c r="WO95" s="90"/>
      <c r="WP95" s="90"/>
      <c r="WQ95" s="90"/>
      <c r="WR95" s="90"/>
      <c r="WS95" s="90"/>
      <c r="WT95" s="90"/>
      <c r="WU95" s="90"/>
      <c r="WV95" s="90"/>
      <c r="WW95" s="90"/>
      <c r="WX95" s="90"/>
      <c r="WY95" s="90"/>
      <c r="WZ95" s="90"/>
      <c r="XA95" s="90"/>
      <c r="XB95" s="90"/>
      <c r="XC95" s="90"/>
      <c r="XD95" s="90"/>
      <c r="XE95" s="90"/>
      <c r="XF95" s="90"/>
      <c r="XG95" s="90"/>
      <c r="XH95" s="90"/>
      <c r="XI95" s="90"/>
      <c r="XJ95" s="90"/>
      <c r="XK95" s="90"/>
      <c r="XL95" s="90"/>
      <c r="XM95" s="90"/>
      <c r="XN95" s="90"/>
      <c r="XO95" s="90"/>
      <c r="XP95" s="90"/>
      <c r="XQ95" s="90"/>
      <c r="XR95" s="90"/>
      <c r="XS95" s="90"/>
      <c r="XT95" s="90"/>
      <c r="XU95" s="90"/>
      <c r="XV95" s="90"/>
      <c r="XW95" s="90"/>
      <c r="XX95" s="90"/>
      <c r="XY95" s="90"/>
      <c r="XZ95" s="90"/>
      <c r="YA95" s="90"/>
      <c r="YB95" s="90"/>
      <c r="YC95" s="90"/>
      <c r="YD95" s="90"/>
      <c r="YE95" s="90"/>
      <c r="YF95" s="90"/>
      <c r="YG95" s="90"/>
      <c r="YH95" s="90"/>
      <c r="YI95" s="90"/>
      <c r="YJ95" s="90"/>
      <c r="YK95" s="90"/>
      <c r="YL95" s="90"/>
      <c r="YM95" s="90"/>
      <c r="YN95" s="90"/>
      <c r="YO95" s="90"/>
      <c r="YP95" s="90"/>
      <c r="YQ95" s="90"/>
      <c r="YR95" s="90"/>
      <c r="YS95" s="90"/>
      <c r="YT95" s="90"/>
      <c r="YU95" s="90"/>
      <c r="YV95" s="90"/>
      <c r="YW95" s="90"/>
      <c r="YX95" s="90"/>
      <c r="YY95" s="90"/>
      <c r="YZ95" s="90"/>
      <c r="ZA95" s="90"/>
      <c r="ZB95" s="90"/>
      <c r="ZC95" s="90"/>
      <c r="ZD95" s="90"/>
      <c r="ZE95" s="90"/>
      <c r="ZF95" s="90"/>
      <c r="ZG95" s="90"/>
      <c r="ZH95" s="90"/>
      <c r="ZI95" s="90"/>
      <c r="ZJ95" s="90"/>
      <c r="ZK95" s="90"/>
      <c r="ZL95" s="90"/>
      <c r="ZM95" s="90"/>
      <c r="ZN95" s="90"/>
      <c r="ZO95" s="90"/>
      <c r="ZP95" s="90"/>
      <c r="ZQ95" s="90"/>
      <c r="ZR95" s="90"/>
      <c r="ZS95" s="90"/>
      <c r="ZT95" s="90"/>
      <c r="ZU95" s="90"/>
      <c r="ZV95" s="90"/>
      <c r="ZW95" s="90"/>
      <c r="ZX95" s="90"/>
      <c r="ZY95" s="90"/>
      <c r="ZZ95" s="90"/>
      <c r="AAA95" s="90"/>
      <c r="AAB95" s="90"/>
      <c r="AAC95" s="90"/>
      <c r="AAD95" s="90"/>
      <c r="AAE95" s="90"/>
      <c r="AAF95" s="90"/>
      <c r="AAG95" s="90"/>
      <c r="AAH95" s="90"/>
      <c r="AAI95" s="90"/>
      <c r="AAJ95" s="90"/>
      <c r="AAK95" s="90"/>
      <c r="AAL95" s="90"/>
      <c r="AAM95" s="90"/>
      <c r="AAN95" s="90"/>
      <c r="AAO95" s="90"/>
      <c r="AAP95" s="90"/>
      <c r="AAQ95" s="90"/>
      <c r="AAR95" s="90"/>
      <c r="AAS95" s="90"/>
      <c r="AAT95" s="90"/>
      <c r="AAU95" s="90"/>
      <c r="AAV95" s="90"/>
      <c r="AAW95" s="90"/>
      <c r="AAX95" s="90"/>
      <c r="AAY95" s="90"/>
      <c r="AAZ95" s="90"/>
      <c r="ABA95" s="90"/>
      <c r="ABB95" s="90"/>
      <c r="ABC95" s="90"/>
      <c r="ABD95" s="90"/>
      <c r="ABE95" s="90"/>
      <c r="ABF95" s="90"/>
      <c r="ABG95" s="90"/>
      <c r="ABH95" s="90"/>
      <c r="ABI95" s="90"/>
      <c r="ABJ95" s="90"/>
      <c r="ABK95" s="90"/>
      <c r="ABL95" s="90"/>
      <c r="ABM95" s="90"/>
      <c r="ABN95" s="90"/>
      <c r="ABO95" s="90"/>
      <c r="ABP95" s="90"/>
      <c r="ABQ95" s="90"/>
      <c r="ABR95" s="90"/>
      <c r="ABS95" s="90"/>
      <c r="ABT95" s="90"/>
      <c r="ABU95" s="90"/>
      <c r="ABV95" s="90"/>
      <c r="ABW95" s="90"/>
      <c r="ABX95" s="90"/>
      <c r="ABY95" s="90"/>
      <c r="ABZ95" s="90"/>
      <c r="ACA95" s="90"/>
      <c r="ACB95" s="90"/>
      <c r="ACC95" s="90"/>
      <c r="ACD95" s="90"/>
      <c r="ACE95" s="90"/>
      <c r="ACF95" s="90"/>
      <c r="ACG95" s="90"/>
      <c r="ACH95" s="90"/>
      <c r="ACI95" s="90"/>
      <c r="ACJ95" s="90"/>
      <c r="ACK95" s="90"/>
      <c r="ACL95" s="90"/>
      <c r="ACM95" s="90"/>
      <c r="ACN95" s="90"/>
      <c r="ACO95" s="90"/>
      <c r="ACP95" s="90"/>
      <c r="ACQ95" s="90"/>
      <c r="ACR95" s="90"/>
      <c r="ACS95" s="90"/>
      <c r="ACT95" s="90"/>
      <c r="ACU95" s="90"/>
      <c r="ACV95" s="90"/>
      <c r="ACW95" s="90"/>
      <c r="ACX95" s="90"/>
      <c r="ACY95" s="90"/>
      <c r="ACZ95" s="90"/>
      <c r="ADA95" s="90"/>
      <c r="ADB95" s="90"/>
      <c r="ADC95" s="90"/>
      <c r="ADD95" s="90"/>
      <c r="ADE95" s="90"/>
      <c r="ADF95" s="90"/>
      <c r="ADG95" s="90"/>
      <c r="ADH95" s="90"/>
      <c r="ADI95" s="90"/>
      <c r="ADJ95" s="90"/>
      <c r="ADK95" s="90"/>
      <c r="ADL95" s="90"/>
      <c r="ADM95" s="90"/>
      <c r="ADN95" s="90"/>
      <c r="ADO95" s="90"/>
      <c r="ADP95" s="90"/>
      <c r="ADQ95" s="90"/>
      <c r="ADR95" s="90"/>
      <c r="ADS95" s="90"/>
      <c r="ADT95" s="90"/>
      <c r="ADU95" s="90"/>
      <c r="ADV95" s="90"/>
      <c r="ADW95" s="90"/>
      <c r="ADX95" s="90"/>
      <c r="ADY95" s="90"/>
      <c r="ADZ95" s="90"/>
      <c r="AEA95" s="90"/>
      <c r="AEB95" s="90"/>
      <c r="AEC95" s="90"/>
      <c r="AED95" s="90"/>
      <c r="AEE95" s="90"/>
      <c r="AEF95" s="90"/>
      <c r="AEG95" s="90"/>
      <c r="AEH95" s="90"/>
      <c r="AEI95" s="90"/>
      <c r="AEJ95" s="90"/>
      <c r="AEK95" s="90"/>
      <c r="AEL95" s="90"/>
      <c r="AEM95" s="90"/>
      <c r="AEN95" s="90"/>
      <c r="AEO95" s="90"/>
      <c r="AEP95" s="90"/>
      <c r="AEQ95" s="90"/>
      <c r="AER95" s="90"/>
      <c r="AES95" s="90"/>
      <c r="AET95" s="90"/>
      <c r="AEU95" s="90"/>
      <c r="AEV95" s="90"/>
      <c r="AEW95" s="90"/>
      <c r="AEX95" s="90"/>
      <c r="AEY95" s="90"/>
      <c r="AEZ95" s="90"/>
      <c r="AFA95" s="90"/>
      <c r="AFB95" s="90"/>
      <c r="AFC95" s="90"/>
      <c r="AFD95" s="90"/>
      <c r="AFE95" s="90"/>
      <c r="AFF95" s="90"/>
      <c r="AFG95" s="90"/>
      <c r="AFH95" s="90"/>
      <c r="AFI95" s="90"/>
      <c r="AFJ95" s="90"/>
      <c r="AFK95" s="90"/>
      <c r="AFL95" s="90"/>
      <c r="AFM95" s="90"/>
      <c r="AFN95" s="90"/>
      <c r="AFO95" s="90"/>
      <c r="AFP95" s="90"/>
      <c r="AFQ95" s="90"/>
      <c r="AFR95" s="90"/>
      <c r="AFS95" s="90"/>
      <c r="AFT95" s="90"/>
      <c r="AFU95" s="90"/>
      <c r="AFV95" s="90"/>
      <c r="AFW95" s="90"/>
      <c r="AFX95" s="90"/>
      <c r="AFY95" s="90"/>
      <c r="AFZ95" s="90"/>
      <c r="AGA95" s="90"/>
      <c r="AGB95" s="90"/>
      <c r="AGC95" s="90"/>
      <c r="AGD95" s="90"/>
      <c r="AGE95" s="90"/>
      <c r="AGF95" s="90"/>
      <c r="AGG95" s="90"/>
      <c r="AGH95" s="90"/>
      <c r="AGI95" s="90"/>
      <c r="AGJ95" s="90"/>
      <c r="AGK95" s="90"/>
      <c r="AGL95" s="90"/>
      <c r="AGM95" s="90"/>
      <c r="AGN95" s="90"/>
      <c r="AGO95" s="90"/>
      <c r="AGP95" s="90"/>
      <c r="AGQ95" s="90"/>
      <c r="AGR95" s="90"/>
      <c r="AGS95" s="90"/>
      <c r="AGT95" s="90"/>
      <c r="AGU95" s="90"/>
      <c r="AGV95" s="90"/>
      <c r="AGW95" s="90"/>
      <c r="AGX95" s="90"/>
      <c r="AGY95" s="90"/>
      <c r="AGZ95" s="90"/>
      <c r="AHA95" s="90"/>
      <c r="AHB95" s="90"/>
      <c r="AHC95" s="90"/>
      <c r="AHD95" s="90"/>
      <c r="AHE95" s="90"/>
      <c r="AHF95" s="90"/>
      <c r="AHG95" s="90"/>
      <c r="AHH95" s="90"/>
      <c r="AHI95" s="90"/>
      <c r="AHJ95" s="90"/>
      <c r="AHK95" s="90"/>
      <c r="AHL95" s="90"/>
      <c r="AHM95" s="90"/>
      <c r="AHN95" s="90"/>
      <c r="AHO95" s="90"/>
      <c r="AHP95" s="90"/>
      <c r="AHQ95" s="90"/>
      <c r="AHR95" s="90"/>
      <c r="AHS95" s="90"/>
      <c r="AHT95" s="90"/>
      <c r="AHU95" s="90"/>
      <c r="AHV95" s="90"/>
      <c r="AHW95" s="90"/>
      <c r="AHX95" s="90"/>
      <c r="AHY95" s="90"/>
      <c r="AHZ95" s="90"/>
      <c r="AIA95" s="90"/>
      <c r="AIB95" s="90"/>
      <c r="AIC95" s="90"/>
      <c r="AID95" s="90"/>
      <c r="AIE95" s="90"/>
      <c r="AIF95" s="90"/>
      <c r="AIG95" s="90"/>
      <c r="AIH95" s="90"/>
      <c r="AII95" s="90"/>
      <c r="AIJ95" s="90"/>
      <c r="AIK95" s="90"/>
      <c r="AIL95" s="90"/>
      <c r="AIM95" s="90"/>
      <c r="AIN95" s="90"/>
      <c r="AIO95" s="90"/>
      <c r="AIP95" s="90"/>
      <c r="AIQ95" s="90"/>
      <c r="AIR95" s="90"/>
      <c r="AIS95" s="90"/>
      <c r="AIT95" s="90"/>
      <c r="AIU95" s="90"/>
      <c r="AIV95" s="90"/>
      <c r="AIW95" s="90"/>
      <c r="AIX95" s="90"/>
      <c r="AIY95" s="90"/>
      <c r="AIZ95" s="90"/>
      <c r="AJA95" s="90"/>
      <c r="AJB95" s="90"/>
      <c r="AJC95" s="90"/>
      <c r="AJD95" s="90"/>
      <c r="AJE95" s="90"/>
      <c r="AJF95" s="90"/>
      <c r="AJG95" s="90"/>
      <c r="AJH95" s="90"/>
      <c r="AJI95" s="90"/>
      <c r="AJJ95" s="90"/>
      <c r="AJK95" s="90"/>
      <c r="AJL95" s="90"/>
      <c r="AJM95" s="90"/>
      <c r="AJN95" s="90"/>
      <c r="AJO95" s="90"/>
      <c r="AJP95" s="90"/>
      <c r="AJQ95" s="90"/>
      <c r="AJR95" s="90"/>
      <c r="AJS95" s="90"/>
      <c r="AJT95" s="90"/>
      <c r="AJU95" s="90"/>
      <c r="AJV95" s="90"/>
      <c r="AJW95" s="90"/>
      <c r="AJX95" s="90"/>
      <c r="AJY95" s="90"/>
      <c r="AJZ95" s="90"/>
      <c r="AKA95" s="90"/>
      <c r="AKB95" s="90"/>
      <c r="AKC95" s="90"/>
      <c r="AKD95" s="90"/>
      <c r="AKE95" s="90"/>
      <c r="AKF95" s="90"/>
      <c r="AKG95" s="90"/>
      <c r="AKH95" s="90"/>
      <c r="AKI95" s="90"/>
      <c r="AKJ95" s="90"/>
      <c r="AKK95" s="90"/>
      <c r="AKL95" s="90"/>
      <c r="AKM95" s="90"/>
      <c r="AKN95" s="90"/>
      <c r="AKO95" s="90"/>
      <c r="AKP95" s="90"/>
      <c r="AKQ95" s="90"/>
      <c r="AKR95" s="90"/>
      <c r="AKS95" s="90"/>
      <c r="AKT95" s="90"/>
      <c r="AKU95" s="90"/>
      <c r="AKV95" s="90"/>
      <c r="AKW95" s="90"/>
      <c r="AKX95" s="90"/>
      <c r="AKY95" s="90"/>
      <c r="AKZ95" s="90"/>
      <c r="ALA95" s="90"/>
      <c r="ALB95" s="90"/>
      <c r="ALC95" s="90"/>
      <c r="ALD95" s="90"/>
      <c r="ALE95" s="90"/>
      <c r="ALF95" s="90"/>
      <c r="ALG95" s="90"/>
      <c r="ALH95" s="90"/>
      <c r="ALI95" s="90"/>
      <c r="ALJ95" s="90"/>
      <c r="ALK95" s="90"/>
      <c r="ALL95" s="90"/>
      <c r="ALM95" s="90"/>
      <c r="ALN95" s="90"/>
      <c r="ALO95" s="90"/>
      <c r="ALP95" s="90"/>
      <c r="ALQ95" s="90"/>
      <c r="ALR95" s="90"/>
      <c r="ALS95" s="90"/>
      <c r="ALT95" s="90"/>
      <c r="ALU95" s="90"/>
      <c r="ALV95" s="90"/>
      <c r="ALW95" s="90"/>
      <c r="ALX95" s="90"/>
      <c r="ALY95" s="90"/>
      <c r="ALZ95" s="90"/>
      <c r="AMA95" s="90"/>
      <c r="AMB95" s="90"/>
      <c r="AMC95" s="90"/>
      <c r="AMD95" s="90"/>
      <c r="AME95" s="90"/>
      <c r="AMF95" s="90"/>
      <c r="AMG95" s="90"/>
      <c r="AMH95" s="90"/>
      <c r="AMI95" s="90"/>
    </row>
    <row r="96" spans="1:1023" ht="65.099999999999994" customHeight="1" x14ac:dyDescent="0.3">
      <c r="A96" s="430">
        <v>34</v>
      </c>
      <c r="B96" s="433" t="s">
        <v>712</v>
      </c>
      <c r="C96" s="367"/>
      <c r="D96" s="433" t="s">
        <v>396</v>
      </c>
      <c r="E96" s="433" t="s">
        <v>476</v>
      </c>
      <c r="F96" s="439"/>
      <c r="G96" s="413"/>
      <c r="H96" s="416"/>
      <c r="I96" s="419"/>
      <c r="J96" s="136" t="s">
        <v>735</v>
      </c>
      <c r="K96" s="137" t="s">
        <v>1036</v>
      </c>
      <c r="L96" s="419"/>
      <c r="M96" s="419"/>
      <c r="N96" s="407"/>
      <c r="O96" s="369"/>
      <c r="P96" s="391"/>
      <c r="Q96" s="385"/>
      <c r="R96" s="393"/>
      <c r="S96" s="394"/>
      <c r="T96" s="385"/>
      <c r="U96" s="404"/>
      <c r="V96" s="136" t="s">
        <v>112</v>
      </c>
      <c r="W96" s="138" t="s">
        <v>1037</v>
      </c>
      <c r="X96" s="139" t="s">
        <v>1038</v>
      </c>
      <c r="Y96" s="145" t="s">
        <v>1039</v>
      </c>
      <c r="Z96" s="134" t="s">
        <v>753</v>
      </c>
      <c r="AA96" s="120" t="str">
        <f t="shared" si="5"/>
        <v>Probabilidad</v>
      </c>
      <c r="AB96" s="121" t="s">
        <v>740</v>
      </c>
      <c r="AC96" s="121" t="s">
        <v>728</v>
      </c>
      <c r="AD96" s="122" t="str">
        <f t="shared" si="6"/>
        <v>30%</v>
      </c>
      <c r="AE96" s="121" t="s">
        <v>729</v>
      </c>
      <c r="AF96" s="121" t="s">
        <v>730</v>
      </c>
      <c r="AG96" s="121" t="s">
        <v>731</v>
      </c>
      <c r="AH96" s="123">
        <f>IFERROR(IF(AND(AA95="Probabilidad",AA96="Probabilidad"),(AI95-(+AI95*AD96)),IF(AND(AA96="Probabilidad",AA95="Impacto"),(AI95-(+AI95*AD96)),IF(AA96="Impacto",AI95,""))),"")</f>
        <v>0.29399999999999998</v>
      </c>
      <c r="AI96" s="122">
        <f t="shared" si="7"/>
        <v>0.29399999999999998</v>
      </c>
      <c r="AJ96" s="387"/>
      <c r="AK96" s="388"/>
      <c r="AL96" s="124">
        <f t="shared" ref="AL96:AL101" si="113">IFERROR(IF(AND(AA95="Impacto",AA96="Impacto"),(AL95-(+AL95*AD96)),IF(AND(AA96="Impacto",AA95="Probabilidad"),(AL95-(+AL95*AD96)),IF(AA96="Probabilidad",AL95,""))),"")</f>
        <v>0.8</v>
      </c>
      <c r="AM96" s="389"/>
      <c r="AN96" s="388"/>
      <c r="AO96" s="384"/>
      <c r="AP96" s="367"/>
      <c r="AQ96" s="120" t="s">
        <v>118</v>
      </c>
      <c r="AR96" s="134" t="s">
        <v>1040</v>
      </c>
      <c r="AS96" s="119" t="s">
        <v>753</v>
      </c>
      <c r="AT96" s="141" t="s">
        <v>747</v>
      </c>
      <c r="AU96" s="127" t="s">
        <v>733</v>
      </c>
      <c r="AV96" s="402"/>
      <c r="AW96" s="142" t="s">
        <v>112</v>
      </c>
      <c r="AX96" s="313" t="s">
        <v>2866</v>
      </c>
      <c r="AY96" s="289" t="s">
        <v>3405</v>
      </c>
      <c r="AZ96" s="289" t="s">
        <v>3406</v>
      </c>
      <c r="BA96" s="143" t="s">
        <v>118</v>
      </c>
      <c r="BB96" s="128"/>
      <c r="BC96" s="264" t="s">
        <v>2869</v>
      </c>
      <c r="BD96" s="128"/>
      <c r="BE96" s="373"/>
      <c r="BF96" s="374"/>
      <c r="BG96" s="374"/>
      <c r="BH96" s="131"/>
      <c r="AMI96" s="86"/>
    </row>
    <row r="97" spans="1:1023" ht="120" customHeight="1" x14ac:dyDescent="0.3">
      <c r="A97" s="430">
        <v>34</v>
      </c>
      <c r="B97" s="433" t="s">
        <v>712</v>
      </c>
      <c r="C97" s="367"/>
      <c r="D97" s="433" t="s">
        <v>396</v>
      </c>
      <c r="E97" s="433" t="s">
        <v>476</v>
      </c>
      <c r="F97" s="439"/>
      <c r="G97" s="413"/>
      <c r="H97" s="416"/>
      <c r="I97" s="419"/>
      <c r="J97" s="136" t="s">
        <v>741</v>
      </c>
      <c r="K97" s="137" t="s">
        <v>1041</v>
      </c>
      <c r="L97" s="419"/>
      <c r="M97" s="419"/>
      <c r="N97" s="407"/>
      <c r="O97" s="369"/>
      <c r="P97" s="391"/>
      <c r="Q97" s="385"/>
      <c r="R97" s="393"/>
      <c r="S97" s="394"/>
      <c r="T97" s="385"/>
      <c r="U97" s="404"/>
      <c r="V97" s="136" t="s">
        <v>124</v>
      </c>
      <c r="W97" s="138" t="s">
        <v>1042</v>
      </c>
      <c r="X97" s="139" t="s">
        <v>1043</v>
      </c>
      <c r="Y97" s="145" t="s">
        <v>1044</v>
      </c>
      <c r="Z97" s="140" t="s">
        <v>830</v>
      </c>
      <c r="AA97" s="120" t="str">
        <f t="shared" si="5"/>
        <v>Probabilidad</v>
      </c>
      <c r="AB97" s="121" t="s">
        <v>740</v>
      </c>
      <c r="AC97" s="121" t="s">
        <v>728</v>
      </c>
      <c r="AD97" s="122" t="str">
        <f t="shared" si="6"/>
        <v>30%</v>
      </c>
      <c r="AE97" s="121" t="s">
        <v>729</v>
      </c>
      <c r="AF97" s="121" t="s">
        <v>730</v>
      </c>
      <c r="AG97" s="121" t="s">
        <v>731</v>
      </c>
      <c r="AH97" s="123">
        <f t="shared" ref="AH97:AH101" si="114">IFERROR(IF(AND(AA96="Probabilidad",AA97="Probabilidad"),(AI96-(+AI96*AD97)),IF(AND(AA97="Probabilidad",AA96="Impacto"),(AI96-(+AI96*AD97)),IF(AA97="Impacto",AI96,""))),"")</f>
        <v>0.20579999999999998</v>
      </c>
      <c r="AI97" s="122">
        <f t="shared" si="7"/>
        <v>0.20579999999999998</v>
      </c>
      <c r="AJ97" s="387"/>
      <c r="AK97" s="388"/>
      <c r="AL97" s="124">
        <f t="shared" si="113"/>
        <v>0.8</v>
      </c>
      <c r="AM97" s="389"/>
      <c r="AN97" s="388"/>
      <c r="AO97" s="384"/>
      <c r="AP97" s="367"/>
      <c r="AQ97" s="120" t="s">
        <v>128</v>
      </c>
      <c r="AR97" s="134" t="s">
        <v>1045</v>
      </c>
      <c r="AS97" s="134" t="s">
        <v>800</v>
      </c>
      <c r="AT97" s="141" t="s">
        <v>1046</v>
      </c>
      <c r="AU97" s="127" t="s">
        <v>733</v>
      </c>
      <c r="AV97" s="402"/>
      <c r="AW97" s="142" t="s">
        <v>124</v>
      </c>
      <c r="AX97" s="128" t="s">
        <v>2866</v>
      </c>
      <c r="AY97" s="278" t="s">
        <v>3653</v>
      </c>
      <c r="AZ97" s="300" t="s">
        <v>3654</v>
      </c>
      <c r="BA97" s="143" t="s">
        <v>128</v>
      </c>
      <c r="BB97" s="264" t="s">
        <v>2866</v>
      </c>
      <c r="BC97" s="265" t="s">
        <v>3530</v>
      </c>
      <c r="BD97" s="265" t="s">
        <v>3439</v>
      </c>
      <c r="BE97" s="373"/>
      <c r="BF97" s="374"/>
      <c r="BG97" s="374"/>
      <c r="BH97" s="131"/>
      <c r="AMI97" s="86"/>
    </row>
    <row r="98" spans="1:1023" ht="120" customHeight="1" x14ac:dyDescent="0.3">
      <c r="A98" s="430">
        <v>34</v>
      </c>
      <c r="B98" s="433" t="s">
        <v>712</v>
      </c>
      <c r="C98" s="367"/>
      <c r="D98" s="433" t="s">
        <v>396</v>
      </c>
      <c r="E98" s="433" t="s">
        <v>476</v>
      </c>
      <c r="F98" s="439"/>
      <c r="G98" s="413"/>
      <c r="H98" s="416"/>
      <c r="I98" s="419"/>
      <c r="J98" s="136" t="s">
        <v>749</v>
      </c>
      <c r="K98" s="137" t="s">
        <v>1047</v>
      </c>
      <c r="L98" s="419"/>
      <c r="M98" s="419"/>
      <c r="N98" s="407"/>
      <c r="O98" s="369"/>
      <c r="P98" s="391"/>
      <c r="Q98" s="385"/>
      <c r="R98" s="393"/>
      <c r="S98" s="394"/>
      <c r="T98" s="385"/>
      <c r="U98" s="404"/>
      <c r="V98" s="136" t="s">
        <v>131</v>
      </c>
      <c r="W98" s="138" t="s">
        <v>1048</v>
      </c>
      <c r="X98" s="139" t="s">
        <v>1049</v>
      </c>
      <c r="Y98" s="145" t="s">
        <v>799</v>
      </c>
      <c r="Z98" s="140" t="s">
        <v>800</v>
      </c>
      <c r="AA98" s="120" t="str">
        <f t="shared" si="5"/>
        <v>Impacto</v>
      </c>
      <c r="AB98" s="121" t="s">
        <v>808</v>
      </c>
      <c r="AC98" s="121" t="s">
        <v>728</v>
      </c>
      <c r="AD98" s="122" t="str">
        <f t="shared" si="6"/>
        <v>25%</v>
      </c>
      <c r="AE98" s="121" t="s">
        <v>729</v>
      </c>
      <c r="AF98" s="121" t="s">
        <v>730</v>
      </c>
      <c r="AG98" s="121" t="s">
        <v>731</v>
      </c>
      <c r="AH98" s="123">
        <f t="shared" si="114"/>
        <v>0.20579999999999998</v>
      </c>
      <c r="AI98" s="122">
        <f t="shared" si="7"/>
        <v>0.20579999999999998</v>
      </c>
      <c r="AJ98" s="387"/>
      <c r="AK98" s="388"/>
      <c r="AL98" s="124">
        <f t="shared" si="113"/>
        <v>0.60000000000000009</v>
      </c>
      <c r="AM98" s="389"/>
      <c r="AN98" s="388"/>
      <c r="AO98" s="384"/>
      <c r="AP98" s="367"/>
      <c r="AQ98" s="120" t="s">
        <v>136</v>
      </c>
      <c r="AR98" s="134" t="s">
        <v>94</v>
      </c>
      <c r="AS98" s="134" t="s">
        <v>94</v>
      </c>
      <c r="AT98" s="141" t="s">
        <v>94</v>
      </c>
      <c r="AU98" s="127" t="s">
        <v>94</v>
      </c>
      <c r="AV98" s="402"/>
      <c r="AW98" s="142" t="s">
        <v>131</v>
      </c>
      <c r="AX98" s="276" t="s">
        <v>2866</v>
      </c>
      <c r="AY98" s="324" t="s">
        <v>3879</v>
      </c>
      <c r="AZ98" s="321" t="s">
        <v>3876</v>
      </c>
      <c r="BA98" s="143" t="s">
        <v>136</v>
      </c>
      <c r="BB98" s="128"/>
      <c r="BC98" s="128"/>
      <c r="BD98" s="128"/>
      <c r="BE98" s="373"/>
      <c r="BF98" s="374"/>
      <c r="BG98" s="374"/>
      <c r="BH98" s="131"/>
      <c r="AMI98" s="86"/>
    </row>
    <row r="99" spans="1:1023" ht="30" customHeight="1" x14ac:dyDescent="0.3">
      <c r="A99" s="430">
        <v>34</v>
      </c>
      <c r="B99" s="433" t="s">
        <v>712</v>
      </c>
      <c r="C99" s="367"/>
      <c r="D99" s="433" t="s">
        <v>396</v>
      </c>
      <c r="E99" s="433" t="s">
        <v>476</v>
      </c>
      <c r="F99" s="439"/>
      <c r="G99" s="413"/>
      <c r="H99" s="416"/>
      <c r="I99" s="419"/>
      <c r="J99" s="136" t="s">
        <v>756</v>
      </c>
      <c r="K99" s="173"/>
      <c r="L99" s="419"/>
      <c r="M99" s="419"/>
      <c r="N99" s="407"/>
      <c r="O99" s="369"/>
      <c r="P99" s="391"/>
      <c r="Q99" s="385"/>
      <c r="R99" s="393"/>
      <c r="S99" s="394"/>
      <c r="T99" s="385"/>
      <c r="U99" s="404"/>
      <c r="V99" s="136" t="s">
        <v>139</v>
      </c>
      <c r="W99" s="116"/>
      <c r="X99" s="117"/>
      <c r="Y99" s="118"/>
      <c r="Z99" s="116"/>
      <c r="AA99" s="120" t="str">
        <f t="shared" si="5"/>
        <v/>
      </c>
      <c r="AB99" s="121"/>
      <c r="AC99" s="121"/>
      <c r="AD99" s="122" t="str">
        <f t="shared" si="6"/>
        <v/>
      </c>
      <c r="AE99" s="121"/>
      <c r="AF99" s="121"/>
      <c r="AG99" s="121"/>
      <c r="AH99" s="123" t="str">
        <f t="shared" si="114"/>
        <v/>
      </c>
      <c r="AI99" s="122" t="str">
        <f t="shared" si="7"/>
        <v/>
      </c>
      <c r="AJ99" s="387"/>
      <c r="AK99" s="388"/>
      <c r="AL99" s="124" t="str">
        <f t="shared" si="113"/>
        <v/>
      </c>
      <c r="AM99" s="389"/>
      <c r="AN99" s="388"/>
      <c r="AO99" s="384"/>
      <c r="AP99" s="367"/>
      <c r="AQ99" s="120" t="s">
        <v>145</v>
      </c>
      <c r="AR99" s="119"/>
      <c r="AS99" s="119"/>
      <c r="AT99" s="126"/>
      <c r="AU99" s="119"/>
      <c r="AV99" s="402"/>
      <c r="AW99" s="142" t="s">
        <v>139</v>
      </c>
      <c r="AX99" s="128"/>
      <c r="AY99" s="129"/>
      <c r="AZ99" s="130"/>
      <c r="BA99" s="143" t="s">
        <v>145</v>
      </c>
      <c r="BB99" s="128"/>
      <c r="BC99" s="128"/>
      <c r="BD99" s="128"/>
      <c r="BE99" s="373"/>
      <c r="BF99" s="374"/>
      <c r="BG99" s="374"/>
      <c r="BH99" s="131"/>
      <c r="AMI99" s="86"/>
    </row>
    <row r="100" spans="1:1023" ht="30" customHeight="1" x14ac:dyDescent="0.3">
      <c r="A100" s="430">
        <v>34</v>
      </c>
      <c r="B100" s="433" t="s">
        <v>712</v>
      </c>
      <c r="C100" s="367"/>
      <c r="D100" s="433" t="s">
        <v>396</v>
      </c>
      <c r="E100" s="433" t="s">
        <v>476</v>
      </c>
      <c r="F100" s="439"/>
      <c r="G100" s="413"/>
      <c r="H100" s="416"/>
      <c r="I100" s="419"/>
      <c r="J100" s="136" t="s">
        <v>757</v>
      </c>
      <c r="K100" s="137"/>
      <c r="L100" s="419"/>
      <c r="M100" s="419"/>
      <c r="N100" s="407"/>
      <c r="O100" s="369"/>
      <c r="P100" s="391"/>
      <c r="Q100" s="385"/>
      <c r="R100" s="393"/>
      <c r="S100" s="394"/>
      <c r="T100" s="385"/>
      <c r="U100" s="404"/>
      <c r="V100" s="136" t="s">
        <v>150</v>
      </c>
      <c r="W100" s="116"/>
      <c r="X100" s="117"/>
      <c r="Y100" s="118"/>
      <c r="Z100" s="116"/>
      <c r="AA100" s="120" t="str">
        <f t="shared" si="5"/>
        <v/>
      </c>
      <c r="AB100" s="121"/>
      <c r="AC100" s="121"/>
      <c r="AD100" s="122" t="str">
        <f t="shared" si="6"/>
        <v/>
      </c>
      <c r="AE100" s="121"/>
      <c r="AF100" s="121"/>
      <c r="AG100" s="121"/>
      <c r="AH100" s="123" t="str">
        <f t="shared" si="114"/>
        <v/>
      </c>
      <c r="AI100" s="122" t="str">
        <f t="shared" si="7"/>
        <v/>
      </c>
      <c r="AJ100" s="387"/>
      <c r="AK100" s="388"/>
      <c r="AL100" s="124" t="str">
        <f t="shared" si="113"/>
        <v/>
      </c>
      <c r="AM100" s="389"/>
      <c r="AN100" s="388"/>
      <c r="AO100" s="384"/>
      <c r="AP100" s="367"/>
      <c r="AQ100" s="120" t="s">
        <v>155</v>
      </c>
      <c r="AR100" s="119"/>
      <c r="AS100" s="119"/>
      <c r="AT100" s="126"/>
      <c r="AU100" s="119"/>
      <c r="AV100" s="402"/>
      <c r="AW100" s="142" t="s">
        <v>150</v>
      </c>
      <c r="AX100" s="128"/>
      <c r="AY100" s="129"/>
      <c r="AZ100" s="130"/>
      <c r="BA100" s="143" t="s">
        <v>155</v>
      </c>
      <c r="BB100" s="128"/>
      <c r="BC100" s="128"/>
      <c r="BD100" s="128"/>
      <c r="BE100" s="373"/>
      <c r="BF100" s="374"/>
      <c r="BG100" s="374"/>
      <c r="BH100" s="131"/>
      <c r="AMI100" s="86"/>
    </row>
    <row r="101" spans="1:1023" ht="30" customHeight="1" x14ac:dyDescent="0.3">
      <c r="A101" s="431">
        <v>34</v>
      </c>
      <c r="B101" s="434" t="s">
        <v>712</v>
      </c>
      <c r="C101" s="367"/>
      <c r="D101" s="434" t="s">
        <v>396</v>
      </c>
      <c r="E101" s="434" t="s">
        <v>476</v>
      </c>
      <c r="F101" s="440"/>
      <c r="G101" s="414"/>
      <c r="H101" s="417"/>
      <c r="I101" s="420"/>
      <c r="J101" s="136" t="s">
        <v>758</v>
      </c>
      <c r="K101" s="137"/>
      <c r="L101" s="420"/>
      <c r="M101" s="420"/>
      <c r="N101" s="408"/>
      <c r="O101" s="369"/>
      <c r="P101" s="392"/>
      <c r="Q101" s="385"/>
      <c r="R101" s="393"/>
      <c r="S101" s="394"/>
      <c r="T101" s="385"/>
      <c r="U101" s="405"/>
      <c r="V101" s="136" t="s">
        <v>161</v>
      </c>
      <c r="W101" s="116"/>
      <c r="X101" s="117"/>
      <c r="Y101" s="118"/>
      <c r="Z101" s="116"/>
      <c r="AA101" s="120" t="str">
        <f t="shared" si="5"/>
        <v/>
      </c>
      <c r="AB101" s="121"/>
      <c r="AC101" s="121"/>
      <c r="AD101" s="122" t="str">
        <f t="shared" si="6"/>
        <v/>
      </c>
      <c r="AE101" s="121"/>
      <c r="AF101" s="121"/>
      <c r="AG101" s="121"/>
      <c r="AH101" s="123" t="str">
        <f t="shared" si="114"/>
        <v/>
      </c>
      <c r="AI101" s="122" t="str">
        <f t="shared" si="7"/>
        <v/>
      </c>
      <c r="AJ101" s="387"/>
      <c r="AK101" s="388"/>
      <c r="AL101" s="124" t="str">
        <f t="shared" si="113"/>
        <v/>
      </c>
      <c r="AM101" s="389"/>
      <c r="AN101" s="388"/>
      <c r="AO101" s="384"/>
      <c r="AP101" s="367"/>
      <c r="AQ101" s="120" t="s">
        <v>162</v>
      </c>
      <c r="AR101" s="119"/>
      <c r="AS101" s="119"/>
      <c r="AT101" s="126"/>
      <c r="AU101" s="119"/>
      <c r="AV101" s="402"/>
      <c r="AW101" s="142" t="s">
        <v>161</v>
      </c>
      <c r="AX101" s="128"/>
      <c r="AY101" s="129"/>
      <c r="AZ101" s="130"/>
      <c r="BA101" s="143" t="s">
        <v>162</v>
      </c>
      <c r="BB101" s="128"/>
      <c r="BC101" s="128"/>
      <c r="BD101" s="128"/>
      <c r="BE101" s="373"/>
      <c r="BF101" s="374"/>
      <c r="BG101" s="374"/>
      <c r="BH101" s="131"/>
      <c r="AMI101" s="86"/>
    </row>
    <row r="102" spans="1:1023" s="144" customFormat="1" ht="99" customHeight="1" x14ac:dyDescent="0.25">
      <c r="A102" s="429">
        <v>38</v>
      </c>
      <c r="B102" s="432" t="s">
        <v>712</v>
      </c>
      <c r="C102" s="367" t="s">
        <v>713</v>
      </c>
      <c r="D102" s="432" t="s">
        <v>840</v>
      </c>
      <c r="E102" s="432" t="s">
        <v>841</v>
      </c>
      <c r="F102" s="427" t="s">
        <v>842</v>
      </c>
      <c r="G102" s="367" t="s">
        <v>1050</v>
      </c>
      <c r="H102" s="415" t="str">
        <f>IF(B102="Seguridad_Información","Posibilidad de "&amp;C102&amp;"con "&amp;M102&amp;" "&amp;"por"&amp;" "&amp;I102&amp;" "&amp;"debido a"&amp;" "&amp;L102,"Posibilidad de"&amp;" "&amp;M102&amp;" "&amp;"por"&amp;" "&amp;I102&amp;" debido a"&amp;" "&amp;L102)</f>
        <v>Posibilidad de Afectación Económica y Reputacional por pagos realizados o registrados erróneamente debido a  fallas en la identificación y operatividad</v>
      </c>
      <c r="I102" s="369" t="s">
        <v>1051</v>
      </c>
      <c r="J102" s="136" t="s">
        <v>717</v>
      </c>
      <c r="K102" s="115" t="s">
        <v>1052</v>
      </c>
      <c r="L102" s="369" t="s">
        <v>1053</v>
      </c>
      <c r="M102" s="418" t="s">
        <v>763</v>
      </c>
      <c r="N102" s="373" t="s">
        <v>1054</v>
      </c>
      <c r="O102" s="369" t="s">
        <v>765</v>
      </c>
      <c r="P102" s="390" t="str">
        <f>IF(OR($O102=[3]Tabla_Probabilidad!$D$30,$O102=[3]Tabla_Probabilidad!$D$32,$O102=[3]Tabla_Probabilidad!$J$32),"Muy Baja",IF(OR($O102=[3]Tabla_Probabilidad!$E$30,$O102=[3]Tabla_Probabilidad!$E$32,$O102=[3]Tabla_Probabilidad!$K$32),"Baja",IF(OR($O102=[3]Tabla_Probabilidad!$F$30,$O102=[3]Tabla_Probabilidad!$F$32,$O102=[3]Tabla_Probabilidad!$L$32),"Media",IF(OR($O102=[3]Tabla_Probabilidad!$G$30,$O102=[3]Tabla_Probabilidad!$G$32,$O102=[3]Tabla_Probabilidad!$M$32),"Alta",IF(OR($O102=[3]Tabla_Probabilidad!$H$30,$O102=[3]Tabla_Probabilidad!$H$32,$O102=[3]Tabla_Probabilidad!$N$32),"Muy Alta","")))))</f>
        <v>Alta</v>
      </c>
      <c r="Q102" s="385">
        <f t="shared" ref="Q102" si="115">IF(P102="","",IF(P102="Muy Baja",0.2,IF(P102="Baja",0.4,IF(P102="Media",0.6,IF(P102="Alta",0.8,IF(P102="Muy Alta",1,))))))</f>
        <v>0.8</v>
      </c>
      <c r="R102" s="393" t="s">
        <v>766</v>
      </c>
      <c r="S102" s="394" t="str">
        <f>IF(OR($R102=[3]Tabla_Impacto!$D$24,$R102=[3]Tabla_Impacto!$D$27,$R102=[3]Tabla_Impacto!$J$24,$R102=[3]Tabla_Impacto!$P$26,$R102=[3]Tabla_Impacto!$V$26,$R102=[3]Tabla_Impacto!$AB$26),"Leve",IF(OR($R102=[3]Tabla_Impacto!$E$24,$R102=[3]Tabla_Impacto!$E$27,$R102=[3]Tabla_Impacto!$K$24,$R102=[3]Tabla_Impacto!$Q$26,$R102=[3]Tabla_Impacto!$W$26,$R102=[3]Tabla_Impacto!$AC$26),"Menor",IF(OR($R102=[3]Tabla_Impacto!$F$24,$R102=[3]Tabla_Impacto!$F$27,$R102=[3]Tabla_Impacto!$L$24,$R102=[3]Tabla_Impacto!$R$26,$R102=[3]Tabla_Impacto!$X$26,$R102=[3]Tabla_Impacto!$AD$26),"Moderado",IF(OR($R102=[3]Tabla_Impacto!$G$24,$R102=[3]Tabla_Impacto!$G$27,$R102=[3]Tabla_Impacto!$M$24,$R102=[3]Tabla_Impacto!$S$26,$R102=[3]Tabla_Impacto!$Y$26,$R102=[3]Tabla_Impacto!$AE$26),"Mayor",IF(OR($R102=[3]Tabla_Impacto!$H$24,$R102=[3]Tabla_Impacto!$H$27,$R102=[3]Tabla_Impacto!$N$24,$R102=[3]Tabla_Impacto!$T$26,$R102=[3]Tabla_Impacto!$Z$26,$R102=[3]Tabla_Impacto!$AF$26),"Catastrófico","")))))</f>
        <v>Mayor</v>
      </c>
      <c r="T102" s="385">
        <f t="shared" ref="T102" si="116">IF(S102="","",IF(S102="Leve",0.2,IF(S102="Menor",0.4,IF(S102="Moderado",0.6,IF(S102="Mayor",0.8,IF(S102="Catastrófico",1,))))))</f>
        <v>0.8</v>
      </c>
      <c r="U102" s="403" t="str">
        <f t="shared" ref="U102" si="117">IF(OR(AND(P102="Muy Baja",S102="Leve"),AND(P102="Muy Baja",S102="Menor"),AND(P102="Baja",S102="Leve")),"Bajo",IF(OR(AND(P102="Muy baja",S102="Moderado"),AND(P102="Baja",S102="Menor"),AND(P102="Baja",S102="Moderado"),AND(P102="Media",S102="Leve"),AND(P102="Media",S102="Menor"),AND(P102="Media",S102="Moderado"),AND(P102="Alta",S102="Leve"),AND(P102="Alta",S102="Menor")),"Moderado",IF(OR(AND(P102="Muy Baja",S102="Mayor"),AND(P102="Baja",S102="Mayor"),AND(P102="Media",S102="Mayor"),AND(P102="Alta",S102="Moderado"),AND(P102="Alta",S102="Mayor"),AND(P102="Muy Alta",S102="Leve"),AND(P102="Muy Alta",S102="Menor"),AND(P102="Muy Alta",S102="Moderado"),AND(P102="Muy Alta",S102="Mayor")),"Alto",IF(OR(AND(P102="Muy Baja",S102="Catastrófico"),AND(P102="Baja",S102="Catastrófico"),AND(P102="Media",S102="Catastrófico"),AND(P102="Alta",S102="Catastrófico"),AND(P102="Muy Alta",S102="Catastrófico")),"Extremo",""))))</f>
        <v>Alto</v>
      </c>
      <c r="V102" s="136" t="s">
        <v>91</v>
      </c>
      <c r="W102" s="116" t="s">
        <v>1055</v>
      </c>
      <c r="X102" s="117" t="s">
        <v>1056</v>
      </c>
      <c r="Y102" s="118" t="s">
        <v>891</v>
      </c>
      <c r="Z102" s="119" t="s">
        <v>853</v>
      </c>
      <c r="AA102" s="120" t="str">
        <f t="shared" si="5"/>
        <v>Probabilidad</v>
      </c>
      <c r="AB102" s="121" t="s">
        <v>727</v>
      </c>
      <c r="AC102" s="121" t="s">
        <v>728</v>
      </c>
      <c r="AD102" s="122" t="str">
        <f t="shared" si="6"/>
        <v>40%</v>
      </c>
      <c r="AE102" s="121" t="s">
        <v>729</v>
      </c>
      <c r="AF102" s="121" t="s">
        <v>730</v>
      </c>
      <c r="AG102" s="121" t="s">
        <v>731</v>
      </c>
      <c r="AH102" s="123">
        <f>IFERROR(IF(AA102="Probabilidad",(Q102-(+Q102*AD102)),IF(AA102="Impacto",Q102,"")),"")</f>
        <v>0.48</v>
      </c>
      <c r="AI102" s="122">
        <f t="shared" si="7"/>
        <v>0.48</v>
      </c>
      <c r="AJ102" s="387" t="str">
        <f t="shared" ref="AJ102" si="118">IFERROR(IF(AK102="","",IF(AK102&lt;=0.2,"Muy Baja",IF(AK102&lt;=0.4,"Baja",IF(AK102&lt;=0.6,"Media",IF(AK102&lt;=0.8,"Alta","Muy Alta"))))),"")</f>
        <v>Muy Baja</v>
      </c>
      <c r="AK102" s="388">
        <f t="shared" ref="AK102" si="119">IFERROR(LOOKUP(MAX(AI102:AI108)+1,(AI102:AI108)),"")</f>
        <v>5.0803199999999993E-2</v>
      </c>
      <c r="AL102" s="124">
        <f>IFERROR(IF(AA102="Impacto",(T102-(+T102*AD102)),IF(AA102="Probabilidad",T102,"")),"")</f>
        <v>0.8</v>
      </c>
      <c r="AM102" s="389" t="str">
        <f t="shared" ref="AM102" si="120">IFERROR(IF(AN102="","",IF(AN102&lt;=0.2,"Leve",IF(AN102&lt;=0.4,"Menor",IF(AN102&lt;=0.6,"Moderado",IF(AN102&lt;=0.8,"Mayor","Catastrófico"))))),"")</f>
        <v>Mayor</v>
      </c>
      <c r="AN102" s="388">
        <f t="shared" ref="AN102" si="121">IFERROR(LOOKUP(MAX(AL102:AL108)+1,(AL102:AL108)),"")</f>
        <v>0.8</v>
      </c>
      <c r="AO102" s="384" t="str">
        <f t="shared" ref="AO102" si="122">IFERROR(IF(OR(AND(AJ102="Muy Baja",AM102="Leve"),AND(AJ102="Muy Baja",AM102="Menor"),AND(AJ102="Baja",AM102="Leve")),"Bajo",IF(OR(AND(AJ102="Muy baja",AM102="Moderado"),AND(AJ102="Baja",AM102="Menor"),AND(AJ102="Baja",AM102="Moderado"),AND(AJ102="Media",AM102="Leve"),AND(AJ102="Media",AM102="Menor"),AND(AJ102="Media",AM102="Moderado"),AND(AJ102="Alta",AM102="Leve"),AND(AJ102="Alta",AM102="Menor")),"Moderado",IF(OR(AND(AJ102="Muy Baja",AM102="Mayor"),AND(AJ102="Baja",AM102="Mayor"),AND(AJ102="Media",AM102="Mayor"),AND(AJ102="Alta",AM102="Moderado"),AND(AJ102="Alta",AM102="Mayor"),AND(AJ102="Muy Alta",AM102="Leve"),AND(AJ102="Muy Alta",AM102="Menor"),AND(AJ102="Muy Alta",AM102="Moderado"),AND(AJ102="Muy Alta",AM102="Mayor")),"Alto",IF(OR(AND(AJ102="Muy Baja",AM102="Catastrófico"),AND(AJ102="Baja",AM102="Catastrófico"),AND(AJ102="Media",AM102="Catastrófico"),AND(AJ102="Alta",AM102="Catastrófico"),AND(AJ102="Muy Alta",AM102="Catastrófico")),"Extremo","")))),"")</f>
        <v>Alto</v>
      </c>
      <c r="AP102" s="367" t="s">
        <v>104</v>
      </c>
      <c r="AQ102" s="120" t="s">
        <v>105</v>
      </c>
      <c r="AR102" s="119" t="s">
        <v>1057</v>
      </c>
      <c r="AS102" s="119" t="s">
        <v>853</v>
      </c>
      <c r="AT102" s="126">
        <v>44834</v>
      </c>
      <c r="AU102" s="127" t="s">
        <v>733</v>
      </c>
      <c r="AV102" s="370" t="s">
        <v>1058</v>
      </c>
      <c r="AW102" s="142" t="s">
        <v>91</v>
      </c>
      <c r="AX102" s="253" t="s">
        <v>2866</v>
      </c>
      <c r="AY102" s="273" t="s">
        <v>2935</v>
      </c>
      <c r="AZ102" s="273" t="s">
        <v>2936</v>
      </c>
      <c r="BA102" s="143" t="s">
        <v>105</v>
      </c>
      <c r="BB102" s="253" t="s">
        <v>2866</v>
      </c>
      <c r="BC102" s="273" t="s">
        <v>3884</v>
      </c>
      <c r="BD102" s="273" t="s">
        <v>3885</v>
      </c>
      <c r="BE102" s="421" t="s">
        <v>2891</v>
      </c>
      <c r="BF102" s="423" t="s">
        <v>2987</v>
      </c>
      <c r="BG102" s="423" t="s">
        <v>2987</v>
      </c>
      <c r="BH102" s="131"/>
      <c r="BI102" s="90"/>
      <c r="BJ102" s="90"/>
      <c r="BK102" s="90"/>
      <c r="BL102" s="90"/>
      <c r="BM102" s="90"/>
      <c r="BN102" s="90"/>
      <c r="BO102" s="90"/>
      <c r="BP102" s="90"/>
      <c r="BQ102" s="90"/>
      <c r="BR102" s="90"/>
      <c r="BS102" s="90"/>
      <c r="BT102" s="90"/>
      <c r="BU102" s="90"/>
      <c r="BV102" s="90"/>
      <c r="BW102" s="90"/>
      <c r="BX102" s="90"/>
      <c r="BY102" s="90"/>
      <c r="BZ102" s="90"/>
      <c r="CA102" s="90"/>
      <c r="CB102" s="90"/>
      <c r="CC102" s="90"/>
      <c r="CD102" s="90"/>
      <c r="CE102" s="90"/>
      <c r="CF102" s="90"/>
      <c r="CG102" s="90"/>
      <c r="CH102" s="90"/>
      <c r="CI102" s="90"/>
      <c r="CJ102" s="90"/>
      <c r="CK102" s="90"/>
      <c r="CL102" s="90"/>
      <c r="CM102" s="90"/>
      <c r="CN102" s="90"/>
      <c r="CO102" s="90"/>
      <c r="CP102" s="90"/>
      <c r="CQ102" s="90"/>
      <c r="CR102" s="90"/>
      <c r="CS102" s="90"/>
      <c r="CT102" s="90"/>
      <c r="CU102" s="90"/>
      <c r="CV102" s="90"/>
      <c r="CW102" s="90"/>
      <c r="CX102" s="90"/>
      <c r="CY102" s="90"/>
      <c r="CZ102" s="90"/>
      <c r="DA102" s="90"/>
      <c r="DB102" s="90"/>
      <c r="DC102" s="90"/>
      <c r="DD102" s="90"/>
      <c r="DE102" s="90"/>
      <c r="DF102" s="90"/>
      <c r="DG102" s="90"/>
      <c r="DH102" s="90"/>
      <c r="DI102" s="90"/>
      <c r="DJ102" s="90"/>
      <c r="DK102" s="90"/>
      <c r="DL102" s="90"/>
      <c r="DM102" s="90"/>
      <c r="DN102" s="90"/>
      <c r="DO102" s="90"/>
      <c r="DP102" s="90"/>
      <c r="DQ102" s="90"/>
      <c r="DR102" s="90"/>
      <c r="DS102" s="90"/>
      <c r="DT102" s="90"/>
      <c r="DU102" s="90"/>
      <c r="DV102" s="90"/>
      <c r="DW102" s="90"/>
      <c r="DX102" s="90"/>
      <c r="DY102" s="90"/>
      <c r="DZ102" s="90"/>
      <c r="EA102" s="90"/>
      <c r="EB102" s="90"/>
      <c r="EC102" s="90"/>
      <c r="ED102" s="90"/>
      <c r="EE102" s="90"/>
      <c r="EF102" s="90"/>
      <c r="EG102" s="90"/>
      <c r="EH102" s="90"/>
      <c r="EI102" s="90"/>
      <c r="EJ102" s="90"/>
      <c r="EK102" s="90"/>
      <c r="EL102" s="90"/>
      <c r="EM102" s="90"/>
      <c r="EN102" s="90"/>
      <c r="EO102" s="90"/>
      <c r="EP102" s="90"/>
      <c r="EQ102" s="90"/>
      <c r="ER102" s="90"/>
      <c r="ES102" s="90"/>
      <c r="ET102" s="90"/>
      <c r="EU102" s="90"/>
      <c r="EV102" s="90"/>
      <c r="EW102" s="90"/>
      <c r="EX102" s="90"/>
      <c r="EY102" s="90"/>
      <c r="EZ102" s="90"/>
      <c r="FA102" s="90"/>
      <c r="FB102" s="90"/>
      <c r="FC102" s="90"/>
      <c r="FD102" s="90"/>
      <c r="FE102" s="90"/>
      <c r="FF102" s="90"/>
      <c r="FG102" s="90"/>
      <c r="FH102" s="90"/>
      <c r="FI102" s="90"/>
      <c r="FJ102" s="90"/>
      <c r="FK102" s="90"/>
      <c r="FL102" s="90"/>
      <c r="FM102" s="90"/>
      <c r="FN102" s="90"/>
      <c r="FO102" s="90"/>
      <c r="FP102" s="90"/>
      <c r="FQ102" s="90"/>
      <c r="FR102" s="90"/>
      <c r="FS102" s="90"/>
      <c r="FT102" s="90"/>
      <c r="FU102" s="90"/>
      <c r="FV102" s="90"/>
      <c r="FW102" s="90"/>
      <c r="FX102" s="90"/>
      <c r="FY102" s="90"/>
      <c r="FZ102" s="90"/>
      <c r="GA102" s="90"/>
      <c r="GB102" s="90"/>
      <c r="GC102" s="90"/>
      <c r="GD102" s="90"/>
      <c r="GE102" s="90"/>
      <c r="GF102" s="90"/>
      <c r="GG102" s="90"/>
      <c r="GH102" s="90"/>
      <c r="GI102" s="90"/>
      <c r="GJ102" s="90"/>
      <c r="GK102" s="90"/>
      <c r="GL102" s="90"/>
      <c r="GM102" s="90"/>
      <c r="GN102" s="90"/>
      <c r="GO102" s="90"/>
      <c r="GP102" s="90"/>
      <c r="GQ102" s="90"/>
      <c r="GR102" s="90"/>
      <c r="GS102" s="90"/>
      <c r="GT102" s="90"/>
      <c r="GU102" s="90"/>
      <c r="GV102" s="90"/>
      <c r="GW102" s="90"/>
      <c r="GX102" s="90"/>
      <c r="GY102" s="90"/>
      <c r="GZ102" s="90"/>
      <c r="HA102" s="90"/>
      <c r="HB102" s="90"/>
      <c r="HC102" s="90"/>
      <c r="HD102" s="90"/>
      <c r="HE102" s="90"/>
      <c r="HF102" s="90"/>
      <c r="HG102" s="90"/>
      <c r="HH102" s="90"/>
      <c r="HI102" s="90"/>
      <c r="HJ102" s="90"/>
      <c r="HK102" s="90"/>
      <c r="HL102" s="90"/>
      <c r="HM102" s="90"/>
      <c r="HN102" s="90"/>
      <c r="HO102" s="90"/>
      <c r="HP102" s="90"/>
      <c r="HQ102" s="90"/>
      <c r="HR102" s="90"/>
      <c r="HS102" s="90"/>
      <c r="HT102" s="90"/>
      <c r="HU102" s="90"/>
      <c r="HV102" s="90"/>
      <c r="HW102" s="90"/>
      <c r="HX102" s="90"/>
      <c r="HY102" s="90"/>
      <c r="HZ102" s="90"/>
      <c r="IA102" s="90"/>
      <c r="IB102" s="90"/>
      <c r="IC102" s="90"/>
      <c r="ID102" s="90"/>
      <c r="IE102" s="90"/>
      <c r="IF102" s="90"/>
      <c r="IG102" s="90"/>
      <c r="IH102" s="90"/>
      <c r="II102" s="90"/>
      <c r="IJ102" s="90"/>
      <c r="IK102" s="90"/>
      <c r="IL102" s="90"/>
      <c r="IM102" s="90"/>
      <c r="IN102" s="90"/>
      <c r="IO102" s="90"/>
      <c r="IP102" s="90"/>
      <c r="IQ102" s="90"/>
      <c r="IR102" s="90"/>
      <c r="IS102" s="90"/>
      <c r="IT102" s="90"/>
      <c r="IU102" s="90"/>
      <c r="IV102" s="90"/>
      <c r="IW102" s="90"/>
      <c r="IX102" s="90"/>
      <c r="IY102" s="90"/>
      <c r="IZ102" s="90"/>
      <c r="JA102" s="90"/>
      <c r="JB102" s="90"/>
      <c r="JC102" s="90"/>
      <c r="JD102" s="90"/>
      <c r="JE102" s="90"/>
      <c r="JF102" s="90"/>
      <c r="JG102" s="90"/>
      <c r="JH102" s="90"/>
      <c r="JI102" s="90"/>
      <c r="JJ102" s="90"/>
      <c r="JK102" s="90"/>
      <c r="JL102" s="90"/>
      <c r="JM102" s="90"/>
      <c r="JN102" s="90"/>
      <c r="JO102" s="90"/>
      <c r="JP102" s="90"/>
      <c r="JQ102" s="90"/>
      <c r="JR102" s="90"/>
      <c r="JS102" s="90"/>
      <c r="JT102" s="90"/>
      <c r="JU102" s="90"/>
      <c r="JV102" s="90"/>
      <c r="JW102" s="90"/>
      <c r="JX102" s="90"/>
      <c r="JY102" s="90"/>
      <c r="JZ102" s="90"/>
      <c r="KA102" s="90"/>
      <c r="KB102" s="90"/>
      <c r="KC102" s="90"/>
      <c r="KD102" s="90"/>
      <c r="KE102" s="90"/>
      <c r="KF102" s="90"/>
      <c r="KG102" s="90"/>
      <c r="KH102" s="90"/>
      <c r="KI102" s="90"/>
      <c r="KJ102" s="90"/>
      <c r="KK102" s="90"/>
      <c r="KL102" s="90"/>
      <c r="KM102" s="90"/>
      <c r="KN102" s="90"/>
      <c r="KO102" s="90"/>
      <c r="KP102" s="90"/>
      <c r="KQ102" s="90"/>
      <c r="KR102" s="90"/>
      <c r="KS102" s="90"/>
      <c r="KT102" s="90"/>
      <c r="KU102" s="90"/>
      <c r="KV102" s="90"/>
      <c r="KW102" s="90"/>
      <c r="KX102" s="90"/>
      <c r="KY102" s="90"/>
      <c r="KZ102" s="90"/>
      <c r="LA102" s="90"/>
      <c r="LB102" s="90"/>
      <c r="LC102" s="90"/>
      <c r="LD102" s="90"/>
      <c r="LE102" s="90"/>
      <c r="LF102" s="90"/>
      <c r="LG102" s="90"/>
      <c r="LH102" s="90"/>
      <c r="LI102" s="90"/>
      <c r="LJ102" s="90"/>
      <c r="LK102" s="90"/>
      <c r="LL102" s="90"/>
      <c r="LM102" s="90"/>
      <c r="LN102" s="90"/>
      <c r="LO102" s="90"/>
      <c r="LP102" s="90"/>
      <c r="LQ102" s="90"/>
      <c r="LR102" s="90"/>
      <c r="LS102" s="90"/>
      <c r="LT102" s="90"/>
      <c r="LU102" s="90"/>
      <c r="LV102" s="90"/>
      <c r="LW102" s="90"/>
      <c r="LX102" s="90"/>
      <c r="LY102" s="90"/>
      <c r="LZ102" s="90"/>
      <c r="MA102" s="90"/>
      <c r="MB102" s="90"/>
      <c r="MC102" s="90"/>
      <c r="MD102" s="90"/>
      <c r="ME102" s="90"/>
      <c r="MF102" s="90"/>
      <c r="MG102" s="90"/>
      <c r="MH102" s="90"/>
      <c r="MI102" s="90"/>
      <c r="MJ102" s="90"/>
      <c r="MK102" s="90"/>
      <c r="ML102" s="90"/>
      <c r="MM102" s="90"/>
      <c r="MN102" s="90"/>
      <c r="MO102" s="90"/>
      <c r="MP102" s="90"/>
      <c r="MQ102" s="90"/>
      <c r="MR102" s="90"/>
      <c r="MS102" s="90"/>
      <c r="MT102" s="90"/>
      <c r="MU102" s="90"/>
      <c r="MV102" s="90"/>
      <c r="MW102" s="90"/>
      <c r="MX102" s="90"/>
      <c r="MY102" s="90"/>
      <c r="MZ102" s="90"/>
      <c r="NA102" s="90"/>
      <c r="NB102" s="90"/>
      <c r="NC102" s="90"/>
      <c r="ND102" s="90"/>
      <c r="NE102" s="90"/>
      <c r="NF102" s="90"/>
      <c r="NG102" s="90"/>
      <c r="NH102" s="90"/>
      <c r="NI102" s="90"/>
      <c r="NJ102" s="90"/>
      <c r="NK102" s="90"/>
      <c r="NL102" s="90"/>
      <c r="NM102" s="90"/>
      <c r="NN102" s="90"/>
      <c r="NO102" s="90"/>
      <c r="NP102" s="90"/>
      <c r="NQ102" s="90"/>
      <c r="NR102" s="90"/>
      <c r="NS102" s="90"/>
      <c r="NT102" s="90"/>
      <c r="NU102" s="90"/>
      <c r="NV102" s="90"/>
      <c r="NW102" s="90"/>
      <c r="NX102" s="90"/>
      <c r="NY102" s="90"/>
      <c r="NZ102" s="90"/>
      <c r="OA102" s="90"/>
      <c r="OB102" s="90"/>
      <c r="OC102" s="90"/>
      <c r="OD102" s="90"/>
      <c r="OE102" s="90"/>
      <c r="OF102" s="90"/>
      <c r="OG102" s="90"/>
      <c r="OH102" s="90"/>
      <c r="OI102" s="90"/>
      <c r="OJ102" s="90"/>
      <c r="OK102" s="90"/>
      <c r="OL102" s="90"/>
      <c r="OM102" s="90"/>
      <c r="ON102" s="90"/>
      <c r="OO102" s="90"/>
      <c r="OP102" s="90"/>
      <c r="OQ102" s="90"/>
      <c r="OR102" s="90"/>
      <c r="OS102" s="90"/>
      <c r="OT102" s="90"/>
      <c r="OU102" s="90"/>
      <c r="OV102" s="90"/>
      <c r="OW102" s="90"/>
      <c r="OX102" s="90"/>
      <c r="OY102" s="90"/>
      <c r="OZ102" s="90"/>
      <c r="PA102" s="90"/>
      <c r="PB102" s="90"/>
      <c r="PC102" s="90"/>
      <c r="PD102" s="90"/>
      <c r="PE102" s="90"/>
      <c r="PF102" s="90"/>
      <c r="PG102" s="90"/>
      <c r="PH102" s="90"/>
      <c r="PI102" s="90"/>
      <c r="PJ102" s="90"/>
      <c r="PK102" s="90"/>
      <c r="PL102" s="90"/>
      <c r="PM102" s="90"/>
      <c r="PN102" s="90"/>
      <c r="PO102" s="90"/>
      <c r="PP102" s="90"/>
      <c r="PQ102" s="90"/>
      <c r="PR102" s="90"/>
      <c r="PS102" s="90"/>
      <c r="PT102" s="90"/>
      <c r="PU102" s="90"/>
      <c r="PV102" s="90"/>
      <c r="PW102" s="90"/>
      <c r="PX102" s="90"/>
      <c r="PY102" s="90"/>
      <c r="PZ102" s="90"/>
      <c r="QA102" s="90"/>
      <c r="QB102" s="90"/>
      <c r="QC102" s="90"/>
      <c r="QD102" s="90"/>
      <c r="QE102" s="90"/>
      <c r="QF102" s="90"/>
      <c r="QG102" s="90"/>
      <c r="QH102" s="90"/>
      <c r="QI102" s="90"/>
      <c r="QJ102" s="90"/>
      <c r="QK102" s="90"/>
      <c r="QL102" s="90"/>
      <c r="QM102" s="90"/>
      <c r="QN102" s="90"/>
      <c r="QO102" s="90"/>
      <c r="QP102" s="90"/>
      <c r="QQ102" s="90"/>
      <c r="QR102" s="90"/>
      <c r="QS102" s="90"/>
      <c r="QT102" s="90"/>
      <c r="QU102" s="90"/>
      <c r="QV102" s="90"/>
      <c r="QW102" s="90"/>
      <c r="QX102" s="90"/>
      <c r="QY102" s="90"/>
      <c r="QZ102" s="90"/>
      <c r="RA102" s="90"/>
      <c r="RB102" s="90"/>
      <c r="RC102" s="90"/>
      <c r="RD102" s="90"/>
      <c r="RE102" s="90"/>
      <c r="RF102" s="90"/>
      <c r="RG102" s="90"/>
      <c r="RH102" s="90"/>
      <c r="RI102" s="90"/>
      <c r="RJ102" s="90"/>
      <c r="RK102" s="90"/>
      <c r="RL102" s="90"/>
      <c r="RM102" s="90"/>
      <c r="RN102" s="90"/>
      <c r="RO102" s="90"/>
      <c r="RP102" s="90"/>
      <c r="RQ102" s="90"/>
      <c r="RR102" s="90"/>
      <c r="RS102" s="90"/>
      <c r="RT102" s="90"/>
      <c r="RU102" s="90"/>
      <c r="RV102" s="90"/>
      <c r="RW102" s="90"/>
      <c r="RX102" s="90"/>
      <c r="RY102" s="90"/>
      <c r="RZ102" s="90"/>
      <c r="SA102" s="90"/>
      <c r="SB102" s="90"/>
      <c r="SC102" s="90"/>
      <c r="SD102" s="90"/>
      <c r="SE102" s="90"/>
      <c r="SF102" s="90"/>
      <c r="SG102" s="90"/>
      <c r="SH102" s="90"/>
      <c r="SI102" s="90"/>
      <c r="SJ102" s="90"/>
      <c r="SK102" s="90"/>
      <c r="SL102" s="90"/>
      <c r="SM102" s="90"/>
      <c r="SN102" s="90"/>
      <c r="SO102" s="90"/>
      <c r="SP102" s="90"/>
      <c r="SQ102" s="90"/>
      <c r="SR102" s="90"/>
      <c r="SS102" s="90"/>
      <c r="ST102" s="90"/>
      <c r="SU102" s="90"/>
      <c r="SV102" s="90"/>
      <c r="SW102" s="90"/>
      <c r="SX102" s="90"/>
      <c r="SY102" s="90"/>
      <c r="SZ102" s="90"/>
      <c r="TA102" s="90"/>
      <c r="TB102" s="90"/>
      <c r="TC102" s="90"/>
      <c r="TD102" s="90"/>
      <c r="TE102" s="90"/>
      <c r="TF102" s="90"/>
      <c r="TG102" s="90"/>
      <c r="TH102" s="90"/>
      <c r="TI102" s="90"/>
      <c r="TJ102" s="90"/>
      <c r="TK102" s="90"/>
      <c r="TL102" s="90"/>
      <c r="TM102" s="90"/>
      <c r="TN102" s="90"/>
      <c r="TO102" s="90"/>
      <c r="TP102" s="90"/>
      <c r="TQ102" s="90"/>
      <c r="TR102" s="90"/>
      <c r="TS102" s="90"/>
      <c r="TT102" s="90"/>
      <c r="TU102" s="90"/>
      <c r="TV102" s="90"/>
      <c r="TW102" s="90"/>
      <c r="TX102" s="90"/>
      <c r="TY102" s="90"/>
      <c r="TZ102" s="90"/>
      <c r="UA102" s="90"/>
      <c r="UB102" s="90"/>
      <c r="UC102" s="90"/>
      <c r="UD102" s="90"/>
      <c r="UE102" s="90"/>
      <c r="UF102" s="90"/>
      <c r="UG102" s="90"/>
      <c r="UH102" s="90"/>
      <c r="UI102" s="90"/>
      <c r="UJ102" s="90"/>
      <c r="UK102" s="90"/>
      <c r="UL102" s="90"/>
      <c r="UM102" s="90"/>
      <c r="UN102" s="90"/>
      <c r="UO102" s="90"/>
      <c r="UP102" s="90"/>
      <c r="UQ102" s="90"/>
      <c r="UR102" s="90"/>
      <c r="US102" s="90"/>
      <c r="UT102" s="90"/>
      <c r="UU102" s="90"/>
      <c r="UV102" s="90"/>
      <c r="UW102" s="90"/>
      <c r="UX102" s="90"/>
      <c r="UY102" s="90"/>
      <c r="UZ102" s="90"/>
      <c r="VA102" s="90"/>
      <c r="VB102" s="90"/>
      <c r="VC102" s="90"/>
      <c r="VD102" s="90"/>
      <c r="VE102" s="90"/>
      <c r="VF102" s="90"/>
      <c r="VG102" s="90"/>
      <c r="VH102" s="90"/>
      <c r="VI102" s="90"/>
      <c r="VJ102" s="90"/>
      <c r="VK102" s="90"/>
      <c r="VL102" s="90"/>
      <c r="VM102" s="90"/>
      <c r="VN102" s="90"/>
      <c r="VO102" s="90"/>
      <c r="VP102" s="90"/>
      <c r="VQ102" s="90"/>
      <c r="VR102" s="90"/>
      <c r="VS102" s="90"/>
      <c r="VT102" s="90"/>
      <c r="VU102" s="90"/>
      <c r="VV102" s="90"/>
      <c r="VW102" s="90"/>
      <c r="VX102" s="90"/>
      <c r="VY102" s="90"/>
      <c r="VZ102" s="90"/>
      <c r="WA102" s="90"/>
      <c r="WB102" s="90"/>
      <c r="WC102" s="90"/>
      <c r="WD102" s="90"/>
      <c r="WE102" s="90"/>
      <c r="WF102" s="90"/>
      <c r="WG102" s="90"/>
      <c r="WH102" s="90"/>
      <c r="WI102" s="90"/>
      <c r="WJ102" s="90"/>
      <c r="WK102" s="90"/>
      <c r="WL102" s="90"/>
      <c r="WM102" s="90"/>
      <c r="WN102" s="90"/>
      <c r="WO102" s="90"/>
      <c r="WP102" s="90"/>
      <c r="WQ102" s="90"/>
      <c r="WR102" s="90"/>
      <c r="WS102" s="90"/>
      <c r="WT102" s="90"/>
      <c r="WU102" s="90"/>
      <c r="WV102" s="90"/>
      <c r="WW102" s="90"/>
      <c r="WX102" s="90"/>
      <c r="WY102" s="90"/>
      <c r="WZ102" s="90"/>
      <c r="XA102" s="90"/>
      <c r="XB102" s="90"/>
      <c r="XC102" s="90"/>
      <c r="XD102" s="90"/>
      <c r="XE102" s="90"/>
      <c r="XF102" s="90"/>
      <c r="XG102" s="90"/>
      <c r="XH102" s="90"/>
      <c r="XI102" s="90"/>
      <c r="XJ102" s="90"/>
      <c r="XK102" s="90"/>
      <c r="XL102" s="90"/>
      <c r="XM102" s="90"/>
      <c r="XN102" s="90"/>
      <c r="XO102" s="90"/>
      <c r="XP102" s="90"/>
      <c r="XQ102" s="90"/>
      <c r="XR102" s="90"/>
      <c r="XS102" s="90"/>
      <c r="XT102" s="90"/>
      <c r="XU102" s="90"/>
      <c r="XV102" s="90"/>
      <c r="XW102" s="90"/>
      <c r="XX102" s="90"/>
      <c r="XY102" s="90"/>
      <c r="XZ102" s="90"/>
      <c r="YA102" s="90"/>
      <c r="YB102" s="90"/>
      <c r="YC102" s="90"/>
      <c r="YD102" s="90"/>
      <c r="YE102" s="90"/>
      <c r="YF102" s="90"/>
      <c r="YG102" s="90"/>
      <c r="YH102" s="90"/>
      <c r="YI102" s="90"/>
      <c r="YJ102" s="90"/>
      <c r="YK102" s="90"/>
      <c r="YL102" s="90"/>
      <c r="YM102" s="90"/>
      <c r="YN102" s="90"/>
      <c r="YO102" s="90"/>
      <c r="YP102" s="90"/>
      <c r="YQ102" s="90"/>
      <c r="YR102" s="90"/>
      <c r="YS102" s="90"/>
      <c r="YT102" s="90"/>
      <c r="YU102" s="90"/>
      <c r="YV102" s="90"/>
      <c r="YW102" s="90"/>
      <c r="YX102" s="90"/>
      <c r="YY102" s="90"/>
      <c r="YZ102" s="90"/>
      <c r="ZA102" s="90"/>
      <c r="ZB102" s="90"/>
      <c r="ZC102" s="90"/>
      <c r="ZD102" s="90"/>
      <c r="ZE102" s="90"/>
      <c r="ZF102" s="90"/>
      <c r="ZG102" s="90"/>
      <c r="ZH102" s="90"/>
      <c r="ZI102" s="90"/>
      <c r="ZJ102" s="90"/>
      <c r="ZK102" s="90"/>
      <c r="ZL102" s="90"/>
      <c r="ZM102" s="90"/>
      <c r="ZN102" s="90"/>
      <c r="ZO102" s="90"/>
      <c r="ZP102" s="90"/>
      <c r="ZQ102" s="90"/>
      <c r="ZR102" s="90"/>
      <c r="ZS102" s="90"/>
      <c r="ZT102" s="90"/>
      <c r="ZU102" s="90"/>
      <c r="ZV102" s="90"/>
      <c r="ZW102" s="90"/>
      <c r="ZX102" s="90"/>
      <c r="ZY102" s="90"/>
      <c r="ZZ102" s="90"/>
      <c r="AAA102" s="90"/>
      <c r="AAB102" s="90"/>
      <c r="AAC102" s="90"/>
      <c r="AAD102" s="90"/>
      <c r="AAE102" s="90"/>
      <c r="AAF102" s="90"/>
      <c r="AAG102" s="90"/>
      <c r="AAH102" s="90"/>
      <c r="AAI102" s="90"/>
      <c r="AAJ102" s="90"/>
      <c r="AAK102" s="90"/>
      <c r="AAL102" s="90"/>
      <c r="AAM102" s="90"/>
      <c r="AAN102" s="90"/>
      <c r="AAO102" s="90"/>
      <c r="AAP102" s="90"/>
      <c r="AAQ102" s="90"/>
      <c r="AAR102" s="90"/>
      <c r="AAS102" s="90"/>
      <c r="AAT102" s="90"/>
      <c r="AAU102" s="90"/>
      <c r="AAV102" s="90"/>
      <c r="AAW102" s="90"/>
      <c r="AAX102" s="90"/>
      <c r="AAY102" s="90"/>
      <c r="AAZ102" s="90"/>
      <c r="ABA102" s="90"/>
      <c r="ABB102" s="90"/>
      <c r="ABC102" s="90"/>
      <c r="ABD102" s="90"/>
      <c r="ABE102" s="90"/>
      <c r="ABF102" s="90"/>
      <c r="ABG102" s="90"/>
      <c r="ABH102" s="90"/>
      <c r="ABI102" s="90"/>
      <c r="ABJ102" s="90"/>
      <c r="ABK102" s="90"/>
      <c r="ABL102" s="90"/>
      <c r="ABM102" s="90"/>
      <c r="ABN102" s="90"/>
      <c r="ABO102" s="90"/>
      <c r="ABP102" s="90"/>
      <c r="ABQ102" s="90"/>
      <c r="ABR102" s="90"/>
      <c r="ABS102" s="90"/>
      <c r="ABT102" s="90"/>
      <c r="ABU102" s="90"/>
      <c r="ABV102" s="90"/>
      <c r="ABW102" s="90"/>
      <c r="ABX102" s="90"/>
      <c r="ABY102" s="90"/>
      <c r="ABZ102" s="90"/>
      <c r="ACA102" s="90"/>
      <c r="ACB102" s="90"/>
      <c r="ACC102" s="90"/>
      <c r="ACD102" s="90"/>
      <c r="ACE102" s="90"/>
      <c r="ACF102" s="90"/>
      <c r="ACG102" s="90"/>
      <c r="ACH102" s="90"/>
      <c r="ACI102" s="90"/>
      <c r="ACJ102" s="90"/>
      <c r="ACK102" s="90"/>
      <c r="ACL102" s="90"/>
      <c r="ACM102" s="90"/>
      <c r="ACN102" s="90"/>
      <c r="ACO102" s="90"/>
      <c r="ACP102" s="90"/>
      <c r="ACQ102" s="90"/>
      <c r="ACR102" s="90"/>
      <c r="ACS102" s="90"/>
      <c r="ACT102" s="90"/>
      <c r="ACU102" s="90"/>
      <c r="ACV102" s="90"/>
      <c r="ACW102" s="90"/>
      <c r="ACX102" s="90"/>
      <c r="ACY102" s="90"/>
      <c r="ACZ102" s="90"/>
      <c r="ADA102" s="90"/>
      <c r="ADB102" s="90"/>
      <c r="ADC102" s="90"/>
      <c r="ADD102" s="90"/>
      <c r="ADE102" s="90"/>
      <c r="ADF102" s="90"/>
      <c r="ADG102" s="90"/>
      <c r="ADH102" s="90"/>
      <c r="ADI102" s="90"/>
      <c r="ADJ102" s="90"/>
      <c r="ADK102" s="90"/>
      <c r="ADL102" s="90"/>
      <c r="ADM102" s="90"/>
      <c r="ADN102" s="90"/>
      <c r="ADO102" s="90"/>
      <c r="ADP102" s="90"/>
      <c r="ADQ102" s="90"/>
      <c r="ADR102" s="90"/>
      <c r="ADS102" s="90"/>
      <c r="ADT102" s="90"/>
      <c r="ADU102" s="90"/>
      <c r="ADV102" s="90"/>
      <c r="ADW102" s="90"/>
      <c r="ADX102" s="90"/>
      <c r="ADY102" s="90"/>
      <c r="ADZ102" s="90"/>
      <c r="AEA102" s="90"/>
      <c r="AEB102" s="90"/>
      <c r="AEC102" s="90"/>
      <c r="AED102" s="90"/>
      <c r="AEE102" s="90"/>
      <c r="AEF102" s="90"/>
      <c r="AEG102" s="90"/>
      <c r="AEH102" s="90"/>
      <c r="AEI102" s="90"/>
      <c r="AEJ102" s="90"/>
      <c r="AEK102" s="90"/>
      <c r="AEL102" s="90"/>
      <c r="AEM102" s="90"/>
      <c r="AEN102" s="90"/>
      <c r="AEO102" s="90"/>
      <c r="AEP102" s="90"/>
      <c r="AEQ102" s="90"/>
      <c r="AER102" s="90"/>
      <c r="AES102" s="90"/>
      <c r="AET102" s="90"/>
      <c r="AEU102" s="90"/>
      <c r="AEV102" s="90"/>
      <c r="AEW102" s="90"/>
      <c r="AEX102" s="90"/>
      <c r="AEY102" s="90"/>
      <c r="AEZ102" s="90"/>
      <c r="AFA102" s="90"/>
      <c r="AFB102" s="90"/>
      <c r="AFC102" s="90"/>
      <c r="AFD102" s="90"/>
      <c r="AFE102" s="90"/>
      <c r="AFF102" s="90"/>
      <c r="AFG102" s="90"/>
      <c r="AFH102" s="90"/>
      <c r="AFI102" s="90"/>
      <c r="AFJ102" s="90"/>
      <c r="AFK102" s="90"/>
      <c r="AFL102" s="90"/>
      <c r="AFM102" s="90"/>
      <c r="AFN102" s="90"/>
      <c r="AFO102" s="90"/>
      <c r="AFP102" s="90"/>
      <c r="AFQ102" s="90"/>
      <c r="AFR102" s="90"/>
      <c r="AFS102" s="90"/>
      <c r="AFT102" s="90"/>
      <c r="AFU102" s="90"/>
      <c r="AFV102" s="90"/>
      <c r="AFW102" s="90"/>
      <c r="AFX102" s="90"/>
      <c r="AFY102" s="90"/>
      <c r="AFZ102" s="90"/>
      <c r="AGA102" s="90"/>
      <c r="AGB102" s="90"/>
      <c r="AGC102" s="90"/>
      <c r="AGD102" s="90"/>
      <c r="AGE102" s="90"/>
      <c r="AGF102" s="90"/>
      <c r="AGG102" s="90"/>
      <c r="AGH102" s="90"/>
      <c r="AGI102" s="90"/>
      <c r="AGJ102" s="90"/>
      <c r="AGK102" s="90"/>
      <c r="AGL102" s="90"/>
      <c r="AGM102" s="90"/>
      <c r="AGN102" s="90"/>
      <c r="AGO102" s="90"/>
      <c r="AGP102" s="90"/>
      <c r="AGQ102" s="90"/>
      <c r="AGR102" s="90"/>
      <c r="AGS102" s="90"/>
      <c r="AGT102" s="90"/>
      <c r="AGU102" s="90"/>
      <c r="AGV102" s="90"/>
      <c r="AGW102" s="90"/>
      <c r="AGX102" s="90"/>
      <c r="AGY102" s="90"/>
      <c r="AGZ102" s="90"/>
      <c r="AHA102" s="90"/>
      <c r="AHB102" s="90"/>
      <c r="AHC102" s="90"/>
      <c r="AHD102" s="90"/>
      <c r="AHE102" s="90"/>
      <c r="AHF102" s="90"/>
      <c r="AHG102" s="90"/>
      <c r="AHH102" s="90"/>
      <c r="AHI102" s="90"/>
      <c r="AHJ102" s="90"/>
      <c r="AHK102" s="90"/>
      <c r="AHL102" s="90"/>
      <c r="AHM102" s="90"/>
      <c r="AHN102" s="90"/>
      <c r="AHO102" s="90"/>
      <c r="AHP102" s="90"/>
      <c r="AHQ102" s="90"/>
      <c r="AHR102" s="90"/>
      <c r="AHS102" s="90"/>
      <c r="AHT102" s="90"/>
      <c r="AHU102" s="90"/>
      <c r="AHV102" s="90"/>
      <c r="AHW102" s="90"/>
      <c r="AHX102" s="90"/>
      <c r="AHY102" s="90"/>
      <c r="AHZ102" s="90"/>
      <c r="AIA102" s="90"/>
      <c r="AIB102" s="90"/>
      <c r="AIC102" s="90"/>
      <c r="AID102" s="90"/>
      <c r="AIE102" s="90"/>
      <c r="AIF102" s="90"/>
      <c r="AIG102" s="90"/>
      <c r="AIH102" s="90"/>
      <c r="AII102" s="90"/>
      <c r="AIJ102" s="90"/>
      <c r="AIK102" s="90"/>
      <c r="AIL102" s="90"/>
      <c r="AIM102" s="90"/>
      <c r="AIN102" s="90"/>
      <c r="AIO102" s="90"/>
      <c r="AIP102" s="90"/>
      <c r="AIQ102" s="90"/>
      <c r="AIR102" s="90"/>
      <c r="AIS102" s="90"/>
      <c r="AIT102" s="90"/>
      <c r="AIU102" s="90"/>
      <c r="AIV102" s="90"/>
      <c r="AIW102" s="90"/>
      <c r="AIX102" s="90"/>
      <c r="AIY102" s="90"/>
      <c r="AIZ102" s="90"/>
      <c r="AJA102" s="90"/>
      <c r="AJB102" s="90"/>
      <c r="AJC102" s="90"/>
      <c r="AJD102" s="90"/>
      <c r="AJE102" s="90"/>
      <c r="AJF102" s="90"/>
      <c r="AJG102" s="90"/>
      <c r="AJH102" s="90"/>
      <c r="AJI102" s="90"/>
      <c r="AJJ102" s="90"/>
      <c r="AJK102" s="90"/>
      <c r="AJL102" s="90"/>
      <c r="AJM102" s="90"/>
      <c r="AJN102" s="90"/>
      <c r="AJO102" s="90"/>
      <c r="AJP102" s="90"/>
      <c r="AJQ102" s="90"/>
      <c r="AJR102" s="90"/>
      <c r="AJS102" s="90"/>
      <c r="AJT102" s="90"/>
      <c r="AJU102" s="90"/>
      <c r="AJV102" s="90"/>
      <c r="AJW102" s="90"/>
      <c r="AJX102" s="90"/>
      <c r="AJY102" s="90"/>
      <c r="AJZ102" s="90"/>
      <c r="AKA102" s="90"/>
      <c r="AKB102" s="90"/>
      <c r="AKC102" s="90"/>
      <c r="AKD102" s="90"/>
      <c r="AKE102" s="90"/>
      <c r="AKF102" s="90"/>
      <c r="AKG102" s="90"/>
      <c r="AKH102" s="90"/>
      <c r="AKI102" s="90"/>
      <c r="AKJ102" s="90"/>
      <c r="AKK102" s="90"/>
      <c r="AKL102" s="90"/>
      <c r="AKM102" s="90"/>
      <c r="AKN102" s="90"/>
      <c r="AKO102" s="90"/>
      <c r="AKP102" s="90"/>
      <c r="AKQ102" s="90"/>
      <c r="AKR102" s="90"/>
      <c r="AKS102" s="90"/>
      <c r="AKT102" s="90"/>
      <c r="AKU102" s="90"/>
      <c r="AKV102" s="90"/>
      <c r="AKW102" s="90"/>
      <c r="AKX102" s="90"/>
      <c r="AKY102" s="90"/>
      <c r="AKZ102" s="90"/>
      <c r="ALA102" s="90"/>
      <c r="ALB102" s="90"/>
      <c r="ALC102" s="90"/>
      <c r="ALD102" s="90"/>
      <c r="ALE102" s="90"/>
      <c r="ALF102" s="90"/>
      <c r="ALG102" s="90"/>
      <c r="ALH102" s="90"/>
      <c r="ALI102" s="90"/>
      <c r="ALJ102" s="90"/>
      <c r="ALK102" s="90"/>
      <c r="ALL102" s="90"/>
      <c r="ALM102" s="90"/>
      <c r="ALN102" s="90"/>
      <c r="ALO102" s="90"/>
      <c r="ALP102" s="90"/>
      <c r="ALQ102" s="90"/>
      <c r="ALR102" s="90"/>
      <c r="ALS102" s="90"/>
      <c r="ALT102" s="90"/>
      <c r="ALU102" s="90"/>
      <c r="ALV102" s="90"/>
      <c r="ALW102" s="90"/>
      <c r="ALX102" s="90"/>
      <c r="ALY102" s="90"/>
      <c r="ALZ102" s="90"/>
      <c r="AMA102" s="90"/>
      <c r="AMB102" s="90"/>
      <c r="AMC102" s="90"/>
      <c r="AMD102" s="90"/>
      <c r="AME102" s="90"/>
      <c r="AMF102" s="90"/>
      <c r="AMG102" s="90"/>
      <c r="AMH102" s="90"/>
      <c r="AMI102" s="90"/>
    </row>
    <row r="103" spans="1:1023" ht="123.75" customHeight="1" x14ac:dyDescent="0.3">
      <c r="A103" s="430">
        <v>38</v>
      </c>
      <c r="B103" s="433" t="s">
        <v>712</v>
      </c>
      <c r="C103" s="367"/>
      <c r="D103" s="433" t="s">
        <v>840</v>
      </c>
      <c r="E103" s="433" t="s">
        <v>841</v>
      </c>
      <c r="F103" s="427"/>
      <c r="G103" s="367"/>
      <c r="H103" s="416"/>
      <c r="I103" s="369"/>
      <c r="J103" s="136" t="s">
        <v>735</v>
      </c>
      <c r="K103" s="115" t="s">
        <v>1059</v>
      </c>
      <c r="L103" s="369"/>
      <c r="M103" s="419"/>
      <c r="N103" s="374"/>
      <c r="O103" s="369"/>
      <c r="P103" s="391"/>
      <c r="Q103" s="385"/>
      <c r="R103" s="393"/>
      <c r="S103" s="394"/>
      <c r="T103" s="385"/>
      <c r="U103" s="404"/>
      <c r="V103" s="136" t="s">
        <v>112</v>
      </c>
      <c r="W103" s="116" t="s">
        <v>1060</v>
      </c>
      <c r="X103" s="117" t="s">
        <v>1061</v>
      </c>
      <c r="Y103" s="118" t="s">
        <v>891</v>
      </c>
      <c r="Z103" s="119" t="s">
        <v>853</v>
      </c>
      <c r="AA103" s="120" t="str">
        <f t="shared" si="5"/>
        <v>Probabilidad</v>
      </c>
      <c r="AB103" s="121" t="s">
        <v>727</v>
      </c>
      <c r="AC103" s="121" t="s">
        <v>728</v>
      </c>
      <c r="AD103" s="122" t="str">
        <f t="shared" si="6"/>
        <v>40%</v>
      </c>
      <c r="AE103" s="121" t="s">
        <v>729</v>
      </c>
      <c r="AF103" s="121" t="s">
        <v>730</v>
      </c>
      <c r="AG103" s="121" t="s">
        <v>731</v>
      </c>
      <c r="AH103" s="123">
        <f>IFERROR(IF(AND(AA102="Probabilidad",AA103="Probabilidad"),(AI102-(+AI102*AD103)),IF(AND(AA103="Probabilidad",AA102="Impacto"),(AI102-(+AI102*AD103)),IF(AA103="Impacto",AI102,""))),"")</f>
        <v>0.28799999999999998</v>
      </c>
      <c r="AI103" s="122">
        <f t="shared" si="7"/>
        <v>0.28799999999999998</v>
      </c>
      <c r="AJ103" s="387"/>
      <c r="AK103" s="388"/>
      <c r="AL103" s="124">
        <f t="shared" ref="AL103:AL108" si="123">IFERROR(IF(AND(AA102="Impacto",AA103="Impacto"),(AL102-(+AL102*AD103)),IF(AND(AA103="Impacto",AA102="Probabilidad"),(AL102-(+AL102*AD103)),IF(AA103="Probabilidad",AL102,""))),"")</f>
        <v>0.8</v>
      </c>
      <c r="AM103" s="389"/>
      <c r="AN103" s="388"/>
      <c r="AO103" s="384"/>
      <c r="AP103" s="367"/>
      <c r="AQ103" s="120" t="s">
        <v>118</v>
      </c>
      <c r="AR103" s="119" t="s">
        <v>1062</v>
      </c>
      <c r="AS103" s="119" t="s">
        <v>853</v>
      </c>
      <c r="AT103" s="126">
        <v>44834</v>
      </c>
      <c r="AU103" s="127" t="s">
        <v>733</v>
      </c>
      <c r="AV103" s="371"/>
      <c r="AW103" s="142" t="s">
        <v>112</v>
      </c>
      <c r="AX103" s="253" t="s">
        <v>2866</v>
      </c>
      <c r="AY103" s="273" t="s">
        <v>2937</v>
      </c>
      <c r="AZ103" s="273" t="s">
        <v>2938</v>
      </c>
      <c r="BA103" s="143" t="s">
        <v>118</v>
      </c>
      <c r="BB103" s="253" t="s">
        <v>2866</v>
      </c>
      <c r="BC103" s="273" t="s">
        <v>3886</v>
      </c>
      <c r="BD103" s="273" t="s">
        <v>3887</v>
      </c>
      <c r="BE103" s="421"/>
      <c r="BF103" s="423"/>
      <c r="BG103" s="423"/>
      <c r="BH103" s="131"/>
      <c r="AMI103" s="86"/>
    </row>
    <row r="104" spans="1:1023" ht="121.5" customHeight="1" x14ac:dyDescent="0.3">
      <c r="A104" s="430">
        <v>38</v>
      </c>
      <c r="B104" s="433" t="s">
        <v>712</v>
      </c>
      <c r="C104" s="367"/>
      <c r="D104" s="433" t="s">
        <v>840</v>
      </c>
      <c r="E104" s="433" t="s">
        <v>841</v>
      </c>
      <c r="F104" s="427"/>
      <c r="G104" s="367"/>
      <c r="H104" s="416"/>
      <c r="I104" s="369"/>
      <c r="J104" s="136" t="s">
        <v>741</v>
      </c>
      <c r="K104" s="115" t="s">
        <v>1063</v>
      </c>
      <c r="L104" s="369"/>
      <c r="M104" s="419"/>
      <c r="N104" s="374"/>
      <c r="O104" s="369"/>
      <c r="P104" s="391"/>
      <c r="Q104" s="385"/>
      <c r="R104" s="393"/>
      <c r="S104" s="394"/>
      <c r="T104" s="385"/>
      <c r="U104" s="404"/>
      <c r="V104" s="136" t="s">
        <v>124</v>
      </c>
      <c r="W104" s="116" t="s">
        <v>1064</v>
      </c>
      <c r="X104" s="174" t="s">
        <v>1065</v>
      </c>
      <c r="Y104" s="118" t="s">
        <v>891</v>
      </c>
      <c r="Z104" s="119" t="s">
        <v>853</v>
      </c>
      <c r="AA104" s="120" t="str">
        <f t="shared" si="5"/>
        <v>Probabilidad</v>
      </c>
      <c r="AB104" s="121" t="s">
        <v>727</v>
      </c>
      <c r="AC104" s="121" t="s">
        <v>728</v>
      </c>
      <c r="AD104" s="122" t="str">
        <f t="shared" si="6"/>
        <v>40%</v>
      </c>
      <c r="AE104" s="121" t="s">
        <v>729</v>
      </c>
      <c r="AF104" s="121" t="s">
        <v>730</v>
      </c>
      <c r="AG104" s="121" t="s">
        <v>731</v>
      </c>
      <c r="AH104" s="123">
        <f t="shared" ref="AH104:AH108" si="124">IFERROR(IF(AND(AA103="Probabilidad",AA104="Probabilidad"),(AI103-(+AI103*AD104)),IF(AND(AA104="Probabilidad",AA103="Impacto"),(AI103-(+AI103*AD104)),IF(AA104="Impacto",AI103,""))),"")</f>
        <v>0.17279999999999998</v>
      </c>
      <c r="AI104" s="122">
        <f t="shared" si="7"/>
        <v>0.17279999999999998</v>
      </c>
      <c r="AJ104" s="387"/>
      <c r="AK104" s="388"/>
      <c r="AL104" s="124">
        <f t="shared" si="123"/>
        <v>0.8</v>
      </c>
      <c r="AM104" s="389"/>
      <c r="AN104" s="388"/>
      <c r="AO104" s="384"/>
      <c r="AP104" s="367"/>
      <c r="AQ104" s="120" t="s">
        <v>128</v>
      </c>
      <c r="AR104" s="134" t="s">
        <v>94</v>
      </c>
      <c r="AS104" s="134" t="s">
        <v>94</v>
      </c>
      <c r="AT104" s="134" t="s">
        <v>94</v>
      </c>
      <c r="AU104" s="134" t="s">
        <v>94</v>
      </c>
      <c r="AV104" s="371"/>
      <c r="AW104" s="142" t="s">
        <v>124</v>
      </c>
      <c r="AX104" s="253" t="s">
        <v>2866</v>
      </c>
      <c r="AY104" s="273" t="s">
        <v>2939</v>
      </c>
      <c r="AZ104" s="273" t="s">
        <v>2938</v>
      </c>
      <c r="BA104" s="143" t="s">
        <v>128</v>
      </c>
      <c r="BB104" s="128"/>
      <c r="BC104" s="128"/>
      <c r="BD104" s="128"/>
      <c r="BE104" s="421"/>
      <c r="BF104" s="423"/>
      <c r="BG104" s="423"/>
      <c r="BH104" s="131"/>
      <c r="AMI104" s="86"/>
    </row>
    <row r="105" spans="1:1023" ht="64.5" x14ac:dyDescent="0.3">
      <c r="A105" s="430">
        <v>38</v>
      </c>
      <c r="B105" s="433" t="s">
        <v>712</v>
      </c>
      <c r="C105" s="367"/>
      <c r="D105" s="433" t="s">
        <v>840</v>
      </c>
      <c r="E105" s="433" t="s">
        <v>841</v>
      </c>
      <c r="F105" s="427"/>
      <c r="G105" s="367"/>
      <c r="H105" s="416"/>
      <c r="I105" s="369"/>
      <c r="J105" s="136" t="s">
        <v>749</v>
      </c>
      <c r="K105" s="115" t="s">
        <v>1066</v>
      </c>
      <c r="L105" s="369"/>
      <c r="M105" s="419"/>
      <c r="N105" s="374"/>
      <c r="O105" s="369"/>
      <c r="P105" s="391"/>
      <c r="Q105" s="385"/>
      <c r="R105" s="393"/>
      <c r="S105" s="394"/>
      <c r="T105" s="385"/>
      <c r="U105" s="404"/>
      <c r="V105" s="136" t="s">
        <v>131</v>
      </c>
      <c r="W105" s="116" t="s">
        <v>889</v>
      </c>
      <c r="X105" s="146" t="s">
        <v>1067</v>
      </c>
      <c r="Y105" s="118" t="s">
        <v>891</v>
      </c>
      <c r="Z105" s="119" t="s">
        <v>853</v>
      </c>
      <c r="AA105" s="120" t="str">
        <f t="shared" si="5"/>
        <v>Probabilidad</v>
      </c>
      <c r="AB105" s="121" t="s">
        <v>727</v>
      </c>
      <c r="AC105" s="121" t="s">
        <v>728</v>
      </c>
      <c r="AD105" s="122" t="str">
        <f t="shared" si="6"/>
        <v>40%</v>
      </c>
      <c r="AE105" s="121" t="s">
        <v>729</v>
      </c>
      <c r="AF105" s="121" t="s">
        <v>730</v>
      </c>
      <c r="AG105" s="121" t="s">
        <v>731</v>
      </c>
      <c r="AH105" s="123">
        <f t="shared" si="124"/>
        <v>0.10367999999999998</v>
      </c>
      <c r="AI105" s="122">
        <f t="shared" si="7"/>
        <v>0.10367999999999998</v>
      </c>
      <c r="AJ105" s="387"/>
      <c r="AK105" s="388"/>
      <c r="AL105" s="124">
        <f t="shared" si="123"/>
        <v>0.8</v>
      </c>
      <c r="AM105" s="389"/>
      <c r="AN105" s="388"/>
      <c r="AO105" s="384"/>
      <c r="AP105" s="367"/>
      <c r="AQ105" s="120" t="s">
        <v>136</v>
      </c>
      <c r="AR105" s="134" t="s">
        <v>94</v>
      </c>
      <c r="AS105" s="134" t="s">
        <v>94</v>
      </c>
      <c r="AT105" s="134" t="s">
        <v>94</v>
      </c>
      <c r="AU105" s="134" t="s">
        <v>94</v>
      </c>
      <c r="AV105" s="371"/>
      <c r="AW105" s="142" t="s">
        <v>131</v>
      </c>
      <c r="AX105" s="253" t="s">
        <v>2866</v>
      </c>
      <c r="AY105" s="273" t="s">
        <v>2940</v>
      </c>
      <c r="AZ105" s="273" t="s">
        <v>2934</v>
      </c>
      <c r="BA105" s="143" t="s">
        <v>136</v>
      </c>
      <c r="BB105" s="128"/>
      <c r="BC105" s="128"/>
      <c r="BD105" s="128"/>
      <c r="BE105" s="421"/>
      <c r="BF105" s="423"/>
      <c r="BG105" s="423"/>
      <c r="BH105" s="131"/>
      <c r="AMI105" s="86"/>
    </row>
    <row r="106" spans="1:1023" ht="90" customHeight="1" x14ac:dyDescent="0.3">
      <c r="A106" s="430">
        <v>38</v>
      </c>
      <c r="B106" s="433" t="s">
        <v>712</v>
      </c>
      <c r="C106" s="367"/>
      <c r="D106" s="433" t="s">
        <v>840</v>
      </c>
      <c r="E106" s="433" t="s">
        <v>841</v>
      </c>
      <c r="F106" s="427"/>
      <c r="G106" s="367"/>
      <c r="H106" s="416"/>
      <c r="I106" s="369"/>
      <c r="J106" s="136" t="s">
        <v>756</v>
      </c>
      <c r="K106" s="115" t="s">
        <v>1068</v>
      </c>
      <c r="L106" s="369"/>
      <c r="M106" s="419"/>
      <c r="N106" s="374"/>
      <c r="O106" s="369"/>
      <c r="P106" s="391"/>
      <c r="Q106" s="385"/>
      <c r="R106" s="393"/>
      <c r="S106" s="394"/>
      <c r="T106" s="385"/>
      <c r="U106" s="404"/>
      <c r="V106" s="136" t="s">
        <v>139</v>
      </c>
      <c r="W106" s="116" t="s">
        <v>1069</v>
      </c>
      <c r="X106" s="146" t="s">
        <v>1070</v>
      </c>
      <c r="Y106" s="118" t="s">
        <v>891</v>
      </c>
      <c r="Z106" s="119" t="s">
        <v>853</v>
      </c>
      <c r="AA106" s="120" t="str">
        <f t="shared" si="5"/>
        <v>Probabilidad</v>
      </c>
      <c r="AB106" s="121" t="s">
        <v>740</v>
      </c>
      <c r="AC106" s="121" t="s">
        <v>728</v>
      </c>
      <c r="AD106" s="122" t="str">
        <f t="shared" si="6"/>
        <v>30%</v>
      </c>
      <c r="AE106" s="121" t="s">
        <v>729</v>
      </c>
      <c r="AF106" s="121" t="s">
        <v>730</v>
      </c>
      <c r="AG106" s="121" t="s">
        <v>731</v>
      </c>
      <c r="AH106" s="123">
        <f t="shared" si="124"/>
        <v>7.2575999999999988E-2</v>
      </c>
      <c r="AI106" s="122">
        <f t="shared" si="7"/>
        <v>7.2575999999999988E-2</v>
      </c>
      <c r="AJ106" s="387"/>
      <c r="AK106" s="388"/>
      <c r="AL106" s="124">
        <f t="shared" si="123"/>
        <v>0.8</v>
      </c>
      <c r="AM106" s="389"/>
      <c r="AN106" s="388"/>
      <c r="AO106" s="384"/>
      <c r="AP106" s="367"/>
      <c r="AQ106" s="120" t="s">
        <v>145</v>
      </c>
      <c r="AR106" s="134" t="s">
        <v>94</v>
      </c>
      <c r="AS106" s="134" t="s">
        <v>94</v>
      </c>
      <c r="AT106" s="134" t="s">
        <v>94</v>
      </c>
      <c r="AU106" s="134" t="s">
        <v>94</v>
      </c>
      <c r="AV106" s="371"/>
      <c r="AW106" s="142" t="s">
        <v>139</v>
      </c>
      <c r="AX106" s="253" t="s">
        <v>2866</v>
      </c>
      <c r="AY106" s="273" t="s">
        <v>2941</v>
      </c>
      <c r="AZ106" s="273" t="s">
        <v>2938</v>
      </c>
      <c r="BA106" s="143" t="s">
        <v>145</v>
      </c>
      <c r="BB106" s="128"/>
      <c r="BC106" s="128"/>
      <c r="BD106" s="128"/>
      <c r="BE106" s="421"/>
      <c r="BF106" s="423"/>
      <c r="BG106" s="423"/>
      <c r="BH106" s="131"/>
      <c r="AMI106" s="86"/>
    </row>
    <row r="107" spans="1:1023" ht="84.75" customHeight="1" x14ac:dyDescent="0.3">
      <c r="A107" s="430">
        <v>38</v>
      </c>
      <c r="B107" s="433" t="s">
        <v>712</v>
      </c>
      <c r="C107" s="367"/>
      <c r="D107" s="433" t="s">
        <v>840</v>
      </c>
      <c r="E107" s="433" t="s">
        <v>841</v>
      </c>
      <c r="F107" s="427"/>
      <c r="G107" s="367"/>
      <c r="H107" s="416"/>
      <c r="I107" s="369"/>
      <c r="J107" s="136" t="s">
        <v>757</v>
      </c>
      <c r="K107" s="115" t="s">
        <v>1071</v>
      </c>
      <c r="L107" s="369"/>
      <c r="M107" s="419"/>
      <c r="N107" s="374"/>
      <c r="O107" s="369"/>
      <c r="P107" s="391"/>
      <c r="Q107" s="385"/>
      <c r="R107" s="393"/>
      <c r="S107" s="394"/>
      <c r="T107" s="385"/>
      <c r="U107" s="404"/>
      <c r="V107" s="136" t="s">
        <v>150</v>
      </c>
      <c r="W107" s="116" t="s">
        <v>1072</v>
      </c>
      <c r="X107" s="146" t="s">
        <v>1073</v>
      </c>
      <c r="Y107" s="118" t="s">
        <v>891</v>
      </c>
      <c r="Z107" s="119" t="s">
        <v>853</v>
      </c>
      <c r="AA107" s="120" t="str">
        <f t="shared" si="5"/>
        <v>Probabilidad</v>
      </c>
      <c r="AB107" s="121" t="s">
        <v>740</v>
      </c>
      <c r="AC107" s="121" t="s">
        <v>728</v>
      </c>
      <c r="AD107" s="122" t="str">
        <f t="shared" si="6"/>
        <v>30%</v>
      </c>
      <c r="AE107" s="121" t="s">
        <v>729</v>
      </c>
      <c r="AF107" s="121" t="s">
        <v>730</v>
      </c>
      <c r="AG107" s="121"/>
      <c r="AH107" s="123">
        <f t="shared" si="124"/>
        <v>5.0803199999999993E-2</v>
      </c>
      <c r="AI107" s="122">
        <f t="shared" si="7"/>
        <v>5.0803199999999993E-2</v>
      </c>
      <c r="AJ107" s="387"/>
      <c r="AK107" s="388"/>
      <c r="AL107" s="124">
        <f t="shared" si="123"/>
        <v>0.8</v>
      </c>
      <c r="AM107" s="389"/>
      <c r="AN107" s="388"/>
      <c r="AO107" s="384"/>
      <c r="AP107" s="367"/>
      <c r="AQ107" s="120" t="s">
        <v>155</v>
      </c>
      <c r="AR107" s="134" t="s">
        <v>94</v>
      </c>
      <c r="AS107" s="134" t="s">
        <v>94</v>
      </c>
      <c r="AT107" s="134" t="s">
        <v>94</v>
      </c>
      <c r="AU107" s="134" t="s">
        <v>94</v>
      </c>
      <c r="AV107" s="371"/>
      <c r="AW107" s="142" t="s">
        <v>150</v>
      </c>
      <c r="AX107" s="253" t="s">
        <v>2866</v>
      </c>
      <c r="AY107" s="273" t="s">
        <v>2942</v>
      </c>
      <c r="AZ107" s="273" t="s">
        <v>2943</v>
      </c>
      <c r="BA107" s="143" t="s">
        <v>155</v>
      </c>
      <c r="BB107" s="128"/>
      <c r="BC107" s="128"/>
      <c r="BD107" s="128"/>
      <c r="BE107" s="421"/>
      <c r="BF107" s="423"/>
      <c r="BG107" s="423"/>
      <c r="BH107" s="131"/>
      <c r="AMI107" s="86"/>
    </row>
    <row r="108" spans="1:1023" ht="30" customHeight="1" x14ac:dyDescent="0.3">
      <c r="A108" s="431">
        <v>38</v>
      </c>
      <c r="B108" s="434" t="s">
        <v>712</v>
      </c>
      <c r="C108" s="367"/>
      <c r="D108" s="434" t="s">
        <v>840</v>
      </c>
      <c r="E108" s="434" t="s">
        <v>841</v>
      </c>
      <c r="F108" s="427"/>
      <c r="G108" s="367"/>
      <c r="H108" s="417"/>
      <c r="I108" s="369"/>
      <c r="J108" s="136" t="s">
        <v>758</v>
      </c>
      <c r="K108" s="115"/>
      <c r="L108" s="369"/>
      <c r="M108" s="420"/>
      <c r="N108" s="374"/>
      <c r="O108" s="369"/>
      <c r="P108" s="392"/>
      <c r="Q108" s="385"/>
      <c r="R108" s="393"/>
      <c r="S108" s="394"/>
      <c r="T108" s="385"/>
      <c r="U108" s="405"/>
      <c r="V108" s="136" t="s">
        <v>161</v>
      </c>
      <c r="W108" s="147"/>
      <c r="X108" s="150"/>
      <c r="Y108" s="151"/>
      <c r="Z108" s="116"/>
      <c r="AA108" s="120" t="str">
        <f t="shared" si="5"/>
        <v/>
      </c>
      <c r="AB108" s="121"/>
      <c r="AC108" s="121"/>
      <c r="AD108" s="122" t="str">
        <f t="shared" si="6"/>
        <v/>
      </c>
      <c r="AE108" s="121"/>
      <c r="AF108" s="121"/>
      <c r="AG108" s="121"/>
      <c r="AH108" s="123" t="str">
        <f t="shared" si="124"/>
        <v/>
      </c>
      <c r="AI108" s="122" t="str">
        <f t="shared" si="7"/>
        <v/>
      </c>
      <c r="AJ108" s="387"/>
      <c r="AK108" s="388"/>
      <c r="AL108" s="124" t="str">
        <f t="shared" si="123"/>
        <v/>
      </c>
      <c r="AM108" s="389"/>
      <c r="AN108" s="388"/>
      <c r="AO108" s="384"/>
      <c r="AP108" s="367"/>
      <c r="AQ108" s="120" t="s">
        <v>162</v>
      </c>
      <c r="AR108" s="119"/>
      <c r="AS108" s="119"/>
      <c r="AT108" s="126"/>
      <c r="AU108" s="119"/>
      <c r="AV108" s="372"/>
      <c r="AW108" s="142" t="s">
        <v>161</v>
      </c>
      <c r="AX108" s="128"/>
      <c r="AY108" s="129"/>
      <c r="AZ108" s="130"/>
      <c r="BA108" s="143" t="s">
        <v>162</v>
      </c>
      <c r="BB108" s="128"/>
      <c r="BC108" s="128"/>
      <c r="BD108" s="128"/>
      <c r="BE108" s="421"/>
      <c r="BF108" s="423"/>
      <c r="BG108" s="423"/>
      <c r="BH108" s="131"/>
      <c r="AMI108" s="86"/>
    </row>
    <row r="109" spans="1:1023" s="144" customFormat="1" ht="99" customHeight="1" x14ac:dyDescent="0.25">
      <c r="A109" s="429">
        <v>39</v>
      </c>
      <c r="B109" s="432" t="s">
        <v>712</v>
      </c>
      <c r="C109" s="367" t="s">
        <v>713</v>
      </c>
      <c r="D109" s="432" t="s">
        <v>840</v>
      </c>
      <c r="E109" s="432" t="s">
        <v>1074</v>
      </c>
      <c r="F109" s="427" t="s">
        <v>1075</v>
      </c>
      <c r="G109" s="367" t="s">
        <v>1074</v>
      </c>
      <c r="H109" s="415" t="str">
        <f>IF(B109="Seguridad_Información","Posibilidad de "&amp;C109&amp;"con "&amp;M109&amp;" "&amp;"por"&amp;" "&amp;I109&amp;" "&amp;"debido a"&amp;" "&amp;L109,"Posibilidad de"&amp;" "&amp;M109&amp;" "&amp;"por"&amp;" "&amp;I109&amp;" debido a"&amp;" "&amp;L109)</f>
        <v>Posibilidad de Afectación Económica y Reputacional por indisponibilidad de  recursos económicos para la misionalidad de la entidad debido a falencias en la identificación y seguimiento de presupuesto</v>
      </c>
      <c r="I109" s="369" t="s">
        <v>1076</v>
      </c>
      <c r="J109" s="136" t="s">
        <v>717</v>
      </c>
      <c r="K109" s="115" t="s">
        <v>1077</v>
      </c>
      <c r="L109" s="369" t="s">
        <v>1078</v>
      </c>
      <c r="M109" s="418" t="s">
        <v>763</v>
      </c>
      <c r="N109" s="373" t="s">
        <v>1079</v>
      </c>
      <c r="O109" s="369" t="s">
        <v>1080</v>
      </c>
      <c r="P109" s="390" t="str">
        <f>IF(OR($O109=[3]Tabla_Probabilidad!$D$30,$O109=[3]Tabla_Probabilidad!$D$32,$O109=[3]Tabla_Probabilidad!$J$32),"Muy Baja",IF(OR($O109=[3]Tabla_Probabilidad!$E$30,$O109=[3]Tabla_Probabilidad!$E$32,$O109=[3]Tabla_Probabilidad!$K$32),"Baja",IF(OR($O109=[3]Tabla_Probabilidad!$F$30,$O109=[3]Tabla_Probabilidad!$F$32,$O109=[3]Tabla_Probabilidad!$L$32),"Media",IF(OR($O109=[3]Tabla_Probabilidad!$G$30,$O109=[3]Tabla_Probabilidad!$G$32,$O109=[3]Tabla_Probabilidad!$M$32),"Alta",IF(OR($O109=[3]Tabla_Probabilidad!$H$30,$O109=[3]Tabla_Probabilidad!$H$32,$O109=[3]Tabla_Probabilidad!$N$32),"Muy Alta","")))))</f>
        <v>Baja</v>
      </c>
      <c r="Q109" s="385">
        <f t="shared" ref="Q109" si="125">IF(P109="","",IF(P109="Muy Baja",0.2,IF(P109="Baja",0.4,IF(P109="Media",0.6,IF(P109="Alta",0.8,IF(P109="Muy Alta",1,))))))</f>
        <v>0.4</v>
      </c>
      <c r="R109" s="393" t="s">
        <v>766</v>
      </c>
      <c r="S109" s="394" t="str">
        <f>IF(OR($R109=[3]Tabla_Impacto!$D$24,$R109=[3]Tabla_Impacto!$D$27,$R109=[3]Tabla_Impacto!$J$24,$R109=[3]Tabla_Impacto!$P$26,$R109=[3]Tabla_Impacto!$V$26,$R109=[3]Tabla_Impacto!$AB$26),"Leve",IF(OR($R109=[3]Tabla_Impacto!$E$24,$R109=[3]Tabla_Impacto!$E$27,$R109=[3]Tabla_Impacto!$K$24,$R109=[3]Tabla_Impacto!$Q$26,$R109=[3]Tabla_Impacto!$W$26,$R109=[3]Tabla_Impacto!$AC$26),"Menor",IF(OR($R109=[3]Tabla_Impacto!$F$24,$R109=[3]Tabla_Impacto!$F$27,$R109=[3]Tabla_Impacto!$L$24,$R109=[3]Tabla_Impacto!$R$26,$R109=[3]Tabla_Impacto!$X$26,$R109=[3]Tabla_Impacto!$AD$26),"Moderado",IF(OR($R109=[3]Tabla_Impacto!$G$24,$R109=[3]Tabla_Impacto!$G$27,$R109=[3]Tabla_Impacto!$M$24,$R109=[3]Tabla_Impacto!$S$26,$R109=[3]Tabla_Impacto!$Y$26,$R109=[3]Tabla_Impacto!$AE$26),"Mayor",IF(OR($R109=[3]Tabla_Impacto!$H$24,$R109=[3]Tabla_Impacto!$H$27,$R109=[3]Tabla_Impacto!$N$24,$R109=[3]Tabla_Impacto!$T$26,$R109=[3]Tabla_Impacto!$Z$26,$R109=[3]Tabla_Impacto!$AF$26),"Catastrófico","")))))</f>
        <v>Mayor</v>
      </c>
      <c r="T109" s="385">
        <f t="shared" ref="T109" si="126">IF(S109="","",IF(S109="Leve",0.2,IF(S109="Menor",0.4,IF(S109="Moderado",0.6,IF(S109="Mayor",0.8,IF(S109="Catastrófico",1,))))))</f>
        <v>0.8</v>
      </c>
      <c r="U109" s="403" t="str">
        <f t="shared" ref="U109" si="127">IF(OR(AND(P109="Muy Baja",S109="Leve"),AND(P109="Muy Baja",S109="Menor"),AND(P109="Baja",S109="Leve")),"Bajo",IF(OR(AND(P109="Muy baja",S109="Moderado"),AND(P109="Baja",S109="Menor"),AND(P109="Baja",S109="Moderado"),AND(P109="Media",S109="Leve"),AND(P109="Media",S109="Menor"),AND(P109="Media",S109="Moderado"),AND(P109="Alta",S109="Leve"),AND(P109="Alta",S109="Menor")),"Moderado",IF(OR(AND(P109="Muy Baja",S109="Mayor"),AND(P109="Baja",S109="Mayor"),AND(P109="Media",S109="Mayor"),AND(P109="Alta",S109="Moderado"),AND(P109="Alta",S109="Mayor"),AND(P109="Muy Alta",S109="Leve"),AND(P109="Muy Alta",S109="Menor"),AND(P109="Muy Alta",S109="Moderado"),AND(P109="Muy Alta",S109="Mayor")),"Alto",IF(OR(AND(P109="Muy Baja",S109="Catastrófico"),AND(P109="Baja",S109="Catastrófico"),AND(P109="Media",S109="Catastrófico"),AND(P109="Alta",S109="Catastrófico"),AND(P109="Muy Alta",S109="Catastrófico")),"Extremo",""))))</f>
        <v>Alto</v>
      </c>
      <c r="V109" s="136" t="s">
        <v>91</v>
      </c>
      <c r="W109" s="116" t="s">
        <v>1081</v>
      </c>
      <c r="X109" s="117" t="s">
        <v>1082</v>
      </c>
      <c r="Y109" s="118" t="s">
        <v>875</v>
      </c>
      <c r="Z109" s="119" t="s">
        <v>853</v>
      </c>
      <c r="AA109" s="120" t="str">
        <f t="shared" si="5"/>
        <v>Probabilidad</v>
      </c>
      <c r="AB109" s="121" t="s">
        <v>727</v>
      </c>
      <c r="AC109" s="121" t="s">
        <v>728</v>
      </c>
      <c r="AD109" s="122" t="str">
        <f t="shared" si="6"/>
        <v>40%</v>
      </c>
      <c r="AE109" s="121" t="s">
        <v>729</v>
      </c>
      <c r="AF109" s="121" t="s">
        <v>730</v>
      </c>
      <c r="AG109" s="121" t="s">
        <v>731</v>
      </c>
      <c r="AH109" s="123">
        <f>IFERROR(IF(AA109="Probabilidad",(Q109-(+Q109*AD109)),IF(AA109="Impacto",Q109,"")),"")</f>
        <v>0.24</v>
      </c>
      <c r="AI109" s="122">
        <f t="shared" si="7"/>
        <v>0.24</v>
      </c>
      <c r="AJ109" s="387" t="str">
        <f t="shared" ref="AJ109" si="128">IFERROR(IF(AK109="","",IF(AK109&lt;=0.2,"Muy Baja",IF(AK109&lt;=0.4,"Baja",IF(AK109&lt;=0.6,"Media",IF(AK109&lt;=0.8,"Alta","Muy Alta"))))),"")</f>
        <v>Muy Baja</v>
      </c>
      <c r="AK109" s="388">
        <f t="shared" ref="AK109" si="129">IFERROR(LOOKUP(MAX(AI109:AI115)+1,(AI109:AI115)),"")</f>
        <v>3.4574399999999998E-2</v>
      </c>
      <c r="AL109" s="124">
        <f>IFERROR(IF(AA109="Impacto",(T109-(+T109*AD109)),IF(AA109="Probabilidad",T109,"")),"")</f>
        <v>0.8</v>
      </c>
      <c r="AM109" s="389" t="str">
        <f t="shared" ref="AM109" si="130">IFERROR(IF(AN109="","",IF(AN109&lt;=0.2,"Leve",IF(AN109&lt;=0.4,"Menor",IF(AN109&lt;=0.6,"Moderado",IF(AN109&lt;=0.8,"Mayor","Catastrófico"))))),"")</f>
        <v>Mayor</v>
      </c>
      <c r="AN109" s="388">
        <f t="shared" ref="AN109" si="131">IFERROR(LOOKUP(MAX(AL109:AL115)+1,(AL109:AL115)),"")</f>
        <v>0.8</v>
      </c>
      <c r="AO109" s="384" t="str">
        <f t="shared" ref="AO109" si="132">IFERROR(IF(OR(AND(AJ109="Muy Baja",AM109="Leve"),AND(AJ109="Muy Baja",AM109="Menor"),AND(AJ109="Baja",AM109="Leve")),"Bajo",IF(OR(AND(AJ109="Muy baja",AM109="Moderado"),AND(AJ109="Baja",AM109="Menor"),AND(AJ109="Baja",AM109="Moderado"),AND(AJ109="Media",AM109="Leve"),AND(AJ109="Media",AM109="Menor"),AND(AJ109="Media",AM109="Moderado"),AND(AJ109="Alta",AM109="Leve"),AND(AJ109="Alta",AM109="Menor")),"Moderado",IF(OR(AND(AJ109="Muy Baja",AM109="Mayor"),AND(AJ109="Baja",AM109="Mayor"),AND(AJ109="Media",AM109="Mayor"),AND(AJ109="Alta",AM109="Moderado"),AND(AJ109="Alta",AM109="Mayor"),AND(AJ109="Muy Alta",AM109="Leve"),AND(AJ109="Muy Alta",AM109="Menor"),AND(AJ109="Muy Alta",AM109="Moderado"),AND(AJ109="Muy Alta",AM109="Mayor")),"Alto",IF(OR(AND(AJ109="Muy Baja",AM109="Catastrófico"),AND(AJ109="Baja",AM109="Catastrófico"),AND(AJ109="Media",AM109="Catastrófico"),AND(AJ109="Alta",AM109="Catastrófico"),AND(AJ109="Muy Alta",AM109="Catastrófico")),"Extremo","")))),"")</f>
        <v>Alto</v>
      </c>
      <c r="AP109" s="367" t="s">
        <v>104</v>
      </c>
      <c r="AQ109" s="120" t="s">
        <v>105</v>
      </c>
      <c r="AR109" s="119" t="s">
        <v>876</v>
      </c>
      <c r="AS109" s="119" t="s">
        <v>853</v>
      </c>
      <c r="AT109" s="126" t="s">
        <v>1083</v>
      </c>
      <c r="AU109" s="127" t="s">
        <v>733</v>
      </c>
      <c r="AV109" s="370" t="s">
        <v>1084</v>
      </c>
      <c r="AW109" s="142" t="s">
        <v>91</v>
      </c>
      <c r="AX109" s="253" t="s">
        <v>2867</v>
      </c>
      <c r="AY109" s="271" t="s">
        <v>2944</v>
      </c>
      <c r="AZ109" s="271" t="s">
        <v>2945</v>
      </c>
      <c r="BA109" s="143" t="s">
        <v>105</v>
      </c>
      <c r="BB109" s="253" t="s">
        <v>2866</v>
      </c>
      <c r="BC109" s="273" t="s">
        <v>3888</v>
      </c>
      <c r="BD109" s="273" t="s">
        <v>3889</v>
      </c>
      <c r="BE109" s="421" t="s">
        <v>2891</v>
      </c>
      <c r="BF109" s="423" t="s">
        <v>2987</v>
      </c>
      <c r="BG109" s="423" t="s">
        <v>2987</v>
      </c>
      <c r="BH109" s="131"/>
      <c r="BI109" s="90"/>
      <c r="BJ109" s="90"/>
      <c r="BK109" s="90"/>
      <c r="BL109" s="90"/>
      <c r="BM109" s="90"/>
      <c r="BN109" s="90"/>
      <c r="BO109" s="90"/>
      <c r="BP109" s="90"/>
      <c r="BQ109" s="90"/>
      <c r="BR109" s="90"/>
      <c r="BS109" s="90"/>
      <c r="BT109" s="90"/>
      <c r="BU109" s="90"/>
      <c r="BV109" s="90"/>
      <c r="BW109" s="90"/>
      <c r="BX109" s="90"/>
      <c r="BY109" s="90"/>
      <c r="BZ109" s="90"/>
      <c r="CA109" s="90"/>
      <c r="CB109" s="90"/>
      <c r="CC109" s="90"/>
      <c r="CD109" s="90"/>
      <c r="CE109" s="90"/>
      <c r="CF109" s="90"/>
      <c r="CG109" s="90"/>
      <c r="CH109" s="90"/>
      <c r="CI109" s="90"/>
      <c r="CJ109" s="90"/>
      <c r="CK109" s="90"/>
      <c r="CL109" s="90"/>
      <c r="CM109" s="90"/>
      <c r="CN109" s="90"/>
      <c r="CO109" s="90"/>
      <c r="CP109" s="90"/>
      <c r="CQ109" s="90"/>
      <c r="CR109" s="90"/>
      <c r="CS109" s="90"/>
      <c r="CT109" s="90"/>
      <c r="CU109" s="90"/>
      <c r="CV109" s="90"/>
      <c r="CW109" s="90"/>
      <c r="CX109" s="90"/>
      <c r="CY109" s="90"/>
      <c r="CZ109" s="90"/>
      <c r="DA109" s="90"/>
      <c r="DB109" s="90"/>
      <c r="DC109" s="90"/>
      <c r="DD109" s="90"/>
      <c r="DE109" s="90"/>
      <c r="DF109" s="90"/>
      <c r="DG109" s="90"/>
      <c r="DH109" s="90"/>
      <c r="DI109" s="90"/>
      <c r="DJ109" s="90"/>
      <c r="DK109" s="90"/>
      <c r="DL109" s="90"/>
      <c r="DM109" s="90"/>
      <c r="DN109" s="90"/>
      <c r="DO109" s="90"/>
      <c r="DP109" s="90"/>
      <c r="DQ109" s="90"/>
      <c r="DR109" s="90"/>
      <c r="DS109" s="90"/>
      <c r="DT109" s="90"/>
      <c r="DU109" s="90"/>
      <c r="DV109" s="90"/>
      <c r="DW109" s="90"/>
      <c r="DX109" s="90"/>
      <c r="DY109" s="90"/>
      <c r="DZ109" s="90"/>
      <c r="EA109" s="90"/>
      <c r="EB109" s="90"/>
      <c r="EC109" s="90"/>
      <c r="ED109" s="90"/>
      <c r="EE109" s="90"/>
      <c r="EF109" s="90"/>
      <c r="EG109" s="90"/>
      <c r="EH109" s="90"/>
      <c r="EI109" s="90"/>
      <c r="EJ109" s="90"/>
      <c r="EK109" s="90"/>
      <c r="EL109" s="90"/>
      <c r="EM109" s="90"/>
      <c r="EN109" s="90"/>
      <c r="EO109" s="90"/>
      <c r="EP109" s="90"/>
      <c r="EQ109" s="90"/>
      <c r="ER109" s="90"/>
      <c r="ES109" s="90"/>
      <c r="ET109" s="90"/>
      <c r="EU109" s="90"/>
      <c r="EV109" s="90"/>
      <c r="EW109" s="90"/>
      <c r="EX109" s="90"/>
      <c r="EY109" s="90"/>
      <c r="EZ109" s="90"/>
      <c r="FA109" s="90"/>
      <c r="FB109" s="90"/>
      <c r="FC109" s="90"/>
      <c r="FD109" s="90"/>
      <c r="FE109" s="90"/>
      <c r="FF109" s="90"/>
      <c r="FG109" s="90"/>
      <c r="FH109" s="90"/>
      <c r="FI109" s="90"/>
      <c r="FJ109" s="90"/>
      <c r="FK109" s="90"/>
      <c r="FL109" s="90"/>
      <c r="FM109" s="90"/>
      <c r="FN109" s="90"/>
      <c r="FO109" s="90"/>
      <c r="FP109" s="90"/>
      <c r="FQ109" s="90"/>
      <c r="FR109" s="90"/>
      <c r="FS109" s="90"/>
      <c r="FT109" s="90"/>
      <c r="FU109" s="90"/>
      <c r="FV109" s="90"/>
      <c r="FW109" s="90"/>
      <c r="FX109" s="90"/>
      <c r="FY109" s="90"/>
      <c r="FZ109" s="90"/>
      <c r="GA109" s="90"/>
      <c r="GB109" s="90"/>
      <c r="GC109" s="90"/>
      <c r="GD109" s="90"/>
      <c r="GE109" s="90"/>
      <c r="GF109" s="90"/>
      <c r="GG109" s="90"/>
      <c r="GH109" s="90"/>
      <c r="GI109" s="90"/>
      <c r="GJ109" s="90"/>
      <c r="GK109" s="90"/>
      <c r="GL109" s="90"/>
      <c r="GM109" s="90"/>
      <c r="GN109" s="90"/>
      <c r="GO109" s="90"/>
      <c r="GP109" s="90"/>
      <c r="GQ109" s="90"/>
      <c r="GR109" s="90"/>
      <c r="GS109" s="90"/>
      <c r="GT109" s="90"/>
      <c r="GU109" s="90"/>
      <c r="GV109" s="90"/>
      <c r="GW109" s="90"/>
      <c r="GX109" s="90"/>
      <c r="GY109" s="90"/>
      <c r="GZ109" s="90"/>
      <c r="HA109" s="90"/>
      <c r="HB109" s="90"/>
      <c r="HC109" s="90"/>
      <c r="HD109" s="90"/>
      <c r="HE109" s="90"/>
      <c r="HF109" s="90"/>
      <c r="HG109" s="90"/>
      <c r="HH109" s="90"/>
      <c r="HI109" s="90"/>
      <c r="HJ109" s="90"/>
      <c r="HK109" s="90"/>
      <c r="HL109" s="90"/>
      <c r="HM109" s="90"/>
      <c r="HN109" s="90"/>
      <c r="HO109" s="90"/>
      <c r="HP109" s="90"/>
      <c r="HQ109" s="90"/>
      <c r="HR109" s="90"/>
      <c r="HS109" s="90"/>
      <c r="HT109" s="90"/>
      <c r="HU109" s="90"/>
      <c r="HV109" s="90"/>
      <c r="HW109" s="90"/>
      <c r="HX109" s="90"/>
      <c r="HY109" s="90"/>
      <c r="HZ109" s="90"/>
      <c r="IA109" s="90"/>
      <c r="IB109" s="90"/>
      <c r="IC109" s="90"/>
      <c r="ID109" s="90"/>
      <c r="IE109" s="90"/>
      <c r="IF109" s="90"/>
      <c r="IG109" s="90"/>
      <c r="IH109" s="90"/>
      <c r="II109" s="90"/>
      <c r="IJ109" s="90"/>
      <c r="IK109" s="90"/>
      <c r="IL109" s="90"/>
      <c r="IM109" s="90"/>
      <c r="IN109" s="90"/>
      <c r="IO109" s="90"/>
      <c r="IP109" s="90"/>
      <c r="IQ109" s="90"/>
      <c r="IR109" s="90"/>
      <c r="IS109" s="90"/>
      <c r="IT109" s="90"/>
      <c r="IU109" s="90"/>
      <c r="IV109" s="90"/>
      <c r="IW109" s="90"/>
      <c r="IX109" s="90"/>
      <c r="IY109" s="90"/>
      <c r="IZ109" s="90"/>
      <c r="JA109" s="90"/>
      <c r="JB109" s="90"/>
      <c r="JC109" s="90"/>
      <c r="JD109" s="90"/>
      <c r="JE109" s="90"/>
      <c r="JF109" s="90"/>
      <c r="JG109" s="90"/>
      <c r="JH109" s="90"/>
      <c r="JI109" s="90"/>
      <c r="JJ109" s="90"/>
      <c r="JK109" s="90"/>
      <c r="JL109" s="90"/>
      <c r="JM109" s="90"/>
      <c r="JN109" s="90"/>
      <c r="JO109" s="90"/>
      <c r="JP109" s="90"/>
      <c r="JQ109" s="90"/>
      <c r="JR109" s="90"/>
      <c r="JS109" s="90"/>
      <c r="JT109" s="90"/>
      <c r="JU109" s="90"/>
      <c r="JV109" s="90"/>
      <c r="JW109" s="90"/>
      <c r="JX109" s="90"/>
      <c r="JY109" s="90"/>
      <c r="JZ109" s="90"/>
      <c r="KA109" s="90"/>
      <c r="KB109" s="90"/>
      <c r="KC109" s="90"/>
      <c r="KD109" s="90"/>
      <c r="KE109" s="90"/>
      <c r="KF109" s="90"/>
      <c r="KG109" s="90"/>
      <c r="KH109" s="90"/>
      <c r="KI109" s="90"/>
      <c r="KJ109" s="90"/>
      <c r="KK109" s="90"/>
      <c r="KL109" s="90"/>
      <c r="KM109" s="90"/>
      <c r="KN109" s="90"/>
      <c r="KO109" s="90"/>
      <c r="KP109" s="90"/>
      <c r="KQ109" s="90"/>
      <c r="KR109" s="90"/>
      <c r="KS109" s="90"/>
      <c r="KT109" s="90"/>
      <c r="KU109" s="90"/>
      <c r="KV109" s="90"/>
      <c r="KW109" s="90"/>
      <c r="KX109" s="90"/>
      <c r="KY109" s="90"/>
      <c r="KZ109" s="90"/>
      <c r="LA109" s="90"/>
      <c r="LB109" s="90"/>
      <c r="LC109" s="90"/>
      <c r="LD109" s="90"/>
      <c r="LE109" s="90"/>
      <c r="LF109" s="90"/>
      <c r="LG109" s="90"/>
      <c r="LH109" s="90"/>
      <c r="LI109" s="90"/>
      <c r="LJ109" s="90"/>
      <c r="LK109" s="90"/>
      <c r="LL109" s="90"/>
      <c r="LM109" s="90"/>
      <c r="LN109" s="90"/>
      <c r="LO109" s="90"/>
      <c r="LP109" s="90"/>
      <c r="LQ109" s="90"/>
      <c r="LR109" s="90"/>
      <c r="LS109" s="90"/>
      <c r="LT109" s="90"/>
      <c r="LU109" s="90"/>
      <c r="LV109" s="90"/>
      <c r="LW109" s="90"/>
      <c r="LX109" s="90"/>
      <c r="LY109" s="90"/>
      <c r="LZ109" s="90"/>
      <c r="MA109" s="90"/>
      <c r="MB109" s="90"/>
      <c r="MC109" s="90"/>
      <c r="MD109" s="90"/>
      <c r="ME109" s="90"/>
      <c r="MF109" s="90"/>
      <c r="MG109" s="90"/>
      <c r="MH109" s="90"/>
      <c r="MI109" s="90"/>
      <c r="MJ109" s="90"/>
      <c r="MK109" s="90"/>
      <c r="ML109" s="90"/>
      <c r="MM109" s="90"/>
      <c r="MN109" s="90"/>
      <c r="MO109" s="90"/>
      <c r="MP109" s="90"/>
      <c r="MQ109" s="90"/>
      <c r="MR109" s="90"/>
      <c r="MS109" s="90"/>
      <c r="MT109" s="90"/>
      <c r="MU109" s="90"/>
      <c r="MV109" s="90"/>
      <c r="MW109" s="90"/>
      <c r="MX109" s="90"/>
      <c r="MY109" s="90"/>
      <c r="MZ109" s="90"/>
      <c r="NA109" s="90"/>
      <c r="NB109" s="90"/>
      <c r="NC109" s="90"/>
      <c r="ND109" s="90"/>
      <c r="NE109" s="90"/>
      <c r="NF109" s="90"/>
      <c r="NG109" s="90"/>
      <c r="NH109" s="90"/>
      <c r="NI109" s="90"/>
      <c r="NJ109" s="90"/>
      <c r="NK109" s="90"/>
      <c r="NL109" s="90"/>
      <c r="NM109" s="90"/>
      <c r="NN109" s="90"/>
      <c r="NO109" s="90"/>
      <c r="NP109" s="90"/>
      <c r="NQ109" s="90"/>
      <c r="NR109" s="90"/>
      <c r="NS109" s="90"/>
      <c r="NT109" s="90"/>
      <c r="NU109" s="90"/>
      <c r="NV109" s="90"/>
      <c r="NW109" s="90"/>
      <c r="NX109" s="90"/>
      <c r="NY109" s="90"/>
      <c r="NZ109" s="90"/>
      <c r="OA109" s="90"/>
      <c r="OB109" s="90"/>
      <c r="OC109" s="90"/>
      <c r="OD109" s="90"/>
      <c r="OE109" s="90"/>
      <c r="OF109" s="90"/>
      <c r="OG109" s="90"/>
      <c r="OH109" s="90"/>
      <c r="OI109" s="90"/>
      <c r="OJ109" s="90"/>
      <c r="OK109" s="90"/>
      <c r="OL109" s="90"/>
      <c r="OM109" s="90"/>
      <c r="ON109" s="90"/>
      <c r="OO109" s="90"/>
      <c r="OP109" s="90"/>
      <c r="OQ109" s="90"/>
      <c r="OR109" s="90"/>
      <c r="OS109" s="90"/>
      <c r="OT109" s="90"/>
      <c r="OU109" s="90"/>
      <c r="OV109" s="90"/>
      <c r="OW109" s="90"/>
      <c r="OX109" s="90"/>
      <c r="OY109" s="90"/>
      <c r="OZ109" s="90"/>
      <c r="PA109" s="90"/>
      <c r="PB109" s="90"/>
      <c r="PC109" s="90"/>
      <c r="PD109" s="90"/>
      <c r="PE109" s="90"/>
      <c r="PF109" s="90"/>
      <c r="PG109" s="90"/>
      <c r="PH109" s="90"/>
      <c r="PI109" s="90"/>
      <c r="PJ109" s="90"/>
      <c r="PK109" s="90"/>
      <c r="PL109" s="90"/>
      <c r="PM109" s="90"/>
      <c r="PN109" s="90"/>
      <c r="PO109" s="90"/>
      <c r="PP109" s="90"/>
      <c r="PQ109" s="90"/>
      <c r="PR109" s="90"/>
      <c r="PS109" s="90"/>
      <c r="PT109" s="90"/>
      <c r="PU109" s="90"/>
      <c r="PV109" s="90"/>
      <c r="PW109" s="90"/>
      <c r="PX109" s="90"/>
      <c r="PY109" s="90"/>
      <c r="PZ109" s="90"/>
      <c r="QA109" s="90"/>
      <c r="QB109" s="90"/>
      <c r="QC109" s="90"/>
      <c r="QD109" s="90"/>
      <c r="QE109" s="90"/>
      <c r="QF109" s="90"/>
      <c r="QG109" s="90"/>
      <c r="QH109" s="90"/>
      <c r="QI109" s="90"/>
      <c r="QJ109" s="90"/>
      <c r="QK109" s="90"/>
      <c r="QL109" s="90"/>
      <c r="QM109" s="90"/>
      <c r="QN109" s="90"/>
      <c r="QO109" s="90"/>
      <c r="QP109" s="90"/>
      <c r="QQ109" s="90"/>
      <c r="QR109" s="90"/>
      <c r="QS109" s="90"/>
      <c r="QT109" s="90"/>
      <c r="QU109" s="90"/>
      <c r="QV109" s="90"/>
      <c r="QW109" s="90"/>
      <c r="QX109" s="90"/>
      <c r="QY109" s="90"/>
      <c r="QZ109" s="90"/>
      <c r="RA109" s="90"/>
      <c r="RB109" s="90"/>
      <c r="RC109" s="90"/>
      <c r="RD109" s="90"/>
      <c r="RE109" s="90"/>
      <c r="RF109" s="90"/>
      <c r="RG109" s="90"/>
      <c r="RH109" s="90"/>
      <c r="RI109" s="90"/>
      <c r="RJ109" s="90"/>
      <c r="RK109" s="90"/>
      <c r="RL109" s="90"/>
      <c r="RM109" s="90"/>
      <c r="RN109" s="90"/>
      <c r="RO109" s="90"/>
      <c r="RP109" s="90"/>
      <c r="RQ109" s="90"/>
      <c r="RR109" s="90"/>
      <c r="RS109" s="90"/>
      <c r="RT109" s="90"/>
      <c r="RU109" s="90"/>
      <c r="RV109" s="90"/>
      <c r="RW109" s="90"/>
      <c r="RX109" s="90"/>
      <c r="RY109" s="90"/>
      <c r="RZ109" s="90"/>
      <c r="SA109" s="90"/>
      <c r="SB109" s="90"/>
      <c r="SC109" s="90"/>
      <c r="SD109" s="90"/>
      <c r="SE109" s="90"/>
      <c r="SF109" s="90"/>
      <c r="SG109" s="90"/>
      <c r="SH109" s="90"/>
      <c r="SI109" s="90"/>
      <c r="SJ109" s="90"/>
      <c r="SK109" s="90"/>
      <c r="SL109" s="90"/>
      <c r="SM109" s="90"/>
      <c r="SN109" s="90"/>
      <c r="SO109" s="90"/>
      <c r="SP109" s="90"/>
      <c r="SQ109" s="90"/>
      <c r="SR109" s="90"/>
      <c r="SS109" s="90"/>
      <c r="ST109" s="90"/>
      <c r="SU109" s="90"/>
      <c r="SV109" s="90"/>
      <c r="SW109" s="90"/>
      <c r="SX109" s="90"/>
      <c r="SY109" s="90"/>
      <c r="SZ109" s="90"/>
      <c r="TA109" s="90"/>
      <c r="TB109" s="90"/>
      <c r="TC109" s="90"/>
      <c r="TD109" s="90"/>
      <c r="TE109" s="90"/>
      <c r="TF109" s="90"/>
      <c r="TG109" s="90"/>
      <c r="TH109" s="90"/>
      <c r="TI109" s="90"/>
      <c r="TJ109" s="90"/>
      <c r="TK109" s="90"/>
      <c r="TL109" s="90"/>
      <c r="TM109" s="90"/>
      <c r="TN109" s="90"/>
      <c r="TO109" s="90"/>
      <c r="TP109" s="90"/>
      <c r="TQ109" s="90"/>
      <c r="TR109" s="90"/>
      <c r="TS109" s="90"/>
      <c r="TT109" s="90"/>
      <c r="TU109" s="90"/>
      <c r="TV109" s="90"/>
      <c r="TW109" s="90"/>
      <c r="TX109" s="90"/>
      <c r="TY109" s="90"/>
      <c r="TZ109" s="90"/>
      <c r="UA109" s="90"/>
      <c r="UB109" s="90"/>
      <c r="UC109" s="90"/>
      <c r="UD109" s="90"/>
      <c r="UE109" s="90"/>
      <c r="UF109" s="90"/>
      <c r="UG109" s="90"/>
      <c r="UH109" s="90"/>
      <c r="UI109" s="90"/>
      <c r="UJ109" s="90"/>
      <c r="UK109" s="90"/>
      <c r="UL109" s="90"/>
      <c r="UM109" s="90"/>
      <c r="UN109" s="90"/>
      <c r="UO109" s="90"/>
      <c r="UP109" s="90"/>
      <c r="UQ109" s="90"/>
      <c r="UR109" s="90"/>
      <c r="US109" s="90"/>
      <c r="UT109" s="90"/>
      <c r="UU109" s="90"/>
      <c r="UV109" s="90"/>
      <c r="UW109" s="90"/>
      <c r="UX109" s="90"/>
      <c r="UY109" s="90"/>
      <c r="UZ109" s="90"/>
      <c r="VA109" s="90"/>
      <c r="VB109" s="90"/>
      <c r="VC109" s="90"/>
      <c r="VD109" s="90"/>
      <c r="VE109" s="90"/>
      <c r="VF109" s="90"/>
      <c r="VG109" s="90"/>
      <c r="VH109" s="90"/>
      <c r="VI109" s="90"/>
      <c r="VJ109" s="90"/>
      <c r="VK109" s="90"/>
      <c r="VL109" s="90"/>
      <c r="VM109" s="90"/>
      <c r="VN109" s="90"/>
      <c r="VO109" s="90"/>
      <c r="VP109" s="90"/>
      <c r="VQ109" s="90"/>
      <c r="VR109" s="90"/>
      <c r="VS109" s="90"/>
      <c r="VT109" s="90"/>
      <c r="VU109" s="90"/>
      <c r="VV109" s="90"/>
      <c r="VW109" s="90"/>
      <c r="VX109" s="90"/>
      <c r="VY109" s="90"/>
      <c r="VZ109" s="90"/>
      <c r="WA109" s="90"/>
      <c r="WB109" s="90"/>
      <c r="WC109" s="90"/>
      <c r="WD109" s="90"/>
      <c r="WE109" s="90"/>
      <c r="WF109" s="90"/>
      <c r="WG109" s="90"/>
      <c r="WH109" s="90"/>
      <c r="WI109" s="90"/>
      <c r="WJ109" s="90"/>
      <c r="WK109" s="90"/>
      <c r="WL109" s="90"/>
      <c r="WM109" s="90"/>
      <c r="WN109" s="90"/>
      <c r="WO109" s="90"/>
      <c r="WP109" s="90"/>
      <c r="WQ109" s="90"/>
      <c r="WR109" s="90"/>
      <c r="WS109" s="90"/>
      <c r="WT109" s="90"/>
      <c r="WU109" s="90"/>
      <c r="WV109" s="90"/>
      <c r="WW109" s="90"/>
      <c r="WX109" s="90"/>
      <c r="WY109" s="90"/>
      <c r="WZ109" s="90"/>
      <c r="XA109" s="90"/>
      <c r="XB109" s="90"/>
      <c r="XC109" s="90"/>
      <c r="XD109" s="90"/>
      <c r="XE109" s="90"/>
      <c r="XF109" s="90"/>
      <c r="XG109" s="90"/>
      <c r="XH109" s="90"/>
      <c r="XI109" s="90"/>
      <c r="XJ109" s="90"/>
      <c r="XK109" s="90"/>
      <c r="XL109" s="90"/>
      <c r="XM109" s="90"/>
      <c r="XN109" s="90"/>
      <c r="XO109" s="90"/>
      <c r="XP109" s="90"/>
      <c r="XQ109" s="90"/>
      <c r="XR109" s="90"/>
      <c r="XS109" s="90"/>
      <c r="XT109" s="90"/>
      <c r="XU109" s="90"/>
      <c r="XV109" s="90"/>
      <c r="XW109" s="90"/>
      <c r="XX109" s="90"/>
      <c r="XY109" s="90"/>
      <c r="XZ109" s="90"/>
      <c r="YA109" s="90"/>
      <c r="YB109" s="90"/>
      <c r="YC109" s="90"/>
      <c r="YD109" s="90"/>
      <c r="YE109" s="90"/>
      <c r="YF109" s="90"/>
      <c r="YG109" s="90"/>
      <c r="YH109" s="90"/>
      <c r="YI109" s="90"/>
      <c r="YJ109" s="90"/>
      <c r="YK109" s="90"/>
      <c r="YL109" s="90"/>
      <c r="YM109" s="90"/>
      <c r="YN109" s="90"/>
      <c r="YO109" s="90"/>
      <c r="YP109" s="90"/>
      <c r="YQ109" s="90"/>
      <c r="YR109" s="90"/>
      <c r="YS109" s="90"/>
      <c r="YT109" s="90"/>
      <c r="YU109" s="90"/>
      <c r="YV109" s="90"/>
      <c r="YW109" s="90"/>
      <c r="YX109" s="90"/>
      <c r="YY109" s="90"/>
      <c r="YZ109" s="90"/>
      <c r="ZA109" s="90"/>
      <c r="ZB109" s="90"/>
      <c r="ZC109" s="90"/>
      <c r="ZD109" s="90"/>
      <c r="ZE109" s="90"/>
      <c r="ZF109" s="90"/>
      <c r="ZG109" s="90"/>
      <c r="ZH109" s="90"/>
      <c r="ZI109" s="90"/>
      <c r="ZJ109" s="90"/>
      <c r="ZK109" s="90"/>
      <c r="ZL109" s="90"/>
      <c r="ZM109" s="90"/>
      <c r="ZN109" s="90"/>
      <c r="ZO109" s="90"/>
      <c r="ZP109" s="90"/>
      <c r="ZQ109" s="90"/>
      <c r="ZR109" s="90"/>
      <c r="ZS109" s="90"/>
      <c r="ZT109" s="90"/>
      <c r="ZU109" s="90"/>
      <c r="ZV109" s="90"/>
      <c r="ZW109" s="90"/>
      <c r="ZX109" s="90"/>
      <c r="ZY109" s="90"/>
      <c r="ZZ109" s="90"/>
      <c r="AAA109" s="90"/>
      <c r="AAB109" s="90"/>
      <c r="AAC109" s="90"/>
      <c r="AAD109" s="90"/>
      <c r="AAE109" s="90"/>
      <c r="AAF109" s="90"/>
      <c r="AAG109" s="90"/>
      <c r="AAH109" s="90"/>
      <c r="AAI109" s="90"/>
      <c r="AAJ109" s="90"/>
      <c r="AAK109" s="90"/>
      <c r="AAL109" s="90"/>
      <c r="AAM109" s="90"/>
      <c r="AAN109" s="90"/>
      <c r="AAO109" s="90"/>
      <c r="AAP109" s="90"/>
      <c r="AAQ109" s="90"/>
      <c r="AAR109" s="90"/>
      <c r="AAS109" s="90"/>
      <c r="AAT109" s="90"/>
      <c r="AAU109" s="90"/>
      <c r="AAV109" s="90"/>
      <c r="AAW109" s="90"/>
      <c r="AAX109" s="90"/>
      <c r="AAY109" s="90"/>
      <c r="AAZ109" s="90"/>
      <c r="ABA109" s="90"/>
      <c r="ABB109" s="90"/>
      <c r="ABC109" s="90"/>
      <c r="ABD109" s="90"/>
      <c r="ABE109" s="90"/>
      <c r="ABF109" s="90"/>
      <c r="ABG109" s="90"/>
      <c r="ABH109" s="90"/>
      <c r="ABI109" s="90"/>
      <c r="ABJ109" s="90"/>
      <c r="ABK109" s="90"/>
      <c r="ABL109" s="90"/>
      <c r="ABM109" s="90"/>
      <c r="ABN109" s="90"/>
      <c r="ABO109" s="90"/>
      <c r="ABP109" s="90"/>
      <c r="ABQ109" s="90"/>
      <c r="ABR109" s="90"/>
      <c r="ABS109" s="90"/>
      <c r="ABT109" s="90"/>
      <c r="ABU109" s="90"/>
      <c r="ABV109" s="90"/>
      <c r="ABW109" s="90"/>
      <c r="ABX109" s="90"/>
      <c r="ABY109" s="90"/>
      <c r="ABZ109" s="90"/>
      <c r="ACA109" s="90"/>
      <c r="ACB109" s="90"/>
      <c r="ACC109" s="90"/>
      <c r="ACD109" s="90"/>
      <c r="ACE109" s="90"/>
      <c r="ACF109" s="90"/>
      <c r="ACG109" s="90"/>
      <c r="ACH109" s="90"/>
      <c r="ACI109" s="90"/>
      <c r="ACJ109" s="90"/>
      <c r="ACK109" s="90"/>
      <c r="ACL109" s="90"/>
      <c r="ACM109" s="90"/>
      <c r="ACN109" s="90"/>
      <c r="ACO109" s="90"/>
      <c r="ACP109" s="90"/>
      <c r="ACQ109" s="90"/>
      <c r="ACR109" s="90"/>
      <c r="ACS109" s="90"/>
      <c r="ACT109" s="90"/>
      <c r="ACU109" s="90"/>
      <c r="ACV109" s="90"/>
      <c r="ACW109" s="90"/>
      <c r="ACX109" s="90"/>
      <c r="ACY109" s="90"/>
      <c r="ACZ109" s="90"/>
      <c r="ADA109" s="90"/>
      <c r="ADB109" s="90"/>
      <c r="ADC109" s="90"/>
      <c r="ADD109" s="90"/>
      <c r="ADE109" s="90"/>
      <c r="ADF109" s="90"/>
      <c r="ADG109" s="90"/>
      <c r="ADH109" s="90"/>
      <c r="ADI109" s="90"/>
      <c r="ADJ109" s="90"/>
      <c r="ADK109" s="90"/>
      <c r="ADL109" s="90"/>
      <c r="ADM109" s="90"/>
      <c r="ADN109" s="90"/>
      <c r="ADO109" s="90"/>
      <c r="ADP109" s="90"/>
      <c r="ADQ109" s="90"/>
      <c r="ADR109" s="90"/>
      <c r="ADS109" s="90"/>
      <c r="ADT109" s="90"/>
      <c r="ADU109" s="90"/>
      <c r="ADV109" s="90"/>
      <c r="ADW109" s="90"/>
      <c r="ADX109" s="90"/>
      <c r="ADY109" s="90"/>
      <c r="ADZ109" s="90"/>
      <c r="AEA109" s="90"/>
      <c r="AEB109" s="90"/>
      <c r="AEC109" s="90"/>
      <c r="AED109" s="90"/>
      <c r="AEE109" s="90"/>
      <c r="AEF109" s="90"/>
      <c r="AEG109" s="90"/>
      <c r="AEH109" s="90"/>
      <c r="AEI109" s="90"/>
      <c r="AEJ109" s="90"/>
      <c r="AEK109" s="90"/>
      <c r="AEL109" s="90"/>
      <c r="AEM109" s="90"/>
      <c r="AEN109" s="90"/>
      <c r="AEO109" s="90"/>
      <c r="AEP109" s="90"/>
      <c r="AEQ109" s="90"/>
      <c r="AER109" s="90"/>
      <c r="AES109" s="90"/>
      <c r="AET109" s="90"/>
      <c r="AEU109" s="90"/>
      <c r="AEV109" s="90"/>
      <c r="AEW109" s="90"/>
      <c r="AEX109" s="90"/>
      <c r="AEY109" s="90"/>
      <c r="AEZ109" s="90"/>
      <c r="AFA109" s="90"/>
      <c r="AFB109" s="90"/>
      <c r="AFC109" s="90"/>
      <c r="AFD109" s="90"/>
      <c r="AFE109" s="90"/>
      <c r="AFF109" s="90"/>
      <c r="AFG109" s="90"/>
      <c r="AFH109" s="90"/>
      <c r="AFI109" s="90"/>
      <c r="AFJ109" s="90"/>
      <c r="AFK109" s="90"/>
      <c r="AFL109" s="90"/>
      <c r="AFM109" s="90"/>
      <c r="AFN109" s="90"/>
      <c r="AFO109" s="90"/>
      <c r="AFP109" s="90"/>
      <c r="AFQ109" s="90"/>
      <c r="AFR109" s="90"/>
      <c r="AFS109" s="90"/>
      <c r="AFT109" s="90"/>
      <c r="AFU109" s="90"/>
      <c r="AFV109" s="90"/>
      <c r="AFW109" s="90"/>
      <c r="AFX109" s="90"/>
      <c r="AFY109" s="90"/>
      <c r="AFZ109" s="90"/>
      <c r="AGA109" s="90"/>
      <c r="AGB109" s="90"/>
      <c r="AGC109" s="90"/>
      <c r="AGD109" s="90"/>
      <c r="AGE109" s="90"/>
      <c r="AGF109" s="90"/>
      <c r="AGG109" s="90"/>
      <c r="AGH109" s="90"/>
      <c r="AGI109" s="90"/>
      <c r="AGJ109" s="90"/>
      <c r="AGK109" s="90"/>
      <c r="AGL109" s="90"/>
      <c r="AGM109" s="90"/>
      <c r="AGN109" s="90"/>
      <c r="AGO109" s="90"/>
      <c r="AGP109" s="90"/>
      <c r="AGQ109" s="90"/>
      <c r="AGR109" s="90"/>
      <c r="AGS109" s="90"/>
      <c r="AGT109" s="90"/>
      <c r="AGU109" s="90"/>
      <c r="AGV109" s="90"/>
      <c r="AGW109" s="90"/>
      <c r="AGX109" s="90"/>
      <c r="AGY109" s="90"/>
      <c r="AGZ109" s="90"/>
      <c r="AHA109" s="90"/>
      <c r="AHB109" s="90"/>
      <c r="AHC109" s="90"/>
      <c r="AHD109" s="90"/>
      <c r="AHE109" s="90"/>
      <c r="AHF109" s="90"/>
      <c r="AHG109" s="90"/>
      <c r="AHH109" s="90"/>
      <c r="AHI109" s="90"/>
      <c r="AHJ109" s="90"/>
      <c r="AHK109" s="90"/>
      <c r="AHL109" s="90"/>
      <c r="AHM109" s="90"/>
      <c r="AHN109" s="90"/>
      <c r="AHO109" s="90"/>
      <c r="AHP109" s="90"/>
      <c r="AHQ109" s="90"/>
      <c r="AHR109" s="90"/>
      <c r="AHS109" s="90"/>
      <c r="AHT109" s="90"/>
      <c r="AHU109" s="90"/>
      <c r="AHV109" s="90"/>
      <c r="AHW109" s="90"/>
      <c r="AHX109" s="90"/>
      <c r="AHY109" s="90"/>
      <c r="AHZ109" s="90"/>
      <c r="AIA109" s="90"/>
      <c r="AIB109" s="90"/>
      <c r="AIC109" s="90"/>
      <c r="AID109" s="90"/>
      <c r="AIE109" s="90"/>
      <c r="AIF109" s="90"/>
      <c r="AIG109" s="90"/>
      <c r="AIH109" s="90"/>
      <c r="AII109" s="90"/>
      <c r="AIJ109" s="90"/>
      <c r="AIK109" s="90"/>
      <c r="AIL109" s="90"/>
      <c r="AIM109" s="90"/>
      <c r="AIN109" s="90"/>
      <c r="AIO109" s="90"/>
      <c r="AIP109" s="90"/>
      <c r="AIQ109" s="90"/>
      <c r="AIR109" s="90"/>
      <c r="AIS109" s="90"/>
      <c r="AIT109" s="90"/>
      <c r="AIU109" s="90"/>
      <c r="AIV109" s="90"/>
      <c r="AIW109" s="90"/>
      <c r="AIX109" s="90"/>
      <c r="AIY109" s="90"/>
      <c r="AIZ109" s="90"/>
      <c r="AJA109" s="90"/>
      <c r="AJB109" s="90"/>
      <c r="AJC109" s="90"/>
      <c r="AJD109" s="90"/>
      <c r="AJE109" s="90"/>
      <c r="AJF109" s="90"/>
      <c r="AJG109" s="90"/>
      <c r="AJH109" s="90"/>
      <c r="AJI109" s="90"/>
      <c r="AJJ109" s="90"/>
      <c r="AJK109" s="90"/>
      <c r="AJL109" s="90"/>
      <c r="AJM109" s="90"/>
      <c r="AJN109" s="90"/>
      <c r="AJO109" s="90"/>
      <c r="AJP109" s="90"/>
      <c r="AJQ109" s="90"/>
      <c r="AJR109" s="90"/>
      <c r="AJS109" s="90"/>
      <c r="AJT109" s="90"/>
      <c r="AJU109" s="90"/>
      <c r="AJV109" s="90"/>
      <c r="AJW109" s="90"/>
      <c r="AJX109" s="90"/>
      <c r="AJY109" s="90"/>
      <c r="AJZ109" s="90"/>
      <c r="AKA109" s="90"/>
      <c r="AKB109" s="90"/>
      <c r="AKC109" s="90"/>
      <c r="AKD109" s="90"/>
      <c r="AKE109" s="90"/>
      <c r="AKF109" s="90"/>
      <c r="AKG109" s="90"/>
      <c r="AKH109" s="90"/>
      <c r="AKI109" s="90"/>
      <c r="AKJ109" s="90"/>
      <c r="AKK109" s="90"/>
      <c r="AKL109" s="90"/>
      <c r="AKM109" s="90"/>
      <c r="AKN109" s="90"/>
      <c r="AKO109" s="90"/>
      <c r="AKP109" s="90"/>
      <c r="AKQ109" s="90"/>
      <c r="AKR109" s="90"/>
      <c r="AKS109" s="90"/>
      <c r="AKT109" s="90"/>
      <c r="AKU109" s="90"/>
      <c r="AKV109" s="90"/>
      <c r="AKW109" s="90"/>
      <c r="AKX109" s="90"/>
      <c r="AKY109" s="90"/>
      <c r="AKZ109" s="90"/>
      <c r="ALA109" s="90"/>
      <c r="ALB109" s="90"/>
      <c r="ALC109" s="90"/>
      <c r="ALD109" s="90"/>
      <c r="ALE109" s="90"/>
      <c r="ALF109" s="90"/>
      <c r="ALG109" s="90"/>
      <c r="ALH109" s="90"/>
      <c r="ALI109" s="90"/>
      <c r="ALJ109" s="90"/>
      <c r="ALK109" s="90"/>
      <c r="ALL109" s="90"/>
      <c r="ALM109" s="90"/>
      <c r="ALN109" s="90"/>
      <c r="ALO109" s="90"/>
      <c r="ALP109" s="90"/>
      <c r="ALQ109" s="90"/>
      <c r="ALR109" s="90"/>
      <c r="ALS109" s="90"/>
      <c r="ALT109" s="90"/>
      <c r="ALU109" s="90"/>
      <c r="ALV109" s="90"/>
      <c r="ALW109" s="90"/>
      <c r="ALX109" s="90"/>
      <c r="ALY109" s="90"/>
      <c r="ALZ109" s="90"/>
      <c r="AMA109" s="90"/>
      <c r="AMB109" s="90"/>
      <c r="AMC109" s="90"/>
      <c r="AMD109" s="90"/>
      <c r="AME109" s="90"/>
      <c r="AMF109" s="90"/>
      <c r="AMG109" s="90"/>
      <c r="AMH109" s="90"/>
      <c r="AMI109" s="90"/>
    </row>
    <row r="110" spans="1:1023" ht="90" customHeight="1" x14ac:dyDescent="0.3">
      <c r="A110" s="430">
        <v>39</v>
      </c>
      <c r="B110" s="433" t="s">
        <v>712</v>
      </c>
      <c r="C110" s="367"/>
      <c r="D110" s="433" t="s">
        <v>840</v>
      </c>
      <c r="E110" s="433" t="s">
        <v>1074</v>
      </c>
      <c r="F110" s="427"/>
      <c r="G110" s="367"/>
      <c r="H110" s="416"/>
      <c r="I110" s="369"/>
      <c r="J110" s="136" t="s">
        <v>735</v>
      </c>
      <c r="K110" s="115" t="s">
        <v>1085</v>
      </c>
      <c r="L110" s="369"/>
      <c r="M110" s="419"/>
      <c r="N110" s="374"/>
      <c r="O110" s="369"/>
      <c r="P110" s="391"/>
      <c r="Q110" s="385"/>
      <c r="R110" s="393"/>
      <c r="S110" s="394"/>
      <c r="T110" s="385"/>
      <c r="U110" s="404"/>
      <c r="V110" s="136" t="s">
        <v>112</v>
      </c>
      <c r="W110" s="116" t="s">
        <v>873</v>
      </c>
      <c r="X110" s="117" t="s">
        <v>874</v>
      </c>
      <c r="Y110" s="118" t="s">
        <v>875</v>
      </c>
      <c r="Z110" s="119" t="s">
        <v>853</v>
      </c>
      <c r="AA110" s="120" t="str">
        <f t="shared" si="5"/>
        <v>Probabilidad</v>
      </c>
      <c r="AB110" s="121" t="s">
        <v>727</v>
      </c>
      <c r="AC110" s="121" t="s">
        <v>728</v>
      </c>
      <c r="AD110" s="122" t="str">
        <f t="shared" si="6"/>
        <v>40%</v>
      </c>
      <c r="AE110" s="121" t="s">
        <v>729</v>
      </c>
      <c r="AF110" s="121" t="s">
        <v>730</v>
      </c>
      <c r="AG110" s="121" t="s">
        <v>731</v>
      </c>
      <c r="AH110" s="123">
        <f>IFERROR(IF(AND(AA109="Probabilidad",AA110="Probabilidad"),(AI109-(+AI109*AD110)),IF(AND(AA110="Probabilidad",AA109="Impacto"),(AI109-(+AI109*AD110)),IF(AA110="Impacto",AI109,""))),"")</f>
        <v>0.14399999999999999</v>
      </c>
      <c r="AI110" s="122">
        <f t="shared" si="7"/>
        <v>0.14399999999999999</v>
      </c>
      <c r="AJ110" s="387"/>
      <c r="AK110" s="388"/>
      <c r="AL110" s="124">
        <f t="shared" ref="AL110:AL115" si="133">IFERROR(IF(AND(AA109="Impacto",AA110="Impacto"),(AL109-(+AL109*AD110)),IF(AND(AA110="Impacto",AA109="Probabilidad"),(AL109-(+AL109*AD110)),IF(AA110="Probabilidad",AL109,""))),"")</f>
        <v>0.8</v>
      </c>
      <c r="AM110" s="389"/>
      <c r="AN110" s="388"/>
      <c r="AO110" s="384"/>
      <c r="AP110" s="367"/>
      <c r="AQ110" s="120" t="s">
        <v>118</v>
      </c>
      <c r="AR110" s="134" t="s">
        <v>94</v>
      </c>
      <c r="AS110" s="134" t="s">
        <v>94</v>
      </c>
      <c r="AT110" s="134" t="s">
        <v>94</v>
      </c>
      <c r="AU110" s="134" t="s">
        <v>94</v>
      </c>
      <c r="AV110" s="371"/>
      <c r="AW110" s="142" t="s">
        <v>112</v>
      </c>
      <c r="AX110" s="253" t="s">
        <v>2867</v>
      </c>
      <c r="AY110" s="273" t="s">
        <v>2946</v>
      </c>
      <c r="AZ110" s="273" t="s">
        <v>2947</v>
      </c>
      <c r="BA110" s="143" t="s">
        <v>118</v>
      </c>
      <c r="BB110" s="128"/>
      <c r="BC110" s="128"/>
      <c r="BD110" s="128"/>
      <c r="BE110" s="421"/>
      <c r="BF110" s="423"/>
      <c r="BG110" s="423"/>
      <c r="BH110" s="131"/>
      <c r="AMI110" s="86"/>
    </row>
    <row r="111" spans="1:1023" ht="105" customHeight="1" x14ac:dyDescent="0.3">
      <c r="A111" s="430">
        <v>39</v>
      </c>
      <c r="B111" s="433" t="s">
        <v>712</v>
      </c>
      <c r="C111" s="367"/>
      <c r="D111" s="433" t="s">
        <v>840</v>
      </c>
      <c r="E111" s="433" t="s">
        <v>1074</v>
      </c>
      <c r="F111" s="427"/>
      <c r="G111" s="367"/>
      <c r="H111" s="416"/>
      <c r="I111" s="369"/>
      <c r="J111" s="136" t="s">
        <v>741</v>
      </c>
      <c r="K111" s="115" t="s">
        <v>1086</v>
      </c>
      <c r="L111" s="369"/>
      <c r="M111" s="419"/>
      <c r="N111" s="374"/>
      <c r="O111" s="369"/>
      <c r="P111" s="391"/>
      <c r="Q111" s="385"/>
      <c r="R111" s="393"/>
      <c r="S111" s="394"/>
      <c r="T111" s="385"/>
      <c r="U111" s="404"/>
      <c r="V111" s="136" t="s">
        <v>124</v>
      </c>
      <c r="W111" s="116" t="s">
        <v>1087</v>
      </c>
      <c r="X111" s="117" t="s">
        <v>1088</v>
      </c>
      <c r="Y111" s="118" t="s">
        <v>1089</v>
      </c>
      <c r="Z111" s="119" t="s">
        <v>853</v>
      </c>
      <c r="AA111" s="120" t="str">
        <f t="shared" si="5"/>
        <v>Probabilidad</v>
      </c>
      <c r="AB111" s="121" t="s">
        <v>740</v>
      </c>
      <c r="AC111" s="121" t="s">
        <v>728</v>
      </c>
      <c r="AD111" s="122" t="str">
        <f t="shared" si="6"/>
        <v>30%</v>
      </c>
      <c r="AE111" s="121" t="s">
        <v>729</v>
      </c>
      <c r="AF111" s="121" t="s">
        <v>730</v>
      </c>
      <c r="AG111" s="121" t="s">
        <v>731</v>
      </c>
      <c r="AH111" s="123">
        <f t="shared" ref="AH111:AH115" si="134">IFERROR(IF(AND(AA110="Probabilidad",AA111="Probabilidad"),(AI110-(+AI110*AD111)),IF(AND(AA111="Probabilidad",AA110="Impacto"),(AI110-(+AI110*AD111)),IF(AA111="Impacto",AI110,""))),"")</f>
        <v>0.1008</v>
      </c>
      <c r="AI111" s="122">
        <f t="shared" si="7"/>
        <v>0.1008</v>
      </c>
      <c r="AJ111" s="387"/>
      <c r="AK111" s="388"/>
      <c r="AL111" s="124">
        <f t="shared" si="133"/>
        <v>0.8</v>
      </c>
      <c r="AM111" s="389"/>
      <c r="AN111" s="388"/>
      <c r="AO111" s="384"/>
      <c r="AP111" s="367"/>
      <c r="AQ111" s="120" t="s">
        <v>128</v>
      </c>
      <c r="AR111" s="134" t="s">
        <v>94</v>
      </c>
      <c r="AS111" s="134" t="s">
        <v>94</v>
      </c>
      <c r="AT111" s="134" t="s">
        <v>94</v>
      </c>
      <c r="AU111" s="134" t="s">
        <v>94</v>
      </c>
      <c r="AV111" s="371"/>
      <c r="AW111" s="142" t="s">
        <v>124</v>
      </c>
      <c r="AX111" s="253" t="s">
        <v>2866</v>
      </c>
      <c r="AY111" s="273" t="s">
        <v>2948</v>
      </c>
      <c r="AZ111" s="273" t="s">
        <v>2949</v>
      </c>
      <c r="BA111" s="143" t="s">
        <v>128</v>
      </c>
      <c r="BB111" s="128"/>
      <c r="BC111" s="128"/>
      <c r="BD111" s="128"/>
      <c r="BE111" s="421"/>
      <c r="BF111" s="423"/>
      <c r="BG111" s="423"/>
      <c r="BH111" s="131"/>
      <c r="AMI111" s="86"/>
    </row>
    <row r="112" spans="1:1023" ht="87.75" customHeight="1" x14ac:dyDescent="0.3">
      <c r="A112" s="430">
        <v>39</v>
      </c>
      <c r="B112" s="433" t="s">
        <v>712</v>
      </c>
      <c r="C112" s="367"/>
      <c r="D112" s="433" t="s">
        <v>840</v>
      </c>
      <c r="E112" s="433" t="s">
        <v>1074</v>
      </c>
      <c r="F112" s="427"/>
      <c r="G112" s="367"/>
      <c r="H112" s="416"/>
      <c r="I112" s="369"/>
      <c r="J112" s="136" t="s">
        <v>749</v>
      </c>
      <c r="K112" s="115" t="s">
        <v>1090</v>
      </c>
      <c r="L112" s="369"/>
      <c r="M112" s="419"/>
      <c r="N112" s="374"/>
      <c r="O112" s="369"/>
      <c r="P112" s="391"/>
      <c r="Q112" s="385"/>
      <c r="R112" s="393"/>
      <c r="S112" s="394"/>
      <c r="T112" s="385"/>
      <c r="U112" s="404"/>
      <c r="V112" s="136" t="s">
        <v>131</v>
      </c>
      <c r="W112" s="116" t="s">
        <v>880</v>
      </c>
      <c r="X112" s="117" t="s">
        <v>881</v>
      </c>
      <c r="Y112" s="118" t="s">
        <v>882</v>
      </c>
      <c r="Z112" s="119" t="s">
        <v>853</v>
      </c>
      <c r="AA112" s="120" t="str">
        <f t="shared" si="5"/>
        <v>Probabilidad</v>
      </c>
      <c r="AB112" s="121" t="s">
        <v>740</v>
      </c>
      <c r="AC112" s="121" t="s">
        <v>728</v>
      </c>
      <c r="AD112" s="122" t="str">
        <f t="shared" si="6"/>
        <v>30%</v>
      </c>
      <c r="AE112" s="121" t="s">
        <v>729</v>
      </c>
      <c r="AF112" s="121" t="s">
        <v>730</v>
      </c>
      <c r="AG112" s="121" t="s">
        <v>731</v>
      </c>
      <c r="AH112" s="123">
        <f t="shared" si="134"/>
        <v>7.0559999999999998E-2</v>
      </c>
      <c r="AI112" s="122">
        <f t="shared" si="7"/>
        <v>7.0559999999999998E-2</v>
      </c>
      <c r="AJ112" s="387"/>
      <c r="AK112" s="388"/>
      <c r="AL112" s="124">
        <f t="shared" si="133"/>
        <v>0.8</v>
      </c>
      <c r="AM112" s="389"/>
      <c r="AN112" s="388"/>
      <c r="AO112" s="384"/>
      <c r="AP112" s="367"/>
      <c r="AQ112" s="120" t="s">
        <v>136</v>
      </c>
      <c r="AR112" s="134" t="s">
        <v>94</v>
      </c>
      <c r="AS112" s="134" t="s">
        <v>94</v>
      </c>
      <c r="AT112" s="134" t="s">
        <v>94</v>
      </c>
      <c r="AU112" s="134" t="s">
        <v>94</v>
      </c>
      <c r="AV112" s="371"/>
      <c r="AW112" s="142" t="s">
        <v>131</v>
      </c>
      <c r="AX112" s="253" t="s">
        <v>2866</v>
      </c>
      <c r="AY112" s="273" t="s">
        <v>2950</v>
      </c>
      <c r="AZ112" s="273" t="s">
        <v>2951</v>
      </c>
      <c r="BA112" s="143" t="s">
        <v>136</v>
      </c>
      <c r="BB112" s="128"/>
      <c r="BC112" s="128"/>
      <c r="BD112" s="128"/>
      <c r="BE112" s="421"/>
      <c r="BF112" s="423"/>
      <c r="BG112" s="423"/>
      <c r="BH112" s="131"/>
      <c r="AMI112" s="86"/>
    </row>
    <row r="113" spans="1:1023" ht="100.5" customHeight="1" x14ac:dyDescent="0.3">
      <c r="A113" s="430">
        <v>39</v>
      </c>
      <c r="B113" s="433" t="s">
        <v>712</v>
      </c>
      <c r="C113" s="367"/>
      <c r="D113" s="433" t="s">
        <v>840</v>
      </c>
      <c r="E113" s="433" t="s">
        <v>1074</v>
      </c>
      <c r="F113" s="427"/>
      <c r="G113" s="367"/>
      <c r="H113" s="416"/>
      <c r="I113" s="369"/>
      <c r="J113" s="136" t="s">
        <v>756</v>
      </c>
      <c r="K113" s="115" t="s">
        <v>1091</v>
      </c>
      <c r="L113" s="369"/>
      <c r="M113" s="419"/>
      <c r="N113" s="374"/>
      <c r="O113" s="369"/>
      <c r="P113" s="391"/>
      <c r="Q113" s="385"/>
      <c r="R113" s="393"/>
      <c r="S113" s="394"/>
      <c r="T113" s="385"/>
      <c r="U113" s="404"/>
      <c r="V113" s="136" t="s">
        <v>139</v>
      </c>
      <c r="W113" s="116" t="s">
        <v>1092</v>
      </c>
      <c r="X113" s="117" t="s">
        <v>1093</v>
      </c>
      <c r="Y113" s="118" t="s">
        <v>1094</v>
      </c>
      <c r="Z113" s="119" t="s">
        <v>853</v>
      </c>
      <c r="AA113" s="120" t="str">
        <f t="shared" si="5"/>
        <v>Probabilidad</v>
      </c>
      <c r="AB113" s="121" t="s">
        <v>740</v>
      </c>
      <c r="AC113" s="121" t="s">
        <v>728</v>
      </c>
      <c r="AD113" s="122" t="str">
        <f t="shared" si="6"/>
        <v>30%</v>
      </c>
      <c r="AE113" s="121" t="s">
        <v>729</v>
      </c>
      <c r="AF113" s="121" t="s">
        <v>730</v>
      </c>
      <c r="AG113" s="121" t="s">
        <v>731</v>
      </c>
      <c r="AH113" s="123">
        <f t="shared" si="134"/>
        <v>4.9391999999999998E-2</v>
      </c>
      <c r="AI113" s="122">
        <f t="shared" si="7"/>
        <v>4.9391999999999998E-2</v>
      </c>
      <c r="AJ113" s="387"/>
      <c r="AK113" s="388"/>
      <c r="AL113" s="124">
        <f t="shared" si="133"/>
        <v>0.8</v>
      </c>
      <c r="AM113" s="389"/>
      <c r="AN113" s="388"/>
      <c r="AO113" s="384"/>
      <c r="AP113" s="367"/>
      <c r="AQ113" s="120" t="s">
        <v>145</v>
      </c>
      <c r="AR113" s="134" t="s">
        <v>94</v>
      </c>
      <c r="AS113" s="134" t="s">
        <v>94</v>
      </c>
      <c r="AT113" s="134" t="s">
        <v>94</v>
      </c>
      <c r="AU113" s="134" t="s">
        <v>94</v>
      </c>
      <c r="AV113" s="371"/>
      <c r="AW113" s="142" t="s">
        <v>139</v>
      </c>
      <c r="AX113" s="253" t="s">
        <v>2866</v>
      </c>
      <c r="AY113" s="273" t="s">
        <v>2952</v>
      </c>
      <c r="AZ113" s="273" t="s">
        <v>2953</v>
      </c>
      <c r="BA113" s="143" t="s">
        <v>145</v>
      </c>
      <c r="BB113" s="128"/>
      <c r="BC113" s="128"/>
      <c r="BD113" s="128"/>
      <c r="BE113" s="421"/>
      <c r="BF113" s="423"/>
      <c r="BG113" s="423"/>
      <c r="BH113" s="131"/>
      <c r="AMI113" s="86"/>
    </row>
    <row r="114" spans="1:1023" ht="87" customHeight="1" x14ac:dyDescent="0.3">
      <c r="A114" s="430">
        <v>39</v>
      </c>
      <c r="B114" s="433" t="s">
        <v>712</v>
      </c>
      <c r="C114" s="367"/>
      <c r="D114" s="433" t="s">
        <v>840</v>
      </c>
      <c r="E114" s="433" t="s">
        <v>1074</v>
      </c>
      <c r="F114" s="427"/>
      <c r="G114" s="367"/>
      <c r="H114" s="416"/>
      <c r="I114" s="369"/>
      <c r="J114" s="136" t="s">
        <v>757</v>
      </c>
      <c r="K114" s="115" t="s">
        <v>1095</v>
      </c>
      <c r="L114" s="369"/>
      <c r="M114" s="419"/>
      <c r="N114" s="374"/>
      <c r="O114" s="369"/>
      <c r="P114" s="391"/>
      <c r="Q114" s="385"/>
      <c r="R114" s="393"/>
      <c r="S114" s="394"/>
      <c r="T114" s="385"/>
      <c r="U114" s="404"/>
      <c r="V114" s="136" t="s">
        <v>150</v>
      </c>
      <c r="W114" s="116" t="s">
        <v>1096</v>
      </c>
      <c r="X114" s="117" t="s">
        <v>1097</v>
      </c>
      <c r="Y114" s="118" t="s">
        <v>1094</v>
      </c>
      <c r="Z114" s="119" t="s">
        <v>853</v>
      </c>
      <c r="AA114" s="120" t="str">
        <f t="shared" si="5"/>
        <v>Probabilidad</v>
      </c>
      <c r="AB114" s="121" t="s">
        <v>740</v>
      </c>
      <c r="AC114" s="121" t="s">
        <v>728</v>
      </c>
      <c r="AD114" s="122" t="str">
        <f t="shared" si="6"/>
        <v>30%</v>
      </c>
      <c r="AE114" s="121" t="s">
        <v>729</v>
      </c>
      <c r="AF114" s="121" t="s">
        <v>730</v>
      </c>
      <c r="AG114" s="121" t="s">
        <v>731</v>
      </c>
      <c r="AH114" s="123">
        <f t="shared" si="134"/>
        <v>3.4574399999999998E-2</v>
      </c>
      <c r="AI114" s="122">
        <f t="shared" si="7"/>
        <v>3.4574399999999998E-2</v>
      </c>
      <c r="AJ114" s="387"/>
      <c r="AK114" s="388"/>
      <c r="AL114" s="124">
        <f t="shared" si="133"/>
        <v>0.8</v>
      </c>
      <c r="AM114" s="389"/>
      <c r="AN114" s="388"/>
      <c r="AO114" s="384"/>
      <c r="AP114" s="367"/>
      <c r="AQ114" s="120" t="s">
        <v>155</v>
      </c>
      <c r="AR114" s="119" t="s">
        <v>1098</v>
      </c>
      <c r="AS114" s="119" t="s">
        <v>853</v>
      </c>
      <c r="AT114" s="126">
        <v>44742</v>
      </c>
      <c r="AU114" s="127" t="s">
        <v>733</v>
      </c>
      <c r="AV114" s="371"/>
      <c r="AW114" s="142" t="s">
        <v>150</v>
      </c>
      <c r="AX114" s="253" t="s">
        <v>2866</v>
      </c>
      <c r="AY114" s="273" t="s">
        <v>2954</v>
      </c>
      <c r="AZ114" s="273" t="s">
        <v>2955</v>
      </c>
      <c r="BA114" s="143" t="s">
        <v>155</v>
      </c>
      <c r="BB114" s="253" t="s">
        <v>2866</v>
      </c>
      <c r="BC114" s="42" t="s">
        <v>3920</v>
      </c>
      <c r="BD114" s="42" t="s">
        <v>3921</v>
      </c>
      <c r="BE114" s="421"/>
      <c r="BF114" s="423"/>
      <c r="BG114" s="423"/>
      <c r="BH114" s="131"/>
      <c r="AMI114" s="86"/>
    </row>
    <row r="115" spans="1:1023" ht="30" customHeight="1" x14ac:dyDescent="0.3">
      <c r="A115" s="431">
        <v>39</v>
      </c>
      <c r="B115" s="434" t="s">
        <v>712</v>
      </c>
      <c r="C115" s="367"/>
      <c r="D115" s="434" t="s">
        <v>840</v>
      </c>
      <c r="E115" s="434" t="s">
        <v>1074</v>
      </c>
      <c r="F115" s="427"/>
      <c r="G115" s="367"/>
      <c r="H115" s="417"/>
      <c r="I115" s="369"/>
      <c r="J115" s="136" t="s">
        <v>758</v>
      </c>
      <c r="K115" s="115"/>
      <c r="L115" s="369"/>
      <c r="M115" s="420"/>
      <c r="N115" s="374"/>
      <c r="O115" s="369"/>
      <c r="P115" s="392"/>
      <c r="Q115" s="385"/>
      <c r="R115" s="393"/>
      <c r="S115" s="394"/>
      <c r="T115" s="385"/>
      <c r="U115" s="405"/>
      <c r="V115" s="136" t="s">
        <v>161</v>
      </c>
      <c r="W115" s="116"/>
      <c r="X115" s="150"/>
      <c r="Y115" s="151"/>
      <c r="Z115" s="116"/>
      <c r="AA115" s="120" t="str">
        <f t="shared" si="5"/>
        <v/>
      </c>
      <c r="AB115" s="121"/>
      <c r="AC115" s="121"/>
      <c r="AD115" s="122" t="str">
        <f t="shared" si="6"/>
        <v/>
      </c>
      <c r="AE115" s="121"/>
      <c r="AF115" s="121"/>
      <c r="AG115" s="121"/>
      <c r="AH115" s="123" t="str">
        <f t="shared" si="134"/>
        <v/>
      </c>
      <c r="AI115" s="122" t="str">
        <f t="shared" si="7"/>
        <v/>
      </c>
      <c r="AJ115" s="387"/>
      <c r="AK115" s="388"/>
      <c r="AL115" s="124" t="str">
        <f t="shared" si="133"/>
        <v/>
      </c>
      <c r="AM115" s="389"/>
      <c r="AN115" s="388"/>
      <c r="AO115" s="384"/>
      <c r="AP115" s="367"/>
      <c r="AQ115" s="120" t="s">
        <v>162</v>
      </c>
      <c r="AR115" s="119"/>
      <c r="AS115" s="119"/>
      <c r="AT115" s="126"/>
      <c r="AU115" s="119"/>
      <c r="AV115" s="372"/>
      <c r="AW115" s="142" t="s">
        <v>161</v>
      </c>
      <c r="AX115" s="128"/>
      <c r="AY115" s="129"/>
      <c r="AZ115" s="130"/>
      <c r="BA115" s="143" t="s">
        <v>162</v>
      </c>
      <c r="BB115" s="128"/>
      <c r="BC115" s="128"/>
      <c r="BD115" s="128"/>
      <c r="BE115" s="421"/>
      <c r="BF115" s="423"/>
      <c r="BG115" s="423"/>
      <c r="BH115" s="131"/>
      <c r="AMI115" s="86"/>
    </row>
    <row r="116" spans="1:1023" s="144" customFormat="1" ht="82.5" x14ac:dyDescent="0.25">
      <c r="A116" s="429">
        <v>40</v>
      </c>
      <c r="B116" s="432" t="s">
        <v>712</v>
      </c>
      <c r="C116" s="367" t="s">
        <v>713</v>
      </c>
      <c r="D116" s="432" t="s">
        <v>840</v>
      </c>
      <c r="E116" s="432" t="s">
        <v>1099</v>
      </c>
      <c r="F116" s="427" t="s">
        <v>1100</v>
      </c>
      <c r="G116" s="367" t="s">
        <v>1101</v>
      </c>
      <c r="H116" s="415" t="str">
        <f>IF(B116="Seguridad_Información","Posibilidad de "&amp;C116&amp;"con "&amp;M116&amp;" "&amp;"por"&amp;" "&amp;I116&amp;" "&amp;"debido a"&amp;" "&amp;L116,"Posibilidad de"&amp;" "&amp;M116&amp;" "&amp;"por"&amp;" "&amp;I116&amp;" debido a"&amp;" "&amp;L116)</f>
        <v>Posibilidad de Afectación Económica y Reputacional por no contar con información del estado de cuenta por activo debido a falencias en la identificación y seguimiento de movimientos contables causados</v>
      </c>
      <c r="I116" s="369" t="s">
        <v>1102</v>
      </c>
      <c r="J116" s="136" t="s">
        <v>717</v>
      </c>
      <c r="K116" s="115" t="s">
        <v>1103</v>
      </c>
      <c r="L116" s="369" t="s">
        <v>1104</v>
      </c>
      <c r="M116" s="418" t="s">
        <v>763</v>
      </c>
      <c r="N116" s="373" t="s">
        <v>1105</v>
      </c>
      <c r="O116" s="369" t="s">
        <v>722</v>
      </c>
      <c r="P116" s="390" t="str">
        <f>IF(OR($O116=[3]Tabla_Probabilidad!$D$30,$O116=[3]Tabla_Probabilidad!$D$32,$O116=[3]Tabla_Probabilidad!$J$32),"Muy Baja",IF(OR($O116=[3]Tabla_Probabilidad!$E$30,$O116=[3]Tabla_Probabilidad!$E$32,$O116=[3]Tabla_Probabilidad!$K$32),"Baja",IF(OR($O116=[3]Tabla_Probabilidad!$F$30,$O116=[3]Tabla_Probabilidad!$F$32,$O116=[3]Tabla_Probabilidad!$L$32),"Media",IF(OR($O116=[3]Tabla_Probabilidad!$G$30,$O116=[3]Tabla_Probabilidad!$G$32,$O116=[3]Tabla_Probabilidad!$M$32),"Alta",IF(OR($O116=[3]Tabla_Probabilidad!$H$30,$O116=[3]Tabla_Probabilidad!$H$32,$O116=[3]Tabla_Probabilidad!$N$32),"Muy Alta","")))))</f>
        <v>Media</v>
      </c>
      <c r="Q116" s="385">
        <f t="shared" ref="Q116" si="135">IF(P116="","",IF(P116="Muy Baja",0.2,IF(P116="Baja",0.4,IF(P116="Media",0.6,IF(P116="Alta",0.8,IF(P116="Muy Alta",1,))))))</f>
        <v>0.6</v>
      </c>
      <c r="R116" s="393" t="s">
        <v>787</v>
      </c>
      <c r="S116" s="394" t="str">
        <f>IF(OR($R116=[3]Tabla_Impacto!$D$24,$R116=[3]Tabla_Impacto!$D$27,$R116=[3]Tabla_Impacto!$J$24,$R116=[3]Tabla_Impacto!$P$26,$R116=[3]Tabla_Impacto!$V$26,$R116=[3]Tabla_Impacto!$AB$26),"Leve",IF(OR($R116=[3]Tabla_Impacto!$E$24,$R116=[3]Tabla_Impacto!$E$27,$R116=[3]Tabla_Impacto!$K$24,$R116=[3]Tabla_Impacto!$Q$26,$R116=[3]Tabla_Impacto!$W$26,$R116=[3]Tabla_Impacto!$AC$26),"Menor",IF(OR($R116=[3]Tabla_Impacto!$F$24,$R116=[3]Tabla_Impacto!$F$27,$R116=[3]Tabla_Impacto!$L$24,$R116=[3]Tabla_Impacto!$R$26,$R116=[3]Tabla_Impacto!$X$26,$R116=[3]Tabla_Impacto!$AD$26),"Moderado",IF(OR($R116=[3]Tabla_Impacto!$G$24,$R116=[3]Tabla_Impacto!$G$27,$R116=[3]Tabla_Impacto!$M$24,$R116=[3]Tabla_Impacto!$S$26,$R116=[3]Tabla_Impacto!$Y$26,$R116=[3]Tabla_Impacto!$AE$26),"Mayor",IF(OR($R116=[3]Tabla_Impacto!$H$24,$R116=[3]Tabla_Impacto!$H$27,$R116=[3]Tabla_Impacto!$N$24,$R116=[3]Tabla_Impacto!$T$26,$R116=[3]Tabla_Impacto!$Z$26,$R116=[3]Tabla_Impacto!$AF$26),"Catastrófico","")))))</f>
        <v>Catastrófico</v>
      </c>
      <c r="T116" s="385">
        <f t="shared" ref="T116" si="136">IF(S116="","",IF(S116="Leve",0.2,IF(S116="Menor",0.4,IF(S116="Moderado",0.6,IF(S116="Mayor",0.8,IF(S116="Catastrófico",1,))))))</f>
        <v>1</v>
      </c>
      <c r="U116" s="403" t="str">
        <f t="shared" ref="U116" si="137">IF(OR(AND(P116="Muy Baja",S116="Leve"),AND(P116="Muy Baja",S116="Menor"),AND(P116="Baja",S116="Leve")),"Bajo",IF(OR(AND(P116="Muy baja",S116="Moderado"),AND(P116="Baja",S116="Menor"),AND(P116="Baja",S116="Moderado"),AND(P116="Media",S116="Leve"),AND(P116="Media",S116="Menor"),AND(P116="Media",S116="Moderado"),AND(P116="Alta",S116="Leve"),AND(P116="Alta",S116="Menor")),"Moderado",IF(OR(AND(P116="Muy Baja",S116="Mayor"),AND(P116="Baja",S116="Mayor"),AND(P116="Media",S116="Mayor"),AND(P116="Alta",S116="Moderado"),AND(P116="Alta",S116="Mayor"),AND(P116="Muy Alta",S116="Leve"),AND(P116="Muy Alta",S116="Menor"),AND(P116="Muy Alta",S116="Moderado"),AND(P116="Muy Alta",S116="Mayor")),"Alto",IF(OR(AND(P116="Muy Baja",S116="Catastrófico"),AND(P116="Baja",S116="Catastrófico"),AND(P116="Media",S116="Catastrófico"),AND(P116="Alta",S116="Catastrófico"),AND(P116="Muy Alta",S116="Catastrófico")),"Extremo",""))))</f>
        <v>Extremo</v>
      </c>
      <c r="V116" s="136" t="s">
        <v>91</v>
      </c>
      <c r="W116" s="155" t="s">
        <v>1106</v>
      </c>
      <c r="X116" s="167" t="s">
        <v>1107</v>
      </c>
      <c r="Y116" s="118" t="s">
        <v>1089</v>
      </c>
      <c r="Z116" s="119" t="s">
        <v>853</v>
      </c>
      <c r="AA116" s="120" t="str">
        <f t="shared" si="5"/>
        <v>Probabilidad</v>
      </c>
      <c r="AB116" s="121" t="s">
        <v>727</v>
      </c>
      <c r="AC116" s="121" t="s">
        <v>728</v>
      </c>
      <c r="AD116" s="122" t="str">
        <f t="shared" si="6"/>
        <v>40%</v>
      </c>
      <c r="AE116" s="121" t="s">
        <v>729</v>
      </c>
      <c r="AF116" s="121" t="s">
        <v>730</v>
      </c>
      <c r="AG116" s="121" t="s">
        <v>731</v>
      </c>
      <c r="AH116" s="123">
        <f>IFERROR(IF(AA116="Probabilidad",(Q116-(+Q116*AD116)),IF(AA116="Impacto",Q116,"")),"")</f>
        <v>0.36</v>
      </c>
      <c r="AI116" s="122">
        <f t="shared" si="7"/>
        <v>0.36</v>
      </c>
      <c r="AJ116" s="387" t="str">
        <f t="shared" ref="AJ116" si="138">IFERROR(IF(AK116="","",IF(AK116&lt;=0.2,"Muy Baja",IF(AK116&lt;=0.4,"Baja",IF(AK116&lt;=0.6,"Media",IF(AK116&lt;=0.8,"Alta","Muy Alta"))))),"")</f>
        <v>Muy Baja</v>
      </c>
      <c r="AK116" s="388">
        <f t="shared" ref="AK116" si="139">IFERROR(LOOKUP(MAX(AI116:AI122)+1,(AI116:AI122)),"")</f>
        <v>0.1512</v>
      </c>
      <c r="AL116" s="124">
        <f>IFERROR(IF(AA116="Impacto",(T116-(+T116*AD116)),IF(AA116="Probabilidad",T116,"")),"")</f>
        <v>1</v>
      </c>
      <c r="AM116" s="389" t="str">
        <f t="shared" ref="AM116" si="140">IFERROR(IF(AN116="","",IF(AN116&lt;=0.2,"Leve",IF(AN116&lt;=0.4,"Menor",IF(AN116&lt;=0.6,"Moderado",IF(AN116&lt;=0.8,"Mayor","Catastrófico"))))),"")</f>
        <v>Catastrófico</v>
      </c>
      <c r="AN116" s="388">
        <f t="shared" ref="AN116" si="141">IFERROR(LOOKUP(MAX(AL116:AL122)+1,(AL116:AL122)),"")</f>
        <v>1</v>
      </c>
      <c r="AO116" s="384" t="str">
        <f t="shared" ref="AO116" si="142">IFERROR(IF(OR(AND(AJ116="Muy Baja",AM116="Leve"),AND(AJ116="Muy Baja",AM116="Menor"),AND(AJ116="Baja",AM116="Leve")),"Bajo",IF(OR(AND(AJ116="Muy baja",AM116="Moderado"),AND(AJ116="Baja",AM116="Menor"),AND(AJ116="Baja",AM116="Moderado"),AND(AJ116="Media",AM116="Leve"),AND(AJ116="Media",AM116="Menor"),AND(AJ116="Media",AM116="Moderado"),AND(AJ116="Alta",AM116="Leve"),AND(AJ116="Alta",AM116="Menor")),"Moderado",IF(OR(AND(AJ116="Muy Baja",AM116="Mayor"),AND(AJ116="Baja",AM116="Mayor"),AND(AJ116="Media",AM116="Mayor"),AND(AJ116="Alta",AM116="Moderado"),AND(AJ116="Alta",AM116="Mayor"),AND(AJ116="Muy Alta",AM116="Leve"),AND(AJ116="Muy Alta",AM116="Menor"),AND(AJ116="Muy Alta",AM116="Moderado"),AND(AJ116="Muy Alta",AM116="Mayor")),"Alto",IF(OR(AND(AJ116="Muy Baja",AM116="Catastrófico"),AND(AJ116="Baja",AM116="Catastrófico"),AND(AJ116="Media",AM116="Catastrófico"),AND(AJ116="Alta",AM116="Catastrófico"),AND(AJ116="Muy Alta",AM116="Catastrófico")),"Extremo","")))),"")</f>
        <v>Extremo</v>
      </c>
      <c r="AP116" s="367" t="s">
        <v>104</v>
      </c>
      <c r="AQ116" s="120" t="s">
        <v>105</v>
      </c>
      <c r="AR116" s="119" t="s">
        <v>1108</v>
      </c>
      <c r="AS116" s="175" t="s">
        <v>1109</v>
      </c>
      <c r="AT116" s="126" t="s">
        <v>555</v>
      </c>
      <c r="AU116" s="127" t="s">
        <v>733</v>
      </c>
      <c r="AV116" s="370" t="s">
        <v>1110</v>
      </c>
      <c r="AW116" s="142" t="s">
        <v>91</v>
      </c>
      <c r="AX116" s="253" t="s">
        <v>2866</v>
      </c>
      <c r="AY116" s="273" t="s">
        <v>2956</v>
      </c>
      <c r="AZ116" s="273" t="s">
        <v>2957</v>
      </c>
      <c r="BA116" s="143" t="s">
        <v>105</v>
      </c>
      <c r="BB116" s="128" t="s">
        <v>2866</v>
      </c>
      <c r="BC116" s="265" t="s">
        <v>3410</v>
      </c>
      <c r="BD116" s="265" t="s">
        <v>3411</v>
      </c>
      <c r="BE116" s="421" t="s">
        <v>2891</v>
      </c>
      <c r="BF116" s="423" t="s">
        <v>2987</v>
      </c>
      <c r="BG116" s="423" t="s">
        <v>2987</v>
      </c>
      <c r="BH116" s="131"/>
      <c r="BI116" s="90"/>
      <c r="BJ116" s="90"/>
      <c r="BK116" s="90"/>
      <c r="BL116" s="90"/>
      <c r="BM116" s="90"/>
      <c r="BN116" s="90"/>
      <c r="BO116" s="90"/>
      <c r="BP116" s="90"/>
      <c r="BQ116" s="90"/>
      <c r="BR116" s="90"/>
      <c r="BS116" s="90"/>
      <c r="BT116" s="90"/>
      <c r="BU116" s="90"/>
      <c r="BV116" s="90"/>
      <c r="BW116" s="90"/>
      <c r="BX116" s="90"/>
      <c r="BY116" s="90"/>
      <c r="BZ116" s="90"/>
      <c r="CA116" s="90"/>
      <c r="CB116" s="90"/>
      <c r="CC116" s="90"/>
      <c r="CD116" s="90"/>
      <c r="CE116" s="90"/>
      <c r="CF116" s="90"/>
      <c r="CG116" s="90"/>
      <c r="CH116" s="90"/>
      <c r="CI116" s="90"/>
      <c r="CJ116" s="90"/>
      <c r="CK116" s="90"/>
      <c r="CL116" s="90"/>
      <c r="CM116" s="90"/>
      <c r="CN116" s="90"/>
      <c r="CO116" s="90"/>
      <c r="CP116" s="90"/>
      <c r="CQ116" s="90"/>
      <c r="CR116" s="90"/>
      <c r="CS116" s="90"/>
      <c r="CT116" s="90"/>
      <c r="CU116" s="90"/>
      <c r="CV116" s="90"/>
      <c r="CW116" s="90"/>
      <c r="CX116" s="90"/>
      <c r="CY116" s="90"/>
      <c r="CZ116" s="90"/>
      <c r="DA116" s="90"/>
      <c r="DB116" s="90"/>
      <c r="DC116" s="90"/>
      <c r="DD116" s="90"/>
      <c r="DE116" s="90"/>
      <c r="DF116" s="90"/>
      <c r="DG116" s="90"/>
      <c r="DH116" s="90"/>
      <c r="DI116" s="90"/>
      <c r="DJ116" s="90"/>
      <c r="DK116" s="90"/>
      <c r="DL116" s="90"/>
      <c r="DM116" s="90"/>
      <c r="DN116" s="90"/>
      <c r="DO116" s="90"/>
      <c r="DP116" s="90"/>
      <c r="DQ116" s="90"/>
      <c r="DR116" s="90"/>
      <c r="DS116" s="90"/>
      <c r="DT116" s="90"/>
      <c r="DU116" s="90"/>
      <c r="DV116" s="90"/>
      <c r="DW116" s="90"/>
      <c r="DX116" s="90"/>
      <c r="DY116" s="90"/>
      <c r="DZ116" s="90"/>
      <c r="EA116" s="90"/>
      <c r="EB116" s="90"/>
      <c r="EC116" s="90"/>
      <c r="ED116" s="90"/>
      <c r="EE116" s="90"/>
      <c r="EF116" s="90"/>
      <c r="EG116" s="90"/>
      <c r="EH116" s="90"/>
      <c r="EI116" s="90"/>
      <c r="EJ116" s="90"/>
      <c r="EK116" s="90"/>
      <c r="EL116" s="90"/>
      <c r="EM116" s="90"/>
      <c r="EN116" s="90"/>
      <c r="EO116" s="90"/>
      <c r="EP116" s="90"/>
      <c r="EQ116" s="90"/>
      <c r="ER116" s="90"/>
      <c r="ES116" s="90"/>
      <c r="ET116" s="90"/>
      <c r="EU116" s="90"/>
      <c r="EV116" s="90"/>
      <c r="EW116" s="90"/>
      <c r="EX116" s="90"/>
      <c r="EY116" s="90"/>
      <c r="EZ116" s="90"/>
      <c r="FA116" s="90"/>
      <c r="FB116" s="90"/>
      <c r="FC116" s="90"/>
      <c r="FD116" s="90"/>
      <c r="FE116" s="90"/>
      <c r="FF116" s="90"/>
      <c r="FG116" s="90"/>
      <c r="FH116" s="90"/>
      <c r="FI116" s="90"/>
      <c r="FJ116" s="90"/>
      <c r="FK116" s="90"/>
      <c r="FL116" s="90"/>
      <c r="FM116" s="90"/>
      <c r="FN116" s="90"/>
      <c r="FO116" s="90"/>
      <c r="FP116" s="90"/>
      <c r="FQ116" s="90"/>
      <c r="FR116" s="90"/>
      <c r="FS116" s="90"/>
      <c r="FT116" s="90"/>
      <c r="FU116" s="90"/>
      <c r="FV116" s="90"/>
      <c r="FW116" s="90"/>
      <c r="FX116" s="90"/>
      <c r="FY116" s="90"/>
      <c r="FZ116" s="90"/>
      <c r="GA116" s="90"/>
      <c r="GB116" s="90"/>
      <c r="GC116" s="90"/>
      <c r="GD116" s="90"/>
      <c r="GE116" s="90"/>
      <c r="GF116" s="90"/>
      <c r="GG116" s="90"/>
      <c r="GH116" s="90"/>
      <c r="GI116" s="90"/>
      <c r="GJ116" s="90"/>
      <c r="GK116" s="90"/>
      <c r="GL116" s="90"/>
      <c r="GM116" s="90"/>
      <c r="GN116" s="90"/>
      <c r="GO116" s="90"/>
      <c r="GP116" s="90"/>
      <c r="GQ116" s="90"/>
      <c r="GR116" s="90"/>
      <c r="GS116" s="90"/>
      <c r="GT116" s="90"/>
      <c r="GU116" s="90"/>
      <c r="GV116" s="90"/>
      <c r="GW116" s="90"/>
      <c r="GX116" s="90"/>
      <c r="GY116" s="90"/>
      <c r="GZ116" s="90"/>
      <c r="HA116" s="90"/>
      <c r="HB116" s="90"/>
      <c r="HC116" s="90"/>
      <c r="HD116" s="90"/>
      <c r="HE116" s="90"/>
      <c r="HF116" s="90"/>
      <c r="HG116" s="90"/>
      <c r="HH116" s="90"/>
      <c r="HI116" s="90"/>
      <c r="HJ116" s="90"/>
      <c r="HK116" s="90"/>
      <c r="HL116" s="90"/>
      <c r="HM116" s="90"/>
      <c r="HN116" s="90"/>
      <c r="HO116" s="90"/>
      <c r="HP116" s="90"/>
      <c r="HQ116" s="90"/>
      <c r="HR116" s="90"/>
      <c r="HS116" s="90"/>
      <c r="HT116" s="90"/>
      <c r="HU116" s="90"/>
      <c r="HV116" s="90"/>
      <c r="HW116" s="90"/>
      <c r="HX116" s="90"/>
      <c r="HY116" s="90"/>
      <c r="HZ116" s="90"/>
      <c r="IA116" s="90"/>
      <c r="IB116" s="90"/>
      <c r="IC116" s="90"/>
      <c r="ID116" s="90"/>
      <c r="IE116" s="90"/>
      <c r="IF116" s="90"/>
      <c r="IG116" s="90"/>
      <c r="IH116" s="90"/>
      <c r="II116" s="90"/>
      <c r="IJ116" s="90"/>
      <c r="IK116" s="90"/>
      <c r="IL116" s="90"/>
      <c r="IM116" s="90"/>
      <c r="IN116" s="90"/>
      <c r="IO116" s="90"/>
      <c r="IP116" s="90"/>
      <c r="IQ116" s="90"/>
      <c r="IR116" s="90"/>
      <c r="IS116" s="90"/>
      <c r="IT116" s="90"/>
      <c r="IU116" s="90"/>
      <c r="IV116" s="90"/>
      <c r="IW116" s="90"/>
      <c r="IX116" s="90"/>
      <c r="IY116" s="90"/>
      <c r="IZ116" s="90"/>
      <c r="JA116" s="90"/>
      <c r="JB116" s="90"/>
      <c r="JC116" s="90"/>
      <c r="JD116" s="90"/>
      <c r="JE116" s="90"/>
      <c r="JF116" s="90"/>
      <c r="JG116" s="90"/>
      <c r="JH116" s="90"/>
      <c r="JI116" s="90"/>
      <c r="JJ116" s="90"/>
      <c r="JK116" s="90"/>
      <c r="JL116" s="90"/>
      <c r="JM116" s="90"/>
      <c r="JN116" s="90"/>
      <c r="JO116" s="90"/>
      <c r="JP116" s="90"/>
      <c r="JQ116" s="90"/>
      <c r="JR116" s="90"/>
      <c r="JS116" s="90"/>
      <c r="JT116" s="90"/>
      <c r="JU116" s="90"/>
      <c r="JV116" s="90"/>
      <c r="JW116" s="90"/>
      <c r="JX116" s="90"/>
      <c r="JY116" s="90"/>
      <c r="JZ116" s="90"/>
      <c r="KA116" s="90"/>
      <c r="KB116" s="90"/>
      <c r="KC116" s="90"/>
      <c r="KD116" s="90"/>
      <c r="KE116" s="90"/>
      <c r="KF116" s="90"/>
      <c r="KG116" s="90"/>
      <c r="KH116" s="90"/>
      <c r="KI116" s="90"/>
      <c r="KJ116" s="90"/>
      <c r="KK116" s="90"/>
      <c r="KL116" s="90"/>
      <c r="KM116" s="90"/>
      <c r="KN116" s="90"/>
      <c r="KO116" s="90"/>
      <c r="KP116" s="90"/>
      <c r="KQ116" s="90"/>
      <c r="KR116" s="90"/>
      <c r="KS116" s="90"/>
      <c r="KT116" s="90"/>
      <c r="KU116" s="90"/>
      <c r="KV116" s="90"/>
      <c r="KW116" s="90"/>
      <c r="KX116" s="90"/>
      <c r="KY116" s="90"/>
      <c r="KZ116" s="90"/>
      <c r="LA116" s="90"/>
      <c r="LB116" s="90"/>
      <c r="LC116" s="90"/>
      <c r="LD116" s="90"/>
      <c r="LE116" s="90"/>
      <c r="LF116" s="90"/>
      <c r="LG116" s="90"/>
      <c r="LH116" s="90"/>
      <c r="LI116" s="90"/>
      <c r="LJ116" s="90"/>
      <c r="LK116" s="90"/>
      <c r="LL116" s="90"/>
      <c r="LM116" s="90"/>
      <c r="LN116" s="90"/>
      <c r="LO116" s="90"/>
      <c r="LP116" s="90"/>
      <c r="LQ116" s="90"/>
      <c r="LR116" s="90"/>
      <c r="LS116" s="90"/>
      <c r="LT116" s="90"/>
      <c r="LU116" s="90"/>
      <c r="LV116" s="90"/>
      <c r="LW116" s="90"/>
      <c r="LX116" s="90"/>
      <c r="LY116" s="90"/>
      <c r="LZ116" s="90"/>
      <c r="MA116" s="90"/>
      <c r="MB116" s="90"/>
      <c r="MC116" s="90"/>
      <c r="MD116" s="90"/>
      <c r="ME116" s="90"/>
      <c r="MF116" s="90"/>
      <c r="MG116" s="90"/>
      <c r="MH116" s="90"/>
      <c r="MI116" s="90"/>
      <c r="MJ116" s="90"/>
      <c r="MK116" s="90"/>
      <c r="ML116" s="90"/>
      <c r="MM116" s="90"/>
      <c r="MN116" s="90"/>
      <c r="MO116" s="90"/>
      <c r="MP116" s="90"/>
      <c r="MQ116" s="90"/>
      <c r="MR116" s="90"/>
      <c r="MS116" s="90"/>
      <c r="MT116" s="90"/>
      <c r="MU116" s="90"/>
      <c r="MV116" s="90"/>
      <c r="MW116" s="90"/>
      <c r="MX116" s="90"/>
      <c r="MY116" s="90"/>
      <c r="MZ116" s="90"/>
      <c r="NA116" s="90"/>
      <c r="NB116" s="90"/>
      <c r="NC116" s="90"/>
      <c r="ND116" s="90"/>
      <c r="NE116" s="90"/>
      <c r="NF116" s="90"/>
      <c r="NG116" s="90"/>
      <c r="NH116" s="90"/>
      <c r="NI116" s="90"/>
      <c r="NJ116" s="90"/>
      <c r="NK116" s="90"/>
      <c r="NL116" s="90"/>
      <c r="NM116" s="90"/>
      <c r="NN116" s="90"/>
      <c r="NO116" s="90"/>
      <c r="NP116" s="90"/>
      <c r="NQ116" s="90"/>
      <c r="NR116" s="90"/>
      <c r="NS116" s="90"/>
      <c r="NT116" s="90"/>
      <c r="NU116" s="90"/>
      <c r="NV116" s="90"/>
      <c r="NW116" s="90"/>
      <c r="NX116" s="90"/>
      <c r="NY116" s="90"/>
      <c r="NZ116" s="90"/>
      <c r="OA116" s="90"/>
      <c r="OB116" s="90"/>
      <c r="OC116" s="90"/>
      <c r="OD116" s="90"/>
      <c r="OE116" s="90"/>
      <c r="OF116" s="90"/>
      <c r="OG116" s="90"/>
      <c r="OH116" s="90"/>
      <c r="OI116" s="90"/>
      <c r="OJ116" s="90"/>
      <c r="OK116" s="90"/>
      <c r="OL116" s="90"/>
      <c r="OM116" s="90"/>
      <c r="ON116" s="90"/>
      <c r="OO116" s="90"/>
      <c r="OP116" s="90"/>
      <c r="OQ116" s="90"/>
      <c r="OR116" s="90"/>
      <c r="OS116" s="90"/>
      <c r="OT116" s="90"/>
      <c r="OU116" s="90"/>
      <c r="OV116" s="90"/>
      <c r="OW116" s="90"/>
      <c r="OX116" s="90"/>
      <c r="OY116" s="90"/>
      <c r="OZ116" s="90"/>
      <c r="PA116" s="90"/>
      <c r="PB116" s="90"/>
      <c r="PC116" s="90"/>
      <c r="PD116" s="90"/>
      <c r="PE116" s="90"/>
      <c r="PF116" s="90"/>
      <c r="PG116" s="90"/>
      <c r="PH116" s="90"/>
      <c r="PI116" s="90"/>
      <c r="PJ116" s="90"/>
      <c r="PK116" s="90"/>
      <c r="PL116" s="90"/>
      <c r="PM116" s="90"/>
      <c r="PN116" s="90"/>
      <c r="PO116" s="90"/>
      <c r="PP116" s="90"/>
      <c r="PQ116" s="90"/>
      <c r="PR116" s="90"/>
      <c r="PS116" s="90"/>
      <c r="PT116" s="90"/>
      <c r="PU116" s="90"/>
      <c r="PV116" s="90"/>
      <c r="PW116" s="90"/>
      <c r="PX116" s="90"/>
      <c r="PY116" s="90"/>
      <c r="PZ116" s="90"/>
      <c r="QA116" s="90"/>
      <c r="QB116" s="90"/>
      <c r="QC116" s="90"/>
      <c r="QD116" s="90"/>
      <c r="QE116" s="90"/>
      <c r="QF116" s="90"/>
      <c r="QG116" s="90"/>
      <c r="QH116" s="90"/>
      <c r="QI116" s="90"/>
      <c r="QJ116" s="90"/>
      <c r="QK116" s="90"/>
      <c r="QL116" s="90"/>
      <c r="QM116" s="90"/>
      <c r="QN116" s="90"/>
      <c r="QO116" s="90"/>
      <c r="QP116" s="90"/>
      <c r="QQ116" s="90"/>
      <c r="QR116" s="90"/>
      <c r="QS116" s="90"/>
      <c r="QT116" s="90"/>
      <c r="QU116" s="90"/>
      <c r="QV116" s="90"/>
      <c r="QW116" s="90"/>
      <c r="QX116" s="90"/>
      <c r="QY116" s="90"/>
      <c r="QZ116" s="90"/>
      <c r="RA116" s="90"/>
      <c r="RB116" s="90"/>
      <c r="RC116" s="90"/>
      <c r="RD116" s="90"/>
      <c r="RE116" s="90"/>
      <c r="RF116" s="90"/>
      <c r="RG116" s="90"/>
      <c r="RH116" s="90"/>
      <c r="RI116" s="90"/>
      <c r="RJ116" s="90"/>
      <c r="RK116" s="90"/>
      <c r="RL116" s="90"/>
      <c r="RM116" s="90"/>
      <c r="RN116" s="90"/>
      <c r="RO116" s="90"/>
      <c r="RP116" s="90"/>
      <c r="RQ116" s="90"/>
      <c r="RR116" s="90"/>
      <c r="RS116" s="90"/>
      <c r="RT116" s="90"/>
      <c r="RU116" s="90"/>
      <c r="RV116" s="90"/>
      <c r="RW116" s="90"/>
      <c r="RX116" s="90"/>
      <c r="RY116" s="90"/>
      <c r="RZ116" s="90"/>
      <c r="SA116" s="90"/>
      <c r="SB116" s="90"/>
      <c r="SC116" s="90"/>
      <c r="SD116" s="90"/>
      <c r="SE116" s="90"/>
      <c r="SF116" s="90"/>
      <c r="SG116" s="90"/>
      <c r="SH116" s="90"/>
      <c r="SI116" s="90"/>
      <c r="SJ116" s="90"/>
      <c r="SK116" s="90"/>
      <c r="SL116" s="90"/>
      <c r="SM116" s="90"/>
      <c r="SN116" s="90"/>
      <c r="SO116" s="90"/>
      <c r="SP116" s="90"/>
      <c r="SQ116" s="90"/>
      <c r="SR116" s="90"/>
      <c r="SS116" s="90"/>
      <c r="ST116" s="90"/>
      <c r="SU116" s="90"/>
      <c r="SV116" s="90"/>
      <c r="SW116" s="90"/>
      <c r="SX116" s="90"/>
      <c r="SY116" s="90"/>
      <c r="SZ116" s="90"/>
      <c r="TA116" s="90"/>
      <c r="TB116" s="90"/>
      <c r="TC116" s="90"/>
      <c r="TD116" s="90"/>
      <c r="TE116" s="90"/>
      <c r="TF116" s="90"/>
      <c r="TG116" s="90"/>
      <c r="TH116" s="90"/>
      <c r="TI116" s="90"/>
      <c r="TJ116" s="90"/>
      <c r="TK116" s="90"/>
      <c r="TL116" s="90"/>
      <c r="TM116" s="90"/>
      <c r="TN116" s="90"/>
      <c r="TO116" s="90"/>
      <c r="TP116" s="90"/>
      <c r="TQ116" s="90"/>
      <c r="TR116" s="90"/>
      <c r="TS116" s="90"/>
      <c r="TT116" s="90"/>
      <c r="TU116" s="90"/>
      <c r="TV116" s="90"/>
      <c r="TW116" s="90"/>
      <c r="TX116" s="90"/>
      <c r="TY116" s="90"/>
      <c r="TZ116" s="90"/>
      <c r="UA116" s="90"/>
      <c r="UB116" s="90"/>
      <c r="UC116" s="90"/>
      <c r="UD116" s="90"/>
      <c r="UE116" s="90"/>
      <c r="UF116" s="90"/>
      <c r="UG116" s="90"/>
      <c r="UH116" s="90"/>
      <c r="UI116" s="90"/>
      <c r="UJ116" s="90"/>
      <c r="UK116" s="90"/>
      <c r="UL116" s="90"/>
      <c r="UM116" s="90"/>
      <c r="UN116" s="90"/>
      <c r="UO116" s="90"/>
      <c r="UP116" s="90"/>
      <c r="UQ116" s="90"/>
      <c r="UR116" s="90"/>
      <c r="US116" s="90"/>
      <c r="UT116" s="90"/>
      <c r="UU116" s="90"/>
      <c r="UV116" s="90"/>
      <c r="UW116" s="90"/>
      <c r="UX116" s="90"/>
      <c r="UY116" s="90"/>
      <c r="UZ116" s="90"/>
      <c r="VA116" s="90"/>
      <c r="VB116" s="90"/>
      <c r="VC116" s="90"/>
      <c r="VD116" s="90"/>
      <c r="VE116" s="90"/>
      <c r="VF116" s="90"/>
      <c r="VG116" s="90"/>
      <c r="VH116" s="90"/>
      <c r="VI116" s="90"/>
      <c r="VJ116" s="90"/>
      <c r="VK116" s="90"/>
      <c r="VL116" s="90"/>
      <c r="VM116" s="90"/>
      <c r="VN116" s="90"/>
      <c r="VO116" s="90"/>
      <c r="VP116" s="90"/>
      <c r="VQ116" s="90"/>
      <c r="VR116" s="90"/>
      <c r="VS116" s="90"/>
      <c r="VT116" s="90"/>
      <c r="VU116" s="90"/>
      <c r="VV116" s="90"/>
      <c r="VW116" s="90"/>
      <c r="VX116" s="90"/>
      <c r="VY116" s="90"/>
      <c r="VZ116" s="90"/>
      <c r="WA116" s="90"/>
      <c r="WB116" s="90"/>
      <c r="WC116" s="90"/>
      <c r="WD116" s="90"/>
      <c r="WE116" s="90"/>
      <c r="WF116" s="90"/>
      <c r="WG116" s="90"/>
      <c r="WH116" s="90"/>
      <c r="WI116" s="90"/>
      <c r="WJ116" s="90"/>
      <c r="WK116" s="90"/>
      <c r="WL116" s="90"/>
      <c r="WM116" s="90"/>
      <c r="WN116" s="90"/>
      <c r="WO116" s="90"/>
      <c r="WP116" s="90"/>
      <c r="WQ116" s="90"/>
      <c r="WR116" s="90"/>
      <c r="WS116" s="90"/>
      <c r="WT116" s="90"/>
      <c r="WU116" s="90"/>
      <c r="WV116" s="90"/>
      <c r="WW116" s="90"/>
      <c r="WX116" s="90"/>
      <c r="WY116" s="90"/>
      <c r="WZ116" s="90"/>
      <c r="XA116" s="90"/>
      <c r="XB116" s="90"/>
      <c r="XC116" s="90"/>
      <c r="XD116" s="90"/>
      <c r="XE116" s="90"/>
      <c r="XF116" s="90"/>
      <c r="XG116" s="90"/>
      <c r="XH116" s="90"/>
      <c r="XI116" s="90"/>
      <c r="XJ116" s="90"/>
      <c r="XK116" s="90"/>
      <c r="XL116" s="90"/>
      <c r="XM116" s="90"/>
      <c r="XN116" s="90"/>
      <c r="XO116" s="90"/>
      <c r="XP116" s="90"/>
      <c r="XQ116" s="90"/>
      <c r="XR116" s="90"/>
      <c r="XS116" s="90"/>
      <c r="XT116" s="90"/>
      <c r="XU116" s="90"/>
      <c r="XV116" s="90"/>
      <c r="XW116" s="90"/>
      <c r="XX116" s="90"/>
      <c r="XY116" s="90"/>
      <c r="XZ116" s="90"/>
      <c r="YA116" s="90"/>
      <c r="YB116" s="90"/>
      <c r="YC116" s="90"/>
      <c r="YD116" s="90"/>
      <c r="YE116" s="90"/>
      <c r="YF116" s="90"/>
      <c r="YG116" s="90"/>
      <c r="YH116" s="90"/>
      <c r="YI116" s="90"/>
      <c r="YJ116" s="90"/>
      <c r="YK116" s="90"/>
      <c r="YL116" s="90"/>
      <c r="YM116" s="90"/>
      <c r="YN116" s="90"/>
      <c r="YO116" s="90"/>
      <c r="YP116" s="90"/>
      <c r="YQ116" s="90"/>
      <c r="YR116" s="90"/>
      <c r="YS116" s="90"/>
      <c r="YT116" s="90"/>
      <c r="YU116" s="90"/>
      <c r="YV116" s="90"/>
      <c r="YW116" s="90"/>
      <c r="YX116" s="90"/>
      <c r="YY116" s="90"/>
      <c r="YZ116" s="90"/>
      <c r="ZA116" s="90"/>
      <c r="ZB116" s="90"/>
      <c r="ZC116" s="90"/>
      <c r="ZD116" s="90"/>
      <c r="ZE116" s="90"/>
      <c r="ZF116" s="90"/>
      <c r="ZG116" s="90"/>
      <c r="ZH116" s="90"/>
      <c r="ZI116" s="90"/>
      <c r="ZJ116" s="90"/>
      <c r="ZK116" s="90"/>
      <c r="ZL116" s="90"/>
      <c r="ZM116" s="90"/>
      <c r="ZN116" s="90"/>
      <c r="ZO116" s="90"/>
      <c r="ZP116" s="90"/>
      <c r="ZQ116" s="90"/>
      <c r="ZR116" s="90"/>
      <c r="ZS116" s="90"/>
      <c r="ZT116" s="90"/>
      <c r="ZU116" s="90"/>
      <c r="ZV116" s="90"/>
      <c r="ZW116" s="90"/>
      <c r="ZX116" s="90"/>
      <c r="ZY116" s="90"/>
      <c r="ZZ116" s="90"/>
      <c r="AAA116" s="90"/>
      <c r="AAB116" s="90"/>
      <c r="AAC116" s="90"/>
      <c r="AAD116" s="90"/>
      <c r="AAE116" s="90"/>
      <c r="AAF116" s="90"/>
      <c r="AAG116" s="90"/>
      <c r="AAH116" s="90"/>
      <c r="AAI116" s="90"/>
      <c r="AAJ116" s="90"/>
      <c r="AAK116" s="90"/>
      <c r="AAL116" s="90"/>
      <c r="AAM116" s="90"/>
      <c r="AAN116" s="90"/>
      <c r="AAO116" s="90"/>
      <c r="AAP116" s="90"/>
      <c r="AAQ116" s="90"/>
      <c r="AAR116" s="90"/>
      <c r="AAS116" s="90"/>
      <c r="AAT116" s="90"/>
      <c r="AAU116" s="90"/>
      <c r="AAV116" s="90"/>
      <c r="AAW116" s="90"/>
      <c r="AAX116" s="90"/>
      <c r="AAY116" s="90"/>
      <c r="AAZ116" s="90"/>
      <c r="ABA116" s="90"/>
      <c r="ABB116" s="90"/>
      <c r="ABC116" s="90"/>
      <c r="ABD116" s="90"/>
      <c r="ABE116" s="90"/>
      <c r="ABF116" s="90"/>
      <c r="ABG116" s="90"/>
      <c r="ABH116" s="90"/>
      <c r="ABI116" s="90"/>
      <c r="ABJ116" s="90"/>
      <c r="ABK116" s="90"/>
      <c r="ABL116" s="90"/>
      <c r="ABM116" s="90"/>
      <c r="ABN116" s="90"/>
      <c r="ABO116" s="90"/>
      <c r="ABP116" s="90"/>
      <c r="ABQ116" s="90"/>
      <c r="ABR116" s="90"/>
      <c r="ABS116" s="90"/>
      <c r="ABT116" s="90"/>
      <c r="ABU116" s="90"/>
      <c r="ABV116" s="90"/>
      <c r="ABW116" s="90"/>
      <c r="ABX116" s="90"/>
      <c r="ABY116" s="90"/>
      <c r="ABZ116" s="90"/>
      <c r="ACA116" s="90"/>
      <c r="ACB116" s="90"/>
      <c r="ACC116" s="90"/>
      <c r="ACD116" s="90"/>
      <c r="ACE116" s="90"/>
      <c r="ACF116" s="90"/>
      <c r="ACG116" s="90"/>
      <c r="ACH116" s="90"/>
      <c r="ACI116" s="90"/>
      <c r="ACJ116" s="90"/>
      <c r="ACK116" s="90"/>
      <c r="ACL116" s="90"/>
      <c r="ACM116" s="90"/>
      <c r="ACN116" s="90"/>
      <c r="ACO116" s="90"/>
      <c r="ACP116" s="90"/>
      <c r="ACQ116" s="90"/>
      <c r="ACR116" s="90"/>
      <c r="ACS116" s="90"/>
      <c r="ACT116" s="90"/>
      <c r="ACU116" s="90"/>
      <c r="ACV116" s="90"/>
      <c r="ACW116" s="90"/>
      <c r="ACX116" s="90"/>
      <c r="ACY116" s="90"/>
      <c r="ACZ116" s="90"/>
      <c r="ADA116" s="90"/>
      <c r="ADB116" s="90"/>
      <c r="ADC116" s="90"/>
      <c r="ADD116" s="90"/>
      <c r="ADE116" s="90"/>
      <c r="ADF116" s="90"/>
      <c r="ADG116" s="90"/>
      <c r="ADH116" s="90"/>
      <c r="ADI116" s="90"/>
      <c r="ADJ116" s="90"/>
      <c r="ADK116" s="90"/>
      <c r="ADL116" s="90"/>
      <c r="ADM116" s="90"/>
      <c r="ADN116" s="90"/>
      <c r="ADO116" s="90"/>
      <c r="ADP116" s="90"/>
      <c r="ADQ116" s="90"/>
      <c r="ADR116" s="90"/>
      <c r="ADS116" s="90"/>
      <c r="ADT116" s="90"/>
      <c r="ADU116" s="90"/>
      <c r="ADV116" s="90"/>
      <c r="ADW116" s="90"/>
      <c r="ADX116" s="90"/>
      <c r="ADY116" s="90"/>
      <c r="ADZ116" s="90"/>
      <c r="AEA116" s="90"/>
      <c r="AEB116" s="90"/>
      <c r="AEC116" s="90"/>
      <c r="AED116" s="90"/>
      <c r="AEE116" s="90"/>
      <c r="AEF116" s="90"/>
      <c r="AEG116" s="90"/>
      <c r="AEH116" s="90"/>
      <c r="AEI116" s="90"/>
      <c r="AEJ116" s="90"/>
      <c r="AEK116" s="90"/>
      <c r="AEL116" s="90"/>
      <c r="AEM116" s="90"/>
      <c r="AEN116" s="90"/>
      <c r="AEO116" s="90"/>
      <c r="AEP116" s="90"/>
      <c r="AEQ116" s="90"/>
      <c r="AER116" s="90"/>
      <c r="AES116" s="90"/>
      <c r="AET116" s="90"/>
      <c r="AEU116" s="90"/>
      <c r="AEV116" s="90"/>
      <c r="AEW116" s="90"/>
      <c r="AEX116" s="90"/>
      <c r="AEY116" s="90"/>
      <c r="AEZ116" s="90"/>
      <c r="AFA116" s="90"/>
      <c r="AFB116" s="90"/>
      <c r="AFC116" s="90"/>
      <c r="AFD116" s="90"/>
      <c r="AFE116" s="90"/>
      <c r="AFF116" s="90"/>
      <c r="AFG116" s="90"/>
      <c r="AFH116" s="90"/>
      <c r="AFI116" s="90"/>
      <c r="AFJ116" s="90"/>
      <c r="AFK116" s="90"/>
      <c r="AFL116" s="90"/>
      <c r="AFM116" s="90"/>
      <c r="AFN116" s="90"/>
      <c r="AFO116" s="90"/>
      <c r="AFP116" s="90"/>
      <c r="AFQ116" s="90"/>
      <c r="AFR116" s="90"/>
      <c r="AFS116" s="90"/>
      <c r="AFT116" s="90"/>
      <c r="AFU116" s="90"/>
      <c r="AFV116" s="90"/>
      <c r="AFW116" s="90"/>
      <c r="AFX116" s="90"/>
      <c r="AFY116" s="90"/>
      <c r="AFZ116" s="90"/>
      <c r="AGA116" s="90"/>
      <c r="AGB116" s="90"/>
      <c r="AGC116" s="90"/>
      <c r="AGD116" s="90"/>
      <c r="AGE116" s="90"/>
      <c r="AGF116" s="90"/>
      <c r="AGG116" s="90"/>
      <c r="AGH116" s="90"/>
      <c r="AGI116" s="90"/>
      <c r="AGJ116" s="90"/>
      <c r="AGK116" s="90"/>
      <c r="AGL116" s="90"/>
      <c r="AGM116" s="90"/>
      <c r="AGN116" s="90"/>
      <c r="AGO116" s="90"/>
      <c r="AGP116" s="90"/>
      <c r="AGQ116" s="90"/>
      <c r="AGR116" s="90"/>
      <c r="AGS116" s="90"/>
      <c r="AGT116" s="90"/>
      <c r="AGU116" s="90"/>
      <c r="AGV116" s="90"/>
      <c r="AGW116" s="90"/>
      <c r="AGX116" s="90"/>
      <c r="AGY116" s="90"/>
      <c r="AGZ116" s="90"/>
      <c r="AHA116" s="90"/>
      <c r="AHB116" s="90"/>
      <c r="AHC116" s="90"/>
      <c r="AHD116" s="90"/>
      <c r="AHE116" s="90"/>
      <c r="AHF116" s="90"/>
      <c r="AHG116" s="90"/>
      <c r="AHH116" s="90"/>
      <c r="AHI116" s="90"/>
      <c r="AHJ116" s="90"/>
      <c r="AHK116" s="90"/>
      <c r="AHL116" s="90"/>
      <c r="AHM116" s="90"/>
      <c r="AHN116" s="90"/>
      <c r="AHO116" s="90"/>
      <c r="AHP116" s="90"/>
      <c r="AHQ116" s="90"/>
      <c r="AHR116" s="90"/>
      <c r="AHS116" s="90"/>
      <c r="AHT116" s="90"/>
      <c r="AHU116" s="90"/>
      <c r="AHV116" s="90"/>
      <c r="AHW116" s="90"/>
      <c r="AHX116" s="90"/>
      <c r="AHY116" s="90"/>
      <c r="AHZ116" s="90"/>
      <c r="AIA116" s="90"/>
      <c r="AIB116" s="90"/>
      <c r="AIC116" s="90"/>
      <c r="AID116" s="90"/>
      <c r="AIE116" s="90"/>
      <c r="AIF116" s="90"/>
      <c r="AIG116" s="90"/>
      <c r="AIH116" s="90"/>
      <c r="AII116" s="90"/>
      <c r="AIJ116" s="90"/>
      <c r="AIK116" s="90"/>
      <c r="AIL116" s="90"/>
      <c r="AIM116" s="90"/>
      <c r="AIN116" s="90"/>
      <c r="AIO116" s="90"/>
      <c r="AIP116" s="90"/>
      <c r="AIQ116" s="90"/>
      <c r="AIR116" s="90"/>
      <c r="AIS116" s="90"/>
      <c r="AIT116" s="90"/>
      <c r="AIU116" s="90"/>
      <c r="AIV116" s="90"/>
      <c r="AIW116" s="90"/>
      <c r="AIX116" s="90"/>
      <c r="AIY116" s="90"/>
      <c r="AIZ116" s="90"/>
      <c r="AJA116" s="90"/>
      <c r="AJB116" s="90"/>
      <c r="AJC116" s="90"/>
      <c r="AJD116" s="90"/>
      <c r="AJE116" s="90"/>
      <c r="AJF116" s="90"/>
      <c r="AJG116" s="90"/>
      <c r="AJH116" s="90"/>
      <c r="AJI116" s="90"/>
      <c r="AJJ116" s="90"/>
      <c r="AJK116" s="90"/>
      <c r="AJL116" s="90"/>
      <c r="AJM116" s="90"/>
      <c r="AJN116" s="90"/>
      <c r="AJO116" s="90"/>
      <c r="AJP116" s="90"/>
      <c r="AJQ116" s="90"/>
      <c r="AJR116" s="90"/>
      <c r="AJS116" s="90"/>
      <c r="AJT116" s="90"/>
      <c r="AJU116" s="90"/>
      <c r="AJV116" s="90"/>
      <c r="AJW116" s="90"/>
      <c r="AJX116" s="90"/>
      <c r="AJY116" s="90"/>
      <c r="AJZ116" s="90"/>
      <c r="AKA116" s="90"/>
      <c r="AKB116" s="90"/>
      <c r="AKC116" s="90"/>
      <c r="AKD116" s="90"/>
      <c r="AKE116" s="90"/>
      <c r="AKF116" s="90"/>
      <c r="AKG116" s="90"/>
      <c r="AKH116" s="90"/>
      <c r="AKI116" s="90"/>
      <c r="AKJ116" s="90"/>
      <c r="AKK116" s="90"/>
      <c r="AKL116" s="90"/>
      <c r="AKM116" s="90"/>
      <c r="AKN116" s="90"/>
      <c r="AKO116" s="90"/>
      <c r="AKP116" s="90"/>
      <c r="AKQ116" s="90"/>
      <c r="AKR116" s="90"/>
      <c r="AKS116" s="90"/>
      <c r="AKT116" s="90"/>
      <c r="AKU116" s="90"/>
      <c r="AKV116" s="90"/>
      <c r="AKW116" s="90"/>
      <c r="AKX116" s="90"/>
      <c r="AKY116" s="90"/>
      <c r="AKZ116" s="90"/>
      <c r="ALA116" s="90"/>
      <c r="ALB116" s="90"/>
      <c r="ALC116" s="90"/>
      <c r="ALD116" s="90"/>
      <c r="ALE116" s="90"/>
      <c r="ALF116" s="90"/>
      <c r="ALG116" s="90"/>
      <c r="ALH116" s="90"/>
      <c r="ALI116" s="90"/>
      <c r="ALJ116" s="90"/>
      <c r="ALK116" s="90"/>
      <c r="ALL116" s="90"/>
      <c r="ALM116" s="90"/>
      <c r="ALN116" s="90"/>
      <c r="ALO116" s="90"/>
      <c r="ALP116" s="90"/>
      <c r="ALQ116" s="90"/>
      <c r="ALR116" s="90"/>
      <c r="ALS116" s="90"/>
      <c r="ALT116" s="90"/>
      <c r="ALU116" s="90"/>
      <c r="ALV116" s="90"/>
      <c r="ALW116" s="90"/>
      <c r="ALX116" s="90"/>
      <c r="ALY116" s="90"/>
      <c r="ALZ116" s="90"/>
      <c r="AMA116" s="90"/>
      <c r="AMB116" s="90"/>
      <c r="AMC116" s="90"/>
      <c r="AMD116" s="90"/>
      <c r="AME116" s="90"/>
      <c r="AMF116" s="90"/>
      <c r="AMG116" s="90"/>
      <c r="AMH116" s="90"/>
      <c r="AMI116" s="90"/>
    </row>
    <row r="117" spans="1:1023" ht="100.5" customHeight="1" x14ac:dyDescent="0.3">
      <c r="A117" s="430">
        <v>40</v>
      </c>
      <c r="B117" s="433" t="s">
        <v>712</v>
      </c>
      <c r="C117" s="367"/>
      <c r="D117" s="433" t="s">
        <v>840</v>
      </c>
      <c r="E117" s="433" t="s">
        <v>1099</v>
      </c>
      <c r="F117" s="427"/>
      <c r="G117" s="367"/>
      <c r="H117" s="416"/>
      <c r="I117" s="369"/>
      <c r="J117" s="136" t="s">
        <v>735</v>
      </c>
      <c r="K117" s="115" t="s">
        <v>1111</v>
      </c>
      <c r="L117" s="369"/>
      <c r="M117" s="419"/>
      <c r="N117" s="374"/>
      <c r="O117" s="369"/>
      <c r="P117" s="391"/>
      <c r="Q117" s="385"/>
      <c r="R117" s="393"/>
      <c r="S117" s="394"/>
      <c r="T117" s="385"/>
      <c r="U117" s="404"/>
      <c r="V117" s="136" t="s">
        <v>112</v>
      </c>
      <c r="W117" s="155" t="s">
        <v>1112</v>
      </c>
      <c r="X117" s="167" t="s">
        <v>1113</v>
      </c>
      <c r="Y117" s="118" t="s">
        <v>1089</v>
      </c>
      <c r="Z117" s="119" t="s">
        <v>853</v>
      </c>
      <c r="AA117" s="120" t="str">
        <f t="shared" si="5"/>
        <v>Probabilidad</v>
      </c>
      <c r="AB117" s="121" t="s">
        <v>740</v>
      </c>
      <c r="AC117" s="121" t="s">
        <v>728</v>
      </c>
      <c r="AD117" s="122" t="str">
        <f t="shared" si="6"/>
        <v>30%</v>
      </c>
      <c r="AE117" s="121" t="s">
        <v>729</v>
      </c>
      <c r="AF117" s="121" t="s">
        <v>730</v>
      </c>
      <c r="AG117" s="121" t="s">
        <v>731</v>
      </c>
      <c r="AH117" s="123">
        <f>IFERROR(IF(AND(AA116="Probabilidad",AA117="Probabilidad"),(AI116-(+AI116*AD117)),IF(AND(AA117="Probabilidad",AA116="Impacto"),(AI116-(+AI116*AD117)),IF(AA117="Impacto",AI116,""))),"")</f>
        <v>0.252</v>
      </c>
      <c r="AI117" s="122">
        <f t="shared" si="7"/>
        <v>0.252</v>
      </c>
      <c r="AJ117" s="387"/>
      <c r="AK117" s="388"/>
      <c r="AL117" s="124">
        <f t="shared" ref="AL117:AL122" si="143">IFERROR(IF(AND(AA116="Impacto",AA117="Impacto"),(AL116-(+AL116*AD117)),IF(AND(AA117="Impacto",AA116="Probabilidad"),(AL116-(+AL116*AD117)),IF(AA117="Probabilidad",AL116,""))),"")</f>
        <v>1</v>
      </c>
      <c r="AM117" s="389"/>
      <c r="AN117" s="388"/>
      <c r="AO117" s="384"/>
      <c r="AP117" s="367"/>
      <c r="AQ117" s="120" t="s">
        <v>118</v>
      </c>
      <c r="AR117" s="134" t="s">
        <v>94</v>
      </c>
      <c r="AS117" s="134" t="s">
        <v>94</v>
      </c>
      <c r="AT117" s="134" t="s">
        <v>94</v>
      </c>
      <c r="AU117" s="134" t="s">
        <v>94</v>
      </c>
      <c r="AV117" s="371"/>
      <c r="AW117" s="142" t="s">
        <v>112</v>
      </c>
      <c r="AX117" s="253" t="s">
        <v>2866</v>
      </c>
      <c r="AY117" s="271" t="s">
        <v>2958</v>
      </c>
      <c r="AZ117" s="271" t="s">
        <v>2959</v>
      </c>
      <c r="BA117" s="143" t="s">
        <v>118</v>
      </c>
      <c r="BB117" s="128"/>
      <c r="BC117" s="128"/>
      <c r="BD117" s="128"/>
      <c r="BE117" s="421"/>
      <c r="BF117" s="423"/>
      <c r="BG117" s="423"/>
      <c r="BH117" s="131"/>
      <c r="AMI117" s="86"/>
    </row>
    <row r="118" spans="1:1023" ht="105" customHeight="1" x14ac:dyDescent="0.3">
      <c r="A118" s="430">
        <v>40</v>
      </c>
      <c r="B118" s="433" t="s">
        <v>712</v>
      </c>
      <c r="C118" s="367"/>
      <c r="D118" s="433" t="s">
        <v>840</v>
      </c>
      <c r="E118" s="433" t="s">
        <v>1099</v>
      </c>
      <c r="F118" s="427"/>
      <c r="G118" s="367"/>
      <c r="H118" s="416"/>
      <c r="I118" s="369"/>
      <c r="J118" s="136" t="s">
        <v>741</v>
      </c>
      <c r="K118" s="115" t="s">
        <v>1114</v>
      </c>
      <c r="L118" s="369"/>
      <c r="M118" s="419"/>
      <c r="N118" s="374"/>
      <c r="O118" s="369"/>
      <c r="P118" s="391"/>
      <c r="Q118" s="385"/>
      <c r="R118" s="393"/>
      <c r="S118" s="394"/>
      <c r="T118" s="385"/>
      <c r="U118" s="404"/>
      <c r="V118" s="136" t="s">
        <v>124</v>
      </c>
      <c r="W118" s="116" t="s">
        <v>1115</v>
      </c>
      <c r="X118" s="117" t="s">
        <v>1116</v>
      </c>
      <c r="Y118" s="118" t="s">
        <v>1117</v>
      </c>
      <c r="Z118" s="119" t="s">
        <v>95</v>
      </c>
      <c r="AA118" s="120" t="str">
        <f t="shared" si="5"/>
        <v>Probabilidad</v>
      </c>
      <c r="AB118" s="121" t="s">
        <v>727</v>
      </c>
      <c r="AC118" s="121" t="s">
        <v>728</v>
      </c>
      <c r="AD118" s="122" t="str">
        <f t="shared" si="6"/>
        <v>40%</v>
      </c>
      <c r="AE118" s="121" t="s">
        <v>729</v>
      </c>
      <c r="AF118" s="121" t="s">
        <v>730</v>
      </c>
      <c r="AG118" s="121" t="s">
        <v>731</v>
      </c>
      <c r="AH118" s="123">
        <f t="shared" ref="AH118:AH122" si="144">IFERROR(IF(AND(AA117="Probabilidad",AA118="Probabilidad"),(AI117-(+AI117*AD118)),IF(AND(AA118="Probabilidad",AA117="Impacto"),(AI117-(+AI117*AD118)),IF(AA118="Impacto",AI117,""))),"")</f>
        <v>0.1512</v>
      </c>
      <c r="AI118" s="122">
        <f t="shared" si="7"/>
        <v>0.1512</v>
      </c>
      <c r="AJ118" s="387"/>
      <c r="AK118" s="388"/>
      <c r="AL118" s="124">
        <f t="shared" si="143"/>
        <v>1</v>
      </c>
      <c r="AM118" s="389"/>
      <c r="AN118" s="388"/>
      <c r="AO118" s="384"/>
      <c r="AP118" s="367"/>
      <c r="AQ118" s="120" t="s">
        <v>128</v>
      </c>
      <c r="AR118" s="134" t="s">
        <v>94</v>
      </c>
      <c r="AS118" s="134" t="s">
        <v>94</v>
      </c>
      <c r="AT118" s="134" t="s">
        <v>94</v>
      </c>
      <c r="AU118" s="134" t="s">
        <v>94</v>
      </c>
      <c r="AV118" s="371"/>
      <c r="AW118" s="142" t="s">
        <v>124</v>
      </c>
      <c r="AX118" s="253" t="s">
        <v>2867</v>
      </c>
      <c r="AY118" s="272" t="s">
        <v>3042</v>
      </c>
      <c r="AZ118" s="271" t="s">
        <v>3043</v>
      </c>
      <c r="BA118" s="143" t="s">
        <v>128</v>
      </c>
      <c r="BB118" s="128"/>
      <c r="BC118" s="128"/>
      <c r="BD118" s="128"/>
      <c r="BE118" s="421"/>
      <c r="BF118" s="423"/>
      <c r="BG118" s="423"/>
      <c r="BH118" s="131"/>
      <c r="AMI118" s="86"/>
    </row>
    <row r="119" spans="1:1023" ht="89.25" customHeight="1" x14ac:dyDescent="0.3">
      <c r="A119" s="430">
        <v>40</v>
      </c>
      <c r="B119" s="433" t="s">
        <v>712</v>
      </c>
      <c r="C119" s="367"/>
      <c r="D119" s="433" t="s">
        <v>840</v>
      </c>
      <c r="E119" s="433" t="s">
        <v>1099</v>
      </c>
      <c r="F119" s="427"/>
      <c r="G119" s="367"/>
      <c r="H119" s="416"/>
      <c r="I119" s="369"/>
      <c r="J119" s="136" t="s">
        <v>749</v>
      </c>
      <c r="K119" s="115" t="s">
        <v>1118</v>
      </c>
      <c r="L119" s="369"/>
      <c r="M119" s="419"/>
      <c r="N119" s="374"/>
      <c r="O119" s="369"/>
      <c r="P119" s="391"/>
      <c r="Q119" s="385"/>
      <c r="R119" s="393"/>
      <c r="S119" s="394"/>
      <c r="T119" s="385"/>
      <c r="U119" s="404"/>
      <c r="V119" s="136" t="s">
        <v>131</v>
      </c>
      <c r="W119" s="116"/>
      <c r="X119" s="167"/>
      <c r="Y119" s="176"/>
      <c r="Z119" s="119"/>
      <c r="AA119" s="120" t="str">
        <f t="shared" si="5"/>
        <v/>
      </c>
      <c r="AB119" s="121"/>
      <c r="AC119" s="121"/>
      <c r="AD119" s="122" t="str">
        <f t="shared" si="6"/>
        <v/>
      </c>
      <c r="AE119" s="121"/>
      <c r="AF119" s="121"/>
      <c r="AG119" s="121"/>
      <c r="AH119" s="123" t="str">
        <f t="shared" si="144"/>
        <v/>
      </c>
      <c r="AI119" s="122" t="str">
        <f t="shared" si="7"/>
        <v/>
      </c>
      <c r="AJ119" s="387"/>
      <c r="AK119" s="388"/>
      <c r="AL119" s="124" t="str">
        <f t="shared" si="143"/>
        <v/>
      </c>
      <c r="AM119" s="389"/>
      <c r="AN119" s="388"/>
      <c r="AO119" s="384"/>
      <c r="AP119" s="367"/>
      <c r="AQ119" s="120" t="s">
        <v>136</v>
      </c>
      <c r="AR119" s="134" t="s">
        <v>1119</v>
      </c>
      <c r="AS119" s="134" t="s">
        <v>913</v>
      </c>
      <c r="AT119" s="177">
        <v>44834</v>
      </c>
      <c r="AU119" s="134" t="s">
        <v>1120</v>
      </c>
      <c r="AV119" s="371"/>
      <c r="AW119" s="142" t="s">
        <v>131</v>
      </c>
      <c r="AX119" s="128"/>
      <c r="AY119" s="129"/>
      <c r="AZ119" s="130"/>
      <c r="BA119" s="143" t="s">
        <v>136</v>
      </c>
      <c r="BB119" s="264" t="s">
        <v>2867</v>
      </c>
      <c r="BC119" s="265" t="s">
        <v>3339</v>
      </c>
      <c r="BD119" s="265" t="s">
        <v>3340</v>
      </c>
      <c r="BE119" s="421"/>
      <c r="BF119" s="423"/>
      <c r="BG119" s="423"/>
      <c r="BH119" s="131"/>
      <c r="AMI119" s="86"/>
    </row>
    <row r="120" spans="1:1023" ht="90" customHeight="1" x14ac:dyDescent="0.3">
      <c r="A120" s="430">
        <v>40</v>
      </c>
      <c r="B120" s="433" t="s">
        <v>712</v>
      </c>
      <c r="C120" s="367"/>
      <c r="D120" s="433" t="s">
        <v>840</v>
      </c>
      <c r="E120" s="433" t="s">
        <v>1099</v>
      </c>
      <c r="F120" s="427"/>
      <c r="G120" s="367"/>
      <c r="H120" s="416"/>
      <c r="I120" s="369"/>
      <c r="J120" s="136" t="s">
        <v>756</v>
      </c>
      <c r="K120" s="115"/>
      <c r="L120" s="369"/>
      <c r="M120" s="419"/>
      <c r="N120" s="374"/>
      <c r="O120" s="369"/>
      <c r="P120" s="391"/>
      <c r="Q120" s="385"/>
      <c r="R120" s="393"/>
      <c r="S120" s="394"/>
      <c r="T120" s="385"/>
      <c r="U120" s="404"/>
      <c r="V120" s="136" t="s">
        <v>139</v>
      </c>
      <c r="W120" s="147"/>
      <c r="X120" s="148"/>
      <c r="Y120" s="149"/>
      <c r="Z120" s="147"/>
      <c r="AA120" s="120" t="str">
        <f t="shared" si="5"/>
        <v/>
      </c>
      <c r="AB120" s="121"/>
      <c r="AC120" s="121"/>
      <c r="AD120" s="122" t="str">
        <f t="shared" si="6"/>
        <v/>
      </c>
      <c r="AE120" s="121"/>
      <c r="AF120" s="121"/>
      <c r="AG120" s="121"/>
      <c r="AH120" s="123" t="str">
        <f t="shared" si="144"/>
        <v/>
      </c>
      <c r="AI120" s="122" t="str">
        <f t="shared" si="7"/>
        <v/>
      </c>
      <c r="AJ120" s="387"/>
      <c r="AK120" s="388"/>
      <c r="AL120" s="124" t="str">
        <f t="shared" si="143"/>
        <v/>
      </c>
      <c r="AM120" s="389"/>
      <c r="AN120" s="388"/>
      <c r="AO120" s="384"/>
      <c r="AP120" s="367"/>
      <c r="AQ120" s="120" t="s">
        <v>145</v>
      </c>
      <c r="AR120" s="119"/>
      <c r="AS120" s="119"/>
      <c r="AT120" s="126"/>
      <c r="AU120" s="119"/>
      <c r="AV120" s="371"/>
      <c r="AW120" s="142" t="s">
        <v>139</v>
      </c>
      <c r="AX120" s="128"/>
      <c r="AY120" s="129"/>
      <c r="AZ120" s="130"/>
      <c r="BA120" s="143" t="s">
        <v>145</v>
      </c>
      <c r="BB120" s="128"/>
      <c r="BC120" s="128"/>
      <c r="BD120" s="128"/>
      <c r="BE120" s="421"/>
      <c r="BF120" s="423"/>
      <c r="BG120" s="423"/>
      <c r="BH120" s="131"/>
      <c r="AMI120" s="86"/>
    </row>
    <row r="121" spans="1:1023" ht="30" customHeight="1" x14ac:dyDescent="0.3">
      <c r="A121" s="430">
        <v>40</v>
      </c>
      <c r="B121" s="433" t="s">
        <v>712</v>
      </c>
      <c r="C121" s="367"/>
      <c r="D121" s="433" t="s">
        <v>840</v>
      </c>
      <c r="E121" s="433" t="s">
        <v>1099</v>
      </c>
      <c r="F121" s="427"/>
      <c r="G121" s="367"/>
      <c r="H121" s="416"/>
      <c r="I121" s="369"/>
      <c r="J121" s="136" t="s">
        <v>757</v>
      </c>
      <c r="K121" s="115"/>
      <c r="L121" s="369"/>
      <c r="M121" s="419"/>
      <c r="N121" s="374"/>
      <c r="O121" s="369"/>
      <c r="P121" s="391"/>
      <c r="Q121" s="385"/>
      <c r="R121" s="393"/>
      <c r="S121" s="394"/>
      <c r="T121" s="385"/>
      <c r="U121" s="404"/>
      <c r="V121" s="136" t="s">
        <v>150</v>
      </c>
      <c r="W121" s="147"/>
      <c r="X121" s="148"/>
      <c r="Y121" s="149"/>
      <c r="Z121" s="147"/>
      <c r="AA121" s="120" t="str">
        <f t="shared" si="5"/>
        <v/>
      </c>
      <c r="AB121" s="121"/>
      <c r="AC121" s="121"/>
      <c r="AD121" s="122" t="str">
        <f t="shared" si="6"/>
        <v/>
      </c>
      <c r="AE121" s="121"/>
      <c r="AF121" s="121"/>
      <c r="AG121" s="121"/>
      <c r="AH121" s="123" t="str">
        <f t="shared" si="144"/>
        <v/>
      </c>
      <c r="AI121" s="122" t="str">
        <f t="shared" si="7"/>
        <v/>
      </c>
      <c r="AJ121" s="387"/>
      <c r="AK121" s="388"/>
      <c r="AL121" s="124" t="str">
        <f t="shared" si="143"/>
        <v/>
      </c>
      <c r="AM121" s="389"/>
      <c r="AN121" s="388"/>
      <c r="AO121" s="384"/>
      <c r="AP121" s="367"/>
      <c r="AQ121" s="120" t="s">
        <v>155</v>
      </c>
      <c r="AR121" s="119"/>
      <c r="AS121" s="119"/>
      <c r="AT121" s="126"/>
      <c r="AU121" s="119"/>
      <c r="AV121" s="371"/>
      <c r="AW121" s="142" t="s">
        <v>150</v>
      </c>
      <c r="AX121" s="128"/>
      <c r="AY121" s="129"/>
      <c r="AZ121" s="130"/>
      <c r="BA121" s="143" t="s">
        <v>155</v>
      </c>
      <c r="BB121" s="128"/>
      <c r="BC121" s="128"/>
      <c r="BD121" s="128"/>
      <c r="BE121" s="421"/>
      <c r="BF121" s="423"/>
      <c r="BG121" s="423"/>
      <c r="BH121" s="131"/>
      <c r="AMI121" s="86"/>
    </row>
    <row r="122" spans="1:1023" ht="30" customHeight="1" x14ac:dyDescent="0.3">
      <c r="A122" s="431">
        <v>40</v>
      </c>
      <c r="B122" s="434" t="s">
        <v>712</v>
      </c>
      <c r="C122" s="367"/>
      <c r="D122" s="434" t="s">
        <v>840</v>
      </c>
      <c r="E122" s="434" t="s">
        <v>1099</v>
      </c>
      <c r="F122" s="427"/>
      <c r="G122" s="367"/>
      <c r="H122" s="417"/>
      <c r="I122" s="369"/>
      <c r="J122" s="136" t="s">
        <v>758</v>
      </c>
      <c r="K122" s="115"/>
      <c r="L122" s="369"/>
      <c r="M122" s="420"/>
      <c r="N122" s="374"/>
      <c r="O122" s="369"/>
      <c r="P122" s="392"/>
      <c r="Q122" s="385"/>
      <c r="R122" s="393"/>
      <c r="S122" s="394"/>
      <c r="T122" s="385"/>
      <c r="U122" s="405"/>
      <c r="V122" s="136" t="s">
        <v>161</v>
      </c>
      <c r="W122" s="147"/>
      <c r="X122" s="150"/>
      <c r="Y122" s="151"/>
      <c r="Z122" s="116"/>
      <c r="AA122" s="120" t="str">
        <f t="shared" si="5"/>
        <v/>
      </c>
      <c r="AB122" s="121"/>
      <c r="AC122" s="121"/>
      <c r="AD122" s="122" t="str">
        <f t="shared" si="6"/>
        <v/>
      </c>
      <c r="AE122" s="121"/>
      <c r="AF122" s="121"/>
      <c r="AG122" s="121"/>
      <c r="AH122" s="123" t="str">
        <f t="shared" si="144"/>
        <v/>
      </c>
      <c r="AI122" s="122" t="str">
        <f t="shared" si="7"/>
        <v/>
      </c>
      <c r="AJ122" s="387"/>
      <c r="AK122" s="388"/>
      <c r="AL122" s="124" t="str">
        <f t="shared" si="143"/>
        <v/>
      </c>
      <c r="AM122" s="389"/>
      <c r="AN122" s="388"/>
      <c r="AO122" s="384"/>
      <c r="AP122" s="367"/>
      <c r="AQ122" s="120" t="s">
        <v>162</v>
      </c>
      <c r="AR122" s="119"/>
      <c r="AS122" s="119"/>
      <c r="AT122" s="126"/>
      <c r="AU122" s="119"/>
      <c r="AV122" s="372"/>
      <c r="AW122" s="142" t="s">
        <v>161</v>
      </c>
      <c r="AX122" s="128"/>
      <c r="AY122" s="129"/>
      <c r="AZ122" s="130"/>
      <c r="BA122" s="143" t="s">
        <v>162</v>
      </c>
      <c r="BB122" s="128"/>
      <c r="BC122" s="128"/>
      <c r="BD122" s="128"/>
      <c r="BE122" s="421"/>
      <c r="BF122" s="423"/>
      <c r="BG122" s="423"/>
      <c r="BH122" s="131"/>
      <c r="AMI122" s="86"/>
    </row>
    <row r="123" spans="1:1023" s="144" customFormat="1" ht="99" customHeight="1" x14ac:dyDescent="0.25">
      <c r="A123" s="429">
        <v>41</v>
      </c>
      <c r="B123" s="432" t="s">
        <v>712</v>
      </c>
      <c r="C123" s="367" t="s">
        <v>713</v>
      </c>
      <c r="D123" s="432" t="s">
        <v>840</v>
      </c>
      <c r="E123" s="432" t="s">
        <v>1099</v>
      </c>
      <c r="F123" s="427" t="s">
        <v>1075</v>
      </c>
      <c r="G123" s="367" t="s">
        <v>1099</v>
      </c>
      <c r="H123" s="415" t="str">
        <f>IF(B123="Seguridad_Información","Posibilidad de "&amp;C123&amp;"con "&amp;M123&amp;" "&amp;"por"&amp;" "&amp;I123&amp;" "&amp;"debido a"&amp;" "&amp;L123,"Posibilidad de"&amp;" "&amp;M123&amp;" "&amp;"por"&amp;" "&amp;I123&amp;" debido a"&amp;" "&amp;L123)</f>
        <v>Posibilidad de Afectación Económica y Reputacional por disponer de los recursos de los activos del FRISCO desconociendo su condición debido a información errónea de los activos</v>
      </c>
      <c r="I123" s="369" t="s">
        <v>1121</v>
      </c>
      <c r="J123" s="136" t="s">
        <v>717</v>
      </c>
      <c r="K123" s="115" t="s">
        <v>1122</v>
      </c>
      <c r="L123" s="369" t="s">
        <v>1123</v>
      </c>
      <c r="M123" s="418" t="s">
        <v>763</v>
      </c>
      <c r="N123" s="373" t="s">
        <v>1124</v>
      </c>
      <c r="O123" s="369" t="s">
        <v>1080</v>
      </c>
      <c r="P123" s="390" t="str">
        <f>IF(OR($O123=[3]Tabla_Probabilidad!$D$30,$O123=[3]Tabla_Probabilidad!$D$32,$O123=[3]Tabla_Probabilidad!$J$32),"Muy Baja",IF(OR($O123=[3]Tabla_Probabilidad!$E$30,$O123=[3]Tabla_Probabilidad!$E$32,$O123=[3]Tabla_Probabilidad!$K$32),"Baja",IF(OR($O123=[3]Tabla_Probabilidad!$F$30,$O123=[3]Tabla_Probabilidad!$F$32,$O123=[3]Tabla_Probabilidad!$L$32),"Media",IF(OR($O123=[3]Tabla_Probabilidad!$G$30,$O123=[3]Tabla_Probabilidad!$G$32,$O123=[3]Tabla_Probabilidad!$M$32),"Alta",IF(OR($O123=[3]Tabla_Probabilidad!$H$30,$O123=[3]Tabla_Probabilidad!$H$32,$O123=[3]Tabla_Probabilidad!$N$32),"Muy Alta","")))))</f>
        <v>Baja</v>
      </c>
      <c r="Q123" s="385">
        <f t="shared" ref="Q123" si="145">IF(P123="","",IF(P123="Muy Baja",0.2,IF(P123="Baja",0.4,IF(P123="Media",0.6,IF(P123="Alta",0.8,IF(P123="Muy Alta",1,))))))</f>
        <v>0.4</v>
      </c>
      <c r="R123" s="393" t="s">
        <v>766</v>
      </c>
      <c r="S123" s="394" t="str">
        <f>IF(OR($R123=[3]Tabla_Impacto!$D$24,$R123=[3]Tabla_Impacto!$D$27,$R123=[3]Tabla_Impacto!$J$24,$R123=[3]Tabla_Impacto!$P$26,$R123=[3]Tabla_Impacto!$V$26,$R123=[3]Tabla_Impacto!$AB$26),"Leve",IF(OR($R123=[3]Tabla_Impacto!$E$24,$R123=[3]Tabla_Impacto!$E$27,$R123=[3]Tabla_Impacto!$K$24,$R123=[3]Tabla_Impacto!$Q$26,$R123=[3]Tabla_Impacto!$W$26,$R123=[3]Tabla_Impacto!$AC$26),"Menor",IF(OR($R123=[3]Tabla_Impacto!$F$24,$R123=[3]Tabla_Impacto!$F$27,$R123=[3]Tabla_Impacto!$L$24,$R123=[3]Tabla_Impacto!$R$26,$R123=[3]Tabla_Impacto!$X$26,$R123=[3]Tabla_Impacto!$AD$26),"Moderado",IF(OR($R123=[3]Tabla_Impacto!$G$24,$R123=[3]Tabla_Impacto!$G$27,$R123=[3]Tabla_Impacto!$M$24,$R123=[3]Tabla_Impacto!$S$26,$R123=[3]Tabla_Impacto!$Y$26,$R123=[3]Tabla_Impacto!$AE$26),"Mayor",IF(OR($R123=[3]Tabla_Impacto!$H$24,$R123=[3]Tabla_Impacto!$H$27,$R123=[3]Tabla_Impacto!$N$24,$R123=[3]Tabla_Impacto!$T$26,$R123=[3]Tabla_Impacto!$Z$26,$R123=[3]Tabla_Impacto!$AF$26),"Catastrófico","")))))</f>
        <v>Mayor</v>
      </c>
      <c r="T123" s="385">
        <f t="shared" ref="T123" si="146">IF(S123="","",IF(S123="Leve",0.2,IF(S123="Menor",0.4,IF(S123="Moderado",0.6,IF(S123="Mayor",0.8,IF(S123="Catastrófico",1,))))))</f>
        <v>0.8</v>
      </c>
      <c r="U123" s="403" t="str">
        <f t="shared" ref="U123" si="147">IF(OR(AND(P123="Muy Baja",S123="Leve"),AND(P123="Muy Baja",S123="Menor"),AND(P123="Baja",S123="Leve")),"Bajo",IF(OR(AND(P123="Muy baja",S123="Moderado"),AND(P123="Baja",S123="Menor"),AND(P123="Baja",S123="Moderado"),AND(P123="Media",S123="Leve"),AND(P123="Media",S123="Menor"),AND(P123="Media",S123="Moderado"),AND(P123="Alta",S123="Leve"),AND(P123="Alta",S123="Menor")),"Moderado",IF(OR(AND(P123="Muy Baja",S123="Mayor"),AND(P123="Baja",S123="Mayor"),AND(P123="Media",S123="Mayor"),AND(P123="Alta",S123="Moderado"),AND(P123="Alta",S123="Mayor"),AND(P123="Muy Alta",S123="Leve"),AND(P123="Muy Alta",S123="Menor"),AND(P123="Muy Alta",S123="Moderado"),AND(P123="Muy Alta",S123="Mayor")),"Alto",IF(OR(AND(P123="Muy Baja",S123="Catastrófico"),AND(P123="Baja",S123="Catastrófico"),AND(P123="Media",S123="Catastrófico"),AND(P123="Alta",S123="Catastrófico"),AND(P123="Muy Alta",S123="Catastrófico")),"Extremo",""))))</f>
        <v>Alto</v>
      </c>
      <c r="V123" s="136" t="s">
        <v>91</v>
      </c>
      <c r="W123" s="116" t="s">
        <v>1125</v>
      </c>
      <c r="X123" s="117" t="s">
        <v>1126</v>
      </c>
      <c r="Y123" s="118" t="s">
        <v>1089</v>
      </c>
      <c r="Z123" s="119" t="s">
        <v>853</v>
      </c>
      <c r="AA123" s="120" t="str">
        <f t="shared" si="5"/>
        <v>Probabilidad</v>
      </c>
      <c r="AB123" s="121" t="s">
        <v>727</v>
      </c>
      <c r="AC123" s="121" t="s">
        <v>728</v>
      </c>
      <c r="AD123" s="122" t="str">
        <f t="shared" si="6"/>
        <v>40%</v>
      </c>
      <c r="AE123" s="121" t="s">
        <v>729</v>
      </c>
      <c r="AF123" s="121" t="s">
        <v>730</v>
      </c>
      <c r="AG123" s="121" t="s">
        <v>731</v>
      </c>
      <c r="AH123" s="123">
        <f>IFERROR(IF(AA123="Probabilidad",(Q123-(+Q123*AD123)),IF(AA123="Impacto",Q123,"")),"")</f>
        <v>0.24</v>
      </c>
      <c r="AI123" s="122">
        <f t="shared" si="7"/>
        <v>0.24</v>
      </c>
      <c r="AJ123" s="387" t="str">
        <f t="shared" ref="AJ123" si="148">IFERROR(IF(AK123="","",IF(AK123&lt;=0.2,"Muy Baja",IF(AK123&lt;=0.4,"Baja",IF(AK123&lt;=0.6,"Media",IF(AK123&lt;=0.8,"Alta","Muy Alta"))))),"")</f>
        <v>Muy Baja</v>
      </c>
      <c r="AK123" s="388">
        <f t="shared" ref="AK123" si="149">IFERROR(LOOKUP(MAX(AI123:AI129)+1,(AI123:AI129)),"")</f>
        <v>0.14399999999999999</v>
      </c>
      <c r="AL123" s="124">
        <f>IFERROR(IF(AA123="Impacto",(T123-(+T123*AD123)),IF(AA123="Probabilidad",T123,"")),"")</f>
        <v>0.8</v>
      </c>
      <c r="AM123" s="389" t="str">
        <f t="shared" ref="AM123" si="150">IFERROR(IF(AN123="","",IF(AN123&lt;=0.2,"Leve",IF(AN123&lt;=0.4,"Menor",IF(AN123&lt;=0.6,"Moderado",IF(AN123&lt;=0.8,"Mayor","Catastrófico"))))),"")</f>
        <v>Mayor</v>
      </c>
      <c r="AN123" s="388">
        <f t="shared" ref="AN123" si="151">IFERROR(LOOKUP(MAX(AL123:AL129)+1,(AL123:AL129)),"")</f>
        <v>0.8</v>
      </c>
      <c r="AO123" s="384" t="str">
        <f t="shared" ref="AO123" si="152">IFERROR(IF(OR(AND(AJ123="Muy Baja",AM123="Leve"),AND(AJ123="Muy Baja",AM123="Menor"),AND(AJ123="Baja",AM123="Leve")),"Bajo",IF(OR(AND(AJ123="Muy baja",AM123="Moderado"),AND(AJ123="Baja",AM123="Menor"),AND(AJ123="Baja",AM123="Moderado"),AND(AJ123="Media",AM123="Leve"),AND(AJ123="Media",AM123="Menor"),AND(AJ123="Media",AM123="Moderado"),AND(AJ123="Alta",AM123="Leve"),AND(AJ123="Alta",AM123="Menor")),"Moderado",IF(OR(AND(AJ123="Muy Baja",AM123="Mayor"),AND(AJ123="Baja",AM123="Mayor"),AND(AJ123="Media",AM123="Mayor"),AND(AJ123="Alta",AM123="Moderado"),AND(AJ123="Alta",AM123="Mayor"),AND(AJ123="Muy Alta",AM123="Leve"),AND(AJ123="Muy Alta",AM123="Menor"),AND(AJ123="Muy Alta",AM123="Moderado"),AND(AJ123="Muy Alta",AM123="Mayor")),"Alto",IF(OR(AND(AJ123="Muy Baja",AM123="Catastrófico"),AND(AJ123="Baja",AM123="Catastrófico"),AND(AJ123="Media",AM123="Catastrófico"),AND(AJ123="Alta",AM123="Catastrófico"),AND(AJ123="Muy Alta",AM123="Catastrófico")),"Extremo","")))),"")</f>
        <v>Alto</v>
      </c>
      <c r="AP123" s="367" t="s">
        <v>104</v>
      </c>
      <c r="AQ123" s="120" t="s">
        <v>105</v>
      </c>
      <c r="AR123" s="119" t="s">
        <v>1127</v>
      </c>
      <c r="AS123" s="134" t="s">
        <v>800</v>
      </c>
      <c r="AT123" s="126" t="s">
        <v>1128</v>
      </c>
      <c r="AU123" s="127" t="s">
        <v>733</v>
      </c>
      <c r="AV123" s="370" t="s">
        <v>1129</v>
      </c>
      <c r="AW123" s="142" t="s">
        <v>91</v>
      </c>
      <c r="AX123" s="253" t="s">
        <v>2866</v>
      </c>
      <c r="AY123" s="273" t="s">
        <v>2960</v>
      </c>
      <c r="AZ123" s="273" t="s">
        <v>2961</v>
      </c>
      <c r="BA123" s="143" t="s">
        <v>105</v>
      </c>
      <c r="BB123" s="264" t="s">
        <v>2866</v>
      </c>
      <c r="BC123" s="265" t="s">
        <v>3531</v>
      </c>
      <c r="BD123" s="265" t="s">
        <v>3440</v>
      </c>
      <c r="BE123" s="421" t="s">
        <v>2891</v>
      </c>
      <c r="BF123" s="423" t="s">
        <v>2987</v>
      </c>
      <c r="BG123" s="423" t="s">
        <v>2987</v>
      </c>
      <c r="BH123" s="131"/>
      <c r="BI123" s="90"/>
      <c r="BJ123" s="90"/>
      <c r="BK123" s="90"/>
      <c r="BL123" s="90"/>
      <c r="BM123" s="90"/>
      <c r="BN123" s="90"/>
      <c r="BO123" s="90"/>
      <c r="BP123" s="90"/>
      <c r="BQ123" s="90"/>
      <c r="BR123" s="90"/>
      <c r="BS123" s="90"/>
      <c r="BT123" s="90"/>
      <c r="BU123" s="90"/>
      <c r="BV123" s="90"/>
      <c r="BW123" s="90"/>
      <c r="BX123" s="90"/>
      <c r="BY123" s="90"/>
      <c r="BZ123" s="90"/>
      <c r="CA123" s="90"/>
      <c r="CB123" s="90"/>
      <c r="CC123" s="90"/>
      <c r="CD123" s="90"/>
      <c r="CE123" s="90"/>
      <c r="CF123" s="90"/>
      <c r="CG123" s="90"/>
      <c r="CH123" s="90"/>
      <c r="CI123" s="90"/>
      <c r="CJ123" s="90"/>
      <c r="CK123" s="90"/>
      <c r="CL123" s="90"/>
      <c r="CM123" s="90"/>
      <c r="CN123" s="90"/>
      <c r="CO123" s="90"/>
      <c r="CP123" s="90"/>
      <c r="CQ123" s="90"/>
      <c r="CR123" s="90"/>
      <c r="CS123" s="90"/>
      <c r="CT123" s="90"/>
      <c r="CU123" s="90"/>
      <c r="CV123" s="90"/>
      <c r="CW123" s="90"/>
      <c r="CX123" s="90"/>
      <c r="CY123" s="90"/>
      <c r="CZ123" s="90"/>
      <c r="DA123" s="90"/>
      <c r="DB123" s="90"/>
      <c r="DC123" s="90"/>
      <c r="DD123" s="90"/>
      <c r="DE123" s="90"/>
      <c r="DF123" s="90"/>
      <c r="DG123" s="90"/>
      <c r="DH123" s="90"/>
      <c r="DI123" s="90"/>
      <c r="DJ123" s="90"/>
      <c r="DK123" s="90"/>
      <c r="DL123" s="90"/>
      <c r="DM123" s="90"/>
      <c r="DN123" s="90"/>
      <c r="DO123" s="90"/>
      <c r="DP123" s="90"/>
      <c r="DQ123" s="90"/>
      <c r="DR123" s="90"/>
      <c r="DS123" s="90"/>
      <c r="DT123" s="90"/>
      <c r="DU123" s="90"/>
      <c r="DV123" s="90"/>
      <c r="DW123" s="90"/>
      <c r="DX123" s="90"/>
      <c r="DY123" s="90"/>
      <c r="DZ123" s="90"/>
      <c r="EA123" s="90"/>
      <c r="EB123" s="90"/>
      <c r="EC123" s="90"/>
      <c r="ED123" s="90"/>
      <c r="EE123" s="90"/>
      <c r="EF123" s="90"/>
      <c r="EG123" s="90"/>
      <c r="EH123" s="90"/>
      <c r="EI123" s="90"/>
      <c r="EJ123" s="90"/>
      <c r="EK123" s="90"/>
      <c r="EL123" s="90"/>
      <c r="EM123" s="90"/>
      <c r="EN123" s="90"/>
      <c r="EO123" s="90"/>
      <c r="EP123" s="90"/>
      <c r="EQ123" s="90"/>
      <c r="ER123" s="90"/>
      <c r="ES123" s="90"/>
      <c r="ET123" s="90"/>
      <c r="EU123" s="90"/>
      <c r="EV123" s="90"/>
      <c r="EW123" s="90"/>
      <c r="EX123" s="90"/>
      <c r="EY123" s="90"/>
      <c r="EZ123" s="90"/>
      <c r="FA123" s="90"/>
      <c r="FB123" s="90"/>
      <c r="FC123" s="90"/>
      <c r="FD123" s="90"/>
      <c r="FE123" s="90"/>
      <c r="FF123" s="90"/>
      <c r="FG123" s="90"/>
      <c r="FH123" s="90"/>
      <c r="FI123" s="90"/>
      <c r="FJ123" s="90"/>
      <c r="FK123" s="90"/>
      <c r="FL123" s="90"/>
      <c r="FM123" s="90"/>
      <c r="FN123" s="90"/>
      <c r="FO123" s="90"/>
      <c r="FP123" s="90"/>
      <c r="FQ123" s="90"/>
      <c r="FR123" s="90"/>
      <c r="FS123" s="90"/>
      <c r="FT123" s="90"/>
      <c r="FU123" s="90"/>
      <c r="FV123" s="90"/>
      <c r="FW123" s="90"/>
      <c r="FX123" s="90"/>
      <c r="FY123" s="90"/>
      <c r="FZ123" s="90"/>
      <c r="GA123" s="90"/>
      <c r="GB123" s="90"/>
      <c r="GC123" s="90"/>
      <c r="GD123" s="90"/>
      <c r="GE123" s="90"/>
      <c r="GF123" s="90"/>
      <c r="GG123" s="90"/>
      <c r="GH123" s="90"/>
      <c r="GI123" s="90"/>
      <c r="GJ123" s="90"/>
      <c r="GK123" s="90"/>
      <c r="GL123" s="90"/>
      <c r="GM123" s="90"/>
      <c r="GN123" s="90"/>
      <c r="GO123" s="90"/>
      <c r="GP123" s="90"/>
      <c r="GQ123" s="90"/>
      <c r="GR123" s="90"/>
      <c r="GS123" s="90"/>
      <c r="GT123" s="90"/>
      <c r="GU123" s="90"/>
      <c r="GV123" s="90"/>
      <c r="GW123" s="90"/>
      <c r="GX123" s="90"/>
      <c r="GY123" s="90"/>
      <c r="GZ123" s="90"/>
      <c r="HA123" s="90"/>
      <c r="HB123" s="90"/>
      <c r="HC123" s="90"/>
      <c r="HD123" s="90"/>
      <c r="HE123" s="90"/>
      <c r="HF123" s="90"/>
      <c r="HG123" s="90"/>
      <c r="HH123" s="90"/>
      <c r="HI123" s="90"/>
      <c r="HJ123" s="90"/>
      <c r="HK123" s="90"/>
      <c r="HL123" s="90"/>
      <c r="HM123" s="90"/>
      <c r="HN123" s="90"/>
      <c r="HO123" s="90"/>
      <c r="HP123" s="90"/>
      <c r="HQ123" s="90"/>
      <c r="HR123" s="90"/>
      <c r="HS123" s="90"/>
      <c r="HT123" s="90"/>
      <c r="HU123" s="90"/>
      <c r="HV123" s="90"/>
      <c r="HW123" s="90"/>
      <c r="HX123" s="90"/>
      <c r="HY123" s="90"/>
      <c r="HZ123" s="90"/>
      <c r="IA123" s="90"/>
      <c r="IB123" s="90"/>
      <c r="IC123" s="90"/>
      <c r="ID123" s="90"/>
      <c r="IE123" s="90"/>
      <c r="IF123" s="90"/>
      <c r="IG123" s="90"/>
      <c r="IH123" s="90"/>
      <c r="II123" s="90"/>
      <c r="IJ123" s="90"/>
      <c r="IK123" s="90"/>
      <c r="IL123" s="90"/>
      <c r="IM123" s="90"/>
      <c r="IN123" s="90"/>
      <c r="IO123" s="90"/>
      <c r="IP123" s="90"/>
      <c r="IQ123" s="90"/>
      <c r="IR123" s="90"/>
      <c r="IS123" s="90"/>
      <c r="IT123" s="90"/>
      <c r="IU123" s="90"/>
      <c r="IV123" s="90"/>
      <c r="IW123" s="90"/>
      <c r="IX123" s="90"/>
      <c r="IY123" s="90"/>
      <c r="IZ123" s="90"/>
      <c r="JA123" s="90"/>
      <c r="JB123" s="90"/>
      <c r="JC123" s="90"/>
      <c r="JD123" s="90"/>
      <c r="JE123" s="90"/>
      <c r="JF123" s="90"/>
      <c r="JG123" s="90"/>
      <c r="JH123" s="90"/>
      <c r="JI123" s="90"/>
      <c r="JJ123" s="90"/>
      <c r="JK123" s="90"/>
      <c r="JL123" s="90"/>
      <c r="JM123" s="90"/>
      <c r="JN123" s="90"/>
      <c r="JO123" s="90"/>
      <c r="JP123" s="90"/>
      <c r="JQ123" s="90"/>
      <c r="JR123" s="90"/>
      <c r="JS123" s="90"/>
      <c r="JT123" s="90"/>
      <c r="JU123" s="90"/>
      <c r="JV123" s="90"/>
      <c r="JW123" s="90"/>
      <c r="JX123" s="90"/>
      <c r="JY123" s="90"/>
      <c r="JZ123" s="90"/>
      <c r="KA123" s="90"/>
      <c r="KB123" s="90"/>
      <c r="KC123" s="90"/>
      <c r="KD123" s="90"/>
      <c r="KE123" s="90"/>
      <c r="KF123" s="90"/>
      <c r="KG123" s="90"/>
      <c r="KH123" s="90"/>
      <c r="KI123" s="90"/>
      <c r="KJ123" s="90"/>
      <c r="KK123" s="90"/>
      <c r="KL123" s="90"/>
      <c r="KM123" s="90"/>
      <c r="KN123" s="90"/>
      <c r="KO123" s="90"/>
      <c r="KP123" s="90"/>
      <c r="KQ123" s="90"/>
      <c r="KR123" s="90"/>
      <c r="KS123" s="90"/>
      <c r="KT123" s="90"/>
      <c r="KU123" s="90"/>
      <c r="KV123" s="90"/>
      <c r="KW123" s="90"/>
      <c r="KX123" s="90"/>
      <c r="KY123" s="90"/>
      <c r="KZ123" s="90"/>
      <c r="LA123" s="90"/>
      <c r="LB123" s="90"/>
      <c r="LC123" s="90"/>
      <c r="LD123" s="90"/>
      <c r="LE123" s="90"/>
      <c r="LF123" s="90"/>
      <c r="LG123" s="90"/>
      <c r="LH123" s="90"/>
      <c r="LI123" s="90"/>
      <c r="LJ123" s="90"/>
      <c r="LK123" s="90"/>
      <c r="LL123" s="90"/>
      <c r="LM123" s="90"/>
      <c r="LN123" s="90"/>
      <c r="LO123" s="90"/>
      <c r="LP123" s="90"/>
      <c r="LQ123" s="90"/>
      <c r="LR123" s="90"/>
      <c r="LS123" s="90"/>
      <c r="LT123" s="90"/>
      <c r="LU123" s="90"/>
      <c r="LV123" s="90"/>
      <c r="LW123" s="90"/>
      <c r="LX123" s="90"/>
      <c r="LY123" s="90"/>
      <c r="LZ123" s="90"/>
      <c r="MA123" s="90"/>
      <c r="MB123" s="90"/>
      <c r="MC123" s="90"/>
      <c r="MD123" s="90"/>
      <c r="ME123" s="90"/>
      <c r="MF123" s="90"/>
      <c r="MG123" s="90"/>
      <c r="MH123" s="90"/>
      <c r="MI123" s="90"/>
      <c r="MJ123" s="90"/>
      <c r="MK123" s="90"/>
      <c r="ML123" s="90"/>
      <c r="MM123" s="90"/>
      <c r="MN123" s="90"/>
      <c r="MO123" s="90"/>
      <c r="MP123" s="90"/>
      <c r="MQ123" s="90"/>
      <c r="MR123" s="90"/>
      <c r="MS123" s="90"/>
      <c r="MT123" s="90"/>
      <c r="MU123" s="90"/>
      <c r="MV123" s="90"/>
      <c r="MW123" s="90"/>
      <c r="MX123" s="90"/>
      <c r="MY123" s="90"/>
      <c r="MZ123" s="90"/>
      <c r="NA123" s="90"/>
      <c r="NB123" s="90"/>
      <c r="NC123" s="90"/>
      <c r="ND123" s="90"/>
      <c r="NE123" s="90"/>
      <c r="NF123" s="90"/>
      <c r="NG123" s="90"/>
      <c r="NH123" s="90"/>
      <c r="NI123" s="90"/>
      <c r="NJ123" s="90"/>
      <c r="NK123" s="90"/>
      <c r="NL123" s="90"/>
      <c r="NM123" s="90"/>
      <c r="NN123" s="90"/>
      <c r="NO123" s="90"/>
      <c r="NP123" s="90"/>
      <c r="NQ123" s="90"/>
      <c r="NR123" s="90"/>
      <c r="NS123" s="90"/>
      <c r="NT123" s="90"/>
      <c r="NU123" s="90"/>
      <c r="NV123" s="90"/>
      <c r="NW123" s="90"/>
      <c r="NX123" s="90"/>
      <c r="NY123" s="90"/>
      <c r="NZ123" s="90"/>
      <c r="OA123" s="90"/>
      <c r="OB123" s="90"/>
      <c r="OC123" s="90"/>
      <c r="OD123" s="90"/>
      <c r="OE123" s="90"/>
      <c r="OF123" s="90"/>
      <c r="OG123" s="90"/>
      <c r="OH123" s="90"/>
      <c r="OI123" s="90"/>
      <c r="OJ123" s="90"/>
      <c r="OK123" s="90"/>
      <c r="OL123" s="90"/>
      <c r="OM123" s="90"/>
      <c r="ON123" s="90"/>
      <c r="OO123" s="90"/>
      <c r="OP123" s="90"/>
      <c r="OQ123" s="90"/>
      <c r="OR123" s="90"/>
      <c r="OS123" s="90"/>
      <c r="OT123" s="90"/>
      <c r="OU123" s="90"/>
      <c r="OV123" s="90"/>
      <c r="OW123" s="90"/>
      <c r="OX123" s="90"/>
      <c r="OY123" s="90"/>
      <c r="OZ123" s="90"/>
      <c r="PA123" s="90"/>
      <c r="PB123" s="90"/>
      <c r="PC123" s="90"/>
      <c r="PD123" s="90"/>
      <c r="PE123" s="90"/>
      <c r="PF123" s="90"/>
      <c r="PG123" s="90"/>
      <c r="PH123" s="90"/>
      <c r="PI123" s="90"/>
      <c r="PJ123" s="90"/>
      <c r="PK123" s="90"/>
      <c r="PL123" s="90"/>
      <c r="PM123" s="90"/>
      <c r="PN123" s="90"/>
      <c r="PO123" s="90"/>
      <c r="PP123" s="90"/>
      <c r="PQ123" s="90"/>
      <c r="PR123" s="90"/>
      <c r="PS123" s="90"/>
      <c r="PT123" s="90"/>
      <c r="PU123" s="90"/>
      <c r="PV123" s="90"/>
      <c r="PW123" s="90"/>
      <c r="PX123" s="90"/>
      <c r="PY123" s="90"/>
      <c r="PZ123" s="90"/>
      <c r="QA123" s="90"/>
      <c r="QB123" s="90"/>
      <c r="QC123" s="90"/>
      <c r="QD123" s="90"/>
      <c r="QE123" s="90"/>
      <c r="QF123" s="90"/>
      <c r="QG123" s="90"/>
      <c r="QH123" s="90"/>
      <c r="QI123" s="90"/>
      <c r="QJ123" s="90"/>
      <c r="QK123" s="90"/>
      <c r="QL123" s="90"/>
      <c r="QM123" s="90"/>
      <c r="QN123" s="90"/>
      <c r="QO123" s="90"/>
      <c r="QP123" s="90"/>
      <c r="QQ123" s="90"/>
      <c r="QR123" s="90"/>
      <c r="QS123" s="90"/>
      <c r="QT123" s="90"/>
      <c r="QU123" s="90"/>
      <c r="QV123" s="90"/>
      <c r="QW123" s="90"/>
      <c r="QX123" s="90"/>
      <c r="QY123" s="90"/>
      <c r="QZ123" s="90"/>
      <c r="RA123" s="90"/>
      <c r="RB123" s="90"/>
      <c r="RC123" s="90"/>
      <c r="RD123" s="90"/>
      <c r="RE123" s="90"/>
      <c r="RF123" s="90"/>
      <c r="RG123" s="90"/>
      <c r="RH123" s="90"/>
      <c r="RI123" s="90"/>
      <c r="RJ123" s="90"/>
      <c r="RK123" s="90"/>
      <c r="RL123" s="90"/>
      <c r="RM123" s="90"/>
      <c r="RN123" s="90"/>
      <c r="RO123" s="90"/>
      <c r="RP123" s="90"/>
      <c r="RQ123" s="90"/>
      <c r="RR123" s="90"/>
      <c r="RS123" s="90"/>
      <c r="RT123" s="90"/>
      <c r="RU123" s="90"/>
      <c r="RV123" s="90"/>
      <c r="RW123" s="90"/>
      <c r="RX123" s="90"/>
      <c r="RY123" s="90"/>
      <c r="RZ123" s="90"/>
      <c r="SA123" s="90"/>
      <c r="SB123" s="90"/>
      <c r="SC123" s="90"/>
      <c r="SD123" s="90"/>
      <c r="SE123" s="90"/>
      <c r="SF123" s="90"/>
      <c r="SG123" s="90"/>
      <c r="SH123" s="90"/>
      <c r="SI123" s="90"/>
      <c r="SJ123" s="90"/>
      <c r="SK123" s="90"/>
      <c r="SL123" s="90"/>
      <c r="SM123" s="90"/>
      <c r="SN123" s="90"/>
      <c r="SO123" s="90"/>
      <c r="SP123" s="90"/>
      <c r="SQ123" s="90"/>
      <c r="SR123" s="90"/>
      <c r="SS123" s="90"/>
      <c r="ST123" s="90"/>
      <c r="SU123" s="90"/>
      <c r="SV123" s="90"/>
      <c r="SW123" s="90"/>
      <c r="SX123" s="90"/>
      <c r="SY123" s="90"/>
      <c r="SZ123" s="90"/>
      <c r="TA123" s="90"/>
      <c r="TB123" s="90"/>
      <c r="TC123" s="90"/>
      <c r="TD123" s="90"/>
      <c r="TE123" s="90"/>
      <c r="TF123" s="90"/>
      <c r="TG123" s="90"/>
      <c r="TH123" s="90"/>
      <c r="TI123" s="90"/>
      <c r="TJ123" s="90"/>
      <c r="TK123" s="90"/>
      <c r="TL123" s="90"/>
      <c r="TM123" s="90"/>
      <c r="TN123" s="90"/>
      <c r="TO123" s="90"/>
      <c r="TP123" s="90"/>
      <c r="TQ123" s="90"/>
      <c r="TR123" s="90"/>
      <c r="TS123" s="90"/>
      <c r="TT123" s="90"/>
      <c r="TU123" s="90"/>
      <c r="TV123" s="90"/>
      <c r="TW123" s="90"/>
      <c r="TX123" s="90"/>
      <c r="TY123" s="90"/>
      <c r="TZ123" s="90"/>
      <c r="UA123" s="90"/>
      <c r="UB123" s="90"/>
      <c r="UC123" s="90"/>
      <c r="UD123" s="90"/>
      <c r="UE123" s="90"/>
      <c r="UF123" s="90"/>
      <c r="UG123" s="90"/>
      <c r="UH123" s="90"/>
      <c r="UI123" s="90"/>
      <c r="UJ123" s="90"/>
      <c r="UK123" s="90"/>
      <c r="UL123" s="90"/>
      <c r="UM123" s="90"/>
      <c r="UN123" s="90"/>
      <c r="UO123" s="90"/>
      <c r="UP123" s="90"/>
      <c r="UQ123" s="90"/>
      <c r="UR123" s="90"/>
      <c r="US123" s="90"/>
      <c r="UT123" s="90"/>
      <c r="UU123" s="90"/>
      <c r="UV123" s="90"/>
      <c r="UW123" s="90"/>
      <c r="UX123" s="90"/>
      <c r="UY123" s="90"/>
      <c r="UZ123" s="90"/>
      <c r="VA123" s="90"/>
      <c r="VB123" s="90"/>
      <c r="VC123" s="90"/>
      <c r="VD123" s="90"/>
      <c r="VE123" s="90"/>
      <c r="VF123" s="90"/>
      <c r="VG123" s="90"/>
      <c r="VH123" s="90"/>
      <c r="VI123" s="90"/>
      <c r="VJ123" s="90"/>
      <c r="VK123" s="90"/>
      <c r="VL123" s="90"/>
      <c r="VM123" s="90"/>
      <c r="VN123" s="90"/>
      <c r="VO123" s="90"/>
      <c r="VP123" s="90"/>
      <c r="VQ123" s="90"/>
      <c r="VR123" s="90"/>
      <c r="VS123" s="90"/>
      <c r="VT123" s="90"/>
      <c r="VU123" s="90"/>
      <c r="VV123" s="90"/>
      <c r="VW123" s="90"/>
      <c r="VX123" s="90"/>
      <c r="VY123" s="90"/>
      <c r="VZ123" s="90"/>
      <c r="WA123" s="90"/>
      <c r="WB123" s="90"/>
      <c r="WC123" s="90"/>
      <c r="WD123" s="90"/>
      <c r="WE123" s="90"/>
      <c r="WF123" s="90"/>
      <c r="WG123" s="90"/>
      <c r="WH123" s="90"/>
      <c r="WI123" s="90"/>
      <c r="WJ123" s="90"/>
      <c r="WK123" s="90"/>
      <c r="WL123" s="90"/>
      <c r="WM123" s="90"/>
      <c r="WN123" s="90"/>
      <c r="WO123" s="90"/>
      <c r="WP123" s="90"/>
      <c r="WQ123" s="90"/>
      <c r="WR123" s="90"/>
      <c r="WS123" s="90"/>
      <c r="WT123" s="90"/>
      <c r="WU123" s="90"/>
      <c r="WV123" s="90"/>
      <c r="WW123" s="90"/>
      <c r="WX123" s="90"/>
      <c r="WY123" s="90"/>
      <c r="WZ123" s="90"/>
      <c r="XA123" s="90"/>
      <c r="XB123" s="90"/>
      <c r="XC123" s="90"/>
      <c r="XD123" s="90"/>
      <c r="XE123" s="90"/>
      <c r="XF123" s="90"/>
      <c r="XG123" s="90"/>
      <c r="XH123" s="90"/>
      <c r="XI123" s="90"/>
      <c r="XJ123" s="90"/>
      <c r="XK123" s="90"/>
      <c r="XL123" s="90"/>
      <c r="XM123" s="90"/>
      <c r="XN123" s="90"/>
      <c r="XO123" s="90"/>
      <c r="XP123" s="90"/>
      <c r="XQ123" s="90"/>
      <c r="XR123" s="90"/>
      <c r="XS123" s="90"/>
      <c r="XT123" s="90"/>
      <c r="XU123" s="90"/>
      <c r="XV123" s="90"/>
      <c r="XW123" s="90"/>
      <c r="XX123" s="90"/>
      <c r="XY123" s="90"/>
      <c r="XZ123" s="90"/>
      <c r="YA123" s="90"/>
      <c r="YB123" s="90"/>
      <c r="YC123" s="90"/>
      <c r="YD123" s="90"/>
      <c r="YE123" s="90"/>
      <c r="YF123" s="90"/>
      <c r="YG123" s="90"/>
      <c r="YH123" s="90"/>
      <c r="YI123" s="90"/>
      <c r="YJ123" s="90"/>
      <c r="YK123" s="90"/>
      <c r="YL123" s="90"/>
      <c r="YM123" s="90"/>
      <c r="YN123" s="90"/>
      <c r="YO123" s="90"/>
      <c r="YP123" s="90"/>
      <c r="YQ123" s="90"/>
      <c r="YR123" s="90"/>
      <c r="YS123" s="90"/>
      <c r="YT123" s="90"/>
      <c r="YU123" s="90"/>
      <c r="YV123" s="90"/>
      <c r="YW123" s="90"/>
      <c r="YX123" s="90"/>
      <c r="YY123" s="90"/>
      <c r="YZ123" s="90"/>
      <c r="ZA123" s="90"/>
      <c r="ZB123" s="90"/>
      <c r="ZC123" s="90"/>
      <c r="ZD123" s="90"/>
      <c r="ZE123" s="90"/>
      <c r="ZF123" s="90"/>
      <c r="ZG123" s="90"/>
      <c r="ZH123" s="90"/>
      <c r="ZI123" s="90"/>
      <c r="ZJ123" s="90"/>
      <c r="ZK123" s="90"/>
      <c r="ZL123" s="90"/>
      <c r="ZM123" s="90"/>
      <c r="ZN123" s="90"/>
      <c r="ZO123" s="90"/>
      <c r="ZP123" s="90"/>
      <c r="ZQ123" s="90"/>
      <c r="ZR123" s="90"/>
      <c r="ZS123" s="90"/>
      <c r="ZT123" s="90"/>
      <c r="ZU123" s="90"/>
      <c r="ZV123" s="90"/>
      <c r="ZW123" s="90"/>
      <c r="ZX123" s="90"/>
      <c r="ZY123" s="90"/>
      <c r="ZZ123" s="90"/>
      <c r="AAA123" s="90"/>
      <c r="AAB123" s="90"/>
      <c r="AAC123" s="90"/>
      <c r="AAD123" s="90"/>
      <c r="AAE123" s="90"/>
      <c r="AAF123" s="90"/>
      <c r="AAG123" s="90"/>
      <c r="AAH123" s="90"/>
      <c r="AAI123" s="90"/>
      <c r="AAJ123" s="90"/>
      <c r="AAK123" s="90"/>
      <c r="AAL123" s="90"/>
      <c r="AAM123" s="90"/>
      <c r="AAN123" s="90"/>
      <c r="AAO123" s="90"/>
      <c r="AAP123" s="90"/>
      <c r="AAQ123" s="90"/>
      <c r="AAR123" s="90"/>
      <c r="AAS123" s="90"/>
      <c r="AAT123" s="90"/>
      <c r="AAU123" s="90"/>
      <c r="AAV123" s="90"/>
      <c r="AAW123" s="90"/>
      <c r="AAX123" s="90"/>
      <c r="AAY123" s="90"/>
      <c r="AAZ123" s="90"/>
      <c r="ABA123" s="90"/>
      <c r="ABB123" s="90"/>
      <c r="ABC123" s="90"/>
      <c r="ABD123" s="90"/>
      <c r="ABE123" s="90"/>
      <c r="ABF123" s="90"/>
      <c r="ABG123" s="90"/>
      <c r="ABH123" s="90"/>
      <c r="ABI123" s="90"/>
      <c r="ABJ123" s="90"/>
      <c r="ABK123" s="90"/>
      <c r="ABL123" s="90"/>
      <c r="ABM123" s="90"/>
      <c r="ABN123" s="90"/>
      <c r="ABO123" s="90"/>
      <c r="ABP123" s="90"/>
      <c r="ABQ123" s="90"/>
      <c r="ABR123" s="90"/>
      <c r="ABS123" s="90"/>
      <c r="ABT123" s="90"/>
      <c r="ABU123" s="90"/>
      <c r="ABV123" s="90"/>
      <c r="ABW123" s="90"/>
      <c r="ABX123" s="90"/>
      <c r="ABY123" s="90"/>
      <c r="ABZ123" s="90"/>
      <c r="ACA123" s="90"/>
      <c r="ACB123" s="90"/>
      <c r="ACC123" s="90"/>
      <c r="ACD123" s="90"/>
      <c r="ACE123" s="90"/>
      <c r="ACF123" s="90"/>
      <c r="ACG123" s="90"/>
      <c r="ACH123" s="90"/>
      <c r="ACI123" s="90"/>
      <c r="ACJ123" s="90"/>
      <c r="ACK123" s="90"/>
      <c r="ACL123" s="90"/>
      <c r="ACM123" s="90"/>
      <c r="ACN123" s="90"/>
      <c r="ACO123" s="90"/>
      <c r="ACP123" s="90"/>
      <c r="ACQ123" s="90"/>
      <c r="ACR123" s="90"/>
      <c r="ACS123" s="90"/>
      <c r="ACT123" s="90"/>
      <c r="ACU123" s="90"/>
      <c r="ACV123" s="90"/>
      <c r="ACW123" s="90"/>
      <c r="ACX123" s="90"/>
      <c r="ACY123" s="90"/>
      <c r="ACZ123" s="90"/>
      <c r="ADA123" s="90"/>
      <c r="ADB123" s="90"/>
      <c r="ADC123" s="90"/>
      <c r="ADD123" s="90"/>
      <c r="ADE123" s="90"/>
      <c r="ADF123" s="90"/>
      <c r="ADG123" s="90"/>
      <c r="ADH123" s="90"/>
      <c r="ADI123" s="90"/>
      <c r="ADJ123" s="90"/>
      <c r="ADK123" s="90"/>
      <c r="ADL123" s="90"/>
      <c r="ADM123" s="90"/>
      <c r="ADN123" s="90"/>
      <c r="ADO123" s="90"/>
      <c r="ADP123" s="90"/>
      <c r="ADQ123" s="90"/>
      <c r="ADR123" s="90"/>
      <c r="ADS123" s="90"/>
      <c r="ADT123" s="90"/>
      <c r="ADU123" s="90"/>
      <c r="ADV123" s="90"/>
      <c r="ADW123" s="90"/>
      <c r="ADX123" s="90"/>
      <c r="ADY123" s="90"/>
      <c r="ADZ123" s="90"/>
      <c r="AEA123" s="90"/>
      <c r="AEB123" s="90"/>
      <c r="AEC123" s="90"/>
      <c r="AED123" s="90"/>
      <c r="AEE123" s="90"/>
      <c r="AEF123" s="90"/>
      <c r="AEG123" s="90"/>
      <c r="AEH123" s="90"/>
      <c r="AEI123" s="90"/>
      <c r="AEJ123" s="90"/>
      <c r="AEK123" s="90"/>
      <c r="AEL123" s="90"/>
      <c r="AEM123" s="90"/>
      <c r="AEN123" s="90"/>
      <c r="AEO123" s="90"/>
      <c r="AEP123" s="90"/>
      <c r="AEQ123" s="90"/>
      <c r="AER123" s="90"/>
      <c r="AES123" s="90"/>
      <c r="AET123" s="90"/>
      <c r="AEU123" s="90"/>
      <c r="AEV123" s="90"/>
      <c r="AEW123" s="90"/>
      <c r="AEX123" s="90"/>
      <c r="AEY123" s="90"/>
      <c r="AEZ123" s="90"/>
      <c r="AFA123" s="90"/>
      <c r="AFB123" s="90"/>
      <c r="AFC123" s="90"/>
      <c r="AFD123" s="90"/>
      <c r="AFE123" s="90"/>
      <c r="AFF123" s="90"/>
      <c r="AFG123" s="90"/>
      <c r="AFH123" s="90"/>
      <c r="AFI123" s="90"/>
      <c r="AFJ123" s="90"/>
      <c r="AFK123" s="90"/>
      <c r="AFL123" s="90"/>
      <c r="AFM123" s="90"/>
      <c r="AFN123" s="90"/>
      <c r="AFO123" s="90"/>
      <c r="AFP123" s="90"/>
      <c r="AFQ123" s="90"/>
      <c r="AFR123" s="90"/>
      <c r="AFS123" s="90"/>
      <c r="AFT123" s="90"/>
      <c r="AFU123" s="90"/>
      <c r="AFV123" s="90"/>
      <c r="AFW123" s="90"/>
      <c r="AFX123" s="90"/>
      <c r="AFY123" s="90"/>
      <c r="AFZ123" s="90"/>
      <c r="AGA123" s="90"/>
      <c r="AGB123" s="90"/>
      <c r="AGC123" s="90"/>
      <c r="AGD123" s="90"/>
      <c r="AGE123" s="90"/>
      <c r="AGF123" s="90"/>
      <c r="AGG123" s="90"/>
      <c r="AGH123" s="90"/>
      <c r="AGI123" s="90"/>
      <c r="AGJ123" s="90"/>
      <c r="AGK123" s="90"/>
      <c r="AGL123" s="90"/>
      <c r="AGM123" s="90"/>
      <c r="AGN123" s="90"/>
      <c r="AGO123" s="90"/>
      <c r="AGP123" s="90"/>
      <c r="AGQ123" s="90"/>
      <c r="AGR123" s="90"/>
      <c r="AGS123" s="90"/>
      <c r="AGT123" s="90"/>
      <c r="AGU123" s="90"/>
      <c r="AGV123" s="90"/>
      <c r="AGW123" s="90"/>
      <c r="AGX123" s="90"/>
      <c r="AGY123" s="90"/>
      <c r="AGZ123" s="90"/>
      <c r="AHA123" s="90"/>
      <c r="AHB123" s="90"/>
      <c r="AHC123" s="90"/>
      <c r="AHD123" s="90"/>
      <c r="AHE123" s="90"/>
      <c r="AHF123" s="90"/>
      <c r="AHG123" s="90"/>
      <c r="AHH123" s="90"/>
      <c r="AHI123" s="90"/>
      <c r="AHJ123" s="90"/>
      <c r="AHK123" s="90"/>
      <c r="AHL123" s="90"/>
      <c r="AHM123" s="90"/>
      <c r="AHN123" s="90"/>
      <c r="AHO123" s="90"/>
      <c r="AHP123" s="90"/>
      <c r="AHQ123" s="90"/>
      <c r="AHR123" s="90"/>
      <c r="AHS123" s="90"/>
      <c r="AHT123" s="90"/>
      <c r="AHU123" s="90"/>
      <c r="AHV123" s="90"/>
      <c r="AHW123" s="90"/>
      <c r="AHX123" s="90"/>
      <c r="AHY123" s="90"/>
      <c r="AHZ123" s="90"/>
      <c r="AIA123" s="90"/>
      <c r="AIB123" s="90"/>
      <c r="AIC123" s="90"/>
      <c r="AID123" s="90"/>
      <c r="AIE123" s="90"/>
      <c r="AIF123" s="90"/>
      <c r="AIG123" s="90"/>
      <c r="AIH123" s="90"/>
      <c r="AII123" s="90"/>
      <c r="AIJ123" s="90"/>
      <c r="AIK123" s="90"/>
      <c r="AIL123" s="90"/>
      <c r="AIM123" s="90"/>
      <c r="AIN123" s="90"/>
      <c r="AIO123" s="90"/>
      <c r="AIP123" s="90"/>
      <c r="AIQ123" s="90"/>
      <c r="AIR123" s="90"/>
      <c r="AIS123" s="90"/>
      <c r="AIT123" s="90"/>
      <c r="AIU123" s="90"/>
      <c r="AIV123" s="90"/>
      <c r="AIW123" s="90"/>
      <c r="AIX123" s="90"/>
      <c r="AIY123" s="90"/>
      <c r="AIZ123" s="90"/>
      <c r="AJA123" s="90"/>
      <c r="AJB123" s="90"/>
      <c r="AJC123" s="90"/>
      <c r="AJD123" s="90"/>
      <c r="AJE123" s="90"/>
      <c r="AJF123" s="90"/>
      <c r="AJG123" s="90"/>
      <c r="AJH123" s="90"/>
      <c r="AJI123" s="90"/>
      <c r="AJJ123" s="90"/>
      <c r="AJK123" s="90"/>
      <c r="AJL123" s="90"/>
      <c r="AJM123" s="90"/>
      <c r="AJN123" s="90"/>
      <c r="AJO123" s="90"/>
      <c r="AJP123" s="90"/>
      <c r="AJQ123" s="90"/>
      <c r="AJR123" s="90"/>
      <c r="AJS123" s="90"/>
      <c r="AJT123" s="90"/>
      <c r="AJU123" s="90"/>
      <c r="AJV123" s="90"/>
      <c r="AJW123" s="90"/>
      <c r="AJX123" s="90"/>
      <c r="AJY123" s="90"/>
      <c r="AJZ123" s="90"/>
      <c r="AKA123" s="90"/>
      <c r="AKB123" s="90"/>
      <c r="AKC123" s="90"/>
      <c r="AKD123" s="90"/>
      <c r="AKE123" s="90"/>
      <c r="AKF123" s="90"/>
      <c r="AKG123" s="90"/>
      <c r="AKH123" s="90"/>
      <c r="AKI123" s="90"/>
      <c r="AKJ123" s="90"/>
      <c r="AKK123" s="90"/>
      <c r="AKL123" s="90"/>
      <c r="AKM123" s="90"/>
      <c r="AKN123" s="90"/>
      <c r="AKO123" s="90"/>
      <c r="AKP123" s="90"/>
      <c r="AKQ123" s="90"/>
      <c r="AKR123" s="90"/>
      <c r="AKS123" s="90"/>
      <c r="AKT123" s="90"/>
      <c r="AKU123" s="90"/>
      <c r="AKV123" s="90"/>
      <c r="AKW123" s="90"/>
      <c r="AKX123" s="90"/>
      <c r="AKY123" s="90"/>
      <c r="AKZ123" s="90"/>
      <c r="ALA123" s="90"/>
      <c r="ALB123" s="90"/>
      <c r="ALC123" s="90"/>
      <c r="ALD123" s="90"/>
      <c r="ALE123" s="90"/>
      <c r="ALF123" s="90"/>
      <c r="ALG123" s="90"/>
      <c r="ALH123" s="90"/>
      <c r="ALI123" s="90"/>
      <c r="ALJ123" s="90"/>
      <c r="ALK123" s="90"/>
      <c r="ALL123" s="90"/>
      <c r="ALM123" s="90"/>
      <c r="ALN123" s="90"/>
      <c r="ALO123" s="90"/>
      <c r="ALP123" s="90"/>
      <c r="ALQ123" s="90"/>
      <c r="ALR123" s="90"/>
      <c r="ALS123" s="90"/>
      <c r="ALT123" s="90"/>
      <c r="ALU123" s="90"/>
      <c r="ALV123" s="90"/>
      <c r="ALW123" s="90"/>
      <c r="ALX123" s="90"/>
      <c r="ALY123" s="90"/>
      <c r="ALZ123" s="90"/>
      <c r="AMA123" s="90"/>
      <c r="AMB123" s="90"/>
      <c r="AMC123" s="90"/>
      <c r="AMD123" s="90"/>
      <c r="AME123" s="90"/>
      <c r="AMF123" s="90"/>
      <c r="AMG123" s="90"/>
      <c r="AMH123" s="90"/>
      <c r="AMI123" s="90"/>
    </row>
    <row r="124" spans="1:1023" ht="96.75" customHeight="1" x14ac:dyDescent="0.3">
      <c r="A124" s="430">
        <v>41</v>
      </c>
      <c r="B124" s="433" t="s">
        <v>712</v>
      </c>
      <c r="C124" s="367"/>
      <c r="D124" s="433" t="s">
        <v>840</v>
      </c>
      <c r="E124" s="433" t="s">
        <v>1099</v>
      </c>
      <c r="F124" s="427"/>
      <c r="G124" s="367"/>
      <c r="H124" s="416"/>
      <c r="I124" s="369"/>
      <c r="J124" s="136" t="s">
        <v>735</v>
      </c>
      <c r="K124" s="115" t="s">
        <v>1130</v>
      </c>
      <c r="L124" s="369"/>
      <c r="M124" s="419"/>
      <c r="N124" s="374"/>
      <c r="O124" s="369"/>
      <c r="P124" s="391"/>
      <c r="Q124" s="385"/>
      <c r="R124" s="393"/>
      <c r="S124" s="394"/>
      <c r="T124" s="385"/>
      <c r="U124" s="404"/>
      <c r="V124" s="136" t="s">
        <v>112</v>
      </c>
      <c r="W124" s="155" t="s">
        <v>1106</v>
      </c>
      <c r="X124" s="167" t="s">
        <v>1131</v>
      </c>
      <c r="Y124" s="118" t="s">
        <v>1089</v>
      </c>
      <c r="Z124" s="119" t="s">
        <v>1132</v>
      </c>
      <c r="AA124" s="120" t="str">
        <f t="shared" si="5"/>
        <v>Probabilidad</v>
      </c>
      <c r="AB124" s="121" t="s">
        <v>727</v>
      </c>
      <c r="AC124" s="121" t="s">
        <v>728</v>
      </c>
      <c r="AD124" s="122" t="str">
        <f t="shared" si="6"/>
        <v>40%</v>
      </c>
      <c r="AE124" s="121" t="s">
        <v>729</v>
      </c>
      <c r="AF124" s="121" t="s">
        <v>730</v>
      </c>
      <c r="AG124" s="121" t="s">
        <v>731</v>
      </c>
      <c r="AH124" s="123">
        <f>IFERROR(IF(AND(AA123="Probabilidad",AA124="Probabilidad"),(AI123-(+AI123*AD124)),IF(AND(AA124="Probabilidad",AA123="Impacto"),(AI123-(+AI123*AD124)),IF(AA124="Impacto",AI123,""))),"")</f>
        <v>0.14399999999999999</v>
      </c>
      <c r="AI124" s="122">
        <f t="shared" si="7"/>
        <v>0.14399999999999999</v>
      </c>
      <c r="AJ124" s="387"/>
      <c r="AK124" s="388"/>
      <c r="AL124" s="124">
        <f t="shared" ref="AL124:AL129" si="153">IFERROR(IF(AND(AA123="Impacto",AA124="Impacto"),(AL123-(+AL123*AD124)),IF(AND(AA124="Impacto",AA123="Probabilidad"),(AL123-(+AL123*AD124)),IF(AA124="Probabilidad",AL123,""))),"")</f>
        <v>0.8</v>
      </c>
      <c r="AM124" s="389"/>
      <c r="AN124" s="388"/>
      <c r="AO124" s="384"/>
      <c r="AP124" s="367"/>
      <c r="AQ124" s="120" t="s">
        <v>118</v>
      </c>
      <c r="AR124" s="119" t="s">
        <v>1133</v>
      </c>
      <c r="AS124" s="119" t="s">
        <v>913</v>
      </c>
      <c r="AT124" s="126">
        <v>44895</v>
      </c>
      <c r="AU124" s="127" t="s">
        <v>733</v>
      </c>
      <c r="AV124" s="371"/>
      <c r="AW124" s="142" t="s">
        <v>112</v>
      </c>
      <c r="AX124" s="253" t="s">
        <v>2866</v>
      </c>
      <c r="AY124" s="325" t="s">
        <v>3872</v>
      </c>
      <c r="AZ124" s="319" t="s">
        <v>3873</v>
      </c>
      <c r="BA124" s="143" t="s">
        <v>118</v>
      </c>
      <c r="BB124" s="264" t="s">
        <v>2866</v>
      </c>
      <c r="BC124" s="265" t="s">
        <v>3341</v>
      </c>
      <c r="BD124" s="265" t="s">
        <v>3336</v>
      </c>
      <c r="BE124" s="421"/>
      <c r="BF124" s="423"/>
      <c r="BG124" s="423"/>
      <c r="BH124" s="131"/>
      <c r="AMI124" s="86"/>
    </row>
    <row r="125" spans="1:1023" ht="105" customHeight="1" x14ac:dyDescent="0.3">
      <c r="A125" s="430">
        <v>41</v>
      </c>
      <c r="B125" s="433" t="s">
        <v>712</v>
      </c>
      <c r="C125" s="367"/>
      <c r="D125" s="433" t="s">
        <v>840</v>
      </c>
      <c r="E125" s="433" t="s">
        <v>1099</v>
      </c>
      <c r="F125" s="427"/>
      <c r="G125" s="367"/>
      <c r="H125" s="416"/>
      <c r="I125" s="369"/>
      <c r="J125" s="136" t="s">
        <v>741</v>
      </c>
      <c r="K125" s="115" t="s">
        <v>1134</v>
      </c>
      <c r="L125" s="369"/>
      <c r="M125" s="419"/>
      <c r="N125" s="374"/>
      <c r="O125" s="369"/>
      <c r="P125" s="391"/>
      <c r="Q125" s="385"/>
      <c r="R125" s="393"/>
      <c r="S125" s="394"/>
      <c r="T125" s="385"/>
      <c r="U125" s="404"/>
      <c r="V125" s="136" t="s">
        <v>124</v>
      </c>
      <c r="W125" s="116"/>
      <c r="X125" s="167"/>
      <c r="Y125" s="176"/>
      <c r="Z125" s="119"/>
      <c r="AA125" s="120" t="str">
        <f t="shared" si="5"/>
        <v/>
      </c>
      <c r="AB125" s="121"/>
      <c r="AC125" s="121"/>
      <c r="AD125" s="122" t="str">
        <f t="shared" si="6"/>
        <v/>
      </c>
      <c r="AE125" s="121"/>
      <c r="AF125" s="121"/>
      <c r="AG125" s="121"/>
      <c r="AH125" s="123" t="str">
        <f t="shared" ref="AH125:AH129" si="154">IFERROR(IF(AND(AA124="Probabilidad",AA125="Probabilidad"),(AI124-(+AI124*AD125)),IF(AND(AA125="Probabilidad",AA124="Impacto"),(AI124-(+AI124*AD125)),IF(AA125="Impacto",AI124,""))),"")</f>
        <v/>
      </c>
      <c r="AI125" s="122" t="str">
        <f t="shared" si="7"/>
        <v/>
      </c>
      <c r="AJ125" s="387"/>
      <c r="AK125" s="388"/>
      <c r="AL125" s="124" t="str">
        <f t="shared" si="153"/>
        <v/>
      </c>
      <c r="AM125" s="389"/>
      <c r="AN125" s="388"/>
      <c r="AO125" s="384"/>
      <c r="AP125" s="367"/>
      <c r="AQ125" s="120" t="s">
        <v>128</v>
      </c>
      <c r="AR125" s="134" t="s">
        <v>1119</v>
      </c>
      <c r="AS125" s="134" t="s">
        <v>913</v>
      </c>
      <c r="AT125" s="177">
        <v>44834</v>
      </c>
      <c r="AU125" s="127" t="s">
        <v>733</v>
      </c>
      <c r="AV125" s="371"/>
      <c r="AW125" s="142" t="s">
        <v>124</v>
      </c>
      <c r="AX125" s="128"/>
      <c r="AY125" s="129"/>
      <c r="AZ125" s="130"/>
      <c r="BA125" s="143" t="s">
        <v>128</v>
      </c>
      <c r="BB125" s="264" t="s">
        <v>2866</v>
      </c>
      <c r="BC125" s="265" t="s">
        <v>3342</v>
      </c>
      <c r="BD125" s="265" t="s">
        <v>3340</v>
      </c>
      <c r="BE125" s="421"/>
      <c r="BF125" s="423"/>
      <c r="BG125" s="423"/>
      <c r="BH125" s="131"/>
      <c r="AMI125" s="86"/>
    </row>
    <row r="126" spans="1:1023" ht="165" customHeight="1" x14ac:dyDescent="0.3">
      <c r="A126" s="430">
        <v>41</v>
      </c>
      <c r="B126" s="433" t="s">
        <v>712</v>
      </c>
      <c r="C126" s="367"/>
      <c r="D126" s="433" t="s">
        <v>840</v>
      </c>
      <c r="E126" s="433" t="s">
        <v>1099</v>
      </c>
      <c r="F126" s="427"/>
      <c r="G126" s="367"/>
      <c r="H126" s="416"/>
      <c r="I126" s="369"/>
      <c r="J126" s="136" t="s">
        <v>749</v>
      </c>
      <c r="K126" s="115"/>
      <c r="L126" s="369"/>
      <c r="M126" s="419"/>
      <c r="N126" s="374"/>
      <c r="O126" s="369"/>
      <c r="P126" s="391"/>
      <c r="Q126" s="385"/>
      <c r="R126" s="393"/>
      <c r="S126" s="394"/>
      <c r="T126" s="385"/>
      <c r="U126" s="404"/>
      <c r="V126" s="136" t="s">
        <v>131</v>
      </c>
      <c r="W126" s="147"/>
      <c r="X126" s="150"/>
      <c r="Y126" s="151"/>
      <c r="Z126" s="116"/>
      <c r="AA126" s="120" t="str">
        <f t="shared" si="5"/>
        <v/>
      </c>
      <c r="AB126" s="121"/>
      <c r="AC126" s="121"/>
      <c r="AD126" s="122" t="str">
        <f t="shared" si="6"/>
        <v/>
      </c>
      <c r="AE126" s="121"/>
      <c r="AF126" s="121"/>
      <c r="AG126" s="121"/>
      <c r="AH126" s="123" t="str">
        <f t="shared" si="154"/>
        <v/>
      </c>
      <c r="AI126" s="122" t="str">
        <f t="shared" si="7"/>
        <v/>
      </c>
      <c r="AJ126" s="387"/>
      <c r="AK126" s="388"/>
      <c r="AL126" s="124" t="str">
        <f t="shared" si="153"/>
        <v/>
      </c>
      <c r="AM126" s="389"/>
      <c r="AN126" s="388"/>
      <c r="AO126" s="384"/>
      <c r="AP126" s="367"/>
      <c r="AQ126" s="120" t="s">
        <v>136</v>
      </c>
      <c r="AR126" s="119"/>
      <c r="AS126" s="119"/>
      <c r="AT126" s="126"/>
      <c r="AU126" s="119"/>
      <c r="AV126" s="371"/>
      <c r="AW126" s="142" t="s">
        <v>131</v>
      </c>
      <c r="AX126" s="128"/>
      <c r="AY126" s="129"/>
      <c r="AZ126" s="130"/>
      <c r="BA126" s="143" t="s">
        <v>136</v>
      </c>
      <c r="BB126" s="128"/>
      <c r="BC126" s="321"/>
      <c r="BD126" s="321"/>
      <c r="BE126" s="421"/>
      <c r="BF126" s="423"/>
      <c r="BG126" s="423"/>
      <c r="BH126" s="131"/>
      <c r="AMI126" s="86"/>
    </row>
    <row r="127" spans="1:1023" ht="90" customHeight="1" x14ac:dyDescent="0.3">
      <c r="A127" s="430">
        <v>41</v>
      </c>
      <c r="B127" s="433" t="s">
        <v>712</v>
      </c>
      <c r="C127" s="367"/>
      <c r="D127" s="433" t="s">
        <v>840</v>
      </c>
      <c r="E127" s="433" t="s">
        <v>1099</v>
      </c>
      <c r="F127" s="427"/>
      <c r="G127" s="367"/>
      <c r="H127" s="416"/>
      <c r="I127" s="369"/>
      <c r="J127" s="136" t="s">
        <v>756</v>
      </c>
      <c r="K127" s="115"/>
      <c r="L127" s="369"/>
      <c r="M127" s="419"/>
      <c r="N127" s="374"/>
      <c r="O127" s="369"/>
      <c r="P127" s="391"/>
      <c r="Q127" s="385"/>
      <c r="R127" s="393"/>
      <c r="S127" s="394"/>
      <c r="T127" s="385"/>
      <c r="U127" s="404"/>
      <c r="V127" s="136" t="s">
        <v>139</v>
      </c>
      <c r="W127" s="147"/>
      <c r="X127" s="148"/>
      <c r="Y127" s="149"/>
      <c r="Z127" s="147"/>
      <c r="AA127" s="120" t="str">
        <f t="shared" si="5"/>
        <v/>
      </c>
      <c r="AB127" s="121"/>
      <c r="AC127" s="121"/>
      <c r="AD127" s="122" t="str">
        <f t="shared" si="6"/>
        <v/>
      </c>
      <c r="AE127" s="121"/>
      <c r="AF127" s="121"/>
      <c r="AG127" s="121"/>
      <c r="AH127" s="123" t="str">
        <f t="shared" si="154"/>
        <v/>
      </c>
      <c r="AI127" s="122" t="str">
        <f t="shared" si="7"/>
        <v/>
      </c>
      <c r="AJ127" s="387"/>
      <c r="AK127" s="388"/>
      <c r="AL127" s="124" t="str">
        <f t="shared" si="153"/>
        <v/>
      </c>
      <c r="AM127" s="389"/>
      <c r="AN127" s="388"/>
      <c r="AO127" s="384"/>
      <c r="AP127" s="367"/>
      <c r="AQ127" s="120" t="s">
        <v>145</v>
      </c>
      <c r="AR127" s="119"/>
      <c r="AS127" s="119"/>
      <c r="AT127" s="126"/>
      <c r="AU127" s="119"/>
      <c r="AV127" s="371"/>
      <c r="AW127" s="142" t="s">
        <v>139</v>
      </c>
      <c r="AX127" s="128"/>
      <c r="AY127" s="129"/>
      <c r="AZ127" s="130"/>
      <c r="BA127" s="143" t="s">
        <v>145</v>
      </c>
      <c r="BB127" s="128"/>
      <c r="BC127" s="321"/>
      <c r="BD127" s="321"/>
      <c r="BE127" s="421"/>
      <c r="BF127" s="423"/>
      <c r="BG127" s="423"/>
      <c r="BH127" s="131"/>
      <c r="AMI127" s="86"/>
    </row>
    <row r="128" spans="1:1023" ht="30" customHeight="1" x14ac:dyDescent="0.3">
      <c r="A128" s="430">
        <v>41</v>
      </c>
      <c r="B128" s="433" t="s">
        <v>712</v>
      </c>
      <c r="C128" s="367"/>
      <c r="D128" s="433" t="s">
        <v>840</v>
      </c>
      <c r="E128" s="433" t="s">
        <v>1099</v>
      </c>
      <c r="F128" s="427"/>
      <c r="G128" s="367"/>
      <c r="H128" s="416"/>
      <c r="I128" s="369"/>
      <c r="J128" s="136" t="s">
        <v>757</v>
      </c>
      <c r="K128" s="115"/>
      <c r="L128" s="369"/>
      <c r="M128" s="419"/>
      <c r="N128" s="374"/>
      <c r="O128" s="369"/>
      <c r="P128" s="391"/>
      <c r="Q128" s="385"/>
      <c r="R128" s="393"/>
      <c r="S128" s="394"/>
      <c r="T128" s="385"/>
      <c r="U128" s="404"/>
      <c r="V128" s="136" t="s">
        <v>150</v>
      </c>
      <c r="W128" s="147"/>
      <c r="X128" s="148"/>
      <c r="Y128" s="149"/>
      <c r="Z128" s="147"/>
      <c r="AA128" s="120" t="str">
        <f t="shared" si="5"/>
        <v/>
      </c>
      <c r="AB128" s="121"/>
      <c r="AC128" s="121"/>
      <c r="AD128" s="122" t="str">
        <f t="shared" si="6"/>
        <v/>
      </c>
      <c r="AE128" s="121"/>
      <c r="AF128" s="121"/>
      <c r="AG128" s="121"/>
      <c r="AH128" s="123" t="str">
        <f t="shared" si="154"/>
        <v/>
      </c>
      <c r="AI128" s="122" t="str">
        <f t="shared" si="7"/>
        <v/>
      </c>
      <c r="AJ128" s="387"/>
      <c r="AK128" s="388"/>
      <c r="AL128" s="124" t="str">
        <f t="shared" si="153"/>
        <v/>
      </c>
      <c r="AM128" s="389"/>
      <c r="AN128" s="388"/>
      <c r="AO128" s="384"/>
      <c r="AP128" s="367"/>
      <c r="AQ128" s="120" t="s">
        <v>155</v>
      </c>
      <c r="AR128" s="119"/>
      <c r="AS128" s="119"/>
      <c r="AT128" s="126"/>
      <c r="AU128" s="119"/>
      <c r="AV128" s="371"/>
      <c r="AW128" s="142" t="s">
        <v>150</v>
      </c>
      <c r="AX128" s="128"/>
      <c r="AY128" s="129"/>
      <c r="AZ128" s="130"/>
      <c r="BA128" s="143" t="s">
        <v>155</v>
      </c>
      <c r="BB128" s="128"/>
      <c r="BC128" s="321"/>
      <c r="BD128" s="321"/>
      <c r="BE128" s="421"/>
      <c r="BF128" s="423"/>
      <c r="BG128" s="423"/>
      <c r="BH128" s="131"/>
      <c r="AMI128" s="86"/>
    </row>
    <row r="129" spans="1:1023" ht="30" customHeight="1" x14ac:dyDescent="0.3">
      <c r="A129" s="431">
        <v>41</v>
      </c>
      <c r="B129" s="434" t="s">
        <v>712</v>
      </c>
      <c r="C129" s="367"/>
      <c r="D129" s="434" t="s">
        <v>840</v>
      </c>
      <c r="E129" s="434" t="s">
        <v>1099</v>
      </c>
      <c r="F129" s="427"/>
      <c r="G129" s="367"/>
      <c r="H129" s="417"/>
      <c r="I129" s="369"/>
      <c r="J129" s="136" t="s">
        <v>758</v>
      </c>
      <c r="K129" s="115"/>
      <c r="L129" s="369"/>
      <c r="M129" s="420"/>
      <c r="N129" s="374"/>
      <c r="O129" s="369"/>
      <c r="P129" s="392"/>
      <c r="Q129" s="385"/>
      <c r="R129" s="393"/>
      <c r="S129" s="394"/>
      <c r="T129" s="385"/>
      <c r="U129" s="405"/>
      <c r="V129" s="136" t="s">
        <v>161</v>
      </c>
      <c r="W129" s="147"/>
      <c r="X129" s="150"/>
      <c r="Y129" s="151"/>
      <c r="Z129" s="116"/>
      <c r="AA129" s="120" t="str">
        <f t="shared" si="5"/>
        <v/>
      </c>
      <c r="AB129" s="121"/>
      <c r="AC129" s="121"/>
      <c r="AD129" s="122" t="str">
        <f t="shared" si="6"/>
        <v/>
      </c>
      <c r="AE129" s="121"/>
      <c r="AF129" s="121"/>
      <c r="AG129" s="121"/>
      <c r="AH129" s="123" t="str">
        <f t="shared" si="154"/>
        <v/>
      </c>
      <c r="AI129" s="122" t="str">
        <f t="shared" si="7"/>
        <v/>
      </c>
      <c r="AJ129" s="387"/>
      <c r="AK129" s="388"/>
      <c r="AL129" s="124" t="str">
        <f t="shared" si="153"/>
        <v/>
      </c>
      <c r="AM129" s="389"/>
      <c r="AN129" s="388"/>
      <c r="AO129" s="384"/>
      <c r="AP129" s="367"/>
      <c r="AQ129" s="120" t="s">
        <v>162</v>
      </c>
      <c r="AR129" s="119"/>
      <c r="AS129" s="119"/>
      <c r="AT129" s="126"/>
      <c r="AU129" s="119"/>
      <c r="AV129" s="372"/>
      <c r="AW129" s="142" t="s">
        <v>161</v>
      </c>
      <c r="AX129" s="128"/>
      <c r="AY129" s="129"/>
      <c r="AZ129" s="130"/>
      <c r="BA129" s="143" t="s">
        <v>162</v>
      </c>
      <c r="BB129" s="128"/>
      <c r="BC129" s="321"/>
      <c r="BD129" s="321"/>
      <c r="BE129" s="421"/>
      <c r="BF129" s="423"/>
      <c r="BG129" s="423"/>
      <c r="BH129" s="131"/>
      <c r="AMI129" s="86"/>
    </row>
    <row r="130" spans="1:1023" s="144" customFormat="1" ht="99" customHeight="1" x14ac:dyDescent="0.25">
      <c r="A130" s="429">
        <v>42</v>
      </c>
      <c r="B130" s="432" t="s">
        <v>712</v>
      </c>
      <c r="C130" s="367" t="s">
        <v>713</v>
      </c>
      <c r="D130" s="432" t="s">
        <v>840</v>
      </c>
      <c r="E130" s="432" t="s">
        <v>1099</v>
      </c>
      <c r="F130" s="427" t="s">
        <v>1100</v>
      </c>
      <c r="G130" s="367" t="s">
        <v>1101</v>
      </c>
      <c r="H130" s="415" t="str">
        <f>IF(B130="Seguridad_Información","Posibilidad de "&amp;C130&amp;"con "&amp;M130&amp;" "&amp;"por"&amp;" "&amp;I130&amp;" "&amp;"debido a"&amp;" "&amp;L130,"Posibilidad de"&amp;" "&amp;M130&amp;" "&amp;"por"&amp;" "&amp;I130&amp;" debido a"&amp;" "&amp;L130)</f>
        <v>Posibilidad de Afectación Económica y Reputacional por reportar información financiera inexacta tanto de SAE como del FRISCO debido a falencias en los datos reportados</v>
      </c>
      <c r="I130" s="369" t="s">
        <v>1135</v>
      </c>
      <c r="J130" s="136" t="s">
        <v>717</v>
      </c>
      <c r="K130" s="115" t="s">
        <v>1136</v>
      </c>
      <c r="L130" s="369" t="s">
        <v>1137</v>
      </c>
      <c r="M130" s="418" t="s">
        <v>763</v>
      </c>
      <c r="N130" s="373" t="s">
        <v>1138</v>
      </c>
      <c r="O130" s="369" t="s">
        <v>1080</v>
      </c>
      <c r="P130" s="390" t="str">
        <f>IF(OR($O130=[3]Tabla_Probabilidad!$D$30,$O130=[3]Tabla_Probabilidad!$D$32,$O130=[3]Tabla_Probabilidad!$J$32),"Muy Baja",IF(OR($O130=[3]Tabla_Probabilidad!$E$30,$O130=[3]Tabla_Probabilidad!$E$32,$O130=[3]Tabla_Probabilidad!$K$32),"Baja",IF(OR($O130=[3]Tabla_Probabilidad!$F$30,$O130=[3]Tabla_Probabilidad!$F$32,$O130=[3]Tabla_Probabilidad!$L$32),"Media",IF(OR($O130=[3]Tabla_Probabilidad!$G$30,$O130=[3]Tabla_Probabilidad!$G$32,$O130=[3]Tabla_Probabilidad!$M$32),"Alta",IF(OR($O130=[3]Tabla_Probabilidad!$H$30,$O130=[3]Tabla_Probabilidad!$H$32,$O130=[3]Tabla_Probabilidad!$N$32),"Muy Alta","")))))</f>
        <v>Baja</v>
      </c>
      <c r="Q130" s="385">
        <f t="shared" ref="Q130" si="155">IF(P130="","",IF(P130="Muy Baja",0.2,IF(P130="Baja",0.4,IF(P130="Media",0.6,IF(P130="Alta",0.8,IF(P130="Muy Alta",1,))))))</f>
        <v>0.4</v>
      </c>
      <c r="R130" s="393" t="s">
        <v>1139</v>
      </c>
      <c r="S130" s="394" t="str">
        <f>IF(OR($R130=[3]Tabla_Impacto!$D$24,$R130=[3]Tabla_Impacto!$D$27,$R130=[3]Tabla_Impacto!$J$24,$R130=[3]Tabla_Impacto!$P$26,$R130=[3]Tabla_Impacto!$V$26,$R130=[3]Tabla_Impacto!$AB$26),"Leve",IF(OR($R130=[3]Tabla_Impacto!$E$24,$R130=[3]Tabla_Impacto!$E$27,$R130=[3]Tabla_Impacto!$K$24,$R130=[3]Tabla_Impacto!$Q$26,$R130=[3]Tabla_Impacto!$W$26,$R130=[3]Tabla_Impacto!$AC$26),"Menor",IF(OR($R130=[3]Tabla_Impacto!$F$24,$R130=[3]Tabla_Impacto!$F$27,$R130=[3]Tabla_Impacto!$L$24,$R130=[3]Tabla_Impacto!$R$26,$R130=[3]Tabla_Impacto!$X$26,$R130=[3]Tabla_Impacto!$AD$26),"Moderado",IF(OR($R130=[3]Tabla_Impacto!$G$24,$R130=[3]Tabla_Impacto!$G$27,$R130=[3]Tabla_Impacto!$M$24,$R130=[3]Tabla_Impacto!$S$26,$R130=[3]Tabla_Impacto!$Y$26,$R130=[3]Tabla_Impacto!$AE$26),"Mayor",IF(OR($R130=[3]Tabla_Impacto!$H$24,$R130=[3]Tabla_Impacto!$H$27,$R130=[3]Tabla_Impacto!$N$24,$R130=[3]Tabla_Impacto!$T$26,$R130=[3]Tabla_Impacto!$Z$26,$R130=[3]Tabla_Impacto!$AF$26),"Catastrófico","")))))</f>
        <v>Moderado</v>
      </c>
      <c r="T130" s="385">
        <f t="shared" ref="T130" si="156">IF(S130="","",IF(S130="Leve",0.2,IF(S130="Menor",0.4,IF(S130="Moderado",0.6,IF(S130="Mayor",0.8,IF(S130="Catastrófico",1,))))))</f>
        <v>0.6</v>
      </c>
      <c r="U130" s="403" t="str">
        <f t="shared" ref="U130" si="157">IF(OR(AND(P130="Muy Baja",S130="Leve"),AND(P130="Muy Baja",S130="Menor"),AND(P130="Baja",S130="Leve")),"Bajo",IF(OR(AND(P130="Muy baja",S130="Moderado"),AND(P130="Baja",S130="Menor"),AND(P130="Baja",S130="Moderado"),AND(P130="Media",S130="Leve"),AND(P130="Media",S130="Menor"),AND(P130="Media",S130="Moderado"),AND(P130="Alta",S130="Leve"),AND(P130="Alta",S130="Menor")),"Moderado",IF(OR(AND(P130="Muy Baja",S130="Mayor"),AND(P130="Baja",S130="Mayor"),AND(P130="Media",S130="Mayor"),AND(P130="Alta",S130="Moderado"),AND(P130="Alta",S130="Mayor"),AND(P130="Muy Alta",S130="Leve"),AND(P130="Muy Alta",S130="Menor"),AND(P130="Muy Alta",S130="Moderado"),AND(P130="Muy Alta",S130="Mayor")),"Alto",IF(OR(AND(P130="Muy Baja",S130="Catastrófico"),AND(P130="Baja",S130="Catastrófico"),AND(P130="Media",S130="Catastrófico"),AND(P130="Alta",S130="Catastrófico"),AND(P130="Muy Alta",S130="Catastrófico")),"Extremo",""))))</f>
        <v>Moderado</v>
      </c>
      <c r="V130" s="136" t="s">
        <v>91</v>
      </c>
      <c r="W130" s="116" t="s">
        <v>1140</v>
      </c>
      <c r="X130" s="117" t="s">
        <v>1141</v>
      </c>
      <c r="Y130" s="118" t="s">
        <v>1089</v>
      </c>
      <c r="Z130" s="119" t="s">
        <v>853</v>
      </c>
      <c r="AA130" s="120" t="str">
        <f t="shared" si="5"/>
        <v>Probabilidad</v>
      </c>
      <c r="AB130" s="121" t="s">
        <v>740</v>
      </c>
      <c r="AC130" s="121" t="s">
        <v>728</v>
      </c>
      <c r="AD130" s="122" t="str">
        <f t="shared" si="6"/>
        <v>30%</v>
      </c>
      <c r="AE130" s="121" t="s">
        <v>729</v>
      </c>
      <c r="AF130" s="121" t="s">
        <v>730</v>
      </c>
      <c r="AG130" s="121" t="s">
        <v>731</v>
      </c>
      <c r="AH130" s="123">
        <f>IFERROR(IF(AA130="Probabilidad",(Q130-(+Q130*AD130)),IF(AA130="Impacto",Q130,"")),"")</f>
        <v>0.28000000000000003</v>
      </c>
      <c r="AI130" s="122">
        <f t="shared" si="7"/>
        <v>0.28000000000000003</v>
      </c>
      <c r="AJ130" s="387" t="str">
        <f t="shared" ref="AJ130" si="158">IFERROR(IF(AK130="","",IF(AK130&lt;=0.2,"Muy Baja",IF(AK130&lt;=0.4,"Baja",IF(AK130&lt;=0.6,"Media",IF(AK130&lt;=0.8,"Alta","Muy Alta"))))),"")</f>
        <v>Muy Baja</v>
      </c>
      <c r="AK130" s="388">
        <f t="shared" ref="AK130" si="159">IFERROR(LOOKUP(MAX(AI130:AI136)+1,(AI130:AI136)),"")</f>
        <v>0.19600000000000001</v>
      </c>
      <c r="AL130" s="124">
        <f>IFERROR(IF(AA130="Impacto",(T130-(+T130*AD130)),IF(AA130="Probabilidad",T130,"")),"")</f>
        <v>0.6</v>
      </c>
      <c r="AM130" s="389" t="str">
        <f t="shared" ref="AM130" si="160">IFERROR(IF(AN130="","",IF(AN130&lt;=0.2,"Leve",IF(AN130&lt;=0.4,"Menor",IF(AN130&lt;=0.6,"Moderado",IF(AN130&lt;=0.8,"Mayor","Catastrófico"))))),"")</f>
        <v>Moderado</v>
      </c>
      <c r="AN130" s="388">
        <f t="shared" ref="AN130" si="161">IFERROR(LOOKUP(MAX(AL130:AL136)+1,(AL130:AL136)),"")</f>
        <v>0.6</v>
      </c>
      <c r="AO130" s="384" t="str">
        <f t="shared" ref="AO130" si="162">IFERROR(IF(OR(AND(AJ130="Muy Baja",AM130="Leve"),AND(AJ130="Muy Baja",AM130="Menor"),AND(AJ130="Baja",AM130="Leve")),"Bajo",IF(OR(AND(AJ130="Muy baja",AM130="Moderado"),AND(AJ130="Baja",AM130="Menor"),AND(AJ130="Baja",AM130="Moderado"),AND(AJ130="Media",AM130="Leve"),AND(AJ130="Media",AM130="Menor"),AND(AJ130="Media",AM130="Moderado"),AND(AJ130="Alta",AM130="Leve"),AND(AJ130="Alta",AM130="Menor")),"Moderado",IF(OR(AND(AJ130="Muy Baja",AM130="Mayor"),AND(AJ130="Baja",AM130="Mayor"),AND(AJ130="Media",AM130="Mayor"),AND(AJ130="Alta",AM130="Moderado"),AND(AJ130="Alta",AM130="Mayor"),AND(AJ130="Muy Alta",AM130="Leve"),AND(AJ130="Muy Alta",AM130="Menor"),AND(AJ130="Muy Alta",AM130="Moderado"),AND(AJ130="Muy Alta",AM130="Mayor")),"Alto",IF(OR(AND(AJ130="Muy Baja",AM130="Catastrófico"),AND(AJ130="Baja",AM130="Catastrófico"),AND(AJ130="Media",AM130="Catastrófico"),AND(AJ130="Alta",AM130="Catastrófico"),AND(AJ130="Muy Alta",AM130="Catastrófico")),"Extremo","")))),"")</f>
        <v>Moderado</v>
      </c>
      <c r="AP130" s="367" t="s">
        <v>104</v>
      </c>
      <c r="AQ130" s="120" t="s">
        <v>105</v>
      </c>
      <c r="AR130" s="119" t="s">
        <v>1142</v>
      </c>
      <c r="AS130" s="119" t="s">
        <v>853</v>
      </c>
      <c r="AT130" s="126" t="s">
        <v>747</v>
      </c>
      <c r="AU130" s="127" t="s">
        <v>733</v>
      </c>
      <c r="AV130" s="370" t="s">
        <v>1143</v>
      </c>
      <c r="AW130" s="142" t="s">
        <v>91</v>
      </c>
      <c r="AX130" s="253" t="s">
        <v>2866</v>
      </c>
      <c r="AY130" s="271" t="s">
        <v>2962</v>
      </c>
      <c r="AZ130" s="271" t="s">
        <v>2963</v>
      </c>
      <c r="BA130" s="143" t="s">
        <v>105</v>
      </c>
      <c r="BB130" s="253" t="s">
        <v>2866</v>
      </c>
      <c r="BC130" s="271" t="s">
        <v>3890</v>
      </c>
      <c r="BD130" s="271" t="s">
        <v>3891</v>
      </c>
      <c r="BE130" s="421" t="s">
        <v>2891</v>
      </c>
      <c r="BF130" s="423" t="s">
        <v>2987</v>
      </c>
      <c r="BG130" s="423" t="s">
        <v>2987</v>
      </c>
      <c r="BH130" s="131"/>
      <c r="BI130" s="90"/>
      <c r="BJ130" s="90"/>
      <c r="BK130" s="90"/>
      <c r="BL130" s="90"/>
      <c r="BM130" s="90"/>
      <c r="BN130" s="90"/>
      <c r="BO130" s="90"/>
      <c r="BP130" s="90"/>
      <c r="BQ130" s="90"/>
      <c r="BR130" s="90"/>
      <c r="BS130" s="90"/>
      <c r="BT130" s="90"/>
      <c r="BU130" s="90"/>
      <c r="BV130" s="90"/>
      <c r="BW130" s="90"/>
      <c r="BX130" s="90"/>
      <c r="BY130" s="90"/>
      <c r="BZ130" s="90"/>
      <c r="CA130" s="90"/>
      <c r="CB130" s="90"/>
      <c r="CC130" s="90"/>
      <c r="CD130" s="90"/>
      <c r="CE130" s="90"/>
      <c r="CF130" s="90"/>
      <c r="CG130" s="90"/>
      <c r="CH130" s="90"/>
      <c r="CI130" s="90"/>
      <c r="CJ130" s="90"/>
      <c r="CK130" s="90"/>
      <c r="CL130" s="90"/>
      <c r="CM130" s="90"/>
      <c r="CN130" s="90"/>
      <c r="CO130" s="90"/>
      <c r="CP130" s="90"/>
      <c r="CQ130" s="90"/>
      <c r="CR130" s="90"/>
      <c r="CS130" s="90"/>
      <c r="CT130" s="90"/>
      <c r="CU130" s="90"/>
      <c r="CV130" s="90"/>
      <c r="CW130" s="90"/>
      <c r="CX130" s="90"/>
      <c r="CY130" s="90"/>
      <c r="CZ130" s="90"/>
      <c r="DA130" s="90"/>
      <c r="DB130" s="90"/>
      <c r="DC130" s="90"/>
      <c r="DD130" s="90"/>
      <c r="DE130" s="90"/>
      <c r="DF130" s="90"/>
      <c r="DG130" s="90"/>
      <c r="DH130" s="90"/>
      <c r="DI130" s="90"/>
      <c r="DJ130" s="90"/>
      <c r="DK130" s="90"/>
      <c r="DL130" s="90"/>
      <c r="DM130" s="90"/>
      <c r="DN130" s="90"/>
      <c r="DO130" s="90"/>
      <c r="DP130" s="90"/>
      <c r="DQ130" s="90"/>
      <c r="DR130" s="90"/>
      <c r="DS130" s="90"/>
      <c r="DT130" s="90"/>
      <c r="DU130" s="90"/>
      <c r="DV130" s="90"/>
      <c r="DW130" s="90"/>
      <c r="DX130" s="90"/>
      <c r="DY130" s="90"/>
      <c r="DZ130" s="90"/>
      <c r="EA130" s="90"/>
      <c r="EB130" s="90"/>
      <c r="EC130" s="90"/>
      <c r="ED130" s="90"/>
      <c r="EE130" s="90"/>
      <c r="EF130" s="90"/>
      <c r="EG130" s="90"/>
      <c r="EH130" s="90"/>
      <c r="EI130" s="90"/>
      <c r="EJ130" s="90"/>
      <c r="EK130" s="90"/>
      <c r="EL130" s="90"/>
      <c r="EM130" s="90"/>
      <c r="EN130" s="90"/>
      <c r="EO130" s="90"/>
      <c r="EP130" s="90"/>
      <c r="EQ130" s="90"/>
      <c r="ER130" s="90"/>
      <c r="ES130" s="90"/>
      <c r="ET130" s="90"/>
      <c r="EU130" s="90"/>
      <c r="EV130" s="90"/>
      <c r="EW130" s="90"/>
      <c r="EX130" s="90"/>
      <c r="EY130" s="90"/>
      <c r="EZ130" s="90"/>
      <c r="FA130" s="90"/>
      <c r="FB130" s="90"/>
      <c r="FC130" s="90"/>
      <c r="FD130" s="90"/>
      <c r="FE130" s="90"/>
      <c r="FF130" s="90"/>
      <c r="FG130" s="90"/>
      <c r="FH130" s="90"/>
      <c r="FI130" s="90"/>
      <c r="FJ130" s="90"/>
      <c r="FK130" s="90"/>
      <c r="FL130" s="90"/>
      <c r="FM130" s="90"/>
      <c r="FN130" s="90"/>
      <c r="FO130" s="90"/>
      <c r="FP130" s="90"/>
      <c r="FQ130" s="90"/>
      <c r="FR130" s="90"/>
      <c r="FS130" s="90"/>
      <c r="FT130" s="90"/>
      <c r="FU130" s="90"/>
      <c r="FV130" s="90"/>
      <c r="FW130" s="90"/>
      <c r="FX130" s="90"/>
      <c r="FY130" s="90"/>
      <c r="FZ130" s="90"/>
      <c r="GA130" s="90"/>
      <c r="GB130" s="90"/>
      <c r="GC130" s="90"/>
      <c r="GD130" s="90"/>
      <c r="GE130" s="90"/>
      <c r="GF130" s="90"/>
      <c r="GG130" s="90"/>
      <c r="GH130" s="90"/>
      <c r="GI130" s="90"/>
      <c r="GJ130" s="90"/>
      <c r="GK130" s="90"/>
      <c r="GL130" s="90"/>
      <c r="GM130" s="90"/>
      <c r="GN130" s="90"/>
      <c r="GO130" s="90"/>
      <c r="GP130" s="90"/>
      <c r="GQ130" s="90"/>
      <c r="GR130" s="90"/>
      <c r="GS130" s="90"/>
      <c r="GT130" s="90"/>
      <c r="GU130" s="90"/>
      <c r="GV130" s="90"/>
      <c r="GW130" s="90"/>
      <c r="GX130" s="90"/>
      <c r="GY130" s="90"/>
      <c r="GZ130" s="90"/>
      <c r="HA130" s="90"/>
      <c r="HB130" s="90"/>
      <c r="HC130" s="90"/>
      <c r="HD130" s="90"/>
      <c r="HE130" s="90"/>
      <c r="HF130" s="90"/>
      <c r="HG130" s="90"/>
      <c r="HH130" s="90"/>
      <c r="HI130" s="90"/>
      <c r="HJ130" s="90"/>
      <c r="HK130" s="90"/>
      <c r="HL130" s="90"/>
      <c r="HM130" s="90"/>
      <c r="HN130" s="90"/>
      <c r="HO130" s="90"/>
      <c r="HP130" s="90"/>
      <c r="HQ130" s="90"/>
      <c r="HR130" s="90"/>
      <c r="HS130" s="90"/>
      <c r="HT130" s="90"/>
      <c r="HU130" s="90"/>
      <c r="HV130" s="90"/>
      <c r="HW130" s="90"/>
      <c r="HX130" s="90"/>
      <c r="HY130" s="90"/>
      <c r="HZ130" s="90"/>
      <c r="IA130" s="90"/>
      <c r="IB130" s="90"/>
      <c r="IC130" s="90"/>
      <c r="ID130" s="90"/>
      <c r="IE130" s="90"/>
      <c r="IF130" s="90"/>
      <c r="IG130" s="90"/>
      <c r="IH130" s="90"/>
      <c r="II130" s="90"/>
      <c r="IJ130" s="90"/>
      <c r="IK130" s="90"/>
      <c r="IL130" s="90"/>
      <c r="IM130" s="90"/>
      <c r="IN130" s="90"/>
      <c r="IO130" s="90"/>
      <c r="IP130" s="90"/>
      <c r="IQ130" s="90"/>
      <c r="IR130" s="90"/>
      <c r="IS130" s="90"/>
      <c r="IT130" s="90"/>
      <c r="IU130" s="90"/>
      <c r="IV130" s="90"/>
      <c r="IW130" s="90"/>
      <c r="IX130" s="90"/>
      <c r="IY130" s="90"/>
      <c r="IZ130" s="90"/>
      <c r="JA130" s="90"/>
      <c r="JB130" s="90"/>
      <c r="JC130" s="90"/>
      <c r="JD130" s="90"/>
      <c r="JE130" s="90"/>
      <c r="JF130" s="90"/>
      <c r="JG130" s="90"/>
      <c r="JH130" s="90"/>
      <c r="JI130" s="90"/>
      <c r="JJ130" s="90"/>
      <c r="JK130" s="90"/>
      <c r="JL130" s="90"/>
      <c r="JM130" s="90"/>
      <c r="JN130" s="90"/>
      <c r="JO130" s="90"/>
      <c r="JP130" s="90"/>
      <c r="JQ130" s="90"/>
      <c r="JR130" s="90"/>
      <c r="JS130" s="90"/>
      <c r="JT130" s="90"/>
      <c r="JU130" s="90"/>
      <c r="JV130" s="90"/>
      <c r="JW130" s="90"/>
      <c r="JX130" s="90"/>
      <c r="JY130" s="90"/>
      <c r="JZ130" s="90"/>
      <c r="KA130" s="90"/>
      <c r="KB130" s="90"/>
      <c r="KC130" s="90"/>
      <c r="KD130" s="90"/>
      <c r="KE130" s="90"/>
      <c r="KF130" s="90"/>
      <c r="KG130" s="90"/>
      <c r="KH130" s="90"/>
      <c r="KI130" s="90"/>
      <c r="KJ130" s="90"/>
      <c r="KK130" s="90"/>
      <c r="KL130" s="90"/>
      <c r="KM130" s="90"/>
      <c r="KN130" s="90"/>
      <c r="KO130" s="90"/>
      <c r="KP130" s="90"/>
      <c r="KQ130" s="90"/>
      <c r="KR130" s="90"/>
      <c r="KS130" s="90"/>
      <c r="KT130" s="90"/>
      <c r="KU130" s="90"/>
      <c r="KV130" s="90"/>
      <c r="KW130" s="90"/>
      <c r="KX130" s="90"/>
      <c r="KY130" s="90"/>
      <c r="KZ130" s="90"/>
      <c r="LA130" s="90"/>
      <c r="LB130" s="90"/>
      <c r="LC130" s="90"/>
      <c r="LD130" s="90"/>
      <c r="LE130" s="90"/>
      <c r="LF130" s="90"/>
      <c r="LG130" s="90"/>
      <c r="LH130" s="90"/>
      <c r="LI130" s="90"/>
      <c r="LJ130" s="90"/>
      <c r="LK130" s="90"/>
      <c r="LL130" s="90"/>
      <c r="LM130" s="90"/>
      <c r="LN130" s="90"/>
      <c r="LO130" s="90"/>
      <c r="LP130" s="90"/>
      <c r="LQ130" s="90"/>
      <c r="LR130" s="90"/>
      <c r="LS130" s="90"/>
      <c r="LT130" s="90"/>
      <c r="LU130" s="90"/>
      <c r="LV130" s="90"/>
      <c r="LW130" s="90"/>
      <c r="LX130" s="90"/>
      <c r="LY130" s="90"/>
      <c r="LZ130" s="90"/>
      <c r="MA130" s="90"/>
      <c r="MB130" s="90"/>
      <c r="MC130" s="90"/>
      <c r="MD130" s="90"/>
      <c r="ME130" s="90"/>
      <c r="MF130" s="90"/>
      <c r="MG130" s="90"/>
      <c r="MH130" s="90"/>
      <c r="MI130" s="90"/>
      <c r="MJ130" s="90"/>
      <c r="MK130" s="90"/>
      <c r="ML130" s="90"/>
      <c r="MM130" s="90"/>
      <c r="MN130" s="90"/>
      <c r="MO130" s="90"/>
      <c r="MP130" s="90"/>
      <c r="MQ130" s="90"/>
      <c r="MR130" s="90"/>
      <c r="MS130" s="90"/>
      <c r="MT130" s="90"/>
      <c r="MU130" s="90"/>
      <c r="MV130" s="90"/>
      <c r="MW130" s="90"/>
      <c r="MX130" s="90"/>
      <c r="MY130" s="90"/>
      <c r="MZ130" s="90"/>
      <c r="NA130" s="90"/>
      <c r="NB130" s="90"/>
      <c r="NC130" s="90"/>
      <c r="ND130" s="90"/>
      <c r="NE130" s="90"/>
      <c r="NF130" s="90"/>
      <c r="NG130" s="90"/>
      <c r="NH130" s="90"/>
      <c r="NI130" s="90"/>
      <c r="NJ130" s="90"/>
      <c r="NK130" s="90"/>
      <c r="NL130" s="90"/>
      <c r="NM130" s="90"/>
      <c r="NN130" s="90"/>
      <c r="NO130" s="90"/>
      <c r="NP130" s="90"/>
      <c r="NQ130" s="90"/>
      <c r="NR130" s="90"/>
      <c r="NS130" s="90"/>
      <c r="NT130" s="90"/>
      <c r="NU130" s="90"/>
      <c r="NV130" s="90"/>
      <c r="NW130" s="90"/>
      <c r="NX130" s="90"/>
      <c r="NY130" s="90"/>
      <c r="NZ130" s="90"/>
      <c r="OA130" s="90"/>
      <c r="OB130" s="90"/>
      <c r="OC130" s="90"/>
      <c r="OD130" s="90"/>
      <c r="OE130" s="90"/>
      <c r="OF130" s="90"/>
      <c r="OG130" s="90"/>
      <c r="OH130" s="90"/>
      <c r="OI130" s="90"/>
      <c r="OJ130" s="90"/>
      <c r="OK130" s="90"/>
      <c r="OL130" s="90"/>
      <c r="OM130" s="90"/>
      <c r="ON130" s="90"/>
      <c r="OO130" s="90"/>
      <c r="OP130" s="90"/>
      <c r="OQ130" s="90"/>
      <c r="OR130" s="90"/>
      <c r="OS130" s="90"/>
      <c r="OT130" s="90"/>
      <c r="OU130" s="90"/>
      <c r="OV130" s="90"/>
      <c r="OW130" s="90"/>
      <c r="OX130" s="90"/>
      <c r="OY130" s="90"/>
      <c r="OZ130" s="90"/>
      <c r="PA130" s="90"/>
      <c r="PB130" s="90"/>
      <c r="PC130" s="90"/>
      <c r="PD130" s="90"/>
      <c r="PE130" s="90"/>
      <c r="PF130" s="90"/>
      <c r="PG130" s="90"/>
      <c r="PH130" s="90"/>
      <c r="PI130" s="90"/>
      <c r="PJ130" s="90"/>
      <c r="PK130" s="90"/>
      <c r="PL130" s="90"/>
      <c r="PM130" s="90"/>
      <c r="PN130" s="90"/>
      <c r="PO130" s="90"/>
      <c r="PP130" s="90"/>
      <c r="PQ130" s="90"/>
      <c r="PR130" s="90"/>
      <c r="PS130" s="90"/>
      <c r="PT130" s="90"/>
      <c r="PU130" s="90"/>
      <c r="PV130" s="90"/>
      <c r="PW130" s="90"/>
      <c r="PX130" s="90"/>
      <c r="PY130" s="90"/>
      <c r="PZ130" s="90"/>
      <c r="QA130" s="90"/>
      <c r="QB130" s="90"/>
      <c r="QC130" s="90"/>
      <c r="QD130" s="90"/>
      <c r="QE130" s="90"/>
      <c r="QF130" s="90"/>
      <c r="QG130" s="90"/>
      <c r="QH130" s="90"/>
      <c r="QI130" s="90"/>
      <c r="QJ130" s="90"/>
      <c r="QK130" s="90"/>
      <c r="QL130" s="90"/>
      <c r="QM130" s="90"/>
      <c r="QN130" s="90"/>
      <c r="QO130" s="90"/>
      <c r="QP130" s="90"/>
      <c r="QQ130" s="90"/>
      <c r="QR130" s="90"/>
      <c r="QS130" s="90"/>
      <c r="QT130" s="90"/>
      <c r="QU130" s="90"/>
      <c r="QV130" s="90"/>
      <c r="QW130" s="90"/>
      <c r="QX130" s="90"/>
      <c r="QY130" s="90"/>
      <c r="QZ130" s="90"/>
      <c r="RA130" s="90"/>
      <c r="RB130" s="90"/>
      <c r="RC130" s="90"/>
      <c r="RD130" s="90"/>
      <c r="RE130" s="90"/>
      <c r="RF130" s="90"/>
      <c r="RG130" s="90"/>
      <c r="RH130" s="90"/>
      <c r="RI130" s="90"/>
      <c r="RJ130" s="90"/>
      <c r="RK130" s="90"/>
      <c r="RL130" s="90"/>
      <c r="RM130" s="90"/>
      <c r="RN130" s="90"/>
      <c r="RO130" s="90"/>
      <c r="RP130" s="90"/>
      <c r="RQ130" s="90"/>
      <c r="RR130" s="90"/>
      <c r="RS130" s="90"/>
      <c r="RT130" s="90"/>
      <c r="RU130" s="90"/>
      <c r="RV130" s="90"/>
      <c r="RW130" s="90"/>
      <c r="RX130" s="90"/>
      <c r="RY130" s="90"/>
      <c r="RZ130" s="90"/>
      <c r="SA130" s="90"/>
      <c r="SB130" s="90"/>
      <c r="SC130" s="90"/>
      <c r="SD130" s="90"/>
      <c r="SE130" s="90"/>
      <c r="SF130" s="90"/>
      <c r="SG130" s="90"/>
      <c r="SH130" s="90"/>
      <c r="SI130" s="90"/>
      <c r="SJ130" s="90"/>
      <c r="SK130" s="90"/>
      <c r="SL130" s="90"/>
      <c r="SM130" s="90"/>
      <c r="SN130" s="90"/>
      <c r="SO130" s="90"/>
      <c r="SP130" s="90"/>
      <c r="SQ130" s="90"/>
      <c r="SR130" s="90"/>
      <c r="SS130" s="90"/>
      <c r="ST130" s="90"/>
      <c r="SU130" s="90"/>
      <c r="SV130" s="90"/>
      <c r="SW130" s="90"/>
      <c r="SX130" s="90"/>
      <c r="SY130" s="90"/>
      <c r="SZ130" s="90"/>
      <c r="TA130" s="90"/>
      <c r="TB130" s="90"/>
      <c r="TC130" s="90"/>
      <c r="TD130" s="90"/>
      <c r="TE130" s="90"/>
      <c r="TF130" s="90"/>
      <c r="TG130" s="90"/>
      <c r="TH130" s="90"/>
      <c r="TI130" s="90"/>
      <c r="TJ130" s="90"/>
      <c r="TK130" s="90"/>
      <c r="TL130" s="90"/>
      <c r="TM130" s="90"/>
      <c r="TN130" s="90"/>
      <c r="TO130" s="90"/>
      <c r="TP130" s="90"/>
      <c r="TQ130" s="90"/>
      <c r="TR130" s="90"/>
      <c r="TS130" s="90"/>
      <c r="TT130" s="90"/>
      <c r="TU130" s="90"/>
      <c r="TV130" s="90"/>
      <c r="TW130" s="90"/>
      <c r="TX130" s="90"/>
      <c r="TY130" s="90"/>
      <c r="TZ130" s="90"/>
      <c r="UA130" s="90"/>
      <c r="UB130" s="90"/>
      <c r="UC130" s="90"/>
      <c r="UD130" s="90"/>
      <c r="UE130" s="90"/>
      <c r="UF130" s="90"/>
      <c r="UG130" s="90"/>
      <c r="UH130" s="90"/>
      <c r="UI130" s="90"/>
      <c r="UJ130" s="90"/>
      <c r="UK130" s="90"/>
      <c r="UL130" s="90"/>
      <c r="UM130" s="90"/>
      <c r="UN130" s="90"/>
      <c r="UO130" s="90"/>
      <c r="UP130" s="90"/>
      <c r="UQ130" s="90"/>
      <c r="UR130" s="90"/>
      <c r="US130" s="90"/>
      <c r="UT130" s="90"/>
      <c r="UU130" s="90"/>
      <c r="UV130" s="90"/>
      <c r="UW130" s="90"/>
      <c r="UX130" s="90"/>
      <c r="UY130" s="90"/>
      <c r="UZ130" s="90"/>
      <c r="VA130" s="90"/>
      <c r="VB130" s="90"/>
      <c r="VC130" s="90"/>
      <c r="VD130" s="90"/>
      <c r="VE130" s="90"/>
      <c r="VF130" s="90"/>
      <c r="VG130" s="90"/>
      <c r="VH130" s="90"/>
      <c r="VI130" s="90"/>
      <c r="VJ130" s="90"/>
      <c r="VK130" s="90"/>
      <c r="VL130" s="90"/>
      <c r="VM130" s="90"/>
      <c r="VN130" s="90"/>
      <c r="VO130" s="90"/>
      <c r="VP130" s="90"/>
      <c r="VQ130" s="90"/>
      <c r="VR130" s="90"/>
      <c r="VS130" s="90"/>
      <c r="VT130" s="90"/>
      <c r="VU130" s="90"/>
      <c r="VV130" s="90"/>
      <c r="VW130" s="90"/>
      <c r="VX130" s="90"/>
      <c r="VY130" s="90"/>
      <c r="VZ130" s="90"/>
      <c r="WA130" s="90"/>
      <c r="WB130" s="90"/>
      <c r="WC130" s="90"/>
      <c r="WD130" s="90"/>
      <c r="WE130" s="90"/>
      <c r="WF130" s="90"/>
      <c r="WG130" s="90"/>
      <c r="WH130" s="90"/>
      <c r="WI130" s="90"/>
      <c r="WJ130" s="90"/>
      <c r="WK130" s="90"/>
      <c r="WL130" s="90"/>
      <c r="WM130" s="90"/>
      <c r="WN130" s="90"/>
      <c r="WO130" s="90"/>
      <c r="WP130" s="90"/>
      <c r="WQ130" s="90"/>
      <c r="WR130" s="90"/>
      <c r="WS130" s="90"/>
      <c r="WT130" s="90"/>
      <c r="WU130" s="90"/>
      <c r="WV130" s="90"/>
      <c r="WW130" s="90"/>
      <c r="WX130" s="90"/>
      <c r="WY130" s="90"/>
      <c r="WZ130" s="90"/>
      <c r="XA130" s="90"/>
      <c r="XB130" s="90"/>
      <c r="XC130" s="90"/>
      <c r="XD130" s="90"/>
      <c r="XE130" s="90"/>
      <c r="XF130" s="90"/>
      <c r="XG130" s="90"/>
      <c r="XH130" s="90"/>
      <c r="XI130" s="90"/>
      <c r="XJ130" s="90"/>
      <c r="XK130" s="90"/>
      <c r="XL130" s="90"/>
      <c r="XM130" s="90"/>
      <c r="XN130" s="90"/>
      <c r="XO130" s="90"/>
      <c r="XP130" s="90"/>
      <c r="XQ130" s="90"/>
      <c r="XR130" s="90"/>
      <c r="XS130" s="90"/>
      <c r="XT130" s="90"/>
      <c r="XU130" s="90"/>
      <c r="XV130" s="90"/>
      <c r="XW130" s="90"/>
      <c r="XX130" s="90"/>
      <c r="XY130" s="90"/>
      <c r="XZ130" s="90"/>
      <c r="YA130" s="90"/>
      <c r="YB130" s="90"/>
      <c r="YC130" s="90"/>
      <c r="YD130" s="90"/>
      <c r="YE130" s="90"/>
      <c r="YF130" s="90"/>
      <c r="YG130" s="90"/>
      <c r="YH130" s="90"/>
      <c r="YI130" s="90"/>
      <c r="YJ130" s="90"/>
      <c r="YK130" s="90"/>
      <c r="YL130" s="90"/>
      <c r="YM130" s="90"/>
      <c r="YN130" s="90"/>
      <c r="YO130" s="90"/>
      <c r="YP130" s="90"/>
      <c r="YQ130" s="90"/>
      <c r="YR130" s="90"/>
      <c r="YS130" s="90"/>
      <c r="YT130" s="90"/>
      <c r="YU130" s="90"/>
      <c r="YV130" s="90"/>
      <c r="YW130" s="90"/>
      <c r="YX130" s="90"/>
      <c r="YY130" s="90"/>
      <c r="YZ130" s="90"/>
      <c r="ZA130" s="90"/>
      <c r="ZB130" s="90"/>
      <c r="ZC130" s="90"/>
      <c r="ZD130" s="90"/>
      <c r="ZE130" s="90"/>
      <c r="ZF130" s="90"/>
      <c r="ZG130" s="90"/>
      <c r="ZH130" s="90"/>
      <c r="ZI130" s="90"/>
      <c r="ZJ130" s="90"/>
      <c r="ZK130" s="90"/>
      <c r="ZL130" s="90"/>
      <c r="ZM130" s="90"/>
      <c r="ZN130" s="90"/>
      <c r="ZO130" s="90"/>
      <c r="ZP130" s="90"/>
      <c r="ZQ130" s="90"/>
      <c r="ZR130" s="90"/>
      <c r="ZS130" s="90"/>
      <c r="ZT130" s="90"/>
      <c r="ZU130" s="90"/>
      <c r="ZV130" s="90"/>
      <c r="ZW130" s="90"/>
      <c r="ZX130" s="90"/>
      <c r="ZY130" s="90"/>
      <c r="ZZ130" s="90"/>
      <c r="AAA130" s="90"/>
      <c r="AAB130" s="90"/>
      <c r="AAC130" s="90"/>
      <c r="AAD130" s="90"/>
      <c r="AAE130" s="90"/>
      <c r="AAF130" s="90"/>
      <c r="AAG130" s="90"/>
      <c r="AAH130" s="90"/>
      <c r="AAI130" s="90"/>
      <c r="AAJ130" s="90"/>
      <c r="AAK130" s="90"/>
      <c r="AAL130" s="90"/>
      <c r="AAM130" s="90"/>
      <c r="AAN130" s="90"/>
      <c r="AAO130" s="90"/>
      <c r="AAP130" s="90"/>
      <c r="AAQ130" s="90"/>
      <c r="AAR130" s="90"/>
      <c r="AAS130" s="90"/>
      <c r="AAT130" s="90"/>
      <c r="AAU130" s="90"/>
      <c r="AAV130" s="90"/>
      <c r="AAW130" s="90"/>
      <c r="AAX130" s="90"/>
      <c r="AAY130" s="90"/>
      <c r="AAZ130" s="90"/>
      <c r="ABA130" s="90"/>
      <c r="ABB130" s="90"/>
      <c r="ABC130" s="90"/>
      <c r="ABD130" s="90"/>
      <c r="ABE130" s="90"/>
      <c r="ABF130" s="90"/>
      <c r="ABG130" s="90"/>
      <c r="ABH130" s="90"/>
      <c r="ABI130" s="90"/>
      <c r="ABJ130" s="90"/>
      <c r="ABK130" s="90"/>
      <c r="ABL130" s="90"/>
      <c r="ABM130" s="90"/>
      <c r="ABN130" s="90"/>
      <c r="ABO130" s="90"/>
      <c r="ABP130" s="90"/>
      <c r="ABQ130" s="90"/>
      <c r="ABR130" s="90"/>
      <c r="ABS130" s="90"/>
      <c r="ABT130" s="90"/>
      <c r="ABU130" s="90"/>
      <c r="ABV130" s="90"/>
      <c r="ABW130" s="90"/>
      <c r="ABX130" s="90"/>
      <c r="ABY130" s="90"/>
      <c r="ABZ130" s="90"/>
      <c r="ACA130" s="90"/>
      <c r="ACB130" s="90"/>
      <c r="ACC130" s="90"/>
      <c r="ACD130" s="90"/>
      <c r="ACE130" s="90"/>
      <c r="ACF130" s="90"/>
      <c r="ACG130" s="90"/>
      <c r="ACH130" s="90"/>
      <c r="ACI130" s="90"/>
      <c r="ACJ130" s="90"/>
      <c r="ACK130" s="90"/>
      <c r="ACL130" s="90"/>
      <c r="ACM130" s="90"/>
      <c r="ACN130" s="90"/>
      <c r="ACO130" s="90"/>
      <c r="ACP130" s="90"/>
      <c r="ACQ130" s="90"/>
      <c r="ACR130" s="90"/>
      <c r="ACS130" s="90"/>
      <c r="ACT130" s="90"/>
      <c r="ACU130" s="90"/>
      <c r="ACV130" s="90"/>
      <c r="ACW130" s="90"/>
      <c r="ACX130" s="90"/>
      <c r="ACY130" s="90"/>
      <c r="ACZ130" s="90"/>
      <c r="ADA130" s="90"/>
      <c r="ADB130" s="90"/>
      <c r="ADC130" s="90"/>
      <c r="ADD130" s="90"/>
      <c r="ADE130" s="90"/>
      <c r="ADF130" s="90"/>
      <c r="ADG130" s="90"/>
      <c r="ADH130" s="90"/>
      <c r="ADI130" s="90"/>
      <c r="ADJ130" s="90"/>
      <c r="ADK130" s="90"/>
      <c r="ADL130" s="90"/>
      <c r="ADM130" s="90"/>
      <c r="ADN130" s="90"/>
      <c r="ADO130" s="90"/>
      <c r="ADP130" s="90"/>
      <c r="ADQ130" s="90"/>
      <c r="ADR130" s="90"/>
      <c r="ADS130" s="90"/>
      <c r="ADT130" s="90"/>
      <c r="ADU130" s="90"/>
      <c r="ADV130" s="90"/>
      <c r="ADW130" s="90"/>
      <c r="ADX130" s="90"/>
      <c r="ADY130" s="90"/>
      <c r="ADZ130" s="90"/>
      <c r="AEA130" s="90"/>
      <c r="AEB130" s="90"/>
      <c r="AEC130" s="90"/>
      <c r="AED130" s="90"/>
      <c r="AEE130" s="90"/>
      <c r="AEF130" s="90"/>
      <c r="AEG130" s="90"/>
      <c r="AEH130" s="90"/>
      <c r="AEI130" s="90"/>
      <c r="AEJ130" s="90"/>
      <c r="AEK130" s="90"/>
      <c r="AEL130" s="90"/>
      <c r="AEM130" s="90"/>
      <c r="AEN130" s="90"/>
      <c r="AEO130" s="90"/>
      <c r="AEP130" s="90"/>
      <c r="AEQ130" s="90"/>
      <c r="AER130" s="90"/>
      <c r="AES130" s="90"/>
      <c r="AET130" s="90"/>
      <c r="AEU130" s="90"/>
      <c r="AEV130" s="90"/>
      <c r="AEW130" s="90"/>
      <c r="AEX130" s="90"/>
      <c r="AEY130" s="90"/>
      <c r="AEZ130" s="90"/>
      <c r="AFA130" s="90"/>
      <c r="AFB130" s="90"/>
      <c r="AFC130" s="90"/>
      <c r="AFD130" s="90"/>
      <c r="AFE130" s="90"/>
      <c r="AFF130" s="90"/>
      <c r="AFG130" s="90"/>
      <c r="AFH130" s="90"/>
      <c r="AFI130" s="90"/>
      <c r="AFJ130" s="90"/>
      <c r="AFK130" s="90"/>
      <c r="AFL130" s="90"/>
      <c r="AFM130" s="90"/>
      <c r="AFN130" s="90"/>
      <c r="AFO130" s="90"/>
      <c r="AFP130" s="90"/>
      <c r="AFQ130" s="90"/>
      <c r="AFR130" s="90"/>
      <c r="AFS130" s="90"/>
      <c r="AFT130" s="90"/>
      <c r="AFU130" s="90"/>
      <c r="AFV130" s="90"/>
      <c r="AFW130" s="90"/>
      <c r="AFX130" s="90"/>
      <c r="AFY130" s="90"/>
      <c r="AFZ130" s="90"/>
      <c r="AGA130" s="90"/>
      <c r="AGB130" s="90"/>
      <c r="AGC130" s="90"/>
      <c r="AGD130" s="90"/>
      <c r="AGE130" s="90"/>
      <c r="AGF130" s="90"/>
      <c r="AGG130" s="90"/>
      <c r="AGH130" s="90"/>
      <c r="AGI130" s="90"/>
      <c r="AGJ130" s="90"/>
      <c r="AGK130" s="90"/>
      <c r="AGL130" s="90"/>
      <c r="AGM130" s="90"/>
      <c r="AGN130" s="90"/>
      <c r="AGO130" s="90"/>
      <c r="AGP130" s="90"/>
      <c r="AGQ130" s="90"/>
      <c r="AGR130" s="90"/>
      <c r="AGS130" s="90"/>
      <c r="AGT130" s="90"/>
      <c r="AGU130" s="90"/>
      <c r="AGV130" s="90"/>
      <c r="AGW130" s="90"/>
      <c r="AGX130" s="90"/>
      <c r="AGY130" s="90"/>
      <c r="AGZ130" s="90"/>
      <c r="AHA130" s="90"/>
      <c r="AHB130" s="90"/>
      <c r="AHC130" s="90"/>
      <c r="AHD130" s="90"/>
      <c r="AHE130" s="90"/>
      <c r="AHF130" s="90"/>
      <c r="AHG130" s="90"/>
      <c r="AHH130" s="90"/>
      <c r="AHI130" s="90"/>
      <c r="AHJ130" s="90"/>
      <c r="AHK130" s="90"/>
      <c r="AHL130" s="90"/>
      <c r="AHM130" s="90"/>
      <c r="AHN130" s="90"/>
      <c r="AHO130" s="90"/>
      <c r="AHP130" s="90"/>
      <c r="AHQ130" s="90"/>
      <c r="AHR130" s="90"/>
      <c r="AHS130" s="90"/>
      <c r="AHT130" s="90"/>
      <c r="AHU130" s="90"/>
      <c r="AHV130" s="90"/>
      <c r="AHW130" s="90"/>
      <c r="AHX130" s="90"/>
      <c r="AHY130" s="90"/>
      <c r="AHZ130" s="90"/>
      <c r="AIA130" s="90"/>
      <c r="AIB130" s="90"/>
      <c r="AIC130" s="90"/>
      <c r="AID130" s="90"/>
      <c r="AIE130" s="90"/>
      <c r="AIF130" s="90"/>
      <c r="AIG130" s="90"/>
      <c r="AIH130" s="90"/>
      <c r="AII130" s="90"/>
      <c r="AIJ130" s="90"/>
      <c r="AIK130" s="90"/>
      <c r="AIL130" s="90"/>
      <c r="AIM130" s="90"/>
      <c r="AIN130" s="90"/>
      <c r="AIO130" s="90"/>
      <c r="AIP130" s="90"/>
      <c r="AIQ130" s="90"/>
      <c r="AIR130" s="90"/>
      <c r="AIS130" s="90"/>
      <c r="AIT130" s="90"/>
      <c r="AIU130" s="90"/>
      <c r="AIV130" s="90"/>
      <c r="AIW130" s="90"/>
      <c r="AIX130" s="90"/>
      <c r="AIY130" s="90"/>
      <c r="AIZ130" s="90"/>
      <c r="AJA130" s="90"/>
      <c r="AJB130" s="90"/>
      <c r="AJC130" s="90"/>
      <c r="AJD130" s="90"/>
      <c r="AJE130" s="90"/>
      <c r="AJF130" s="90"/>
      <c r="AJG130" s="90"/>
      <c r="AJH130" s="90"/>
      <c r="AJI130" s="90"/>
      <c r="AJJ130" s="90"/>
      <c r="AJK130" s="90"/>
      <c r="AJL130" s="90"/>
      <c r="AJM130" s="90"/>
      <c r="AJN130" s="90"/>
      <c r="AJO130" s="90"/>
      <c r="AJP130" s="90"/>
      <c r="AJQ130" s="90"/>
      <c r="AJR130" s="90"/>
      <c r="AJS130" s="90"/>
      <c r="AJT130" s="90"/>
      <c r="AJU130" s="90"/>
      <c r="AJV130" s="90"/>
      <c r="AJW130" s="90"/>
      <c r="AJX130" s="90"/>
      <c r="AJY130" s="90"/>
      <c r="AJZ130" s="90"/>
      <c r="AKA130" s="90"/>
      <c r="AKB130" s="90"/>
      <c r="AKC130" s="90"/>
      <c r="AKD130" s="90"/>
      <c r="AKE130" s="90"/>
      <c r="AKF130" s="90"/>
      <c r="AKG130" s="90"/>
      <c r="AKH130" s="90"/>
      <c r="AKI130" s="90"/>
      <c r="AKJ130" s="90"/>
      <c r="AKK130" s="90"/>
      <c r="AKL130" s="90"/>
      <c r="AKM130" s="90"/>
      <c r="AKN130" s="90"/>
      <c r="AKO130" s="90"/>
      <c r="AKP130" s="90"/>
      <c r="AKQ130" s="90"/>
      <c r="AKR130" s="90"/>
      <c r="AKS130" s="90"/>
      <c r="AKT130" s="90"/>
      <c r="AKU130" s="90"/>
      <c r="AKV130" s="90"/>
      <c r="AKW130" s="90"/>
      <c r="AKX130" s="90"/>
      <c r="AKY130" s="90"/>
      <c r="AKZ130" s="90"/>
      <c r="ALA130" s="90"/>
      <c r="ALB130" s="90"/>
      <c r="ALC130" s="90"/>
      <c r="ALD130" s="90"/>
      <c r="ALE130" s="90"/>
      <c r="ALF130" s="90"/>
      <c r="ALG130" s="90"/>
      <c r="ALH130" s="90"/>
      <c r="ALI130" s="90"/>
      <c r="ALJ130" s="90"/>
      <c r="ALK130" s="90"/>
      <c r="ALL130" s="90"/>
      <c r="ALM130" s="90"/>
      <c r="ALN130" s="90"/>
      <c r="ALO130" s="90"/>
      <c r="ALP130" s="90"/>
      <c r="ALQ130" s="90"/>
      <c r="ALR130" s="90"/>
      <c r="ALS130" s="90"/>
      <c r="ALT130" s="90"/>
      <c r="ALU130" s="90"/>
      <c r="ALV130" s="90"/>
      <c r="ALW130" s="90"/>
      <c r="ALX130" s="90"/>
      <c r="ALY130" s="90"/>
      <c r="ALZ130" s="90"/>
      <c r="AMA130" s="90"/>
      <c r="AMB130" s="90"/>
      <c r="AMC130" s="90"/>
      <c r="AMD130" s="90"/>
      <c r="AME130" s="90"/>
      <c r="AMF130" s="90"/>
      <c r="AMG130" s="90"/>
      <c r="AMH130" s="90"/>
      <c r="AMI130" s="90"/>
    </row>
    <row r="131" spans="1:1023" ht="90" customHeight="1" x14ac:dyDescent="0.3">
      <c r="A131" s="430">
        <v>42</v>
      </c>
      <c r="B131" s="433" t="s">
        <v>712</v>
      </c>
      <c r="C131" s="367"/>
      <c r="D131" s="433" t="s">
        <v>840</v>
      </c>
      <c r="E131" s="433" t="s">
        <v>1099</v>
      </c>
      <c r="F131" s="427"/>
      <c r="G131" s="367"/>
      <c r="H131" s="416"/>
      <c r="I131" s="369"/>
      <c r="J131" s="136" t="s">
        <v>735</v>
      </c>
      <c r="K131" s="115" t="s">
        <v>1144</v>
      </c>
      <c r="L131" s="369"/>
      <c r="M131" s="419"/>
      <c r="N131" s="374"/>
      <c r="O131" s="369"/>
      <c r="P131" s="391"/>
      <c r="Q131" s="385"/>
      <c r="R131" s="393"/>
      <c r="S131" s="394"/>
      <c r="T131" s="385"/>
      <c r="U131" s="404"/>
      <c r="V131" s="136" t="s">
        <v>112</v>
      </c>
      <c r="W131" s="116" t="s">
        <v>1145</v>
      </c>
      <c r="X131" s="117" t="s">
        <v>1146</v>
      </c>
      <c r="Y131" s="118" t="s">
        <v>1089</v>
      </c>
      <c r="Z131" s="119" t="s">
        <v>853</v>
      </c>
      <c r="AA131" s="120" t="str">
        <f t="shared" si="5"/>
        <v>Probabilidad</v>
      </c>
      <c r="AB131" s="121" t="s">
        <v>740</v>
      </c>
      <c r="AC131" s="121" t="s">
        <v>728</v>
      </c>
      <c r="AD131" s="122" t="str">
        <f t="shared" si="6"/>
        <v>30%</v>
      </c>
      <c r="AE131" s="121" t="s">
        <v>729</v>
      </c>
      <c r="AF131" s="121" t="s">
        <v>730</v>
      </c>
      <c r="AG131" s="121" t="s">
        <v>731</v>
      </c>
      <c r="AH131" s="123">
        <f>IFERROR(IF(AND(AA130="Probabilidad",AA131="Probabilidad"),(AI130-(+AI130*AD131)),IF(AND(AA131="Probabilidad",AA130="Impacto"),(AI130-(+AI130*AD131)),IF(AA131="Impacto",AI130,""))),"")</f>
        <v>0.19600000000000001</v>
      </c>
      <c r="AI131" s="122">
        <f t="shared" si="7"/>
        <v>0.19600000000000001</v>
      </c>
      <c r="AJ131" s="387"/>
      <c r="AK131" s="388"/>
      <c r="AL131" s="124">
        <f t="shared" ref="AL131:AL136" si="163">IFERROR(IF(AND(AA130="Impacto",AA131="Impacto"),(AL130-(+AL130*AD131)),IF(AND(AA131="Impacto",AA130="Probabilidad"),(AL130-(+AL130*AD131)),IF(AA131="Probabilidad",AL130,""))),"")</f>
        <v>0.6</v>
      </c>
      <c r="AM131" s="389"/>
      <c r="AN131" s="388"/>
      <c r="AO131" s="384"/>
      <c r="AP131" s="367"/>
      <c r="AQ131" s="120" t="s">
        <v>118</v>
      </c>
      <c r="AR131" s="119" t="s">
        <v>1147</v>
      </c>
      <c r="AS131" s="119" t="s">
        <v>853</v>
      </c>
      <c r="AT131" s="126">
        <v>44895</v>
      </c>
      <c r="AU131" s="127" t="s">
        <v>733</v>
      </c>
      <c r="AV131" s="371"/>
      <c r="AW131" s="142" t="s">
        <v>112</v>
      </c>
      <c r="AX131" s="253" t="s">
        <v>2866</v>
      </c>
      <c r="AY131" s="271" t="s">
        <v>2964</v>
      </c>
      <c r="AZ131" s="271" t="s">
        <v>2965</v>
      </c>
      <c r="BA131" s="143" t="s">
        <v>118</v>
      </c>
      <c r="BB131" s="253" t="s">
        <v>2866</v>
      </c>
      <c r="BC131" s="271" t="s">
        <v>3892</v>
      </c>
      <c r="BD131" s="271" t="s">
        <v>3893</v>
      </c>
      <c r="BE131" s="421"/>
      <c r="BF131" s="423"/>
      <c r="BG131" s="423"/>
      <c r="BH131" s="131"/>
      <c r="AMI131" s="86"/>
    </row>
    <row r="132" spans="1:1023" ht="105" customHeight="1" x14ac:dyDescent="0.3">
      <c r="A132" s="430">
        <v>42</v>
      </c>
      <c r="B132" s="433" t="s">
        <v>712</v>
      </c>
      <c r="C132" s="367"/>
      <c r="D132" s="433" t="s">
        <v>840</v>
      </c>
      <c r="E132" s="433" t="s">
        <v>1099</v>
      </c>
      <c r="F132" s="427"/>
      <c r="G132" s="367"/>
      <c r="H132" s="416"/>
      <c r="I132" s="369"/>
      <c r="J132" s="136" t="s">
        <v>741</v>
      </c>
      <c r="K132" s="115" t="s">
        <v>1148</v>
      </c>
      <c r="L132" s="369"/>
      <c r="M132" s="419"/>
      <c r="N132" s="374"/>
      <c r="O132" s="369"/>
      <c r="P132" s="391"/>
      <c r="Q132" s="385"/>
      <c r="R132" s="393"/>
      <c r="S132" s="394"/>
      <c r="T132" s="385"/>
      <c r="U132" s="404"/>
      <c r="V132" s="136" t="s">
        <v>124</v>
      </c>
      <c r="W132" s="116"/>
      <c r="X132" s="167"/>
      <c r="Y132" s="176"/>
      <c r="Z132" s="119"/>
      <c r="AA132" s="120" t="str">
        <f t="shared" si="5"/>
        <v/>
      </c>
      <c r="AB132" s="121"/>
      <c r="AC132" s="121"/>
      <c r="AD132" s="122" t="str">
        <f t="shared" si="6"/>
        <v/>
      </c>
      <c r="AE132" s="121"/>
      <c r="AF132" s="121"/>
      <c r="AG132" s="121"/>
      <c r="AH132" s="123" t="str">
        <f t="shared" ref="AH132:AH136" si="164">IFERROR(IF(AND(AA131="Probabilidad",AA132="Probabilidad"),(AI131-(+AI131*AD132)),IF(AND(AA132="Probabilidad",AA131="Impacto"),(AI131-(+AI131*AD132)),IF(AA132="Impacto",AI131,""))),"")</f>
        <v/>
      </c>
      <c r="AI132" s="122" t="str">
        <f t="shared" si="7"/>
        <v/>
      </c>
      <c r="AJ132" s="387"/>
      <c r="AK132" s="388"/>
      <c r="AL132" s="124" t="str">
        <f t="shared" si="163"/>
        <v/>
      </c>
      <c r="AM132" s="389"/>
      <c r="AN132" s="388"/>
      <c r="AO132" s="384"/>
      <c r="AP132" s="367"/>
      <c r="AQ132" s="120" t="s">
        <v>128</v>
      </c>
      <c r="AR132" s="134" t="s">
        <v>1119</v>
      </c>
      <c r="AS132" s="134" t="s">
        <v>913</v>
      </c>
      <c r="AT132" s="177">
        <v>44834</v>
      </c>
      <c r="AU132" s="134" t="s">
        <v>1120</v>
      </c>
      <c r="AV132" s="371"/>
      <c r="AW132" s="142" t="s">
        <v>124</v>
      </c>
      <c r="AX132" s="128"/>
      <c r="AY132" s="129"/>
      <c r="AZ132" s="130"/>
      <c r="BA132" s="143" t="s">
        <v>128</v>
      </c>
      <c r="BB132" s="264" t="s">
        <v>2866</v>
      </c>
      <c r="BC132" s="265" t="s">
        <v>3342</v>
      </c>
      <c r="BD132" s="265" t="s">
        <v>3340</v>
      </c>
      <c r="BE132" s="421"/>
      <c r="BF132" s="423"/>
      <c r="BG132" s="423"/>
      <c r="BH132" s="131"/>
      <c r="AMI132" s="86"/>
    </row>
    <row r="133" spans="1:1023" ht="165" customHeight="1" x14ac:dyDescent="0.3">
      <c r="A133" s="430">
        <v>42</v>
      </c>
      <c r="B133" s="433" t="s">
        <v>712</v>
      </c>
      <c r="C133" s="367"/>
      <c r="D133" s="433" t="s">
        <v>840</v>
      </c>
      <c r="E133" s="433" t="s">
        <v>1099</v>
      </c>
      <c r="F133" s="427"/>
      <c r="G133" s="367"/>
      <c r="H133" s="416"/>
      <c r="I133" s="369"/>
      <c r="J133" s="136" t="s">
        <v>749</v>
      </c>
      <c r="K133" s="115"/>
      <c r="L133" s="369"/>
      <c r="M133" s="419"/>
      <c r="N133" s="374"/>
      <c r="O133" s="369"/>
      <c r="P133" s="391"/>
      <c r="Q133" s="385"/>
      <c r="R133" s="393"/>
      <c r="S133" s="394"/>
      <c r="T133" s="385"/>
      <c r="U133" s="404"/>
      <c r="V133" s="136" t="s">
        <v>131</v>
      </c>
      <c r="W133" s="147"/>
      <c r="X133" s="148"/>
      <c r="Y133" s="149"/>
      <c r="Z133" s="116"/>
      <c r="AA133" s="120" t="str">
        <f t="shared" si="5"/>
        <v/>
      </c>
      <c r="AB133" s="121"/>
      <c r="AC133" s="121"/>
      <c r="AD133" s="122" t="str">
        <f t="shared" si="6"/>
        <v/>
      </c>
      <c r="AE133" s="121"/>
      <c r="AF133" s="121"/>
      <c r="AG133" s="121"/>
      <c r="AH133" s="123" t="str">
        <f t="shared" si="164"/>
        <v/>
      </c>
      <c r="AI133" s="122" t="str">
        <f t="shared" si="7"/>
        <v/>
      </c>
      <c r="AJ133" s="387"/>
      <c r="AK133" s="388"/>
      <c r="AL133" s="124" t="str">
        <f t="shared" si="163"/>
        <v/>
      </c>
      <c r="AM133" s="389"/>
      <c r="AN133" s="388"/>
      <c r="AO133" s="384"/>
      <c r="AP133" s="367"/>
      <c r="AQ133" s="120" t="s">
        <v>136</v>
      </c>
      <c r="AR133" s="119"/>
      <c r="AS133" s="119"/>
      <c r="AT133" s="126"/>
      <c r="AU133" s="119"/>
      <c r="AV133" s="371"/>
      <c r="AW133" s="142" t="s">
        <v>131</v>
      </c>
      <c r="AX133" s="128"/>
      <c r="AY133" s="129"/>
      <c r="AZ133" s="130"/>
      <c r="BA133" s="143" t="s">
        <v>136</v>
      </c>
      <c r="BB133" s="128"/>
      <c r="BC133" s="128"/>
      <c r="BD133" s="128"/>
      <c r="BE133" s="421"/>
      <c r="BF133" s="423"/>
      <c r="BG133" s="423"/>
      <c r="BH133" s="131"/>
      <c r="AMI133" s="86"/>
    </row>
    <row r="134" spans="1:1023" ht="90" customHeight="1" x14ac:dyDescent="0.3">
      <c r="A134" s="430">
        <v>42</v>
      </c>
      <c r="B134" s="433" t="s">
        <v>712</v>
      </c>
      <c r="C134" s="367"/>
      <c r="D134" s="433" t="s">
        <v>840</v>
      </c>
      <c r="E134" s="433" t="s">
        <v>1099</v>
      </c>
      <c r="F134" s="427"/>
      <c r="G134" s="367"/>
      <c r="H134" s="416"/>
      <c r="I134" s="369"/>
      <c r="J134" s="136" t="s">
        <v>756</v>
      </c>
      <c r="K134" s="178"/>
      <c r="L134" s="369"/>
      <c r="M134" s="419"/>
      <c r="N134" s="374"/>
      <c r="O134" s="369"/>
      <c r="P134" s="391"/>
      <c r="Q134" s="385"/>
      <c r="R134" s="393"/>
      <c r="S134" s="394"/>
      <c r="T134" s="385"/>
      <c r="U134" s="404"/>
      <c r="V134" s="136" t="s">
        <v>139</v>
      </c>
      <c r="W134" s="147"/>
      <c r="X134" s="148"/>
      <c r="Y134" s="149"/>
      <c r="Z134" s="147"/>
      <c r="AA134" s="120" t="str">
        <f t="shared" si="5"/>
        <v/>
      </c>
      <c r="AB134" s="121"/>
      <c r="AC134" s="121"/>
      <c r="AD134" s="122" t="str">
        <f t="shared" si="6"/>
        <v/>
      </c>
      <c r="AE134" s="121"/>
      <c r="AF134" s="121"/>
      <c r="AG134" s="121"/>
      <c r="AH134" s="123" t="str">
        <f t="shared" si="164"/>
        <v/>
      </c>
      <c r="AI134" s="122" t="str">
        <f t="shared" si="7"/>
        <v/>
      </c>
      <c r="AJ134" s="387"/>
      <c r="AK134" s="388"/>
      <c r="AL134" s="124" t="str">
        <f t="shared" si="163"/>
        <v/>
      </c>
      <c r="AM134" s="389"/>
      <c r="AN134" s="388"/>
      <c r="AO134" s="384"/>
      <c r="AP134" s="367"/>
      <c r="AQ134" s="120" t="s">
        <v>145</v>
      </c>
      <c r="AR134" s="119"/>
      <c r="AS134" s="119"/>
      <c r="AT134" s="126"/>
      <c r="AU134" s="119"/>
      <c r="AV134" s="371"/>
      <c r="AW134" s="142" t="s">
        <v>139</v>
      </c>
      <c r="AX134" s="128"/>
      <c r="AY134" s="129"/>
      <c r="AZ134" s="130"/>
      <c r="BA134" s="143" t="s">
        <v>145</v>
      </c>
      <c r="BB134" s="128"/>
      <c r="BC134" s="128"/>
      <c r="BD134" s="128"/>
      <c r="BE134" s="421"/>
      <c r="BF134" s="423"/>
      <c r="BG134" s="423"/>
      <c r="BH134" s="131"/>
      <c r="AMI134" s="86"/>
    </row>
    <row r="135" spans="1:1023" ht="30" customHeight="1" x14ac:dyDescent="0.3">
      <c r="A135" s="430">
        <v>42</v>
      </c>
      <c r="B135" s="433" t="s">
        <v>712</v>
      </c>
      <c r="C135" s="367"/>
      <c r="D135" s="433" t="s">
        <v>840</v>
      </c>
      <c r="E135" s="433" t="s">
        <v>1099</v>
      </c>
      <c r="F135" s="427"/>
      <c r="G135" s="367"/>
      <c r="H135" s="416"/>
      <c r="I135" s="369"/>
      <c r="J135" s="136" t="s">
        <v>757</v>
      </c>
      <c r="K135" s="115"/>
      <c r="L135" s="369"/>
      <c r="M135" s="419"/>
      <c r="N135" s="374"/>
      <c r="O135" s="369"/>
      <c r="P135" s="391"/>
      <c r="Q135" s="385"/>
      <c r="R135" s="393"/>
      <c r="S135" s="394"/>
      <c r="T135" s="385"/>
      <c r="U135" s="404"/>
      <c r="V135" s="136" t="s">
        <v>150</v>
      </c>
      <c r="W135" s="147"/>
      <c r="X135" s="148"/>
      <c r="Y135" s="149"/>
      <c r="Z135" s="147"/>
      <c r="AA135" s="120" t="str">
        <f t="shared" si="5"/>
        <v/>
      </c>
      <c r="AB135" s="121"/>
      <c r="AC135" s="121"/>
      <c r="AD135" s="122" t="str">
        <f t="shared" si="6"/>
        <v/>
      </c>
      <c r="AE135" s="121"/>
      <c r="AF135" s="121"/>
      <c r="AG135" s="121"/>
      <c r="AH135" s="123" t="str">
        <f t="shared" si="164"/>
        <v/>
      </c>
      <c r="AI135" s="122" t="str">
        <f t="shared" si="7"/>
        <v/>
      </c>
      <c r="AJ135" s="387"/>
      <c r="AK135" s="388"/>
      <c r="AL135" s="124" t="str">
        <f t="shared" si="163"/>
        <v/>
      </c>
      <c r="AM135" s="389"/>
      <c r="AN135" s="388"/>
      <c r="AO135" s="384"/>
      <c r="AP135" s="367"/>
      <c r="AQ135" s="120" t="s">
        <v>155</v>
      </c>
      <c r="AR135" s="119"/>
      <c r="AS135" s="119"/>
      <c r="AT135" s="126"/>
      <c r="AU135" s="119"/>
      <c r="AV135" s="371"/>
      <c r="AW135" s="142" t="s">
        <v>150</v>
      </c>
      <c r="AX135" s="128"/>
      <c r="AY135" s="129"/>
      <c r="AZ135" s="130"/>
      <c r="BA135" s="143" t="s">
        <v>155</v>
      </c>
      <c r="BB135" s="128"/>
      <c r="BC135" s="128"/>
      <c r="BD135" s="128"/>
      <c r="BE135" s="421"/>
      <c r="BF135" s="423"/>
      <c r="BG135" s="423"/>
      <c r="BH135" s="131"/>
      <c r="AMI135" s="86"/>
    </row>
    <row r="136" spans="1:1023" ht="30" customHeight="1" x14ac:dyDescent="0.3">
      <c r="A136" s="431">
        <v>42</v>
      </c>
      <c r="B136" s="434" t="s">
        <v>712</v>
      </c>
      <c r="C136" s="367"/>
      <c r="D136" s="434" t="s">
        <v>840</v>
      </c>
      <c r="E136" s="434" t="s">
        <v>1099</v>
      </c>
      <c r="F136" s="427"/>
      <c r="G136" s="367"/>
      <c r="H136" s="417"/>
      <c r="I136" s="369"/>
      <c r="J136" s="136" t="s">
        <v>758</v>
      </c>
      <c r="K136" s="115"/>
      <c r="L136" s="369"/>
      <c r="M136" s="420"/>
      <c r="N136" s="374"/>
      <c r="O136" s="369"/>
      <c r="P136" s="392"/>
      <c r="Q136" s="385"/>
      <c r="R136" s="393"/>
      <c r="S136" s="394"/>
      <c r="T136" s="385"/>
      <c r="U136" s="405"/>
      <c r="V136" s="136" t="s">
        <v>161</v>
      </c>
      <c r="W136" s="147"/>
      <c r="X136" s="150"/>
      <c r="Y136" s="151"/>
      <c r="Z136" s="116"/>
      <c r="AA136" s="120" t="str">
        <f t="shared" si="5"/>
        <v/>
      </c>
      <c r="AB136" s="121"/>
      <c r="AC136" s="121"/>
      <c r="AD136" s="122" t="str">
        <f t="shared" si="6"/>
        <v/>
      </c>
      <c r="AE136" s="121"/>
      <c r="AF136" s="121"/>
      <c r="AG136" s="121"/>
      <c r="AH136" s="123" t="str">
        <f t="shared" si="164"/>
        <v/>
      </c>
      <c r="AI136" s="122" t="str">
        <f t="shared" si="7"/>
        <v/>
      </c>
      <c r="AJ136" s="387"/>
      <c r="AK136" s="388"/>
      <c r="AL136" s="124" t="str">
        <f t="shared" si="163"/>
        <v/>
      </c>
      <c r="AM136" s="389"/>
      <c r="AN136" s="388"/>
      <c r="AO136" s="384"/>
      <c r="AP136" s="367"/>
      <c r="AQ136" s="120" t="s">
        <v>162</v>
      </c>
      <c r="AR136" s="119"/>
      <c r="AS136" s="119"/>
      <c r="AT136" s="126"/>
      <c r="AU136" s="119"/>
      <c r="AV136" s="372"/>
      <c r="AW136" s="142" t="s">
        <v>161</v>
      </c>
      <c r="AX136" s="128"/>
      <c r="AY136" s="129"/>
      <c r="AZ136" s="130"/>
      <c r="BA136" s="143" t="s">
        <v>162</v>
      </c>
      <c r="BB136" s="128"/>
      <c r="BC136" s="128"/>
      <c r="BD136" s="128"/>
      <c r="BE136" s="421"/>
      <c r="BF136" s="423"/>
      <c r="BG136" s="423"/>
      <c r="BH136" s="131"/>
      <c r="AMI136" s="86"/>
    </row>
    <row r="137" spans="1:1023" s="144" customFormat="1" ht="69.95" customHeight="1" x14ac:dyDescent="0.25">
      <c r="A137" s="429">
        <v>43</v>
      </c>
      <c r="B137" s="432" t="s">
        <v>712</v>
      </c>
      <c r="C137" s="367" t="s">
        <v>713</v>
      </c>
      <c r="D137" s="432" t="s">
        <v>1149</v>
      </c>
      <c r="E137" s="432" t="s">
        <v>1150</v>
      </c>
      <c r="F137" s="427" t="s">
        <v>1151</v>
      </c>
      <c r="G137" s="424" t="s">
        <v>1152</v>
      </c>
      <c r="H137" s="368" t="str">
        <f>IF(B137="Seguridad_Información","Posibilidad de "&amp;C137&amp;"con "&amp;M137&amp;" "&amp;"por"&amp;" "&amp;I137&amp;" "&amp;"debido a"&amp;" "&amp;L137,"Posibilidad de"&amp;" "&amp;M137&amp;" "&amp;"por"&amp;" "&amp;I137&amp;" debido a"&amp;" "&amp;L137)</f>
        <v>Posibilidad de Afectación Económica y Reputacional por inadecuada distribución de correspondencia al área para gestionar trámites debido a falencias en la identificación de descriptores y parametrización de correspondencia</v>
      </c>
      <c r="I137" s="425" t="s">
        <v>1153</v>
      </c>
      <c r="J137" s="136" t="s">
        <v>717</v>
      </c>
      <c r="K137" s="137" t="s">
        <v>1154</v>
      </c>
      <c r="L137" s="425" t="s">
        <v>1155</v>
      </c>
      <c r="M137" s="425" t="s">
        <v>763</v>
      </c>
      <c r="N137" s="426" t="s">
        <v>1156</v>
      </c>
      <c r="O137" s="369" t="s">
        <v>765</v>
      </c>
      <c r="P137" s="390" t="str">
        <f>IF(OR($O137=[3]Tabla_Probabilidad!$D$30,$O137=[3]Tabla_Probabilidad!$D$32,$O137=[3]Tabla_Probabilidad!$J$32),"Muy Baja",IF(OR($O137=[3]Tabla_Probabilidad!$E$30,$O137=[3]Tabla_Probabilidad!$E$32,$O137=[3]Tabla_Probabilidad!$K$32),"Baja",IF(OR($O137=[3]Tabla_Probabilidad!$F$30,$O137=[3]Tabla_Probabilidad!$F$32,$O137=[3]Tabla_Probabilidad!$L$32),"Media",IF(OR($O137=[3]Tabla_Probabilidad!$G$30,$O137=[3]Tabla_Probabilidad!$G$32,$O137=[3]Tabla_Probabilidad!$M$32),"Alta",IF(OR($O137=[3]Tabla_Probabilidad!$H$30,$O137=[3]Tabla_Probabilidad!$H$32,$O137=[3]Tabla_Probabilidad!$N$32),"Muy Alta","")))))</f>
        <v>Alta</v>
      </c>
      <c r="Q137" s="385">
        <f t="shared" ref="Q137" si="165">IF(P137="","",IF(P137="Muy Baja",0.2,IF(P137="Baja",0.4,IF(P137="Media",0.6,IF(P137="Alta",0.8,IF(P137="Muy Alta",1,))))))</f>
        <v>0.8</v>
      </c>
      <c r="R137" s="393" t="s">
        <v>723</v>
      </c>
      <c r="S137" s="394" t="str">
        <f>IF(OR($R137=[3]Tabla_Impacto!$D$24,$R137=[3]Tabla_Impacto!$D$27,$R137=[3]Tabla_Impacto!$J$24,$R137=[3]Tabla_Impacto!$P$26,$R137=[3]Tabla_Impacto!$V$26,$R137=[3]Tabla_Impacto!$AB$26),"Leve",IF(OR($R137=[3]Tabla_Impacto!$E$24,$R137=[3]Tabla_Impacto!$E$27,$R137=[3]Tabla_Impacto!$K$24,$R137=[3]Tabla_Impacto!$Q$26,$R137=[3]Tabla_Impacto!$W$26,$R137=[3]Tabla_Impacto!$AC$26),"Menor",IF(OR($R137=[3]Tabla_Impacto!$F$24,$R137=[3]Tabla_Impacto!$F$27,$R137=[3]Tabla_Impacto!$L$24,$R137=[3]Tabla_Impacto!$R$26,$R137=[3]Tabla_Impacto!$X$26,$R137=[3]Tabla_Impacto!$AD$26),"Moderado",IF(OR($R137=[3]Tabla_Impacto!$G$24,$R137=[3]Tabla_Impacto!$G$27,$R137=[3]Tabla_Impacto!$M$24,$R137=[3]Tabla_Impacto!$S$26,$R137=[3]Tabla_Impacto!$Y$26,$R137=[3]Tabla_Impacto!$AE$26),"Mayor",IF(OR($R137=[3]Tabla_Impacto!$H$24,$R137=[3]Tabla_Impacto!$H$27,$R137=[3]Tabla_Impacto!$N$24,$R137=[3]Tabla_Impacto!$T$26,$R137=[3]Tabla_Impacto!$Z$26,$R137=[3]Tabla_Impacto!$AF$26),"Catastrófico","")))))</f>
        <v>Moderado</v>
      </c>
      <c r="T137" s="385">
        <f t="shared" ref="T137" si="166">IF(S137="","",IF(S137="Leve",0.2,IF(S137="Menor",0.4,IF(S137="Moderado",0.6,IF(S137="Mayor",0.8,IF(S137="Catastrófico",1,))))))</f>
        <v>0.6</v>
      </c>
      <c r="U137" s="403" t="str">
        <f t="shared" ref="U137" si="167">IF(OR(AND(P137="Muy Baja",S137="Leve"),AND(P137="Muy Baja",S137="Menor"),AND(P137="Baja",S137="Leve")),"Bajo",IF(OR(AND(P137="Muy baja",S137="Moderado"),AND(P137="Baja",S137="Menor"),AND(P137="Baja",S137="Moderado"),AND(P137="Media",S137="Leve"),AND(P137="Media",S137="Menor"),AND(P137="Media",S137="Moderado"),AND(P137="Alta",S137="Leve"),AND(P137="Alta",S137="Menor")),"Moderado",IF(OR(AND(P137="Muy Baja",S137="Mayor"),AND(P137="Baja",S137="Mayor"),AND(P137="Media",S137="Mayor"),AND(P137="Alta",S137="Moderado"),AND(P137="Alta",S137="Mayor"),AND(P137="Muy Alta",S137="Leve"),AND(P137="Muy Alta",S137="Menor"),AND(P137="Muy Alta",S137="Moderado"),AND(P137="Muy Alta",S137="Mayor")),"Alto",IF(OR(AND(P137="Muy Baja",S137="Catastrófico"),AND(P137="Baja",S137="Catastrófico"),AND(P137="Media",S137="Catastrófico"),AND(P137="Alta",S137="Catastrófico"),AND(P137="Muy Alta",S137="Catastrófico")),"Extremo",""))))</f>
        <v>Alto</v>
      </c>
      <c r="V137" s="136" t="s">
        <v>91</v>
      </c>
      <c r="W137" s="116" t="s">
        <v>192</v>
      </c>
      <c r="X137" s="117" t="s">
        <v>1157</v>
      </c>
      <c r="Y137" s="118" t="s">
        <v>1117</v>
      </c>
      <c r="Z137" s="119" t="s">
        <v>1158</v>
      </c>
      <c r="AA137" s="120" t="str">
        <f t="shared" si="5"/>
        <v>Probabilidad</v>
      </c>
      <c r="AB137" s="121" t="s">
        <v>727</v>
      </c>
      <c r="AC137" s="121" t="s">
        <v>728</v>
      </c>
      <c r="AD137" s="122" t="str">
        <f t="shared" si="6"/>
        <v>40%</v>
      </c>
      <c r="AE137" s="121" t="s">
        <v>729</v>
      </c>
      <c r="AF137" s="121" t="s">
        <v>809</v>
      </c>
      <c r="AG137" s="121" t="s">
        <v>731</v>
      </c>
      <c r="AH137" s="123">
        <f>IFERROR(IF(AA137="Probabilidad",(Q137-(+Q137*AD137)),IF(AA137="Impacto",Q137,"")),"")</f>
        <v>0.48</v>
      </c>
      <c r="AI137" s="122">
        <f t="shared" si="7"/>
        <v>0.48</v>
      </c>
      <c r="AJ137" s="387" t="str">
        <f t="shared" ref="AJ137" si="168">IFERROR(IF(AK137="","",IF(AK137&lt;=0.2,"Muy Baja",IF(AK137&lt;=0.4,"Baja",IF(AK137&lt;=0.6,"Media",IF(AK137&lt;=0.8,"Alta","Muy Alta"))))),"")</f>
        <v>Muy Baja</v>
      </c>
      <c r="AK137" s="388">
        <f t="shared" ref="AK137" si="169">IFERROR(LOOKUP(MAX(AI137:AI143)+1,(AI137:AI143)),"")</f>
        <v>0.17279999999999998</v>
      </c>
      <c r="AL137" s="124">
        <f>IFERROR(IF(AA137="Impacto",(T137-(+T137*AD137)),IF(AA137="Probabilidad",T137,"")),"")</f>
        <v>0.6</v>
      </c>
      <c r="AM137" s="389" t="str">
        <f t="shared" ref="AM137" si="170">IFERROR(IF(AN137="","",IF(AN137&lt;=0.2,"Leve",IF(AN137&lt;=0.4,"Menor",IF(AN137&lt;=0.6,"Moderado",IF(AN137&lt;=0.8,"Mayor","Catastrófico"))))),"")</f>
        <v>Menor</v>
      </c>
      <c r="AN137" s="388">
        <f t="shared" ref="AN137" si="171">IFERROR(LOOKUP(MAX(AL137:AL143)+1,(AL137:AL143)),"")</f>
        <v>0.33749999999999997</v>
      </c>
      <c r="AO137" s="384" t="str">
        <f t="shared" ref="AO137" si="172">IFERROR(IF(OR(AND(AJ137="Muy Baja",AM137="Leve"),AND(AJ137="Muy Baja",AM137="Menor"),AND(AJ137="Baja",AM137="Leve")),"Bajo",IF(OR(AND(AJ137="Muy baja",AM137="Moderado"),AND(AJ137="Baja",AM137="Menor"),AND(AJ137="Baja",AM137="Moderado"),AND(AJ137="Media",AM137="Leve"),AND(AJ137="Media",AM137="Menor"),AND(AJ137="Media",AM137="Moderado"),AND(AJ137="Alta",AM137="Leve"),AND(AJ137="Alta",AM137="Menor")),"Moderado",IF(OR(AND(AJ137="Muy Baja",AM137="Mayor"),AND(AJ137="Baja",AM137="Mayor"),AND(AJ137="Media",AM137="Mayor"),AND(AJ137="Alta",AM137="Moderado"),AND(AJ137="Alta",AM137="Mayor"),AND(AJ137="Muy Alta",AM137="Leve"),AND(AJ137="Muy Alta",AM137="Menor"),AND(AJ137="Muy Alta",AM137="Moderado"),AND(AJ137="Muy Alta",AM137="Mayor")),"Alto",IF(OR(AND(AJ137="Muy Baja",AM137="Catastrófico"),AND(AJ137="Baja",AM137="Catastrófico"),AND(AJ137="Media",AM137="Catastrófico"),AND(AJ137="Alta",AM137="Catastrófico"),AND(AJ137="Muy Alta",AM137="Catastrófico")),"Extremo","")))),"")</f>
        <v>Bajo</v>
      </c>
      <c r="AP137" s="367" t="s">
        <v>821</v>
      </c>
      <c r="AQ137" s="120" t="s">
        <v>105</v>
      </c>
      <c r="AR137" s="134" t="s">
        <v>94</v>
      </c>
      <c r="AS137" s="134" t="s">
        <v>94</v>
      </c>
      <c r="AT137" s="134" t="s">
        <v>94</v>
      </c>
      <c r="AU137" s="134" t="s">
        <v>94</v>
      </c>
      <c r="AV137" s="370" t="s">
        <v>1159</v>
      </c>
      <c r="AW137" s="142" t="s">
        <v>91</v>
      </c>
      <c r="AX137" s="253" t="s">
        <v>2866</v>
      </c>
      <c r="AY137" s="307" t="s">
        <v>2896</v>
      </c>
      <c r="AZ137" s="254" t="s">
        <v>2897</v>
      </c>
      <c r="BA137" s="143" t="s">
        <v>105</v>
      </c>
      <c r="BB137" s="128"/>
      <c r="BC137" s="128"/>
      <c r="BD137" s="128"/>
      <c r="BE137" s="373" t="s">
        <v>2891</v>
      </c>
      <c r="BF137" s="374"/>
      <c r="BG137" s="374"/>
      <c r="BH137" s="131"/>
      <c r="BI137" s="90"/>
      <c r="BJ137" s="90"/>
      <c r="BK137" s="90"/>
      <c r="BL137" s="90"/>
      <c r="BM137" s="90"/>
      <c r="BN137" s="90"/>
      <c r="BO137" s="90"/>
      <c r="BP137" s="90"/>
      <c r="BQ137" s="90"/>
      <c r="BR137" s="90"/>
      <c r="BS137" s="90"/>
      <c r="BT137" s="90"/>
      <c r="BU137" s="90"/>
      <c r="BV137" s="90"/>
      <c r="BW137" s="90"/>
      <c r="BX137" s="90"/>
      <c r="BY137" s="90"/>
      <c r="BZ137" s="90"/>
      <c r="CA137" s="90"/>
      <c r="CB137" s="90"/>
      <c r="CC137" s="90"/>
      <c r="CD137" s="90"/>
      <c r="CE137" s="90"/>
      <c r="CF137" s="90"/>
      <c r="CG137" s="90"/>
      <c r="CH137" s="90"/>
      <c r="CI137" s="90"/>
      <c r="CJ137" s="90"/>
      <c r="CK137" s="90"/>
      <c r="CL137" s="90"/>
      <c r="CM137" s="90"/>
      <c r="CN137" s="90"/>
      <c r="CO137" s="90"/>
      <c r="CP137" s="90"/>
      <c r="CQ137" s="90"/>
      <c r="CR137" s="90"/>
      <c r="CS137" s="90"/>
      <c r="CT137" s="90"/>
      <c r="CU137" s="90"/>
      <c r="CV137" s="90"/>
      <c r="CW137" s="90"/>
      <c r="CX137" s="90"/>
      <c r="CY137" s="90"/>
      <c r="CZ137" s="90"/>
      <c r="DA137" s="90"/>
      <c r="DB137" s="90"/>
      <c r="DC137" s="90"/>
      <c r="DD137" s="90"/>
      <c r="DE137" s="90"/>
      <c r="DF137" s="90"/>
      <c r="DG137" s="90"/>
      <c r="DH137" s="90"/>
      <c r="DI137" s="90"/>
      <c r="DJ137" s="90"/>
      <c r="DK137" s="90"/>
      <c r="DL137" s="90"/>
      <c r="DM137" s="90"/>
      <c r="DN137" s="90"/>
      <c r="DO137" s="90"/>
      <c r="DP137" s="90"/>
      <c r="DQ137" s="90"/>
      <c r="DR137" s="90"/>
      <c r="DS137" s="90"/>
      <c r="DT137" s="90"/>
      <c r="DU137" s="90"/>
      <c r="DV137" s="90"/>
      <c r="DW137" s="90"/>
      <c r="DX137" s="90"/>
      <c r="DY137" s="90"/>
      <c r="DZ137" s="90"/>
      <c r="EA137" s="90"/>
      <c r="EB137" s="90"/>
      <c r="EC137" s="90"/>
      <c r="ED137" s="90"/>
      <c r="EE137" s="90"/>
      <c r="EF137" s="90"/>
      <c r="EG137" s="90"/>
      <c r="EH137" s="90"/>
      <c r="EI137" s="90"/>
      <c r="EJ137" s="90"/>
      <c r="EK137" s="90"/>
      <c r="EL137" s="90"/>
      <c r="EM137" s="90"/>
      <c r="EN137" s="90"/>
      <c r="EO137" s="90"/>
      <c r="EP137" s="90"/>
      <c r="EQ137" s="90"/>
      <c r="ER137" s="90"/>
      <c r="ES137" s="90"/>
      <c r="ET137" s="90"/>
      <c r="EU137" s="90"/>
      <c r="EV137" s="90"/>
      <c r="EW137" s="90"/>
      <c r="EX137" s="90"/>
      <c r="EY137" s="90"/>
      <c r="EZ137" s="90"/>
      <c r="FA137" s="90"/>
      <c r="FB137" s="90"/>
      <c r="FC137" s="90"/>
      <c r="FD137" s="90"/>
      <c r="FE137" s="90"/>
      <c r="FF137" s="90"/>
      <c r="FG137" s="90"/>
      <c r="FH137" s="90"/>
      <c r="FI137" s="90"/>
      <c r="FJ137" s="90"/>
      <c r="FK137" s="90"/>
      <c r="FL137" s="90"/>
      <c r="FM137" s="90"/>
      <c r="FN137" s="90"/>
      <c r="FO137" s="90"/>
      <c r="FP137" s="90"/>
      <c r="FQ137" s="90"/>
      <c r="FR137" s="90"/>
      <c r="FS137" s="90"/>
      <c r="FT137" s="90"/>
      <c r="FU137" s="90"/>
      <c r="FV137" s="90"/>
      <c r="FW137" s="90"/>
      <c r="FX137" s="90"/>
      <c r="FY137" s="90"/>
      <c r="FZ137" s="90"/>
      <c r="GA137" s="90"/>
      <c r="GB137" s="90"/>
      <c r="GC137" s="90"/>
      <c r="GD137" s="90"/>
      <c r="GE137" s="90"/>
      <c r="GF137" s="90"/>
      <c r="GG137" s="90"/>
      <c r="GH137" s="90"/>
      <c r="GI137" s="90"/>
      <c r="GJ137" s="90"/>
      <c r="GK137" s="90"/>
      <c r="GL137" s="90"/>
      <c r="GM137" s="90"/>
      <c r="GN137" s="90"/>
      <c r="GO137" s="90"/>
      <c r="GP137" s="90"/>
      <c r="GQ137" s="90"/>
      <c r="GR137" s="90"/>
      <c r="GS137" s="90"/>
      <c r="GT137" s="90"/>
      <c r="GU137" s="90"/>
      <c r="GV137" s="90"/>
      <c r="GW137" s="90"/>
      <c r="GX137" s="90"/>
      <c r="GY137" s="90"/>
      <c r="GZ137" s="90"/>
      <c r="HA137" s="90"/>
      <c r="HB137" s="90"/>
      <c r="HC137" s="90"/>
      <c r="HD137" s="90"/>
      <c r="HE137" s="90"/>
      <c r="HF137" s="90"/>
      <c r="HG137" s="90"/>
      <c r="HH137" s="90"/>
      <c r="HI137" s="90"/>
      <c r="HJ137" s="90"/>
      <c r="HK137" s="90"/>
      <c r="HL137" s="90"/>
      <c r="HM137" s="90"/>
      <c r="HN137" s="90"/>
      <c r="HO137" s="90"/>
      <c r="HP137" s="90"/>
      <c r="HQ137" s="90"/>
      <c r="HR137" s="90"/>
      <c r="HS137" s="90"/>
      <c r="HT137" s="90"/>
      <c r="HU137" s="90"/>
      <c r="HV137" s="90"/>
      <c r="HW137" s="90"/>
      <c r="HX137" s="90"/>
      <c r="HY137" s="90"/>
      <c r="HZ137" s="90"/>
      <c r="IA137" s="90"/>
      <c r="IB137" s="90"/>
      <c r="IC137" s="90"/>
      <c r="ID137" s="90"/>
      <c r="IE137" s="90"/>
      <c r="IF137" s="90"/>
      <c r="IG137" s="90"/>
      <c r="IH137" s="90"/>
      <c r="II137" s="90"/>
      <c r="IJ137" s="90"/>
      <c r="IK137" s="90"/>
      <c r="IL137" s="90"/>
      <c r="IM137" s="90"/>
      <c r="IN137" s="90"/>
      <c r="IO137" s="90"/>
      <c r="IP137" s="90"/>
      <c r="IQ137" s="90"/>
      <c r="IR137" s="90"/>
      <c r="IS137" s="90"/>
      <c r="IT137" s="90"/>
      <c r="IU137" s="90"/>
      <c r="IV137" s="90"/>
      <c r="IW137" s="90"/>
      <c r="IX137" s="90"/>
      <c r="IY137" s="90"/>
      <c r="IZ137" s="90"/>
      <c r="JA137" s="90"/>
      <c r="JB137" s="90"/>
      <c r="JC137" s="90"/>
      <c r="JD137" s="90"/>
      <c r="JE137" s="90"/>
      <c r="JF137" s="90"/>
      <c r="JG137" s="90"/>
      <c r="JH137" s="90"/>
      <c r="JI137" s="90"/>
      <c r="JJ137" s="90"/>
      <c r="JK137" s="90"/>
      <c r="JL137" s="90"/>
      <c r="JM137" s="90"/>
      <c r="JN137" s="90"/>
      <c r="JO137" s="90"/>
      <c r="JP137" s="90"/>
      <c r="JQ137" s="90"/>
      <c r="JR137" s="90"/>
      <c r="JS137" s="90"/>
      <c r="JT137" s="90"/>
      <c r="JU137" s="90"/>
      <c r="JV137" s="90"/>
      <c r="JW137" s="90"/>
      <c r="JX137" s="90"/>
      <c r="JY137" s="90"/>
      <c r="JZ137" s="90"/>
      <c r="KA137" s="90"/>
      <c r="KB137" s="90"/>
      <c r="KC137" s="90"/>
      <c r="KD137" s="90"/>
      <c r="KE137" s="90"/>
      <c r="KF137" s="90"/>
      <c r="KG137" s="90"/>
      <c r="KH137" s="90"/>
      <c r="KI137" s="90"/>
      <c r="KJ137" s="90"/>
      <c r="KK137" s="90"/>
      <c r="KL137" s="90"/>
      <c r="KM137" s="90"/>
      <c r="KN137" s="90"/>
      <c r="KO137" s="90"/>
      <c r="KP137" s="90"/>
      <c r="KQ137" s="90"/>
      <c r="KR137" s="90"/>
      <c r="KS137" s="90"/>
      <c r="KT137" s="90"/>
      <c r="KU137" s="90"/>
      <c r="KV137" s="90"/>
      <c r="KW137" s="90"/>
      <c r="KX137" s="90"/>
      <c r="KY137" s="90"/>
      <c r="KZ137" s="90"/>
      <c r="LA137" s="90"/>
      <c r="LB137" s="90"/>
      <c r="LC137" s="90"/>
      <c r="LD137" s="90"/>
      <c r="LE137" s="90"/>
      <c r="LF137" s="90"/>
      <c r="LG137" s="90"/>
      <c r="LH137" s="90"/>
      <c r="LI137" s="90"/>
      <c r="LJ137" s="90"/>
      <c r="LK137" s="90"/>
      <c r="LL137" s="90"/>
      <c r="LM137" s="90"/>
      <c r="LN137" s="90"/>
      <c r="LO137" s="90"/>
      <c r="LP137" s="90"/>
      <c r="LQ137" s="90"/>
      <c r="LR137" s="90"/>
      <c r="LS137" s="90"/>
      <c r="LT137" s="90"/>
      <c r="LU137" s="90"/>
      <c r="LV137" s="90"/>
      <c r="LW137" s="90"/>
      <c r="LX137" s="90"/>
      <c r="LY137" s="90"/>
      <c r="LZ137" s="90"/>
      <c r="MA137" s="90"/>
      <c r="MB137" s="90"/>
      <c r="MC137" s="90"/>
      <c r="MD137" s="90"/>
      <c r="ME137" s="90"/>
      <c r="MF137" s="90"/>
      <c r="MG137" s="90"/>
      <c r="MH137" s="90"/>
      <c r="MI137" s="90"/>
      <c r="MJ137" s="90"/>
      <c r="MK137" s="90"/>
      <c r="ML137" s="90"/>
      <c r="MM137" s="90"/>
      <c r="MN137" s="90"/>
      <c r="MO137" s="90"/>
      <c r="MP137" s="90"/>
      <c r="MQ137" s="90"/>
      <c r="MR137" s="90"/>
      <c r="MS137" s="90"/>
      <c r="MT137" s="90"/>
      <c r="MU137" s="90"/>
      <c r="MV137" s="90"/>
      <c r="MW137" s="90"/>
      <c r="MX137" s="90"/>
      <c r="MY137" s="90"/>
      <c r="MZ137" s="90"/>
      <c r="NA137" s="90"/>
      <c r="NB137" s="90"/>
      <c r="NC137" s="90"/>
      <c r="ND137" s="90"/>
      <c r="NE137" s="90"/>
      <c r="NF137" s="90"/>
      <c r="NG137" s="90"/>
      <c r="NH137" s="90"/>
      <c r="NI137" s="90"/>
      <c r="NJ137" s="90"/>
      <c r="NK137" s="90"/>
      <c r="NL137" s="90"/>
      <c r="NM137" s="90"/>
      <c r="NN137" s="90"/>
      <c r="NO137" s="90"/>
      <c r="NP137" s="90"/>
      <c r="NQ137" s="90"/>
      <c r="NR137" s="90"/>
      <c r="NS137" s="90"/>
      <c r="NT137" s="90"/>
      <c r="NU137" s="90"/>
      <c r="NV137" s="90"/>
      <c r="NW137" s="90"/>
      <c r="NX137" s="90"/>
      <c r="NY137" s="90"/>
      <c r="NZ137" s="90"/>
      <c r="OA137" s="90"/>
      <c r="OB137" s="90"/>
      <c r="OC137" s="90"/>
      <c r="OD137" s="90"/>
      <c r="OE137" s="90"/>
      <c r="OF137" s="90"/>
      <c r="OG137" s="90"/>
      <c r="OH137" s="90"/>
      <c r="OI137" s="90"/>
      <c r="OJ137" s="90"/>
      <c r="OK137" s="90"/>
      <c r="OL137" s="90"/>
      <c r="OM137" s="90"/>
      <c r="ON137" s="90"/>
      <c r="OO137" s="90"/>
      <c r="OP137" s="90"/>
      <c r="OQ137" s="90"/>
      <c r="OR137" s="90"/>
      <c r="OS137" s="90"/>
      <c r="OT137" s="90"/>
      <c r="OU137" s="90"/>
      <c r="OV137" s="90"/>
      <c r="OW137" s="90"/>
      <c r="OX137" s="90"/>
      <c r="OY137" s="90"/>
      <c r="OZ137" s="90"/>
      <c r="PA137" s="90"/>
      <c r="PB137" s="90"/>
      <c r="PC137" s="90"/>
      <c r="PD137" s="90"/>
      <c r="PE137" s="90"/>
      <c r="PF137" s="90"/>
      <c r="PG137" s="90"/>
      <c r="PH137" s="90"/>
      <c r="PI137" s="90"/>
      <c r="PJ137" s="90"/>
      <c r="PK137" s="90"/>
      <c r="PL137" s="90"/>
      <c r="PM137" s="90"/>
      <c r="PN137" s="90"/>
      <c r="PO137" s="90"/>
      <c r="PP137" s="90"/>
      <c r="PQ137" s="90"/>
      <c r="PR137" s="90"/>
      <c r="PS137" s="90"/>
      <c r="PT137" s="90"/>
      <c r="PU137" s="90"/>
      <c r="PV137" s="90"/>
      <c r="PW137" s="90"/>
      <c r="PX137" s="90"/>
      <c r="PY137" s="90"/>
      <c r="PZ137" s="90"/>
      <c r="QA137" s="90"/>
      <c r="QB137" s="90"/>
      <c r="QC137" s="90"/>
      <c r="QD137" s="90"/>
      <c r="QE137" s="90"/>
      <c r="QF137" s="90"/>
      <c r="QG137" s="90"/>
      <c r="QH137" s="90"/>
      <c r="QI137" s="90"/>
      <c r="QJ137" s="90"/>
      <c r="QK137" s="90"/>
      <c r="QL137" s="90"/>
      <c r="QM137" s="90"/>
      <c r="QN137" s="90"/>
      <c r="QO137" s="90"/>
      <c r="QP137" s="90"/>
      <c r="QQ137" s="90"/>
      <c r="QR137" s="90"/>
      <c r="QS137" s="90"/>
      <c r="QT137" s="90"/>
      <c r="QU137" s="90"/>
      <c r="QV137" s="90"/>
      <c r="QW137" s="90"/>
      <c r="QX137" s="90"/>
      <c r="QY137" s="90"/>
      <c r="QZ137" s="90"/>
      <c r="RA137" s="90"/>
      <c r="RB137" s="90"/>
      <c r="RC137" s="90"/>
      <c r="RD137" s="90"/>
      <c r="RE137" s="90"/>
      <c r="RF137" s="90"/>
      <c r="RG137" s="90"/>
      <c r="RH137" s="90"/>
      <c r="RI137" s="90"/>
      <c r="RJ137" s="90"/>
      <c r="RK137" s="90"/>
      <c r="RL137" s="90"/>
      <c r="RM137" s="90"/>
      <c r="RN137" s="90"/>
      <c r="RO137" s="90"/>
      <c r="RP137" s="90"/>
      <c r="RQ137" s="90"/>
      <c r="RR137" s="90"/>
      <c r="RS137" s="90"/>
      <c r="RT137" s="90"/>
      <c r="RU137" s="90"/>
      <c r="RV137" s="90"/>
      <c r="RW137" s="90"/>
      <c r="RX137" s="90"/>
      <c r="RY137" s="90"/>
      <c r="RZ137" s="90"/>
      <c r="SA137" s="90"/>
      <c r="SB137" s="90"/>
      <c r="SC137" s="90"/>
      <c r="SD137" s="90"/>
      <c r="SE137" s="90"/>
      <c r="SF137" s="90"/>
      <c r="SG137" s="90"/>
      <c r="SH137" s="90"/>
      <c r="SI137" s="90"/>
      <c r="SJ137" s="90"/>
      <c r="SK137" s="90"/>
      <c r="SL137" s="90"/>
      <c r="SM137" s="90"/>
      <c r="SN137" s="90"/>
      <c r="SO137" s="90"/>
      <c r="SP137" s="90"/>
      <c r="SQ137" s="90"/>
      <c r="SR137" s="90"/>
      <c r="SS137" s="90"/>
      <c r="ST137" s="90"/>
      <c r="SU137" s="90"/>
      <c r="SV137" s="90"/>
      <c r="SW137" s="90"/>
      <c r="SX137" s="90"/>
      <c r="SY137" s="90"/>
      <c r="SZ137" s="90"/>
      <c r="TA137" s="90"/>
      <c r="TB137" s="90"/>
      <c r="TC137" s="90"/>
      <c r="TD137" s="90"/>
      <c r="TE137" s="90"/>
      <c r="TF137" s="90"/>
      <c r="TG137" s="90"/>
      <c r="TH137" s="90"/>
      <c r="TI137" s="90"/>
      <c r="TJ137" s="90"/>
      <c r="TK137" s="90"/>
      <c r="TL137" s="90"/>
      <c r="TM137" s="90"/>
      <c r="TN137" s="90"/>
      <c r="TO137" s="90"/>
      <c r="TP137" s="90"/>
      <c r="TQ137" s="90"/>
      <c r="TR137" s="90"/>
      <c r="TS137" s="90"/>
      <c r="TT137" s="90"/>
      <c r="TU137" s="90"/>
      <c r="TV137" s="90"/>
      <c r="TW137" s="90"/>
      <c r="TX137" s="90"/>
      <c r="TY137" s="90"/>
      <c r="TZ137" s="90"/>
      <c r="UA137" s="90"/>
      <c r="UB137" s="90"/>
      <c r="UC137" s="90"/>
      <c r="UD137" s="90"/>
      <c r="UE137" s="90"/>
      <c r="UF137" s="90"/>
      <c r="UG137" s="90"/>
      <c r="UH137" s="90"/>
      <c r="UI137" s="90"/>
      <c r="UJ137" s="90"/>
      <c r="UK137" s="90"/>
      <c r="UL137" s="90"/>
      <c r="UM137" s="90"/>
      <c r="UN137" s="90"/>
      <c r="UO137" s="90"/>
      <c r="UP137" s="90"/>
      <c r="UQ137" s="90"/>
      <c r="UR137" s="90"/>
      <c r="US137" s="90"/>
      <c r="UT137" s="90"/>
      <c r="UU137" s="90"/>
      <c r="UV137" s="90"/>
      <c r="UW137" s="90"/>
      <c r="UX137" s="90"/>
      <c r="UY137" s="90"/>
      <c r="UZ137" s="90"/>
      <c r="VA137" s="90"/>
      <c r="VB137" s="90"/>
      <c r="VC137" s="90"/>
      <c r="VD137" s="90"/>
      <c r="VE137" s="90"/>
      <c r="VF137" s="90"/>
      <c r="VG137" s="90"/>
      <c r="VH137" s="90"/>
      <c r="VI137" s="90"/>
      <c r="VJ137" s="90"/>
      <c r="VK137" s="90"/>
      <c r="VL137" s="90"/>
      <c r="VM137" s="90"/>
      <c r="VN137" s="90"/>
      <c r="VO137" s="90"/>
      <c r="VP137" s="90"/>
      <c r="VQ137" s="90"/>
      <c r="VR137" s="90"/>
      <c r="VS137" s="90"/>
      <c r="VT137" s="90"/>
      <c r="VU137" s="90"/>
      <c r="VV137" s="90"/>
      <c r="VW137" s="90"/>
      <c r="VX137" s="90"/>
      <c r="VY137" s="90"/>
      <c r="VZ137" s="90"/>
      <c r="WA137" s="90"/>
      <c r="WB137" s="90"/>
      <c r="WC137" s="90"/>
      <c r="WD137" s="90"/>
      <c r="WE137" s="90"/>
      <c r="WF137" s="90"/>
      <c r="WG137" s="90"/>
      <c r="WH137" s="90"/>
      <c r="WI137" s="90"/>
      <c r="WJ137" s="90"/>
      <c r="WK137" s="90"/>
      <c r="WL137" s="90"/>
      <c r="WM137" s="90"/>
      <c r="WN137" s="90"/>
      <c r="WO137" s="90"/>
      <c r="WP137" s="90"/>
      <c r="WQ137" s="90"/>
      <c r="WR137" s="90"/>
      <c r="WS137" s="90"/>
      <c r="WT137" s="90"/>
      <c r="WU137" s="90"/>
      <c r="WV137" s="90"/>
      <c r="WW137" s="90"/>
      <c r="WX137" s="90"/>
      <c r="WY137" s="90"/>
      <c r="WZ137" s="90"/>
      <c r="XA137" s="90"/>
      <c r="XB137" s="90"/>
      <c r="XC137" s="90"/>
      <c r="XD137" s="90"/>
      <c r="XE137" s="90"/>
      <c r="XF137" s="90"/>
      <c r="XG137" s="90"/>
      <c r="XH137" s="90"/>
      <c r="XI137" s="90"/>
      <c r="XJ137" s="90"/>
      <c r="XK137" s="90"/>
      <c r="XL137" s="90"/>
      <c r="XM137" s="90"/>
      <c r="XN137" s="90"/>
      <c r="XO137" s="90"/>
      <c r="XP137" s="90"/>
      <c r="XQ137" s="90"/>
      <c r="XR137" s="90"/>
      <c r="XS137" s="90"/>
      <c r="XT137" s="90"/>
      <c r="XU137" s="90"/>
      <c r="XV137" s="90"/>
      <c r="XW137" s="90"/>
      <c r="XX137" s="90"/>
      <c r="XY137" s="90"/>
      <c r="XZ137" s="90"/>
      <c r="YA137" s="90"/>
      <c r="YB137" s="90"/>
      <c r="YC137" s="90"/>
      <c r="YD137" s="90"/>
      <c r="YE137" s="90"/>
      <c r="YF137" s="90"/>
      <c r="YG137" s="90"/>
      <c r="YH137" s="90"/>
      <c r="YI137" s="90"/>
      <c r="YJ137" s="90"/>
      <c r="YK137" s="90"/>
      <c r="YL137" s="90"/>
      <c r="YM137" s="90"/>
      <c r="YN137" s="90"/>
      <c r="YO137" s="90"/>
      <c r="YP137" s="90"/>
      <c r="YQ137" s="90"/>
      <c r="YR137" s="90"/>
      <c r="YS137" s="90"/>
      <c r="YT137" s="90"/>
      <c r="YU137" s="90"/>
      <c r="YV137" s="90"/>
      <c r="YW137" s="90"/>
      <c r="YX137" s="90"/>
      <c r="YY137" s="90"/>
      <c r="YZ137" s="90"/>
      <c r="ZA137" s="90"/>
      <c r="ZB137" s="90"/>
      <c r="ZC137" s="90"/>
      <c r="ZD137" s="90"/>
      <c r="ZE137" s="90"/>
      <c r="ZF137" s="90"/>
      <c r="ZG137" s="90"/>
      <c r="ZH137" s="90"/>
      <c r="ZI137" s="90"/>
      <c r="ZJ137" s="90"/>
      <c r="ZK137" s="90"/>
      <c r="ZL137" s="90"/>
      <c r="ZM137" s="90"/>
      <c r="ZN137" s="90"/>
      <c r="ZO137" s="90"/>
      <c r="ZP137" s="90"/>
      <c r="ZQ137" s="90"/>
      <c r="ZR137" s="90"/>
      <c r="ZS137" s="90"/>
      <c r="ZT137" s="90"/>
      <c r="ZU137" s="90"/>
      <c r="ZV137" s="90"/>
      <c r="ZW137" s="90"/>
      <c r="ZX137" s="90"/>
      <c r="ZY137" s="90"/>
      <c r="ZZ137" s="90"/>
      <c r="AAA137" s="90"/>
      <c r="AAB137" s="90"/>
      <c r="AAC137" s="90"/>
      <c r="AAD137" s="90"/>
      <c r="AAE137" s="90"/>
      <c r="AAF137" s="90"/>
      <c r="AAG137" s="90"/>
      <c r="AAH137" s="90"/>
      <c r="AAI137" s="90"/>
      <c r="AAJ137" s="90"/>
      <c r="AAK137" s="90"/>
      <c r="AAL137" s="90"/>
      <c r="AAM137" s="90"/>
      <c r="AAN137" s="90"/>
      <c r="AAO137" s="90"/>
      <c r="AAP137" s="90"/>
      <c r="AAQ137" s="90"/>
      <c r="AAR137" s="90"/>
      <c r="AAS137" s="90"/>
      <c r="AAT137" s="90"/>
      <c r="AAU137" s="90"/>
      <c r="AAV137" s="90"/>
      <c r="AAW137" s="90"/>
      <c r="AAX137" s="90"/>
      <c r="AAY137" s="90"/>
      <c r="AAZ137" s="90"/>
      <c r="ABA137" s="90"/>
      <c r="ABB137" s="90"/>
      <c r="ABC137" s="90"/>
      <c r="ABD137" s="90"/>
      <c r="ABE137" s="90"/>
      <c r="ABF137" s="90"/>
      <c r="ABG137" s="90"/>
      <c r="ABH137" s="90"/>
      <c r="ABI137" s="90"/>
      <c r="ABJ137" s="90"/>
      <c r="ABK137" s="90"/>
      <c r="ABL137" s="90"/>
      <c r="ABM137" s="90"/>
      <c r="ABN137" s="90"/>
      <c r="ABO137" s="90"/>
      <c r="ABP137" s="90"/>
      <c r="ABQ137" s="90"/>
      <c r="ABR137" s="90"/>
      <c r="ABS137" s="90"/>
      <c r="ABT137" s="90"/>
      <c r="ABU137" s="90"/>
      <c r="ABV137" s="90"/>
      <c r="ABW137" s="90"/>
      <c r="ABX137" s="90"/>
      <c r="ABY137" s="90"/>
      <c r="ABZ137" s="90"/>
      <c r="ACA137" s="90"/>
      <c r="ACB137" s="90"/>
      <c r="ACC137" s="90"/>
      <c r="ACD137" s="90"/>
      <c r="ACE137" s="90"/>
      <c r="ACF137" s="90"/>
      <c r="ACG137" s="90"/>
      <c r="ACH137" s="90"/>
      <c r="ACI137" s="90"/>
      <c r="ACJ137" s="90"/>
      <c r="ACK137" s="90"/>
      <c r="ACL137" s="90"/>
      <c r="ACM137" s="90"/>
      <c r="ACN137" s="90"/>
      <c r="ACO137" s="90"/>
      <c r="ACP137" s="90"/>
      <c r="ACQ137" s="90"/>
      <c r="ACR137" s="90"/>
      <c r="ACS137" s="90"/>
      <c r="ACT137" s="90"/>
      <c r="ACU137" s="90"/>
      <c r="ACV137" s="90"/>
      <c r="ACW137" s="90"/>
      <c r="ACX137" s="90"/>
      <c r="ACY137" s="90"/>
      <c r="ACZ137" s="90"/>
      <c r="ADA137" s="90"/>
      <c r="ADB137" s="90"/>
      <c r="ADC137" s="90"/>
      <c r="ADD137" s="90"/>
      <c r="ADE137" s="90"/>
      <c r="ADF137" s="90"/>
      <c r="ADG137" s="90"/>
      <c r="ADH137" s="90"/>
      <c r="ADI137" s="90"/>
      <c r="ADJ137" s="90"/>
      <c r="ADK137" s="90"/>
      <c r="ADL137" s="90"/>
      <c r="ADM137" s="90"/>
      <c r="ADN137" s="90"/>
      <c r="ADO137" s="90"/>
      <c r="ADP137" s="90"/>
      <c r="ADQ137" s="90"/>
      <c r="ADR137" s="90"/>
      <c r="ADS137" s="90"/>
      <c r="ADT137" s="90"/>
      <c r="ADU137" s="90"/>
      <c r="ADV137" s="90"/>
      <c r="ADW137" s="90"/>
      <c r="ADX137" s="90"/>
      <c r="ADY137" s="90"/>
      <c r="ADZ137" s="90"/>
      <c r="AEA137" s="90"/>
      <c r="AEB137" s="90"/>
      <c r="AEC137" s="90"/>
      <c r="AED137" s="90"/>
      <c r="AEE137" s="90"/>
      <c r="AEF137" s="90"/>
      <c r="AEG137" s="90"/>
      <c r="AEH137" s="90"/>
      <c r="AEI137" s="90"/>
      <c r="AEJ137" s="90"/>
      <c r="AEK137" s="90"/>
      <c r="AEL137" s="90"/>
      <c r="AEM137" s="90"/>
      <c r="AEN137" s="90"/>
      <c r="AEO137" s="90"/>
      <c r="AEP137" s="90"/>
      <c r="AEQ137" s="90"/>
      <c r="AER137" s="90"/>
      <c r="AES137" s="90"/>
      <c r="AET137" s="90"/>
      <c r="AEU137" s="90"/>
      <c r="AEV137" s="90"/>
      <c r="AEW137" s="90"/>
      <c r="AEX137" s="90"/>
      <c r="AEY137" s="90"/>
      <c r="AEZ137" s="90"/>
      <c r="AFA137" s="90"/>
      <c r="AFB137" s="90"/>
      <c r="AFC137" s="90"/>
      <c r="AFD137" s="90"/>
      <c r="AFE137" s="90"/>
      <c r="AFF137" s="90"/>
      <c r="AFG137" s="90"/>
      <c r="AFH137" s="90"/>
      <c r="AFI137" s="90"/>
      <c r="AFJ137" s="90"/>
      <c r="AFK137" s="90"/>
      <c r="AFL137" s="90"/>
      <c r="AFM137" s="90"/>
      <c r="AFN137" s="90"/>
      <c r="AFO137" s="90"/>
      <c r="AFP137" s="90"/>
      <c r="AFQ137" s="90"/>
      <c r="AFR137" s="90"/>
      <c r="AFS137" s="90"/>
      <c r="AFT137" s="90"/>
      <c r="AFU137" s="90"/>
      <c r="AFV137" s="90"/>
      <c r="AFW137" s="90"/>
      <c r="AFX137" s="90"/>
      <c r="AFY137" s="90"/>
      <c r="AFZ137" s="90"/>
      <c r="AGA137" s="90"/>
      <c r="AGB137" s="90"/>
      <c r="AGC137" s="90"/>
      <c r="AGD137" s="90"/>
      <c r="AGE137" s="90"/>
      <c r="AGF137" s="90"/>
      <c r="AGG137" s="90"/>
      <c r="AGH137" s="90"/>
      <c r="AGI137" s="90"/>
      <c r="AGJ137" s="90"/>
      <c r="AGK137" s="90"/>
      <c r="AGL137" s="90"/>
      <c r="AGM137" s="90"/>
      <c r="AGN137" s="90"/>
      <c r="AGO137" s="90"/>
      <c r="AGP137" s="90"/>
      <c r="AGQ137" s="90"/>
      <c r="AGR137" s="90"/>
      <c r="AGS137" s="90"/>
      <c r="AGT137" s="90"/>
      <c r="AGU137" s="90"/>
      <c r="AGV137" s="90"/>
      <c r="AGW137" s="90"/>
      <c r="AGX137" s="90"/>
      <c r="AGY137" s="90"/>
      <c r="AGZ137" s="90"/>
      <c r="AHA137" s="90"/>
      <c r="AHB137" s="90"/>
      <c r="AHC137" s="90"/>
      <c r="AHD137" s="90"/>
      <c r="AHE137" s="90"/>
      <c r="AHF137" s="90"/>
      <c r="AHG137" s="90"/>
      <c r="AHH137" s="90"/>
      <c r="AHI137" s="90"/>
      <c r="AHJ137" s="90"/>
      <c r="AHK137" s="90"/>
      <c r="AHL137" s="90"/>
      <c r="AHM137" s="90"/>
      <c r="AHN137" s="90"/>
      <c r="AHO137" s="90"/>
      <c r="AHP137" s="90"/>
      <c r="AHQ137" s="90"/>
      <c r="AHR137" s="90"/>
      <c r="AHS137" s="90"/>
      <c r="AHT137" s="90"/>
      <c r="AHU137" s="90"/>
      <c r="AHV137" s="90"/>
      <c r="AHW137" s="90"/>
      <c r="AHX137" s="90"/>
      <c r="AHY137" s="90"/>
      <c r="AHZ137" s="90"/>
      <c r="AIA137" s="90"/>
      <c r="AIB137" s="90"/>
      <c r="AIC137" s="90"/>
      <c r="AID137" s="90"/>
      <c r="AIE137" s="90"/>
      <c r="AIF137" s="90"/>
      <c r="AIG137" s="90"/>
      <c r="AIH137" s="90"/>
      <c r="AII137" s="90"/>
      <c r="AIJ137" s="90"/>
      <c r="AIK137" s="90"/>
      <c r="AIL137" s="90"/>
      <c r="AIM137" s="90"/>
      <c r="AIN137" s="90"/>
      <c r="AIO137" s="90"/>
      <c r="AIP137" s="90"/>
      <c r="AIQ137" s="90"/>
      <c r="AIR137" s="90"/>
      <c r="AIS137" s="90"/>
      <c r="AIT137" s="90"/>
      <c r="AIU137" s="90"/>
      <c r="AIV137" s="90"/>
      <c r="AIW137" s="90"/>
      <c r="AIX137" s="90"/>
      <c r="AIY137" s="90"/>
      <c r="AIZ137" s="90"/>
      <c r="AJA137" s="90"/>
      <c r="AJB137" s="90"/>
      <c r="AJC137" s="90"/>
      <c r="AJD137" s="90"/>
      <c r="AJE137" s="90"/>
      <c r="AJF137" s="90"/>
      <c r="AJG137" s="90"/>
      <c r="AJH137" s="90"/>
      <c r="AJI137" s="90"/>
      <c r="AJJ137" s="90"/>
      <c r="AJK137" s="90"/>
      <c r="AJL137" s="90"/>
      <c r="AJM137" s="90"/>
      <c r="AJN137" s="90"/>
      <c r="AJO137" s="90"/>
      <c r="AJP137" s="90"/>
      <c r="AJQ137" s="90"/>
      <c r="AJR137" s="90"/>
      <c r="AJS137" s="90"/>
      <c r="AJT137" s="90"/>
      <c r="AJU137" s="90"/>
      <c r="AJV137" s="90"/>
      <c r="AJW137" s="90"/>
      <c r="AJX137" s="90"/>
      <c r="AJY137" s="90"/>
      <c r="AJZ137" s="90"/>
      <c r="AKA137" s="90"/>
      <c r="AKB137" s="90"/>
      <c r="AKC137" s="90"/>
      <c r="AKD137" s="90"/>
      <c r="AKE137" s="90"/>
      <c r="AKF137" s="90"/>
      <c r="AKG137" s="90"/>
      <c r="AKH137" s="90"/>
      <c r="AKI137" s="90"/>
      <c r="AKJ137" s="90"/>
      <c r="AKK137" s="90"/>
      <c r="AKL137" s="90"/>
      <c r="AKM137" s="90"/>
      <c r="AKN137" s="90"/>
      <c r="AKO137" s="90"/>
      <c r="AKP137" s="90"/>
      <c r="AKQ137" s="90"/>
      <c r="AKR137" s="90"/>
      <c r="AKS137" s="90"/>
      <c r="AKT137" s="90"/>
      <c r="AKU137" s="90"/>
      <c r="AKV137" s="90"/>
      <c r="AKW137" s="90"/>
      <c r="AKX137" s="90"/>
      <c r="AKY137" s="90"/>
      <c r="AKZ137" s="90"/>
      <c r="ALA137" s="90"/>
      <c r="ALB137" s="90"/>
      <c r="ALC137" s="90"/>
      <c r="ALD137" s="90"/>
      <c r="ALE137" s="90"/>
      <c r="ALF137" s="90"/>
      <c r="ALG137" s="90"/>
      <c r="ALH137" s="90"/>
      <c r="ALI137" s="90"/>
      <c r="ALJ137" s="90"/>
      <c r="ALK137" s="90"/>
      <c r="ALL137" s="90"/>
      <c r="ALM137" s="90"/>
      <c r="ALN137" s="90"/>
      <c r="ALO137" s="90"/>
      <c r="ALP137" s="90"/>
      <c r="ALQ137" s="90"/>
      <c r="ALR137" s="90"/>
      <c r="ALS137" s="90"/>
      <c r="ALT137" s="90"/>
      <c r="ALU137" s="90"/>
      <c r="ALV137" s="90"/>
      <c r="ALW137" s="90"/>
      <c r="ALX137" s="90"/>
      <c r="ALY137" s="90"/>
      <c r="ALZ137" s="90"/>
      <c r="AMA137" s="90"/>
      <c r="AMB137" s="90"/>
      <c r="AMC137" s="90"/>
      <c r="AMD137" s="90"/>
      <c r="AME137" s="90"/>
      <c r="AMF137" s="90"/>
      <c r="AMG137" s="90"/>
      <c r="AMH137" s="90"/>
    </row>
    <row r="138" spans="1:1023" ht="74.099999999999994" customHeight="1" x14ac:dyDescent="0.3">
      <c r="A138" s="430">
        <v>43</v>
      </c>
      <c r="B138" s="433" t="s">
        <v>712</v>
      </c>
      <c r="C138" s="367"/>
      <c r="D138" s="433" t="s">
        <v>1149</v>
      </c>
      <c r="E138" s="433" t="s">
        <v>1150</v>
      </c>
      <c r="F138" s="427"/>
      <c r="G138" s="424"/>
      <c r="H138" s="368"/>
      <c r="I138" s="425"/>
      <c r="J138" s="136" t="s">
        <v>735</v>
      </c>
      <c r="K138" s="137" t="s">
        <v>1160</v>
      </c>
      <c r="L138" s="425"/>
      <c r="M138" s="425"/>
      <c r="N138" s="426"/>
      <c r="O138" s="369"/>
      <c r="P138" s="391"/>
      <c r="Q138" s="385"/>
      <c r="R138" s="393"/>
      <c r="S138" s="394"/>
      <c r="T138" s="385"/>
      <c r="U138" s="404"/>
      <c r="V138" s="136" t="s">
        <v>112</v>
      </c>
      <c r="W138" s="116" t="s">
        <v>1161</v>
      </c>
      <c r="X138" s="117" t="s">
        <v>1162</v>
      </c>
      <c r="Y138" s="118" t="s">
        <v>94</v>
      </c>
      <c r="Z138" s="119" t="s">
        <v>1158</v>
      </c>
      <c r="AA138" s="120" t="str">
        <f t="shared" si="5"/>
        <v>Probabilidad</v>
      </c>
      <c r="AB138" s="121" t="s">
        <v>727</v>
      </c>
      <c r="AC138" s="121" t="s">
        <v>728</v>
      </c>
      <c r="AD138" s="122" t="str">
        <f t="shared" si="6"/>
        <v>40%</v>
      </c>
      <c r="AE138" s="121" t="s">
        <v>954</v>
      </c>
      <c r="AF138" s="121" t="s">
        <v>809</v>
      </c>
      <c r="AG138" s="121" t="s">
        <v>731</v>
      </c>
      <c r="AH138" s="123">
        <f>IFERROR(IF(AND(AA137="Probabilidad",AA138="Probabilidad"),(AI137-(+AI137*AD138)),IF(AND(AA138="Probabilidad",AA137="Impacto"),(AI137-(+AI137*AD138)),IF(AA138="Impacto",AI137,""))),"")</f>
        <v>0.28799999999999998</v>
      </c>
      <c r="AI138" s="122">
        <f t="shared" si="7"/>
        <v>0.28799999999999998</v>
      </c>
      <c r="AJ138" s="387"/>
      <c r="AK138" s="388"/>
      <c r="AL138" s="124">
        <f t="shared" ref="AL138:AL143" si="173">IFERROR(IF(AND(AA137="Impacto",AA138="Impacto"),(AL137-(+AL137*AD138)),IF(AND(AA138="Impacto",AA137="Probabilidad"),(AL137-(+AL137*AD138)),IF(AA138="Probabilidad",AL137,""))),"")</f>
        <v>0.6</v>
      </c>
      <c r="AM138" s="389"/>
      <c r="AN138" s="388"/>
      <c r="AO138" s="384"/>
      <c r="AP138" s="367"/>
      <c r="AQ138" s="120" t="s">
        <v>118</v>
      </c>
      <c r="AR138" s="134" t="s">
        <v>94</v>
      </c>
      <c r="AS138" s="134" t="s">
        <v>94</v>
      </c>
      <c r="AT138" s="134" t="s">
        <v>94</v>
      </c>
      <c r="AU138" s="134" t="s">
        <v>94</v>
      </c>
      <c r="AV138" s="371"/>
      <c r="AW138" s="142" t="s">
        <v>112</v>
      </c>
      <c r="AX138" s="253" t="s">
        <v>2866</v>
      </c>
      <c r="AY138" s="307" t="s">
        <v>2898</v>
      </c>
      <c r="AZ138" s="307" t="s">
        <v>2899</v>
      </c>
      <c r="BA138" s="143" t="s">
        <v>118</v>
      </c>
      <c r="BB138" s="128"/>
      <c r="BC138" s="128"/>
      <c r="BD138" s="128"/>
      <c r="BE138" s="373"/>
      <c r="BF138" s="374"/>
      <c r="BG138" s="374"/>
      <c r="BH138" s="131"/>
    </row>
    <row r="139" spans="1:1023" ht="73.5" customHeight="1" x14ac:dyDescent="0.3">
      <c r="A139" s="430">
        <v>43</v>
      </c>
      <c r="B139" s="433" t="s">
        <v>712</v>
      </c>
      <c r="C139" s="367"/>
      <c r="D139" s="433" t="s">
        <v>1149</v>
      </c>
      <c r="E139" s="433" t="s">
        <v>1150</v>
      </c>
      <c r="F139" s="427"/>
      <c r="G139" s="424"/>
      <c r="H139" s="368"/>
      <c r="I139" s="425"/>
      <c r="J139" s="136" t="s">
        <v>741</v>
      </c>
      <c r="K139" s="137" t="s">
        <v>1163</v>
      </c>
      <c r="L139" s="425"/>
      <c r="M139" s="425"/>
      <c r="N139" s="426"/>
      <c r="O139" s="369"/>
      <c r="P139" s="391"/>
      <c r="Q139" s="385"/>
      <c r="R139" s="393"/>
      <c r="S139" s="394"/>
      <c r="T139" s="385"/>
      <c r="U139" s="404"/>
      <c r="V139" s="136" t="s">
        <v>124</v>
      </c>
      <c r="W139" s="116" t="s">
        <v>1164</v>
      </c>
      <c r="X139" s="117" t="s">
        <v>1165</v>
      </c>
      <c r="Y139" s="118" t="s">
        <v>94</v>
      </c>
      <c r="Z139" s="119" t="s">
        <v>913</v>
      </c>
      <c r="AA139" s="120" t="str">
        <f t="shared" si="5"/>
        <v>Probabilidad</v>
      </c>
      <c r="AB139" s="121" t="s">
        <v>727</v>
      </c>
      <c r="AC139" s="121" t="s">
        <v>728</v>
      </c>
      <c r="AD139" s="122" t="str">
        <f t="shared" si="6"/>
        <v>40%</v>
      </c>
      <c r="AE139" s="121" t="s">
        <v>954</v>
      </c>
      <c r="AF139" s="121" t="s">
        <v>730</v>
      </c>
      <c r="AG139" s="121" t="s">
        <v>731</v>
      </c>
      <c r="AH139" s="123">
        <f t="shared" ref="AH139:AH143" si="174">IFERROR(IF(AND(AA138="Probabilidad",AA139="Probabilidad"),(AI138-(+AI138*AD139)),IF(AND(AA139="Probabilidad",AA138="Impacto"),(AI138-(+AI138*AD139)),IF(AA139="Impacto",AI138,""))),"")</f>
        <v>0.17279999999999998</v>
      </c>
      <c r="AI139" s="122">
        <f t="shared" si="7"/>
        <v>0.17279999999999998</v>
      </c>
      <c r="AJ139" s="387"/>
      <c r="AK139" s="388"/>
      <c r="AL139" s="124">
        <f t="shared" si="173"/>
        <v>0.6</v>
      </c>
      <c r="AM139" s="389"/>
      <c r="AN139" s="388"/>
      <c r="AO139" s="384"/>
      <c r="AP139" s="367"/>
      <c r="AQ139" s="120" t="s">
        <v>128</v>
      </c>
      <c r="AR139" s="134" t="s">
        <v>94</v>
      </c>
      <c r="AS139" s="134" t="s">
        <v>94</v>
      </c>
      <c r="AT139" s="134" t="s">
        <v>94</v>
      </c>
      <c r="AU139" s="134" t="s">
        <v>94</v>
      </c>
      <c r="AV139" s="371"/>
      <c r="AW139" s="142" t="s">
        <v>124</v>
      </c>
      <c r="AX139" s="264" t="s">
        <v>2866</v>
      </c>
      <c r="AY139" s="265" t="s">
        <v>3306</v>
      </c>
      <c r="AZ139" s="265" t="s">
        <v>3307</v>
      </c>
      <c r="BA139" s="143" t="s">
        <v>128</v>
      </c>
      <c r="BB139" s="128"/>
      <c r="BC139" s="128"/>
      <c r="BD139" s="128"/>
      <c r="BE139" s="373"/>
      <c r="BF139" s="374"/>
      <c r="BG139" s="374"/>
      <c r="BH139" s="131"/>
    </row>
    <row r="140" spans="1:1023" ht="99.75" customHeight="1" x14ac:dyDescent="0.3">
      <c r="A140" s="430">
        <v>43</v>
      </c>
      <c r="B140" s="433" t="s">
        <v>712</v>
      </c>
      <c r="C140" s="367"/>
      <c r="D140" s="433" t="s">
        <v>1149</v>
      </c>
      <c r="E140" s="433" t="s">
        <v>1150</v>
      </c>
      <c r="F140" s="427"/>
      <c r="G140" s="424"/>
      <c r="H140" s="368"/>
      <c r="I140" s="425"/>
      <c r="J140" s="136" t="s">
        <v>749</v>
      </c>
      <c r="K140" s="137" t="s">
        <v>1166</v>
      </c>
      <c r="L140" s="425"/>
      <c r="M140" s="425"/>
      <c r="N140" s="426"/>
      <c r="O140" s="369"/>
      <c r="P140" s="391"/>
      <c r="Q140" s="385"/>
      <c r="R140" s="393"/>
      <c r="S140" s="394"/>
      <c r="T140" s="385"/>
      <c r="U140" s="404"/>
      <c r="V140" s="136" t="s">
        <v>131</v>
      </c>
      <c r="W140" s="116" t="s">
        <v>1167</v>
      </c>
      <c r="X140" s="117" t="s">
        <v>1168</v>
      </c>
      <c r="Y140" s="118" t="s">
        <v>1169</v>
      </c>
      <c r="Z140" s="119" t="s">
        <v>1158</v>
      </c>
      <c r="AA140" s="120" t="str">
        <f t="shared" si="5"/>
        <v>Impacto</v>
      </c>
      <c r="AB140" s="121" t="s">
        <v>808</v>
      </c>
      <c r="AC140" s="121" t="s">
        <v>728</v>
      </c>
      <c r="AD140" s="122" t="str">
        <f t="shared" si="6"/>
        <v>25%</v>
      </c>
      <c r="AE140" s="121" t="s">
        <v>729</v>
      </c>
      <c r="AF140" s="121" t="s">
        <v>730</v>
      </c>
      <c r="AG140" s="121" t="s">
        <v>731</v>
      </c>
      <c r="AH140" s="123">
        <f t="shared" si="174"/>
        <v>0.17279999999999998</v>
      </c>
      <c r="AI140" s="122">
        <f t="shared" si="7"/>
        <v>0.17279999999999998</v>
      </c>
      <c r="AJ140" s="387"/>
      <c r="AK140" s="388"/>
      <c r="AL140" s="124">
        <f t="shared" si="173"/>
        <v>0.44999999999999996</v>
      </c>
      <c r="AM140" s="389"/>
      <c r="AN140" s="388"/>
      <c r="AO140" s="384"/>
      <c r="AP140" s="367"/>
      <c r="AQ140" s="120" t="s">
        <v>136</v>
      </c>
      <c r="AR140" s="134" t="s">
        <v>94</v>
      </c>
      <c r="AS140" s="134" t="s">
        <v>94</v>
      </c>
      <c r="AT140" s="134" t="s">
        <v>94</v>
      </c>
      <c r="AU140" s="134" t="s">
        <v>94</v>
      </c>
      <c r="AV140" s="371"/>
      <c r="AW140" s="142" t="s">
        <v>131</v>
      </c>
      <c r="AX140" s="253" t="s">
        <v>2866</v>
      </c>
      <c r="AY140" s="307" t="s">
        <v>3661</v>
      </c>
      <c r="AZ140" s="307" t="s">
        <v>3662</v>
      </c>
      <c r="BA140" s="143" t="s">
        <v>136</v>
      </c>
      <c r="BB140" s="128"/>
      <c r="BC140" s="128"/>
      <c r="BD140" s="128"/>
      <c r="BE140" s="373"/>
      <c r="BF140" s="374"/>
      <c r="BG140" s="374"/>
      <c r="BH140" s="131"/>
    </row>
    <row r="141" spans="1:1023" ht="65.25" customHeight="1" x14ac:dyDescent="0.3">
      <c r="A141" s="430">
        <v>43</v>
      </c>
      <c r="B141" s="433" t="s">
        <v>712</v>
      </c>
      <c r="C141" s="367"/>
      <c r="D141" s="433" t="s">
        <v>1149</v>
      </c>
      <c r="E141" s="433" t="s">
        <v>1150</v>
      </c>
      <c r="F141" s="427"/>
      <c r="G141" s="424"/>
      <c r="H141" s="368"/>
      <c r="I141" s="425"/>
      <c r="J141" s="136" t="s">
        <v>756</v>
      </c>
      <c r="K141" s="137" t="s">
        <v>1170</v>
      </c>
      <c r="L141" s="425"/>
      <c r="M141" s="425"/>
      <c r="N141" s="426"/>
      <c r="O141" s="369"/>
      <c r="P141" s="391"/>
      <c r="Q141" s="385"/>
      <c r="R141" s="393"/>
      <c r="S141" s="394"/>
      <c r="T141" s="385"/>
      <c r="U141" s="404"/>
      <c r="V141" s="136" t="s">
        <v>139</v>
      </c>
      <c r="W141" s="116" t="s">
        <v>1171</v>
      </c>
      <c r="X141" s="161" t="s">
        <v>1172</v>
      </c>
      <c r="Y141" s="162" t="s">
        <v>912</v>
      </c>
      <c r="Z141" s="128" t="s">
        <v>913</v>
      </c>
      <c r="AA141" s="120" t="str">
        <f t="shared" si="5"/>
        <v>Impacto</v>
      </c>
      <c r="AB141" s="121" t="s">
        <v>808</v>
      </c>
      <c r="AC141" s="121" t="s">
        <v>728</v>
      </c>
      <c r="AD141" s="122" t="str">
        <f t="shared" si="6"/>
        <v>25%</v>
      </c>
      <c r="AE141" s="121" t="s">
        <v>729</v>
      </c>
      <c r="AF141" s="121" t="s">
        <v>730</v>
      </c>
      <c r="AG141" s="121" t="s">
        <v>731</v>
      </c>
      <c r="AH141" s="123">
        <f t="shared" si="174"/>
        <v>0.17279999999999998</v>
      </c>
      <c r="AI141" s="122">
        <f t="shared" si="7"/>
        <v>0.17279999999999998</v>
      </c>
      <c r="AJ141" s="387"/>
      <c r="AK141" s="388"/>
      <c r="AL141" s="124">
        <f t="shared" si="173"/>
        <v>0.33749999999999997</v>
      </c>
      <c r="AM141" s="389"/>
      <c r="AN141" s="388"/>
      <c r="AO141" s="384"/>
      <c r="AP141" s="367"/>
      <c r="AQ141" s="120" t="s">
        <v>145</v>
      </c>
      <c r="AR141" s="134" t="s">
        <v>94</v>
      </c>
      <c r="AS141" s="134" t="s">
        <v>94</v>
      </c>
      <c r="AT141" s="134" t="s">
        <v>94</v>
      </c>
      <c r="AU141" s="134" t="s">
        <v>94</v>
      </c>
      <c r="AV141" s="371"/>
      <c r="AW141" s="142" t="s">
        <v>139</v>
      </c>
      <c r="AX141" s="264" t="s">
        <v>2866</v>
      </c>
      <c r="AY141" s="265" t="s">
        <v>3308</v>
      </c>
      <c r="AZ141" s="265" t="s">
        <v>3307</v>
      </c>
      <c r="BA141" s="143" t="s">
        <v>145</v>
      </c>
      <c r="BB141" s="128"/>
      <c r="BC141" s="128"/>
      <c r="BD141" s="128"/>
      <c r="BE141" s="373"/>
      <c r="BF141" s="374"/>
      <c r="BG141" s="374"/>
      <c r="BH141" s="131"/>
    </row>
    <row r="142" spans="1:1023" ht="18.95" customHeight="1" x14ac:dyDescent="0.3">
      <c r="A142" s="430">
        <v>43</v>
      </c>
      <c r="B142" s="433" t="s">
        <v>712</v>
      </c>
      <c r="C142" s="367"/>
      <c r="D142" s="433" t="s">
        <v>1149</v>
      </c>
      <c r="E142" s="433" t="s">
        <v>1150</v>
      </c>
      <c r="F142" s="427"/>
      <c r="G142" s="424"/>
      <c r="H142" s="368"/>
      <c r="I142" s="425"/>
      <c r="J142" s="136" t="s">
        <v>757</v>
      </c>
      <c r="K142" s="137"/>
      <c r="L142" s="425"/>
      <c r="M142" s="425"/>
      <c r="N142" s="426"/>
      <c r="O142" s="369"/>
      <c r="P142" s="391"/>
      <c r="Q142" s="385"/>
      <c r="R142" s="393"/>
      <c r="S142" s="394"/>
      <c r="T142" s="385"/>
      <c r="U142" s="404"/>
      <c r="V142" s="136" t="s">
        <v>150</v>
      </c>
      <c r="W142" s="116"/>
      <c r="X142" s="117"/>
      <c r="Y142" s="118"/>
      <c r="Z142" s="116"/>
      <c r="AA142" s="120" t="str">
        <f t="shared" si="5"/>
        <v/>
      </c>
      <c r="AB142" s="121"/>
      <c r="AC142" s="121"/>
      <c r="AD142" s="122" t="str">
        <f t="shared" si="6"/>
        <v/>
      </c>
      <c r="AE142" s="121"/>
      <c r="AF142" s="121"/>
      <c r="AG142" s="121"/>
      <c r="AH142" s="123" t="str">
        <f t="shared" si="174"/>
        <v/>
      </c>
      <c r="AI142" s="122" t="str">
        <f t="shared" si="7"/>
        <v/>
      </c>
      <c r="AJ142" s="387"/>
      <c r="AK142" s="388"/>
      <c r="AL142" s="124" t="str">
        <f t="shared" si="173"/>
        <v/>
      </c>
      <c r="AM142" s="389"/>
      <c r="AN142" s="388"/>
      <c r="AO142" s="384"/>
      <c r="AP142" s="367"/>
      <c r="AQ142" s="120" t="s">
        <v>155</v>
      </c>
      <c r="AR142" s="119"/>
      <c r="AS142" s="119"/>
      <c r="AT142" s="126"/>
      <c r="AU142" s="119"/>
      <c r="AV142" s="371"/>
      <c r="AW142" s="142" t="s">
        <v>150</v>
      </c>
      <c r="AX142" s="128"/>
      <c r="AY142" s="129"/>
      <c r="AZ142" s="130"/>
      <c r="BA142" s="143" t="s">
        <v>155</v>
      </c>
      <c r="BB142" s="128"/>
      <c r="BC142" s="128"/>
      <c r="BD142" s="128"/>
      <c r="BE142" s="373"/>
      <c r="BF142" s="374"/>
      <c r="BG142" s="374"/>
      <c r="BH142" s="131"/>
    </row>
    <row r="143" spans="1:1023" ht="23.1" customHeight="1" x14ac:dyDescent="0.3">
      <c r="A143" s="431">
        <v>43</v>
      </c>
      <c r="B143" s="434" t="s">
        <v>712</v>
      </c>
      <c r="C143" s="367"/>
      <c r="D143" s="434" t="s">
        <v>1149</v>
      </c>
      <c r="E143" s="434" t="s">
        <v>1150</v>
      </c>
      <c r="F143" s="427"/>
      <c r="G143" s="424"/>
      <c r="H143" s="368"/>
      <c r="I143" s="425"/>
      <c r="J143" s="136" t="s">
        <v>758</v>
      </c>
      <c r="K143" s="137"/>
      <c r="L143" s="425"/>
      <c r="M143" s="425"/>
      <c r="N143" s="426"/>
      <c r="O143" s="369"/>
      <c r="P143" s="392"/>
      <c r="Q143" s="385"/>
      <c r="R143" s="393"/>
      <c r="S143" s="394"/>
      <c r="T143" s="385"/>
      <c r="U143" s="405"/>
      <c r="V143" s="136" t="s">
        <v>161</v>
      </c>
      <c r="W143" s="116"/>
      <c r="X143" s="117"/>
      <c r="Y143" s="118"/>
      <c r="Z143" s="116"/>
      <c r="AA143" s="120" t="str">
        <f t="shared" si="5"/>
        <v/>
      </c>
      <c r="AB143" s="121"/>
      <c r="AC143" s="121"/>
      <c r="AD143" s="122" t="str">
        <f t="shared" si="6"/>
        <v/>
      </c>
      <c r="AE143" s="121"/>
      <c r="AF143" s="121"/>
      <c r="AG143" s="121"/>
      <c r="AH143" s="123" t="str">
        <f t="shared" si="174"/>
        <v/>
      </c>
      <c r="AI143" s="122" t="str">
        <f t="shared" si="7"/>
        <v/>
      </c>
      <c r="AJ143" s="387"/>
      <c r="AK143" s="388"/>
      <c r="AL143" s="124" t="str">
        <f t="shared" si="173"/>
        <v/>
      </c>
      <c r="AM143" s="389"/>
      <c r="AN143" s="388"/>
      <c r="AO143" s="384"/>
      <c r="AP143" s="367"/>
      <c r="AQ143" s="120" t="s">
        <v>162</v>
      </c>
      <c r="AR143" s="119"/>
      <c r="AS143" s="119"/>
      <c r="AT143" s="126"/>
      <c r="AU143" s="119"/>
      <c r="AV143" s="372"/>
      <c r="AW143" s="142" t="s">
        <v>161</v>
      </c>
      <c r="AX143" s="128"/>
      <c r="AY143" s="129"/>
      <c r="AZ143" s="130"/>
      <c r="BA143" s="143" t="s">
        <v>162</v>
      </c>
      <c r="BB143" s="128"/>
      <c r="BC143" s="128"/>
      <c r="BD143" s="128"/>
      <c r="BE143" s="373"/>
      <c r="BF143" s="374"/>
      <c r="BG143" s="374"/>
      <c r="BH143" s="131"/>
    </row>
    <row r="144" spans="1:1023" s="144" customFormat="1" ht="93.75" customHeight="1" x14ac:dyDescent="0.25">
      <c r="A144" s="429">
        <v>44</v>
      </c>
      <c r="B144" s="432" t="s">
        <v>712</v>
      </c>
      <c r="C144" s="367" t="s">
        <v>713</v>
      </c>
      <c r="D144" s="432" t="s">
        <v>1149</v>
      </c>
      <c r="E144" s="432" t="s">
        <v>1173</v>
      </c>
      <c r="F144" s="427" t="s">
        <v>1174</v>
      </c>
      <c r="G144" s="424" t="s">
        <v>1175</v>
      </c>
      <c r="H144" s="368" t="str">
        <f>IF(B144="Seguridad_Información","Posibilidad de "&amp;C144&amp;"con "&amp;M144&amp;" "&amp;"por"&amp;" "&amp;I144&amp;" "&amp;"debido a"&amp;" "&amp;L144,"Posibilidad de"&amp;" "&amp;M144&amp;" "&amp;"por"&amp;" "&amp;I144&amp;" debido a"&amp;" "&amp;L144)</f>
        <v>Posibilidad de Afectación Reputacional por inserción de piezas documentales en  expedientes que no corresponden debido a desconocimiento técnico y/o falencias en los controles del proceso</v>
      </c>
      <c r="I144" s="425" t="s">
        <v>1176</v>
      </c>
      <c r="J144" s="136" t="s">
        <v>717</v>
      </c>
      <c r="K144" s="137" t="s">
        <v>1177</v>
      </c>
      <c r="L144" s="425" t="s">
        <v>1178</v>
      </c>
      <c r="M144" s="425" t="s">
        <v>897</v>
      </c>
      <c r="N144" s="426" t="s">
        <v>1179</v>
      </c>
      <c r="O144" s="369" t="s">
        <v>722</v>
      </c>
      <c r="P144" s="390" t="str">
        <f>IF(OR($O144=[3]Tabla_Probabilidad!$D$30,$O144=[3]Tabla_Probabilidad!$D$32,$O144=[3]Tabla_Probabilidad!$J$32),"Muy Baja",IF(OR($O144=[3]Tabla_Probabilidad!$E$30,$O144=[3]Tabla_Probabilidad!$E$32,$O144=[3]Tabla_Probabilidad!$K$32),"Baja",IF(OR($O144=[3]Tabla_Probabilidad!$F$30,$O144=[3]Tabla_Probabilidad!$F$32,$O144=[3]Tabla_Probabilidad!$L$32),"Media",IF(OR($O144=[3]Tabla_Probabilidad!$G$30,$O144=[3]Tabla_Probabilidad!$G$32,$O144=[3]Tabla_Probabilidad!$M$32),"Alta",IF(OR($O144=[3]Tabla_Probabilidad!$H$30,$O144=[3]Tabla_Probabilidad!$H$32,$O144=[3]Tabla_Probabilidad!$N$32),"Muy Alta","")))))</f>
        <v>Media</v>
      </c>
      <c r="Q144" s="385">
        <f t="shared" ref="Q144" si="175">IF(P144="","",IF(P144="Muy Baja",0.2,IF(P144="Baja",0.4,IF(P144="Media",0.6,IF(P144="Alta",0.8,IF(P144="Muy Alta",1,))))))</f>
        <v>0.6</v>
      </c>
      <c r="R144" s="393" t="s">
        <v>816</v>
      </c>
      <c r="S144" s="394" t="str">
        <f>IF(OR($R144=[3]Tabla_Impacto!$D$24,$R144=[3]Tabla_Impacto!$D$27,$R144=[3]Tabla_Impacto!$J$24,$R144=[3]Tabla_Impacto!$P$26,$R144=[3]Tabla_Impacto!$V$26,$R144=[3]Tabla_Impacto!$AB$26),"Leve",IF(OR($R144=[3]Tabla_Impacto!$E$24,$R144=[3]Tabla_Impacto!$E$27,$R144=[3]Tabla_Impacto!$K$24,$R144=[3]Tabla_Impacto!$Q$26,$R144=[3]Tabla_Impacto!$W$26,$R144=[3]Tabla_Impacto!$AC$26),"Menor",IF(OR($R144=[3]Tabla_Impacto!$F$24,$R144=[3]Tabla_Impacto!$F$27,$R144=[3]Tabla_Impacto!$L$24,$R144=[3]Tabla_Impacto!$R$26,$R144=[3]Tabla_Impacto!$X$26,$R144=[3]Tabla_Impacto!$AD$26),"Moderado",IF(OR($R144=[3]Tabla_Impacto!$G$24,$R144=[3]Tabla_Impacto!$G$27,$R144=[3]Tabla_Impacto!$M$24,$R144=[3]Tabla_Impacto!$S$26,$R144=[3]Tabla_Impacto!$Y$26,$R144=[3]Tabla_Impacto!$AE$26),"Mayor",IF(OR($R144=[3]Tabla_Impacto!$H$24,$R144=[3]Tabla_Impacto!$H$27,$R144=[3]Tabla_Impacto!$N$24,$R144=[3]Tabla_Impacto!$T$26,$R144=[3]Tabla_Impacto!$Z$26,$R144=[3]Tabla_Impacto!$AF$26),"Catastrófico","")))))</f>
        <v>Menor</v>
      </c>
      <c r="T144" s="385">
        <f t="shared" ref="T144" si="176">IF(S144="","",IF(S144="Leve",0.2,IF(S144="Menor",0.4,IF(S144="Moderado",0.6,IF(S144="Mayor",0.8,IF(S144="Catastrófico",1,))))))</f>
        <v>0.4</v>
      </c>
      <c r="U144" s="403" t="str">
        <f t="shared" ref="U144" si="177">IF(OR(AND(P144="Muy Baja",S144="Leve"),AND(P144="Muy Baja",S144="Menor"),AND(P144="Baja",S144="Leve")),"Bajo",IF(OR(AND(P144="Muy baja",S144="Moderado"),AND(P144="Baja",S144="Menor"),AND(P144="Baja",S144="Moderado"),AND(P144="Media",S144="Leve"),AND(P144="Media",S144="Menor"),AND(P144="Media",S144="Moderado"),AND(P144="Alta",S144="Leve"),AND(P144="Alta",S144="Menor")),"Moderado",IF(OR(AND(P144="Muy Baja",S144="Mayor"),AND(P144="Baja",S144="Mayor"),AND(P144="Media",S144="Mayor"),AND(P144="Alta",S144="Moderado"),AND(P144="Alta",S144="Mayor"),AND(P144="Muy Alta",S144="Leve"),AND(P144="Muy Alta",S144="Menor"),AND(P144="Muy Alta",S144="Moderado"),AND(P144="Muy Alta",S144="Mayor")),"Alto",IF(OR(AND(P144="Muy Baja",S144="Catastrófico"),AND(P144="Baja",S144="Catastrófico"),AND(P144="Media",S144="Catastrófico"),AND(P144="Alta",S144="Catastrófico"),AND(P144="Muy Alta",S144="Catastrófico")),"Extremo",""))))</f>
        <v>Moderado</v>
      </c>
      <c r="V144" s="136" t="s">
        <v>91</v>
      </c>
      <c r="W144" s="116" t="s">
        <v>1180</v>
      </c>
      <c r="X144" s="117" t="s">
        <v>1181</v>
      </c>
      <c r="Y144" s="118" t="s">
        <v>1182</v>
      </c>
      <c r="Z144" s="119" t="s">
        <v>1158</v>
      </c>
      <c r="AA144" s="120" t="str">
        <f t="shared" si="5"/>
        <v>Probabilidad</v>
      </c>
      <c r="AB144" s="121" t="s">
        <v>740</v>
      </c>
      <c r="AC144" s="121" t="s">
        <v>728</v>
      </c>
      <c r="AD144" s="122" t="str">
        <f t="shared" si="6"/>
        <v>30%</v>
      </c>
      <c r="AE144" s="121" t="s">
        <v>729</v>
      </c>
      <c r="AF144" s="121" t="s">
        <v>809</v>
      </c>
      <c r="AG144" s="121" t="s">
        <v>731</v>
      </c>
      <c r="AH144" s="123">
        <f>IFERROR(IF(AA144="Probabilidad",(Q144-(+Q144*AD144)),IF(AA144="Impacto",Q144,"")),"")</f>
        <v>0.42</v>
      </c>
      <c r="AI144" s="122">
        <f t="shared" si="7"/>
        <v>0.42</v>
      </c>
      <c r="AJ144" s="387" t="str">
        <f t="shared" ref="AJ144" si="178">IFERROR(IF(AK144="","",IF(AK144&lt;=0.2,"Muy Baja",IF(AK144&lt;=0.4,"Baja",IF(AK144&lt;=0.6,"Media",IF(AK144&lt;=0.8,"Alta","Muy Alta"))))),"")</f>
        <v>Muy Baja</v>
      </c>
      <c r="AK144" s="388">
        <f t="shared" ref="AK144" si="179">IFERROR(LOOKUP(MAX(AI144:AI150)+1,(AI144:AI150)),"")</f>
        <v>0.1764</v>
      </c>
      <c r="AL144" s="124">
        <f>IFERROR(IF(AA144="Impacto",(T144-(+T144*AD144)),IF(AA144="Probabilidad",T144,"")),"")</f>
        <v>0.4</v>
      </c>
      <c r="AM144" s="389" t="str">
        <f t="shared" ref="AM144" si="180">IFERROR(IF(AN144="","",IF(AN144&lt;=0.2,"Leve",IF(AN144&lt;=0.4,"Menor",IF(AN144&lt;=0.6,"Moderado",IF(AN144&lt;=0.8,"Mayor","Catastrófico"))))),"")</f>
        <v>Menor</v>
      </c>
      <c r="AN144" s="388">
        <f t="shared" ref="AN144" si="181">IFERROR(LOOKUP(MAX(AL144:AL150)+1,(AL144:AL150)),"")</f>
        <v>0.4</v>
      </c>
      <c r="AO144" s="384" t="str">
        <f t="shared" ref="AO144" si="182">IFERROR(IF(OR(AND(AJ144="Muy Baja",AM144="Leve"),AND(AJ144="Muy Baja",AM144="Menor"),AND(AJ144="Baja",AM144="Leve")),"Bajo",IF(OR(AND(AJ144="Muy baja",AM144="Moderado"),AND(AJ144="Baja",AM144="Menor"),AND(AJ144="Baja",AM144="Moderado"),AND(AJ144="Media",AM144="Leve"),AND(AJ144="Media",AM144="Menor"),AND(AJ144="Media",AM144="Moderado"),AND(AJ144="Alta",AM144="Leve"),AND(AJ144="Alta",AM144="Menor")),"Moderado",IF(OR(AND(AJ144="Muy Baja",AM144="Mayor"),AND(AJ144="Baja",AM144="Mayor"),AND(AJ144="Media",AM144="Mayor"),AND(AJ144="Alta",AM144="Moderado"),AND(AJ144="Alta",AM144="Mayor"),AND(AJ144="Muy Alta",AM144="Leve"),AND(AJ144="Muy Alta",AM144="Menor"),AND(AJ144="Muy Alta",AM144="Moderado"),AND(AJ144="Muy Alta",AM144="Mayor")),"Alto",IF(OR(AND(AJ144="Muy Baja",AM144="Catastrófico"),AND(AJ144="Baja",AM144="Catastrófico"),AND(AJ144="Media",AM144="Catastrófico"),AND(AJ144="Alta",AM144="Catastrófico"),AND(AJ144="Muy Alta",AM144="Catastrófico")),"Extremo","")))),"")</f>
        <v>Bajo</v>
      </c>
      <c r="AP144" s="367" t="s">
        <v>821</v>
      </c>
      <c r="AQ144" s="120" t="s">
        <v>105</v>
      </c>
      <c r="AR144" s="134" t="s">
        <v>94</v>
      </c>
      <c r="AS144" s="134" t="s">
        <v>94</v>
      </c>
      <c r="AT144" s="134" t="s">
        <v>94</v>
      </c>
      <c r="AU144" s="134" t="s">
        <v>94</v>
      </c>
      <c r="AV144" s="370" t="s">
        <v>1183</v>
      </c>
      <c r="AW144" s="142" t="s">
        <v>91</v>
      </c>
      <c r="AX144" s="253" t="s">
        <v>2866</v>
      </c>
      <c r="AY144" s="307" t="s">
        <v>2900</v>
      </c>
      <c r="AZ144" s="307" t="s">
        <v>2901</v>
      </c>
      <c r="BA144" s="143" t="s">
        <v>105</v>
      </c>
      <c r="BB144" s="128"/>
      <c r="BC144" s="128"/>
      <c r="BD144" s="128"/>
      <c r="BE144" s="373" t="s">
        <v>2891</v>
      </c>
      <c r="BF144" s="374"/>
      <c r="BG144" s="374"/>
      <c r="BH144" s="131"/>
      <c r="BI144" s="90"/>
      <c r="BJ144" s="90"/>
      <c r="BK144" s="90"/>
      <c r="BL144" s="90"/>
      <c r="BM144" s="90"/>
      <c r="BN144" s="90"/>
      <c r="BO144" s="90"/>
      <c r="BP144" s="90"/>
      <c r="BQ144" s="90"/>
      <c r="BR144" s="90"/>
      <c r="BS144" s="90"/>
      <c r="BT144" s="90"/>
      <c r="BU144" s="90"/>
      <c r="BV144" s="90"/>
      <c r="BW144" s="90"/>
      <c r="BX144" s="90"/>
      <c r="BY144" s="90"/>
      <c r="BZ144" s="90"/>
      <c r="CA144" s="90"/>
      <c r="CB144" s="90"/>
      <c r="CC144" s="90"/>
      <c r="CD144" s="90"/>
      <c r="CE144" s="90"/>
      <c r="CF144" s="90"/>
      <c r="CG144" s="90"/>
      <c r="CH144" s="90"/>
      <c r="CI144" s="90"/>
      <c r="CJ144" s="90"/>
      <c r="CK144" s="90"/>
      <c r="CL144" s="90"/>
      <c r="CM144" s="90"/>
      <c r="CN144" s="90"/>
      <c r="CO144" s="90"/>
      <c r="CP144" s="90"/>
      <c r="CQ144" s="90"/>
      <c r="CR144" s="90"/>
      <c r="CS144" s="90"/>
      <c r="CT144" s="90"/>
      <c r="CU144" s="90"/>
      <c r="CV144" s="90"/>
      <c r="CW144" s="90"/>
      <c r="CX144" s="90"/>
      <c r="CY144" s="90"/>
      <c r="CZ144" s="90"/>
      <c r="DA144" s="90"/>
      <c r="DB144" s="90"/>
      <c r="DC144" s="90"/>
      <c r="DD144" s="90"/>
      <c r="DE144" s="90"/>
      <c r="DF144" s="90"/>
      <c r="DG144" s="90"/>
      <c r="DH144" s="90"/>
      <c r="DI144" s="90"/>
      <c r="DJ144" s="90"/>
      <c r="DK144" s="90"/>
      <c r="DL144" s="90"/>
      <c r="DM144" s="90"/>
      <c r="DN144" s="90"/>
      <c r="DO144" s="90"/>
      <c r="DP144" s="90"/>
      <c r="DQ144" s="90"/>
      <c r="DR144" s="90"/>
      <c r="DS144" s="90"/>
      <c r="DT144" s="90"/>
      <c r="DU144" s="90"/>
      <c r="DV144" s="90"/>
      <c r="DW144" s="90"/>
      <c r="DX144" s="90"/>
      <c r="DY144" s="90"/>
      <c r="DZ144" s="90"/>
      <c r="EA144" s="90"/>
      <c r="EB144" s="90"/>
      <c r="EC144" s="90"/>
      <c r="ED144" s="90"/>
      <c r="EE144" s="90"/>
      <c r="EF144" s="90"/>
      <c r="EG144" s="90"/>
      <c r="EH144" s="90"/>
      <c r="EI144" s="90"/>
      <c r="EJ144" s="90"/>
      <c r="EK144" s="90"/>
      <c r="EL144" s="90"/>
      <c r="EM144" s="90"/>
      <c r="EN144" s="90"/>
      <c r="EO144" s="90"/>
      <c r="EP144" s="90"/>
      <c r="EQ144" s="90"/>
      <c r="ER144" s="90"/>
      <c r="ES144" s="90"/>
      <c r="ET144" s="90"/>
      <c r="EU144" s="90"/>
      <c r="EV144" s="90"/>
      <c r="EW144" s="90"/>
      <c r="EX144" s="90"/>
      <c r="EY144" s="90"/>
      <c r="EZ144" s="90"/>
      <c r="FA144" s="90"/>
      <c r="FB144" s="90"/>
      <c r="FC144" s="90"/>
      <c r="FD144" s="90"/>
      <c r="FE144" s="90"/>
      <c r="FF144" s="90"/>
      <c r="FG144" s="90"/>
      <c r="FH144" s="90"/>
      <c r="FI144" s="90"/>
      <c r="FJ144" s="90"/>
      <c r="FK144" s="90"/>
      <c r="FL144" s="90"/>
      <c r="FM144" s="90"/>
      <c r="FN144" s="90"/>
      <c r="FO144" s="90"/>
      <c r="FP144" s="90"/>
      <c r="FQ144" s="90"/>
      <c r="FR144" s="90"/>
      <c r="FS144" s="90"/>
      <c r="FT144" s="90"/>
      <c r="FU144" s="90"/>
      <c r="FV144" s="90"/>
      <c r="FW144" s="90"/>
      <c r="FX144" s="90"/>
      <c r="FY144" s="90"/>
      <c r="FZ144" s="90"/>
      <c r="GA144" s="90"/>
      <c r="GB144" s="90"/>
      <c r="GC144" s="90"/>
      <c r="GD144" s="90"/>
      <c r="GE144" s="90"/>
      <c r="GF144" s="90"/>
      <c r="GG144" s="90"/>
      <c r="GH144" s="90"/>
      <c r="GI144" s="90"/>
      <c r="GJ144" s="90"/>
      <c r="GK144" s="90"/>
      <c r="GL144" s="90"/>
      <c r="GM144" s="90"/>
      <c r="GN144" s="90"/>
      <c r="GO144" s="90"/>
      <c r="GP144" s="90"/>
      <c r="GQ144" s="90"/>
      <c r="GR144" s="90"/>
      <c r="GS144" s="90"/>
      <c r="GT144" s="90"/>
      <c r="GU144" s="90"/>
      <c r="GV144" s="90"/>
      <c r="GW144" s="90"/>
      <c r="GX144" s="90"/>
      <c r="GY144" s="90"/>
      <c r="GZ144" s="90"/>
      <c r="HA144" s="90"/>
      <c r="HB144" s="90"/>
      <c r="HC144" s="90"/>
      <c r="HD144" s="90"/>
      <c r="HE144" s="90"/>
      <c r="HF144" s="90"/>
      <c r="HG144" s="90"/>
      <c r="HH144" s="90"/>
      <c r="HI144" s="90"/>
      <c r="HJ144" s="90"/>
      <c r="HK144" s="90"/>
      <c r="HL144" s="90"/>
      <c r="HM144" s="90"/>
      <c r="HN144" s="90"/>
      <c r="HO144" s="90"/>
      <c r="HP144" s="90"/>
      <c r="HQ144" s="90"/>
      <c r="HR144" s="90"/>
      <c r="HS144" s="90"/>
      <c r="HT144" s="90"/>
      <c r="HU144" s="90"/>
      <c r="HV144" s="90"/>
      <c r="HW144" s="90"/>
      <c r="HX144" s="90"/>
      <c r="HY144" s="90"/>
      <c r="HZ144" s="90"/>
      <c r="IA144" s="90"/>
      <c r="IB144" s="90"/>
      <c r="IC144" s="90"/>
      <c r="ID144" s="90"/>
      <c r="IE144" s="90"/>
      <c r="IF144" s="90"/>
      <c r="IG144" s="90"/>
      <c r="IH144" s="90"/>
      <c r="II144" s="90"/>
      <c r="IJ144" s="90"/>
      <c r="IK144" s="90"/>
      <c r="IL144" s="90"/>
      <c r="IM144" s="90"/>
      <c r="IN144" s="90"/>
      <c r="IO144" s="90"/>
      <c r="IP144" s="90"/>
      <c r="IQ144" s="90"/>
      <c r="IR144" s="90"/>
      <c r="IS144" s="90"/>
      <c r="IT144" s="90"/>
      <c r="IU144" s="90"/>
      <c r="IV144" s="90"/>
      <c r="IW144" s="90"/>
      <c r="IX144" s="90"/>
      <c r="IY144" s="90"/>
      <c r="IZ144" s="90"/>
      <c r="JA144" s="90"/>
      <c r="JB144" s="90"/>
      <c r="JC144" s="90"/>
      <c r="JD144" s="90"/>
      <c r="JE144" s="90"/>
      <c r="JF144" s="90"/>
      <c r="JG144" s="90"/>
      <c r="JH144" s="90"/>
      <c r="JI144" s="90"/>
      <c r="JJ144" s="90"/>
      <c r="JK144" s="90"/>
      <c r="JL144" s="90"/>
      <c r="JM144" s="90"/>
      <c r="JN144" s="90"/>
      <c r="JO144" s="90"/>
      <c r="JP144" s="90"/>
      <c r="JQ144" s="90"/>
      <c r="JR144" s="90"/>
      <c r="JS144" s="90"/>
      <c r="JT144" s="90"/>
      <c r="JU144" s="90"/>
      <c r="JV144" s="90"/>
      <c r="JW144" s="90"/>
      <c r="JX144" s="90"/>
      <c r="JY144" s="90"/>
      <c r="JZ144" s="90"/>
      <c r="KA144" s="90"/>
      <c r="KB144" s="90"/>
      <c r="KC144" s="90"/>
      <c r="KD144" s="90"/>
      <c r="KE144" s="90"/>
      <c r="KF144" s="90"/>
      <c r="KG144" s="90"/>
      <c r="KH144" s="90"/>
      <c r="KI144" s="90"/>
      <c r="KJ144" s="90"/>
      <c r="KK144" s="90"/>
      <c r="KL144" s="90"/>
      <c r="KM144" s="90"/>
      <c r="KN144" s="90"/>
      <c r="KO144" s="90"/>
      <c r="KP144" s="90"/>
      <c r="KQ144" s="90"/>
      <c r="KR144" s="90"/>
      <c r="KS144" s="90"/>
      <c r="KT144" s="90"/>
      <c r="KU144" s="90"/>
      <c r="KV144" s="90"/>
      <c r="KW144" s="90"/>
      <c r="KX144" s="90"/>
      <c r="KY144" s="90"/>
      <c r="KZ144" s="90"/>
      <c r="LA144" s="90"/>
      <c r="LB144" s="90"/>
      <c r="LC144" s="90"/>
      <c r="LD144" s="90"/>
      <c r="LE144" s="90"/>
      <c r="LF144" s="90"/>
      <c r="LG144" s="90"/>
      <c r="LH144" s="90"/>
      <c r="LI144" s="90"/>
      <c r="LJ144" s="90"/>
      <c r="LK144" s="90"/>
      <c r="LL144" s="90"/>
      <c r="LM144" s="90"/>
      <c r="LN144" s="90"/>
      <c r="LO144" s="90"/>
      <c r="LP144" s="90"/>
      <c r="LQ144" s="90"/>
      <c r="LR144" s="90"/>
      <c r="LS144" s="90"/>
      <c r="LT144" s="90"/>
      <c r="LU144" s="90"/>
      <c r="LV144" s="90"/>
      <c r="LW144" s="90"/>
      <c r="LX144" s="90"/>
      <c r="LY144" s="90"/>
      <c r="LZ144" s="90"/>
      <c r="MA144" s="90"/>
      <c r="MB144" s="90"/>
      <c r="MC144" s="90"/>
      <c r="MD144" s="90"/>
      <c r="ME144" s="90"/>
      <c r="MF144" s="90"/>
      <c r="MG144" s="90"/>
      <c r="MH144" s="90"/>
      <c r="MI144" s="90"/>
      <c r="MJ144" s="90"/>
      <c r="MK144" s="90"/>
      <c r="ML144" s="90"/>
      <c r="MM144" s="90"/>
      <c r="MN144" s="90"/>
      <c r="MO144" s="90"/>
      <c r="MP144" s="90"/>
      <c r="MQ144" s="90"/>
      <c r="MR144" s="90"/>
      <c r="MS144" s="90"/>
      <c r="MT144" s="90"/>
      <c r="MU144" s="90"/>
      <c r="MV144" s="90"/>
      <c r="MW144" s="90"/>
      <c r="MX144" s="90"/>
      <c r="MY144" s="90"/>
      <c r="MZ144" s="90"/>
      <c r="NA144" s="90"/>
      <c r="NB144" s="90"/>
      <c r="NC144" s="90"/>
      <c r="ND144" s="90"/>
      <c r="NE144" s="90"/>
      <c r="NF144" s="90"/>
      <c r="NG144" s="90"/>
      <c r="NH144" s="90"/>
      <c r="NI144" s="90"/>
      <c r="NJ144" s="90"/>
      <c r="NK144" s="90"/>
      <c r="NL144" s="90"/>
      <c r="NM144" s="90"/>
      <c r="NN144" s="90"/>
      <c r="NO144" s="90"/>
      <c r="NP144" s="90"/>
      <c r="NQ144" s="90"/>
      <c r="NR144" s="90"/>
      <c r="NS144" s="90"/>
      <c r="NT144" s="90"/>
      <c r="NU144" s="90"/>
      <c r="NV144" s="90"/>
      <c r="NW144" s="90"/>
      <c r="NX144" s="90"/>
      <c r="NY144" s="90"/>
      <c r="NZ144" s="90"/>
      <c r="OA144" s="90"/>
      <c r="OB144" s="90"/>
      <c r="OC144" s="90"/>
      <c r="OD144" s="90"/>
      <c r="OE144" s="90"/>
      <c r="OF144" s="90"/>
      <c r="OG144" s="90"/>
      <c r="OH144" s="90"/>
      <c r="OI144" s="90"/>
      <c r="OJ144" s="90"/>
      <c r="OK144" s="90"/>
      <c r="OL144" s="90"/>
      <c r="OM144" s="90"/>
      <c r="ON144" s="90"/>
      <c r="OO144" s="90"/>
      <c r="OP144" s="90"/>
      <c r="OQ144" s="90"/>
      <c r="OR144" s="90"/>
      <c r="OS144" s="90"/>
      <c r="OT144" s="90"/>
      <c r="OU144" s="90"/>
      <c r="OV144" s="90"/>
      <c r="OW144" s="90"/>
      <c r="OX144" s="90"/>
      <c r="OY144" s="90"/>
      <c r="OZ144" s="90"/>
      <c r="PA144" s="90"/>
      <c r="PB144" s="90"/>
      <c r="PC144" s="90"/>
      <c r="PD144" s="90"/>
      <c r="PE144" s="90"/>
      <c r="PF144" s="90"/>
      <c r="PG144" s="90"/>
      <c r="PH144" s="90"/>
      <c r="PI144" s="90"/>
      <c r="PJ144" s="90"/>
      <c r="PK144" s="90"/>
      <c r="PL144" s="90"/>
      <c r="PM144" s="90"/>
      <c r="PN144" s="90"/>
      <c r="PO144" s="90"/>
      <c r="PP144" s="90"/>
      <c r="PQ144" s="90"/>
      <c r="PR144" s="90"/>
      <c r="PS144" s="90"/>
      <c r="PT144" s="90"/>
      <c r="PU144" s="90"/>
      <c r="PV144" s="90"/>
      <c r="PW144" s="90"/>
      <c r="PX144" s="90"/>
      <c r="PY144" s="90"/>
      <c r="PZ144" s="90"/>
      <c r="QA144" s="90"/>
      <c r="QB144" s="90"/>
      <c r="QC144" s="90"/>
      <c r="QD144" s="90"/>
      <c r="QE144" s="90"/>
      <c r="QF144" s="90"/>
      <c r="QG144" s="90"/>
      <c r="QH144" s="90"/>
      <c r="QI144" s="90"/>
      <c r="QJ144" s="90"/>
      <c r="QK144" s="90"/>
      <c r="QL144" s="90"/>
      <c r="QM144" s="90"/>
      <c r="QN144" s="90"/>
      <c r="QO144" s="90"/>
      <c r="QP144" s="90"/>
      <c r="QQ144" s="90"/>
      <c r="QR144" s="90"/>
      <c r="QS144" s="90"/>
      <c r="QT144" s="90"/>
      <c r="QU144" s="90"/>
      <c r="QV144" s="90"/>
      <c r="QW144" s="90"/>
      <c r="QX144" s="90"/>
      <c r="QY144" s="90"/>
      <c r="QZ144" s="90"/>
      <c r="RA144" s="90"/>
      <c r="RB144" s="90"/>
      <c r="RC144" s="90"/>
      <c r="RD144" s="90"/>
      <c r="RE144" s="90"/>
      <c r="RF144" s="90"/>
      <c r="RG144" s="90"/>
      <c r="RH144" s="90"/>
      <c r="RI144" s="90"/>
      <c r="RJ144" s="90"/>
      <c r="RK144" s="90"/>
      <c r="RL144" s="90"/>
      <c r="RM144" s="90"/>
      <c r="RN144" s="90"/>
      <c r="RO144" s="90"/>
      <c r="RP144" s="90"/>
      <c r="RQ144" s="90"/>
      <c r="RR144" s="90"/>
      <c r="RS144" s="90"/>
      <c r="RT144" s="90"/>
      <c r="RU144" s="90"/>
      <c r="RV144" s="90"/>
      <c r="RW144" s="90"/>
      <c r="RX144" s="90"/>
      <c r="RY144" s="90"/>
      <c r="RZ144" s="90"/>
      <c r="SA144" s="90"/>
      <c r="SB144" s="90"/>
      <c r="SC144" s="90"/>
      <c r="SD144" s="90"/>
      <c r="SE144" s="90"/>
      <c r="SF144" s="90"/>
      <c r="SG144" s="90"/>
      <c r="SH144" s="90"/>
      <c r="SI144" s="90"/>
      <c r="SJ144" s="90"/>
      <c r="SK144" s="90"/>
      <c r="SL144" s="90"/>
      <c r="SM144" s="90"/>
      <c r="SN144" s="90"/>
      <c r="SO144" s="90"/>
      <c r="SP144" s="90"/>
      <c r="SQ144" s="90"/>
      <c r="SR144" s="90"/>
      <c r="SS144" s="90"/>
      <c r="ST144" s="90"/>
      <c r="SU144" s="90"/>
      <c r="SV144" s="90"/>
      <c r="SW144" s="90"/>
      <c r="SX144" s="90"/>
      <c r="SY144" s="90"/>
      <c r="SZ144" s="90"/>
      <c r="TA144" s="90"/>
      <c r="TB144" s="90"/>
      <c r="TC144" s="90"/>
      <c r="TD144" s="90"/>
      <c r="TE144" s="90"/>
      <c r="TF144" s="90"/>
      <c r="TG144" s="90"/>
      <c r="TH144" s="90"/>
      <c r="TI144" s="90"/>
      <c r="TJ144" s="90"/>
      <c r="TK144" s="90"/>
      <c r="TL144" s="90"/>
      <c r="TM144" s="90"/>
      <c r="TN144" s="90"/>
      <c r="TO144" s="90"/>
      <c r="TP144" s="90"/>
      <c r="TQ144" s="90"/>
      <c r="TR144" s="90"/>
      <c r="TS144" s="90"/>
      <c r="TT144" s="90"/>
      <c r="TU144" s="90"/>
      <c r="TV144" s="90"/>
      <c r="TW144" s="90"/>
      <c r="TX144" s="90"/>
      <c r="TY144" s="90"/>
      <c r="TZ144" s="90"/>
      <c r="UA144" s="90"/>
      <c r="UB144" s="90"/>
      <c r="UC144" s="90"/>
      <c r="UD144" s="90"/>
      <c r="UE144" s="90"/>
      <c r="UF144" s="90"/>
      <c r="UG144" s="90"/>
      <c r="UH144" s="90"/>
      <c r="UI144" s="90"/>
      <c r="UJ144" s="90"/>
      <c r="UK144" s="90"/>
      <c r="UL144" s="90"/>
      <c r="UM144" s="90"/>
      <c r="UN144" s="90"/>
      <c r="UO144" s="90"/>
      <c r="UP144" s="90"/>
      <c r="UQ144" s="90"/>
      <c r="UR144" s="90"/>
      <c r="US144" s="90"/>
      <c r="UT144" s="90"/>
      <c r="UU144" s="90"/>
      <c r="UV144" s="90"/>
      <c r="UW144" s="90"/>
      <c r="UX144" s="90"/>
      <c r="UY144" s="90"/>
      <c r="UZ144" s="90"/>
      <c r="VA144" s="90"/>
      <c r="VB144" s="90"/>
      <c r="VC144" s="90"/>
      <c r="VD144" s="90"/>
      <c r="VE144" s="90"/>
      <c r="VF144" s="90"/>
      <c r="VG144" s="90"/>
      <c r="VH144" s="90"/>
      <c r="VI144" s="90"/>
      <c r="VJ144" s="90"/>
      <c r="VK144" s="90"/>
      <c r="VL144" s="90"/>
      <c r="VM144" s="90"/>
      <c r="VN144" s="90"/>
      <c r="VO144" s="90"/>
      <c r="VP144" s="90"/>
      <c r="VQ144" s="90"/>
      <c r="VR144" s="90"/>
      <c r="VS144" s="90"/>
      <c r="VT144" s="90"/>
      <c r="VU144" s="90"/>
      <c r="VV144" s="90"/>
      <c r="VW144" s="90"/>
      <c r="VX144" s="90"/>
      <c r="VY144" s="90"/>
      <c r="VZ144" s="90"/>
      <c r="WA144" s="90"/>
      <c r="WB144" s="90"/>
      <c r="WC144" s="90"/>
      <c r="WD144" s="90"/>
      <c r="WE144" s="90"/>
      <c r="WF144" s="90"/>
      <c r="WG144" s="90"/>
      <c r="WH144" s="90"/>
      <c r="WI144" s="90"/>
      <c r="WJ144" s="90"/>
      <c r="WK144" s="90"/>
      <c r="WL144" s="90"/>
      <c r="WM144" s="90"/>
      <c r="WN144" s="90"/>
      <c r="WO144" s="90"/>
      <c r="WP144" s="90"/>
      <c r="WQ144" s="90"/>
      <c r="WR144" s="90"/>
      <c r="WS144" s="90"/>
      <c r="WT144" s="90"/>
      <c r="WU144" s="90"/>
      <c r="WV144" s="90"/>
      <c r="WW144" s="90"/>
      <c r="WX144" s="90"/>
      <c r="WY144" s="90"/>
      <c r="WZ144" s="90"/>
      <c r="XA144" s="90"/>
      <c r="XB144" s="90"/>
      <c r="XC144" s="90"/>
      <c r="XD144" s="90"/>
      <c r="XE144" s="90"/>
      <c r="XF144" s="90"/>
      <c r="XG144" s="90"/>
      <c r="XH144" s="90"/>
      <c r="XI144" s="90"/>
      <c r="XJ144" s="90"/>
      <c r="XK144" s="90"/>
      <c r="XL144" s="90"/>
      <c r="XM144" s="90"/>
      <c r="XN144" s="90"/>
      <c r="XO144" s="90"/>
      <c r="XP144" s="90"/>
      <c r="XQ144" s="90"/>
      <c r="XR144" s="90"/>
      <c r="XS144" s="90"/>
      <c r="XT144" s="90"/>
      <c r="XU144" s="90"/>
      <c r="XV144" s="90"/>
      <c r="XW144" s="90"/>
      <c r="XX144" s="90"/>
      <c r="XY144" s="90"/>
      <c r="XZ144" s="90"/>
      <c r="YA144" s="90"/>
      <c r="YB144" s="90"/>
      <c r="YC144" s="90"/>
      <c r="YD144" s="90"/>
      <c r="YE144" s="90"/>
      <c r="YF144" s="90"/>
      <c r="YG144" s="90"/>
      <c r="YH144" s="90"/>
      <c r="YI144" s="90"/>
      <c r="YJ144" s="90"/>
      <c r="YK144" s="90"/>
      <c r="YL144" s="90"/>
      <c r="YM144" s="90"/>
      <c r="YN144" s="90"/>
      <c r="YO144" s="90"/>
      <c r="YP144" s="90"/>
      <c r="YQ144" s="90"/>
      <c r="YR144" s="90"/>
      <c r="YS144" s="90"/>
      <c r="YT144" s="90"/>
      <c r="YU144" s="90"/>
      <c r="YV144" s="90"/>
      <c r="YW144" s="90"/>
      <c r="YX144" s="90"/>
      <c r="YY144" s="90"/>
      <c r="YZ144" s="90"/>
      <c r="ZA144" s="90"/>
      <c r="ZB144" s="90"/>
      <c r="ZC144" s="90"/>
      <c r="ZD144" s="90"/>
      <c r="ZE144" s="90"/>
      <c r="ZF144" s="90"/>
      <c r="ZG144" s="90"/>
      <c r="ZH144" s="90"/>
      <c r="ZI144" s="90"/>
      <c r="ZJ144" s="90"/>
      <c r="ZK144" s="90"/>
      <c r="ZL144" s="90"/>
      <c r="ZM144" s="90"/>
      <c r="ZN144" s="90"/>
      <c r="ZO144" s="90"/>
      <c r="ZP144" s="90"/>
      <c r="ZQ144" s="90"/>
      <c r="ZR144" s="90"/>
      <c r="ZS144" s="90"/>
      <c r="ZT144" s="90"/>
      <c r="ZU144" s="90"/>
      <c r="ZV144" s="90"/>
      <c r="ZW144" s="90"/>
      <c r="ZX144" s="90"/>
      <c r="ZY144" s="90"/>
      <c r="ZZ144" s="90"/>
      <c r="AAA144" s="90"/>
      <c r="AAB144" s="90"/>
      <c r="AAC144" s="90"/>
      <c r="AAD144" s="90"/>
      <c r="AAE144" s="90"/>
      <c r="AAF144" s="90"/>
      <c r="AAG144" s="90"/>
      <c r="AAH144" s="90"/>
      <c r="AAI144" s="90"/>
      <c r="AAJ144" s="90"/>
      <c r="AAK144" s="90"/>
      <c r="AAL144" s="90"/>
      <c r="AAM144" s="90"/>
      <c r="AAN144" s="90"/>
      <c r="AAO144" s="90"/>
      <c r="AAP144" s="90"/>
      <c r="AAQ144" s="90"/>
      <c r="AAR144" s="90"/>
      <c r="AAS144" s="90"/>
      <c r="AAT144" s="90"/>
      <c r="AAU144" s="90"/>
      <c r="AAV144" s="90"/>
      <c r="AAW144" s="90"/>
      <c r="AAX144" s="90"/>
      <c r="AAY144" s="90"/>
      <c r="AAZ144" s="90"/>
      <c r="ABA144" s="90"/>
      <c r="ABB144" s="90"/>
      <c r="ABC144" s="90"/>
      <c r="ABD144" s="90"/>
      <c r="ABE144" s="90"/>
      <c r="ABF144" s="90"/>
      <c r="ABG144" s="90"/>
      <c r="ABH144" s="90"/>
      <c r="ABI144" s="90"/>
      <c r="ABJ144" s="90"/>
      <c r="ABK144" s="90"/>
      <c r="ABL144" s="90"/>
      <c r="ABM144" s="90"/>
      <c r="ABN144" s="90"/>
      <c r="ABO144" s="90"/>
      <c r="ABP144" s="90"/>
      <c r="ABQ144" s="90"/>
      <c r="ABR144" s="90"/>
      <c r="ABS144" s="90"/>
      <c r="ABT144" s="90"/>
      <c r="ABU144" s="90"/>
      <c r="ABV144" s="90"/>
      <c r="ABW144" s="90"/>
      <c r="ABX144" s="90"/>
      <c r="ABY144" s="90"/>
      <c r="ABZ144" s="90"/>
      <c r="ACA144" s="90"/>
      <c r="ACB144" s="90"/>
      <c r="ACC144" s="90"/>
      <c r="ACD144" s="90"/>
      <c r="ACE144" s="90"/>
      <c r="ACF144" s="90"/>
      <c r="ACG144" s="90"/>
      <c r="ACH144" s="90"/>
      <c r="ACI144" s="90"/>
      <c r="ACJ144" s="90"/>
      <c r="ACK144" s="90"/>
      <c r="ACL144" s="90"/>
      <c r="ACM144" s="90"/>
      <c r="ACN144" s="90"/>
      <c r="ACO144" s="90"/>
      <c r="ACP144" s="90"/>
      <c r="ACQ144" s="90"/>
      <c r="ACR144" s="90"/>
      <c r="ACS144" s="90"/>
      <c r="ACT144" s="90"/>
      <c r="ACU144" s="90"/>
      <c r="ACV144" s="90"/>
      <c r="ACW144" s="90"/>
      <c r="ACX144" s="90"/>
      <c r="ACY144" s="90"/>
      <c r="ACZ144" s="90"/>
      <c r="ADA144" s="90"/>
      <c r="ADB144" s="90"/>
      <c r="ADC144" s="90"/>
      <c r="ADD144" s="90"/>
      <c r="ADE144" s="90"/>
      <c r="ADF144" s="90"/>
      <c r="ADG144" s="90"/>
      <c r="ADH144" s="90"/>
      <c r="ADI144" s="90"/>
      <c r="ADJ144" s="90"/>
      <c r="ADK144" s="90"/>
      <c r="ADL144" s="90"/>
      <c r="ADM144" s="90"/>
      <c r="ADN144" s="90"/>
      <c r="ADO144" s="90"/>
      <c r="ADP144" s="90"/>
      <c r="ADQ144" s="90"/>
      <c r="ADR144" s="90"/>
      <c r="ADS144" s="90"/>
      <c r="ADT144" s="90"/>
      <c r="ADU144" s="90"/>
      <c r="ADV144" s="90"/>
      <c r="ADW144" s="90"/>
      <c r="ADX144" s="90"/>
      <c r="ADY144" s="90"/>
      <c r="ADZ144" s="90"/>
      <c r="AEA144" s="90"/>
      <c r="AEB144" s="90"/>
      <c r="AEC144" s="90"/>
      <c r="AED144" s="90"/>
      <c r="AEE144" s="90"/>
      <c r="AEF144" s="90"/>
      <c r="AEG144" s="90"/>
      <c r="AEH144" s="90"/>
      <c r="AEI144" s="90"/>
      <c r="AEJ144" s="90"/>
      <c r="AEK144" s="90"/>
      <c r="AEL144" s="90"/>
      <c r="AEM144" s="90"/>
      <c r="AEN144" s="90"/>
      <c r="AEO144" s="90"/>
      <c r="AEP144" s="90"/>
      <c r="AEQ144" s="90"/>
      <c r="AER144" s="90"/>
      <c r="AES144" s="90"/>
      <c r="AET144" s="90"/>
      <c r="AEU144" s="90"/>
      <c r="AEV144" s="90"/>
      <c r="AEW144" s="90"/>
      <c r="AEX144" s="90"/>
      <c r="AEY144" s="90"/>
      <c r="AEZ144" s="90"/>
      <c r="AFA144" s="90"/>
      <c r="AFB144" s="90"/>
      <c r="AFC144" s="90"/>
      <c r="AFD144" s="90"/>
      <c r="AFE144" s="90"/>
      <c r="AFF144" s="90"/>
      <c r="AFG144" s="90"/>
      <c r="AFH144" s="90"/>
      <c r="AFI144" s="90"/>
      <c r="AFJ144" s="90"/>
      <c r="AFK144" s="90"/>
      <c r="AFL144" s="90"/>
      <c r="AFM144" s="90"/>
      <c r="AFN144" s="90"/>
      <c r="AFO144" s="90"/>
      <c r="AFP144" s="90"/>
      <c r="AFQ144" s="90"/>
      <c r="AFR144" s="90"/>
      <c r="AFS144" s="90"/>
      <c r="AFT144" s="90"/>
      <c r="AFU144" s="90"/>
      <c r="AFV144" s="90"/>
      <c r="AFW144" s="90"/>
      <c r="AFX144" s="90"/>
      <c r="AFY144" s="90"/>
      <c r="AFZ144" s="90"/>
      <c r="AGA144" s="90"/>
      <c r="AGB144" s="90"/>
      <c r="AGC144" s="90"/>
      <c r="AGD144" s="90"/>
      <c r="AGE144" s="90"/>
      <c r="AGF144" s="90"/>
      <c r="AGG144" s="90"/>
      <c r="AGH144" s="90"/>
      <c r="AGI144" s="90"/>
      <c r="AGJ144" s="90"/>
      <c r="AGK144" s="90"/>
      <c r="AGL144" s="90"/>
      <c r="AGM144" s="90"/>
      <c r="AGN144" s="90"/>
      <c r="AGO144" s="90"/>
      <c r="AGP144" s="90"/>
      <c r="AGQ144" s="90"/>
      <c r="AGR144" s="90"/>
      <c r="AGS144" s="90"/>
      <c r="AGT144" s="90"/>
      <c r="AGU144" s="90"/>
      <c r="AGV144" s="90"/>
      <c r="AGW144" s="90"/>
      <c r="AGX144" s="90"/>
      <c r="AGY144" s="90"/>
      <c r="AGZ144" s="90"/>
      <c r="AHA144" s="90"/>
      <c r="AHB144" s="90"/>
      <c r="AHC144" s="90"/>
      <c r="AHD144" s="90"/>
      <c r="AHE144" s="90"/>
      <c r="AHF144" s="90"/>
      <c r="AHG144" s="90"/>
      <c r="AHH144" s="90"/>
      <c r="AHI144" s="90"/>
      <c r="AHJ144" s="90"/>
      <c r="AHK144" s="90"/>
      <c r="AHL144" s="90"/>
      <c r="AHM144" s="90"/>
      <c r="AHN144" s="90"/>
      <c r="AHO144" s="90"/>
      <c r="AHP144" s="90"/>
      <c r="AHQ144" s="90"/>
      <c r="AHR144" s="90"/>
      <c r="AHS144" s="90"/>
      <c r="AHT144" s="90"/>
      <c r="AHU144" s="90"/>
      <c r="AHV144" s="90"/>
      <c r="AHW144" s="90"/>
      <c r="AHX144" s="90"/>
      <c r="AHY144" s="90"/>
      <c r="AHZ144" s="90"/>
      <c r="AIA144" s="90"/>
      <c r="AIB144" s="90"/>
      <c r="AIC144" s="90"/>
      <c r="AID144" s="90"/>
      <c r="AIE144" s="90"/>
      <c r="AIF144" s="90"/>
      <c r="AIG144" s="90"/>
      <c r="AIH144" s="90"/>
      <c r="AII144" s="90"/>
      <c r="AIJ144" s="90"/>
      <c r="AIK144" s="90"/>
      <c r="AIL144" s="90"/>
      <c r="AIM144" s="90"/>
      <c r="AIN144" s="90"/>
      <c r="AIO144" s="90"/>
      <c r="AIP144" s="90"/>
      <c r="AIQ144" s="90"/>
      <c r="AIR144" s="90"/>
      <c r="AIS144" s="90"/>
      <c r="AIT144" s="90"/>
      <c r="AIU144" s="90"/>
      <c r="AIV144" s="90"/>
      <c r="AIW144" s="90"/>
      <c r="AIX144" s="90"/>
      <c r="AIY144" s="90"/>
      <c r="AIZ144" s="90"/>
      <c r="AJA144" s="90"/>
      <c r="AJB144" s="90"/>
      <c r="AJC144" s="90"/>
      <c r="AJD144" s="90"/>
      <c r="AJE144" s="90"/>
      <c r="AJF144" s="90"/>
      <c r="AJG144" s="90"/>
      <c r="AJH144" s="90"/>
      <c r="AJI144" s="90"/>
      <c r="AJJ144" s="90"/>
      <c r="AJK144" s="90"/>
      <c r="AJL144" s="90"/>
      <c r="AJM144" s="90"/>
      <c r="AJN144" s="90"/>
      <c r="AJO144" s="90"/>
      <c r="AJP144" s="90"/>
      <c r="AJQ144" s="90"/>
      <c r="AJR144" s="90"/>
      <c r="AJS144" s="90"/>
      <c r="AJT144" s="90"/>
      <c r="AJU144" s="90"/>
      <c r="AJV144" s="90"/>
      <c r="AJW144" s="90"/>
      <c r="AJX144" s="90"/>
      <c r="AJY144" s="90"/>
      <c r="AJZ144" s="90"/>
      <c r="AKA144" s="90"/>
      <c r="AKB144" s="90"/>
      <c r="AKC144" s="90"/>
      <c r="AKD144" s="90"/>
      <c r="AKE144" s="90"/>
      <c r="AKF144" s="90"/>
      <c r="AKG144" s="90"/>
      <c r="AKH144" s="90"/>
      <c r="AKI144" s="90"/>
      <c r="AKJ144" s="90"/>
      <c r="AKK144" s="90"/>
      <c r="AKL144" s="90"/>
      <c r="AKM144" s="90"/>
      <c r="AKN144" s="90"/>
      <c r="AKO144" s="90"/>
      <c r="AKP144" s="90"/>
      <c r="AKQ144" s="90"/>
      <c r="AKR144" s="90"/>
      <c r="AKS144" s="90"/>
      <c r="AKT144" s="90"/>
      <c r="AKU144" s="90"/>
      <c r="AKV144" s="90"/>
      <c r="AKW144" s="90"/>
      <c r="AKX144" s="90"/>
      <c r="AKY144" s="90"/>
      <c r="AKZ144" s="90"/>
      <c r="ALA144" s="90"/>
      <c r="ALB144" s="90"/>
      <c r="ALC144" s="90"/>
      <c r="ALD144" s="90"/>
      <c r="ALE144" s="90"/>
      <c r="ALF144" s="90"/>
      <c r="ALG144" s="90"/>
      <c r="ALH144" s="90"/>
      <c r="ALI144" s="90"/>
      <c r="ALJ144" s="90"/>
      <c r="ALK144" s="90"/>
      <c r="ALL144" s="90"/>
      <c r="ALM144" s="90"/>
      <c r="ALN144" s="90"/>
      <c r="ALO144" s="90"/>
      <c r="ALP144" s="90"/>
      <c r="ALQ144" s="90"/>
      <c r="ALR144" s="90"/>
      <c r="ALS144" s="90"/>
      <c r="ALT144" s="90"/>
      <c r="ALU144" s="90"/>
      <c r="ALV144" s="90"/>
      <c r="ALW144" s="90"/>
      <c r="ALX144" s="90"/>
      <c r="ALY144" s="90"/>
      <c r="ALZ144" s="90"/>
      <c r="AMA144" s="90"/>
      <c r="AMB144" s="90"/>
      <c r="AMC144" s="90"/>
      <c r="AMD144" s="90"/>
      <c r="AME144" s="90"/>
      <c r="AMF144" s="90"/>
      <c r="AMG144" s="90"/>
      <c r="AMH144" s="90"/>
    </row>
    <row r="145" spans="1:1023" ht="109.5" customHeight="1" x14ac:dyDescent="0.3">
      <c r="A145" s="430">
        <v>44</v>
      </c>
      <c r="B145" s="433" t="s">
        <v>712</v>
      </c>
      <c r="C145" s="367"/>
      <c r="D145" s="433" t="s">
        <v>1149</v>
      </c>
      <c r="E145" s="433" t="s">
        <v>1173</v>
      </c>
      <c r="F145" s="427"/>
      <c r="G145" s="424"/>
      <c r="H145" s="368"/>
      <c r="I145" s="425"/>
      <c r="J145" s="136" t="s">
        <v>735</v>
      </c>
      <c r="K145" s="137" t="s">
        <v>1184</v>
      </c>
      <c r="L145" s="425"/>
      <c r="M145" s="425"/>
      <c r="N145" s="426"/>
      <c r="O145" s="369"/>
      <c r="P145" s="391"/>
      <c r="Q145" s="385"/>
      <c r="R145" s="393"/>
      <c r="S145" s="394"/>
      <c r="T145" s="385"/>
      <c r="U145" s="404"/>
      <c r="V145" s="136" t="s">
        <v>112</v>
      </c>
      <c r="W145" s="116" t="s">
        <v>1185</v>
      </c>
      <c r="X145" s="117" t="s">
        <v>1186</v>
      </c>
      <c r="Y145" s="118" t="s">
        <v>1182</v>
      </c>
      <c r="Z145" s="119" t="s">
        <v>1158</v>
      </c>
      <c r="AA145" s="120" t="str">
        <f t="shared" si="5"/>
        <v>Probabilidad</v>
      </c>
      <c r="AB145" s="121" t="s">
        <v>727</v>
      </c>
      <c r="AC145" s="121" t="s">
        <v>728</v>
      </c>
      <c r="AD145" s="122" t="str">
        <f t="shared" si="6"/>
        <v>40%</v>
      </c>
      <c r="AE145" s="121" t="s">
        <v>729</v>
      </c>
      <c r="AF145" s="121" t="s">
        <v>730</v>
      </c>
      <c r="AG145" s="121" t="s">
        <v>731</v>
      </c>
      <c r="AH145" s="123">
        <f>IFERROR(IF(AND(AA144="Probabilidad",AA145="Probabilidad"),(AI144-(+AI144*AD145)),IF(AND(AA145="Probabilidad",AA144="Impacto"),(AI144-(+AI144*AD145)),IF(AA145="Impacto",AI144,""))),"")</f>
        <v>0.252</v>
      </c>
      <c r="AI145" s="122">
        <f t="shared" si="7"/>
        <v>0.252</v>
      </c>
      <c r="AJ145" s="387"/>
      <c r="AK145" s="388"/>
      <c r="AL145" s="124">
        <f t="shared" ref="AL145:AL150" si="183">IFERROR(IF(AND(AA144="Impacto",AA145="Impacto"),(AL144-(+AL144*AD145)),IF(AND(AA145="Impacto",AA144="Probabilidad"),(AL144-(+AL144*AD145)),IF(AA145="Probabilidad",AL144,""))),"")</f>
        <v>0.4</v>
      </c>
      <c r="AM145" s="389"/>
      <c r="AN145" s="388"/>
      <c r="AO145" s="384"/>
      <c r="AP145" s="367"/>
      <c r="AQ145" s="120" t="s">
        <v>118</v>
      </c>
      <c r="AR145" s="134" t="s">
        <v>94</v>
      </c>
      <c r="AS145" s="134" t="s">
        <v>94</v>
      </c>
      <c r="AT145" s="134" t="s">
        <v>94</v>
      </c>
      <c r="AU145" s="134" t="s">
        <v>94</v>
      </c>
      <c r="AV145" s="371"/>
      <c r="AW145" s="142" t="s">
        <v>112</v>
      </c>
      <c r="AX145" s="253" t="s">
        <v>2866</v>
      </c>
      <c r="AY145" s="307" t="s">
        <v>2902</v>
      </c>
      <c r="AZ145" s="307" t="s">
        <v>2903</v>
      </c>
      <c r="BA145" s="143" t="s">
        <v>118</v>
      </c>
      <c r="BB145" s="128"/>
      <c r="BC145" s="128"/>
      <c r="BD145" s="128"/>
      <c r="BE145" s="373"/>
      <c r="BF145" s="374"/>
      <c r="BG145" s="374"/>
      <c r="BH145" s="131"/>
    </row>
    <row r="146" spans="1:1023" ht="124.5" customHeight="1" x14ac:dyDescent="0.3">
      <c r="A146" s="430">
        <v>44</v>
      </c>
      <c r="B146" s="433" t="s">
        <v>712</v>
      </c>
      <c r="C146" s="367"/>
      <c r="D146" s="433" t="s">
        <v>1149</v>
      </c>
      <c r="E146" s="433" t="s">
        <v>1173</v>
      </c>
      <c r="F146" s="427"/>
      <c r="G146" s="424"/>
      <c r="H146" s="368"/>
      <c r="I146" s="425"/>
      <c r="J146" s="136" t="s">
        <v>741</v>
      </c>
      <c r="K146" s="137" t="s">
        <v>1187</v>
      </c>
      <c r="L146" s="425"/>
      <c r="M146" s="425"/>
      <c r="N146" s="426"/>
      <c r="O146" s="369"/>
      <c r="P146" s="391"/>
      <c r="Q146" s="385"/>
      <c r="R146" s="393"/>
      <c r="S146" s="394"/>
      <c r="T146" s="385"/>
      <c r="U146" s="404"/>
      <c r="V146" s="136" t="s">
        <v>124</v>
      </c>
      <c r="W146" s="116" t="s">
        <v>1188</v>
      </c>
      <c r="X146" s="117" t="s">
        <v>1189</v>
      </c>
      <c r="Y146" s="118" t="s">
        <v>1182</v>
      </c>
      <c r="Z146" s="119" t="s">
        <v>1158</v>
      </c>
      <c r="AA146" s="120" t="str">
        <f t="shared" si="5"/>
        <v>Probabilidad</v>
      </c>
      <c r="AB146" s="121" t="s">
        <v>740</v>
      </c>
      <c r="AC146" s="121" t="s">
        <v>728</v>
      </c>
      <c r="AD146" s="122" t="str">
        <f t="shared" si="6"/>
        <v>30%</v>
      </c>
      <c r="AE146" s="121" t="s">
        <v>729</v>
      </c>
      <c r="AF146" s="121" t="s">
        <v>730</v>
      </c>
      <c r="AG146" s="121" t="s">
        <v>731</v>
      </c>
      <c r="AH146" s="123">
        <f t="shared" ref="AH146:AH150" si="184">IFERROR(IF(AND(AA145="Probabilidad",AA146="Probabilidad"),(AI145-(+AI145*AD146)),IF(AND(AA146="Probabilidad",AA145="Impacto"),(AI145-(+AI145*AD146)),IF(AA146="Impacto",AI145,""))),"")</f>
        <v>0.1764</v>
      </c>
      <c r="AI146" s="122">
        <f t="shared" si="7"/>
        <v>0.1764</v>
      </c>
      <c r="AJ146" s="387"/>
      <c r="AK146" s="388"/>
      <c r="AL146" s="124">
        <f t="shared" si="183"/>
        <v>0.4</v>
      </c>
      <c r="AM146" s="389"/>
      <c r="AN146" s="388"/>
      <c r="AO146" s="384"/>
      <c r="AP146" s="367"/>
      <c r="AQ146" s="120" t="s">
        <v>128</v>
      </c>
      <c r="AR146" s="134" t="s">
        <v>94</v>
      </c>
      <c r="AS146" s="134" t="s">
        <v>94</v>
      </c>
      <c r="AT146" s="134" t="s">
        <v>94</v>
      </c>
      <c r="AU146" s="134" t="s">
        <v>94</v>
      </c>
      <c r="AV146" s="371"/>
      <c r="AW146" s="142" t="s">
        <v>124</v>
      </c>
      <c r="AX146" s="253" t="s">
        <v>2866</v>
      </c>
      <c r="AY146" s="307" t="s">
        <v>2904</v>
      </c>
      <c r="AZ146" s="307" t="s">
        <v>2905</v>
      </c>
      <c r="BA146" s="143" t="s">
        <v>128</v>
      </c>
      <c r="BB146" s="128"/>
      <c r="BC146" s="128"/>
      <c r="BD146" s="128"/>
      <c r="BE146" s="373"/>
      <c r="BF146" s="374"/>
      <c r="BG146" s="374"/>
      <c r="BH146" s="131"/>
    </row>
    <row r="147" spans="1:1023" ht="30" customHeight="1" x14ac:dyDescent="0.3">
      <c r="A147" s="430">
        <v>44</v>
      </c>
      <c r="B147" s="433" t="s">
        <v>712</v>
      </c>
      <c r="C147" s="367"/>
      <c r="D147" s="433" t="s">
        <v>1149</v>
      </c>
      <c r="E147" s="433" t="s">
        <v>1173</v>
      </c>
      <c r="F147" s="427"/>
      <c r="G147" s="424"/>
      <c r="H147" s="368"/>
      <c r="I147" s="425"/>
      <c r="J147" s="136" t="s">
        <v>749</v>
      </c>
      <c r="K147" s="137"/>
      <c r="L147" s="425"/>
      <c r="M147" s="425"/>
      <c r="N147" s="426"/>
      <c r="O147" s="369"/>
      <c r="P147" s="391"/>
      <c r="Q147" s="385"/>
      <c r="R147" s="393"/>
      <c r="S147" s="394"/>
      <c r="T147" s="385"/>
      <c r="U147" s="404"/>
      <c r="V147" s="136" t="s">
        <v>131</v>
      </c>
      <c r="W147" s="116"/>
      <c r="X147" s="117"/>
      <c r="Y147" s="118"/>
      <c r="Z147" s="116"/>
      <c r="AA147" s="120" t="str">
        <f t="shared" si="5"/>
        <v/>
      </c>
      <c r="AB147" s="121"/>
      <c r="AC147" s="121"/>
      <c r="AD147" s="122" t="str">
        <f t="shared" si="6"/>
        <v/>
      </c>
      <c r="AE147" s="121"/>
      <c r="AF147" s="121"/>
      <c r="AG147" s="121"/>
      <c r="AH147" s="123" t="str">
        <f t="shared" si="184"/>
        <v/>
      </c>
      <c r="AI147" s="122" t="str">
        <f t="shared" si="7"/>
        <v/>
      </c>
      <c r="AJ147" s="387"/>
      <c r="AK147" s="388"/>
      <c r="AL147" s="124" t="str">
        <f t="shared" si="183"/>
        <v/>
      </c>
      <c r="AM147" s="389"/>
      <c r="AN147" s="388"/>
      <c r="AO147" s="384"/>
      <c r="AP147" s="367"/>
      <c r="AQ147" s="120" t="s">
        <v>136</v>
      </c>
      <c r="AR147" s="119"/>
      <c r="AS147" s="119"/>
      <c r="AT147" s="126"/>
      <c r="AU147" s="119"/>
      <c r="AV147" s="371"/>
      <c r="AW147" s="142" t="s">
        <v>131</v>
      </c>
      <c r="AX147" s="128"/>
      <c r="AY147" s="129"/>
      <c r="AZ147" s="130"/>
      <c r="BA147" s="143" t="s">
        <v>136</v>
      </c>
      <c r="BB147" s="128"/>
      <c r="BC147" s="128"/>
      <c r="BD147" s="128"/>
      <c r="BE147" s="373"/>
      <c r="BF147" s="374"/>
      <c r="BG147" s="374"/>
      <c r="BH147" s="131"/>
    </row>
    <row r="148" spans="1:1023" ht="18.95" customHeight="1" x14ac:dyDescent="0.3">
      <c r="A148" s="430">
        <v>44</v>
      </c>
      <c r="B148" s="433" t="s">
        <v>712</v>
      </c>
      <c r="C148" s="367"/>
      <c r="D148" s="433" t="s">
        <v>1149</v>
      </c>
      <c r="E148" s="433" t="s">
        <v>1173</v>
      </c>
      <c r="F148" s="427"/>
      <c r="G148" s="424"/>
      <c r="H148" s="368"/>
      <c r="I148" s="425"/>
      <c r="J148" s="136" t="s">
        <v>756</v>
      </c>
      <c r="K148" s="137"/>
      <c r="L148" s="425"/>
      <c r="M148" s="425"/>
      <c r="N148" s="426"/>
      <c r="O148" s="369"/>
      <c r="P148" s="391"/>
      <c r="Q148" s="385"/>
      <c r="R148" s="393"/>
      <c r="S148" s="394"/>
      <c r="T148" s="385"/>
      <c r="U148" s="404"/>
      <c r="V148" s="136" t="s">
        <v>139</v>
      </c>
      <c r="W148" s="116"/>
      <c r="X148" s="117"/>
      <c r="Y148" s="118"/>
      <c r="Z148" s="116"/>
      <c r="AA148" s="120" t="str">
        <f t="shared" si="5"/>
        <v/>
      </c>
      <c r="AB148" s="121"/>
      <c r="AC148" s="121"/>
      <c r="AD148" s="122" t="str">
        <f t="shared" si="6"/>
        <v/>
      </c>
      <c r="AE148" s="121"/>
      <c r="AF148" s="121"/>
      <c r="AG148" s="121"/>
      <c r="AH148" s="123" t="str">
        <f t="shared" si="184"/>
        <v/>
      </c>
      <c r="AI148" s="122" t="str">
        <f t="shared" si="7"/>
        <v/>
      </c>
      <c r="AJ148" s="387"/>
      <c r="AK148" s="388"/>
      <c r="AL148" s="124" t="str">
        <f t="shared" si="183"/>
        <v/>
      </c>
      <c r="AM148" s="389"/>
      <c r="AN148" s="388"/>
      <c r="AO148" s="384"/>
      <c r="AP148" s="367"/>
      <c r="AQ148" s="120" t="s">
        <v>145</v>
      </c>
      <c r="AR148" s="119"/>
      <c r="AS148" s="119"/>
      <c r="AT148" s="126"/>
      <c r="AU148" s="119"/>
      <c r="AV148" s="371"/>
      <c r="AW148" s="142" t="s">
        <v>139</v>
      </c>
      <c r="AX148" s="128"/>
      <c r="AY148" s="129"/>
      <c r="AZ148" s="130"/>
      <c r="BA148" s="143" t="s">
        <v>145</v>
      </c>
      <c r="BB148" s="128"/>
      <c r="BC148" s="128"/>
      <c r="BD148" s="128"/>
      <c r="BE148" s="373"/>
      <c r="BF148" s="374"/>
      <c r="BG148" s="374"/>
      <c r="BH148" s="131"/>
    </row>
    <row r="149" spans="1:1023" ht="18.95" customHeight="1" x14ac:dyDescent="0.3">
      <c r="A149" s="430">
        <v>44</v>
      </c>
      <c r="B149" s="433" t="s">
        <v>712</v>
      </c>
      <c r="C149" s="367"/>
      <c r="D149" s="433" t="s">
        <v>1149</v>
      </c>
      <c r="E149" s="433" t="s">
        <v>1173</v>
      </c>
      <c r="F149" s="427"/>
      <c r="G149" s="424"/>
      <c r="H149" s="368"/>
      <c r="I149" s="425"/>
      <c r="J149" s="136" t="s">
        <v>757</v>
      </c>
      <c r="K149" s="137"/>
      <c r="L149" s="425"/>
      <c r="M149" s="425"/>
      <c r="N149" s="426"/>
      <c r="O149" s="369"/>
      <c r="P149" s="391"/>
      <c r="Q149" s="385"/>
      <c r="R149" s="393"/>
      <c r="S149" s="394"/>
      <c r="T149" s="385"/>
      <c r="U149" s="404"/>
      <c r="V149" s="136" t="s">
        <v>150</v>
      </c>
      <c r="W149" s="116"/>
      <c r="X149" s="117"/>
      <c r="Y149" s="118"/>
      <c r="Z149" s="116"/>
      <c r="AA149" s="120" t="str">
        <f t="shared" si="5"/>
        <v/>
      </c>
      <c r="AB149" s="121"/>
      <c r="AC149" s="121"/>
      <c r="AD149" s="122" t="str">
        <f t="shared" si="6"/>
        <v/>
      </c>
      <c r="AE149" s="121"/>
      <c r="AF149" s="121"/>
      <c r="AG149" s="121"/>
      <c r="AH149" s="123" t="str">
        <f t="shared" si="184"/>
        <v/>
      </c>
      <c r="AI149" s="122" t="str">
        <f t="shared" si="7"/>
        <v/>
      </c>
      <c r="AJ149" s="387"/>
      <c r="AK149" s="388"/>
      <c r="AL149" s="124" t="str">
        <f t="shared" si="183"/>
        <v/>
      </c>
      <c r="AM149" s="389"/>
      <c r="AN149" s="388"/>
      <c r="AO149" s="384"/>
      <c r="AP149" s="367"/>
      <c r="AQ149" s="120" t="s">
        <v>155</v>
      </c>
      <c r="AR149" s="119"/>
      <c r="AS149" s="119"/>
      <c r="AT149" s="126"/>
      <c r="AU149" s="119"/>
      <c r="AV149" s="371"/>
      <c r="AW149" s="142" t="s">
        <v>150</v>
      </c>
      <c r="AX149" s="128"/>
      <c r="AY149" s="129"/>
      <c r="AZ149" s="130"/>
      <c r="BA149" s="143" t="s">
        <v>155</v>
      </c>
      <c r="BB149" s="128"/>
      <c r="BC149" s="128"/>
      <c r="BD149" s="128"/>
      <c r="BE149" s="373"/>
      <c r="BF149" s="374"/>
      <c r="BG149" s="374"/>
      <c r="BH149" s="131"/>
    </row>
    <row r="150" spans="1:1023" ht="23.1" customHeight="1" x14ac:dyDescent="0.3">
      <c r="A150" s="431">
        <v>44</v>
      </c>
      <c r="B150" s="434" t="s">
        <v>712</v>
      </c>
      <c r="C150" s="367"/>
      <c r="D150" s="434" t="s">
        <v>1149</v>
      </c>
      <c r="E150" s="434" t="s">
        <v>1173</v>
      </c>
      <c r="F150" s="427"/>
      <c r="G150" s="424"/>
      <c r="H150" s="368"/>
      <c r="I150" s="425"/>
      <c r="J150" s="136" t="s">
        <v>758</v>
      </c>
      <c r="K150" s="137"/>
      <c r="L150" s="425"/>
      <c r="M150" s="425"/>
      <c r="N150" s="426"/>
      <c r="O150" s="369"/>
      <c r="P150" s="392"/>
      <c r="Q150" s="385"/>
      <c r="R150" s="393"/>
      <c r="S150" s="394"/>
      <c r="T150" s="385"/>
      <c r="U150" s="405"/>
      <c r="V150" s="136" t="s">
        <v>161</v>
      </c>
      <c r="W150" s="116"/>
      <c r="X150" s="117"/>
      <c r="Y150" s="118"/>
      <c r="Z150" s="116"/>
      <c r="AA150" s="120" t="str">
        <f t="shared" si="5"/>
        <v/>
      </c>
      <c r="AB150" s="121"/>
      <c r="AC150" s="121"/>
      <c r="AD150" s="122" t="str">
        <f t="shared" si="6"/>
        <v/>
      </c>
      <c r="AE150" s="121"/>
      <c r="AF150" s="121"/>
      <c r="AG150" s="121"/>
      <c r="AH150" s="123" t="str">
        <f t="shared" si="184"/>
        <v/>
      </c>
      <c r="AI150" s="122" t="str">
        <f t="shared" si="7"/>
        <v/>
      </c>
      <c r="AJ150" s="387"/>
      <c r="AK150" s="388"/>
      <c r="AL150" s="124" t="str">
        <f t="shared" si="183"/>
        <v/>
      </c>
      <c r="AM150" s="389"/>
      <c r="AN150" s="388"/>
      <c r="AO150" s="384"/>
      <c r="AP150" s="367"/>
      <c r="AQ150" s="120" t="s">
        <v>162</v>
      </c>
      <c r="AR150" s="119"/>
      <c r="AS150" s="119"/>
      <c r="AT150" s="126"/>
      <c r="AU150" s="119"/>
      <c r="AV150" s="372"/>
      <c r="AW150" s="142" t="s">
        <v>161</v>
      </c>
      <c r="AX150" s="128"/>
      <c r="AY150" s="129"/>
      <c r="AZ150" s="130"/>
      <c r="BA150" s="143" t="s">
        <v>162</v>
      </c>
      <c r="BB150" s="128"/>
      <c r="BC150" s="128"/>
      <c r="BD150" s="128"/>
      <c r="BE150" s="373"/>
      <c r="BF150" s="374"/>
      <c r="BG150" s="374"/>
      <c r="BH150" s="131"/>
    </row>
    <row r="151" spans="1:1023" s="144" customFormat="1" ht="99" customHeight="1" x14ac:dyDescent="0.25">
      <c r="A151" s="429">
        <v>49</v>
      </c>
      <c r="B151" s="432" t="s">
        <v>712</v>
      </c>
      <c r="C151" s="367" t="s">
        <v>713</v>
      </c>
      <c r="D151" s="432" t="s">
        <v>185</v>
      </c>
      <c r="E151" s="432" t="s">
        <v>186</v>
      </c>
      <c r="F151" s="427" t="s">
        <v>1190</v>
      </c>
      <c r="G151" s="367" t="s">
        <v>1191</v>
      </c>
      <c r="H151" s="415" t="str">
        <f>IF(B151="Seguridad_Información","Posibilidad de "&amp;C151&amp;"con "&amp;M151&amp;" "&amp;"por"&amp;" "&amp;I151&amp;" "&amp;"debido a"&amp;" "&amp;L151,"Posibilidad de"&amp;" "&amp;M151&amp;" "&amp;"por"&amp;" "&amp;I151&amp;" debido a"&amp;" "&amp;L151)</f>
        <v>Posibilidad de Afectación Económica y Reputacional por representación judicial inadecuada y/o inoportuna debido a falencias en la definición y aplicación de estrategias y mecanismos de defensa</v>
      </c>
      <c r="I151" s="369" t="s">
        <v>1192</v>
      </c>
      <c r="J151" s="136" t="s">
        <v>717</v>
      </c>
      <c r="K151" s="115" t="s">
        <v>1193</v>
      </c>
      <c r="L151" s="369" t="s">
        <v>1194</v>
      </c>
      <c r="M151" s="418" t="s">
        <v>763</v>
      </c>
      <c r="N151" s="373" t="s">
        <v>1195</v>
      </c>
      <c r="O151" s="369" t="s">
        <v>1006</v>
      </c>
      <c r="P151" s="390" t="str">
        <f>IF(OR($O151=[3]Tabla_Probabilidad!$D$30,$O151=[3]Tabla_Probabilidad!$D$32,$O151=[3]Tabla_Probabilidad!$J$32),"Muy Baja",IF(OR($O151=[3]Tabla_Probabilidad!$E$30,$O151=[3]Tabla_Probabilidad!$E$32,$O151=[3]Tabla_Probabilidad!$K$32),"Baja",IF(OR($O151=[3]Tabla_Probabilidad!$F$30,$O151=[3]Tabla_Probabilidad!$F$32,$O151=[3]Tabla_Probabilidad!$L$32),"Media",IF(OR($O151=[3]Tabla_Probabilidad!$G$30,$O151=[3]Tabla_Probabilidad!$G$32,$O151=[3]Tabla_Probabilidad!$M$32),"Alta",IF(OR($O151=[3]Tabla_Probabilidad!$H$30,$O151=[3]Tabla_Probabilidad!$H$32,$O151=[3]Tabla_Probabilidad!$N$32),"Muy Alta","")))))</f>
        <v>Muy Alta</v>
      </c>
      <c r="Q151" s="385">
        <f t="shared" ref="Q151" si="185">IF(P151="","",IF(P151="Muy Baja",0.2,IF(P151="Baja",0.4,IF(P151="Media",0.6,IF(P151="Alta",0.8,IF(P151="Muy Alta",1,))))))</f>
        <v>1</v>
      </c>
      <c r="R151" s="393" t="s">
        <v>723</v>
      </c>
      <c r="S151" s="394" t="str">
        <f>IF(OR($R151=[3]Tabla_Impacto!$D$24,$R151=[3]Tabla_Impacto!$D$27,$R151=[3]Tabla_Impacto!$J$24,$R151=[3]Tabla_Impacto!$P$26,$R151=[3]Tabla_Impacto!$V$26,$R151=[3]Tabla_Impacto!$AB$26),"Leve",IF(OR($R151=[3]Tabla_Impacto!$E$24,$R151=[3]Tabla_Impacto!$E$27,$R151=[3]Tabla_Impacto!$K$24,$R151=[3]Tabla_Impacto!$Q$26,$R151=[3]Tabla_Impacto!$W$26,$R151=[3]Tabla_Impacto!$AC$26),"Menor",IF(OR($R151=[3]Tabla_Impacto!$F$24,$R151=[3]Tabla_Impacto!$F$27,$R151=[3]Tabla_Impacto!$L$24,$R151=[3]Tabla_Impacto!$R$26,$R151=[3]Tabla_Impacto!$X$26,$R151=[3]Tabla_Impacto!$AD$26),"Moderado",IF(OR($R151=[3]Tabla_Impacto!$G$24,$R151=[3]Tabla_Impacto!$G$27,$R151=[3]Tabla_Impacto!$M$24,$R151=[3]Tabla_Impacto!$S$26,$R151=[3]Tabla_Impacto!$Y$26,$R151=[3]Tabla_Impacto!$AE$26),"Mayor",IF(OR($R151=[3]Tabla_Impacto!$H$24,$R151=[3]Tabla_Impacto!$H$27,$R151=[3]Tabla_Impacto!$N$24,$R151=[3]Tabla_Impacto!$T$26,$R151=[3]Tabla_Impacto!$Z$26,$R151=[3]Tabla_Impacto!$AF$26),"Catastrófico","")))))</f>
        <v>Moderado</v>
      </c>
      <c r="T151" s="385">
        <f t="shared" ref="T151" si="186">IF(S151="","",IF(S151="Leve",0.2,IF(S151="Menor",0.4,IF(S151="Moderado",0.6,IF(S151="Mayor",0.8,IF(S151="Catastrófico",1,))))))</f>
        <v>0.6</v>
      </c>
      <c r="U151" s="403" t="str">
        <f t="shared" ref="U151" si="187">IF(OR(AND(P151="Muy Baja",S151="Leve"),AND(P151="Muy Baja",S151="Menor"),AND(P151="Baja",S151="Leve")),"Bajo",IF(OR(AND(P151="Muy baja",S151="Moderado"),AND(P151="Baja",S151="Menor"),AND(P151="Baja",S151="Moderado"),AND(P151="Media",S151="Leve"),AND(P151="Media",S151="Menor"),AND(P151="Media",S151="Moderado"),AND(P151="Alta",S151="Leve"),AND(P151="Alta",S151="Menor")),"Moderado",IF(OR(AND(P151="Muy Baja",S151="Mayor"),AND(P151="Baja",S151="Mayor"),AND(P151="Media",S151="Mayor"),AND(P151="Alta",S151="Moderado"),AND(P151="Alta",S151="Mayor"),AND(P151="Muy Alta",S151="Leve"),AND(P151="Muy Alta",S151="Menor"),AND(P151="Muy Alta",S151="Moderado"),AND(P151="Muy Alta",S151="Mayor")),"Alto",IF(OR(AND(P151="Muy Baja",S151="Catastrófico"),AND(P151="Baja",S151="Catastrófico"),AND(P151="Media",S151="Catastrófico"),AND(P151="Alta",S151="Catastrófico"),AND(P151="Muy Alta",S151="Catastrófico")),"Extremo",""))))</f>
        <v>Alto</v>
      </c>
      <c r="V151" s="136" t="s">
        <v>91</v>
      </c>
      <c r="W151" s="116" t="s">
        <v>1196</v>
      </c>
      <c r="X151" s="117" t="s">
        <v>1197</v>
      </c>
      <c r="Y151" s="118" t="s">
        <v>1198</v>
      </c>
      <c r="Z151" s="135" t="s">
        <v>195</v>
      </c>
      <c r="AA151" s="120" t="str">
        <f t="shared" si="5"/>
        <v>Probabilidad</v>
      </c>
      <c r="AB151" s="121" t="s">
        <v>740</v>
      </c>
      <c r="AC151" s="121" t="s">
        <v>728</v>
      </c>
      <c r="AD151" s="122" t="str">
        <f t="shared" si="6"/>
        <v>30%</v>
      </c>
      <c r="AE151" s="121" t="s">
        <v>729</v>
      </c>
      <c r="AF151" s="121" t="s">
        <v>730</v>
      </c>
      <c r="AG151" s="121" t="s">
        <v>731</v>
      </c>
      <c r="AH151" s="123">
        <f>IFERROR(IF(AA151="Probabilidad",(Q151-(+Q151*AD151)),IF(AA151="Impacto",Q151,"")),"")</f>
        <v>0.7</v>
      </c>
      <c r="AI151" s="122">
        <f t="shared" si="7"/>
        <v>0.7</v>
      </c>
      <c r="AJ151" s="387" t="str">
        <f t="shared" ref="AJ151" si="188">IFERROR(IF(AK151="","",IF(AK151&lt;=0.2,"Muy Baja",IF(AK151&lt;=0.4,"Baja",IF(AK151&lt;=0.6,"Media",IF(AK151&lt;=0.8,"Alta","Muy Alta"))))),"")</f>
        <v>Muy Baja</v>
      </c>
      <c r="AK151" s="388">
        <f t="shared" ref="AK151" si="189">IFERROR(LOOKUP(MAX(AI151:AI157)+1,(AI151:AI157)),"")</f>
        <v>3.8102400000000002E-2</v>
      </c>
      <c r="AL151" s="124">
        <f>IFERROR(IF(AA151="Impacto",(T151-(+T151*AD151)),IF(AA151="Probabilidad",T151,"")),"")</f>
        <v>0.6</v>
      </c>
      <c r="AM151" s="389" t="str">
        <f t="shared" ref="AM151" si="190">IFERROR(IF(AN151="","",IF(AN151&lt;=0.2,"Leve",IF(AN151&lt;=0.4,"Menor",IF(AN151&lt;=0.6,"Moderado",IF(AN151&lt;=0.8,"Mayor","Catastrófico"))))),"")</f>
        <v>Moderado</v>
      </c>
      <c r="AN151" s="388">
        <f t="shared" ref="AN151" si="191">IFERROR(LOOKUP(MAX(AL151:AL157)+1,(AL151:AL157)),"")</f>
        <v>0.6</v>
      </c>
      <c r="AO151" s="384" t="str">
        <f t="shared" ref="AO151" si="192">IFERROR(IF(OR(AND(AJ151="Muy Baja",AM151="Leve"),AND(AJ151="Muy Baja",AM151="Menor"),AND(AJ151="Baja",AM151="Leve")),"Bajo",IF(OR(AND(AJ151="Muy baja",AM151="Moderado"),AND(AJ151="Baja",AM151="Menor"),AND(AJ151="Baja",AM151="Moderado"),AND(AJ151="Media",AM151="Leve"),AND(AJ151="Media",AM151="Menor"),AND(AJ151="Media",AM151="Moderado"),AND(AJ151="Alta",AM151="Leve"),AND(AJ151="Alta",AM151="Menor")),"Moderado",IF(OR(AND(AJ151="Muy Baja",AM151="Mayor"),AND(AJ151="Baja",AM151="Mayor"),AND(AJ151="Media",AM151="Mayor"),AND(AJ151="Alta",AM151="Moderado"),AND(AJ151="Alta",AM151="Mayor"),AND(AJ151="Muy Alta",AM151="Leve"),AND(AJ151="Muy Alta",AM151="Menor"),AND(AJ151="Muy Alta",AM151="Moderado"),AND(AJ151="Muy Alta",AM151="Mayor")),"Alto",IF(OR(AND(AJ151="Muy Baja",AM151="Catastrófico"),AND(AJ151="Baja",AM151="Catastrófico"),AND(AJ151="Media",AM151="Catastrófico"),AND(AJ151="Alta",AM151="Catastrófico"),AND(AJ151="Muy Alta",AM151="Catastrófico")),"Extremo","")))),"")</f>
        <v>Moderado</v>
      </c>
      <c r="AP151" s="367" t="s">
        <v>104</v>
      </c>
      <c r="AQ151" s="120" t="s">
        <v>105</v>
      </c>
      <c r="AR151" s="119" t="s">
        <v>1199</v>
      </c>
      <c r="AS151" s="119" t="s">
        <v>195</v>
      </c>
      <c r="AT151" s="135" t="s">
        <v>1200</v>
      </c>
      <c r="AU151" s="127" t="s">
        <v>733</v>
      </c>
      <c r="AV151" s="370" t="s">
        <v>1201</v>
      </c>
      <c r="AW151" s="142" t="s">
        <v>91</v>
      </c>
      <c r="AX151" s="253" t="s">
        <v>2866</v>
      </c>
      <c r="AY151" s="325" t="s">
        <v>3901</v>
      </c>
      <c r="AZ151" s="325" t="s">
        <v>3902</v>
      </c>
      <c r="BA151" s="143" t="s">
        <v>105</v>
      </c>
      <c r="BB151" s="128" t="s">
        <v>2866</v>
      </c>
      <c r="BC151" s="332"/>
      <c r="BD151" s="128"/>
      <c r="BE151" s="373" t="s">
        <v>2891</v>
      </c>
      <c r="BF151" s="374"/>
      <c r="BG151" s="374"/>
      <c r="BH151" s="131"/>
      <c r="BI151" s="90"/>
      <c r="BJ151" s="90"/>
      <c r="BK151" s="90"/>
      <c r="BL151" s="90"/>
      <c r="BM151" s="90"/>
      <c r="BN151" s="90"/>
      <c r="BO151" s="90"/>
      <c r="BP151" s="90"/>
      <c r="BQ151" s="90"/>
      <c r="BR151" s="90"/>
      <c r="BS151" s="90"/>
      <c r="BT151" s="90"/>
      <c r="BU151" s="90"/>
      <c r="BV151" s="90"/>
      <c r="BW151" s="90"/>
      <c r="BX151" s="90"/>
      <c r="BY151" s="90"/>
      <c r="BZ151" s="90"/>
      <c r="CA151" s="90"/>
      <c r="CB151" s="90"/>
      <c r="CC151" s="90"/>
      <c r="CD151" s="90"/>
      <c r="CE151" s="90"/>
      <c r="CF151" s="90"/>
      <c r="CG151" s="90"/>
      <c r="CH151" s="90"/>
      <c r="CI151" s="90"/>
      <c r="CJ151" s="90"/>
      <c r="CK151" s="90"/>
      <c r="CL151" s="90"/>
      <c r="CM151" s="90"/>
      <c r="CN151" s="90"/>
      <c r="CO151" s="90"/>
      <c r="CP151" s="90"/>
      <c r="CQ151" s="90"/>
      <c r="CR151" s="90"/>
      <c r="CS151" s="90"/>
      <c r="CT151" s="90"/>
      <c r="CU151" s="90"/>
      <c r="CV151" s="90"/>
      <c r="CW151" s="90"/>
      <c r="CX151" s="90"/>
      <c r="CY151" s="90"/>
      <c r="CZ151" s="90"/>
      <c r="DA151" s="90"/>
      <c r="DB151" s="90"/>
      <c r="DC151" s="90"/>
      <c r="DD151" s="90"/>
      <c r="DE151" s="90"/>
      <c r="DF151" s="90"/>
      <c r="DG151" s="90"/>
      <c r="DH151" s="90"/>
      <c r="DI151" s="90"/>
      <c r="DJ151" s="90"/>
      <c r="DK151" s="90"/>
      <c r="DL151" s="90"/>
      <c r="DM151" s="90"/>
      <c r="DN151" s="90"/>
      <c r="DO151" s="90"/>
      <c r="DP151" s="90"/>
      <c r="DQ151" s="90"/>
      <c r="DR151" s="90"/>
      <c r="DS151" s="90"/>
      <c r="DT151" s="90"/>
      <c r="DU151" s="90"/>
      <c r="DV151" s="90"/>
      <c r="DW151" s="90"/>
      <c r="DX151" s="90"/>
      <c r="DY151" s="90"/>
      <c r="DZ151" s="90"/>
      <c r="EA151" s="90"/>
      <c r="EB151" s="90"/>
      <c r="EC151" s="90"/>
      <c r="ED151" s="90"/>
      <c r="EE151" s="90"/>
      <c r="EF151" s="90"/>
      <c r="EG151" s="90"/>
      <c r="EH151" s="90"/>
      <c r="EI151" s="90"/>
      <c r="EJ151" s="90"/>
      <c r="EK151" s="90"/>
      <c r="EL151" s="90"/>
      <c r="EM151" s="90"/>
      <c r="EN151" s="90"/>
      <c r="EO151" s="90"/>
      <c r="EP151" s="90"/>
      <c r="EQ151" s="90"/>
      <c r="ER151" s="90"/>
      <c r="ES151" s="90"/>
      <c r="ET151" s="90"/>
      <c r="EU151" s="90"/>
      <c r="EV151" s="90"/>
      <c r="EW151" s="90"/>
      <c r="EX151" s="90"/>
      <c r="EY151" s="90"/>
      <c r="EZ151" s="90"/>
      <c r="FA151" s="90"/>
      <c r="FB151" s="90"/>
      <c r="FC151" s="90"/>
      <c r="FD151" s="90"/>
      <c r="FE151" s="90"/>
      <c r="FF151" s="90"/>
      <c r="FG151" s="90"/>
      <c r="FH151" s="90"/>
      <c r="FI151" s="90"/>
      <c r="FJ151" s="90"/>
      <c r="FK151" s="90"/>
      <c r="FL151" s="90"/>
      <c r="FM151" s="90"/>
      <c r="FN151" s="90"/>
      <c r="FO151" s="90"/>
      <c r="FP151" s="90"/>
      <c r="FQ151" s="90"/>
      <c r="FR151" s="90"/>
      <c r="FS151" s="90"/>
      <c r="FT151" s="90"/>
      <c r="FU151" s="90"/>
      <c r="FV151" s="90"/>
      <c r="FW151" s="90"/>
      <c r="FX151" s="90"/>
      <c r="FY151" s="90"/>
      <c r="FZ151" s="90"/>
      <c r="GA151" s="90"/>
      <c r="GB151" s="90"/>
      <c r="GC151" s="90"/>
      <c r="GD151" s="90"/>
      <c r="GE151" s="90"/>
      <c r="GF151" s="90"/>
      <c r="GG151" s="90"/>
      <c r="GH151" s="90"/>
      <c r="GI151" s="90"/>
      <c r="GJ151" s="90"/>
      <c r="GK151" s="90"/>
      <c r="GL151" s="90"/>
      <c r="GM151" s="90"/>
      <c r="GN151" s="90"/>
      <c r="GO151" s="90"/>
      <c r="GP151" s="90"/>
      <c r="GQ151" s="90"/>
      <c r="GR151" s="90"/>
      <c r="GS151" s="90"/>
      <c r="GT151" s="90"/>
      <c r="GU151" s="90"/>
      <c r="GV151" s="90"/>
      <c r="GW151" s="90"/>
      <c r="GX151" s="90"/>
      <c r="GY151" s="90"/>
      <c r="GZ151" s="90"/>
      <c r="HA151" s="90"/>
      <c r="HB151" s="90"/>
      <c r="HC151" s="90"/>
      <c r="HD151" s="90"/>
      <c r="HE151" s="90"/>
      <c r="HF151" s="90"/>
      <c r="HG151" s="90"/>
      <c r="HH151" s="90"/>
      <c r="HI151" s="90"/>
      <c r="HJ151" s="90"/>
      <c r="HK151" s="90"/>
      <c r="HL151" s="90"/>
      <c r="HM151" s="90"/>
      <c r="HN151" s="90"/>
      <c r="HO151" s="90"/>
      <c r="HP151" s="90"/>
      <c r="HQ151" s="90"/>
      <c r="HR151" s="90"/>
      <c r="HS151" s="90"/>
      <c r="HT151" s="90"/>
      <c r="HU151" s="90"/>
      <c r="HV151" s="90"/>
      <c r="HW151" s="90"/>
      <c r="HX151" s="90"/>
      <c r="HY151" s="90"/>
      <c r="HZ151" s="90"/>
      <c r="IA151" s="90"/>
      <c r="IB151" s="90"/>
      <c r="IC151" s="90"/>
      <c r="ID151" s="90"/>
      <c r="IE151" s="90"/>
      <c r="IF151" s="90"/>
      <c r="IG151" s="90"/>
      <c r="IH151" s="90"/>
      <c r="II151" s="90"/>
      <c r="IJ151" s="90"/>
      <c r="IK151" s="90"/>
      <c r="IL151" s="90"/>
      <c r="IM151" s="90"/>
      <c r="IN151" s="90"/>
      <c r="IO151" s="90"/>
      <c r="IP151" s="90"/>
      <c r="IQ151" s="90"/>
      <c r="IR151" s="90"/>
      <c r="IS151" s="90"/>
      <c r="IT151" s="90"/>
      <c r="IU151" s="90"/>
      <c r="IV151" s="90"/>
      <c r="IW151" s="90"/>
      <c r="IX151" s="90"/>
      <c r="IY151" s="90"/>
      <c r="IZ151" s="90"/>
      <c r="JA151" s="90"/>
      <c r="JB151" s="90"/>
      <c r="JC151" s="90"/>
      <c r="JD151" s="90"/>
      <c r="JE151" s="90"/>
      <c r="JF151" s="90"/>
      <c r="JG151" s="90"/>
      <c r="JH151" s="90"/>
      <c r="JI151" s="90"/>
      <c r="JJ151" s="90"/>
      <c r="JK151" s="90"/>
      <c r="JL151" s="90"/>
      <c r="JM151" s="90"/>
      <c r="JN151" s="90"/>
      <c r="JO151" s="90"/>
      <c r="JP151" s="90"/>
      <c r="JQ151" s="90"/>
      <c r="JR151" s="90"/>
      <c r="JS151" s="90"/>
      <c r="JT151" s="90"/>
      <c r="JU151" s="90"/>
      <c r="JV151" s="90"/>
      <c r="JW151" s="90"/>
      <c r="JX151" s="90"/>
      <c r="JY151" s="90"/>
      <c r="JZ151" s="90"/>
      <c r="KA151" s="90"/>
      <c r="KB151" s="90"/>
      <c r="KC151" s="90"/>
      <c r="KD151" s="90"/>
      <c r="KE151" s="90"/>
      <c r="KF151" s="90"/>
      <c r="KG151" s="90"/>
      <c r="KH151" s="90"/>
      <c r="KI151" s="90"/>
      <c r="KJ151" s="90"/>
      <c r="KK151" s="90"/>
      <c r="KL151" s="90"/>
      <c r="KM151" s="90"/>
      <c r="KN151" s="90"/>
      <c r="KO151" s="90"/>
      <c r="KP151" s="90"/>
      <c r="KQ151" s="90"/>
      <c r="KR151" s="90"/>
      <c r="KS151" s="90"/>
      <c r="KT151" s="90"/>
      <c r="KU151" s="90"/>
      <c r="KV151" s="90"/>
      <c r="KW151" s="90"/>
      <c r="KX151" s="90"/>
      <c r="KY151" s="90"/>
      <c r="KZ151" s="90"/>
      <c r="LA151" s="90"/>
      <c r="LB151" s="90"/>
      <c r="LC151" s="90"/>
      <c r="LD151" s="90"/>
      <c r="LE151" s="90"/>
      <c r="LF151" s="90"/>
      <c r="LG151" s="90"/>
      <c r="LH151" s="90"/>
      <c r="LI151" s="90"/>
      <c r="LJ151" s="90"/>
      <c r="LK151" s="90"/>
      <c r="LL151" s="90"/>
      <c r="LM151" s="90"/>
      <c r="LN151" s="90"/>
      <c r="LO151" s="90"/>
      <c r="LP151" s="90"/>
      <c r="LQ151" s="90"/>
      <c r="LR151" s="90"/>
      <c r="LS151" s="90"/>
      <c r="LT151" s="90"/>
      <c r="LU151" s="90"/>
      <c r="LV151" s="90"/>
      <c r="LW151" s="90"/>
      <c r="LX151" s="90"/>
      <c r="LY151" s="90"/>
      <c r="LZ151" s="90"/>
      <c r="MA151" s="90"/>
      <c r="MB151" s="90"/>
      <c r="MC151" s="90"/>
      <c r="MD151" s="90"/>
      <c r="ME151" s="90"/>
      <c r="MF151" s="90"/>
      <c r="MG151" s="90"/>
      <c r="MH151" s="90"/>
      <c r="MI151" s="90"/>
      <c r="MJ151" s="90"/>
      <c r="MK151" s="90"/>
      <c r="ML151" s="90"/>
      <c r="MM151" s="90"/>
      <c r="MN151" s="90"/>
      <c r="MO151" s="90"/>
      <c r="MP151" s="90"/>
      <c r="MQ151" s="90"/>
      <c r="MR151" s="90"/>
      <c r="MS151" s="90"/>
      <c r="MT151" s="90"/>
      <c r="MU151" s="90"/>
      <c r="MV151" s="90"/>
      <c r="MW151" s="90"/>
      <c r="MX151" s="90"/>
      <c r="MY151" s="90"/>
      <c r="MZ151" s="90"/>
      <c r="NA151" s="90"/>
      <c r="NB151" s="90"/>
      <c r="NC151" s="90"/>
      <c r="ND151" s="90"/>
      <c r="NE151" s="90"/>
      <c r="NF151" s="90"/>
      <c r="NG151" s="90"/>
      <c r="NH151" s="90"/>
      <c r="NI151" s="90"/>
      <c r="NJ151" s="90"/>
      <c r="NK151" s="90"/>
      <c r="NL151" s="90"/>
      <c r="NM151" s="90"/>
      <c r="NN151" s="90"/>
      <c r="NO151" s="90"/>
      <c r="NP151" s="90"/>
      <c r="NQ151" s="90"/>
      <c r="NR151" s="90"/>
      <c r="NS151" s="90"/>
      <c r="NT151" s="90"/>
      <c r="NU151" s="90"/>
      <c r="NV151" s="90"/>
      <c r="NW151" s="90"/>
      <c r="NX151" s="90"/>
      <c r="NY151" s="90"/>
      <c r="NZ151" s="90"/>
      <c r="OA151" s="90"/>
      <c r="OB151" s="90"/>
      <c r="OC151" s="90"/>
      <c r="OD151" s="90"/>
      <c r="OE151" s="90"/>
      <c r="OF151" s="90"/>
      <c r="OG151" s="90"/>
      <c r="OH151" s="90"/>
      <c r="OI151" s="90"/>
      <c r="OJ151" s="90"/>
      <c r="OK151" s="90"/>
      <c r="OL151" s="90"/>
      <c r="OM151" s="90"/>
      <c r="ON151" s="90"/>
      <c r="OO151" s="90"/>
      <c r="OP151" s="90"/>
      <c r="OQ151" s="90"/>
      <c r="OR151" s="90"/>
      <c r="OS151" s="90"/>
      <c r="OT151" s="90"/>
      <c r="OU151" s="90"/>
      <c r="OV151" s="90"/>
      <c r="OW151" s="90"/>
      <c r="OX151" s="90"/>
      <c r="OY151" s="90"/>
      <c r="OZ151" s="90"/>
      <c r="PA151" s="90"/>
      <c r="PB151" s="90"/>
      <c r="PC151" s="90"/>
      <c r="PD151" s="90"/>
      <c r="PE151" s="90"/>
      <c r="PF151" s="90"/>
      <c r="PG151" s="90"/>
      <c r="PH151" s="90"/>
      <c r="PI151" s="90"/>
      <c r="PJ151" s="90"/>
      <c r="PK151" s="90"/>
      <c r="PL151" s="90"/>
      <c r="PM151" s="90"/>
      <c r="PN151" s="90"/>
      <c r="PO151" s="90"/>
      <c r="PP151" s="90"/>
      <c r="PQ151" s="90"/>
      <c r="PR151" s="90"/>
      <c r="PS151" s="90"/>
      <c r="PT151" s="90"/>
      <c r="PU151" s="90"/>
      <c r="PV151" s="90"/>
      <c r="PW151" s="90"/>
      <c r="PX151" s="90"/>
      <c r="PY151" s="90"/>
      <c r="PZ151" s="90"/>
      <c r="QA151" s="90"/>
      <c r="QB151" s="90"/>
      <c r="QC151" s="90"/>
      <c r="QD151" s="90"/>
      <c r="QE151" s="90"/>
      <c r="QF151" s="90"/>
      <c r="QG151" s="90"/>
      <c r="QH151" s="90"/>
      <c r="QI151" s="90"/>
      <c r="QJ151" s="90"/>
      <c r="QK151" s="90"/>
      <c r="QL151" s="90"/>
      <c r="QM151" s="90"/>
      <c r="QN151" s="90"/>
      <c r="QO151" s="90"/>
      <c r="QP151" s="90"/>
      <c r="QQ151" s="90"/>
      <c r="QR151" s="90"/>
      <c r="QS151" s="90"/>
      <c r="QT151" s="90"/>
      <c r="QU151" s="90"/>
      <c r="QV151" s="90"/>
      <c r="QW151" s="90"/>
      <c r="QX151" s="90"/>
      <c r="QY151" s="90"/>
      <c r="QZ151" s="90"/>
      <c r="RA151" s="90"/>
      <c r="RB151" s="90"/>
      <c r="RC151" s="90"/>
      <c r="RD151" s="90"/>
      <c r="RE151" s="90"/>
      <c r="RF151" s="90"/>
      <c r="RG151" s="90"/>
      <c r="RH151" s="90"/>
      <c r="RI151" s="90"/>
      <c r="RJ151" s="90"/>
      <c r="RK151" s="90"/>
      <c r="RL151" s="90"/>
      <c r="RM151" s="90"/>
      <c r="RN151" s="90"/>
      <c r="RO151" s="90"/>
      <c r="RP151" s="90"/>
      <c r="RQ151" s="90"/>
      <c r="RR151" s="90"/>
      <c r="RS151" s="90"/>
      <c r="RT151" s="90"/>
      <c r="RU151" s="90"/>
      <c r="RV151" s="90"/>
      <c r="RW151" s="90"/>
      <c r="RX151" s="90"/>
      <c r="RY151" s="90"/>
      <c r="RZ151" s="90"/>
      <c r="SA151" s="90"/>
      <c r="SB151" s="90"/>
      <c r="SC151" s="90"/>
      <c r="SD151" s="90"/>
      <c r="SE151" s="90"/>
      <c r="SF151" s="90"/>
      <c r="SG151" s="90"/>
      <c r="SH151" s="90"/>
      <c r="SI151" s="90"/>
      <c r="SJ151" s="90"/>
      <c r="SK151" s="90"/>
      <c r="SL151" s="90"/>
      <c r="SM151" s="90"/>
      <c r="SN151" s="90"/>
      <c r="SO151" s="90"/>
      <c r="SP151" s="90"/>
      <c r="SQ151" s="90"/>
      <c r="SR151" s="90"/>
      <c r="SS151" s="90"/>
      <c r="ST151" s="90"/>
      <c r="SU151" s="90"/>
      <c r="SV151" s="90"/>
      <c r="SW151" s="90"/>
      <c r="SX151" s="90"/>
      <c r="SY151" s="90"/>
      <c r="SZ151" s="90"/>
      <c r="TA151" s="90"/>
      <c r="TB151" s="90"/>
      <c r="TC151" s="90"/>
      <c r="TD151" s="90"/>
      <c r="TE151" s="90"/>
      <c r="TF151" s="90"/>
      <c r="TG151" s="90"/>
      <c r="TH151" s="90"/>
      <c r="TI151" s="90"/>
      <c r="TJ151" s="90"/>
      <c r="TK151" s="90"/>
      <c r="TL151" s="90"/>
      <c r="TM151" s="90"/>
      <c r="TN151" s="90"/>
      <c r="TO151" s="90"/>
      <c r="TP151" s="90"/>
      <c r="TQ151" s="90"/>
      <c r="TR151" s="90"/>
      <c r="TS151" s="90"/>
      <c r="TT151" s="90"/>
      <c r="TU151" s="90"/>
      <c r="TV151" s="90"/>
      <c r="TW151" s="90"/>
      <c r="TX151" s="90"/>
      <c r="TY151" s="90"/>
      <c r="TZ151" s="90"/>
      <c r="UA151" s="90"/>
      <c r="UB151" s="90"/>
      <c r="UC151" s="90"/>
      <c r="UD151" s="90"/>
      <c r="UE151" s="90"/>
      <c r="UF151" s="90"/>
      <c r="UG151" s="90"/>
      <c r="UH151" s="90"/>
      <c r="UI151" s="90"/>
      <c r="UJ151" s="90"/>
      <c r="UK151" s="90"/>
      <c r="UL151" s="90"/>
      <c r="UM151" s="90"/>
      <c r="UN151" s="90"/>
      <c r="UO151" s="90"/>
      <c r="UP151" s="90"/>
      <c r="UQ151" s="90"/>
      <c r="UR151" s="90"/>
      <c r="US151" s="90"/>
      <c r="UT151" s="90"/>
      <c r="UU151" s="90"/>
      <c r="UV151" s="90"/>
      <c r="UW151" s="90"/>
      <c r="UX151" s="90"/>
      <c r="UY151" s="90"/>
      <c r="UZ151" s="90"/>
      <c r="VA151" s="90"/>
      <c r="VB151" s="90"/>
      <c r="VC151" s="90"/>
      <c r="VD151" s="90"/>
      <c r="VE151" s="90"/>
      <c r="VF151" s="90"/>
      <c r="VG151" s="90"/>
      <c r="VH151" s="90"/>
      <c r="VI151" s="90"/>
      <c r="VJ151" s="90"/>
      <c r="VK151" s="90"/>
      <c r="VL151" s="90"/>
      <c r="VM151" s="90"/>
      <c r="VN151" s="90"/>
      <c r="VO151" s="90"/>
      <c r="VP151" s="90"/>
      <c r="VQ151" s="90"/>
      <c r="VR151" s="90"/>
      <c r="VS151" s="90"/>
      <c r="VT151" s="90"/>
      <c r="VU151" s="90"/>
      <c r="VV151" s="90"/>
      <c r="VW151" s="90"/>
      <c r="VX151" s="90"/>
      <c r="VY151" s="90"/>
      <c r="VZ151" s="90"/>
      <c r="WA151" s="90"/>
      <c r="WB151" s="90"/>
      <c r="WC151" s="90"/>
      <c r="WD151" s="90"/>
      <c r="WE151" s="90"/>
      <c r="WF151" s="90"/>
      <c r="WG151" s="90"/>
      <c r="WH151" s="90"/>
      <c r="WI151" s="90"/>
      <c r="WJ151" s="90"/>
      <c r="WK151" s="90"/>
      <c r="WL151" s="90"/>
      <c r="WM151" s="90"/>
      <c r="WN151" s="90"/>
      <c r="WO151" s="90"/>
      <c r="WP151" s="90"/>
      <c r="WQ151" s="90"/>
      <c r="WR151" s="90"/>
      <c r="WS151" s="90"/>
      <c r="WT151" s="90"/>
      <c r="WU151" s="90"/>
      <c r="WV151" s="90"/>
      <c r="WW151" s="90"/>
      <c r="WX151" s="90"/>
      <c r="WY151" s="90"/>
      <c r="WZ151" s="90"/>
      <c r="XA151" s="90"/>
      <c r="XB151" s="90"/>
      <c r="XC151" s="90"/>
      <c r="XD151" s="90"/>
      <c r="XE151" s="90"/>
      <c r="XF151" s="90"/>
      <c r="XG151" s="90"/>
      <c r="XH151" s="90"/>
      <c r="XI151" s="90"/>
      <c r="XJ151" s="90"/>
      <c r="XK151" s="90"/>
      <c r="XL151" s="90"/>
      <c r="XM151" s="90"/>
      <c r="XN151" s="90"/>
      <c r="XO151" s="90"/>
      <c r="XP151" s="90"/>
      <c r="XQ151" s="90"/>
      <c r="XR151" s="90"/>
      <c r="XS151" s="90"/>
      <c r="XT151" s="90"/>
      <c r="XU151" s="90"/>
      <c r="XV151" s="90"/>
      <c r="XW151" s="90"/>
      <c r="XX151" s="90"/>
      <c r="XY151" s="90"/>
      <c r="XZ151" s="90"/>
      <c r="YA151" s="90"/>
      <c r="YB151" s="90"/>
      <c r="YC151" s="90"/>
      <c r="YD151" s="90"/>
      <c r="YE151" s="90"/>
      <c r="YF151" s="90"/>
      <c r="YG151" s="90"/>
      <c r="YH151" s="90"/>
      <c r="YI151" s="90"/>
      <c r="YJ151" s="90"/>
      <c r="YK151" s="90"/>
      <c r="YL151" s="90"/>
      <c r="YM151" s="90"/>
      <c r="YN151" s="90"/>
      <c r="YO151" s="90"/>
      <c r="YP151" s="90"/>
      <c r="YQ151" s="90"/>
      <c r="YR151" s="90"/>
      <c r="YS151" s="90"/>
      <c r="YT151" s="90"/>
      <c r="YU151" s="90"/>
      <c r="YV151" s="90"/>
      <c r="YW151" s="90"/>
      <c r="YX151" s="90"/>
      <c r="YY151" s="90"/>
      <c r="YZ151" s="90"/>
      <c r="ZA151" s="90"/>
      <c r="ZB151" s="90"/>
      <c r="ZC151" s="90"/>
      <c r="ZD151" s="90"/>
      <c r="ZE151" s="90"/>
      <c r="ZF151" s="90"/>
      <c r="ZG151" s="90"/>
      <c r="ZH151" s="90"/>
      <c r="ZI151" s="90"/>
      <c r="ZJ151" s="90"/>
      <c r="ZK151" s="90"/>
      <c r="ZL151" s="90"/>
      <c r="ZM151" s="90"/>
      <c r="ZN151" s="90"/>
      <c r="ZO151" s="90"/>
      <c r="ZP151" s="90"/>
      <c r="ZQ151" s="90"/>
      <c r="ZR151" s="90"/>
      <c r="ZS151" s="90"/>
      <c r="ZT151" s="90"/>
      <c r="ZU151" s="90"/>
      <c r="ZV151" s="90"/>
      <c r="ZW151" s="90"/>
      <c r="ZX151" s="90"/>
      <c r="ZY151" s="90"/>
      <c r="ZZ151" s="90"/>
      <c r="AAA151" s="90"/>
      <c r="AAB151" s="90"/>
      <c r="AAC151" s="90"/>
      <c r="AAD151" s="90"/>
      <c r="AAE151" s="90"/>
      <c r="AAF151" s="90"/>
      <c r="AAG151" s="90"/>
      <c r="AAH151" s="90"/>
      <c r="AAI151" s="90"/>
      <c r="AAJ151" s="90"/>
      <c r="AAK151" s="90"/>
      <c r="AAL151" s="90"/>
      <c r="AAM151" s="90"/>
      <c r="AAN151" s="90"/>
      <c r="AAO151" s="90"/>
      <c r="AAP151" s="90"/>
      <c r="AAQ151" s="90"/>
      <c r="AAR151" s="90"/>
      <c r="AAS151" s="90"/>
      <c r="AAT151" s="90"/>
      <c r="AAU151" s="90"/>
      <c r="AAV151" s="90"/>
      <c r="AAW151" s="90"/>
      <c r="AAX151" s="90"/>
      <c r="AAY151" s="90"/>
      <c r="AAZ151" s="90"/>
      <c r="ABA151" s="90"/>
      <c r="ABB151" s="90"/>
      <c r="ABC151" s="90"/>
      <c r="ABD151" s="90"/>
      <c r="ABE151" s="90"/>
      <c r="ABF151" s="90"/>
      <c r="ABG151" s="90"/>
      <c r="ABH151" s="90"/>
      <c r="ABI151" s="90"/>
      <c r="ABJ151" s="90"/>
      <c r="ABK151" s="90"/>
      <c r="ABL151" s="90"/>
      <c r="ABM151" s="90"/>
      <c r="ABN151" s="90"/>
      <c r="ABO151" s="90"/>
      <c r="ABP151" s="90"/>
      <c r="ABQ151" s="90"/>
      <c r="ABR151" s="90"/>
      <c r="ABS151" s="90"/>
      <c r="ABT151" s="90"/>
      <c r="ABU151" s="90"/>
      <c r="ABV151" s="90"/>
      <c r="ABW151" s="90"/>
      <c r="ABX151" s="90"/>
      <c r="ABY151" s="90"/>
      <c r="ABZ151" s="90"/>
      <c r="ACA151" s="90"/>
      <c r="ACB151" s="90"/>
      <c r="ACC151" s="90"/>
      <c r="ACD151" s="90"/>
      <c r="ACE151" s="90"/>
      <c r="ACF151" s="90"/>
      <c r="ACG151" s="90"/>
      <c r="ACH151" s="90"/>
      <c r="ACI151" s="90"/>
      <c r="ACJ151" s="90"/>
      <c r="ACK151" s="90"/>
      <c r="ACL151" s="90"/>
      <c r="ACM151" s="90"/>
      <c r="ACN151" s="90"/>
      <c r="ACO151" s="90"/>
      <c r="ACP151" s="90"/>
      <c r="ACQ151" s="90"/>
      <c r="ACR151" s="90"/>
      <c r="ACS151" s="90"/>
      <c r="ACT151" s="90"/>
      <c r="ACU151" s="90"/>
      <c r="ACV151" s="90"/>
      <c r="ACW151" s="90"/>
      <c r="ACX151" s="90"/>
      <c r="ACY151" s="90"/>
      <c r="ACZ151" s="90"/>
      <c r="ADA151" s="90"/>
      <c r="ADB151" s="90"/>
      <c r="ADC151" s="90"/>
      <c r="ADD151" s="90"/>
      <c r="ADE151" s="90"/>
      <c r="ADF151" s="90"/>
      <c r="ADG151" s="90"/>
      <c r="ADH151" s="90"/>
      <c r="ADI151" s="90"/>
      <c r="ADJ151" s="90"/>
      <c r="ADK151" s="90"/>
      <c r="ADL151" s="90"/>
      <c r="ADM151" s="90"/>
      <c r="ADN151" s="90"/>
      <c r="ADO151" s="90"/>
      <c r="ADP151" s="90"/>
      <c r="ADQ151" s="90"/>
      <c r="ADR151" s="90"/>
      <c r="ADS151" s="90"/>
      <c r="ADT151" s="90"/>
      <c r="ADU151" s="90"/>
      <c r="ADV151" s="90"/>
      <c r="ADW151" s="90"/>
      <c r="ADX151" s="90"/>
      <c r="ADY151" s="90"/>
      <c r="ADZ151" s="90"/>
      <c r="AEA151" s="90"/>
      <c r="AEB151" s="90"/>
      <c r="AEC151" s="90"/>
      <c r="AED151" s="90"/>
      <c r="AEE151" s="90"/>
      <c r="AEF151" s="90"/>
      <c r="AEG151" s="90"/>
      <c r="AEH151" s="90"/>
      <c r="AEI151" s="90"/>
      <c r="AEJ151" s="90"/>
      <c r="AEK151" s="90"/>
      <c r="AEL151" s="90"/>
      <c r="AEM151" s="90"/>
      <c r="AEN151" s="90"/>
      <c r="AEO151" s="90"/>
      <c r="AEP151" s="90"/>
      <c r="AEQ151" s="90"/>
      <c r="AER151" s="90"/>
      <c r="AES151" s="90"/>
      <c r="AET151" s="90"/>
      <c r="AEU151" s="90"/>
      <c r="AEV151" s="90"/>
      <c r="AEW151" s="90"/>
      <c r="AEX151" s="90"/>
      <c r="AEY151" s="90"/>
      <c r="AEZ151" s="90"/>
      <c r="AFA151" s="90"/>
      <c r="AFB151" s="90"/>
      <c r="AFC151" s="90"/>
      <c r="AFD151" s="90"/>
      <c r="AFE151" s="90"/>
      <c r="AFF151" s="90"/>
      <c r="AFG151" s="90"/>
      <c r="AFH151" s="90"/>
      <c r="AFI151" s="90"/>
      <c r="AFJ151" s="90"/>
      <c r="AFK151" s="90"/>
      <c r="AFL151" s="90"/>
      <c r="AFM151" s="90"/>
      <c r="AFN151" s="90"/>
      <c r="AFO151" s="90"/>
      <c r="AFP151" s="90"/>
      <c r="AFQ151" s="90"/>
      <c r="AFR151" s="90"/>
      <c r="AFS151" s="90"/>
      <c r="AFT151" s="90"/>
      <c r="AFU151" s="90"/>
      <c r="AFV151" s="90"/>
      <c r="AFW151" s="90"/>
      <c r="AFX151" s="90"/>
      <c r="AFY151" s="90"/>
      <c r="AFZ151" s="90"/>
      <c r="AGA151" s="90"/>
      <c r="AGB151" s="90"/>
      <c r="AGC151" s="90"/>
      <c r="AGD151" s="90"/>
      <c r="AGE151" s="90"/>
      <c r="AGF151" s="90"/>
      <c r="AGG151" s="90"/>
      <c r="AGH151" s="90"/>
      <c r="AGI151" s="90"/>
      <c r="AGJ151" s="90"/>
      <c r="AGK151" s="90"/>
      <c r="AGL151" s="90"/>
      <c r="AGM151" s="90"/>
      <c r="AGN151" s="90"/>
      <c r="AGO151" s="90"/>
      <c r="AGP151" s="90"/>
      <c r="AGQ151" s="90"/>
      <c r="AGR151" s="90"/>
      <c r="AGS151" s="90"/>
      <c r="AGT151" s="90"/>
      <c r="AGU151" s="90"/>
      <c r="AGV151" s="90"/>
      <c r="AGW151" s="90"/>
      <c r="AGX151" s="90"/>
      <c r="AGY151" s="90"/>
      <c r="AGZ151" s="90"/>
      <c r="AHA151" s="90"/>
      <c r="AHB151" s="90"/>
      <c r="AHC151" s="90"/>
      <c r="AHD151" s="90"/>
      <c r="AHE151" s="90"/>
      <c r="AHF151" s="90"/>
      <c r="AHG151" s="90"/>
      <c r="AHH151" s="90"/>
      <c r="AHI151" s="90"/>
      <c r="AHJ151" s="90"/>
      <c r="AHK151" s="90"/>
      <c r="AHL151" s="90"/>
      <c r="AHM151" s="90"/>
      <c r="AHN151" s="90"/>
      <c r="AHO151" s="90"/>
      <c r="AHP151" s="90"/>
      <c r="AHQ151" s="90"/>
      <c r="AHR151" s="90"/>
      <c r="AHS151" s="90"/>
      <c r="AHT151" s="90"/>
      <c r="AHU151" s="90"/>
      <c r="AHV151" s="90"/>
      <c r="AHW151" s="90"/>
      <c r="AHX151" s="90"/>
      <c r="AHY151" s="90"/>
      <c r="AHZ151" s="90"/>
      <c r="AIA151" s="90"/>
      <c r="AIB151" s="90"/>
      <c r="AIC151" s="90"/>
      <c r="AID151" s="90"/>
      <c r="AIE151" s="90"/>
      <c r="AIF151" s="90"/>
      <c r="AIG151" s="90"/>
      <c r="AIH151" s="90"/>
      <c r="AII151" s="90"/>
      <c r="AIJ151" s="90"/>
      <c r="AIK151" s="90"/>
      <c r="AIL151" s="90"/>
      <c r="AIM151" s="90"/>
      <c r="AIN151" s="90"/>
      <c r="AIO151" s="90"/>
      <c r="AIP151" s="90"/>
      <c r="AIQ151" s="90"/>
      <c r="AIR151" s="90"/>
      <c r="AIS151" s="90"/>
      <c r="AIT151" s="90"/>
      <c r="AIU151" s="90"/>
      <c r="AIV151" s="90"/>
      <c r="AIW151" s="90"/>
      <c r="AIX151" s="90"/>
      <c r="AIY151" s="90"/>
      <c r="AIZ151" s="90"/>
      <c r="AJA151" s="90"/>
      <c r="AJB151" s="90"/>
      <c r="AJC151" s="90"/>
      <c r="AJD151" s="90"/>
      <c r="AJE151" s="90"/>
      <c r="AJF151" s="90"/>
      <c r="AJG151" s="90"/>
      <c r="AJH151" s="90"/>
      <c r="AJI151" s="90"/>
      <c r="AJJ151" s="90"/>
      <c r="AJK151" s="90"/>
      <c r="AJL151" s="90"/>
      <c r="AJM151" s="90"/>
      <c r="AJN151" s="90"/>
      <c r="AJO151" s="90"/>
      <c r="AJP151" s="90"/>
      <c r="AJQ151" s="90"/>
      <c r="AJR151" s="90"/>
      <c r="AJS151" s="90"/>
      <c r="AJT151" s="90"/>
      <c r="AJU151" s="90"/>
      <c r="AJV151" s="90"/>
      <c r="AJW151" s="90"/>
      <c r="AJX151" s="90"/>
      <c r="AJY151" s="90"/>
      <c r="AJZ151" s="90"/>
      <c r="AKA151" s="90"/>
      <c r="AKB151" s="90"/>
      <c r="AKC151" s="90"/>
      <c r="AKD151" s="90"/>
      <c r="AKE151" s="90"/>
      <c r="AKF151" s="90"/>
      <c r="AKG151" s="90"/>
      <c r="AKH151" s="90"/>
      <c r="AKI151" s="90"/>
      <c r="AKJ151" s="90"/>
      <c r="AKK151" s="90"/>
      <c r="AKL151" s="90"/>
      <c r="AKM151" s="90"/>
      <c r="AKN151" s="90"/>
      <c r="AKO151" s="90"/>
      <c r="AKP151" s="90"/>
      <c r="AKQ151" s="90"/>
      <c r="AKR151" s="90"/>
      <c r="AKS151" s="90"/>
      <c r="AKT151" s="90"/>
      <c r="AKU151" s="90"/>
      <c r="AKV151" s="90"/>
      <c r="AKW151" s="90"/>
      <c r="AKX151" s="90"/>
      <c r="AKY151" s="90"/>
      <c r="AKZ151" s="90"/>
      <c r="ALA151" s="90"/>
      <c r="ALB151" s="90"/>
      <c r="ALC151" s="90"/>
      <c r="ALD151" s="90"/>
      <c r="ALE151" s="90"/>
      <c r="ALF151" s="90"/>
      <c r="ALG151" s="90"/>
      <c r="ALH151" s="90"/>
      <c r="ALI151" s="90"/>
      <c r="ALJ151" s="90"/>
      <c r="ALK151" s="90"/>
      <c r="ALL151" s="90"/>
      <c r="ALM151" s="90"/>
      <c r="ALN151" s="90"/>
      <c r="ALO151" s="90"/>
      <c r="ALP151" s="90"/>
      <c r="ALQ151" s="90"/>
      <c r="ALR151" s="90"/>
      <c r="ALS151" s="90"/>
      <c r="ALT151" s="90"/>
      <c r="ALU151" s="90"/>
      <c r="ALV151" s="90"/>
      <c r="ALW151" s="90"/>
      <c r="ALX151" s="90"/>
      <c r="ALY151" s="90"/>
      <c r="ALZ151" s="90"/>
      <c r="AMA151" s="90"/>
      <c r="AMB151" s="90"/>
      <c r="AMC151" s="90"/>
      <c r="AMD151" s="90"/>
      <c r="AME151" s="90"/>
      <c r="AMF151" s="90"/>
      <c r="AMG151" s="90"/>
      <c r="AMH151" s="90"/>
      <c r="AMI151" s="90"/>
    </row>
    <row r="152" spans="1:1023" ht="90" customHeight="1" x14ac:dyDescent="0.3">
      <c r="A152" s="430">
        <v>49</v>
      </c>
      <c r="B152" s="433" t="s">
        <v>712</v>
      </c>
      <c r="C152" s="367"/>
      <c r="D152" s="433" t="s">
        <v>185</v>
      </c>
      <c r="E152" s="433" t="s">
        <v>186</v>
      </c>
      <c r="F152" s="427"/>
      <c r="G152" s="367"/>
      <c r="H152" s="416"/>
      <c r="I152" s="369"/>
      <c r="J152" s="136" t="s">
        <v>735</v>
      </c>
      <c r="K152" s="115" t="s">
        <v>1202</v>
      </c>
      <c r="L152" s="369"/>
      <c r="M152" s="419"/>
      <c r="N152" s="374"/>
      <c r="O152" s="369"/>
      <c r="P152" s="391"/>
      <c r="Q152" s="385"/>
      <c r="R152" s="393"/>
      <c r="S152" s="394"/>
      <c r="T152" s="385"/>
      <c r="U152" s="404"/>
      <c r="V152" s="136" t="s">
        <v>112</v>
      </c>
      <c r="W152" s="116" t="s">
        <v>1203</v>
      </c>
      <c r="X152" s="161" t="s">
        <v>1204</v>
      </c>
      <c r="Y152" s="162" t="s">
        <v>94</v>
      </c>
      <c r="Z152" s="115" t="s">
        <v>195</v>
      </c>
      <c r="AA152" s="120" t="str">
        <f t="shared" si="5"/>
        <v>Probabilidad</v>
      </c>
      <c r="AB152" s="121" t="s">
        <v>727</v>
      </c>
      <c r="AC152" s="121" t="s">
        <v>728</v>
      </c>
      <c r="AD152" s="122" t="str">
        <f t="shared" si="6"/>
        <v>40%</v>
      </c>
      <c r="AE152" s="121" t="s">
        <v>954</v>
      </c>
      <c r="AF152" s="121" t="s">
        <v>730</v>
      </c>
      <c r="AG152" s="121" t="s">
        <v>731</v>
      </c>
      <c r="AH152" s="123">
        <f>IFERROR(IF(AND(AA151="Probabilidad",AA152="Probabilidad"),(AI151-(+AI151*AD152)),IF(AND(AA152="Probabilidad",AA151="Impacto"),(AI151-(+AI151*AD152)),IF(AA152="Impacto",AI151,""))),"")</f>
        <v>0.42</v>
      </c>
      <c r="AI152" s="122">
        <f t="shared" si="7"/>
        <v>0.42</v>
      </c>
      <c r="AJ152" s="387"/>
      <c r="AK152" s="388"/>
      <c r="AL152" s="124">
        <f t="shared" ref="AL152:AL157" si="193">IFERROR(IF(AND(AA151="Impacto",AA152="Impacto"),(AL151-(+AL151*AD152)),IF(AND(AA152="Impacto",AA151="Probabilidad"),(AL151-(+AL151*AD152)),IF(AA152="Probabilidad",AL151,""))),"")</f>
        <v>0.6</v>
      </c>
      <c r="AM152" s="389"/>
      <c r="AN152" s="388"/>
      <c r="AO152" s="384"/>
      <c r="AP152" s="367"/>
      <c r="AQ152" s="120" t="s">
        <v>118</v>
      </c>
      <c r="AR152" s="119" t="s">
        <v>1205</v>
      </c>
      <c r="AS152" s="119" t="s">
        <v>195</v>
      </c>
      <c r="AT152" s="126">
        <v>44742</v>
      </c>
      <c r="AU152" s="127" t="s">
        <v>733</v>
      </c>
      <c r="AV152" s="371"/>
      <c r="AW152" s="142" t="s">
        <v>112</v>
      </c>
      <c r="AX152" s="253" t="s">
        <v>2867</v>
      </c>
      <c r="AY152" s="319" t="s">
        <v>3903</v>
      </c>
      <c r="AZ152" s="331" t="s">
        <v>3904</v>
      </c>
      <c r="BA152" s="143" t="s">
        <v>118</v>
      </c>
      <c r="BB152" s="128" t="s">
        <v>2867</v>
      </c>
      <c r="BC152" s="332"/>
      <c r="BD152" s="128"/>
      <c r="BE152" s="373"/>
      <c r="BF152" s="374"/>
      <c r="BG152" s="374"/>
      <c r="BH152" s="131"/>
      <c r="AMI152" s="86"/>
    </row>
    <row r="153" spans="1:1023" ht="105" customHeight="1" x14ac:dyDescent="0.3">
      <c r="A153" s="430">
        <v>49</v>
      </c>
      <c r="B153" s="433" t="s">
        <v>712</v>
      </c>
      <c r="C153" s="367"/>
      <c r="D153" s="433" t="s">
        <v>185</v>
      </c>
      <c r="E153" s="433" t="s">
        <v>186</v>
      </c>
      <c r="F153" s="427"/>
      <c r="G153" s="367"/>
      <c r="H153" s="416"/>
      <c r="I153" s="369"/>
      <c r="J153" s="136" t="s">
        <v>741</v>
      </c>
      <c r="K153" s="115" t="s">
        <v>1206</v>
      </c>
      <c r="L153" s="369"/>
      <c r="M153" s="419"/>
      <c r="N153" s="374"/>
      <c r="O153" s="369"/>
      <c r="P153" s="391"/>
      <c r="Q153" s="385"/>
      <c r="R153" s="393"/>
      <c r="S153" s="394"/>
      <c r="T153" s="385"/>
      <c r="U153" s="404"/>
      <c r="V153" s="136" t="s">
        <v>124</v>
      </c>
      <c r="W153" s="116" t="s">
        <v>1207</v>
      </c>
      <c r="X153" s="117" t="s">
        <v>1208</v>
      </c>
      <c r="Y153" s="118" t="s">
        <v>1209</v>
      </c>
      <c r="Z153" s="135" t="s">
        <v>195</v>
      </c>
      <c r="AA153" s="120" t="str">
        <f t="shared" si="5"/>
        <v>Probabilidad</v>
      </c>
      <c r="AB153" s="121" t="s">
        <v>727</v>
      </c>
      <c r="AC153" s="121" t="s">
        <v>728</v>
      </c>
      <c r="AD153" s="122" t="str">
        <f t="shared" si="6"/>
        <v>40%</v>
      </c>
      <c r="AE153" s="121" t="s">
        <v>729</v>
      </c>
      <c r="AF153" s="121" t="s">
        <v>730</v>
      </c>
      <c r="AG153" s="121" t="s">
        <v>731</v>
      </c>
      <c r="AH153" s="123">
        <f t="shared" ref="AH153:AH157" si="194">IFERROR(IF(AND(AA152="Probabilidad",AA153="Probabilidad"),(AI152-(+AI152*AD153)),IF(AND(AA153="Probabilidad",AA152="Impacto"),(AI152-(+AI152*AD153)),IF(AA153="Impacto",AI152,""))),"")</f>
        <v>0.252</v>
      </c>
      <c r="AI153" s="122">
        <f t="shared" si="7"/>
        <v>0.252</v>
      </c>
      <c r="AJ153" s="387"/>
      <c r="AK153" s="388"/>
      <c r="AL153" s="124">
        <f t="shared" si="193"/>
        <v>0.6</v>
      </c>
      <c r="AM153" s="389"/>
      <c r="AN153" s="388"/>
      <c r="AO153" s="384"/>
      <c r="AP153" s="367"/>
      <c r="AQ153" s="120" t="s">
        <v>128</v>
      </c>
      <c r="AR153" s="119" t="s">
        <v>1210</v>
      </c>
      <c r="AS153" s="119" t="s">
        <v>195</v>
      </c>
      <c r="AT153" s="126">
        <v>44834</v>
      </c>
      <c r="AU153" s="127" t="s">
        <v>733</v>
      </c>
      <c r="AV153" s="371"/>
      <c r="AW153" s="142" t="s">
        <v>124</v>
      </c>
      <c r="AX153" s="253" t="s">
        <v>2866</v>
      </c>
      <c r="AY153" s="319" t="s">
        <v>3905</v>
      </c>
      <c r="AZ153" s="319" t="s">
        <v>3906</v>
      </c>
      <c r="BA153" s="143" t="s">
        <v>128</v>
      </c>
      <c r="BB153" s="253" t="s">
        <v>2866</v>
      </c>
      <c r="BC153" s="272" t="s">
        <v>3424</v>
      </c>
      <c r="BD153" s="271"/>
      <c r="BE153" s="373"/>
      <c r="BF153" s="374"/>
      <c r="BG153" s="374"/>
      <c r="BH153" s="131"/>
      <c r="AMI153" s="86"/>
    </row>
    <row r="154" spans="1:1023" ht="165" customHeight="1" x14ac:dyDescent="0.3">
      <c r="A154" s="430">
        <v>49</v>
      </c>
      <c r="B154" s="433" t="s">
        <v>712</v>
      </c>
      <c r="C154" s="367"/>
      <c r="D154" s="433" t="s">
        <v>185</v>
      </c>
      <c r="E154" s="433" t="s">
        <v>186</v>
      </c>
      <c r="F154" s="427"/>
      <c r="G154" s="367"/>
      <c r="H154" s="416"/>
      <c r="I154" s="369"/>
      <c r="J154" s="136" t="s">
        <v>749</v>
      </c>
      <c r="K154" s="115" t="s">
        <v>1211</v>
      </c>
      <c r="L154" s="369"/>
      <c r="M154" s="419"/>
      <c r="N154" s="374"/>
      <c r="O154" s="369"/>
      <c r="P154" s="391"/>
      <c r="Q154" s="385"/>
      <c r="R154" s="393"/>
      <c r="S154" s="394"/>
      <c r="T154" s="385"/>
      <c r="U154" s="404"/>
      <c r="V154" s="136" t="s">
        <v>131</v>
      </c>
      <c r="W154" s="116" t="s">
        <v>1212</v>
      </c>
      <c r="X154" s="117" t="s">
        <v>1213</v>
      </c>
      <c r="Y154" s="118" t="s">
        <v>94</v>
      </c>
      <c r="Z154" s="135" t="s">
        <v>195</v>
      </c>
      <c r="AA154" s="120" t="str">
        <f t="shared" si="5"/>
        <v>Probabilidad</v>
      </c>
      <c r="AB154" s="121" t="s">
        <v>727</v>
      </c>
      <c r="AC154" s="121" t="s">
        <v>728</v>
      </c>
      <c r="AD154" s="122" t="str">
        <f t="shared" si="6"/>
        <v>40%</v>
      </c>
      <c r="AE154" s="121" t="s">
        <v>954</v>
      </c>
      <c r="AF154" s="121" t="s">
        <v>730</v>
      </c>
      <c r="AG154" s="121" t="s">
        <v>731</v>
      </c>
      <c r="AH154" s="123">
        <f t="shared" si="194"/>
        <v>0.1512</v>
      </c>
      <c r="AI154" s="122">
        <f t="shared" si="7"/>
        <v>0.1512</v>
      </c>
      <c r="AJ154" s="387"/>
      <c r="AK154" s="388"/>
      <c r="AL154" s="124">
        <f t="shared" si="193"/>
        <v>0.6</v>
      </c>
      <c r="AM154" s="389"/>
      <c r="AN154" s="388"/>
      <c r="AO154" s="384"/>
      <c r="AP154" s="367"/>
      <c r="AQ154" s="120" t="s">
        <v>136</v>
      </c>
      <c r="AR154" s="119" t="s">
        <v>1214</v>
      </c>
      <c r="AS154" s="119" t="s">
        <v>195</v>
      </c>
      <c r="AT154" s="126">
        <v>44834</v>
      </c>
      <c r="AU154" s="127" t="s">
        <v>733</v>
      </c>
      <c r="AV154" s="371"/>
      <c r="AW154" s="142" t="s">
        <v>131</v>
      </c>
      <c r="AX154" s="253" t="s">
        <v>2989</v>
      </c>
      <c r="AY154" s="319" t="s">
        <v>3907</v>
      </c>
      <c r="AZ154" s="319" t="s">
        <v>3906</v>
      </c>
      <c r="BA154" s="143" t="s">
        <v>136</v>
      </c>
      <c r="BB154" s="128" t="s">
        <v>2989</v>
      </c>
      <c r="BC154" s="332"/>
      <c r="BD154" s="128"/>
      <c r="BE154" s="373"/>
      <c r="BF154" s="374"/>
      <c r="BG154" s="374"/>
      <c r="BH154" s="131"/>
      <c r="AMI154" s="86"/>
    </row>
    <row r="155" spans="1:1023" ht="90" customHeight="1" x14ac:dyDescent="0.3">
      <c r="A155" s="430">
        <v>49</v>
      </c>
      <c r="B155" s="433" t="s">
        <v>712</v>
      </c>
      <c r="C155" s="367"/>
      <c r="D155" s="433" t="s">
        <v>185</v>
      </c>
      <c r="E155" s="433" t="s">
        <v>186</v>
      </c>
      <c r="F155" s="427"/>
      <c r="G155" s="367"/>
      <c r="H155" s="416"/>
      <c r="I155" s="369"/>
      <c r="J155" s="136" t="s">
        <v>756</v>
      </c>
      <c r="K155" s="115" t="s">
        <v>1215</v>
      </c>
      <c r="L155" s="369"/>
      <c r="M155" s="419"/>
      <c r="N155" s="374"/>
      <c r="O155" s="369"/>
      <c r="P155" s="391"/>
      <c r="Q155" s="385"/>
      <c r="R155" s="393"/>
      <c r="S155" s="394"/>
      <c r="T155" s="385"/>
      <c r="U155" s="404"/>
      <c r="V155" s="136" t="s">
        <v>139</v>
      </c>
      <c r="W155" s="116" t="s">
        <v>1216</v>
      </c>
      <c r="X155" s="117" t="s">
        <v>1217</v>
      </c>
      <c r="Y155" s="118" t="s">
        <v>1218</v>
      </c>
      <c r="Z155" s="135" t="s">
        <v>195</v>
      </c>
      <c r="AA155" s="120" t="str">
        <f t="shared" si="5"/>
        <v>Probabilidad</v>
      </c>
      <c r="AB155" s="121" t="s">
        <v>740</v>
      </c>
      <c r="AC155" s="121" t="s">
        <v>728</v>
      </c>
      <c r="AD155" s="122" t="str">
        <f t="shared" si="6"/>
        <v>30%</v>
      </c>
      <c r="AE155" s="121" t="s">
        <v>729</v>
      </c>
      <c r="AF155" s="121" t="s">
        <v>730</v>
      </c>
      <c r="AG155" s="121" t="s">
        <v>731</v>
      </c>
      <c r="AH155" s="123">
        <f t="shared" si="194"/>
        <v>0.10584</v>
      </c>
      <c r="AI155" s="122">
        <f t="shared" si="7"/>
        <v>0.10584</v>
      </c>
      <c r="AJ155" s="387"/>
      <c r="AK155" s="388"/>
      <c r="AL155" s="124">
        <f t="shared" si="193"/>
        <v>0.6</v>
      </c>
      <c r="AM155" s="389"/>
      <c r="AN155" s="388"/>
      <c r="AO155" s="384"/>
      <c r="AP155" s="367"/>
      <c r="AQ155" s="120" t="s">
        <v>145</v>
      </c>
      <c r="AR155" s="119" t="s">
        <v>1219</v>
      </c>
      <c r="AS155" s="119" t="s">
        <v>195</v>
      </c>
      <c r="AT155" s="126">
        <v>44742</v>
      </c>
      <c r="AU155" s="127" t="s">
        <v>733</v>
      </c>
      <c r="AV155" s="371"/>
      <c r="AW155" s="142" t="s">
        <v>139</v>
      </c>
      <c r="AX155" s="253" t="s">
        <v>2866</v>
      </c>
      <c r="AY155" s="319" t="s">
        <v>3908</v>
      </c>
      <c r="AZ155" s="325" t="s">
        <v>3906</v>
      </c>
      <c r="BA155" s="143" t="s">
        <v>145</v>
      </c>
      <c r="BB155" s="128" t="s">
        <v>2866</v>
      </c>
      <c r="BC155" s="332"/>
      <c r="BD155" s="128"/>
      <c r="BE155" s="373"/>
      <c r="BF155" s="374"/>
      <c r="BG155" s="374"/>
      <c r="BH155" s="131"/>
      <c r="AMI155" s="86"/>
    </row>
    <row r="156" spans="1:1023" ht="98.25" customHeight="1" x14ac:dyDescent="0.3">
      <c r="A156" s="430">
        <v>49</v>
      </c>
      <c r="B156" s="433" t="s">
        <v>712</v>
      </c>
      <c r="C156" s="367"/>
      <c r="D156" s="433" t="s">
        <v>185</v>
      </c>
      <c r="E156" s="433" t="s">
        <v>186</v>
      </c>
      <c r="F156" s="427"/>
      <c r="G156" s="367"/>
      <c r="H156" s="416"/>
      <c r="I156" s="369"/>
      <c r="J156" s="136" t="s">
        <v>757</v>
      </c>
      <c r="K156" s="115" t="s">
        <v>1220</v>
      </c>
      <c r="L156" s="369"/>
      <c r="M156" s="419"/>
      <c r="N156" s="374"/>
      <c r="O156" s="369"/>
      <c r="P156" s="391"/>
      <c r="Q156" s="385"/>
      <c r="R156" s="393"/>
      <c r="S156" s="394"/>
      <c r="T156" s="385"/>
      <c r="U156" s="404"/>
      <c r="V156" s="136" t="s">
        <v>150</v>
      </c>
      <c r="W156" s="116" t="s">
        <v>1221</v>
      </c>
      <c r="X156" s="117" t="s">
        <v>1222</v>
      </c>
      <c r="Y156" s="118" t="s">
        <v>1223</v>
      </c>
      <c r="Z156" s="135" t="s">
        <v>195</v>
      </c>
      <c r="AA156" s="120" t="str">
        <f t="shared" si="5"/>
        <v>Probabilidad</v>
      </c>
      <c r="AB156" s="121" t="s">
        <v>727</v>
      </c>
      <c r="AC156" s="121" t="s">
        <v>728</v>
      </c>
      <c r="AD156" s="122" t="str">
        <f t="shared" si="6"/>
        <v>40%</v>
      </c>
      <c r="AE156" s="121" t="s">
        <v>729</v>
      </c>
      <c r="AF156" s="121" t="s">
        <v>730</v>
      </c>
      <c r="AG156" s="121" t="s">
        <v>731</v>
      </c>
      <c r="AH156" s="123">
        <f t="shared" si="194"/>
        <v>6.3504000000000005E-2</v>
      </c>
      <c r="AI156" s="122">
        <f t="shared" si="7"/>
        <v>6.3504000000000005E-2</v>
      </c>
      <c r="AJ156" s="387"/>
      <c r="AK156" s="388"/>
      <c r="AL156" s="124">
        <f t="shared" si="193"/>
        <v>0.6</v>
      </c>
      <c r="AM156" s="389"/>
      <c r="AN156" s="388"/>
      <c r="AO156" s="384"/>
      <c r="AP156" s="367"/>
      <c r="AQ156" s="120" t="s">
        <v>155</v>
      </c>
      <c r="AR156" s="134" t="s">
        <v>94</v>
      </c>
      <c r="AS156" s="134" t="s">
        <v>94</v>
      </c>
      <c r="AT156" s="134" t="s">
        <v>94</v>
      </c>
      <c r="AU156" s="134" t="s">
        <v>94</v>
      </c>
      <c r="AV156" s="371"/>
      <c r="AW156" s="142" t="s">
        <v>150</v>
      </c>
      <c r="AX156" s="128"/>
      <c r="AY156" s="129" t="s">
        <v>2869</v>
      </c>
      <c r="AZ156" s="130"/>
      <c r="BA156" s="143" t="s">
        <v>155</v>
      </c>
      <c r="BB156" s="128"/>
      <c r="BC156" s="128"/>
      <c r="BD156" s="128"/>
      <c r="BE156" s="373"/>
      <c r="BF156" s="374"/>
      <c r="BG156" s="374"/>
      <c r="BH156" s="131"/>
      <c r="AMI156" s="86"/>
    </row>
    <row r="157" spans="1:1023" ht="120" customHeight="1" x14ac:dyDescent="0.3">
      <c r="A157" s="431">
        <v>49</v>
      </c>
      <c r="B157" s="434" t="s">
        <v>712</v>
      </c>
      <c r="C157" s="367"/>
      <c r="D157" s="434" t="s">
        <v>185</v>
      </c>
      <c r="E157" s="434" t="s">
        <v>186</v>
      </c>
      <c r="F157" s="427"/>
      <c r="G157" s="367"/>
      <c r="H157" s="417"/>
      <c r="I157" s="369"/>
      <c r="J157" s="136" t="s">
        <v>758</v>
      </c>
      <c r="K157" s="115" t="s">
        <v>1224</v>
      </c>
      <c r="L157" s="369"/>
      <c r="M157" s="420"/>
      <c r="N157" s="374"/>
      <c r="O157" s="369"/>
      <c r="P157" s="392"/>
      <c r="Q157" s="385"/>
      <c r="R157" s="393"/>
      <c r="S157" s="394"/>
      <c r="T157" s="385"/>
      <c r="U157" s="405"/>
      <c r="V157" s="136" t="s">
        <v>161</v>
      </c>
      <c r="W157" s="116" t="s">
        <v>1225</v>
      </c>
      <c r="X157" s="117" t="s">
        <v>1226</v>
      </c>
      <c r="Y157" s="118" t="s">
        <v>1218</v>
      </c>
      <c r="Z157" s="135" t="s">
        <v>195</v>
      </c>
      <c r="AA157" s="120" t="str">
        <f t="shared" si="5"/>
        <v>Probabilidad</v>
      </c>
      <c r="AB157" s="121" t="s">
        <v>727</v>
      </c>
      <c r="AC157" s="121" t="s">
        <v>728</v>
      </c>
      <c r="AD157" s="122" t="str">
        <f t="shared" si="6"/>
        <v>40%</v>
      </c>
      <c r="AE157" s="121" t="s">
        <v>729</v>
      </c>
      <c r="AF157" s="121" t="s">
        <v>730</v>
      </c>
      <c r="AG157" s="121" t="s">
        <v>731</v>
      </c>
      <c r="AH157" s="123">
        <f t="shared" si="194"/>
        <v>3.8102400000000002E-2</v>
      </c>
      <c r="AI157" s="122">
        <f t="shared" si="7"/>
        <v>3.8102400000000002E-2</v>
      </c>
      <c r="AJ157" s="387"/>
      <c r="AK157" s="388"/>
      <c r="AL157" s="124">
        <f t="shared" si="193"/>
        <v>0.6</v>
      </c>
      <c r="AM157" s="389"/>
      <c r="AN157" s="388"/>
      <c r="AO157" s="384"/>
      <c r="AP157" s="367"/>
      <c r="AQ157" s="120" t="s">
        <v>162</v>
      </c>
      <c r="AR157" s="134" t="s">
        <v>94</v>
      </c>
      <c r="AS157" s="134" t="s">
        <v>94</v>
      </c>
      <c r="AT157" s="134" t="s">
        <v>94</v>
      </c>
      <c r="AU157" s="134" t="s">
        <v>94</v>
      </c>
      <c r="AV157" s="372"/>
      <c r="AW157" s="142" t="s">
        <v>161</v>
      </c>
      <c r="AX157" s="128"/>
      <c r="AY157" s="129" t="s">
        <v>2869</v>
      </c>
      <c r="AZ157" s="130"/>
      <c r="BA157" s="143" t="s">
        <v>162</v>
      </c>
      <c r="BB157" s="128"/>
      <c r="BC157" s="128"/>
      <c r="BD157" s="128"/>
      <c r="BE157" s="373"/>
      <c r="BF157" s="374"/>
      <c r="BG157" s="374"/>
      <c r="BH157" s="131"/>
      <c r="AMI157" s="86"/>
    </row>
    <row r="158" spans="1:1023" s="144" customFormat="1" ht="75.95" customHeight="1" x14ac:dyDescent="0.25">
      <c r="A158" s="429">
        <v>50</v>
      </c>
      <c r="B158" s="432" t="s">
        <v>712</v>
      </c>
      <c r="C158" s="367" t="s">
        <v>713</v>
      </c>
      <c r="D158" s="432" t="s">
        <v>163</v>
      </c>
      <c r="E158" s="432" t="s">
        <v>164</v>
      </c>
      <c r="F158" s="427" t="s">
        <v>964</v>
      </c>
      <c r="G158" s="367" t="s">
        <v>1227</v>
      </c>
      <c r="H158" s="368" t="str">
        <f>IF(B158="Seguridad_Información","Posibilidad de "&amp;C158&amp;"con "&amp;M158&amp;" "&amp;"por"&amp;" "&amp;I158&amp;" "&amp;"debido a"&amp;" "&amp;L158,"Posibilidad de"&amp;" "&amp;M158&amp;" "&amp;"por"&amp;" "&amp;I158&amp;" debido a"&amp;" "&amp;L158)</f>
        <v>Posibilidad de Afectación Económica y Reputacional por identificación inadecuada de las necesidades a contratar debido a desconocimiento técnico en la elaboración del plan anual de adquisiciones, estudios de mercado y/o estudios previos</v>
      </c>
      <c r="I158" s="443" t="s">
        <v>1228</v>
      </c>
      <c r="J158" s="136" t="s">
        <v>717</v>
      </c>
      <c r="K158" s="137" t="s">
        <v>1229</v>
      </c>
      <c r="L158" s="425" t="s">
        <v>1230</v>
      </c>
      <c r="M158" s="425" t="s">
        <v>763</v>
      </c>
      <c r="N158" s="426" t="s">
        <v>1231</v>
      </c>
      <c r="O158" s="369" t="s">
        <v>722</v>
      </c>
      <c r="P158" s="390" t="str">
        <f>IF(OR($O158=[3]Tabla_Probabilidad!$D$30,$O158=[3]Tabla_Probabilidad!$D$32,$O158=[3]Tabla_Probabilidad!$J$32),"Muy Baja",IF(OR($O158=[3]Tabla_Probabilidad!$E$30,$O158=[3]Tabla_Probabilidad!$E$32,$O158=[3]Tabla_Probabilidad!$K$32),"Baja",IF(OR($O158=[3]Tabla_Probabilidad!$F$30,$O158=[3]Tabla_Probabilidad!$F$32,$O158=[3]Tabla_Probabilidad!$L$32),"Media",IF(OR($O158=[3]Tabla_Probabilidad!$G$30,$O158=[3]Tabla_Probabilidad!$G$32,$O158=[3]Tabla_Probabilidad!$M$32),"Alta",IF(OR($O158=[3]Tabla_Probabilidad!$H$30,$O158=[3]Tabla_Probabilidad!$H$32,$O158=[3]Tabla_Probabilidad!$N$32),"Muy Alta","")))))</f>
        <v>Media</v>
      </c>
      <c r="Q158" s="385">
        <f t="shared" ref="Q158" si="195">IF(P158="","",IF(P158="Muy Baja",0.2,IF(P158="Baja",0.4,IF(P158="Media",0.6,IF(P158="Alta",0.8,IF(P158="Muy Alta",1,))))))</f>
        <v>0.6</v>
      </c>
      <c r="R158" s="393" t="s">
        <v>816</v>
      </c>
      <c r="S158" s="394" t="str">
        <f>IF(OR($R158=[3]Tabla_Impacto!$D$24,$R158=[3]Tabla_Impacto!$D$27,$R158=[3]Tabla_Impacto!$J$24,$R158=[3]Tabla_Impacto!$P$26,$R158=[3]Tabla_Impacto!$V$26,$R158=[3]Tabla_Impacto!$AB$26),"Leve",IF(OR($R158=[3]Tabla_Impacto!$E$24,$R158=[3]Tabla_Impacto!$E$27,$R158=[3]Tabla_Impacto!$K$24,$R158=[3]Tabla_Impacto!$Q$26,$R158=[3]Tabla_Impacto!$W$26,$R158=[3]Tabla_Impacto!$AC$26),"Menor",IF(OR($R158=[3]Tabla_Impacto!$F$24,$R158=[3]Tabla_Impacto!$F$27,$R158=[3]Tabla_Impacto!$L$24,$R158=[3]Tabla_Impacto!$R$26,$R158=[3]Tabla_Impacto!$X$26,$R158=[3]Tabla_Impacto!$AD$26),"Moderado",IF(OR($R158=[3]Tabla_Impacto!$G$24,$R158=[3]Tabla_Impacto!$G$27,$R158=[3]Tabla_Impacto!$M$24,$R158=[3]Tabla_Impacto!$S$26,$R158=[3]Tabla_Impacto!$Y$26,$R158=[3]Tabla_Impacto!$AE$26),"Mayor",IF(OR($R158=[3]Tabla_Impacto!$H$24,$R158=[3]Tabla_Impacto!$H$27,$R158=[3]Tabla_Impacto!$N$24,$R158=[3]Tabla_Impacto!$T$26,$R158=[3]Tabla_Impacto!$Z$26,$R158=[3]Tabla_Impacto!$AF$26),"Catastrófico","")))))</f>
        <v>Menor</v>
      </c>
      <c r="T158" s="385">
        <f t="shared" ref="T158" si="196">IF(S158="","",IF(S158="Leve",0.2,IF(S158="Menor",0.4,IF(S158="Moderado",0.6,IF(S158="Mayor",0.8,IF(S158="Catastrófico",1,))))))</f>
        <v>0.4</v>
      </c>
      <c r="U158" s="386" t="str">
        <f t="shared" ref="U158" si="197">IF(OR(AND(P158="Muy Baja",S158="Leve"),AND(P158="Muy Baja",S158="Menor"),AND(P158="Baja",S158="Leve")),"Bajo",IF(OR(AND(P158="Muy baja",S158="Moderado"),AND(P158="Baja",S158="Menor"),AND(P158="Baja",S158="Moderado"),AND(P158="Media",S158="Leve"),AND(P158="Media",S158="Menor"),AND(P158="Media",S158="Moderado"),AND(P158="Alta",S158="Leve"),AND(P158="Alta",S158="Menor")),"Moderado",IF(OR(AND(P158="Muy Baja",S158="Mayor"),AND(P158="Baja",S158="Mayor"),AND(P158="Media",S158="Mayor"),AND(P158="Alta",S158="Moderado"),AND(P158="Alta",S158="Mayor"),AND(P158="Muy Alta",S158="Leve"),AND(P158="Muy Alta",S158="Menor"),AND(P158="Muy Alta",S158="Moderado"),AND(P158="Muy Alta",S158="Mayor")),"Alto",IF(OR(AND(P158="Muy Baja",S158="Catastrófico"),AND(P158="Baja",S158="Catastrófico"),AND(P158="Media",S158="Catastrófico"),AND(P158="Alta",S158="Catastrófico"),AND(P158="Muy Alta",S158="Catastrófico")),"Extremo",""))))</f>
        <v>Moderado</v>
      </c>
      <c r="V158" s="136" t="s">
        <v>91</v>
      </c>
      <c r="W158" s="116" t="s">
        <v>1232</v>
      </c>
      <c r="X158" s="117" t="s">
        <v>1233</v>
      </c>
      <c r="Y158" s="118" t="s">
        <v>172</v>
      </c>
      <c r="Z158" s="118" t="s">
        <v>173</v>
      </c>
      <c r="AA158" s="120" t="str">
        <f t="shared" si="5"/>
        <v>Probabilidad</v>
      </c>
      <c r="AB158" s="121" t="s">
        <v>727</v>
      </c>
      <c r="AC158" s="121" t="s">
        <v>728</v>
      </c>
      <c r="AD158" s="122" t="str">
        <f t="shared" si="6"/>
        <v>40%</v>
      </c>
      <c r="AE158" s="121" t="s">
        <v>729</v>
      </c>
      <c r="AF158" s="121" t="s">
        <v>730</v>
      </c>
      <c r="AG158" s="121" t="s">
        <v>731</v>
      </c>
      <c r="AH158" s="123">
        <f>IFERROR(IF(AA158="Probabilidad",(Q158-(+Q158*AD158)),IF(AA158="Impacto",Q158,"")),"")</f>
        <v>0.36</v>
      </c>
      <c r="AI158" s="122">
        <f t="shared" si="7"/>
        <v>0.36</v>
      </c>
      <c r="AJ158" s="387" t="str">
        <f t="shared" ref="AJ158" si="198">IFERROR(IF(AK158="","",IF(AK158&lt;=0.2,"Muy Baja",IF(AK158&lt;=0.4,"Baja",IF(AK158&lt;=0.6,"Media",IF(AK158&lt;=0.8,"Alta","Muy Alta"))))),"")</f>
        <v>Muy Baja</v>
      </c>
      <c r="AK158" s="388">
        <f t="shared" ref="AK158" si="199">IFERROR(LOOKUP(MAX(AI158:AI164)+1,(AI158:AI164)),"")</f>
        <v>0.1764</v>
      </c>
      <c r="AL158" s="124">
        <f>IFERROR(IF(AA158="Impacto",(T158-(+T158*AD158)),IF(AA158="Probabilidad",T158,"")),"")</f>
        <v>0.4</v>
      </c>
      <c r="AM158" s="389" t="str">
        <f t="shared" ref="AM158" si="200">IFERROR(IF(AN158="","",IF(AN158&lt;=0.2,"Leve",IF(AN158&lt;=0.4,"Menor",IF(AN158&lt;=0.6,"Moderado",IF(AN158&lt;=0.8,"Mayor","Catastrófico"))))),"")</f>
        <v>Menor</v>
      </c>
      <c r="AN158" s="388">
        <f t="shared" ref="AN158" si="201">IFERROR(LOOKUP(MAX(AL158:AL164)+1,(AL158:AL164)),"")</f>
        <v>0.4</v>
      </c>
      <c r="AO158" s="384" t="str">
        <f t="shared" ref="AO158" si="202">IFERROR(IF(OR(AND(AJ158="Muy Baja",AM158="Leve"),AND(AJ158="Muy Baja",AM158="Menor"),AND(AJ158="Baja",AM158="Leve")),"Bajo",IF(OR(AND(AJ158="Muy baja",AM158="Moderado"),AND(AJ158="Baja",AM158="Menor"),AND(AJ158="Baja",AM158="Moderado"),AND(AJ158="Media",AM158="Leve"),AND(AJ158="Media",AM158="Menor"),AND(AJ158="Media",AM158="Moderado"),AND(AJ158="Alta",AM158="Leve"),AND(AJ158="Alta",AM158="Menor")),"Moderado",IF(OR(AND(AJ158="Muy Baja",AM158="Mayor"),AND(AJ158="Baja",AM158="Mayor"),AND(AJ158="Media",AM158="Mayor"),AND(AJ158="Alta",AM158="Moderado"),AND(AJ158="Alta",AM158="Mayor"),AND(AJ158="Muy Alta",AM158="Leve"),AND(AJ158="Muy Alta",AM158="Menor"),AND(AJ158="Muy Alta",AM158="Moderado"),AND(AJ158="Muy Alta",AM158="Mayor")),"Alto",IF(OR(AND(AJ158="Muy Baja",AM158="Catastrófico"),AND(AJ158="Baja",AM158="Catastrófico"),AND(AJ158="Media",AM158="Catastrófico"),AND(AJ158="Alta",AM158="Catastrófico"),AND(AJ158="Muy Alta",AM158="Catastrófico")),"Extremo","")))),"")</f>
        <v>Bajo</v>
      </c>
      <c r="AP158" s="367" t="s">
        <v>821</v>
      </c>
      <c r="AQ158" s="120" t="s">
        <v>105</v>
      </c>
      <c r="AR158" s="134" t="s">
        <v>94</v>
      </c>
      <c r="AS158" s="134" t="s">
        <v>94</v>
      </c>
      <c r="AT158" s="134" t="s">
        <v>94</v>
      </c>
      <c r="AU158" s="134" t="s">
        <v>94</v>
      </c>
      <c r="AV158" s="370" t="s">
        <v>1234</v>
      </c>
      <c r="AW158" s="142" t="s">
        <v>91</v>
      </c>
      <c r="AX158" s="253" t="s">
        <v>2867</v>
      </c>
      <c r="AY158" s="271" t="s">
        <v>3498</v>
      </c>
      <c r="AZ158" s="271" t="s">
        <v>3499</v>
      </c>
      <c r="BA158" s="143" t="s">
        <v>105</v>
      </c>
      <c r="BB158" s="128"/>
      <c r="BC158" s="128"/>
      <c r="BD158" s="128"/>
      <c r="BE158" s="373" t="s">
        <v>2891</v>
      </c>
      <c r="BF158" s="374" t="s">
        <v>94</v>
      </c>
      <c r="BG158" s="374" t="s">
        <v>94</v>
      </c>
      <c r="BH158" s="131"/>
      <c r="BI158" s="90"/>
      <c r="BJ158" s="90"/>
      <c r="BK158" s="90"/>
      <c r="BL158" s="90"/>
      <c r="BM158" s="90"/>
      <c r="BN158" s="90"/>
      <c r="BO158" s="90"/>
      <c r="BP158" s="90"/>
      <c r="BQ158" s="90"/>
      <c r="BR158" s="90"/>
      <c r="BS158" s="90"/>
      <c r="BT158" s="90"/>
      <c r="BU158" s="90"/>
      <c r="BV158" s="90"/>
      <c r="BW158" s="90"/>
      <c r="BX158" s="90"/>
      <c r="BY158" s="90"/>
      <c r="BZ158" s="90"/>
      <c r="CA158" s="90"/>
      <c r="CB158" s="90"/>
      <c r="CC158" s="90"/>
      <c r="CD158" s="90"/>
      <c r="CE158" s="90"/>
      <c r="CF158" s="90"/>
      <c r="CG158" s="90"/>
      <c r="CH158" s="90"/>
      <c r="CI158" s="90"/>
      <c r="CJ158" s="90"/>
      <c r="CK158" s="90"/>
      <c r="CL158" s="90"/>
      <c r="CM158" s="90"/>
      <c r="CN158" s="90"/>
      <c r="CO158" s="90"/>
      <c r="CP158" s="90"/>
      <c r="CQ158" s="90"/>
      <c r="CR158" s="90"/>
      <c r="CS158" s="90"/>
      <c r="CT158" s="90"/>
      <c r="CU158" s="90"/>
      <c r="CV158" s="90"/>
      <c r="CW158" s="90"/>
      <c r="CX158" s="90"/>
      <c r="CY158" s="90"/>
      <c r="CZ158" s="90"/>
      <c r="DA158" s="90"/>
      <c r="DB158" s="90"/>
      <c r="DC158" s="90"/>
      <c r="DD158" s="90"/>
      <c r="DE158" s="90"/>
      <c r="DF158" s="90"/>
      <c r="DG158" s="90"/>
      <c r="DH158" s="90"/>
      <c r="DI158" s="90"/>
      <c r="DJ158" s="90"/>
      <c r="DK158" s="90"/>
      <c r="DL158" s="90"/>
      <c r="DM158" s="90"/>
      <c r="DN158" s="90"/>
      <c r="DO158" s="90"/>
      <c r="DP158" s="90"/>
      <c r="DQ158" s="90"/>
      <c r="DR158" s="90"/>
      <c r="DS158" s="90"/>
      <c r="DT158" s="90"/>
      <c r="DU158" s="90"/>
      <c r="DV158" s="90"/>
      <c r="DW158" s="90"/>
      <c r="DX158" s="90"/>
      <c r="DY158" s="90"/>
      <c r="DZ158" s="90"/>
      <c r="EA158" s="90"/>
      <c r="EB158" s="90"/>
      <c r="EC158" s="90"/>
      <c r="ED158" s="90"/>
      <c r="EE158" s="90"/>
      <c r="EF158" s="90"/>
      <c r="EG158" s="90"/>
      <c r="EH158" s="90"/>
      <c r="EI158" s="90"/>
      <c r="EJ158" s="90"/>
      <c r="EK158" s="90"/>
      <c r="EL158" s="90"/>
      <c r="EM158" s="90"/>
      <c r="EN158" s="90"/>
      <c r="EO158" s="90"/>
      <c r="EP158" s="90"/>
      <c r="EQ158" s="90"/>
      <c r="ER158" s="90"/>
      <c r="ES158" s="90"/>
      <c r="ET158" s="90"/>
      <c r="EU158" s="90"/>
      <c r="EV158" s="90"/>
      <c r="EW158" s="90"/>
      <c r="EX158" s="90"/>
      <c r="EY158" s="90"/>
      <c r="EZ158" s="90"/>
      <c r="FA158" s="90"/>
      <c r="FB158" s="90"/>
      <c r="FC158" s="90"/>
      <c r="FD158" s="90"/>
      <c r="FE158" s="90"/>
      <c r="FF158" s="90"/>
      <c r="FG158" s="90"/>
      <c r="FH158" s="90"/>
      <c r="FI158" s="90"/>
      <c r="FJ158" s="90"/>
      <c r="FK158" s="90"/>
      <c r="FL158" s="90"/>
      <c r="FM158" s="90"/>
      <c r="FN158" s="90"/>
      <c r="FO158" s="90"/>
      <c r="FP158" s="90"/>
      <c r="FQ158" s="90"/>
      <c r="FR158" s="90"/>
      <c r="FS158" s="90"/>
      <c r="FT158" s="90"/>
      <c r="FU158" s="90"/>
      <c r="FV158" s="90"/>
      <c r="FW158" s="90"/>
      <c r="FX158" s="90"/>
      <c r="FY158" s="90"/>
      <c r="FZ158" s="90"/>
      <c r="GA158" s="90"/>
      <c r="GB158" s="90"/>
      <c r="GC158" s="90"/>
      <c r="GD158" s="90"/>
      <c r="GE158" s="90"/>
      <c r="GF158" s="90"/>
      <c r="GG158" s="90"/>
      <c r="GH158" s="90"/>
      <c r="GI158" s="90"/>
      <c r="GJ158" s="90"/>
      <c r="GK158" s="90"/>
      <c r="GL158" s="90"/>
      <c r="GM158" s="90"/>
      <c r="GN158" s="90"/>
      <c r="GO158" s="90"/>
      <c r="GP158" s="90"/>
      <c r="GQ158" s="90"/>
      <c r="GR158" s="90"/>
      <c r="GS158" s="90"/>
      <c r="GT158" s="90"/>
      <c r="GU158" s="90"/>
      <c r="GV158" s="90"/>
      <c r="GW158" s="90"/>
      <c r="GX158" s="90"/>
      <c r="GY158" s="90"/>
      <c r="GZ158" s="90"/>
      <c r="HA158" s="90"/>
      <c r="HB158" s="90"/>
      <c r="HC158" s="90"/>
      <c r="HD158" s="90"/>
      <c r="HE158" s="90"/>
      <c r="HF158" s="90"/>
      <c r="HG158" s="90"/>
      <c r="HH158" s="90"/>
      <c r="HI158" s="90"/>
      <c r="HJ158" s="90"/>
      <c r="HK158" s="90"/>
      <c r="HL158" s="90"/>
      <c r="HM158" s="90"/>
      <c r="HN158" s="90"/>
      <c r="HO158" s="90"/>
      <c r="HP158" s="90"/>
      <c r="HQ158" s="90"/>
      <c r="HR158" s="90"/>
      <c r="HS158" s="90"/>
      <c r="HT158" s="90"/>
      <c r="HU158" s="90"/>
      <c r="HV158" s="90"/>
      <c r="HW158" s="90"/>
      <c r="HX158" s="90"/>
      <c r="HY158" s="90"/>
      <c r="HZ158" s="90"/>
      <c r="IA158" s="90"/>
      <c r="IB158" s="90"/>
      <c r="IC158" s="90"/>
      <c r="ID158" s="90"/>
      <c r="IE158" s="90"/>
      <c r="IF158" s="90"/>
      <c r="IG158" s="90"/>
      <c r="IH158" s="90"/>
      <c r="II158" s="90"/>
      <c r="IJ158" s="90"/>
      <c r="IK158" s="90"/>
      <c r="IL158" s="90"/>
      <c r="IM158" s="90"/>
      <c r="IN158" s="90"/>
      <c r="IO158" s="90"/>
      <c r="IP158" s="90"/>
      <c r="IQ158" s="90"/>
      <c r="IR158" s="90"/>
      <c r="IS158" s="90"/>
      <c r="IT158" s="90"/>
      <c r="IU158" s="90"/>
      <c r="IV158" s="90"/>
      <c r="IW158" s="90"/>
      <c r="IX158" s="90"/>
      <c r="IY158" s="90"/>
      <c r="IZ158" s="90"/>
      <c r="JA158" s="90"/>
      <c r="JB158" s="90"/>
      <c r="JC158" s="90"/>
      <c r="JD158" s="90"/>
      <c r="JE158" s="90"/>
      <c r="JF158" s="90"/>
      <c r="JG158" s="90"/>
      <c r="JH158" s="90"/>
      <c r="JI158" s="90"/>
      <c r="JJ158" s="90"/>
      <c r="JK158" s="90"/>
      <c r="JL158" s="90"/>
      <c r="JM158" s="90"/>
      <c r="JN158" s="90"/>
      <c r="JO158" s="90"/>
      <c r="JP158" s="90"/>
      <c r="JQ158" s="90"/>
      <c r="JR158" s="90"/>
      <c r="JS158" s="90"/>
      <c r="JT158" s="90"/>
      <c r="JU158" s="90"/>
      <c r="JV158" s="90"/>
      <c r="JW158" s="90"/>
      <c r="JX158" s="90"/>
      <c r="JY158" s="90"/>
      <c r="JZ158" s="90"/>
      <c r="KA158" s="90"/>
      <c r="KB158" s="90"/>
      <c r="KC158" s="90"/>
      <c r="KD158" s="90"/>
      <c r="KE158" s="90"/>
      <c r="KF158" s="90"/>
      <c r="KG158" s="90"/>
      <c r="KH158" s="90"/>
      <c r="KI158" s="90"/>
      <c r="KJ158" s="90"/>
      <c r="KK158" s="90"/>
      <c r="KL158" s="90"/>
      <c r="KM158" s="90"/>
      <c r="KN158" s="90"/>
      <c r="KO158" s="90"/>
      <c r="KP158" s="90"/>
      <c r="KQ158" s="90"/>
      <c r="KR158" s="90"/>
      <c r="KS158" s="90"/>
      <c r="KT158" s="90"/>
      <c r="KU158" s="90"/>
      <c r="KV158" s="90"/>
      <c r="KW158" s="90"/>
      <c r="KX158" s="90"/>
      <c r="KY158" s="90"/>
      <c r="KZ158" s="90"/>
      <c r="LA158" s="90"/>
      <c r="LB158" s="90"/>
      <c r="LC158" s="90"/>
      <c r="LD158" s="90"/>
      <c r="LE158" s="90"/>
      <c r="LF158" s="90"/>
      <c r="LG158" s="90"/>
      <c r="LH158" s="90"/>
      <c r="LI158" s="90"/>
      <c r="LJ158" s="90"/>
      <c r="LK158" s="90"/>
      <c r="LL158" s="90"/>
      <c r="LM158" s="90"/>
      <c r="LN158" s="90"/>
      <c r="LO158" s="90"/>
      <c r="LP158" s="90"/>
      <c r="LQ158" s="90"/>
      <c r="LR158" s="90"/>
      <c r="LS158" s="90"/>
      <c r="LT158" s="90"/>
      <c r="LU158" s="90"/>
      <c r="LV158" s="90"/>
      <c r="LW158" s="90"/>
      <c r="LX158" s="90"/>
      <c r="LY158" s="90"/>
      <c r="LZ158" s="90"/>
      <c r="MA158" s="90"/>
      <c r="MB158" s="90"/>
      <c r="MC158" s="90"/>
      <c r="MD158" s="90"/>
      <c r="ME158" s="90"/>
      <c r="MF158" s="90"/>
      <c r="MG158" s="90"/>
      <c r="MH158" s="90"/>
      <c r="MI158" s="90"/>
      <c r="MJ158" s="90"/>
      <c r="MK158" s="90"/>
      <c r="ML158" s="90"/>
      <c r="MM158" s="90"/>
      <c r="MN158" s="90"/>
      <c r="MO158" s="90"/>
      <c r="MP158" s="90"/>
      <c r="MQ158" s="90"/>
      <c r="MR158" s="90"/>
      <c r="MS158" s="90"/>
      <c r="MT158" s="90"/>
      <c r="MU158" s="90"/>
      <c r="MV158" s="90"/>
      <c r="MW158" s="90"/>
      <c r="MX158" s="90"/>
      <c r="MY158" s="90"/>
      <c r="MZ158" s="90"/>
      <c r="NA158" s="90"/>
      <c r="NB158" s="90"/>
      <c r="NC158" s="90"/>
      <c r="ND158" s="90"/>
      <c r="NE158" s="90"/>
      <c r="NF158" s="90"/>
      <c r="NG158" s="90"/>
      <c r="NH158" s="90"/>
      <c r="NI158" s="90"/>
      <c r="NJ158" s="90"/>
      <c r="NK158" s="90"/>
      <c r="NL158" s="90"/>
      <c r="NM158" s="90"/>
      <c r="NN158" s="90"/>
      <c r="NO158" s="90"/>
      <c r="NP158" s="90"/>
      <c r="NQ158" s="90"/>
      <c r="NR158" s="90"/>
      <c r="NS158" s="90"/>
      <c r="NT158" s="90"/>
      <c r="NU158" s="90"/>
      <c r="NV158" s="90"/>
      <c r="NW158" s="90"/>
      <c r="NX158" s="90"/>
      <c r="NY158" s="90"/>
      <c r="NZ158" s="90"/>
      <c r="OA158" s="90"/>
      <c r="OB158" s="90"/>
      <c r="OC158" s="90"/>
      <c r="OD158" s="90"/>
      <c r="OE158" s="90"/>
      <c r="OF158" s="90"/>
      <c r="OG158" s="90"/>
      <c r="OH158" s="90"/>
      <c r="OI158" s="90"/>
      <c r="OJ158" s="90"/>
      <c r="OK158" s="90"/>
      <c r="OL158" s="90"/>
      <c r="OM158" s="90"/>
      <c r="ON158" s="90"/>
      <c r="OO158" s="90"/>
      <c r="OP158" s="90"/>
      <c r="OQ158" s="90"/>
      <c r="OR158" s="90"/>
      <c r="OS158" s="90"/>
      <c r="OT158" s="90"/>
      <c r="OU158" s="90"/>
      <c r="OV158" s="90"/>
      <c r="OW158" s="90"/>
      <c r="OX158" s="90"/>
      <c r="OY158" s="90"/>
      <c r="OZ158" s="90"/>
      <c r="PA158" s="90"/>
      <c r="PB158" s="90"/>
      <c r="PC158" s="90"/>
      <c r="PD158" s="90"/>
      <c r="PE158" s="90"/>
      <c r="PF158" s="90"/>
      <c r="PG158" s="90"/>
      <c r="PH158" s="90"/>
      <c r="PI158" s="90"/>
      <c r="PJ158" s="90"/>
      <c r="PK158" s="90"/>
      <c r="PL158" s="90"/>
      <c r="PM158" s="90"/>
      <c r="PN158" s="90"/>
      <c r="PO158" s="90"/>
      <c r="PP158" s="90"/>
      <c r="PQ158" s="90"/>
      <c r="PR158" s="90"/>
      <c r="PS158" s="90"/>
      <c r="PT158" s="90"/>
      <c r="PU158" s="90"/>
      <c r="PV158" s="90"/>
      <c r="PW158" s="90"/>
      <c r="PX158" s="90"/>
      <c r="PY158" s="90"/>
      <c r="PZ158" s="90"/>
      <c r="QA158" s="90"/>
      <c r="QB158" s="90"/>
      <c r="QC158" s="90"/>
      <c r="QD158" s="90"/>
      <c r="QE158" s="90"/>
      <c r="QF158" s="90"/>
      <c r="QG158" s="90"/>
      <c r="QH158" s="90"/>
      <c r="QI158" s="90"/>
      <c r="QJ158" s="90"/>
      <c r="QK158" s="90"/>
      <c r="QL158" s="90"/>
      <c r="QM158" s="90"/>
      <c r="QN158" s="90"/>
      <c r="QO158" s="90"/>
      <c r="QP158" s="90"/>
      <c r="QQ158" s="90"/>
      <c r="QR158" s="90"/>
      <c r="QS158" s="90"/>
      <c r="QT158" s="90"/>
      <c r="QU158" s="90"/>
      <c r="QV158" s="90"/>
      <c r="QW158" s="90"/>
      <c r="QX158" s="90"/>
      <c r="QY158" s="90"/>
      <c r="QZ158" s="90"/>
      <c r="RA158" s="90"/>
      <c r="RB158" s="90"/>
      <c r="RC158" s="90"/>
      <c r="RD158" s="90"/>
      <c r="RE158" s="90"/>
      <c r="RF158" s="90"/>
      <c r="RG158" s="90"/>
      <c r="RH158" s="90"/>
      <c r="RI158" s="90"/>
      <c r="RJ158" s="90"/>
      <c r="RK158" s="90"/>
      <c r="RL158" s="90"/>
      <c r="RM158" s="90"/>
      <c r="RN158" s="90"/>
      <c r="RO158" s="90"/>
      <c r="RP158" s="90"/>
      <c r="RQ158" s="90"/>
      <c r="RR158" s="90"/>
      <c r="RS158" s="90"/>
      <c r="RT158" s="90"/>
      <c r="RU158" s="90"/>
      <c r="RV158" s="90"/>
      <c r="RW158" s="90"/>
      <c r="RX158" s="90"/>
      <c r="RY158" s="90"/>
      <c r="RZ158" s="90"/>
      <c r="SA158" s="90"/>
      <c r="SB158" s="90"/>
      <c r="SC158" s="90"/>
      <c r="SD158" s="90"/>
      <c r="SE158" s="90"/>
      <c r="SF158" s="90"/>
      <c r="SG158" s="90"/>
      <c r="SH158" s="90"/>
      <c r="SI158" s="90"/>
      <c r="SJ158" s="90"/>
      <c r="SK158" s="90"/>
      <c r="SL158" s="90"/>
      <c r="SM158" s="90"/>
      <c r="SN158" s="90"/>
      <c r="SO158" s="90"/>
      <c r="SP158" s="90"/>
      <c r="SQ158" s="90"/>
      <c r="SR158" s="90"/>
      <c r="SS158" s="90"/>
      <c r="ST158" s="90"/>
      <c r="SU158" s="90"/>
      <c r="SV158" s="90"/>
      <c r="SW158" s="90"/>
      <c r="SX158" s="90"/>
      <c r="SY158" s="90"/>
      <c r="SZ158" s="90"/>
      <c r="TA158" s="90"/>
      <c r="TB158" s="90"/>
      <c r="TC158" s="90"/>
      <c r="TD158" s="90"/>
      <c r="TE158" s="90"/>
      <c r="TF158" s="90"/>
      <c r="TG158" s="90"/>
      <c r="TH158" s="90"/>
      <c r="TI158" s="90"/>
      <c r="TJ158" s="90"/>
      <c r="TK158" s="90"/>
      <c r="TL158" s="90"/>
      <c r="TM158" s="90"/>
      <c r="TN158" s="90"/>
      <c r="TO158" s="90"/>
      <c r="TP158" s="90"/>
      <c r="TQ158" s="90"/>
      <c r="TR158" s="90"/>
      <c r="TS158" s="90"/>
      <c r="TT158" s="90"/>
      <c r="TU158" s="90"/>
      <c r="TV158" s="90"/>
      <c r="TW158" s="90"/>
      <c r="TX158" s="90"/>
      <c r="TY158" s="90"/>
      <c r="TZ158" s="90"/>
      <c r="UA158" s="90"/>
      <c r="UB158" s="90"/>
      <c r="UC158" s="90"/>
      <c r="UD158" s="90"/>
      <c r="UE158" s="90"/>
      <c r="UF158" s="90"/>
      <c r="UG158" s="90"/>
      <c r="UH158" s="90"/>
      <c r="UI158" s="90"/>
      <c r="UJ158" s="90"/>
      <c r="UK158" s="90"/>
      <c r="UL158" s="90"/>
      <c r="UM158" s="90"/>
      <c r="UN158" s="90"/>
      <c r="UO158" s="90"/>
      <c r="UP158" s="90"/>
      <c r="UQ158" s="90"/>
      <c r="UR158" s="90"/>
      <c r="US158" s="90"/>
      <c r="UT158" s="90"/>
      <c r="UU158" s="90"/>
      <c r="UV158" s="90"/>
      <c r="UW158" s="90"/>
      <c r="UX158" s="90"/>
      <c r="UY158" s="90"/>
      <c r="UZ158" s="90"/>
      <c r="VA158" s="90"/>
      <c r="VB158" s="90"/>
      <c r="VC158" s="90"/>
      <c r="VD158" s="90"/>
      <c r="VE158" s="90"/>
      <c r="VF158" s="90"/>
      <c r="VG158" s="90"/>
      <c r="VH158" s="90"/>
      <c r="VI158" s="90"/>
      <c r="VJ158" s="90"/>
      <c r="VK158" s="90"/>
      <c r="VL158" s="90"/>
      <c r="VM158" s="90"/>
      <c r="VN158" s="90"/>
      <c r="VO158" s="90"/>
      <c r="VP158" s="90"/>
      <c r="VQ158" s="90"/>
      <c r="VR158" s="90"/>
      <c r="VS158" s="90"/>
      <c r="VT158" s="90"/>
      <c r="VU158" s="90"/>
      <c r="VV158" s="90"/>
      <c r="VW158" s="90"/>
      <c r="VX158" s="90"/>
      <c r="VY158" s="90"/>
      <c r="VZ158" s="90"/>
      <c r="WA158" s="90"/>
      <c r="WB158" s="90"/>
      <c r="WC158" s="90"/>
      <c r="WD158" s="90"/>
      <c r="WE158" s="90"/>
      <c r="WF158" s="90"/>
      <c r="WG158" s="90"/>
      <c r="WH158" s="90"/>
      <c r="WI158" s="90"/>
      <c r="WJ158" s="90"/>
      <c r="WK158" s="90"/>
      <c r="WL158" s="90"/>
      <c r="WM158" s="90"/>
      <c r="WN158" s="90"/>
      <c r="WO158" s="90"/>
      <c r="WP158" s="90"/>
      <c r="WQ158" s="90"/>
      <c r="WR158" s="90"/>
      <c r="WS158" s="90"/>
      <c r="WT158" s="90"/>
      <c r="WU158" s="90"/>
      <c r="WV158" s="90"/>
      <c r="WW158" s="90"/>
      <c r="WX158" s="90"/>
      <c r="WY158" s="90"/>
      <c r="WZ158" s="90"/>
      <c r="XA158" s="90"/>
      <c r="XB158" s="90"/>
      <c r="XC158" s="90"/>
      <c r="XD158" s="90"/>
      <c r="XE158" s="90"/>
      <c r="XF158" s="90"/>
      <c r="XG158" s="90"/>
      <c r="XH158" s="90"/>
      <c r="XI158" s="90"/>
      <c r="XJ158" s="90"/>
      <c r="XK158" s="90"/>
      <c r="XL158" s="90"/>
      <c r="XM158" s="90"/>
      <c r="XN158" s="90"/>
      <c r="XO158" s="90"/>
      <c r="XP158" s="90"/>
      <c r="XQ158" s="90"/>
      <c r="XR158" s="90"/>
      <c r="XS158" s="90"/>
      <c r="XT158" s="90"/>
      <c r="XU158" s="90"/>
      <c r="XV158" s="90"/>
      <c r="XW158" s="90"/>
      <c r="XX158" s="90"/>
      <c r="XY158" s="90"/>
      <c r="XZ158" s="90"/>
      <c r="YA158" s="90"/>
      <c r="YB158" s="90"/>
      <c r="YC158" s="90"/>
      <c r="YD158" s="90"/>
      <c r="YE158" s="90"/>
      <c r="YF158" s="90"/>
      <c r="YG158" s="90"/>
      <c r="YH158" s="90"/>
      <c r="YI158" s="90"/>
      <c r="YJ158" s="90"/>
      <c r="YK158" s="90"/>
      <c r="YL158" s="90"/>
      <c r="YM158" s="90"/>
      <c r="YN158" s="90"/>
      <c r="YO158" s="90"/>
      <c r="YP158" s="90"/>
      <c r="YQ158" s="90"/>
      <c r="YR158" s="90"/>
      <c r="YS158" s="90"/>
      <c r="YT158" s="90"/>
      <c r="YU158" s="90"/>
      <c r="YV158" s="90"/>
      <c r="YW158" s="90"/>
      <c r="YX158" s="90"/>
      <c r="YY158" s="90"/>
      <c r="YZ158" s="90"/>
      <c r="ZA158" s="90"/>
      <c r="ZB158" s="90"/>
      <c r="ZC158" s="90"/>
      <c r="ZD158" s="90"/>
      <c r="ZE158" s="90"/>
      <c r="ZF158" s="90"/>
      <c r="ZG158" s="90"/>
      <c r="ZH158" s="90"/>
      <c r="ZI158" s="90"/>
      <c r="ZJ158" s="90"/>
      <c r="ZK158" s="90"/>
      <c r="ZL158" s="90"/>
      <c r="ZM158" s="90"/>
      <c r="ZN158" s="90"/>
      <c r="ZO158" s="90"/>
      <c r="ZP158" s="90"/>
      <c r="ZQ158" s="90"/>
      <c r="ZR158" s="90"/>
      <c r="ZS158" s="90"/>
      <c r="ZT158" s="90"/>
      <c r="ZU158" s="90"/>
      <c r="ZV158" s="90"/>
      <c r="ZW158" s="90"/>
      <c r="ZX158" s="90"/>
      <c r="ZY158" s="90"/>
      <c r="ZZ158" s="90"/>
      <c r="AAA158" s="90"/>
      <c r="AAB158" s="90"/>
      <c r="AAC158" s="90"/>
      <c r="AAD158" s="90"/>
      <c r="AAE158" s="90"/>
      <c r="AAF158" s="90"/>
      <c r="AAG158" s="90"/>
      <c r="AAH158" s="90"/>
      <c r="AAI158" s="90"/>
      <c r="AAJ158" s="90"/>
      <c r="AAK158" s="90"/>
      <c r="AAL158" s="90"/>
      <c r="AAM158" s="90"/>
      <c r="AAN158" s="90"/>
      <c r="AAO158" s="90"/>
      <c r="AAP158" s="90"/>
      <c r="AAQ158" s="90"/>
      <c r="AAR158" s="90"/>
      <c r="AAS158" s="90"/>
      <c r="AAT158" s="90"/>
      <c r="AAU158" s="90"/>
      <c r="AAV158" s="90"/>
      <c r="AAW158" s="90"/>
      <c r="AAX158" s="90"/>
      <c r="AAY158" s="90"/>
      <c r="AAZ158" s="90"/>
      <c r="ABA158" s="90"/>
      <c r="ABB158" s="90"/>
      <c r="ABC158" s="90"/>
      <c r="ABD158" s="90"/>
      <c r="ABE158" s="90"/>
      <c r="ABF158" s="90"/>
      <c r="ABG158" s="90"/>
      <c r="ABH158" s="90"/>
      <c r="ABI158" s="90"/>
      <c r="ABJ158" s="90"/>
      <c r="ABK158" s="90"/>
      <c r="ABL158" s="90"/>
      <c r="ABM158" s="90"/>
      <c r="ABN158" s="90"/>
      <c r="ABO158" s="90"/>
      <c r="ABP158" s="90"/>
      <c r="ABQ158" s="90"/>
      <c r="ABR158" s="90"/>
      <c r="ABS158" s="90"/>
      <c r="ABT158" s="90"/>
      <c r="ABU158" s="90"/>
      <c r="ABV158" s="90"/>
      <c r="ABW158" s="90"/>
      <c r="ABX158" s="90"/>
      <c r="ABY158" s="90"/>
      <c r="ABZ158" s="90"/>
      <c r="ACA158" s="90"/>
      <c r="ACB158" s="90"/>
      <c r="ACC158" s="90"/>
      <c r="ACD158" s="90"/>
      <c r="ACE158" s="90"/>
      <c r="ACF158" s="90"/>
      <c r="ACG158" s="90"/>
      <c r="ACH158" s="90"/>
      <c r="ACI158" s="90"/>
      <c r="ACJ158" s="90"/>
      <c r="ACK158" s="90"/>
      <c r="ACL158" s="90"/>
      <c r="ACM158" s="90"/>
      <c r="ACN158" s="90"/>
      <c r="ACO158" s="90"/>
      <c r="ACP158" s="90"/>
      <c r="ACQ158" s="90"/>
      <c r="ACR158" s="90"/>
      <c r="ACS158" s="90"/>
      <c r="ACT158" s="90"/>
      <c r="ACU158" s="90"/>
      <c r="ACV158" s="90"/>
      <c r="ACW158" s="90"/>
      <c r="ACX158" s="90"/>
      <c r="ACY158" s="90"/>
      <c r="ACZ158" s="90"/>
      <c r="ADA158" s="90"/>
      <c r="ADB158" s="90"/>
      <c r="ADC158" s="90"/>
      <c r="ADD158" s="90"/>
      <c r="ADE158" s="90"/>
      <c r="ADF158" s="90"/>
      <c r="ADG158" s="90"/>
      <c r="ADH158" s="90"/>
      <c r="ADI158" s="90"/>
      <c r="ADJ158" s="90"/>
      <c r="ADK158" s="90"/>
      <c r="ADL158" s="90"/>
      <c r="ADM158" s="90"/>
      <c r="ADN158" s="90"/>
      <c r="ADO158" s="90"/>
      <c r="ADP158" s="90"/>
      <c r="ADQ158" s="90"/>
      <c r="ADR158" s="90"/>
      <c r="ADS158" s="90"/>
      <c r="ADT158" s="90"/>
      <c r="ADU158" s="90"/>
      <c r="ADV158" s="90"/>
      <c r="ADW158" s="90"/>
      <c r="ADX158" s="90"/>
      <c r="ADY158" s="90"/>
      <c r="ADZ158" s="90"/>
      <c r="AEA158" s="90"/>
      <c r="AEB158" s="90"/>
      <c r="AEC158" s="90"/>
      <c r="AED158" s="90"/>
      <c r="AEE158" s="90"/>
      <c r="AEF158" s="90"/>
      <c r="AEG158" s="90"/>
      <c r="AEH158" s="90"/>
      <c r="AEI158" s="90"/>
      <c r="AEJ158" s="90"/>
      <c r="AEK158" s="90"/>
      <c r="AEL158" s="90"/>
      <c r="AEM158" s="90"/>
      <c r="AEN158" s="90"/>
      <c r="AEO158" s="90"/>
      <c r="AEP158" s="90"/>
      <c r="AEQ158" s="90"/>
      <c r="AER158" s="90"/>
      <c r="AES158" s="90"/>
      <c r="AET158" s="90"/>
      <c r="AEU158" s="90"/>
      <c r="AEV158" s="90"/>
      <c r="AEW158" s="90"/>
      <c r="AEX158" s="90"/>
      <c r="AEY158" s="90"/>
      <c r="AEZ158" s="90"/>
      <c r="AFA158" s="90"/>
      <c r="AFB158" s="90"/>
      <c r="AFC158" s="90"/>
      <c r="AFD158" s="90"/>
      <c r="AFE158" s="90"/>
      <c r="AFF158" s="90"/>
      <c r="AFG158" s="90"/>
      <c r="AFH158" s="90"/>
      <c r="AFI158" s="90"/>
      <c r="AFJ158" s="90"/>
      <c r="AFK158" s="90"/>
      <c r="AFL158" s="90"/>
      <c r="AFM158" s="90"/>
      <c r="AFN158" s="90"/>
      <c r="AFO158" s="90"/>
      <c r="AFP158" s="90"/>
      <c r="AFQ158" s="90"/>
      <c r="AFR158" s="90"/>
      <c r="AFS158" s="90"/>
      <c r="AFT158" s="90"/>
      <c r="AFU158" s="90"/>
      <c r="AFV158" s="90"/>
      <c r="AFW158" s="90"/>
      <c r="AFX158" s="90"/>
      <c r="AFY158" s="90"/>
      <c r="AFZ158" s="90"/>
      <c r="AGA158" s="90"/>
      <c r="AGB158" s="90"/>
      <c r="AGC158" s="90"/>
      <c r="AGD158" s="90"/>
      <c r="AGE158" s="90"/>
      <c r="AGF158" s="90"/>
      <c r="AGG158" s="90"/>
      <c r="AGH158" s="90"/>
      <c r="AGI158" s="90"/>
      <c r="AGJ158" s="90"/>
      <c r="AGK158" s="90"/>
      <c r="AGL158" s="90"/>
      <c r="AGM158" s="90"/>
      <c r="AGN158" s="90"/>
      <c r="AGO158" s="90"/>
      <c r="AGP158" s="90"/>
      <c r="AGQ158" s="90"/>
      <c r="AGR158" s="90"/>
      <c r="AGS158" s="90"/>
      <c r="AGT158" s="90"/>
      <c r="AGU158" s="90"/>
      <c r="AGV158" s="90"/>
      <c r="AGW158" s="90"/>
      <c r="AGX158" s="90"/>
      <c r="AGY158" s="90"/>
      <c r="AGZ158" s="90"/>
      <c r="AHA158" s="90"/>
      <c r="AHB158" s="90"/>
      <c r="AHC158" s="90"/>
      <c r="AHD158" s="90"/>
      <c r="AHE158" s="90"/>
      <c r="AHF158" s="90"/>
      <c r="AHG158" s="90"/>
      <c r="AHH158" s="90"/>
      <c r="AHI158" s="90"/>
      <c r="AHJ158" s="90"/>
      <c r="AHK158" s="90"/>
      <c r="AHL158" s="90"/>
      <c r="AHM158" s="90"/>
      <c r="AHN158" s="90"/>
      <c r="AHO158" s="90"/>
      <c r="AHP158" s="90"/>
      <c r="AHQ158" s="90"/>
      <c r="AHR158" s="90"/>
      <c r="AHS158" s="90"/>
      <c r="AHT158" s="90"/>
      <c r="AHU158" s="90"/>
      <c r="AHV158" s="90"/>
      <c r="AHW158" s="90"/>
      <c r="AHX158" s="90"/>
      <c r="AHY158" s="90"/>
      <c r="AHZ158" s="90"/>
      <c r="AIA158" s="90"/>
      <c r="AIB158" s="90"/>
      <c r="AIC158" s="90"/>
      <c r="AID158" s="90"/>
      <c r="AIE158" s="90"/>
      <c r="AIF158" s="90"/>
      <c r="AIG158" s="90"/>
      <c r="AIH158" s="90"/>
      <c r="AII158" s="90"/>
      <c r="AIJ158" s="90"/>
      <c r="AIK158" s="90"/>
      <c r="AIL158" s="90"/>
      <c r="AIM158" s="90"/>
      <c r="AIN158" s="90"/>
      <c r="AIO158" s="90"/>
      <c r="AIP158" s="90"/>
      <c r="AIQ158" s="90"/>
      <c r="AIR158" s="90"/>
      <c r="AIS158" s="90"/>
      <c r="AIT158" s="90"/>
      <c r="AIU158" s="90"/>
      <c r="AIV158" s="90"/>
      <c r="AIW158" s="90"/>
      <c r="AIX158" s="90"/>
      <c r="AIY158" s="90"/>
      <c r="AIZ158" s="90"/>
      <c r="AJA158" s="90"/>
      <c r="AJB158" s="90"/>
      <c r="AJC158" s="90"/>
      <c r="AJD158" s="90"/>
      <c r="AJE158" s="90"/>
      <c r="AJF158" s="90"/>
      <c r="AJG158" s="90"/>
      <c r="AJH158" s="90"/>
      <c r="AJI158" s="90"/>
      <c r="AJJ158" s="90"/>
      <c r="AJK158" s="90"/>
      <c r="AJL158" s="90"/>
      <c r="AJM158" s="90"/>
      <c r="AJN158" s="90"/>
      <c r="AJO158" s="90"/>
      <c r="AJP158" s="90"/>
      <c r="AJQ158" s="90"/>
      <c r="AJR158" s="90"/>
      <c r="AJS158" s="90"/>
      <c r="AJT158" s="90"/>
      <c r="AJU158" s="90"/>
      <c r="AJV158" s="90"/>
      <c r="AJW158" s="90"/>
      <c r="AJX158" s="90"/>
      <c r="AJY158" s="90"/>
      <c r="AJZ158" s="90"/>
      <c r="AKA158" s="90"/>
      <c r="AKB158" s="90"/>
      <c r="AKC158" s="90"/>
      <c r="AKD158" s="90"/>
      <c r="AKE158" s="90"/>
      <c r="AKF158" s="90"/>
      <c r="AKG158" s="90"/>
      <c r="AKH158" s="90"/>
      <c r="AKI158" s="90"/>
      <c r="AKJ158" s="90"/>
      <c r="AKK158" s="90"/>
      <c r="AKL158" s="90"/>
      <c r="AKM158" s="90"/>
      <c r="AKN158" s="90"/>
      <c r="AKO158" s="90"/>
      <c r="AKP158" s="90"/>
      <c r="AKQ158" s="90"/>
      <c r="AKR158" s="90"/>
      <c r="AKS158" s="90"/>
      <c r="AKT158" s="90"/>
      <c r="AKU158" s="90"/>
      <c r="AKV158" s="90"/>
      <c r="AKW158" s="90"/>
      <c r="AKX158" s="90"/>
      <c r="AKY158" s="90"/>
      <c r="AKZ158" s="90"/>
      <c r="ALA158" s="90"/>
      <c r="ALB158" s="90"/>
      <c r="ALC158" s="90"/>
      <c r="ALD158" s="90"/>
      <c r="ALE158" s="90"/>
      <c r="ALF158" s="90"/>
      <c r="ALG158" s="90"/>
      <c r="ALH158" s="90"/>
      <c r="ALI158" s="90"/>
      <c r="ALJ158" s="90"/>
      <c r="ALK158" s="90"/>
      <c r="ALL158" s="90"/>
      <c r="ALM158" s="90"/>
      <c r="ALN158" s="90"/>
      <c r="ALO158" s="90"/>
      <c r="ALP158" s="90"/>
      <c r="ALQ158" s="90"/>
      <c r="ALR158" s="90"/>
      <c r="ALS158" s="90"/>
      <c r="ALT158" s="90"/>
      <c r="ALU158" s="90"/>
      <c r="ALV158" s="90"/>
      <c r="ALW158" s="90"/>
      <c r="ALX158" s="90"/>
      <c r="ALY158" s="90"/>
      <c r="ALZ158" s="90"/>
      <c r="AMA158" s="90"/>
      <c r="AMB158" s="90"/>
      <c r="AMC158" s="90"/>
      <c r="AMD158" s="90"/>
      <c r="AME158" s="90"/>
      <c r="AMF158" s="90"/>
      <c r="AMG158" s="90"/>
      <c r="AMH158" s="90"/>
    </row>
    <row r="159" spans="1:1023" ht="127.5" customHeight="1" x14ac:dyDescent="0.3">
      <c r="A159" s="430">
        <v>50</v>
      </c>
      <c r="B159" s="433" t="s">
        <v>712</v>
      </c>
      <c r="C159" s="367"/>
      <c r="D159" s="433" t="s">
        <v>163</v>
      </c>
      <c r="E159" s="433" t="s">
        <v>164</v>
      </c>
      <c r="F159" s="427"/>
      <c r="G159" s="367"/>
      <c r="H159" s="368"/>
      <c r="I159" s="443"/>
      <c r="J159" s="136" t="s">
        <v>735</v>
      </c>
      <c r="K159" s="137" t="s">
        <v>989</v>
      </c>
      <c r="L159" s="425"/>
      <c r="M159" s="425"/>
      <c r="N159" s="426"/>
      <c r="O159" s="369"/>
      <c r="P159" s="391"/>
      <c r="Q159" s="385"/>
      <c r="R159" s="393"/>
      <c r="S159" s="394"/>
      <c r="T159" s="385"/>
      <c r="U159" s="386"/>
      <c r="V159" s="136" t="s">
        <v>112</v>
      </c>
      <c r="W159" s="116" t="s">
        <v>170</v>
      </c>
      <c r="X159" s="117" t="s">
        <v>990</v>
      </c>
      <c r="Y159" s="118" t="s">
        <v>172</v>
      </c>
      <c r="Z159" s="118" t="s">
        <v>173</v>
      </c>
      <c r="AA159" s="120" t="str">
        <f t="shared" si="5"/>
        <v>Probabilidad</v>
      </c>
      <c r="AB159" s="121" t="s">
        <v>740</v>
      </c>
      <c r="AC159" s="121" t="s">
        <v>728</v>
      </c>
      <c r="AD159" s="122" t="str">
        <f t="shared" si="6"/>
        <v>30%</v>
      </c>
      <c r="AE159" s="121" t="s">
        <v>729</v>
      </c>
      <c r="AF159" s="121" t="s">
        <v>730</v>
      </c>
      <c r="AG159" s="121" t="s">
        <v>731</v>
      </c>
      <c r="AH159" s="123">
        <f>IFERROR(IF(AND(AA158="Probabilidad",AA159="Probabilidad"),(AI158-(+AI158*AD159)),IF(AND(AA159="Probabilidad",AA158="Impacto"),(AI158-(+AI158*AD159)),IF(AA159="Impacto",AI158,""))),"")</f>
        <v>0.252</v>
      </c>
      <c r="AI159" s="122">
        <f t="shared" si="7"/>
        <v>0.252</v>
      </c>
      <c r="AJ159" s="387"/>
      <c r="AK159" s="388"/>
      <c r="AL159" s="124">
        <f t="shared" ref="AL159:AL164" si="203">IFERROR(IF(AND(AA158="Impacto",AA159="Impacto"),(AL158-(+AL158*AD159)),IF(AND(AA159="Impacto",AA158="Probabilidad"),(AL158-(+AL158*AD159)),IF(AA159="Probabilidad",AL158,""))),"")</f>
        <v>0.4</v>
      </c>
      <c r="AM159" s="389"/>
      <c r="AN159" s="388"/>
      <c r="AO159" s="384"/>
      <c r="AP159" s="367"/>
      <c r="AQ159" s="120" t="s">
        <v>118</v>
      </c>
      <c r="AR159" s="134" t="s">
        <v>94</v>
      </c>
      <c r="AS159" s="134" t="s">
        <v>94</v>
      </c>
      <c r="AT159" s="134" t="s">
        <v>94</v>
      </c>
      <c r="AU159" s="134" t="s">
        <v>94</v>
      </c>
      <c r="AV159" s="371"/>
      <c r="AW159" s="142" t="s">
        <v>112</v>
      </c>
      <c r="AX159" s="253" t="s">
        <v>2867</v>
      </c>
      <c r="AY159" s="271" t="s">
        <v>3498</v>
      </c>
      <c r="AZ159" s="271" t="s">
        <v>3499</v>
      </c>
      <c r="BA159" s="143" t="s">
        <v>118</v>
      </c>
      <c r="BB159" s="128"/>
      <c r="BC159" s="128"/>
      <c r="BD159" s="128"/>
      <c r="BE159" s="373"/>
      <c r="BF159" s="374"/>
      <c r="BG159" s="374"/>
      <c r="BH159" s="131"/>
    </row>
    <row r="160" spans="1:1023" ht="128.25" customHeight="1" x14ac:dyDescent="0.3">
      <c r="A160" s="430">
        <v>50</v>
      </c>
      <c r="B160" s="433" t="s">
        <v>712</v>
      </c>
      <c r="C160" s="367"/>
      <c r="D160" s="433" t="s">
        <v>163</v>
      </c>
      <c r="E160" s="433" t="s">
        <v>164</v>
      </c>
      <c r="F160" s="427"/>
      <c r="G160" s="367"/>
      <c r="H160" s="368"/>
      <c r="I160" s="443"/>
      <c r="J160" s="136" t="s">
        <v>741</v>
      </c>
      <c r="K160" s="137" t="s">
        <v>1235</v>
      </c>
      <c r="L160" s="425"/>
      <c r="M160" s="425"/>
      <c r="N160" s="426"/>
      <c r="O160" s="369"/>
      <c r="P160" s="391"/>
      <c r="Q160" s="385"/>
      <c r="R160" s="393"/>
      <c r="S160" s="394"/>
      <c r="T160" s="385"/>
      <c r="U160" s="386"/>
      <c r="V160" s="153" t="s">
        <v>124</v>
      </c>
      <c r="W160" s="116" t="s">
        <v>1236</v>
      </c>
      <c r="X160" s="117" t="s">
        <v>1237</v>
      </c>
      <c r="Y160" s="118" t="s">
        <v>994</v>
      </c>
      <c r="Z160" s="135" t="s">
        <v>143</v>
      </c>
      <c r="AA160" s="120" t="str">
        <f t="shared" si="5"/>
        <v>Probabilidad</v>
      </c>
      <c r="AB160" s="121" t="s">
        <v>740</v>
      </c>
      <c r="AC160" s="121" t="s">
        <v>728</v>
      </c>
      <c r="AD160" s="122" t="str">
        <f t="shared" si="6"/>
        <v>30%</v>
      </c>
      <c r="AE160" s="121" t="s">
        <v>729</v>
      </c>
      <c r="AF160" s="121" t="s">
        <v>730</v>
      </c>
      <c r="AG160" s="121" t="s">
        <v>731</v>
      </c>
      <c r="AH160" s="123">
        <f t="shared" ref="AH160:AH164" si="204">IFERROR(IF(AND(AA159="Probabilidad",AA160="Probabilidad"),(AI159-(+AI159*AD160)),IF(AND(AA160="Probabilidad",AA159="Impacto"),(AI159-(+AI159*AD160)),IF(AA160="Impacto",AI159,""))),"")</f>
        <v>0.1764</v>
      </c>
      <c r="AI160" s="122">
        <f t="shared" si="7"/>
        <v>0.1764</v>
      </c>
      <c r="AJ160" s="387"/>
      <c r="AK160" s="388"/>
      <c r="AL160" s="124">
        <f t="shared" si="203"/>
        <v>0.4</v>
      </c>
      <c r="AM160" s="389"/>
      <c r="AN160" s="388"/>
      <c r="AO160" s="384"/>
      <c r="AP160" s="367"/>
      <c r="AQ160" s="120" t="s">
        <v>128</v>
      </c>
      <c r="AR160" s="134" t="s">
        <v>94</v>
      </c>
      <c r="AS160" s="134" t="s">
        <v>94</v>
      </c>
      <c r="AT160" s="134" t="s">
        <v>94</v>
      </c>
      <c r="AU160" s="134" t="s">
        <v>94</v>
      </c>
      <c r="AV160" s="371"/>
      <c r="AW160" s="142" t="s">
        <v>124</v>
      </c>
      <c r="AX160" s="253" t="s">
        <v>2866</v>
      </c>
      <c r="AY160" s="254" t="s">
        <v>3587</v>
      </c>
      <c r="AZ160" s="255" t="s">
        <v>3504</v>
      </c>
      <c r="BA160" s="143" t="s">
        <v>128</v>
      </c>
      <c r="BB160" s="258"/>
      <c r="BC160" s="258" t="s">
        <v>94</v>
      </c>
      <c r="BD160" s="258" t="s">
        <v>94</v>
      </c>
      <c r="BE160" s="441"/>
      <c r="BF160" s="442"/>
      <c r="BG160" s="442"/>
      <c r="BH160" s="131"/>
    </row>
    <row r="161" spans="1:1023" ht="102.75" customHeight="1" x14ac:dyDescent="0.3">
      <c r="A161" s="430">
        <v>50</v>
      </c>
      <c r="B161" s="433" t="s">
        <v>712</v>
      </c>
      <c r="C161" s="367"/>
      <c r="D161" s="433" t="s">
        <v>163</v>
      </c>
      <c r="E161" s="433" t="s">
        <v>164</v>
      </c>
      <c r="F161" s="427"/>
      <c r="G161" s="367"/>
      <c r="H161" s="368"/>
      <c r="I161" s="443"/>
      <c r="J161" s="136" t="s">
        <v>749</v>
      </c>
      <c r="K161" s="137"/>
      <c r="L161" s="425"/>
      <c r="M161" s="425"/>
      <c r="N161" s="426"/>
      <c r="O161" s="369"/>
      <c r="P161" s="391"/>
      <c r="Q161" s="385"/>
      <c r="R161" s="393"/>
      <c r="S161" s="394"/>
      <c r="T161" s="385"/>
      <c r="U161" s="386"/>
      <c r="V161" s="136" t="s">
        <v>131</v>
      </c>
      <c r="W161" s="116"/>
      <c r="X161" s="117"/>
      <c r="Y161" s="118"/>
      <c r="Z161" s="135"/>
      <c r="AA161" s="120" t="str">
        <f t="shared" si="5"/>
        <v/>
      </c>
      <c r="AB161" s="121"/>
      <c r="AC161" s="121"/>
      <c r="AD161" s="122" t="str">
        <f t="shared" si="6"/>
        <v/>
      </c>
      <c r="AE161" s="121"/>
      <c r="AF161" s="121"/>
      <c r="AG161" s="121"/>
      <c r="AH161" s="123" t="str">
        <f t="shared" si="204"/>
        <v/>
      </c>
      <c r="AI161" s="122" t="str">
        <f t="shared" si="7"/>
        <v/>
      </c>
      <c r="AJ161" s="387"/>
      <c r="AK161" s="388"/>
      <c r="AL161" s="124" t="str">
        <f t="shared" si="203"/>
        <v/>
      </c>
      <c r="AM161" s="389"/>
      <c r="AN161" s="388"/>
      <c r="AO161" s="384"/>
      <c r="AP161" s="367"/>
      <c r="AQ161" s="120" t="s">
        <v>136</v>
      </c>
      <c r="AR161" s="134"/>
      <c r="AS161" s="134"/>
      <c r="AT161" s="134"/>
      <c r="AU161" s="134"/>
      <c r="AV161" s="371"/>
      <c r="AW161" s="142" t="s">
        <v>131</v>
      </c>
      <c r="AX161" s="128"/>
      <c r="AY161" s="129"/>
      <c r="AZ161" s="130"/>
      <c r="BA161" s="143" t="s">
        <v>136</v>
      </c>
      <c r="BB161" s="128"/>
      <c r="BC161" s="128"/>
      <c r="BD161" s="128"/>
      <c r="BE161" s="373"/>
      <c r="BF161" s="374"/>
      <c r="BG161" s="374"/>
      <c r="BH161" s="131"/>
    </row>
    <row r="162" spans="1:1023" ht="93" customHeight="1" x14ac:dyDescent="0.3">
      <c r="A162" s="430">
        <v>50</v>
      </c>
      <c r="B162" s="433" t="s">
        <v>712</v>
      </c>
      <c r="C162" s="367"/>
      <c r="D162" s="433" t="s">
        <v>163</v>
      </c>
      <c r="E162" s="433" t="s">
        <v>164</v>
      </c>
      <c r="F162" s="427"/>
      <c r="G162" s="367"/>
      <c r="H162" s="368"/>
      <c r="I162" s="443"/>
      <c r="J162" s="136" t="s">
        <v>756</v>
      </c>
      <c r="K162" s="115"/>
      <c r="L162" s="425"/>
      <c r="M162" s="425"/>
      <c r="N162" s="426"/>
      <c r="O162" s="369"/>
      <c r="P162" s="391"/>
      <c r="Q162" s="385"/>
      <c r="R162" s="393"/>
      <c r="S162" s="394"/>
      <c r="T162" s="385"/>
      <c r="U162" s="386"/>
      <c r="V162" s="136" t="s">
        <v>139</v>
      </c>
      <c r="W162" s="138"/>
      <c r="X162" s="179"/>
      <c r="Y162" s="134"/>
      <c r="Z162" s="140"/>
      <c r="AA162" s="120" t="str">
        <f t="shared" si="5"/>
        <v/>
      </c>
      <c r="AB162" s="121"/>
      <c r="AC162" s="121"/>
      <c r="AD162" s="122" t="str">
        <f t="shared" si="6"/>
        <v/>
      </c>
      <c r="AE162" s="121"/>
      <c r="AF162" s="121"/>
      <c r="AG162" s="121"/>
      <c r="AH162" s="123" t="str">
        <f t="shared" si="204"/>
        <v/>
      </c>
      <c r="AI162" s="122" t="str">
        <f t="shared" si="7"/>
        <v/>
      </c>
      <c r="AJ162" s="387"/>
      <c r="AK162" s="388"/>
      <c r="AL162" s="124" t="str">
        <f t="shared" si="203"/>
        <v/>
      </c>
      <c r="AM162" s="389"/>
      <c r="AN162" s="388"/>
      <c r="AO162" s="384"/>
      <c r="AP162" s="367"/>
      <c r="AQ162" s="120" t="s">
        <v>145</v>
      </c>
      <c r="AR162" s="134"/>
      <c r="AS162" s="134"/>
      <c r="AT162" s="134"/>
      <c r="AU162" s="134"/>
      <c r="AV162" s="371"/>
      <c r="AW162" s="142" t="s">
        <v>139</v>
      </c>
      <c r="AX162" s="128"/>
      <c r="AY162" s="129"/>
      <c r="AZ162" s="130"/>
      <c r="BA162" s="143" t="s">
        <v>145</v>
      </c>
      <c r="BB162" s="128"/>
      <c r="BC162" s="128"/>
      <c r="BD162" s="128"/>
      <c r="BE162" s="373"/>
      <c r="BF162" s="374"/>
      <c r="BG162" s="374"/>
      <c r="BH162" s="131"/>
    </row>
    <row r="163" spans="1:1023" ht="75" customHeight="1" x14ac:dyDescent="0.3">
      <c r="A163" s="430">
        <v>50</v>
      </c>
      <c r="B163" s="433" t="s">
        <v>712</v>
      </c>
      <c r="C163" s="367"/>
      <c r="D163" s="433" t="s">
        <v>163</v>
      </c>
      <c r="E163" s="433" t="s">
        <v>164</v>
      </c>
      <c r="F163" s="427"/>
      <c r="G163" s="367"/>
      <c r="H163" s="368"/>
      <c r="I163" s="443"/>
      <c r="J163" s="136" t="s">
        <v>757</v>
      </c>
      <c r="K163" s="137"/>
      <c r="L163" s="425"/>
      <c r="M163" s="425"/>
      <c r="N163" s="426"/>
      <c r="O163" s="369"/>
      <c r="P163" s="391"/>
      <c r="Q163" s="385"/>
      <c r="R163" s="393"/>
      <c r="S163" s="394"/>
      <c r="T163" s="385"/>
      <c r="U163" s="386"/>
      <c r="V163" s="136" t="s">
        <v>150</v>
      </c>
      <c r="W163" s="116"/>
      <c r="X163" s="117"/>
      <c r="Y163" s="118"/>
      <c r="Z163" s="116"/>
      <c r="AA163" s="120" t="str">
        <f t="shared" si="5"/>
        <v/>
      </c>
      <c r="AB163" s="121"/>
      <c r="AC163" s="121"/>
      <c r="AD163" s="122" t="str">
        <f t="shared" si="6"/>
        <v/>
      </c>
      <c r="AE163" s="121"/>
      <c r="AF163" s="121"/>
      <c r="AG163" s="121"/>
      <c r="AH163" s="123" t="str">
        <f t="shared" si="204"/>
        <v/>
      </c>
      <c r="AI163" s="122" t="str">
        <f t="shared" si="7"/>
        <v/>
      </c>
      <c r="AJ163" s="387"/>
      <c r="AK163" s="388"/>
      <c r="AL163" s="124" t="str">
        <f t="shared" si="203"/>
        <v/>
      </c>
      <c r="AM163" s="389"/>
      <c r="AN163" s="388"/>
      <c r="AO163" s="384"/>
      <c r="AP163" s="367"/>
      <c r="AQ163" s="120" t="s">
        <v>155</v>
      </c>
      <c r="AR163" s="119"/>
      <c r="AS163" s="119"/>
      <c r="AT163" s="126"/>
      <c r="AU163" s="119"/>
      <c r="AV163" s="371"/>
      <c r="AW163" s="142" t="s">
        <v>150</v>
      </c>
      <c r="AX163" s="128"/>
      <c r="AY163" s="129"/>
      <c r="AZ163" s="130"/>
      <c r="BA163" s="143" t="s">
        <v>155</v>
      </c>
      <c r="BB163" s="128"/>
      <c r="BC163" s="128"/>
      <c r="BD163" s="128"/>
      <c r="BE163" s="373"/>
      <c r="BF163" s="374"/>
      <c r="BG163" s="374"/>
      <c r="BH163" s="131"/>
    </row>
    <row r="164" spans="1:1023" ht="47.1" customHeight="1" x14ac:dyDescent="0.3">
      <c r="A164" s="431">
        <v>50</v>
      </c>
      <c r="B164" s="434" t="s">
        <v>712</v>
      </c>
      <c r="C164" s="367"/>
      <c r="D164" s="434" t="s">
        <v>163</v>
      </c>
      <c r="E164" s="434" t="s">
        <v>164</v>
      </c>
      <c r="F164" s="427"/>
      <c r="G164" s="367"/>
      <c r="H164" s="368"/>
      <c r="I164" s="443"/>
      <c r="J164" s="136" t="s">
        <v>758</v>
      </c>
      <c r="K164" s="137"/>
      <c r="L164" s="425"/>
      <c r="M164" s="425"/>
      <c r="N164" s="426"/>
      <c r="O164" s="369"/>
      <c r="P164" s="392"/>
      <c r="Q164" s="385"/>
      <c r="R164" s="393"/>
      <c r="S164" s="394"/>
      <c r="T164" s="385"/>
      <c r="U164" s="386"/>
      <c r="V164" s="136" t="s">
        <v>161</v>
      </c>
      <c r="W164" s="116"/>
      <c r="X164" s="117"/>
      <c r="Y164" s="118"/>
      <c r="Z164" s="116"/>
      <c r="AA164" s="120" t="str">
        <f t="shared" si="5"/>
        <v/>
      </c>
      <c r="AB164" s="121"/>
      <c r="AC164" s="121"/>
      <c r="AD164" s="122" t="str">
        <f t="shared" si="6"/>
        <v/>
      </c>
      <c r="AE164" s="121"/>
      <c r="AF164" s="121"/>
      <c r="AG164" s="121"/>
      <c r="AH164" s="123" t="str">
        <f t="shared" si="204"/>
        <v/>
      </c>
      <c r="AI164" s="122" t="str">
        <f t="shared" si="7"/>
        <v/>
      </c>
      <c r="AJ164" s="387"/>
      <c r="AK164" s="388"/>
      <c r="AL164" s="124" t="str">
        <f t="shared" si="203"/>
        <v/>
      </c>
      <c r="AM164" s="389"/>
      <c r="AN164" s="388"/>
      <c r="AO164" s="384"/>
      <c r="AP164" s="367"/>
      <c r="AQ164" s="120" t="s">
        <v>162</v>
      </c>
      <c r="AR164" s="119"/>
      <c r="AS164" s="119"/>
      <c r="AT164" s="126"/>
      <c r="AU164" s="119"/>
      <c r="AV164" s="372"/>
      <c r="AW164" s="142" t="s">
        <v>161</v>
      </c>
      <c r="AX164" s="128"/>
      <c r="AY164" s="129"/>
      <c r="AZ164" s="130"/>
      <c r="BA164" s="143" t="s">
        <v>162</v>
      </c>
      <c r="BB164" s="128"/>
      <c r="BC164" s="128"/>
      <c r="BD164" s="128"/>
      <c r="BE164" s="373"/>
      <c r="BF164" s="374"/>
      <c r="BG164" s="374"/>
      <c r="BH164" s="131"/>
    </row>
    <row r="165" spans="1:1023" s="144" customFormat="1" ht="90.75" customHeight="1" x14ac:dyDescent="0.25">
      <c r="A165" s="429">
        <v>51</v>
      </c>
      <c r="B165" s="432" t="s">
        <v>712</v>
      </c>
      <c r="C165" s="367" t="s">
        <v>713</v>
      </c>
      <c r="D165" s="432" t="s">
        <v>163</v>
      </c>
      <c r="E165" s="432" t="s">
        <v>1238</v>
      </c>
      <c r="F165" s="427" t="s">
        <v>1239</v>
      </c>
      <c r="G165" s="367" t="s">
        <v>1240</v>
      </c>
      <c r="H165" s="368" t="str">
        <f>IF(B165="Seguridad_Información","Posibilidad de "&amp;C165&amp;"con "&amp;M165&amp;" "&amp;"por"&amp;" "&amp;I165&amp;" "&amp;"debido a"&amp;" "&amp;L165,"Posibilidad de"&amp;" "&amp;M165&amp;" "&amp;"por"&amp;" "&amp;I165&amp;" debido a"&amp;" "&amp;L165)</f>
        <v>Posibilidad de Afectación Económica y Reputacional por inadecuada supervisión o interventoría de contratos debido a desconocimiento de los lineamientos y herramientas de la supervisión</v>
      </c>
      <c r="I165" s="443" t="s">
        <v>1241</v>
      </c>
      <c r="J165" s="136" t="s">
        <v>717</v>
      </c>
      <c r="K165" s="137" t="s">
        <v>1242</v>
      </c>
      <c r="L165" s="425" t="s">
        <v>1243</v>
      </c>
      <c r="M165" s="425" t="s">
        <v>763</v>
      </c>
      <c r="N165" s="426" t="s">
        <v>1244</v>
      </c>
      <c r="O165" s="369" t="s">
        <v>722</v>
      </c>
      <c r="P165" s="390" t="str">
        <f>IF(OR($O165=[3]Tabla_Probabilidad!$D$30,$O165=[3]Tabla_Probabilidad!$D$32,$O165=[3]Tabla_Probabilidad!$J$32),"Muy Baja",IF(OR($O165=[3]Tabla_Probabilidad!$E$30,$O165=[3]Tabla_Probabilidad!$E$32,$O165=[3]Tabla_Probabilidad!$K$32),"Baja",IF(OR($O165=[3]Tabla_Probabilidad!$F$30,$O165=[3]Tabla_Probabilidad!$F$32,$O165=[3]Tabla_Probabilidad!$L$32),"Media",IF(OR($O165=[3]Tabla_Probabilidad!$G$30,$O165=[3]Tabla_Probabilidad!$G$32,$O165=[3]Tabla_Probabilidad!$M$32),"Alta",IF(OR($O165=[3]Tabla_Probabilidad!$H$30,$O165=[3]Tabla_Probabilidad!$H$32,$O165=[3]Tabla_Probabilidad!$N$32),"Muy Alta","")))))</f>
        <v>Media</v>
      </c>
      <c r="Q165" s="385">
        <f t="shared" ref="Q165" si="205">IF(P165="","",IF(P165="Muy Baja",0.2,IF(P165="Baja",0.4,IF(P165="Media",0.6,IF(P165="Alta",0.8,IF(P165="Muy Alta",1,))))))</f>
        <v>0.6</v>
      </c>
      <c r="R165" s="393" t="s">
        <v>816</v>
      </c>
      <c r="S165" s="394" t="str">
        <f>IF(OR($R165=[3]Tabla_Impacto!$D$24,$R165=[3]Tabla_Impacto!$D$27,$R165=[3]Tabla_Impacto!$J$24,$R165=[3]Tabla_Impacto!$P$26,$R165=[3]Tabla_Impacto!$V$26,$R165=[3]Tabla_Impacto!$AB$26),"Leve",IF(OR($R165=[3]Tabla_Impacto!$E$24,$R165=[3]Tabla_Impacto!$E$27,$R165=[3]Tabla_Impacto!$K$24,$R165=[3]Tabla_Impacto!$Q$26,$R165=[3]Tabla_Impacto!$W$26,$R165=[3]Tabla_Impacto!$AC$26),"Menor",IF(OR($R165=[3]Tabla_Impacto!$F$24,$R165=[3]Tabla_Impacto!$F$27,$R165=[3]Tabla_Impacto!$L$24,$R165=[3]Tabla_Impacto!$R$26,$R165=[3]Tabla_Impacto!$X$26,$R165=[3]Tabla_Impacto!$AD$26),"Moderado",IF(OR($R165=[3]Tabla_Impacto!$G$24,$R165=[3]Tabla_Impacto!$G$27,$R165=[3]Tabla_Impacto!$M$24,$R165=[3]Tabla_Impacto!$S$26,$R165=[3]Tabla_Impacto!$Y$26,$R165=[3]Tabla_Impacto!$AE$26),"Mayor",IF(OR($R165=[3]Tabla_Impacto!$H$24,$R165=[3]Tabla_Impacto!$H$27,$R165=[3]Tabla_Impacto!$N$24,$R165=[3]Tabla_Impacto!$T$26,$R165=[3]Tabla_Impacto!$Z$26,$R165=[3]Tabla_Impacto!$AF$26),"Catastrófico","")))))</f>
        <v>Menor</v>
      </c>
      <c r="T165" s="385">
        <f t="shared" ref="T165" si="206">IF(S165="","",IF(S165="Leve",0.2,IF(S165="Menor",0.4,IF(S165="Moderado",0.6,IF(S165="Mayor",0.8,IF(S165="Catastrófico",1,))))))</f>
        <v>0.4</v>
      </c>
      <c r="U165" s="386" t="str">
        <f t="shared" ref="U165" si="207">IF(OR(AND(P165="Muy Baja",S165="Leve"),AND(P165="Muy Baja",S165="Menor"),AND(P165="Baja",S165="Leve")),"Bajo",IF(OR(AND(P165="Muy baja",S165="Moderado"),AND(P165="Baja",S165="Menor"),AND(P165="Baja",S165="Moderado"),AND(P165="Media",S165="Leve"),AND(P165="Media",S165="Menor"),AND(P165="Media",S165="Moderado"),AND(P165="Alta",S165="Leve"),AND(P165="Alta",S165="Menor")),"Moderado",IF(OR(AND(P165="Muy Baja",S165="Mayor"),AND(P165="Baja",S165="Mayor"),AND(P165="Media",S165="Mayor"),AND(P165="Alta",S165="Moderado"),AND(P165="Alta",S165="Mayor"),AND(P165="Muy Alta",S165="Leve"),AND(P165="Muy Alta",S165="Menor"),AND(P165="Muy Alta",S165="Moderado"),AND(P165="Muy Alta",S165="Mayor")),"Alto",IF(OR(AND(P165="Muy Baja",S165="Catastrófico"),AND(P165="Baja",S165="Catastrófico"),AND(P165="Media",S165="Catastrófico"),AND(P165="Alta",S165="Catastrófico"),AND(P165="Muy Alta",S165="Catastrófico")),"Extremo",""))))</f>
        <v>Moderado</v>
      </c>
      <c r="V165" s="136" t="s">
        <v>91</v>
      </c>
      <c r="W165" s="116" t="s">
        <v>1245</v>
      </c>
      <c r="X165" s="117" t="s">
        <v>1246</v>
      </c>
      <c r="Y165" s="145" t="s">
        <v>1247</v>
      </c>
      <c r="Z165" s="118" t="s">
        <v>173</v>
      </c>
      <c r="AA165" s="120" t="str">
        <f t="shared" si="5"/>
        <v>Probabilidad</v>
      </c>
      <c r="AB165" s="121" t="s">
        <v>727</v>
      </c>
      <c r="AC165" s="121" t="s">
        <v>728</v>
      </c>
      <c r="AD165" s="122" t="str">
        <f t="shared" si="6"/>
        <v>40%</v>
      </c>
      <c r="AE165" s="121" t="s">
        <v>729</v>
      </c>
      <c r="AF165" s="121" t="s">
        <v>730</v>
      </c>
      <c r="AG165" s="121" t="s">
        <v>731</v>
      </c>
      <c r="AH165" s="123">
        <f>IFERROR(IF(AA165="Probabilidad",(Q165-(+Q165*AD165)),IF(AA165="Impacto",Q165,"")),"")</f>
        <v>0.36</v>
      </c>
      <c r="AI165" s="122">
        <f t="shared" si="7"/>
        <v>0.36</v>
      </c>
      <c r="AJ165" s="387" t="str">
        <f t="shared" ref="AJ165" si="208">IFERROR(IF(AK165="","",IF(AK165&lt;=0.2,"Muy Baja",IF(AK165&lt;=0.4,"Baja",IF(AK165&lt;=0.6,"Media",IF(AK165&lt;=0.8,"Alta","Muy Alta"))))),"")</f>
        <v>Muy Baja</v>
      </c>
      <c r="AK165" s="388">
        <f t="shared" ref="AK165" si="209">IFERROR(LOOKUP(MAX(AI165:AI171)+1,(AI165:AI171)),"")</f>
        <v>0.10584</v>
      </c>
      <c r="AL165" s="124">
        <f>IFERROR(IF(AA165="Impacto",(T165-(+T165*AD165)),IF(AA165="Probabilidad",T165,"")),"")</f>
        <v>0.4</v>
      </c>
      <c r="AM165" s="389" t="str">
        <f t="shared" ref="AM165" si="210">IFERROR(IF(AN165="","",IF(AN165&lt;=0.2,"Leve",IF(AN165&lt;=0.4,"Menor",IF(AN165&lt;=0.6,"Moderado",IF(AN165&lt;=0.8,"Mayor","Catastrófico"))))),"")</f>
        <v>Menor</v>
      </c>
      <c r="AN165" s="388">
        <f t="shared" ref="AN165" si="211">IFERROR(LOOKUP(MAX(AL165:AL171)+1,(AL165:AL171)),"")</f>
        <v>0.4</v>
      </c>
      <c r="AO165" s="384" t="str">
        <f t="shared" ref="AO165" si="212">IFERROR(IF(OR(AND(AJ165="Muy Baja",AM165="Leve"),AND(AJ165="Muy Baja",AM165="Menor"),AND(AJ165="Baja",AM165="Leve")),"Bajo",IF(OR(AND(AJ165="Muy baja",AM165="Moderado"),AND(AJ165="Baja",AM165="Menor"),AND(AJ165="Baja",AM165="Moderado"),AND(AJ165="Media",AM165="Leve"),AND(AJ165="Media",AM165="Menor"),AND(AJ165="Media",AM165="Moderado"),AND(AJ165="Alta",AM165="Leve"),AND(AJ165="Alta",AM165="Menor")),"Moderado",IF(OR(AND(AJ165="Muy Baja",AM165="Mayor"),AND(AJ165="Baja",AM165="Mayor"),AND(AJ165="Media",AM165="Mayor"),AND(AJ165="Alta",AM165="Moderado"),AND(AJ165="Alta",AM165="Mayor"),AND(AJ165="Muy Alta",AM165="Leve"),AND(AJ165="Muy Alta",AM165="Menor"),AND(AJ165="Muy Alta",AM165="Moderado"),AND(AJ165="Muy Alta",AM165="Mayor")),"Alto",IF(OR(AND(AJ165="Muy Baja",AM165="Catastrófico"),AND(AJ165="Baja",AM165="Catastrófico"),AND(AJ165="Media",AM165="Catastrófico"),AND(AJ165="Alta",AM165="Catastrófico"),AND(AJ165="Muy Alta",AM165="Catastrófico")),"Extremo","")))),"")</f>
        <v>Bajo</v>
      </c>
      <c r="AP165" s="367" t="s">
        <v>821</v>
      </c>
      <c r="AQ165" s="120" t="s">
        <v>105</v>
      </c>
      <c r="AR165" s="134" t="s">
        <v>94</v>
      </c>
      <c r="AS165" s="134" t="s">
        <v>94</v>
      </c>
      <c r="AT165" s="134" t="s">
        <v>94</v>
      </c>
      <c r="AU165" s="134" t="s">
        <v>94</v>
      </c>
      <c r="AV165" s="370" t="s">
        <v>1248</v>
      </c>
      <c r="AW165" s="142" t="s">
        <v>91</v>
      </c>
      <c r="AX165" s="253" t="s">
        <v>2866</v>
      </c>
      <c r="AY165" s="271" t="s">
        <v>3505</v>
      </c>
      <c r="AZ165" s="271" t="s">
        <v>3506</v>
      </c>
      <c r="BA165" s="143" t="s">
        <v>105</v>
      </c>
      <c r="BB165" s="128"/>
      <c r="BC165" s="128"/>
      <c r="BD165" s="128"/>
      <c r="BE165" s="373" t="s">
        <v>2891</v>
      </c>
      <c r="BF165" s="374" t="s">
        <v>94</v>
      </c>
      <c r="BG165" s="374" t="s">
        <v>94</v>
      </c>
      <c r="BH165" s="131"/>
      <c r="BI165" s="90"/>
      <c r="BJ165" s="90"/>
      <c r="BK165" s="90"/>
      <c r="BL165" s="90"/>
      <c r="BM165" s="90"/>
      <c r="BN165" s="90"/>
      <c r="BO165" s="90"/>
      <c r="BP165" s="90"/>
      <c r="BQ165" s="90"/>
      <c r="BR165" s="90"/>
      <c r="BS165" s="90"/>
      <c r="BT165" s="90"/>
      <c r="BU165" s="90"/>
      <c r="BV165" s="90"/>
      <c r="BW165" s="90"/>
      <c r="BX165" s="90"/>
      <c r="BY165" s="90"/>
      <c r="BZ165" s="90"/>
      <c r="CA165" s="90"/>
      <c r="CB165" s="90"/>
      <c r="CC165" s="90"/>
      <c r="CD165" s="90"/>
      <c r="CE165" s="90"/>
      <c r="CF165" s="90"/>
      <c r="CG165" s="90"/>
      <c r="CH165" s="90"/>
      <c r="CI165" s="90"/>
      <c r="CJ165" s="90"/>
      <c r="CK165" s="90"/>
      <c r="CL165" s="90"/>
      <c r="CM165" s="90"/>
      <c r="CN165" s="90"/>
      <c r="CO165" s="90"/>
      <c r="CP165" s="90"/>
      <c r="CQ165" s="90"/>
      <c r="CR165" s="90"/>
      <c r="CS165" s="90"/>
      <c r="CT165" s="90"/>
      <c r="CU165" s="90"/>
      <c r="CV165" s="90"/>
      <c r="CW165" s="90"/>
      <c r="CX165" s="90"/>
      <c r="CY165" s="90"/>
      <c r="CZ165" s="90"/>
      <c r="DA165" s="90"/>
      <c r="DB165" s="90"/>
      <c r="DC165" s="90"/>
      <c r="DD165" s="90"/>
      <c r="DE165" s="90"/>
      <c r="DF165" s="90"/>
      <c r="DG165" s="90"/>
      <c r="DH165" s="90"/>
      <c r="DI165" s="90"/>
      <c r="DJ165" s="90"/>
      <c r="DK165" s="90"/>
      <c r="DL165" s="90"/>
      <c r="DM165" s="90"/>
      <c r="DN165" s="90"/>
      <c r="DO165" s="90"/>
      <c r="DP165" s="90"/>
      <c r="DQ165" s="90"/>
      <c r="DR165" s="90"/>
      <c r="DS165" s="90"/>
      <c r="DT165" s="90"/>
      <c r="DU165" s="90"/>
      <c r="DV165" s="90"/>
      <c r="DW165" s="90"/>
      <c r="DX165" s="90"/>
      <c r="DY165" s="90"/>
      <c r="DZ165" s="90"/>
      <c r="EA165" s="90"/>
      <c r="EB165" s="90"/>
      <c r="EC165" s="90"/>
      <c r="ED165" s="90"/>
      <c r="EE165" s="90"/>
      <c r="EF165" s="90"/>
      <c r="EG165" s="90"/>
      <c r="EH165" s="90"/>
      <c r="EI165" s="90"/>
      <c r="EJ165" s="90"/>
      <c r="EK165" s="90"/>
      <c r="EL165" s="90"/>
      <c r="EM165" s="90"/>
      <c r="EN165" s="90"/>
      <c r="EO165" s="90"/>
      <c r="EP165" s="90"/>
      <c r="EQ165" s="90"/>
      <c r="ER165" s="90"/>
      <c r="ES165" s="90"/>
      <c r="ET165" s="90"/>
      <c r="EU165" s="90"/>
      <c r="EV165" s="90"/>
      <c r="EW165" s="90"/>
      <c r="EX165" s="90"/>
      <c r="EY165" s="90"/>
      <c r="EZ165" s="90"/>
      <c r="FA165" s="90"/>
      <c r="FB165" s="90"/>
      <c r="FC165" s="90"/>
      <c r="FD165" s="90"/>
      <c r="FE165" s="90"/>
      <c r="FF165" s="90"/>
      <c r="FG165" s="90"/>
      <c r="FH165" s="90"/>
      <c r="FI165" s="90"/>
      <c r="FJ165" s="90"/>
      <c r="FK165" s="90"/>
      <c r="FL165" s="90"/>
      <c r="FM165" s="90"/>
      <c r="FN165" s="90"/>
      <c r="FO165" s="90"/>
      <c r="FP165" s="90"/>
      <c r="FQ165" s="90"/>
      <c r="FR165" s="90"/>
      <c r="FS165" s="90"/>
      <c r="FT165" s="90"/>
      <c r="FU165" s="90"/>
      <c r="FV165" s="90"/>
      <c r="FW165" s="90"/>
      <c r="FX165" s="90"/>
      <c r="FY165" s="90"/>
      <c r="FZ165" s="90"/>
      <c r="GA165" s="90"/>
      <c r="GB165" s="90"/>
      <c r="GC165" s="90"/>
      <c r="GD165" s="90"/>
      <c r="GE165" s="90"/>
      <c r="GF165" s="90"/>
      <c r="GG165" s="90"/>
      <c r="GH165" s="90"/>
      <c r="GI165" s="90"/>
      <c r="GJ165" s="90"/>
      <c r="GK165" s="90"/>
      <c r="GL165" s="90"/>
      <c r="GM165" s="90"/>
      <c r="GN165" s="90"/>
      <c r="GO165" s="90"/>
      <c r="GP165" s="90"/>
      <c r="GQ165" s="90"/>
      <c r="GR165" s="90"/>
      <c r="GS165" s="90"/>
      <c r="GT165" s="90"/>
      <c r="GU165" s="90"/>
      <c r="GV165" s="90"/>
      <c r="GW165" s="90"/>
      <c r="GX165" s="90"/>
      <c r="GY165" s="90"/>
      <c r="GZ165" s="90"/>
      <c r="HA165" s="90"/>
      <c r="HB165" s="90"/>
      <c r="HC165" s="90"/>
      <c r="HD165" s="90"/>
      <c r="HE165" s="90"/>
      <c r="HF165" s="90"/>
      <c r="HG165" s="90"/>
      <c r="HH165" s="90"/>
      <c r="HI165" s="90"/>
      <c r="HJ165" s="90"/>
      <c r="HK165" s="90"/>
      <c r="HL165" s="90"/>
      <c r="HM165" s="90"/>
      <c r="HN165" s="90"/>
      <c r="HO165" s="90"/>
      <c r="HP165" s="90"/>
      <c r="HQ165" s="90"/>
      <c r="HR165" s="90"/>
      <c r="HS165" s="90"/>
      <c r="HT165" s="90"/>
      <c r="HU165" s="90"/>
      <c r="HV165" s="90"/>
      <c r="HW165" s="90"/>
      <c r="HX165" s="90"/>
      <c r="HY165" s="90"/>
      <c r="HZ165" s="90"/>
      <c r="IA165" s="90"/>
      <c r="IB165" s="90"/>
      <c r="IC165" s="90"/>
      <c r="ID165" s="90"/>
      <c r="IE165" s="90"/>
      <c r="IF165" s="90"/>
      <c r="IG165" s="90"/>
      <c r="IH165" s="90"/>
      <c r="II165" s="90"/>
      <c r="IJ165" s="90"/>
      <c r="IK165" s="90"/>
      <c r="IL165" s="90"/>
      <c r="IM165" s="90"/>
      <c r="IN165" s="90"/>
      <c r="IO165" s="90"/>
      <c r="IP165" s="90"/>
      <c r="IQ165" s="90"/>
      <c r="IR165" s="90"/>
      <c r="IS165" s="90"/>
      <c r="IT165" s="90"/>
      <c r="IU165" s="90"/>
      <c r="IV165" s="90"/>
      <c r="IW165" s="90"/>
      <c r="IX165" s="90"/>
      <c r="IY165" s="90"/>
      <c r="IZ165" s="90"/>
      <c r="JA165" s="90"/>
      <c r="JB165" s="90"/>
      <c r="JC165" s="90"/>
      <c r="JD165" s="90"/>
      <c r="JE165" s="90"/>
      <c r="JF165" s="90"/>
      <c r="JG165" s="90"/>
      <c r="JH165" s="90"/>
      <c r="JI165" s="90"/>
      <c r="JJ165" s="90"/>
      <c r="JK165" s="90"/>
      <c r="JL165" s="90"/>
      <c r="JM165" s="90"/>
      <c r="JN165" s="90"/>
      <c r="JO165" s="90"/>
      <c r="JP165" s="90"/>
      <c r="JQ165" s="90"/>
      <c r="JR165" s="90"/>
      <c r="JS165" s="90"/>
      <c r="JT165" s="90"/>
      <c r="JU165" s="90"/>
      <c r="JV165" s="90"/>
      <c r="JW165" s="90"/>
      <c r="JX165" s="90"/>
      <c r="JY165" s="90"/>
      <c r="JZ165" s="90"/>
      <c r="KA165" s="90"/>
      <c r="KB165" s="90"/>
      <c r="KC165" s="90"/>
      <c r="KD165" s="90"/>
      <c r="KE165" s="90"/>
      <c r="KF165" s="90"/>
      <c r="KG165" s="90"/>
      <c r="KH165" s="90"/>
      <c r="KI165" s="90"/>
      <c r="KJ165" s="90"/>
      <c r="KK165" s="90"/>
      <c r="KL165" s="90"/>
      <c r="KM165" s="90"/>
      <c r="KN165" s="90"/>
      <c r="KO165" s="90"/>
      <c r="KP165" s="90"/>
      <c r="KQ165" s="90"/>
      <c r="KR165" s="90"/>
      <c r="KS165" s="90"/>
      <c r="KT165" s="90"/>
      <c r="KU165" s="90"/>
      <c r="KV165" s="90"/>
      <c r="KW165" s="90"/>
      <c r="KX165" s="90"/>
      <c r="KY165" s="90"/>
      <c r="KZ165" s="90"/>
      <c r="LA165" s="90"/>
      <c r="LB165" s="90"/>
      <c r="LC165" s="90"/>
      <c r="LD165" s="90"/>
      <c r="LE165" s="90"/>
      <c r="LF165" s="90"/>
      <c r="LG165" s="90"/>
      <c r="LH165" s="90"/>
      <c r="LI165" s="90"/>
      <c r="LJ165" s="90"/>
      <c r="LK165" s="90"/>
      <c r="LL165" s="90"/>
      <c r="LM165" s="90"/>
      <c r="LN165" s="90"/>
      <c r="LO165" s="90"/>
      <c r="LP165" s="90"/>
      <c r="LQ165" s="90"/>
      <c r="LR165" s="90"/>
      <c r="LS165" s="90"/>
      <c r="LT165" s="90"/>
      <c r="LU165" s="90"/>
      <c r="LV165" s="90"/>
      <c r="LW165" s="90"/>
      <c r="LX165" s="90"/>
      <c r="LY165" s="90"/>
      <c r="LZ165" s="90"/>
      <c r="MA165" s="90"/>
      <c r="MB165" s="90"/>
      <c r="MC165" s="90"/>
      <c r="MD165" s="90"/>
      <c r="ME165" s="90"/>
      <c r="MF165" s="90"/>
      <c r="MG165" s="90"/>
      <c r="MH165" s="90"/>
      <c r="MI165" s="90"/>
      <c r="MJ165" s="90"/>
      <c r="MK165" s="90"/>
      <c r="ML165" s="90"/>
      <c r="MM165" s="90"/>
      <c r="MN165" s="90"/>
      <c r="MO165" s="90"/>
      <c r="MP165" s="90"/>
      <c r="MQ165" s="90"/>
      <c r="MR165" s="90"/>
      <c r="MS165" s="90"/>
      <c r="MT165" s="90"/>
      <c r="MU165" s="90"/>
      <c r="MV165" s="90"/>
      <c r="MW165" s="90"/>
      <c r="MX165" s="90"/>
      <c r="MY165" s="90"/>
      <c r="MZ165" s="90"/>
      <c r="NA165" s="90"/>
      <c r="NB165" s="90"/>
      <c r="NC165" s="90"/>
      <c r="ND165" s="90"/>
      <c r="NE165" s="90"/>
      <c r="NF165" s="90"/>
      <c r="NG165" s="90"/>
      <c r="NH165" s="90"/>
      <c r="NI165" s="90"/>
      <c r="NJ165" s="90"/>
      <c r="NK165" s="90"/>
      <c r="NL165" s="90"/>
      <c r="NM165" s="90"/>
      <c r="NN165" s="90"/>
      <c r="NO165" s="90"/>
      <c r="NP165" s="90"/>
      <c r="NQ165" s="90"/>
      <c r="NR165" s="90"/>
      <c r="NS165" s="90"/>
      <c r="NT165" s="90"/>
      <c r="NU165" s="90"/>
      <c r="NV165" s="90"/>
      <c r="NW165" s="90"/>
      <c r="NX165" s="90"/>
      <c r="NY165" s="90"/>
      <c r="NZ165" s="90"/>
      <c r="OA165" s="90"/>
      <c r="OB165" s="90"/>
      <c r="OC165" s="90"/>
      <c r="OD165" s="90"/>
      <c r="OE165" s="90"/>
      <c r="OF165" s="90"/>
      <c r="OG165" s="90"/>
      <c r="OH165" s="90"/>
      <c r="OI165" s="90"/>
      <c r="OJ165" s="90"/>
      <c r="OK165" s="90"/>
      <c r="OL165" s="90"/>
      <c r="OM165" s="90"/>
      <c r="ON165" s="90"/>
      <c r="OO165" s="90"/>
      <c r="OP165" s="90"/>
      <c r="OQ165" s="90"/>
      <c r="OR165" s="90"/>
      <c r="OS165" s="90"/>
      <c r="OT165" s="90"/>
      <c r="OU165" s="90"/>
      <c r="OV165" s="90"/>
      <c r="OW165" s="90"/>
      <c r="OX165" s="90"/>
      <c r="OY165" s="90"/>
      <c r="OZ165" s="90"/>
      <c r="PA165" s="90"/>
      <c r="PB165" s="90"/>
      <c r="PC165" s="90"/>
      <c r="PD165" s="90"/>
      <c r="PE165" s="90"/>
      <c r="PF165" s="90"/>
      <c r="PG165" s="90"/>
      <c r="PH165" s="90"/>
      <c r="PI165" s="90"/>
      <c r="PJ165" s="90"/>
      <c r="PK165" s="90"/>
      <c r="PL165" s="90"/>
      <c r="PM165" s="90"/>
      <c r="PN165" s="90"/>
      <c r="PO165" s="90"/>
      <c r="PP165" s="90"/>
      <c r="PQ165" s="90"/>
      <c r="PR165" s="90"/>
      <c r="PS165" s="90"/>
      <c r="PT165" s="90"/>
      <c r="PU165" s="90"/>
      <c r="PV165" s="90"/>
      <c r="PW165" s="90"/>
      <c r="PX165" s="90"/>
      <c r="PY165" s="90"/>
      <c r="PZ165" s="90"/>
      <c r="QA165" s="90"/>
      <c r="QB165" s="90"/>
      <c r="QC165" s="90"/>
      <c r="QD165" s="90"/>
      <c r="QE165" s="90"/>
      <c r="QF165" s="90"/>
      <c r="QG165" s="90"/>
      <c r="QH165" s="90"/>
      <c r="QI165" s="90"/>
      <c r="QJ165" s="90"/>
      <c r="QK165" s="90"/>
      <c r="QL165" s="90"/>
      <c r="QM165" s="90"/>
      <c r="QN165" s="90"/>
      <c r="QO165" s="90"/>
      <c r="QP165" s="90"/>
      <c r="QQ165" s="90"/>
      <c r="QR165" s="90"/>
      <c r="QS165" s="90"/>
      <c r="QT165" s="90"/>
      <c r="QU165" s="90"/>
      <c r="QV165" s="90"/>
      <c r="QW165" s="90"/>
      <c r="QX165" s="90"/>
      <c r="QY165" s="90"/>
      <c r="QZ165" s="90"/>
      <c r="RA165" s="90"/>
      <c r="RB165" s="90"/>
      <c r="RC165" s="90"/>
      <c r="RD165" s="90"/>
      <c r="RE165" s="90"/>
      <c r="RF165" s="90"/>
      <c r="RG165" s="90"/>
      <c r="RH165" s="90"/>
      <c r="RI165" s="90"/>
      <c r="RJ165" s="90"/>
      <c r="RK165" s="90"/>
      <c r="RL165" s="90"/>
      <c r="RM165" s="90"/>
      <c r="RN165" s="90"/>
      <c r="RO165" s="90"/>
      <c r="RP165" s="90"/>
      <c r="RQ165" s="90"/>
      <c r="RR165" s="90"/>
      <c r="RS165" s="90"/>
      <c r="RT165" s="90"/>
      <c r="RU165" s="90"/>
      <c r="RV165" s="90"/>
      <c r="RW165" s="90"/>
      <c r="RX165" s="90"/>
      <c r="RY165" s="90"/>
      <c r="RZ165" s="90"/>
      <c r="SA165" s="90"/>
      <c r="SB165" s="90"/>
      <c r="SC165" s="90"/>
      <c r="SD165" s="90"/>
      <c r="SE165" s="90"/>
      <c r="SF165" s="90"/>
      <c r="SG165" s="90"/>
      <c r="SH165" s="90"/>
      <c r="SI165" s="90"/>
      <c r="SJ165" s="90"/>
      <c r="SK165" s="90"/>
      <c r="SL165" s="90"/>
      <c r="SM165" s="90"/>
      <c r="SN165" s="90"/>
      <c r="SO165" s="90"/>
      <c r="SP165" s="90"/>
      <c r="SQ165" s="90"/>
      <c r="SR165" s="90"/>
      <c r="SS165" s="90"/>
      <c r="ST165" s="90"/>
      <c r="SU165" s="90"/>
      <c r="SV165" s="90"/>
      <c r="SW165" s="90"/>
      <c r="SX165" s="90"/>
      <c r="SY165" s="90"/>
      <c r="SZ165" s="90"/>
      <c r="TA165" s="90"/>
      <c r="TB165" s="90"/>
      <c r="TC165" s="90"/>
      <c r="TD165" s="90"/>
      <c r="TE165" s="90"/>
      <c r="TF165" s="90"/>
      <c r="TG165" s="90"/>
      <c r="TH165" s="90"/>
      <c r="TI165" s="90"/>
      <c r="TJ165" s="90"/>
      <c r="TK165" s="90"/>
      <c r="TL165" s="90"/>
      <c r="TM165" s="90"/>
      <c r="TN165" s="90"/>
      <c r="TO165" s="90"/>
      <c r="TP165" s="90"/>
      <c r="TQ165" s="90"/>
      <c r="TR165" s="90"/>
      <c r="TS165" s="90"/>
      <c r="TT165" s="90"/>
      <c r="TU165" s="90"/>
      <c r="TV165" s="90"/>
      <c r="TW165" s="90"/>
      <c r="TX165" s="90"/>
      <c r="TY165" s="90"/>
      <c r="TZ165" s="90"/>
      <c r="UA165" s="90"/>
      <c r="UB165" s="90"/>
      <c r="UC165" s="90"/>
      <c r="UD165" s="90"/>
      <c r="UE165" s="90"/>
      <c r="UF165" s="90"/>
      <c r="UG165" s="90"/>
      <c r="UH165" s="90"/>
      <c r="UI165" s="90"/>
      <c r="UJ165" s="90"/>
      <c r="UK165" s="90"/>
      <c r="UL165" s="90"/>
      <c r="UM165" s="90"/>
      <c r="UN165" s="90"/>
      <c r="UO165" s="90"/>
      <c r="UP165" s="90"/>
      <c r="UQ165" s="90"/>
      <c r="UR165" s="90"/>
      <c r="US165" s="90"/>
      <c r="UT165" s="90"/>
      <c r="UU165" s="90"/>
      <c r="UV165" s="90"/>
      <c r="UW165" s="90"/>
      <c r="UX165" s="90"/>
      <c r="UY165" s="90"/>
      <c r="UZ165" s="90"/>
      <c r="VA165" s="90"/>
      <c r="VB165" s="90"/>
      <c r="VC165" s="90"/>
      <c r="VD165" s="90"/>
      <c r="VE165" s="90"/>
      <c r="VF165" s="90"/>
      <c r="VG165" s="90"/>
      <c r="VH165" s="90"/>
      <c r="VI165" s="90"/>
      <c r="VJ165" s="90"/>
      <c r="VK165" s="90"/>
      <c r="VL165" s="90"/>
      <c r="VM165" s="90"/>
      <c r="VN165" s="90"/>
      <c r="VO165" s="90"/>
      <c r="VP165" s="90"/>
      <c r="VQ165" s="90"/>
      <c r="VR165" s="90"/>
      <c r="VS165" s="90"/>
      <c r="VT165" s="90"/>
      <c r="VU165" s="90"/>
      <c r="VV165" s="90"/>
      <c r="VW165" s="90"/>
      <c r="VX165" s="90"/>
      <c r="VY165" s="90"/>
      <c r="VZ165" s="90"/>
      <c r="WA165" s="90"/>
      <c r="WB165" s="90"/>
      <c r="WC165" s="90"/>
      <c r="WD165" s="90"/>
      <c r="WE165" s="90"/>
      <c r="WF165" s="90"/>
      <c r="WG165" s="90"/>
      <c r="WH165" s="90"/>
      <c r="WI165" s="90"/>
      <c r="WJ165" s="90"/>
      <c r="WK165" s="90"/>
      <c r="WL165" s="90"/>
      <c r="WM165" s="90"/>
      <c r="WN165" s="90"/>
      <c r="WO165" s="90"/>
      <c r="WP165" s="90"/>
      <c r="WQ165" s="90"/>
      <c r="WR165" s="90"/>
      <c r="WS165" s="90"/>
      <c r="WT165" s="90"/>
      <c r="WU165" s="90"/>
      <c r="WV165" s="90"/>
      <c r="WW165" s="90"/>
      <c r="WX165" s="90"/>
      <c r="WY165" s="90"/>
      <c r="WZ165" s="90"/>
      <c r="XA165" s="90"/>
      <c r="XB165" s="90"/>
      <c r="XC165" s="90"/>
      <c r="XD165" s="90"/>
      <c r="XE165" s="90"/>
      <c r="XF165" s="90"/>
      <c r="XG165" s="90"/>
      <c r="XH165" s="90"/>
      <c r="XI165" s="90"/>
      <c r="XJ165" s="90"/>
      <c r="XK165" s="90"/>
      <c r="XL165" s="90"/>
      <c r="XM165" s="90"/>
      <c r="XN165" s="90"/>
      <c r="XO165" s="90"/>
      <c r="XP165" s="90"/>
      <c r="XQ165" s="90"/>
      <c r="XR165" s="90"/>
      <c r="XS165" s="90"/>
      <c r="XT165" s="90"/>
      <c r="XU165" s="90"/>
      <c r="XV165" s="90"/>
      <c r="XW165" s="90"/>
      <c r="XX165" s="90"/>
      <c r="XY165" s="90"/>
      <c r="XZ165" s="90"/>
      <c r="YA165" s="90"/>
      <c r="YB165" s="90"/>
      <c r="YC165" s="90"/>
      <c r="YD165" s="90"/>
      <c r="YE165" s="90"/>
      <c r="YF165" s="90"/>
      <c r="YG165" s="90"/>
      <c r="YH165" s="90"/>
      <c r="YI165" s="90"/>
      <c r="YJ165" s="90"/>
      <c r="YK165" s="90"/>
      <c r="YL165" s="90"/>
      <c r="YM165" s="90"/>
      <c r="YN165" s="90"/>
      <c r="YO165" s="90"/>
      <c r="YP165" s="90"/>
      <c r="YQ165" s="90"/>
      <c r="YR165" s="90"/>
      <c r="YS165" s="90"/>
      <c r="YT165" s="90"/>
      <c r="YU165" s="90"/>
      <c r="YV165" s="90"/>
      <c r="YW165" s="90"/>
      <c r="YX165" s="90"/>
      <c r="YY165" s="90"/>
      <c r="YZ165" s="90"/>
      <c r="ZA165" s="90"/>
      <c r="ZB165" s="90"/>
      <c r="ZC165" s="90"/>
      <c r="ZD165" s="90"/>
      <c r="ZE165" s="90"/>
      <c r="ZF165" s="90"/>
      <c r="ZG165" s="90"/>
      <c r="ZH165" s="90"/>
      <c r="ZI165" s="90"/>
      <c r="ZJ165" s="90"/>
      <c r="ZK165" s="90"/>
      <c r="ZL165" s="90"/>
      <c r="ZM165" s="90"/>
      <c r="ZN165" s="90"/>
      <c r="ZO165" s="90"/>
      <c r="ZP165" s="90"/>
      <c r="ZQ165" s="90"/>
      <c r="ZR165" s="90"/>
      <c r="ZS165" s="90"/>
      <c r="ZT165" s="90"/>
      <c r="ZU165" s="90"/>
      <c r="ZV165" s="90"/>
      <c r="ZW165" s="90"/>
      <c r="ZX165" s="90"/>
      <c r="ZY165" s="90"/>
      <c r="ZZ165" s="90"/>
      <c r="AAA165" s="90"/>
      <c r="AAB165" s="90"/>
      <c r="AAC165" s="90"/>
      <c r="AAD165" s="90"/>
      <c r="AAE165" s="90"/>
      <c r="AAF165" s="90"/>
      <c r="AAG165" s="90"/>
      <c r="AAH165" s="90"/>
      <c r="AAI165" s="90"/>
      <c r="AAJ165" s="90"/>
      <c r="AAK165" s="90"/>
      <c r="AAL165" s="90"/>
      <c r="AAM165" s="90"/>
      <c r="AAN165" s="90"/>
      <c r="AAO165" s="90"/>
      <c r="AAP165" s="90"/>
      <c r="AAQ165" s="90"/>
      <c r="AAR165" s="90"/>
      <c r="AAS165" s="90"/>
      <c r="AAT165" s="90"/>
      <c r="AAU165" s="90"/>
      <c r="AAV165" s="90"/>
      <c r="AAW165" s="90"/>
      <c r="AAX165" s="90"/>
      <c r="AAY165" s="90"/>
      <c r="AAZ165" s="90"/>
      <c r="ABA165" s="90"/>
      <c r="ABB165" s="90"/>
      <c r="ABC165" s="90"/>
      <c r="ABD165" s="90"/>
      <c r="ABE165" s="90"/>
      <c r="ABF165" s="90"/>
      <c r="ABG165" s="90"/>
      <c r="ABH165" s="90"/>
      <c r="ABI165" s="90"/>
      <c r="ABJ165" s="90"/>
      <c r="ABK165" s="90"/>
      <c r="ABL165" s="90"/>
      <c r="ABM165" s="90"/>
      <c r="ABN165" s="90"/>
      <c r="ABO165" s="90"/>
      <c r="ABP165" s="90"/>
      <c r="ABQ165" s="90"/>
      <c r="ABR165" s="90"/>
      <c r="ABS165" s="90"/>
      <c r="ABT165" s="90"/>
      <c r="ABU165" s="90"/>
      <c r="ABV165" s="90"/>
      <c r="ABW165" s="90"/>
      <c r="ABX165" s="90"/>
      <c r="ABY165" s="90"/>
      <c r="ABZ165" s="90"/>
      <c r="ACA165" s="90"/>
      <c r="ACB165" s="90"/>
      <c r="ACC165" s="90"/>
      <c r="ACD165" s="90"/>
      <c r="ACE165" s="90"/>
      <c r="ACF165" s="90"/>
      <c r="ACG165" s="90"/>
      <c r="ACH165" s="90"/>
      <c r="ACI165" s="90"/>
      <c r="ACJ165" s="90"/>
      <c r="ACK165" s="90"/>
      <c r="ACL165" s="90"/>
      <c r="ACM165" s="90"/>
      <c r="ACN165" s="90"/>
      <c r="ACO165" s="90"/>
      <c r="ACP165" s="90"/>
      <c r="ACQ165" s="90"/>
      <c r="ACR165" s="90"/>
      <c r="ACS165" s="90"/>
      <c r="ACT165" s="90"/>
      <c r="ACU165" s="90"/>
      <c r="ACV165" s="90"/>
      <c r="ACW165" s="90"/>
      <c r="ACX165" s="90"/>
      <c r="ACY165" s="90"/>
      <c r="ACZ165" s="90"/>
      <c r="ADA165" s="90"/>
      <c r="ADB165" s="90"/>
      <c r="ADC165" s="90"/>
      <c r="ADD165" s="90"/>
      <c r="ADE165" s="90"/>
      <c r="ADF165" s="90"/>
      <c r="ADG165" s="90"/>
      <c r="ADH165" s="90"/>
      <c r="ADI165" s="90"/>
      <c r="ADJ165" s="90"/>
      <c r="ADK165" s="90"/>
      <c r="ADL165" s="90"/>
      <c r="ADM165" s="90"/>
      <c r="ADN165" s="90"/>
      <c r="ADO165" s="90"/>
      <c r="ADP165" s="90"/>
      <c r="ADQ165" s="90"/>
      <c r="ADR165" s="90"/>
      <c r="ADS165" s="90"/>
      <c r="ADT165" s="90"/>
      <c r="ADU165" s="90"/>
      <c r="ADV165" s="90"/>
      <c r="ADW165" s="90"/>
      <c r="ADX165" s="90"/>
      <c r="ADY165" s="90"/>
      <c r="ADZ165" s="90"/>
      <c r="AEA165" s="90"/>
      <c r="AEB165" s="90"/>
      <c r="AEC165" s="90"/>
      <c r="AED165" s="90"/>
      <c r="AEE165" s="90"/>
      <c r="AEF165" s="90"/>
      <c r="AEG165" s="90"/>
      <c r="AEH165" s="90"/>
      <c r="AEI165" s="90"/>
      <c r="AEJ165" s="90"/>
      <c r="AEK165" s="90"/>
      <c r="AEL165" s="90"/>
      <c r="AEM165" s="90"/>
      <c r="AEN165" s="90"/>
      <c r="AEO165" s="90"/>
      <c r="AEP165" s="90"/>
      <c r="AEQ165" s="90"/>
      <c r="AER165" s="90"/>
      <c r="AES165" s="90"/>
      <c r="AET165" s="90"/>
      <c r="AEU165" s="90"/>
      <c r="AEV165" s="90"/>
      <c r="AEW165" s="90"/>
      <c r="AEX165" s="90"/>
      <c r="AEY165" s="90"/>
      <c r="AEZ165" s="90"/>
      <c r="AFA165" s="90"/>
      <c r="AFB165" s="90"/>
      <c r="AFC165" s="90"/>
      <c r="AFD165" s="90"/>
      <c r="AFE165" s="90"/>
      <c r="AFF165" s="90"/>
      <c r="AFG165" s="90"/>
      <c r="AFH165" s="90"/>
      <c r="AFI165" s="90"/>
      <c r="AFJ165" s="90"/>
      <c r="AFK165" s="90"/>
      <c r="AFL165" s="90"/>
      <c r="AFM165" s="90"/>
      <c r="AFN165" s="90"/>
      <c r="AFO165" s="90"/>
      <c r="AFP165" s="90"/>
      <c r="AFQ165" s="90"/>
      <c r="AFR165" s="90"/>
      <c r="AFS165" s="90"/>
      <c r="AFT165" s="90"/>
      <c r="AFU165" s="90"/>
      <c r="AFV165" s="90"/>
      <c r="AFW165" s="90"/>
      <c r="AFX165" s="90"/>
      <c r="AFY165" s="90"/>
      <c r="AFZ165" s="90"/>
      <c r="AGA165" s="90"/>
      <c r="AGB165" s="90"/>
      <c r="AGC165" s="90"/>
      <c r="AGD165" s="90"/>
      <c r="AGE165" s="90"/>
      <c r="AGF165" s="90"/>
      <c r="AGG165" s="90"/>
      <c r="AGH165" s="90"/>
      <c r="AGI165" s="90"/>
      <c r="AGJ165" s="90"/>
      <c r="AGK165" s="90"/>
      <c r="AGL165" s="90"/>
      <c r="AGM165" s="90"/>
      <c r="AGN165" s="90"/>
      <c r="AGO165" s="90"/>
      <c r="AGP165" s="90"/>
      <c r="AGQ165" s="90"/>
      <c r="AGR165" s="90"/>
      <c r="AGS165" s="90"/>
      <c r="AGT165" s="90"/>
      <c r="AGU165" s="90"/>
      <c r="AGV165" s="90"/>
      <c r="AGW165" s="90"/>
      <c r="AGX165" s="90"/>
      <c r="AGY165" s="90"/>
      <c r="AGZ165" s="90"/>
      <c r="AHA165" s="90"/>
      <c r="AHB165" s="90"/>
      <c r="AHC165" s="90"/>
      <c r="AHD165" s="90"/>
      <c r="AHE165" s="90"/>
      <c r="AHF165" s="90"/>
      <c r="AHG165" s="90"/>
      <c r="AHH165" s="90"/>
      <c r="AHI165" s="90"/>
      <c r="AHJ165" s="90"/>
      <c r="AHK165" s="90"/>
      <c r="AHL165" s="90"/>
      <c r="AHM165" s="90"/>
      <c r="AHN165" s="90"/>
      <c r="AHO165" s="90"/>
      <c r="AHP165" s="90"/>
      <c r="AHQ165" s="90"/>
      <c r="AHR165" s="90"/>
      <c r="AHS165" s="90"/>
      <c r="AHT165" s="90"/>
      <c r="AHU165" s="90"/>
      <c r="AHV165" s="90"/>
      <c r="AHW165" s="90"/>
      <c r="AHX165" s="90"/>
      <c r="AHY165" s="90"/>
      <c r="AHZ165" s="90"/>
      <c r="AIA165" s="90"/>
      <c r="AIB165" s="90"/>
      <c r="AIC165" s="90"/>
      <c r="AID165" s="90"/>
      <c r="AIE165" s="90"/>
      <c r="AIF165" s="90"/>
      <c r="AIG165" s="90"/>
      <c r="AIH165" s="90"/>
      <c r="AII165" s="90"/>
      <c r="AIJ165" s="90"/>
      <c r="AIK165" s="90"/>
      <c r="AIL165" s="90"/>
      <c r="AIM165" s="90"/>
      <c r="AIN165" s="90"/>
      <c r="AIO165" s="90"/>
      <c r="AIP165" s="90"/>
      <c r="AIQ165" s="90"/>
      <c r="AIR165" s="90"/>
      <c r="AIS165" s="90"/>
      <c r="AIT165" s="90"/>
      <c r="AIU165" s="90"/>
      <c r="AIV165" s="90"/>
      <c r="AIW165" s="90"/>
      <c r="AIX165" s="90"/>
      <c r="AIY165" s="90"/>
      <c r="AIZ165" s="90"/>
      <c r="AJA165" s="90"/>
      <c r="AJB165" s="90"/>
      <c r="AJC165" s="90"/>
      <c r="AJD165" s="90"/>
      <c r="AJE165" s="90"/>
      <c r="AJF165" s="90"/>
      <c r="AJG165" s="90"/>
      <c r="AJH165" s="90"/>
      <c r="AJI165" s="90"/>
      <c r="AJJ165" s="90"/>
      <c r="AJK165" s="90"/>
      <c r="AJL165" s="90"/>
      <c r="AJM165" s="90"/>
      <c r="AJN165" s="90"/>
      <c r="AJO165" s="90"/>
      <c r="AJP165" s="90"/>
      <c r="AJQ165" s="90"/>
      <c r="AJR165" s="90"/>
      <c r="AJS165" s="90"/>
      <c r="AJT165" s="90"/>
      <c r="AJU165" s="90"/>
      <c r="AJV165" s="90"/>
      <c r="AJW165" s="90"/>
      <c r="AJX165" s="90"/>
      <c r="AJY165" s="90"/>
      <c r="AJZ165" s="90"/>
      <c r="AKA165" s="90"/>
      <c r="AKB165" s="90"/>
      <c r="AKC165" s="90"/>
      <c r="AKD165" s="90"/>
      <c r="AKE165" s="90"/>
      <c r="AKF165" s="90"/>
      <c r="AKG165" s="90"/>
      <c r="AKH165" s="90"/>
      <c r="AKI165" s="90"/>
      <c r="AKJ165" s="90"/>
      <c r="AKK165" s="90"/>
      <c r="AKL165" s="90"/>
      <c r="AKM165" s="90"/>
      <c r="AKN165" s="90"/>
      <c r="AKO165" s="90"/>
      <c r="AKP165" s="90"/>
      <c r="AKQ165" s="90"/>
      <c r="AKR165" s="90"/>
      <c r="AKS165" s="90"/>
      <c r="AKT165" s="90"/>
      <c r="AKU165" s="90"/>
      <c r="AKV165" s="90"/>
      <c r="AKW165" s="90"/>
      <c r="AKX165" s="90"/>
      <c r="AKY165" s="90"/>
      <c r="AKZ165" s="90"/>
      <c r="ALA165" s="90"/>
      <c r="ALB165" s="90"/>
      <c r="ALC165" s="90"/>
      <c r="ALD165" s="90"/>
      <c r="ALE165" s="90"/>
      <c r="ALF165" s="90"/>
      <c r="ALG165" s="90"/>
      <c r="ALH165" s="90"/>
      <c r="ALI165" s="90"/>
      <c r="ALJ165" s="90"/>
      <c r="ALK165" s="90"/>
      <c r="ALL165" s="90"/>
      <c r="ALM165" s="90"/>
      <c r="ALN165" s="90"/>
      <c r="ALO165" s="90"/>
      <c r="ALP165" s="90"/>
      <c r="ALQ165" s="90"/>
      <c r="ALR165" s="90"/>
      <c r="ALS165" s="90"/>
      <c r="ALT165" s="90"/>
      <c r="ALU165" s="90"/>
      <c r="ALV165" s="90"/>
      <c r="ALW165" s="90"/>
      <c r="ALX165" s="90"/>
      <c r="ALY165" s="90"/>
      <c r="ALZ165" s="90"/>
      <c r="AMA165" s="90"/>
      <c r="AMB165" s="90"/>
      <c r="AMC165" s="90"/>
      <c r="AMD165" s="90"/>
      <c r="AME165" s="90"/>
      <c r="AMF165" s="90"/>
      <c r="AMG165" s="90"/>
      <c r="AMH165" s="90"/>
    </row>
    <row r="166" spans="1:1023" ht="105" customHeight="1" x14ac:dyDescent="0.3">
      <c r="A166" s="430">
        <v>51</v>
      </c>
      <c r="B166" s="433" t="s">
        <v>712</v>
      </c>
      <c r="C166" s="367"/>
      <c r="D166" s="433" t="s">
        <v>163</v>
      </c>
      <c r="E166" s="433" t="s">
        <v>1238</v>
      </c>
      <c r="F166" s="427"/>
      <c r="G166" s="367"/>
      <c r="H166" s="368"/>
      <c r="I166" s="443"/>
      <c r="J166" s="136" t="s">
        <v>735</v>
      </c>
      <c r="K166" s="137" t="s">
        <v>1249</v>
      </c>
      <c r="L166" s="425"/>
      <c r="M166" s="425"/>
      <c r="N166" s="426"/>
      <c r="O166" s="369"/>
      <c r="P166" s="391"/>
      <c r="Q166" s="385"/>
      <c r="R166" s="393"/>
      <c r="S166" s="394"/>
      <c r="T166" s="385"/>
      <c r="U166" s="386"/>
      <c r="V166" s="136" t="s">
        <v>112</v>
      </c>
      <c r="W166" s="116" t="s">
        <v>1250</v>
      </c>
      <c r="X166" s="117" t="s">
        <v>1251</v>
      </c>
      <c r="Y166" s="145" t="s">
        <v>1247</v>
      </c>
      <c r="Z166" s="118" t="s">
        <v>173</v>
      </c>
      <c r="AA166" s="120" t="str">
        <f t="shared" si="5"/>
        <v>Probabilidad</v>
      </c>
      <c r="AB166" s="121" t="s">
        <v>727</v>
      </c>
      <c r="AC166" s="121" t="s">
        <v>728</v>
      </c>
      <c r="AD166" s="122" t="str">
        <f t="shared" si="6"/>
        <v>40%</v>
      </c>
      <c r="AE166" s="121" t="s">
        <v>729</v>
      </c>
      <c r="AF166" s="121" t="s">
        <v>730</v>
      </c>
      <c r="AG166" s="121" t="s">
        <v>731</v>
      </c>
      <c r="AH166" s="123">
        <f>IFERROR(IF(AND(AA165="Probabilidad",AA166="Probabilidad"),(AI165-(+AI165*AD166)),IF(AND(AA166="Probabilidad",AA165="Impacto"),(AI165-(+AI165*AD166)),IF(AA166="Impacto",AI165,""))),"")</f>
        <v>0.216</v>
      </c>
      <c r="AI166" s="122">
        <f t="shared" si="7"/>
        <v>0.216</v>
      </c>
      <c r="AJ166" s="387"/>
      <c r="AK166" s="388"/>
      <c r="AL166" s="124">
        <f t="shared" ref="AL166:AL171" si="213">IFERROR(IF(AND(AA165="Impacto",AA166="Impacto"),(AL165-(+AL165*AD166)),IF(AND(AA166="Impacto",AA165="Probabilidad"),(AL165-(+AL165*AD166)),IF(AA166="Probabilidad",AL165,""))),"")</f>
        <v>0.4</v>
      </c>
      <c r="AM166" s="389"/>
      <c r="AN166" s="388"/>
      <c r="AO166" s="384"/>
      <c r="AP166" s="367"/>
      <c r="AQ166" s="120" t="s">
        <v>118</v>
      </c>
      <c r="AR166" s="134" t="s">
        <v>94</v>
      </c>
      <c r="AS166" s="134" t="s">
        <v>94</v>
      </c>
      <c r="AT166" s="134" t="s">
        <v>94</v>
      </c>
      <c r="AU166" s="134" t="s">
        <v>94</v>
      </c>
      <c r="AV166" s="371"/>
      <c r="AW166" s="142" t="s">
        <v>112</v>
      </c>
      <c r="AX166" s="253" t="s">
        <v>2989</v>
      </c>
      <c r="AY166" s="271" t="s">
        <v>3507</v>
      </c>
      <c r="AZ166" s="271" t="s">
        <v>3508</v>
      </c>
      <c r="BA166" s="143" t="s">
        <v>118</v>
      </c>
      <c r="BB166" s="128"/>
      <c r="BC166" s="128"/>
      <c r="BD166" s="128"/>
      <c r="BE166" s="373"/>
      <c r="BF166" s="374"/>
      <c r="BG166" s="374"/>
      <c r="BH166" s="131"/>
    </row>
    <row r="167" spans="1:1023" ht="104.25" customHeight="1" x14ac:dyDescent="0.3">
      <c r="A167" s="430">
        <v>51</v>
      </c>
      <c r="B167" s="433" t="s">
        <v>712</v>
      </c>
      <c r="C167" s="367"/>
      <c r="D167" s="433" t="s">
        <v>163</v>
      </c>
      <c r="E167" s="433" t="s">
        <v>1238</v>
      </c>
      <c r="F167" s="427"/>
      <c r="G167" s="367"/>
      <c r="H167" s="368"/>
      <c r="I167" s="443"/>
      <c r="J167" s="136" t="s">
        <v>741</v>
      </c>
      <c r="K167" s="137" t="s">
        <v>1252</v>
      </c>
      <c r="L167" s="425"/>
      <c r="M167" s="425"/>
      <c r="N167" s="426"/>
      <c r="O167" s="369"/>
      <c r="P167" s="391"/>
      <c r="Q167" s="385"/>
      <c r="R167" s="393"/>
      <c r="S167" s="394"/>
      <c r="T167" s="385"/>
      <c r="U167" s="386"/>
      <c r="V167" s="153" t="s">
        <v>124</v>
      </c>
      <c r="W167" s="138" t="s">
        <v>1253</v>
      </c>
      <c r="X167" s="139" t="s">
        <v>1254</v>
      </c>
      <c r="Y167" s="145" t="s">
        <v>1247</v>
      </c>
      <c r="Z167" s="140" t="s">
        <v>143</v>
      </c>
      <c r="AA167" s="120" t="str">
        <f t="shared" si="5"/>
        <v>Probabilidad</v>
      </c>
      <c r="AB167" s="121" t="s">
        <v>740</v>
      </c>
      <c r="AC167" s="121" t="s">
        <v>728</v>
      </c>
      <c r="AD167" s="122" t="str">
        <f t="shared" si="6"/>
        <v>30%</v>
      </c>
      <c r="AE167" s="121" t="s">
        <v>729</v>
      </c>
      <c r="AF167" s="121" t="s">
        <v>730</v>
      </c>
      <c r="AG167" s="121" t="s">
        <v>731</v>
      </c>
      <c r="AH167" s="123">
        <f t="shared" ref="AH167:AH171" si="214">IFERROR(IF(AND(AA166="Probabilidad",AA167="Probabilidad"),(AI166-(+AI166*AD167)),IF(AND(AA167="Probabilidad",AA166="Impacto"),(AI166-(+AI166*AD167)),IF(AA167="Impacto",AI166,""))),"")</f>
        <v>0.1512</v>
      </c>
      <c r="AI167" s="122">
        <f t="shared" si="7"/>
        <v>0.1512</v>
      </c>
      <c r="AJ167" s="387"/>
      <c r="AK167" s="388"/>
      <c r="AL167" s="124">
        <f t="shared" si="213"/>
        <v>0.4</v>
      </c>
      <c r="AM167" s="389"/>
      <c r="AN167" s="388"/>
      <c r="AO167" s="384"/>
      <c r="AP167" s="367"/>
      <c r="AQ167" s="120" t="s">
        <v>128</v>
      </c>
      <c r="AR167" s="134" t="s">
        <v>94</v>
      </c>
      <c r="AS167" s="134" t="s">
        <v>94</v>
      </c>
      <c r="AT167" s="134" t="s">
        <v>94</v>
      </c>
      <c r="AU167" s="134" t="s">
        <v>94</v>
      </c>
      <c r="AV167" s="371"/>
      <c r="AW167" s="142" t="s">
        <v>124</v>
      </c>
      <c r="AX167" s="253" t="s">
        <v>2866</v>
      </c>
      <c r="AY167" s="254" t="s">
        <v>3588</v>
      </c>
      <c r="AZ167" s="255" t="s">
        <v>3589</v>
      </c>
      <c r="BA167" s="143" t="s">
        <v>128</v>
      </c>
      <c r="BB167" s="258"/>
      <c r="BC167" s="258" t="s">
        <v>94</v>
      </c>
      <c r="BD167" s="258" t="s">
        <v>94</v>
      </c>
      <c r="BE167" s="441"/>
      <c r="BF167" s="442"/>
      <c r="BG167" s="442"/>
      <c r="BH167" s="131"/>
    </row>
    <row r="168" spans="1:1023" ht="82.5" customHeight="1" x14ac:dyDescent="0.3">
      <c r="A168" s="430">
        <v>51</v>
      </c>
      <c r="B168" s="433" t="s">
        <v>712</v>
      </c>
      <c r="C168" s="367"/>
      <c r="D168" s="433" t="s">
        <v>163</v>
      </c>
      <c r="E168" s="433" t="s">
        <v>1238</v>
      </c>
      <c r="F168" s="427"/>
      <c r="G168" s="367"/>
      <c r="H168" s="368"/>
      <c r="I168" s="443"/>
      <c r="J168" s="136" t="s">
        <v>749</v>
      </c>
      <c r="K168" s="115" t="s">
        <v>1255</v>
      </c>
      <c r="L168" s="425"/>
      <c r="M168" s="425"/>
      <c r="N168" s="426"/>
      <c r="O168" s="369"/>
      <c r="P168" s="391"/>
      <c r="Q168" s="385"/>
      <c r="R168" s="393"/>
      <c r="S168" s="394"/>
      <c r="T168" s="385"/>
      <c r="U168" s="386"/>
      <c r="V168" s="136" t="s">
        <v>131</v>
      </c>
      <c r="W168" s="116" t="s">
        <v>1256</v>
      </c>
      <c r="X168" s="117" t="s">
        <v>1257</v>
      </c>
      <c r="Y168" s="145" t="s">
        <v>891</v>
      </c>
      <c r="Z168" s="140" t="s">
        <v>853</v>
      </c>
      <c r="AA168" s="120" t="str">
        <f t="shared" si="5"/>
        <v>Probabilidad</v>
      </c>
      <c r="AB168" s="121" t="s">
        <v>740</v>
      </c>
      <c r="AC168" s="121" t="s">
        <v>728</v>
      </c>
      <c r="AD168" s="122" t="str">
        <f t="shared" si="6"/>
        <v>30%</v>
      </c>
      <c r="AE168" s="121" t="s">
        <v>729</v>
      </c>
      <c r="AF168" s="121" t="s">
        <v>730</v>
      </c>
      <c r="AG168" s="121" t="s">
        <v>731</v>
      </c>
      <c r="AH168" s="123">
        <f t="shared" si="214"/>
        <v>0.10584</v>
      </c>
      <c r="AI168" s="122">
        <f t="shared" si="7"/>
        <v>0.10584</v>
      </c>
      <c r="AJ168" s="387"/>
      <c r="AK168" s="388"/>
      <c r="AL168" s="124">
        <f t="shared" si="213"/>
        <v>0.4</v>
      </c>
      <c r="AM168" s="389"/>
      <c r="AN168" s="388"/>
      <c r="AO168" s="384"/>
      <c r="AP168" s="367"/>
      <c r="AQ168" s="120" t="s">
        <v>136</v>
      </c>
      <c r="AR168" s="134" t="s">
        <v>94</v>
      </c>
      <c r="AS168" s="134" t="s">
        <v>94</v>
      </c>
      <c r="AT168" s="134" t="s">
        <v>94</v>
      </c>
      <c r="AU168" s="134" t="s">
        <v>94</v>
      </c>
      <c r="AV168" s="371"/>
      <c r="AW168" s="142" t="s">
        <v>131</v>
      </c>
      <c r="AX168" s="253" t="s">
        <v>2866</v>
      </c>
      <c r="AY168" s="273" t="s">
        <v>2966</v>
      </c>
      <c r="AZ168" s="273" t="s">
        <v>2967</v>
      </c>
      <c r="BA168" s="143" t="s">
        <v>136</v>
      </c>
      <c r="BB168" s="128"/>
      <c r="BC168" s="128"/>
      <c r="BD168" s="128"/>
      <c r="BE168" s="441"/>
      <c r="BF168" s="442"/>
      <c r="BG168" s="442"/>
      <c r="BH168" s="131"/>
    </row>
    <row r="169" spans="1:1023" ht="96" customHeight="1" x14ac:dyDescent="0.3">
      <c r="A169" s="430">
        <v>51</v>
      </c>
      <c r="B169" s="433" t="s">
        <v>712</v>
      </c>
      <c r="C169" s="367"/>
      <c r="D169" s="433" t="s">
        <v>163</v>
      </c>
      <c r="E169" s="433" t="s">
        <v>1238</v>
      </c>
      <c r="F169" s="427"/>
      <c r="G169" s="367"/>
      <c r="H169" s="368"/>
      <c r="I169" s="443"/>
      <c r="J169" s="136" t="s">
        <v>756</v>
      </c>
      <c r="K169" s="115"/>
      <c r="L169" s="425"/>
      <c r="M169" s="425"/>
      <c r="N169" s="426"/>
      <c r="O169" s="369"/>
      <c r="P169" s="391"/>
      <c r="Q169" s="385"/>
      <c r="R169" s="393"/>
      <c r="S169" s="394"/>
      <c r="T169" s="385"/>
      <c r="U169" s="386"/>
      <c r="V169" s="136" t="s">
        <v>139</v>
      </c>
      <c r="W169" s="116"/>
      <c r="X169" s="117"/>
      <c r="Y169" s="145"/>
      <c r="Z169" s="140"/>
      <c r="AA169" s="120" t="str">
        <f t="shared" si="5"/>
        <v/>
      </c>
      <c r="AB169" s="121"/>
      <c r="AC169" s="121"/>
      <c r="AD169" s="122" t="str">
        <f t="shared" si="6"/>
        <v/>
      </c>
      <c r="AE169" s="121"/>
      <c r="AF169" s="121"/>
      <c r="AG169" s="121"/>
      <c r="AH169" s="123" t="str">
        <f t="shared" si="214"/>
        <v/>
      </c>
      <c r="AI169" s="122" t="str">
        <f t="shared" si="7"/>
        <v/>
      </c>
      <c r="AJ169" s="387"/>
      <c r="AK169" s="388"/>
      <c r="AL169" s="124" t="str">
        <f t="shared" si="213"/>
        <v/>
      </c>
      <c r="AM169" s="389"/>
      <c r="AN169" s="388"/>
      <c r="AO169" s="384"/>
      <c r="AP169" s="367"/>
      <c r="AQ169" s="120" t="s">
        <v>145</v>
      </c>
      <c r="AR169" s="134"/>
      <c r="AS169" s="134"/>
      <c r="AT169" s="134"/>
      <c r="AU169" s="134"/>
      <c r="AV169" s="371"/>
      <c r="AW169" s="142" t="s">
        <v>139</v>
      </c>
      <c r="AX169" s="128"/>
      <c r="AY169" s="129"/>
      <c r="AZ169" s="130"/>
      <c r="BA169" s="143" t="s">
        <v>145</v>
      </c>
      <c r="BB169" s="128"/>
      <c r="BC169" s="128"/>
      <c r="BD169" s="128"/>
      <c r="BE169" s="373"/>
      <c r="BF169" s="374"/>
      <c r="BG169" s="374"/>
      <c r="BH169" s="131"/>
    </row>
    <row r="170" spans="1:1023" ht="112.5" customHeight="1" x14ac:dyDescent="0.3">
      <c r="A170" s="430">
        <v>51</v>
      </c>
      <c r="B170" s="433" t="s">
        <v>712</v>
      </c>
      <c r="C170" s="367"/>
      <c r="D170" s="433" t="s">
        <v>163</v>
      </c>
      <c r="E170" s="433" t="s">
        <v>1238</v>
      </c>
      <c r="F170" s="427"/>
      <c r="G170" s="367"/>
      <c r="H170" s="368"/>
      <c r="I170" s="443"/>
      <c r="J170" s="136" t="s">
        <v>757</v>
      </c>
      <c r="K170" s="137"/>
      <c r="L170" s="425"/>
      <c r="M170" s="425"/>
      <c r="N170" s="426"/>
      <c r="O170" s="369"/>
      <c r="P170" s="391"/>
      <c r="Q170" s="385"/>
      <c r="R170" s="393"/>
      <c r="S170" s="394"/>
      <c r="T170" s="385"/>
      <c r="U170" s="386"/>
      <c r="V170" s="136" t="s">
        <v>150</v>
      </c>
      <c r="W170" s="168"/>
      <c r="X170" s="169"/>
      <c r="Y170" s="145"/>
      <c r="Z170" s="116"/>
      <c r="AA170" s="120" t="str">
        <f t="shared" si="5"/>
        <v/>
      </c>
      <c r="AB170" s="121"/>
      <c r="AC170" s="121"/>
      <c r="AD170" s="122" t="str">
        <f t="shared" si="6"/>
        <v/>
      </c>
      <c r="AE170" s="121"/>
      <c r="AF170" s="121"/>
      <c r="AG170" s="121"/>
      <c r="AH170" s="123" t="str">
        <f t="shared" si="214"/>
        <v/>
      </c>
      <c r="AI170" s="122" t="str">
        <f t="shared" si="7"/>
        <v/>
      </c>
      <c r="AJ170" s="387"/>
      <c r="AK170" s="388"/>
      <c r="AL170" s="124" t="str">
        <f t="shared" si="213"/>
        <v/>
      </c>
      <c r="AM170" s="389"/>
      <c r="AN170" s="388"/>
      <c r="AO170" s="384"/>
      <c r="AP170" s="367"/>
      <c r="AQ170" s="120" t="s">
        <v>155</v>
      </c>
      <c r="AR170" s="119"/>
      <c r="AS170" s="119"/>
      <c r="AT170" s="126"/>
      <c r="AU170" s="119"/>
      <c r="AV170" s="371"/>
      <c r="AW170" s="142" t="s">
        <v>150</v>
      </c>
      <c r="AX170" s="128"/>
      <c r="AY170" s="129"/>
      <c r="AZ170" s="130"/>
      <c r="BA170" s="143" t="s">
        <v>155</v>
      </c>
      <c r="BB170" s="128"/>
      <c r="BC170" s="128"/>
      <c r="BD170" s="128"/>
      <c r="BE170" s="373"/>
      <c r="BF170" s="374"/>
      <c r="BG170" s="374"/>
      <c r="BH170" s="131"/>
    </row>
    <row r="171" spans="1:1023" ht="47.1" customHeight="1" x14ac:dyDescent="0.3">
      <c r="A171" s="431">
        <v>51</v>
      </c>
      <c r="B171" s="434" t="s">
        <v>712</v>
      </c>
      <c r="C171" s="367"/>
      <c r="D171" s="434" t="s">
        <v>163</v>
      </c>
      <c r="E171" s="434" t="s">
        <v>1238</v>
      </c>
      <c r="F171" s="427"/>
      <c r="G171" s="367"/>
      <c r="H171" s="368"/>
      <c r="I171" s="443"/>
      <c r="J171" s="136" t="s">
        <v>758</v>
      </c>
      <c r="K171" s="137"/>
      <c r="L171" s="425"/>
      <c r="M171" s="425"/>
      <c r="N171" s="426"/>
      <c r="O171" s="369"/>
      <c r="P171" s="392"/>
      <c r="Q171" s="385"/>
      <c r="R171" s="393"/>
      <c r="S171" s="394"/>
      <c r="T171" s="385"/>
      <c r="U171" s="386"/>
      <c r="V171" s="136" t="s">
        <v>161</v>
      </c>
      <c r="W171" s="116"/>
      <c r="X171" s="117"/>
      <c r="Y171" s="118"/>
      <c r="Z171" s="138"/>
      <c r="AA171" s="120" t="str">
        <f t="shared" si="5"/>
        <v/>
      </c>
      <c r="AB171" s="121"/>
      <c r="AC171" s="121"/>
      <c r="AD171" s="122" t="str">
        <f t="shared" si="6"/>
        <v/>
      </c>
      <c r="AE171" s="121"/>
      <c r="AF171" s="121"/>
      <c r="AG171" s="121"/>
      <c r="AH171" s="123" t="str">
        <f t="shared" si="214"/>
        <v/>
      </c>
      <c r="AI171" s="122" t="str">
        <f t="shared" si="7"/>
        <v/>
      </c>
      <c r="AJ171" s="387"/>
      <c r="AK171" s="388"/>
      <c r="AL171" s="124" t="str">
        <f t="shared" si="213"/>
        <v/>
      </c>
      <c r="AM171" s="389"/>
      <c r="AN171" s="388"/>
      <c r="AO171" s="384"/>
      <c r="AP171" s="367"/>
      <c r="AQ171" s="120" t="s">
        <v>162</v>
      </c>
      <c r="AR171" s="119"/>
      <c r="AS171" s="119"/>
      <c r="AT171" s="126"/>
      <c r="AU171" s="119"/>
      <c r="AV171" s="372"/>
      <c r="AW171" s="142" t="s">
        <v>161</v>
      </c>
      <c r="AX171" s="128"/>
      <c r="AY171" s="129"/>
      <c r="AZ171" s="130"/>
      <c r="BA171" s="143" t="s">
        <v>162</v>
      </c>
      <c r="BB171" s="128"/>
      <c r="BC171" s="128"/>
      <c r="BD171" s="128"/>
      <c r="BE171" s="373"/>
      <c r="BF171" s="374"/>
      <c r="BG171" s="374"/>
      <c r="BH171" s="131"/>
    </row>
    <row r="172" spans="1:1023" s="144" customFormat="1" ht="109.5" customHeight="1" x14ac:dyDescent="0.25">
      <c r="A172" s="429">
        <v>52</v>
      </c>
      <c r="B172" s="432" t="s">
        <v>712</v>
      </c>
      <c r="C172" s="367" t="s">
        <v>713</v>
      </c>
      <c r="D172" s="432" t="s">
        <v>163</v>
      </c>
      <c r="E172" s="432" t="s">
        <v>164</v>
      </c>
      <c r="F172" s="427" t="s">
        <v>964</v>
      </c>
      <c r="G172" s="412" t="s">
        <v>1258</v>
      </c>
      <c r="H172" s="415" t="str">
        <f>IF(B172="Seguridad_Información","Posibilidad de "&amp;C172&amp;"con "&amp;M172&amp;" "&amp;"por"&amp;" "&amp;I172&amp;" "&amp;"debido a"&amp;" "&amp;L172,"Posibilidad de"&amp;" "&amp;M172&amp;" "&amp;"por"&amp;" "&amp;I172&amp;" debido a"&amp;" "&amp;L172)</f>
        <v>Posibilidad de Afectación Económica y Reputacional por inadecuada definición o aplicación de garantías contractuales debido a desconocimiento técnico por parte de los supervisores</v>
      </c>
      <c r="I172" s="418" t="s">
        <v>1259</v>
      </c>
      <c r="J172" s="136" t="s">
        <v>717</v>
      </c>
      <c r="K172" s="137" t="s">
        <v>1260</v>
      </c>
      <c r="L172" s="418" t="s">
        <v>1261</v>
      </c>
      <c r="M172" s="418" t="s">
        <v>763</v>
      </c>
      <c r="N172" s="406" t="s">
        <v>1262</v>
      </c>
      <c r="O172" s="369" t="s">
        <v>722</v>
      </c>
      <c r="P172" s="390" t="str">
        <f>IF(OR($O172=[3]Tabla_Probabilidad!$D$30,$O172=[3]Tabla_Probabilidad!$D$32,$O172=[3]Tabla_Probabilidad!$J$32),"Muy Baja",IF(OR($O172=[3]Tabla_Probabilidad!$E$30,$O172=[3]Tabla_Probabilidad!$E$32,$O172=[3]Tabla_Probabilidad!$K$32),"Baja",IF(OR($O172=[3]Tabla_Probabilidad!$F$30,$O172=[3]Tabla_Probabilidad!$F$32,$O172=[3]Tabla_Probabilidad!$L$32),"Media",IF(OR($O172=[3]Tabla_Probabilidad!$G$30,$O172=[3]Tabla_Probabilidad!$G$32,$O172=[3]Tabla_Probabilidad!$M$32),"Alta",IF(OR($O172=[3]Tabla_Probabilidad!$H$30,$O172=[3]Tabla_Probabilidad!$H$32,$O172=[3]Tabla_Probabilidad!$N$32),"Muy Alta","")))))</f>
        <v>Media</v>
      </c>
      <c r="Q172" s="385">
        <f t="shared" ref="Q172" si="215">IF(P172="","",IF(P172="Muy Baja",0.2,IF(P172="Baja",0.4,IF(P172="Media",0.6,IF(P172="Alta",0.8,IF(P172="Muy Alta",1,))))))</f>
        <v>0.6</v>
      </c>
      <c r="R172" s="393" t="s">
        <v>816</v>
      </c>
      <c r="S172" s="394" t="str">
        <f>IF(OR($R172=[3]Tabla_Impacto!$D$24,$R172=[3]Tabla_Impacto!$D$27,$R172=[3]Tabla_Impacto!$J$24,$R172=[3]Tabla_Impacto!$P$26,$R172=[3]Tabla_Impacto!$V$26,$R172=[3]Tabla_Impacto!$AB$26),"Leve",IF(OR($R172=[3]Tabla_Impacto!$E$24,$R172=[3]Tabla_Impacto!$E$27,$R172=[3]Tabla_Impacto!$K$24,$R172=[3]Tabla_Impacto!$Q$26,$R172=[3]Tabla_Impacto!$W$26,$R172=[3]Tabla_Impacto!$AC$26),"Menor",IF(OR($R172=[3]Tabla_Impacto!$F$24,$R172=[3]Tabla_Impacto!$F$27,$R172=[3]Tabla_Impacto!$L$24,$R172=[3]Tabla_Impacto!$R$26,$R172=[3]Tabla_Impacto!$X$26,$R172=[3]Tabla_Impacto!$AD$26),"Moderado",IF(OR($R172=[3]Tabla_Impacto!$G$24,$R172=[3]Tabla_Impacto!$G$27,$R172=[3]Tabla_Impacto!$M$24,$R172=[3]Tabla_Impacto!$S$26,$R172=[3]Tabla_Impacto!$Y$26,$R172=[3]Tabla_Impacto!$AE$26),"Mayor",IF(OR($R172=[3]Tabla_Impacto!$H$24,$R172=[3]Tabla_Impacto!$H$27,$R172=[3]Tabla_Impacto!$N$24,$R172=[3]Tabla_Impacto!$T$26,$R172=[3]Tabla_Impacto!$Z$26,$R172=[3]Tabla_Impacto!$AF$26),"Catastrófico","")))))</f>
        <v>Menor</v>
      </c>
      <c r="T172" s="385">
        <f t="shared" ref="T172" si="216">IF(S172="","",IF(S172="Leve",0.2,IF(S172="Menor",0.4,IF(S172="Moderado",0.6,IF(S172="Mayor",0.8,IF(S172="Catastrófico",1,))))))</f>
        <v>0.4</v>
      </c>
      <c r="U172" s="403" t="str">
        <f t="shared" ref="U172" si="217">IF(OR(AND(P172="Muy Baja",S172="Leve"),AND(P172="Muy Baja",S172="Menor"),AND(P172="Baja",S172="Leve")),"Bajo",IF(OR(AND(P172="Muy baja",S172="Moderado"),AND(P172="Baja",S172="Menor"),AND(P172="Baja",S172="Moderado"),AND(P172="Media",S172="Leve"),AND(P172="Media",S172="Menor"),AND(P172="Media",S172="Moderado"),AND(P172="Alta",S172="Leve"),AND(P172="Alta",S172="Menor")),"Moderado",IF(OR(AND(P172="Muy Baja",S172="Mayor"),AND(P172="Baja",S172="Mayor"),AND(P172="Media",S172="Mayor"),AND(P172="Alta",S172="Moderado"),AND(P172="Alta",S172="Mayor"),AND(P172="Muy Alta",S172="Leve"),AND(P172="Muy Alta",S172="Menor"),AND(P172="Muy Alta",S172="Moderado"),AND(P172="Muy Alta",S172="Mayor")),"Alto",IF(OR(AND(P172="Muy Baja",S172="Catastrófico"),AND(P172="Baja",S172="Catastrófico"),AND(P172="Media",S172="Catastrófico"),AND(P172="Alta",S172="Catastrófico"),AND(P172="Muy Alta",S172="Catastrófico")),"Extremo",""))))</f>
        <v>Moderado</v>
      </c>
      <c r="V172" s="136" t="s">
        <v>91</v>
      </c>
      <c r="W172" s="116" t="s">
        <v>1263</v>
      </c>
      <c r="X172" s="117" t="s">
        <v>1264</v>
      </c>
      <c r="Y172" s="118" t="s">
        <v>994</v>
      </c>
      <c r="Z172" s="135" t="s">
        <v>143</v>
      </c>
      <c r="AA172" s="120" t="str">
        <f t="shared" si="5"/>
        <v>Probabilidad</v>
      </c>
      <c r="AB172" s="121" t="s">
        <v>727</v>
      </c>
      <c r="AC172" s="121" t="s">
        <v>728</v>
      </c>
      <c r="AD172" s="122" t="str">
        <f t="shared" si="6"/>
        <v>40%</v>
      </c>
      <c r="AE172" s="121" t="s">
        <v>729</v>
      </c>
      <c r="AF172" s="121" t="s">
        <v>730</v>
      </c>
      <c r="AG172" s="121" t="s">
        <v>731</v>
      </c>
      <c r="AH172" s="123">
        <f>IFERROR(IF(AA172="Probabilidad",(Q172-(+Q172*AD172)),IF(AA172="Impacto",Q172,"")),"")</f>
        <v>0.36</v>
      </c>
      <c r="AI172" s="122">
        <f t="shared" si="7"/>
        <v>0.36</v>
      </c>
      <c r="AJ172" s="387" t="str">
        <f t="shared" ref="AJ172" si="218">IFERROR(IF(AK172="","",IF(AK172&lt;=0.2,"Muy Baja",IF(AK172&lt;=0.4,"Baja",IF(AK172&lt;=0.6,"Media",IF(AK172&lt;=0.8,"Alta","Muy Alta"))))),"")</f>
        <v>Muy Baja</v>
      </c>
      <c r="AK172" s="388">
        <f t="shared" ref="AK172" si="219">IFERROR(LOOKUP(MAX(AI172:AI178)+1,(AI172:AI178)),"")</f>
        <v>0.12348000000000001</v>
      </c>
      <c r="AL172" s="124">
        <f>IFERROR(IF(AA172="Impacto",(T172-(+T172*AD172)),IF(AA172="Probabilidad",T172,"")),"")</f>
        <v>0.4</v>
      </c>
      <c r="AM172" s="450" t="str">
        <f t="shared" ref="AM172" si="220">IFERROR(IF(AN172="","",IF(AN172&lt;=0.2,"Leve",IF(AN172&lt;=0.4,"Menor",IF(AN172&lt;=0.6,"Moderado",IF(AN172&lt;=0.8,"Mayor","Catastrófico"))))),"")</f>
        <v>Menor</v>
      </c>
      <c r="AN172" s="388">
        <f t="shared" ref="AN172" si="221">IFERROR(LOOKUP(MAX(AL172:AL178)+1,(AL172:AL178)),"")</f>
        <v>0.4</v>
      </c>
      <c r="AO172" s="384" t="str">
        <f t="shared" ref="AO172" si="222">IFERROR(IF(OR(AND(AJ172="Muy Baja",AM172="Leve"),AND(AJ172="Muy Baja",AM172="Menor"),AND(AJ172="Baja",AM172="Leve")),"Bajo",IF(OR(AND(AJ172="Muy baja",AM172="Moderado"),AND(AJ172="Baja",AM172="Menor"),AND(AJ172="Baja",AM172="Moderado"),AND(AJ172="Media",AM172="Leve"),AND(AJ172="Media",AM172="Menor"),AND(AJ172="Media",AM172="Moderado"),AND(AJ172="Alta",AM172="Leve"),AND(AJ172="Alta",AM172="Menor")),"Moderado",IF(OR(AND(AJ172="Muy Baja",AM172="Mayor"),AND(AJ172="Baja",AM172="Mayor"),AND(AJ172="Media",AM172="Mayor"),AND(AJ172="Alta",AM172="Moderado"),AND(AJ172="Alta",AM172="Mayor"),AND(AJ172="Muy Alta",AM172="Leve"),AND(AJ172="Muy Alta",AM172="Menor"),AND(AJ172="Muy Alta",AM172="Moderado"),AND(AJ172="Muy Alta",AM172="Mayor")),"Alto",IF(OR(AND(AJ172="Muy Baja",AM172="Catastrófico"),AND(AJ172="Baja",AM172="Catastrófico"),AND(AJ172="Media",AM172="Catastrófico"),AND(AJ172="Alta",AM172="Catastrófico"),AND(AJ172="Muy Alta",AM172="Catastrófico")),"Extremo","")))),"")</f>
        <v>Bajo</v>
      </c>
      <c r="AP172" s="367" t="s">
        <v>104</v>
      </c>
      <c r="AQ172" s="120" t="s">
        <v>105</v>
      </c>
      <c r="AR172" s="134" t="s">
        <v>94</v>
      </c>
      <c r="AS172" s="134" t="s">
        <v>94</v>
      </c>
      <c r="AT172" s="134" t="s">
        <v>94</v>
      </c>
      <c r="AU172" s="134" t="s">
        <v>94</v>
      </c>
      <c r="AV172" s="370" t="s">
        <v>1265</v>
      </c>
      <c r="AW172" s="142" t="s">
        <v>91</v>
      </c>
      <c r="AX172" s="253" t="s">
        <v>2866</v>
      </c>
      <c r="AY172" s="254" t="s">
        <v>3590</v>
      </c>
      <c r="AZ172" s="255" t="s">
        <v>3509</v>
      </c>
      <c r="BA172" s="143" t="s">
        <v>105</v>
      </c>
      <c r="BB172" s="258"/>
      <c r="BC172" s="258" t="s">
        <v>94</v>
      </c>
      <c r="BD172" s="258" t="s">
        <v>94</v>
      </c>
      <c r="BE172" s="441" t="s">
        <v>2891</v>
      </c>
      <c r="BF172" s="442" t="s">
        <v>94</v>
      </c>
      <c r="BG172" s="442" t="s">
        <v>94</v>
      </c>
      <c r="BH172" s="131"/>
      <c r="BI172" s="90"/>
      <c r="BJ172" s="90"/>
      <c r="BK172" s="90"/>
      <c r="BL172" s="90"/>
      <c r="BM172" s="90"/>
      <c r="BN172" s="90"/>
      <c r="BO172" s="90"/>
      <c r="BP172" s="90"/>
      <c r="BQ172" s="90"/>
      <c r="BR172" s="90"/>
      <c r="BS172" s="90"/>
      <c r="BT172" s="90"/>
      <c r="BU172" s="90"/>
      <c r="BV172" s="90"/>
      <c r="BW172" s="90"/>
      <c r="BX172" s="90"/>
      <c r="BY172" s="90"/>
      <c r="BZ172" s="90"/>
      <c r="CA172" s="90"/>
      <c r="CB172" s="90"/>
      <c r="CC172" s="90"/>
      <c r="CD172" s="90"/>
      <c r="CE172" s="90"/>
      <c r="CF172" s="90"/>
      <c r="CG172" s="90"/>
      <c r="CH172" s="90"/>
      <c r="CI172" s="90"/>
      <c r="CJ172" s="90"/>
      <c r="CK172" s="90"/>
      <c r="CL172" s="90"/>
      <c r="CM172" s="90"/>
      <c r="CN172" s="90"/>
      <c r="CO172" s="90"/>
      <c r="CP172" s="90"/>
      <c r="CQ172" s="90"/>
      <c r="CR172" s="90"/>
      <c r="CS172" s="90"/>
      <c r="CT172" s="90"/>
      <c r="CU172" s="90"/>
      <c r="CV172" s="90"/>
      <c r="CW172" s="90"/>
      <c r="CX172" s="90"/>
      <c r="CY172" s="90"/>
      <c r="CZ172" s="90"/>
      <c r="DA172" s="90"/>
      <c r="DB172" s="90"/>
      <c r="DC172" s="90"/>
      <c r="DD172" s="90"/>
      <c r="DE172" s="90"/>
      <c r="DF172" s="90"/>
      <c r="DG172" s="90"/>
      <c r="DH172" s="90"/>
      <c r="DI172" s="90"/>
      <c r="DJ172" s="90"/>
      <c r="DK172" s="90"/>
      <c r="DL172" s="90"/>
      <c r="DM172" s="90"/>
      <c r="DN172" s="90"/>
      <c r="DO172" s="90"/>
      <c r="DP172" s="90"/>
      <c r="DQ172" s="90"/>
      <c r="DR172" s="90"/>
      <c r="DS172" s="90"/>
      <c r="DT172" s="90"/>
      <c r="DU172" s="90"/>
      <c r="DV172" s="90"/>
      <c r="DW172" s="90"/>
      <c r="DX172" s="90"/>
      <c r="DY172" s="90"/>
      <c r="DZ172" s="90"/>
      <c r="EA172" s="90"/>
      <c r="EB172" s="90"/>
      <c r="EC172" s="90"/>
      <c r="ED172" s="90"/>
      <c r="EE172" s="90"/>
      <c r="EF172" s="90"/>
      <c r="EG172" s="90"/>
      <c r="EH172" s="90"/>
      <c r="EI172" s="90"/>
      <c r="EJ172" s="90"/>
      <c r="EK172" s="90"/>
      <c r="EL172" s="90"/>
      <c r="EM172" s="90"/>
      <c r="EN172" s="90"/>
      <c r="EO172" s="90"/>
      <c r="EP172" s="90"/>
      <c r="EQ172" s="90"/>
      <c r="ER172" s="90"/>
      <c r="ES172" s="90"/>
      <c r="ET172" s="90"/>
      <c r="EU172" s="90"/>
      <c r="EV172" s="90"/>
      <c r="EW172" s="90"/>
      <c r="EX172" s="90"/>
      <c r="EY172" s="90"/>
      <c r="EZ172" s="90"/>
      <c r="FA172" s="90"/>
      <c r="FB172" s="90"/>
      <c r="FC172" s="90"/>
      <c r="FD172" s="90"/>
      <c r="FE172" s="90"/>
      <c r="FF172" s="90"/>
      <c r="FG172" s="90"/>
      <c r="FH172" s="90"/>
      <c r="FI172" s="90"/>
      <c r="FJ172" s="90"/>
      <c r="FK172" s="90"/>
      <c r="FL172" s="90"/>
      <c r="FM172" s="90"/>
      <c r="FN172" s="90"/>
      <c r="FO172" s="90"/>
      <c r="FP172" s="90"/>
      <c r="FQ172" s="90"/>
      <c r="FR172" s="90"/>
      <c r="FS172" s="90"/>
      <c r="FT172" s="90"/>
      <c r="FU172" s="90"/>
      <c r="FV172" s="90"/>
      <c r="FW172" s="90"/>
      <c r="FX172" s="90"/>
      <c r="FY172" s="90"/>
      <c r="FZ172" s="90"/>
      <c r="GA172" s="90"/>
      <c r="GB172" s="90"/>
      <c r="GC172" s="90"/>
      <c r="GD172" s="90"/>
      <c r="GE172" s="90"/>
      <c r="GF172" s="90"/>
      <c r="GG172" s="90"/>
      <c r="GH172" s="90"/>
      <c r="GI172" s="90"/>
      <c r="GJ172" s="90"/>
      <c r="GK172" s="90"/>
      <c r="GL172" s="90"/>
      <c r="GM172" s="90"/>
      <c r="GN172" s="90"/>
      <c r="GO172" s="90"/>
      <c r="GP172" s="90"/>
      <c r="GQ172" s="90"/>
      <c r="GR172" s="90"/>
      <c r="GS172" s="90"/>
      <c r="GT172" s="90"/>
      <c r="GU172" s="90"/>
      <c r="GV172" s="90"/>
      <c r="GW172" s="90"/>
      <c r="GX172" s="90"/>
      <c r="GY172" s="90"/>
      <c r="GZ172" s="90"/>
      <c r="HA172" s="90"/>
      <c r="HB172" s="90"/>
      <c r="HC172" s="90"/>
      <c r="HD172" s="90"/>
      <c r="HE172" s="90"/>
      <c r="HF172" s="90"/>
      <c r="HG172" s="90"/>
      <c r="HH172" s="90"/>
      <c r="HI172" s="90"/>
      <c r="HJ172" s="90"/>
      <c r="HK172" s="90"/>
      <c r="HL172" s="90"/>
      <c r="HM172" s="90"/>
      <c r="HN172" s="90"/>
      <c r="HO172" s="90"/>
      <c r="HP172" s="90"/>
      <c r="HQ172" s="90"/>
      <c r="HR172" s="90"/>
      <c r="HS172" s="90"/>
      <c r="HT172" s="90"/>
      <c r="HU172" s="90"/>
      <c r="HV172" s="90"/>
      <c r="HW172" s="90"/>
      <c r="HX172" s="90"/>
      <c r="HY172" s="90"/>
      <c r="HZ172" s="90"/>
      <c r="IA172" s="90"/>
      <c r="IB172" s="90"/>
      <c r="IC172" s="90"/>
      <c r="ID172" s="90"/>
      <c r="IE172" s="90"/>
      <c r="IF172" s="90"/>
      <c r="IG172" s="90"/>
      <c r="IH172" s="90"/>
      <c r="II172" s="90"/>
      <c r="IJ172" s="90"/>
      <c r="IK172" s="90"/>
      <c r="IL172" s="90"/>
      <c r="IM172" s="90"/>
      <c r="IN172" s="90"/>
      <c r="IO172" s="90"/>
      <c r="IP172" s="90"/>
      <c r="IQ172" s="90"/>
      <c r="IR172" s="90"/>
      <c r="IS172" s="90"/>
      <c r="IT172" s="90"/>
      <c r="IU172" s="90"/>
      <c r="IV172" s="90"/>
      <c r="IW172" s="90"/>
      <c r="IX172" s="90"/>
      <c r="IY172" s="90"/>
      <c r="IZ172" s="90"/>
      <c r="JA172" s="90"/>
      <c r="JB172" s="90"/>
      <c r="JC172" s="90"/>
      <c r="JD172" s="90"/>
      <c r="JE172" s="90"/>
      <c r="JF172" s="90"/>
      <c r="JG172" s="90"/>
      <c r="JH172" s="90"/>
      <c r="JI172" s="90"/>
      <c r="JJ172" s="90"/>
      <c r="JK172" s="90"/>
      <c r="JL172" s="90"/>
      <c r="JM172" s="90"/>
      <c r="JN172" s="90"/>
      <c r="JO172" s="90"/>
      <c r="JP172" s="90"/>
      <c r="JQ172" s="90"/>
      <c r="JR172" s="90"/>
      <c r="JS172" s="90"/>
      <c r="JT172" s="90"/>
      <c r="JU172" s="90"/>
      <c r="JV172" s="90"/>
      <c r="JW172" s="90"/>
      <c r="JX172" s="90"/>
      <c r="JY172" s="90"/>
      <c r="JZ172" s="90"/>
      <c r="KA172" s="90"/>
      <c r="KB172" s="90"/>
      <c r="KC172" s="90"/>
      <c r="KD172" s="90"/>
      <c r="KE172" s="90"/>
      <c r="KF172" s="90"/>
      <c r="KG172" s="90"/>
      <c r="KH172" s="90"/>
      <c r="KI172" s="90"/>
      <c r="KJ172" s="90"/>
      <c r="KK172" s="90"/>
      <c r="KL172" s="90"/>
      <c r="KM172" s="90"/>
      <c r="KN172" s="90"/>
      <c r="KO172" s="90"/>
      <c r="KP172" s="90"/>
      <c r="KQ172" s="90"/>
      <c r="KR172" s="90"/>
      <c r="KS172" s="90"/>
      <c r="KT172" s="90"/>
      <c r="KU172" s="90"/>
      <c r="KV172" s="90"/>
      <c r="KW172" s="90"/>
      <c r="KX172" s="90"/>
      <c r="KY172" s="90"/>
      <c r="KZ172" s="90"/>
      <c r="LA172" s="90"/>
      <c r="LB172" s="90"/>
      <c r="LC172" s="90"/>
      <c r="LD172" s="90"/>
      <c r="LE172" s="90"/>
      <c r="LF172" s="90"/>
      <c r="LG172" s="90"/>
      <c r="LH172" s="90"/>
      <c r="LI172" s="90"/>
      <c r="LJ172" s="90"/>
      <c r="LK172" s="90"/>
      <c r="LL172" s="90"/>
      <c r="LM172" s="90"/>
      <c r="LN172" s="90"/>
      <c r="LO172" s="90"/>
      <c r="LP172" s="90"/>
      <c r="LQ172" s="90"/>
      <c r="LR172" s="90"/>
      <c r="LS172" s="90"/>
      <c r="LT172" s="90"/>
      <c r="LU172" s="90"/>
      <c r="LV172" s="90"/>
      <c r="LW172" s="90"/>
      <c r="LX172" s="90"/>
      <c r="LY172" s="90"/>
      <c r="LZ172" s="90"/>
      <c r="MA172" s="90"/>
      <c r="MB172" s="90"/>
      <c r="MC172" s="90"/>
      <c r="MD172" s="90"/>
      <c r="ME172" s="90"/>
      <c r="MF172" s="90"/>
      <c r="MG172" s="90"/>
      <c r="MH172" s="90"/>
      <c r="MI172" s="90"/>
      <c r="MJ172" s="90"/>
      <c r="MK172" s="90"/>
      <c r="ML172" s="90"/>
      <c r="MM172" s="90"/>
      <c r="MN172" s="90"/>
      <c r="MO172" s="90"/>
      <c r="MP172" s="90"/>
      <c r="MQ172" s="90"/>
      <c r="MR172" s="90"/>
      <c r="MS172" s="90"/>
      <c r="MT172" s="90"/>
      <c r="MU172" s="90"/>
      <c r="MV172" s="90"/>
      <c r="MW172" s="90"/>
      <c r="MX172" s="90"/>
      <c r="MY172" s="90"/>
      <c r="MZ172" s="90"/>
      <c r="NA172" s="90"/>
      <c r="NB172" s="90"/>
      <c r="NC172" s="90"/>
      <c r="ND172" s="90"/>
      <c r="NE172" s="90"/>
      <c r="NF172" s="90"/>
      <c r="NG172" s="90"/>
      <c r="NH172" s="90"/>
      <c r="NI172" s="90"/>
      <c r="NJ172" s="90"/>
      <c r="NK172" s="90"/>
      <c r="NL172" s="90"/>
      <c r="NM172" s="90"/>
      <c r="NN172" s="90"/>
      <c r="NO172" s="90"/>
      <c r="NP172" s="90"/>
      <c r="NQ172" s="90"/>
      <c r="NR172" s="90"/>
      <c r="NS172" s="90"/>
      <c r="NT172" s="90"/>
      <c r="NU172" s="90"/>
      <c r="NV172" s="90"/>
      <c r="NW172" s="90"/>
      <c r="NX172" s="90"/>
      <c r="NY172" s="90"/>
      <c r="NZ172" s="90"/>
      <c r="OA172" s="90"/>
      <c r="OB172" s="90"/>
      <c r="OC172" s="90"/>
      <c r="OD172" s="90"/>
      <c r="OE172" s="90"/>
      <c r="OF172" s="90"/>
      <c r="OG172" s="90"/>
      <c r="OH172" s="90"/>
      <c r="OI172" s="90"/>
      <c r="OJ172" s="90"/>
      <c r="OK172" s="90"/>
      <c r="OL172" s="90"/>
      <c r="OM172" s="90"/>
      <c r="ON172" s="90"/>
      <c r="OO172" s="90"/>
      <c r="OP172" s="90"/>
      <c r="OQ172" s="90"/>
      <c r="OR172" s="90"/>
      <c r="OS172" s="90"/>
      <c r="OT172" s="90"/>
      <c r="OU172" s="90"/>
      <c r="OV172" s="90"/>
      <c r="OW172" s="90"/>
      <c r="OX172" s="90"/>
      <c r="OY172" s="90"/>
      <c r="OZ172" s="90"/>
      <c r="PA172" s="90"/>
      <c r="PB172" s="90"/>
      <c r="PC172" s="90"/>
      <c r="PD172" s="90"/>
      <c r="PE172" s="90"/>
      <c r="PF172" s="90"/>
      <c r="PG172" s="90"/>
      <c r="PH172" s="90"/>
      <c r="PI172" s="90"/>
      <c r="PJ172" s="90"/>
      <c r="PK172" s="90"/>
      <c r="PL172" s="90"/>
      <c r="PM172" s="90"/>
      <c r="PN172" s="90"/>
      <c r="PO172" s="90"/>
      <c r="PP172" s="90"/>
      <c r="PQ172" s="90"/>
      <c r="PR172" s="90"/>
      <c r="PS172" s="90"/>
      <c r="PT172" s="90"/>
      <c r="PU172" s="90"/>
      <c r="PV172" s="90"/>
      <c r="PW172" s="90"/>
      <c r="PX172" s="90"/>
      <c r="PY172" s="90"/>
      <c r="PZ172" s="90"/>
      <c r="QA172" s="90"/>
      <c r="QB172" s="90"/>
      <c r="QC172" s="90"/>
      <c r="QD172" s="90"/>
      <c r="QE172" s="90"/>
      <c r="QF172" s="90"/>
      <c r="QG172" s="90"/>
      <c r="QH172" s="90"/>
      <c r="QI172" s="90"/>
      <c r="QJ172" s="90"/>
      <c r="QK172" s="90"/>
      <c r="QL172" s="90"/>
      <c r="QM172" s="90"/>
      <c r="QN172" s="90"/>
      <c r="QO172" s="90"/>
      <c r="QP172" s="90"/>
      <c r="QQ172" s="90"/>
      <c r="QR172" s="90"/>
      <c r="QS172" s="90"/>
      <c r="QT172" s="90"/>
      <c r="QU172" s="90"/>
      <c r="QV172" s="90"/>
      <c r="QW172" s="90"/>
      <c r="QX172" s="90"/>
      <c r="QY172" s="90"/>
      <c r="QZ172" s="90"/>
      <c r="RA172" s="90"/>
      <c r="RB172" s="90"/>
      <c r="RC172" s="90"/>
      <c r="RD172" s="90"/>
      <c r="RE172" s="90"/>
      <c r="RF172" s="90"/>
      <c r="RG172" s="90"/>
      <c r="RH172" s="90"/>
      <c r="RI172" s="90"/>
      <c r="RJ172" s="90"/>
      <c r="RK172" s="90"/>
      <c r="RL172" s="90"/>
      <c r="RM172" s="90"/>
      <c r="RN172" s="90"/>
      <c r="RO172" s="90"/>
      <c r="RP172" s="90"/>
      <c r="RQ172" s="90"/>
      <c r="RR172" s="90"/>
      <c r="RS172" s="90"/>
      <c r="RT172" s="90"/>
      <c r="RU172" s="90"/>
      <c r="RV172" s="90"/>
      <c r="RW172" s="90"/>
      <c r="RX172" s="90"/>
      <c r="RY172" s="90"/>
      <c r="RZ172" s="90"/>
      <c r="SA172" s="90"/>
      <c r="SB172" s="90"/>
      <c r="SC172" s="90"/>
      <c r="SD172" s="90"/>
      <c r="SE172" s="90"/>
      <c r="SF172" s="90"/>
      <c r="SG172" s="90"/>
      <c r="SH172" s="90"/>
      <c r="SI172" s="90"/>
      <c r="SJ172" s="90"/>
      <c r="SK172" s="90"/>
      <c r="SL172" s="90"/>
      <c r="SM172" s="90"/>
      <c r="SN172" s="90"/>
      <c r="SO172" s="90"/>
      <c r="SP172" s="90"/>
      <c r="SQ172" s="90"/>
      <c r="SR172" s="90"/>
      <c r="SS172" s="90"/>
      <c r="ST172" s="90"/>
      <c r="SU172" s="90"/>
      <c r="SV172" s="90"/>
      <c r="SW172" s="90"/>
      <c r="SX172" s="90"/>
      <c r="SY172" s="90"/>
      <c r="SZ172" s="90"/>
      <c r="TA172" s="90"/>
      <c r="TB172" s="90"/>
      <c r="TC172" s="90"/>
      <c r="TD172" s="90"/>
      <c r="TE172" s="90"/>
      <c r="TF172" s="90"/>
      <c r="TG172" s="90"/>
      <c r="TH172" s="90"/>
      <c r="TI172" s="90"/>
      <c r="TJ172" s="90"/>
      <c r="TK172" s="90"/>
      <c r="TL172" s="90"/>
      <c r="TM172" s="90"/>
      <c r="TN172" s="90"/>
      <c r="TO172" s="90"/>
      <c r="TP172" s="90"/>
      <c r="TQ172" s="90"/>
      <c r="TR172" s="90"/>
      <c r="TS172" s="90"/>
      <c r="TT172" s="90"/>
      <c r="TU172" s="90"/>
      <c r="TV172" s="90"/>
      <c r="TW172" s="90"/>
      <c r="TX172" s="90"/>
      <c r="TY172" s="90"/>
      <c r="TZ172" s="90"/>
      <c r="UA172" s="90"/>
      <c r="UB172" s="90"/>
      <c r="UC172" s="90"/>
      <c r="UD172" s="90"/>
      <c r="UE172" s="90"/>
      <c r="UF172" s="90"/>
      <c r="UG172" s="90"/>
      <c r="UH172" s="90"/>
      <c r="UI172" s="90"/>
      <c r="UJ172" s="90"/>
      <c r="UK172" s="90"/>
      <c r="UL172" s="90"/>
      <c r="UM172" s="90"/>
      <c r="UN172" s="90"/>
      <c r="UO172" s="90"/>
      <c r="UP172" s="90"/>
      <c r="UQ172" s="90"/>
      <c r="UR172" s="90"/>
      <c r="US172" s="90"/>
      <c r="UT172" s="90"/>
      <c r="UU172" s="90"/>
      <c r="UV172" s="90"/>
      <c r="UW172" s="90"/>
      <c r="UX172" s="90"/>
      <c r="UY172" s="90"/>
      <c r="UZ172" s="90"/>
      <c r="VA172" s="90"/>
      <c r="VB172" s="90"/>
      <c r="VC172" s="90"/>
      <c r="VD172" s="90"/>
      <c r="VE172" s="90"/>
      <c r="VF172" s="90"/>
      <c r="VG172" s="90"/>
      <c r="VH172" s="90"/>
      <c r="VI172" s="90"/>
      <c r="VJ172" s="90"/>
      <c r="VK172" s="90"/>
      <c r="VL172" s="90"/>
      <c r="VM172" s="90"/>
      <c r="VN172" s="90"/>
      <c r="VO172" s="90"/>
      <c r="VP172" s="90"/>
      <c r="VQ172" s="90"/>
      <c r="VR172" s="90"/>
      <c r="VS172" s="90"/>
      <c r="VT172" s="90"/>
      <c r="VU172" s="90"/>
      <c r="VV172" s="90"/>
      <c r="VW172" s="90"/>
      <c r="VX172" s="90"/>
      <c r="VY172" s="90"/>
      <c r="VZ172" s="90"/>
      <c r="WA172" s="90"/>
      <c r="WB172" s="90"/>
      <c r="WC172" s="90"/>
      <c r="WD172" s="90"/>
      <c r="WE172" s="90"/>
      <c r="WF172" s="90"/>
      <c r="WG172" s="90"/>
      <c r="WH172" s="90"/>
      <c r="WI172" s="90"/>
      <c r="WJ172" s="90"/>
      <c r="WK172" s="90"/>
      <c r="WL172" s="90"/>
      <c r="WM172" s="90"/>
      <c r="WN172" s="90"/>
      <c r="WO172" s="90"/>
      <c r="WP172" s="90"/>
      <c r="WQ172" s="90"/>
      <c r="WR172" s="90"/>
      <c r="WS172" s="90"/>
      <c r="WT172" s="90"/>
      <c r="WU172" s="90"/>
      <c r="WV172" s="90"/>
      <c r="WW172" s="90"/>
      <c r="WX172" s="90"/>
      <c r="WY172" s="90"/>
      <c r="WZ172" s="90"/>
      <c r="XA172" s="90"/>
      <c r="XB172" s="90"/>
      <c r="XC172" s="90"/>
      <c r="XD172" s="90"/>
      <c r="XE172" s="90"/>
      <c r="XF172" s="90"/>
      <c r="XG172" s="90"/>
      <c r="XH172" s="90"/>
      <c r="XI172" s="90"/>
      <c r="XJ172" s="90"/>
      <c r="XK172" s="90"/>
      <c r="XL172" s="90"/>
      <c r="XM172" s="90"/>
      <c r="XN172" s="90"/>
      <c r="XO172" s="90"/>
      <c r="XP172" s="90"/>
      <c r="XQ172" s="90"/>
      <c r="XR172" s="90"/>
      <c r="XS172" s="90"/>
      <c r="XT172" s="90"/>
      <c r="XU172" s="90"/>
      <c r="XV172" s="90"/>
      <c r="XW172" s="90"/>
      <c r="XX172" s="90"/>
      <c r="XY172" s="90"/>
      <c r="XZ172" s="90"/>
      <c r="YA172" s="90"/>
      <c r="YB172" s="90"/>
      <c r="YC172" s="90"/>
      <c r="YD172" s="90"/>
      <c r="YE172" s="90"/>
      <c r="YF172" s="90"/>
      <c r="YG172" s="90"/>
      <c r="YH172" s="90"/>
      <c r="YI172" s="90"/>
      <c r="YJ172" s="90"/>
      <c r="YK172" s="90"/>
      <c r="YL172" s="90"/>
      <c r="YM172" s="90"/>
      <c r="YN172" s="90"/>
      <c r="YO172" s="90"/>
      <c r="YP172" s="90"/>
      <c r="YQ172" s="90"/>
      <c r="YR172" s="90"/>
      <c r="YS172" s="90"/>
      <c r="YT172" s="90"/>
      <c r="YU172" s="90"/>
      <c r="YV172" s="90"/>
      <c r="YW172" s="90"/>
      <c r="YX172" s="90"/>
      <c r="YY172" s="90"/>
      <c r="YZ172" s="90"/>
      <c r="ZA172" s="90"/>
      <c r="ZB172" s="90"/>
      <c r="ZC172" s="90"/>
      <c r="ZD172" s="90"/>
      <c r="ZE172" s="90"/>
      <c r="ZF172" s="90"/>
      <c r="ZG172" s="90"/>
      <c r="ZH172" s="90"/>
      <c r="ZI172" s="90"/>
      <c r="ZJ172" s="90"/>
      <c r="ZK172" s="90"/>
      <c r="ZL172" s="90"/>
      <c r="ZM172" s="90"/>
      <c r="ZN172" s="90"/>
      <c r="ZO172" s="90"/>
      <c r="ZP172" s="90"/>
      <c r="ZQ172" s="90"/>
      <c r="ZR172" s="90"/>
      <c r="ZS172" s="90"/>
      <c r="ZT172" s="90"/>
      <c r="ZU172" s="90"/>
      <c r="ZV172" s="90"/>
      <c r="ZW172" s="90"/>
      <c r="ZX172" s="90"/>
      <c r="ZY172" s="90"/>
      <c r="ZZ172" s="90"/>
      <c r="AAA172" s="90"/>
      <c r="AAB172" s="90"/>
      <c r="AAC172" s="90"/>
      <c r="AAD172" s="90"/>
      <c r="AAE172" s="90"/>
      <c r="AAF172" s="90"/>
      <c r="AAG172" s="90"/>
      <c r="AAH172" s="90"/>
      <c r="AAI172" s="90"/>
      <c r="AAJ172" s="90"/>
      <c r="AAK172" s="90"/>
      <c r="AAL172" s="90"/>
      <c r="AAM172" s="90"/>
      <c r="AAN172" s="90"/>
      <c r="AAO172" s="90"/>
      <c r="AAP172" s="90"/>
      <c r="AAQ172" s="90"/>
      <c r="AAR172" s="90"/>
      <c r="AAS172" s="90"/>
      <c r="AAT172" s="90"/>
      <c r="AAU172" s="90"/>
      <c r="AAV172" s="90"/>
      <c r="AAW172" s="90"/>
      <c r="AAX172" s="90"/>
      <c r="AAY172" s="90"/>
      <c r="AAZ172" s="90"/>
      <c r="ABA172" s="90"/>
      <c r="ABB172" s="90"/>
      <c r="ABC172" s="90"/>
      <c r="ABD172" s="90"/>
      <c r="ABE172" s="90"/>
      <c r="ABF172" s="90"/>
      <c r="ABG172" s="90"/>
      <c r="ABH172" s="90"/>
      <c r="ABI172" s="90"/>
      <c r="ABJ172" s="90"/>
      <c r="ABK172" s="90"/>
      <c r="ABL172" s="90"/>
      <c r="ABM172" s="90"/>
      <c r="ABN172" s="90"/>
      <c r="ABO172" s="90"/>
      <c r="ABP172" s="90"/>
      <c r="ABQ172" s="90"/>
      <c r="ABR172" s="90"/>
      <c r="ABS172" s="90"/>
      <c r="ABT172" s="90"/>
      <c r="ABU172" s="90"/>
      <c r="ABV172" s="90"/>
      <c r="ABW172" s="90"/>
      <c r="ABX172" s="90"/>
      <c r="ABY172" s="90"/>
      <c r="ABZ172" s="90"/>
      <c r="ACA172" s="90"/>
      <c r="ACB172" s="90"/>
      <c r="ACC172" s="90"/>
      <c r="ACD172" s="90"/>
      <c r="ACE172" s="90"/>
      <c r="ACF172" s="90"/>
      <c r="ACG172" s="90"/>
      <c r="ACH172" s="90"/>
      <c r="ACI172" s="90"/>
      <c r="ACJ172" s="90"/>
      <c r="ACK172" s="90"/>
      <c r="ACL172" s="90"/>
      <c r="ACM172" s="90"/>
      <c r="ACN172" s="90"/>
      <c r="ACO172" s="90"/>
      <c r="ACP172" s="90"/>
      <c r="ACQ172" s="90"/>
      <c r="ACR172" s="90"/>
      <c r="ACS172" s="90"/>
      <c r="ACT172" s="90"/>
      <c r="ACU172" s="90"/>
      <c r="ACV172" s="90"/>
      <c r="ACW172" s="90"/>
      <c r="ACX172" s="90"/>
      <c r="ACY172" s="90"/>
      <c r="ACZ172" s="90"/>
      <c r="ADA172" s="90"/>
      <c r="ADB172" s="90"/>
      <c r="ADC172" s="90"/>
      <c r="ADD172" s="90"/>
      <c r="ADE172" s="90"/>
      <c r="ADF172" s="90"/>
      <c r="ADG172" s="90"/>
      <c r="ADH172" s="90"/>
      <c r="ADI172" s="90"/>
      <c r="ADJ172" s="90"/>
      <c r="ADK172" s="90"/>
      <c r="ADL172" s="90"/>
      <c r="ADM172" s="90"/>
      <c r="ADN172" s="90"/>
      <c r="ADO172" s="90"/>
      <c r="ADP172" s="90"/>
      <c r="ADQ172" s="90"/>
      <c r="ADR172" s="90"/>
      <c r="ADS172" s="90"/>
      <c r="ADT172" s="90"/>
      <c r="ADU172" s="90"/>
      <c r="ADV172" s="90"/>
      <c r="ADW172" s="90"/>
      <c r="ADX172" s="90"/>
      <c r="ADY172" s="90"/>
      <c r="ADZ172" s="90"/>
      <c r="AEA172" s="90"/>
      <c r="AEB172" s="90"/>
      <c r="AEC172" s="90"/>
      <c r="AED172" s="90"/>
      <c r="AEE172" s="90"/>
      <c r="AEF172" s="90"/>
      <c r="AEG172" s="90"/>
      <c r="AEH172" s="90"/>
      <c r="AEI172" s="90"/>
      <c r="AEJ172" s="90"/>
      <c r="AEK172" s="90"/>
      <c r="AEL172" s="90"/>
      <c r="AEM172" s="90"/>
      <c r="AEN172" s="90"/>
      <c r="AEO172" s="90"/>
      <c r="AEP172" s="90"/>
      <c r="AEQ172" s="90"/>
      <c r="AER172" s="90"/>
      <c r="AES172" s="90"/>
      <c r="AET172" s="90"/>
      <c r="AEU172" s="90"/>
      <c r="AEV172" s="90"/>
      <c r="AEW172" s="90"/>
      <c r="AEX172" s="90"/>
      <c r="AEY172" s="90"/>
      <c r="AEZ172" s="90"/>
      <c r="AFA172" s="90"/>
      <c r="AFB172" s="90"/>
      <c r="AFC172" s="90"/>
      <c r="AFD172" s="90"/>
      <c r="AFE172" s="90"/>
      <c r="AFF172" s="90"/>
      <c r="AFG172" s="90"/>
      <c r="AFH172" s="90"/>
      <c r="AFI172" s="90"/>
      <c r="AFJ172" s="90"/>
      <c r="AFK172" s="90"/>
      <c r="AFL172" s="90"/>
      <c r="AFM172" s="90"/>
      <c r="AFN172" s="90"/>
      <c r="AFO172" s="90"/>
      <c r="AFP172" s="90"/>
      <c r="AFQ172" s="90"/>
      <c r="AFR172" s="90"/>
      <c r="AFS172" s="90"/>
      <c r="AFT172" s="90"/>
      <c r="AFU172" s="90"/>
      <c r="AFV172" s="90"/>
      <c r="AFW172" s="90"/>
      <c r="AFX172" s="90"/>
      <c r="AFY172" s="90"/>
      <c r="AFZ172" s="90"/>
      <c r="AGA172" s="90"/>
      <c r="AGB172" s="90"/>
      <c r="AGC172" s="90"/>
      <c r="AGD172" s="90"/>
      <c r="AGE172" s="90"/>
      <c r="AGF172" s="90"/>
      <c r="AGG172" s="90"/>
      <c r="AGH172" s="90"/>
      <c r="AGI172" s="90"/>
      <c r="AGJ172" s="90"/>
      <c r="AGK172" s="90"/>
      <c r="AGL172" s="90"/>
      <c r="AGM172" s="90"/>
      <c r="AGN172" s="90"/>
      <c r="AGO172" s="90"/>
      <c r="AGP172" s="90"/>
      <c r="AGQ172" s="90"/>
      <c r="AGR172" s="90"/>
      <c r="AGS172" s="90"/>
      <c r="AGT172" s="90"/>
      <c r="AGU172" s="90"/>
      <c r="AGV172" s="90"/>
      <c r="AGW172" s="90"/>
      <c r="AGX172" s="90"/>
      <c r="AGY172" s="90"/>
      <c r="AGZ172" s="90"/>
      <c r="AHA172" s="90"/>
      <c r="AHB172" s="90"/>
      <c r="AHC172" s="90"/>
      <c r="AHD172" s="90"/>
      <c r="AHE172" s="90"/>
      <c r="AHF172" s="90"/>
      <c r="AHG172" s="90"/>
      <c r="AHH172" s="90"/>
      <c r="AHI172" s="90"/>
      <c r="AHJ172" s="90"/>
      <c r="AHK172" s="90"/>
      <c r="AHL172" s="90"/>
      <c r="AHM172" s="90"/>
      <c r="AHN172" s="90"/>
      <c r="AHO172" s="90"/>
      <c r="AHP172" s="90"/>
      <c r="AHQ172" s="90"/>
      <c r="AHR172" s="90"/>
      <c r="AHS172" s="90"/>
      <c r="AHT172" s="90"/>
      <c r="AHU172" s="90"/>
      <c r="AHV172" s="90"/>
      <c r="AHW172" s="90"/>
      <c r="AHX172" s="90"/>
      <c r="AHY172" s="90"/>
      <c r="AHZ172" s="90"/>
      <c r="AIA172" s="90"/>
      <c r="AIB172" s="90"/>
      <c r="AIC172" s="90"/>
      <c r="AID172" s="90"/>
      <c r="AIE172" s="90"/>
      <c r="AIF172" s="90"/>
      <c r="AIG172" s="90"/>
      <c r="AIH172" s="90"/>
      <c r="AII172" s="90"/>
      <c r="AIJ172" s="90"/>
      <c r="AIK172" s="90"/>
      <c r="AIL172" s="90"/>
      <c r="AIM172" s="90"/>
      <c r="AIN172" s="90"/>
      <c r="AIO172" s="90"/>
      <c r="AIP172" s="90"/>
      <c r="AIQ172" s="90"/>
      <c r="AIR172" s="90"/>
      <c r="AIS172" s="90"/>
      <c r="AIT172" s="90"/>
      <c r="AIU172" s="90"/>
      <c r="AIV172" s="90"/>
      <c r="AIW172" s="90"/>
      <c r="AIX172" s="90"/>
      <c r="AIY172" s="90"/>
      <c r="AIZ172" s="90"/>
      <c r="AJA172" s="90"/>
      <c r="AJB172" s="90"/>
      <c r="AJC172" s="90"/>
      <c r="AJD172" s="90"/>
      <c r="AJE172" s="90"/>
      <c r="AJF172" s="90"/>
      <c r="AJG172" s="90"/>
      <c r="AJH172" s="90"/>
      <c r="AJI172" s="90"/>
      <c r="AJJ172" s="90"/>
      <c r="AJK172" s="90"/>
      <c r="AJL172" s="90"/>
      <c r="AJM172" s="90"/>
      <c r="AJN172" s="90"/>
      <c r="AJO172" s="90"/>
      <c r="AJP172" s="90"/>
      <c r="AJQ172" s="90"/>
      <c r="AJR172" s="90"/>
      <c r="AJS172" s="90"/>
      <c r="AJT172" s="90"/>
      <c r="AJU172" s="90"/>
      <c r="AJV172" s="90"/>
      <c r="AJW172" s="90"/>
      <c r="AJX172" s="90"/>
      <c r="AJY172" s="90"/>
      <c r="AJZ172" s="90"/>
      <c r="AKA172" s="90"/>
      <c r="AKB172" s="90"/>
      <c r="AKC172" s="90"/>
      <c r="AKD172" s="90"/>
      <c r="AKE172" s="90"/>
      <c r="AKF172" s="90"/>
      <c r="AKG172" s="90"/>
      <c r="AKH172" s="90"/>
      <c r="AKI172" s="90"/>
      <c r="AKJ172" s="90"/>
      <c r="AKK172" s="90"/>
      <c r="AKL172" s="90"/>
      <c r="AKM172" s="90"/>
      <c r="AKN172" s="90"/>
      <c r="AKO172" s="90"/>
      <c r="AKP172" s="90"/>
      <c r="AKQ172" s="90"/>
      <c r="AKR172" s="90"/>
      <c r="AKS172" s="90"/>
      <c r="AKT172" s="90"/>
      <c r="AKU172" s="90"/>
      <c r="AKV172" s="90"/>
      <c r="AKW172" s="90"/>
      <c r="AKX172" s="90"/>
      <c r="AKY172" s="90"/>
      <c r="AKZ172" s="90"/>
      <c r="ALA172" s="90"/>
      <c r="ALB172" s="90"/>
      <c r="ALC172" s="90"/>
      <c r="ALD172" s="90"/>
      <c r="ALE172" s="90"/>
      <c r="ALF172" s="90"/>
      <c r="ALG172" s="90"/>
      <c r="ALH172" s="90"/>
      <c r="ALI172" s="90"/>
      <c r="ALJ172" s="90"/>
      <c r="ALK172" s="90"/>
      <c r="ALL172" s="90"/>
      <c r="ALM172" s="90"/>
      <c r="ALN172" s="90"/>
      <c r="ALO172" s="90"/>
      <c r="ALP172" s="90"/>
      <c r="ALQ172" s="90"/>
      <c r="ALR172" s="90"/>
      <c r="ALS172" s="90"/>
      <c r="ALT172" s="90"/>
      <c r="ALU172" s="90"/>
      <c r="ALV172" s="90"/>
      <c r="ALW172" s="90"/>
      <c r="ALX172" s="90"/>
      <c r="ALY172" s="90"/>
      <c r="ALZ172" s="90"/>
      <c r="AMA172" s="90"/>
      <c r="AMB172" s="90"/>
      <c r="AMC172" s="90"/>
      <c r="AMD172" s="90"/>
      <c r="AME172" s="90"/>
      <c r="AMF172" s="90"/>
      <c r="AMG172" s="90"/>
      <c r="AMH172" s="90"/>
      <c r="AMI172" s="90"/>
    </row>
    <row r="173" spans="1:1023" ht="90" customHeight="1" x14ac:dyDescent="0.3">
      <c r="A173" s="430">
        <v>52</v>
      </c>
      <c r="B173" s="433" t="s">
        <v>712</v>
      </c>
      <c r="C173" s="367"/>
      <c r="D173" s="433" t="s">
        <v>163</v>
      </c>
      <c r="E173" s="433" t="s">
        <v>164</v>
      </c>
      <c r="F173" s="427"/>
      <c r="G173" s="413"/>
      <c r="H173" s="416"/>
      <c r="I173" s="419"/>
      <c r="J173" s="136" t="s">
        <v>735</v>
      </c>
      <c r="K173" s="137" t="s">
        <v>1266</v>
      </c>
      <c r="L173" s="419"/>
      <c r="M173" s="419"/>
      <c r="N173" s="407"/>
      <c r="O173" s="369"/>
      <c r="P173" s="391"/>
      <c r="Q173" s="385"/>
      <c r="R173" s="393"/>
      <c r="S173" s="394"/>
      <c r="T173" s="385"/>
      <c r="U173" s="404"/>
      <c r="V173" s="136" t="s">
        <v>112</v>
      </c>
      <c r="W173" s="138" t="s">
        <v>1267</v>
      </c>
      <c r="X173" s="180" t="s">
        <v>1268</v>
      </c>
      <c r="Y173" s="162" t="s">
        <v>94</v>
      </c>
      <c r="Z173" s="162" t="s">
        <v>173</v>
      </c>
      <c r="AA173" s="120" t="str">
        <f t="shared" si="5"/>
        <v>Probabilidad</v>
      </c>
      <c r="AB173" s="121" t="s">
        <v>740</v>
      </c>
      <c r="AC173" s="121" t="s">
        <v>728</v>
      </c>
      <c r="AD173" s="122" t="str">
        <f t="shared" si="6"/>
        <v>30%</v>
      </c>
      <c r="AE173" s="121" t="s">
        <v>954</v>
      </c>
      <c r="AF173" s="121" t="s">
        <v>730</v>
      </c>
      <c r="AG173" s="121" t="s">
        <v>731</v>
      </c>
      <c r="AH173" s="123">
        <f>IFERROR(IF(AND(AA172="Probabilidad",AA173="Probabilidad"),(AI172-(+AI172*AD173)),IF(AND(AA173="Probabilidad",AA172="Impacto"),(AI172-(+AI172*AD173)),IF(AA173="Impacto",AI172,""))),"")</f>
        <v>0.252</v>
      </c>
      <c r="AI173" s="122">
        <f t="shared" si="7"/>
        <v>0.252</v>
      </c>
      <c r="AJ173" s="387"/>
      <c r="AK173" s="388"/>
      <c r="AL173" s="124">
        <f t="shared" ref="AL173:AL185" si="223">IFERROR(IF(AND(AA172="Impacto",AA173="Impacto"),(AL172-(+AL172*AD173)),IF(AND(AA173="Impacto",AA172="Probabilidad"),(AL172-(+AL172*AD173)),IF(AA173="Probabilidad",AL172,""))),"")</f>
        <v>0.4</v>
      </c>
      <c r="AM173" s="451"/>
      <c r="AN173" s="388"/>
      <c r="AO173" s="384"/>
      <c r="AP173" s="367"/>
      <c r="AQ173" s="120" t="s">
        <v>118</v>
      </c>
      <c r="AR173" s="134" t="s">
        <v>94</v>
      </c>
      <c r="AS173" s="134" t="s">
        <v>94</v>
      </c>
      <c r="AT173" s="134" t="s">
        <v>94</v>
      </c>
      <c r="AU173" s="134" t="s">
        <v>94</v>
      </c>
      <c r="AV173" s="371"/>
      <c r="AW173" s="142" t="s">
        <v>112</v>
      </c>
      <c r="AX173" s="128" t="s">
        <v>2866</v>
      </c>
      <c r="AY173" s="254" t="s">
        <v>3510</v>
      </c>
      <c r="AZ173" s="255" t="s">
        <v>3511</v>
      </c>
      <c r="BA173" s="143" t="s">
        <v>118</v>
      </c>
      <c r="BB173" s="128"/>
      <c r="BC173" s="128"/>
      <c r="BD173" s="128"/>
      <c r="BE173" s="373"/>
      <c r="BF173" s="374"/>
      <c r="BG173" s="374"/>
      <c r="BH173" s="131"/>
      <c r="AMI173" s="86"/>
    </row>
    <row r="174" spans="1:1023" ht="108" customHeight="1" x14ac:dyDescent="0.3">
      <c r="A174" s="430">
        <v>52</v>
      </c>
      <c r="B174" s="433" t="s">
        <v>712</v>
      </c>
      <c r="C174" s="367"/>
      <c r="D174" s="433" t="s">
        <v>163</v>
      </c>
      <c r="E174" s="433" t="s">
        <v>164</v>
      </c>
      <c r="F174" s="427"/>
      <c r="G174" s="413"/>
      <c r="H174" s="416"/>
      <c r="I174" s="419"/>
      <c r="J174" s="136" t="s">
        <v>741</v>
      </c>
      <c r="K174" s="137" t="s">
        <v>1269</v>
      </c>
      <c r="L174" s="419"/>
      <c r="M174" s="419"/>
      <c r="N174" s="407"/>
      <c r="O174" s="369"/>
      <c r="P174" s="391"/>
      <c r="Q174" s="385"/>
      <c r="R174" s="393"/>
      <c r="S174" s="394"/>
      <c r="T174" s="385"/>
      <c r="U174" s="404"/>
      <c r="V174" s="136" t="s">
        <v>124</v>
      </c>
      <c r="W174" s="116" t="s">
        <v>1270</v>
      </c>
      <c r="X174" s="161" t="s">
        <v>1271</v>
      </c>
      <c r="Y174" s="162" t="s">
        <v>1272</v>
      </c>
      <c r="Z174" s="115" t="s">
        <v>143</v>
      </c>
      <c r="AA174" s="120" t="str">
        <f t="shared" si="5"/>
        <v>Probabilidad</v>
      </c>
      <c r="AB174" s="121" t="s">
        <v>740</v>
      </c>
      <c r="AC174" s="121" t="s">
        <v>728</v>
      </c>
      <c r="AD174" s="122" t="str">
        <f t="shared" si="6"/>
        <v>30%</v>
      </c>
      <c r="AE174" s="121" t="s">
        <v>729</v>
      </c>
      <c r="AF174" s="121" t="s">
        <v>730</v>
      </c>
      <c r="AG174" s="121" t="s">
        <v>731</v>
      </c>
      <c r="AH174" s="123">
        <f t="shared" ref="AH174:AH185" si="224">IFERROR(IF(AND(AA173="Probabilidad",AA174="Probabilidad"),(AI173-(+AI173*AD174)),IF(AND(AA174="Probabilidad",AA173="Impacto"),(AI173-(+AI173*AD174)),IF(AA174="Impacto",AI173,""))),"")</f>
        <v>0.1764</v>
      </c>
      <c r="AI174" s="122">
        <f t="shared" si="7"/>
        <v>0.1764</v>
      </c>
      <c r="AJ174" s="387"/>
      <c r="AK174" s="388"/>
      <c r="AL174" s="124">
        <f t="shared" si="223"/>
        <v>0.4</v>
      </c>
      <c r="AM174" s="451"/>
      <c r="AN174" s="388"/>
      <c r="AO174" s="384"/>
      <c r="AP174" s="367"/>
      <c r="AQ174" s="120" t="s">
        <v>128</v>
      </c>
      <c r="AR174" s="134" t="s">
        <v>94</v>
      </c>
      <c r="AS174" s="134" t="s">
        <v>94</v>
      </c>
      <c r="AT174" s="134" t="s">
        <v>94</v>
      </c>
      <c r="AU174" s="134" t="s">
        <v>94</v>
      </c>
      <c r="AV174" s="371"/>
      <c r="AW174" s="142" t="s">
        <v>124</v>
      </c>
      <c r="AX174" s="253" t="s">
        <v>2866</v>
      </c>
      <c r="AY174" s="254" t="s">
        <v>3591</v>
      </c>
      <c r="AZ174" s="255" t="s">
        <v>3438</v>
      </c>
      <c r="BA174" s="143" t="s">
        <v>128</v>
      </c>
      <c r="BB174" s="258"/>
      <c r="BC174" s="258" t="s">
        <v>94</v>
      </c>
      <c r="BD174" s="258" t="s">
        <v>94</v>
      </c>
      <c r="BE174" s="441"/>
      <c r="BF174" s="442"/>
      <c r="BG174" s="442"/>
      <c r="BH174" s="131"/>
      <c r="AMI174" s="86"/>
    </row>
    <row r="175" spans="1:1023" ht="117" customHeight="1" x14ac:dyDescent="0.3">
      <c r="A175" s="430">
        <v>52</v>
      </c>
      <c r="B175" s="433" t="s">
        <v>712</v>
      </c>
      <c r="C175" s="367"/>
      <c r="D175" s="433" t="s">
        <v>163</v>
      </c>
      <c r="E175" s="433" t="s">
        <v>164</v>
      </c>
      <c r="F175" s="427"/>
      <c r="G175" s="413"/>
      <c r="H175" s="416"/>
      <c r="I175" s="419"/>
      <c r="J175" s="136" t="s">
        <v>749</v>
      </c>
      <c r="K175" s="137" t="s">
        <v>1273</v>
      </c>
      <c r="L175" s="419"/>
      <c r="M175" s="419"/>
      <c r="N175" s="407"/>
      <c r="O175" s="369"/>
      <c r="P175" s="391"/>
      <c r="Q175" s="385"/>
      <c r="R175" s="393"/>
      <c r="S175" s="394"/>
      <c r="T175" s="385"/>
      <c r="U175" s="404"/>
      <c r="V175" s="136" t="s">
        <v>131</v>
      </c>
      <c r="W175" s="138" t="s">
        <v>1274</v>
      </c>
      <c r="X175" s="139" t="s">
        <v>1275</v>
      </c>
      <c r="Y175" s="118" t="s">
        <v>1276</v>
      </c>
      <c r="Z175" s="140" t="s">
        <v>173</v>
      </c>
      <c r="AA175" s="120" t="str">
        <f t="shared" si="5"/>
        <v>Probabilidad</v>
      </c>
      <c r="AB175" s="121" t="s">
        <v>740</v>
      </c>
      <c r="AC175" s="121" t="s">
        <v>728</v>
      </c>
      <c r="AD175" s="122" t="str">
        <f t="shared" si="6"/>
        <v>30%</v>
      </c>
      <c r="AE175" s="121" t="s">
        <v>729</v>
      </c>
      <c r="AF175" s="121" t="s">
        <v>730</v>
      </c>
      <c r="AG175" s="121" t="s">
        <v>731</v>
      </c>
      <c r="AH175" s="123">
        <f t="shared" si="224"/>
        <v>0.12348000000000001</v>
      </c>
      <c r="AI175" s="122">
        <f t="shared" si="7"/>
        <v>0.12348000000000001</v>
      </c>
      <c r="AJ175" s="387"/>
      <c r="AK175" s="388"/>
      <c r="AL175" s="124">
        <f t="shared" si="223"/>
        <v>0.4</v>
      </c>
      <c r="AM175" s="451"/>
      <c r="AN175" s="388"/>
      <c r="AO175" s="384"/>
      <c r="AP175" s="367"/>
      <c r="AQ175" s="120" t="s">
        <v>136</v>
      </c>
      <c r="AR175" s="134" t="s">
        <v>94</v>
      </c>
      <c r="AS175" s="134" t="s">
        <v>94</v>
      </c>
      <c r="AT175" s="134" t="s">
        <v>94</v>
      </c>
      <c r="AU175" s="134" t="s">
        <v>94</v>
      </c>
      <c r="AV175" s="371"/>
      <c r="AW175" s="142" t="s">
        <v>131</v>
      </c>
      <c r="AX175" s="253" t="s">
        <v>2866</v>
      </c>
      <c r="AY175" s="272" t="s">
        <v>3512</v>
      </c>
      <c r="AZ175" s="271" t="s">
        <v>3513</v>
      </c>
      <c r="BA175" s="143" t="s">
        <v>136</v>
      </c>
      <c r="BB175" s="128"/>
      <c r="BC175" s="128"/>
      <c r="BD175" s="128"/>
      <c r="BE175" s="373"/>
      <c r="BF175" s="374"/>
      <c r="BG175" s="374"/>
      <c r="BH175" s="131"/>
      <c r="AMI175" s="86"/>
    </row>
    <row r="176" spans="1:1023" ht="90" customHeight="1" x14ac:dyDescent="0.3">
      <c r="A176" s="430">
        <v>52</v>
      </c>
      <c r="B176" s="433" t="s">
        <v>712</v>
      </c>
      <c r="C176" s="367"/>
      <c r="D176" s="433" t="s">
        <v>163</v>
      </c>
      <c r="E176" s="433" t="s">
        <v>164</v>
      </c>
      <c r="F176" s="427"/>
      <c r="G176" s="413"/>
      <c r="H176" s="416"/>
      <c r="I176" s="419"/>
      <c r="J176" s="136" t="s">
        <v>756</v>
      </c>
      <c r="K176" s="137"/>
      <c r="L176" s="419"/>
      <c r="M176" s="419"/>
      <c r="N176" s="407"/>
      <c r="O176" s="369"/>
      <c r="P176" s="391"/>
      <c r="Q176" s="385"/>
      <c r="R176" s="393"/>
      <c r="S176" s="394"/>
      <c r="T176" s="385"/>
      <c r="U176" s="404"/>
      <c r="V176" s="136" t="s">
        <v>139</v>
      </c>
      <c r="W176" s="138"/>
      <c r="X176" s="139"/>
      <c r="Y176" s="118"/>
      <c r="Z176" s="138"/>
      <c r="AA176" s="120" t="str">
        <f t="shared" si="5"/>
        <v/>
      </c>
      <c r="AB176" s="121"/>
      <c r="AC176" s="121"/>
      <c r="AD176" s="122" t="str">
        <f t="shared" si="6"/>
        <v/>
      </c>
      <c r="AE176" s="121"/>
      <c r="AF176" s="121"/>
      <c r="AG176" s="121"/>
      <c r="AH176" s="123" t="str">
        <f t="shared" si="224"/>
        <v/>
      </c>
      <c r="AI176" s="122" t="str">
        <f t="shared" si="7"/>
        <v/>
      </c>
      <c r="AJ176" s="387"/>
      <c r="AK176" s="388"/>
      <c r="AL176" s="124" t="str">
        <f t="shared" si="223"/>
        <v/>
      </c>
      <c r="AM176" s="451"/>
      <c r="AN176" s="388"/>
      <c r="AO176" s="384"/>
      <c r="AP176" s="367"/>
      <c r="AQ176" s="120" t="s">
        <v>145</v>
      </c>
      <c r="AR176" s="119"/>
      <c r="AS176" s="119"/>
      <c r="AT176" s="126"/>
      <c r="AU176" s="119"/>
      <c r="AV176" s="371"/>
      <c r="AW176" s="142" t="s">
        <v>139</v>
      </c>
      <c r="AX176" s="128"/>
      <c r="AY176" s="129"/>
      <c r="AZ176" s="130"/>
      <c r="BA176" s="143" t="s">
        <v>145</v>
      </c>
      <c r="BB176" s="128"/>
      <c r="BC176" s="128"/>
      <c r="BD176" s="128"/>
      <c r="BE176" s="373"/>
      <c r="BF176" s="374"/>
      <c r="BG176" s="374"/>
      <c r="BH176" s="131"/>
      <c r="AMI176" s="86"/>
    </row>
    <row r="177" spans="1:1023" ht="30" customHeight="1" x14ac:dyDescent="0.3">
      <c r="A177" s="430">
        <v>52</v>
      </c>
      <c r="B177" s="433" t="s">
        <v>712</v>
      </c>
      <c r="C177" s="367"/>
      <c r="D177" s="433" t="s">
        <v>163</v>
      </c>
      <c r="E177" s="433" t="s">
        <v>164</v>
      </c>
      <c r="F177" s="427"/>
      <c r="G177" s="413"/>
      <c r="H177" s="416"/>
      <c r="I177" s="419"/>
      <c r="J177" s="136" t="s">
        <v>757</v>
      </c>
      <c r="K177" s="137"/>
      <c r="L177" s="419"/>
      <c r="M177" s="419"/>
      <c r="N177" s="407"/>
      <c r="O177" s="369"/>
      <c r="P177" s="391"/>
      <c r="Q177" s="385"/>
      <c r="R177" s="393"/>
      <c r="S177" s="394"/>
      <c r="T177" s="385"/>
      <c r="U177" s="404"/>
      <c r="V177" s="136" t="s">
        <v>150</v>
      </c>
      <c r="W177" s="116"/>
      <c r="X177" s="117"/>
      <c r="Y177" s="118"/>
      <c r="Z177" s="116"/>
      <c r="AA177" s="120" t="str">
        <f t="shared" si="5"/>
        <v/>
      </c>
      <c r="AB177" s="121"/>
      <c r="AC177" s="121"/>
      <c r="AD177" s="122" t="str">
        <f t="shared" si="6"/>
        <v/>
      </c>
      <c r="AE177" s="121"/>
      <c r="AF177" s="121"/>
      <c r="AG177" s="121"/>
      <c r="AH177" s="123" t="str">
        <f t="shared" si="224"/>
        <v/>
      </c>
      <c r="AI177" s="122" t="str">
        <f t="shared" si="7"/>
        <v/>
      </c>
      <c r="AJ177" s="387"/>
      <c r="AK177" s="388"/>
      <c r="AL177" s="124" t="str">
        <f t="shared" si="223"/>
        <v/>
      </c>
      <c r="AM177" s="451"/>
      <c r="AN177" s="388"/>
      <c r="AO177" s="384"/>
      <c r="AP177" s="367"/>
      <c r="AQ177" s="120" t="s">
        <v>155</v>
      </c>
      <c r="AR177" s="119"/>
      <c r="AS177" s="119"/>
      <c r="AT177" s="126"/>
      <c r="AU177" s="119"/>
      <c r="AV177" s="371"/>
      <c r="AW177" s="142" t="s">
        <v>150</v>
      </c>
      <c r="AX177" s="128"/>
      <c r="AY177" s="129"/>
      <c r="AZ177" s="130"/>
      <c r="BA177" s="143" t="s">
        <v>155</v>
      </c>
      <c r="BB177" s="128"/>
      <c r="BC177" s="128"/>
      <c r="BD177" s="128"/>
      <c r="BE177" s="373"/>
      <c r="BF177" s="374"/>
      <c r="BG177" s="374"/>
      <c r="BH177" s="131"/>
      <c r="AMI177" s="86"/>
    </row>
    <row r="178" spans="1:1023" ht="30" customHeight="1" x14ac:dyDescent="0.3">
      <c r="A178" s="431">
        <v>52</v>
      </c>
      <c r="B178" s="434" t="s">
        <v>712</v>
      </c>
      <c r="C178" s="367"/>
      <c r="D178" s="434" t="s">
        <v>163</v>
      </c>
      <c r="E178" s="434" t="s">
        <v>164</v>
      </c>
      <c r="F178" s="427"/>
      <c r="G178" s="414"/>
      <c r="H178" s="417"/>
      <c r="I178" s="420"/>
      <c r="J178" s="136" t="s">
        <v>758</v>
      </c>
      <c r="K178" s="137"/>
      <c r="L178" s="420"/>
      <c r="M178" s="420"/>
      <c r="N178" s="408"/>
      <c r="O178" s="369"/>
      <c r="P178" s="392"/>
      <c r="Q178" s="385"/>
      <c r="R178" s="393"/>
      <c r="S178" s="394"/>
      <c r="T178" s="385"/>
      <c r="U178" s="405"/>
      <c r="V178" s="136" t="s">
        <v>161</v>
      </c>
      <c r="W178" s="116"/>
      <c r="X178" s="117"/>
      <c r="Y178" s="118"/>
      <c r="Z178" s="116"/>
      <c r="AA178" s="120" t="str">
        <f t="shared" si="5"/>
        <v/>
      </c>
      <c r="AB178" s="121"/>
      <c r="AC178" s="121"/>
      <c r="AD178" s="122" t="str">
        <f t="shared" si="6"/>
        <v/>
      </c>
      <c r="AE178" s="121"/>
      <c r="AF178" s="121"/>
      <c r="AG178" s="121"/>
      <c r="AH178" s="123" t="str">
        <f t="shared" si="224"/>
        <v/>
      </c>
      <c r="AI178" s="122" t="str">
        <f t="shared" si="7"/>
        <v/>
      </c>
      <c r="AJ178" s="387"/>
      <c r="AK178" s="388"/>
      <c r="AL178" s="124" t="str">
        <f t="shared" si="223"/>
        <v/>
      </c>
      <c r="AM178" s="452"/>
      <c r="AN178" s="388"/>
      <c r="AO178" s="384"/>
      <c r="AP178" s="367"/>
      <c r="AQ178" s="120" t="s">
        <v>162</v>
      </c>
      <c r="AR178" s="119"/>
      <c r="AS178" s="119"/>
      <c r="AT178" s="126"/>
      <c r="AU178" s="119"/>
      <c r="AV178" s="372"/>
      <c r="AW178" s="142" t="s">
        <v>161</v>
      </c>
      <c r="AX178" s="128"/>
      <c r="AY178" s="129"/>
      <c r="AZ178" s="130"/>
      <c r="BA178" s="143" t="s">
        <v>162</v>
      </c>
      <c r="BB178" s="128"/>
      <c r="BC178" s="128"/>
      <c r="BD178" s="128"/>
      <c r="BE178" s="373"/>
      <c r="BF178" s="374"/>
      <c r="BG178" s="374"/>
      <c r="BH178" s="131"/>
      <c r="AMI178" s="86"/>
    </row>
    <row r="179" spans="1:1023" s="144" customFormat="1" ht="126" customHeight="1" x14ac:dyDescent="0.25">
      <c r="A179" s="429">
        <v>54</v>
      </c>
      <c r="B179" s="432" t="s">
        <v>712</v>
      </c>
      <c r="C179" s="367" t="s">
        <v>713</v>
      </c>
      <c r="D179" s="432" t="s">
        <v>1277</v>
      </c>
      <c r="E179" s="432" t="s">
        <v>1278</v>
      </c>
      <c r="F179" s="438" t="s">
        <v>1279</v>
      </c>
      <c r="G179" s="412" t="s">
        <v>1280</v>
      </c>
      <c r="H179" s="415" t="str">
        <f>IF(B179="Seguridad_Información","Posibilidad de "&amp;C179&amp;"con "&amp;M179&amp;" "&amp;"por"&amp;" "&amp;I179&amp;" "&amp;"debido a"&amp;" "&amp;L179,"Posibilidad de"&amp;" "&amp;M179&amp;" "&amp;"por"&amp;" "&amp;I179&amp;" debido a"&amp;" "&amp;L179)</f>
        <v>Posibilidad de Afectación Económica y Reputacional por retrasos en las respuestas a las necesidades y requerimientos de los usuarios debido a debilidades en el funcionamiento del aplicativo y/o asignación y seguimiento a las peticiones</v>
      </c>
      <c r="I179" s="444" t="s">
        <v>1281</v>
      </c>
      <c r="J179" s="136" t="s">
        <v>717</v>
      </c>
      <c r="K179" s="181" t="s">
        <v>1282</v>
      </c>
      <c r="L179" s="444" t="s">
        <v>1283</v>
      </c>
      <c r="M179" s="418" t="s">
        <v>763</v>
      </c>
      <c r="N179" s="406" t="s">
        <v>1284</v>
      </c>
      <c r="O179" s="369" t="s">
        <v>1006</v>
      </c>
      <c r="P179" s="390" t="str">
        <f>IF(OR($O179=[3]Tabla_Probabilidad!$D$30,$O179=[3]Tabla_Probabilidad!$D$32,$O179=[3]Tabla_Probabilidad!$J$32),"Muy Baja",IF(OR($O179=[3]Tabla_Probabilidad!$E$30,$O179=[3]Tabla_Probabilidad!$E$32,$O179=[3]Tabla_Probabilidad!$K$32),"Baja",IF(OR($O179=[3]Tabla_Probabilidad!$F$30,$O179=[3]Tabla_Probabilidad!$F$32,$O179=[3]Tabla_Probabilidad!$L$32),"Media",IF(OR($O179=[3]Tabla_Probabilidad!$G$30,$O179=[3]Tabla_Probabilidad!$G$32,$O179=[3]Tabla_Probabilidad!$M$32),"Alta",IF(OR($O179=[3]Tabla_Probabilidad!$H$30,$O179=[3]Tabla_Probabilidad!$H$32,$O179=[3]Tabla_Probabilidad!$N$32),"Muy Alta","")))))</f>
        <v>Muy Alta</v>
      </c>
      <c r="Q179" s="385">
        <f t="shared" ref="Q179" si="225">IF(P179="","",IF(P179="Muy Baja",0.2,IF(P179="Baja",0.4,IF(P179="Media",0.6,IF(P179="Alta",0.8,IF(P179="Muy Alta",1,))))))</f>
        <v>1</v>
      </c>
      <c r="R179" s="393" t="s">
        <v>723</v>
      </c>
      <c r="S179" s="394" t="str">
        <f>IF(OR($R179=[3]Tabla_Impacto!$D$24,$R179=[3]Tabla_Impacto!$D$27,$R179=[3]Tabla_Impacto!$J$24,$R179=[3]Tabla_Impacto!$P$26,$R179=[3]Tabla_Impacto!$V$26,$R179=[3]Tabla_Impacto!$AB$26),"Leve",IF(OR($R179=[3]Tabla_Impacto!$E$24,$R179=[3]Tabla_Impacto!$E$27,$R179=[3]Tabla_Impacto!$K$24,$R179=[3]Tabla_Impacto!$Q$26,$R179=[3]Tabla_Impacto!$W$26,$R179=[3]Tabla_Impacto!$AC$26),"Menor",IF(OR($R179=[3]Tabla_Impacto!$F$24,$R179=[3]Tabla_Impacto!$F$27,$R179=[3]Tabla_Impacto!$L$24,$R179=[3]Tabla_Impacto!$R$26,$R179=[3]Tabla_Impacto!$X$26,$R179=[3]Tabla_Impacto!$AD$26),"Moderado",IF(OR($R179=[3]Tabla_Impacto!$G$24,$R179=[3]Tabla_Impacto!$G$27,$R179=[3]Tabla_Impacto!$M$24,$R179=[3]Tabla_Impacto!$S$26,$R179=[3]Tabla_Impacto!$Y$26,$R179=[3]Tabla_Impacto!$AE$26),"Mayor",IF(OR($R179=[3]Tabla_Impacto!$H$24,$R179=[3]Tabla_Impacto!$H$27,$R179=[3]Tabla_Impacto!$N$24,$R179=[3]Tabla_Impacto!$T$26,$R179=[3]Tabla_Impacto!$Z$26,$R179=[3]Tabla_Impacto!$AF$26),"Catastrófico","")))))</f>
        <v>Moderado</v>
      </c>
      <c r="T179" s="385">
        <f t="shared" ref="T179" si="226">IF(S179="","",IF(S179="Leve",0.2,IF(S179="Menor",0.4,IF(S179="Moderado",0.6,IF(S179="Mayor",0.8,IF(S179="Catastrófico",1,))))))</f>
        <v>0.6</v>
      </c>
      <c r="U179" s="403" t="str">
        <f t="shared" ref="U179" si="227">IF(OR(AND(P179="Muy Baja",S179="Leve"),AND(P179="Muy Baja",S179="Menor"),AND(P179="Baja",S179="Leve")),"Bajo",IF(OR(AND(P179="Muy baja",S179="Moderado"),AND(P179="Baja",S179="Menor"),AND(P179="Baja",S179="Moderado"),AND(P179="Media",S179="Leve"),AND(P179="Media",S179="Menor"),AND(P179="Media",S179="Moderado"),AND(P179="Alta",S179="Leve"),AND(P179="Alta",S179="Menor")),"Moderado",IF(OR(AND(P179="Muy Baja",S179="Mayor"),AND(P179="Baja",S179="Mayor"),AND(P179="Media",S179="Mayor"),AND(P179="Alta",S179="Moderado"),AND(P179="Alta",S179="Mayor"),AND(P179="Muy Alta",S179="Leve"),AND(P179="Muy Alta",S179="Menor"),AND(P179="Muy Alta",S179="Moderado"),AND(P179="Muy Alta",S179="Mayor")),"Alto",IF(OR(AND(P179="Muy Baja",S179="Catastrófico"),AND(P179="Baja",S179="Catastrófico"),AND(P179="Media",S179="Catastrófico"),AND(P179="Alta",S179="Catastrófico"),AND(P179="Muy Alta",S179="Catastrófico")),"Extremo",""))))</f>
        <v>Alto</v>
      </c>
      <c r="V179" s="136" t="s">
        <v>91</v>
      </c>
      <c r="W179" s="116" t="s">
        <v>1285</v>
      </c>
      <c r="X179" s="117" t="s">
        <v>1286</v>
      </c>
      <c r="Y179" s="118" t="s">
        <v>200</v>
      </c>
      <c r="Z179" s="119" t="s">
        <v>1287</v>
      </c>
      <c r="AA179" s="120" t="str">
        <f t="shared" si="5"/>
        <v>Probabilidad</v>
      </c>
      <c r="AB179" s="121" t="s">
        <v>727</v>
      </c>
      <c r="AC179" s="121" t="s">
        <v>728</v>
      </c>
      <c r="AD179" s="122" t="str">
        <f t="shared" si="6"/>
        <v>40%</v>
      </c>
      <c r="AE179" s="121" t="s">
        <v>729</v>
      </c>
      <c r="AF179" s="121" t="s">
        <v>730</v>
      </c>
      <c r="AG179" s="121" t="s">
        <v>731</v>
      </c>
      <c r="AH179" s="123">
        <f>IFERROR(IF(AA179="Probabilidad",(Q179-(+Q179*AD179)),IF(AA179="Impacto",Q179,"")),"")</f>
        <v>0.6</v>
      </c>
      <c r="AI179" s="122">
        <f t="shared" si="7"/>
        <v>0.6</v>
      </c>
      <c r="AJ179" s="387" t="str">
        <f t="shared" ref="AJ179" si="228">IFERROR(IF(AK179="","",IF(AK179&lt;=0.2,"Muy Baja",IF(AK179&lt;=0.4,"Baja",IF(AK179&lt;=0.6,"Media",IF(AK179&lt;=0.8,"Alta","Muy Alta"))))),"")</f>
        <v>Muy Baja</v>
      </c>
      <c r="AK179" s="388">
        <f t="shared" ref="AK179" si="229">IFERROR(LOOKUP(MAX(AI179:AI185)+1,(AI179:AI185)),"")</f>
        <v>0.1764</v>
      </c>
      <c r="AL179" s="124">
        <f>IFERROR(IF(AA179="Impacto",(T179-(+T179*AD179)),IF(AA179="Probabilidad",T179,"")),"")</f>
        <v>0.6</v>
      </c>
      <c r="AM179" s="450" t="str">
        <f t="shared" ref="AM179" si="230">IFERROR(IF(AN179="","",IF(AN179&lt;=0.2,"Leve",IF(AN179&lt;=0.4,"Menor",IF(AN179&lt;=0.6,"Moderado",IF(AN179&lt;=0.8,"Mayor","Catastrófico"))))),"")</f>
        <v>Moderado</v>
      </c>
      <c r="AN179" s="388">
        <f t="shared" ref="AN179" si="231">IFERROR(LOOKUP(MAX(AL179:AL185)+1,(AL179:AL185)),"")</f>
        <v>0.6</v>
      </c>
      <c r="AO179" s="384" t="str">
        <f t="shared" ref="AO179" si="232">IFERROR(IF(OR(AND(AJ179="Muy Baja",AM179="Leve"),AND(AJ179="Muy Baja",AM179="Menor"),AND(AJ179="Baja",AM179="Leve")),"Bajo",IF(OR(AND(AJ179="Muy baja",AM179="Moderado"),AND(AJ179="Baja",AM179="Menor"),AND(AJ179="Baja",AM179="Moderado"),AND(AJ179="Media",AM179="Leve"),AND(AJ179="Media",AM179="Menor"),AND(AJ179="Media",AM179="Moderado"),AND(AJ179="Alta",AM179="Leve"),AND(AJ179="Alta",AM179="Menor")),"Moderado",IF(OR(AND(AJ179="Muy Baja",AM179="Mayor"),AND(AJ179="Baja",AM179="Mayor"),AND(AJ179="Media",AM179="Mayor"),AND(AJ179="Alta",AM179="Moderado"),AND(AJ179="Alta",AM179="Mayor"),AND(AJ179="Muy Alta",AM179="Leve"),AND(AJ179="Muy Alta",AM179="Menor"),AND(AJ179="Muy Alta",AM179="Moderado"),AND(AJ179="Muy Alta",AM179="Mayor")),"Alto",IF(OR(AND(AJ179="Muy Baja",AM179="Catastrófico"),AND(AJ179="Baja",AM179="Catastrófico"),AND(AJ179="Media",AM179="Catastrófico"),AND(AJ179="Alta",AM179="Catastrófico"),AND(AJ179="Muy Alta",AM179="Catastrófico")),"Extremo","")))),"")</f>
        <v>Moderado</v>
      </c>
      <c r="AP179" s="367" t="s">
        <v>104</v>
      </c>
      <c r="AQ179" s="120" t="s">
        <v>105</v>
      </c>
      <c r="AR179" s="119" t="s">
        <v>1288</v>
      </c>
      <c r="AS179" s="119" t="s">
        <v>1287</v>
      </c>
      <c r="AT179" s="135" t="s">
        <v>1289</v>
      </c>
      <c r="AU179" s="127" t="s">
        <v>733</v>
      </c>
      <c r="AV179" s="370" t="s">
        <v>1290</v>
      </c>
      <c r="AW179" s="142" t="s">
        <v>91</v>
      </c>
      <c r="AX179" s="264" t="s">
        <v>2866</v>
      </c>
      <c r="AY179" s="265" t="s">
        <v>3551</v>
      </c>
      <c r="AZ179" s="265" t="s">
        <v>3552</v>
      </c>
      <c r="BA179" s="143" t="s">
        <v>105</v>
      </c>
      <c r="BB179" s="264" t="s">
        <v>2867</v>
      </c>
      <c r="BC179" s="265" t="s">
        <v>3563</v>
      </c>
      <c r="BD179" s="265" t="s">
        <v>3564</v>
      </c>
      <c r="BE179" s="373" t="s">
        <v>2891</v>
      </c>
      <c r="BF179" s="373"/>
      <c r="BG179" s="373"/>
      <c r="BH179" s="182"/>
      <c r="BI179" s="90"/>
      <c r="BJ179" s="90"/>
      <c r="BK179" s="90"/>
      <c r="BL179" s="90"/>
      <c r="BM179" s="90"/>
      <c r="BN179" s="90"/>
      <c r="BO179" s="90"/>
      <c r="BP179" s="90"/>
      <c r="BQ179" s="90"/>
      <c r="BR179" s="90"/>
      <c r="BS179" s="90"/>
      <c r="BT179" s="90"/>
      <c r="BU179" s="90"/>
      <c r="BV179" s="90"/>
      <c r="BW179" s="90"/>
      <c r="BX179" s="90"/>
      <c r="BY179" s="90"/>
      <c r="BZ179" s="90"/>
      <c r="CA179" s="90"/>
      <c r="CB179" s="90"/>
      <c r="CC179" s="90"/>
      <c r="CD179" s="90"/>
      <c r="CE179" s="90"/>
      <c r="CF179" s="90"/>
      <c r="CG179" s="90"/>
      <c r="CH179" s="90"/>
      <c r="CI179" s="90"/>
      <c r="CJ179" s="90"/>
      <c r="CK179" s="90"/>
      <c r="CL179" s="90"/>
      <c r="CM179" s="90"/>
      <c r="CN179" s="90"/>
      <c r="CO179" s="90"/>
      <c r="CP179" s="90"/>
      <c r="CQ179" s="90"/>
      <c r="CR179" s="90"/>
      <c r="CS179" s="90"/>
      <c r="CT179" s="90"/>
      <c r="CU179" s="90"/>
      <c r="CV179" s="90"/>
      <c r="CW179" s="90"/>
      <c r="CX179" s="90"/>
      <c r="CY179" s="90"/>
      <c r="CZ179" s="90"/>
      <c r="DA179" s="90"/>
      <c r="DB179" s="90"/>
      <c r="DC179" s="90"/>
      <c r="DD179" s="90"/>
      <c r="DE179" s="90"/>
      <c r="DF179" s="90"/>
      <c r="DG179" s="90"/>
      <c r="DH179" s="90"/>
      <c r="DI179" s="90"/>
      <c r="DJ179" s="90"/>
      <c r="DK179" s="90"/>
      <c r="DL179" s="90"/>
      <c r="DM179" s="90"/>
      <c r="DN179" s="90"/>
      <c r="DO179" s="90"/>
      <c r="DP179" s="90"/>
      <c r="DQ179" s="90"/>
      <c r="DR179" s="90"/>
      <c r="DS179" s="90"/>
      <c r="DT179" s="90"/>
      <c r="DU179" s="90"/>
      <c r="DV179" s="90"/>
      <c r="DW179" s="90"/>
      <c r="DX179" s="90"/>
      <c r="DY179" s="90"/>
      <c r="DZ179" s="90"/>
      <c r="EA179" s="90"/>
      <c r="EB179" s="90"/>
      <c r="EC179" s="90"/>
      <c r="ED179" s="90"/>
      <c r="EE179" s="90"/>
      <c r="EF179" s="90"/>
      <c r="EG179" s="90"/>
      <c r="EH179" s="90"/>
      <c r="EI179" s="90"/>
      <c r="EJ179" s="90"/>
      <c r="EK179" s="90"/>
      <c r="EL179" s="90"/>
      <c r="EM179" s="90"/>
      <c r="EN179" s="90"/>
      <c r="EO179" s="90"/>
      <c r="EP179" s="90"/>
      <c r="EQ179" s="90"/>
      <c r="ER179" s="90"/>
      <c r="ES179" s="90"/>
      <c r="ET179" s="90"/>
      <c r="EU179" s="90"/>
      <c r="EV179" s="90"/>
      <c r="EW179" s="90"/>
      <c r="EX179" s="90"/>
      <c r="EY179" s="90"/>
      <c r="EZ179" s="90"/>
      <c r="FA179" s="90"/>
      <c r="FB179" s="90"/>
      <c r="FC179" s="90"/>
      <c r="FD179" s="90"/>
      <c r="FE179" s="90"/>
      <c r="FF179" s="90"/>
      <c r="FG179" s="90"/>
      <c r="FH179" s="90"/>
      <c r="FI179" s="90"/>
      <c r="FJ179" s="90"/>
      <c r="FK179" s="90"/>
      <c r="FL179" s="90"/>
      <c r="FM179" s="90"/>
      <c r="FN179" s="90"/>
      <c r="FO179" s="90"/>
      <c r="FP179" s="90"/>
      <c r="FQ179" s="90"/>
      <c r="FR179" s="90"/>
      <c r="FS179" s="90"/>
      <c r="FT179" s="90"/>
      <c r="FU179" s="90"/>
      <c r="FV179" s="90"/>
      <c r="FW179" s="90"/>
      <c r="FX179" s="90"/>
      <c r="FY179" s="90"/>
      <c r="FZ179" s="90"/>
      <c r="GA179" s="90"/>
      <c r="GB179" s="90"/>
      <c r="GC179" s="90"/>
      <c r="GD179" s="90"/>
      <c r="GE179" s="90"/>
      <c r="GF179" s="90"/>
      <c r="GG179" s="90"/>
      <c r="GH179" s="90"/>
      <c r="GI179" s="90"/>
      <c r="GJ179" s="90"/>
      <c r="GK179" s="90"/>
      <c r="GL179" s="90"/>
      <c r="GM179" s="90"/>
      <c r="GN179" s="90"/>
      <c r="GO179" s="90"/>
      <c r="GP179" s="90"/>
      <c r="GQ179" s="90"/>
      <c r="GR179" s="90"/>
      <c r="GS179" s="90"/>
      <c r="GT179" s="90"/>
      <c r="GU179" s="90"/>
      <c r="GV179" s="90"/>
      <c r="GW179" s="90"/>
      <c r="GX179" s="90"/>
      <c r="GY179" s="90"/>
      <c r="GZ179" s="90"/>
      <c r="HA179" s="90"/>
      <c r="HB179" s="90"/>
      <c r="HC179" s="90"/>
      <c r="HD179" s="90"/>
      <c r="HE179" s="90"/>
      <c r="HF179" s="90"/>
      <c r="HG179" s="90"/>
      <c r="HH179" s="90"/>
      <c r="HI179" s="90"/>
      <c r="HJ179" s="90"/>
      <c r="HK179" s="90"/>
      <c r="HL179" s="90"/>
      <c r="HM179" s="90"/>
      <c r="HN179" s="90"/>
      <c r="HO179" s="90"/>
      <c r="HP179" s="90"/>
      <c r="HQ179" s="90"/>
      <c r="HR179" s="90"/>
      <c r="HS179" s="90"/>
      <c r="HT179" s="90"/>
      <c r="HU179" s="90"/>
      <c r="HV179" s="90"/>
      <c r="HW179" s="90"/>
      <c r="HX179" s="90"/>
      <c r="HY179" s="90"/>
      <c r="HZ179" s="90"/>
      <c r="IA179" s="90"/>
      <c r="IB179" s="90"/>
      <c r="IC179" s="90"/>
      <c r="ID179" s="90"/>
      <c r="IE179" s="90"/>
      <c r="IF179" s="90"/>
      <c r="IG179" s="90"/>
      <c r="IH179" s="90"/>
      <c r="II179" s="90"/>
      <c r="IJ179" s="90"/>
      <c r="IK179" s="90"/>
      <c r="IL179" s="90"/>
      <c r="IM179" s="90"/>
      <c r="IN179" s="90"/>
      <c r="IO179" s="90"/>
      <c r="IP179" s="90"/>
      <c r="IQ179" s="90"/>
      <c r="IR179" s="90"/>
      <c r="IS179" s="90"/>
      <c r="IT179" s="90"/>
      <c r="IU179" s="90"/>
      <c r="IV179" s="90"/>
      <c r="IW179" s="90"/>
      <c r="IX179" s="90"/>
      <c r="IY179" s="90"/>
      <c r="IZ179" s="90"/>
      <c r="JA179" s="90"/>
      <c r="JB179" s="90"/>
      <c r="JC179" s="90"/>
      <c r="JD179" s="90"/>
      <c r="JE179" s="90"/>
      <c r="JF179" s="90"/>
      <c r="JG179" s="90"/>
      <c r="JH179" s="90"/>
      <c r="JI179" s="90"/>
      <c r="JJ179" s="90"/>
      <c r="JK179" s="90"/>
      <c r="JL179" s="90"/>
      <c r="JM179" s="90"/>
      <c r="JN179" s="90"/>
      <c r="JO179" s="90"/>
      <c r="JP179" s="90"/>
      <c r="JQ179" s="90"/>
      <c r="JR179" s="90"/>
      <c r="JS179" s="90"/>
      <c r="JT179" s="90"/>
      <c r="JU179" s="90"/>
      <c r="JV179" s="90"/>
      <c r="JW179" s="90"/>
      <c r="JX179" s="90"/>
      <c r="JY179" s="90"/>
      <c r="JZ179" s="90"/>
      <c r="KA179" s="90"/>
      <c r="KB179" s="90"/>
      <c r="KC179" s="90"/>
      <c r="KD179" s="90"/>
      <c r="KE179" s="90"/>
      <c r="KF179" s="90"/>
      <c r="KG179" s="90"/>
      <c r="KH179" s="90"/>
      <c r="KI179" s="90"/>
      <c r="KJ179" s="90"/>
      <c r="KK179" s="90"/>
      <c r="KL179" s="90"/>
      <c r="KM179" s="90"/>
      <c r="KN179" s="90"/>
      <c r="KO179" s="90"/>
      <c r="KP179" s="90"/>
      <c r="KQ179" s="90"/>
      <c r="KR179" s="90"/>
      <c r="KS179" s="90"/>
      <c r="KT179" s="90"/>
      <c r="KU179" s="90"/>
      <c r="KV179" s="90"/>
      <c r="KW179" s="90"/>
      <c r="KX179" s="90"/>
      <c r="KY179" s="90"/>
      <c r="KZ179" s="90"/>
      <c r="LA179" s="90"/>
      <c r="LB179" s="90"/>
      <c r="LC179" s="90"/>
      <c r="LD179" s="90"/>
      <c r="LE179" s="90"/>
      <c r="LF179" s="90"/>
      <c r="LG179" s="90"/>
      <c r="LH179" s="90"/>
      <c r="LI179" s="90"/>
      <c r="LJ179" s="90"/>
      <c r="LK179" s="90"/>
      <c r="LL179" s="90"/>
      <c r="LM179" s="90"/>
      <c r="LN179" s="90"/>
      <c r="LO179" s="90"/>
      <c r="LP179" s="90"/>
      <c r="LQ179" s="90"/>
      <c r="LR179" s="90"/>
      <c r="LS179" s="90"/>
      <c r="LT179" s="90"/>
      <c r="LU179" s="90"/>
      <c r="LV179" s="90"/>
      <c r="LW179" s="90"/>
      <c r="LX179" s="90"/>
      <c r="LY179" s="90"/>
      <c r="LZ179" s="90"/>
      <c r="MA179" s="90"/>
      <c r="MB179" s="90"/>
      <c r="MC179" s="90"/>
      <c r="MD179" s="90"/>
      <c r="ME179" s="90"/>
      <c r="MF179" s="90"/>
      <c r="MG179" s="90"/>
      <c r="MH179" s="90"/>
      <c r="MI179" s="90"/>
      <c r="MJ179" s="90"/>
      <c r="MK179" s="90"/>
      <c r="ML179" s="90"/>
      <c r="MM179" s="90"/>
      <c r="MN179" s="90"/>
      <c r="MO179" s="90"/>
      <c r="MP179" s="90"/>
      <c r="MQ179" s="90"/>
      <c r="MR179" s="90"/>
      <c r="MS179" s="90"/>
      <c r="MT179" s="90"/>
      <c r="MU179" s="90"/>
      <c r="MV179" s="90"/>
      <c r="MW179" s="90"/>
      <c r="MX179" s="90"/>
      <c r="MY179" s="90"/>
      <c r="MZ179" s="90"/>
      <c r="NA179" s="90"/>
      <c r="NB179" s="90"/>
      <c r="NC179" s="90"/>
      <c r="ND179" s="90"/>
      <c r="NE179" s="90"/>
      <c r="NF179" s="90"/>
      <c r="NG179" s="90"/>
      <c r="NH179" s="90"/>
      <c r="NI179" s="90"/>
      <c r="NJ179" s="90"/>
      <c r="NK179" s="90"/>
      <c r="NL179" s="90"/>
      <c r="NM179" s="90"/>
      <c r="NN179" s="90"/>
      <c r="NO179" s="90"/>
      <c r="NP179" s="90"/>
      <c r="NQ179" s="90"/>
      <c r="NR179" s="90"/>
      <c r="NS179" s="90"/>
      <c r="NT179" s="90"/>
      <c r="NU179" s="90"/>
      <c r="NV179" s="90"/>
      <c r="NW179" s="90"/>
      <c r="NX179" s="90"/>
      <c r="NY179" s="90"/>
      <c r="NZ179" s="90"/>
      <c r="OA179" s="90"/>
      <c r="OB179" s="90"/>
      <c r="OC179" s="90"/>
      <c r="OD179" s="90"/>
      <c r="OE179" s="90"/>
      <c r="OF179" s="90"/>
      <c r="OG179" s="90"/>
      <c r="OH179" s="90"/>
      <c r="OI179" s="90"/>
      <c r="OJ179" s="90"/>
      <c r="OK179" s="90"/>
      <c r="OL179" s="90"/>
      <c r="OM179" s="90"/>
      <c r="ON179" s="90"/>
      <c r="OO179" s="90"/>
      <c r="OP179" s="90"/>
      <c r="OQ179" s="90"/>
      <c r="OR179" s="90"/>
      <c r="OS179" s="90"/>
      <c r="OT179" s="90"/>
      <c r="OU179" s="90"/>
      <c r="OV179" s="90"/>
      <c r="OW179" s="90"/>
      <c r="OX179" s="90"/>
      <c r="OY179" s="90"/>
      <c r="OZ179" s="90"/>
      <c r="PA179" s="90"/>
      <c r="PB179" s="90"/>
      <c r="PC179" s="90"/>
      <c r="PD179" s="90"/>
      <c r="PE179" s="90"/>
      <c r="PF179" s="90"/>
      <c r="PG179" s="90"/>
      <c r="PH179" s="90"/>
      <c r="PI179" s="90"/>
      <c r="PJ179" s="90"/>
      <c r="PK179" s="90"/>
      <c r="PL179" s="90"/>
      <c r="PM179" s="90"/>
      <c r="PN179" s="90"/>
      <c r="PO179" s="90"/>
      <c r="PP179" s="90"/>
      <c r="PQ179" s="90"/>
      <c r="PR179" s="90"/>
      <c r="PS179" s="90"/>
      <c r="PT179" s="90"/>
      <c r="PU179" s="90"/>
      <c r="PV179" s="90"/>
      <c r="PW179" s="90"/>
      <c r="PX179" s="90"/>
      <c r="PY179" s="90"/>
      <c r="PZ179" s="90"/>
      <c r="QA179" s="90"/>
      <c r="QB179" s="90"/>
      <c r="QC179" s="90"/>
      <c r="QD179" s="90"/>
      <c r="QE179" s="90"/>
      <c r="QF179" s="90"/>
      <c r="QG179" s="90"/>
      <c r="QH179" s="90"/>
      <c r="QI179" s="90"/>
      <c r="QJ179" s="90"/>
      <c r="QK179" s="90"/>
      <c r="QL179" s="90"/>
      <c r="QM179" s="90"/>
      <c r="QN179" s="90"/>
      <c r="QO179" s="90"/>
      <c r="QP179" s="90"/>
      <c r="QQ179" s="90"/>
      <c r="QR179" s="90"/>
      <c r="QS179" s="90"/>
      <c r="QT179" s="90"/>
      <c r="QU179" s="90"/>
      <c r="QV179" s="90"/>
      <c r="QW179" s="90"/>
      <c r="QX179" s="90"/>
      <c r="QY179" s="90"/>
      <c r="QZ179" s="90"/>
      <c r="RA179" s="90"/>
      <c r="RB179" s="90"/>
      <c r="RC179" s="90"/>
      <c r="RD179" s="90"/>
      <c r="RE179" s="90"/>
      <c r="RF179" s="90"/>
      <c r="RG179" s="90"/>
      <c r="RH179" s="90"/>
      <c r="RI179" s="90"/>
      <c r="RJ179" s="90"/>
      <c r="RK179" s="90"/>
      <c r="RL179" s="90"/>
      <c r="RM179" s="90"/>
      <c r="RN179" s="90"/>
      <c r="RO179" s="90"/>
      <c r="RP179" s="90"/>
      <c r="RQ179" s="90"/>
      <c r="RR179" s="90"/>
      <c r="RS179" s="90"/>
      <c r="RT179" s="90"/>
      <c r="RU179" s="90"/>
      <c r="RV179" s="90"/>
      <c r="RW179" s="90"/>
      <c r="RX179" s="90"/>
      <c r="RY179" s="90"/>
      <c r="RZ179" s="90"/>
      <c r="SA179" s="90"/>
      <c r="SB179" s="90"/>
      <c r="SC179" s="90"/>
      <c r="SD179" s="90"/>
      <c r="SE179" s="90"/>
      <c r="SF179" s="90"/>
      <c r="SG179" s="90"/>
      <c r="SH179" s="90"/>
      <c r="SI179" s="90"/>
      <c r="SJ179" s="90"/>
      <c r="SK179" s="90"/>
      <c r="SL179" s="90"/>
      <c r="SM179" s="90"/>
      <c r="SN179" s="90"/>
      <c r="SO179" s="90"/>
      <c r="SP179" s="90"/>
      <c r="SQ179" s="90"/>
      <c r="SR179" s="90"/>
      <c r="SS179" s="90"/>
      <c r="ST179" s="90"/>
      <c r="SU179" s="90"/>
      <c r="SV179" s="90"/>
      <c r="SW179" s="90"/>
      <c r="SX179" s="90"/>
      <c r="SY179" s="90"/>
      <c r="SZ179" s="90"/>
      <c r="TA179" s="90"/>
      <c r="TB179" s="90"/>
      <c r="TC179" s="90"/>
      <c r="TD179" s="90"/>
      <c r="TE179" s="90"/>
      <c r="TF179" s="90"/>
      <c r="TG179" s="90"/>
      <c r="TH179" s="90"/>
      <c r="TI179" s="90"/>
      <c r="TJ179" s="90"/>
      <c r="TK179" s="90"/>
      <c r="TL179" s="90"/>
      <c r="TM179" s="90"/>
      <c r="TN179" s="90"/>
      <c r="TO179" s="90"/>
      <c r="TP179" s="90"/>
      <c r="TQ179" s="90"/>
      <c r="TR179" s="90"/>
      <c r="TS179" s="90"/>
      <c r="TT179" s="90"/>
      <c r="TU179" s="90"/>
      <c r="TV179" s="90"/>
      <c r="TW179" s="90"/>
      <c r="TX179" s="90"/>
      <c r="TY179" s="90"/>
      <c r="TZ179" s="90"/>
      <c r="UA179" s="90"/>
      <c r="UB179" s="90"/>
      <c r="UC179" s="90"/>
      <c r="UD179" s="90"/>
      <c r="UE179" s="90"/>
      <c r="UF179" s="90"/>
      <c r="UG179" s="90"/>
      <c r="UH179" s="90"/>
      <c r="UI179" s="90"/>
      <c r="UJ179" s="90"/>
      <c r="UK179" s="90"/>
      <c r="UL179" s="90"/>
      <c r="UM179" s="90"/>
      <c r="UN179" s="90"/>
      <c r="UO179" s="90"/>
      <c r="UP179" s="90"/>
      <c r="UQ179" s="90"/>
      <c r="UR179" s="90"/>
      <c r="US179" s="90"/>
      <c r="UT179" s="90"/>
      <c r="UU179" s="90"/>
      <c r="UV179" s="90"/>
      <c r="UW179" s="90"/>
      <c r="UX179" s="90"/>
      <c r="UY179" s="90"/>
      <c r="UZ179" s="90"/>
      <c r="VA179" s="90"/>
      <c r="VB179" s="90"/>
      <c r="VC179" s="90"/>
      <c r="VD179" s="90"/>
      <c r="VE179" s="90"/>
      <c r="VF179" s="90"/>
      <c r="VG179" s="90"/>
      <c r="VH179" s="90"/>
      <c r="VI179" s="90"/>
      <c r="VJ179" s="90"/>
      <c r="VK179" s="90"/>
      <c r="VL179" s="90"/>
      <c r="VM179" s="90"/>
      <c r="VN179" s="90"/>
      <c r="VO179" s="90"/>
      <c r="VP179" s="90"/>
      <c r="VQ179" s="90"/>
      <c r="VR179" s="90"/>
      <c r="VS179" s="90"/>
      <c r="VT179" s="90"/>
      <c r="VU179" s="90"/>
      <c r="VV179" s="90"/>
      <c r="VW179" s="90"/>
      <c r="VX179" s="90"/>
      <c r="VY179" s="90"/>
      <c r="VZ179" s="90"/>
      <c r="WA179" s="90"/>
      <c r="WB179" s="90"/>
      <c r="WC179" s="90"/>
      <c r="WD179" s="90"/>
      <c r="WE179" s="90"/>
      <c r="WF179" s="90"/>
      <c r="WG179" s="90"/>
      <c r="WH179" s="90"/>
      <c r="WI179" s="90"/>
      <c r="WJ179" s="90"/>
      <c r="WK179" s="90"/>
      <c r="WL179" s="90"/>
      <c r="WM179" s="90"/>
      <c r="WN179" s="90"/>
      <c r="WO179" s="90"/>
      <c r="WP179" s="90"/>
      <c r="WQ179" s="90"/>
      <c r="WR179" s="90"/>
      <c r="WS179" s="90"/>
      <c r="WT179" s="90"/>
      <c r="WU179" s="90"/>
      <c r="WV179" s="90"/>
      <c r="WW179" s="90"/>
      <c r="WX179" s="90"/>
      <c r="WY179" s="90"/>
      <c r="WZ179" s="90"/>
      <c r="XA179" s="90"/>
      <c r="XB179" s="90"/>
      <c r="XC179" s="90"/>
      <c r="XD179" s="90"/>
      <c r="XE179" s="90"/>
      <c r="XF179" s="90"/>
      <c r="XG179" s="90"/>
      <c r="XH179" s="90"/>
      <c r="XI179" s="90"/>
      <c r="XJ179" s="90"/>
      <c r="XK179" s="90"/>
      <c r="XL179" s="90"/>
      <c r="XM179" s="90"/>
      <c r="XN179" s="90"/>
      <c r="XO179" s="90"/>
      <c r="XP179" s="90"/>
      <c r="XQ179" s="90"/>
      <c r="XR179" s="90"/>
      <c r="XS179" s="90"/>
      <c r="XT179" s="90"/>
      <c r="XU179" s="90"/>
      <c r="XV179" s="90"/>
      <c r="XW179" s="90"/>
      <c r="XX179" s="90"/>
      <c r="XY179" s="90"/>
      <c r="XZ179" s="90"/>
      <c r="YA179" s="90"/>
      <c r="YB179" s="90"/>
      <c r="YC179" s="90"/>
      <c r="YD179" s="90"/>
      <c r="YE179" s="90"/>
      <c r="YF179" s="90"/>
      <c r="YG179" s="90"/>
      <c r="YH179" s="90"/>
      <c r="YI179" s="90"/>
      <c r="YJ179" s="90"/>
      <c r="YK179" s="90"/>
      <c r="YL179" s="90"/>
      <c r="YM179" s="90"/>
      <c r="YN179" s="90"/>
      <c r="YO179" s="90"/>
      <c r="YP179" s="90"/>
      <c r="YQ179" s="90"/>
      <c r="YR179" s="90"/>
      <c r="YS179" s="90"/>
      <c r="YT179" s="90"/>
      <c r="YU179" s="90"/>
      <c r="YV179" s="90"/>
      <c r="YW179" s="90"/>
      <c r="YX179" s="90"/>
      <c r="YY179" s="90"/>
      <c r="YZ179" s="90"/>
      <c r="ZA179" s="90"/>
      <c r="ZB179" s="90"/>
      <c r="ZC179" s="90"/>
      <c r="ZD179" s="90"/>
      <c r="ZE179" s="90"/>
      <c r="ZF179" s="90"/>
      <c r="ZG179" s="90"/>
      <c r="ZH179" s="90"/>
      <c r="ZI179" s="90"/>
      <c r="ZJ179" s="90"/>
      <c r="ZK179" s="90"/>
      <c r="ZL179" s="90"/>
      <c r="ZM179" s="90"/>
      <c r="ZN179" s="90"/>
      <c r="ZO179" s="90"/>
      <c r="ZP179" s="90"/>
      <c r="ZQ179" s="90"/>
      <c r="ZR179" s="90"/>
      <c r="ZS179" s="90"/>
      <c r="ZT179" s="90"/>
      <c r="ZU179" s="90"/>
      <c r="ZV179" s="90"/>
      <c r="ZW179" s="90"/>
      <c r="ZX179" s="90"/>
      <c r="ZY179" s="90"/>
      <c r="ZZ179" s="90"/>
      <c r="AAA179" s="90"/>
      <c r="AAB179" s="90"/>
      <c r="AAC179" s="90"/>
      <c r="AAD179" s="90"/>
      <c r="AAE179" s="90"/>
      <c r="AAF179" s="90"/>
      <c r="AAG179" s="90"/>
      <c r="AAH179" s="90"/>
      <c r="AAI179" s="90"/>
      <c r="AAJ179" s="90"/>
      <c r="AAK179" s="90"/>
      <c r="AAL179" s="90"/>
      <c r="AAM179" s="90"/>
      <c r="AAN179" s="90"/>
      <c r="AAO179" s="90"/>
      <c r="AAP179" s="90"/>
      <c r="AAQ179" s="90"/>
      <c r="AAR179" s="90"/>
      <c r="AAS179" s="90"/>
      <c r="AAT179" s="90"/>
      <c r="AAU179" s="90"/>
      <c r="AAV179" s="90"/>
      <c r="AAW179" s="90"/>
      <c r="AAX179" s="90"/>
      <c r="AAY179" s="90"/>
      <c r="AAZ179" s="90"/>
      <c r="ABA179" s="90"/>
      <c r="ABB179" s="90"/>
      <c r="ABC179" s="90"/>
      <c r="ABD179" s="90"/>
      <c r="ABE179" s="90"/>
      <c r="ABF179" s="90"/>
      <c r="ABG179" s="90"/>
      <c r="ABH179" s="90"/>
      <c r="ABI179" s="90"/>
      <c r="ABJ179" s="90"/>
      <c r="ABK179" s="90"/>
      <c r="ABL179" s="90"/>
      <c r="ABM179" s="90"/>
      <c r="ABN179" s="90"/>
      <c r="ABO179" s="90"/>
      <c r="ABP179" s="90"/>
      <c r="ABQ179" s="90"/>
      <c r="ABR179" s="90"/>
      <c r="ABS179" s="90"/>
      <c r="ABT179" s="90"/>
      <c r="ABU179" s="90"/>
      <c r="ABV179" s="90"/>
      <c r="ABW179" s="90"/>
      <c r="ABX179" s="90"/>
      <c r="ABY179" s="90"/>
      <c r="ABZ179" s="90"/>
      <c r="ACA179" s="90"/>
      <c r="ACB179" s="90"/>
      <c r="ACC179" s="90"/>
      <c r="ACD179" s="90"/>
      <c r="ACE179" s="90"/>
      <c r="ACF179" s="90"/>
      <c r="ACG179" s="90"/>
      <c r="ACH179" s="90"/>
      <c r="ACI179" s="90"/>
      <c r="ACJ179" s="90"/>
      <c r="ACK179" s="90"/>
      <c r="ACL179" s="90"/>
      <c r="ACM179" s="90"/>
      <c r="ACN179" s="90"/>
      <c r="ACO179" s="90"/>
      <c r="ACP179" s="90"/>
      <c r="ACQ179" s="90"/>
      <c r="ACR179" s="90"/>
      <c r="ACS179" s="90"/>
      <c r="ACT179" s="90"/>
      <c r="ACU179" s="90"/>
      <c r="ACV179" s="90"/>
      <c r="ACW179" s="90"/>
      <c r="ACX179" s="90"/>
      <c r="ACY179" s="90"/>
      <c r="ACZ179" s="90"/>
      <c r="ADA179" s="90"/>
      <c r="ADB179" s="90"/>
      <c r="ADC179" s="90"/>
      <c r="ADD179" s="90"/>
      <c r="ADE179" s="90"/>
      <c r="ADF179" s="90"/>
      <c r="ADG179" s="90"/>
      <c r="ADH179" s="90"/>
      <c r="ADI179" s="90"/>
      <c r="ADJ179" s="90"/>
      <c r="ADK179" s="90"/>
      <c r="ADL179" s="90"/>
      <c r="ADM179" s="90"/>
      <c r="ADN179" s="90"/>
      <c r="ADO179" s="90"/>
      <c r="ADP179" s="90"/>
      <c r="ADQ179" s="90"/>
      <c r="ADR179" s="90"/>
      <c r="ADS179" s="90"/>
      <c r="ADT179" s="90"/>
      <c r="ADU179" s="90"/>
      <c r="ADV179" s="90"/>
      <c r="ADW179" s="90"/>
      <c r="ADX179" s="90"/>
      <c r="ADY179" s="90"/>
      <c r="ADZ179" s="90"/>
      <c r="AEA179" s="90"/>
      <c r="AEB179" s="90"/>
      <c r="AEC179" s="90"/>
      <c r="AED179" s="90"/>
      <c r="AEE179" s="90"/>
      <c r="AEF179" s="90"/>
      <c r="AEG179" s="90"/>
      <c r="AEH179" s="90"/>
      <c r="AEI179" s="90"/>
      <c r="AEJ179" s="90"/>
      <c r="AEK179" s="90"/>
      <c r="AEL179" s="90"/>
      <c r="AEM179" s="90"/>
      <c r="AEN179" s="90"/>
      <c r="AEO179" s="90"/>
      <c r="AEP179" s="90"/>
      <c r="AEQ179" s="90"/>
      <c r="AER179" s="90"/>
      <c r="AES179" s="90"/>
      <c r="AET179" s="90"/>
      <c r="AEU179" s="90"/>
      <c r="AEV179" s="90"/>
      <c r="AEW179" s="90"/>
      <c r="AEX179" s="90"/>
      <c r="AEY179" s="90"/>
      <c r="AEZ179" s="90"/>
      <c r="AFA179" s="90"/>
      <c r="AFB179" s="90"/>
      <c r="AFC179" s="90"/>
      <c r="AFD179" s="90"/>
      <c r="AFE179" s="90"/>
      <c r="AFF179" s="90"/>
      <c r="AFG179" s="90"/>
      <c r="AFH179" s="90"/>
      <c r="AFI179" s="90"/>
      <c r="AFJ179" s="90"/>
      <c r="AFK179" s="90"/>
      <c r="AFL179" s="90"/>
      <c r="AFM179" s="90"/>
      <c r="AFN179" s="90"/>
      <c r="AFO179" s="90"/>
      <c r="AFP179" s="90"/>
      <c r="AFQ179" s="90"/>
      <c r="AFR179" s="90"/>
      <c r="AFS179" s="90"/>
      <c r="AFT179" s="90"/>
      <c r="AFU179" s="90"/>
      <c r="AFV179" s="90"/>
      <c r="AFW179" s="90"/>
      <c r="AFX179" s="90"/>
      <c r="AFY179" s="90"/>
      <c r="AFZ179" s="90"/>
      <c r="AGA179" s="90"/>
      <c r="AGB179" s="90"/>
      <c r="AGC179" s="90"/>
      <c r="AGD179" s="90"/>
      <c r="AGE179" s="90"/>
      <c r="AGF179" s="90"/>
      <c r="AGG179" s="90"/>
      <c r="AGH179" s="90"/>
      <c r="AGI179" s="90"/>
      <c r="AGJ179" s="90"/>
      <c r="AGK179" s="90"/>
      <c r="AGL179" s="90"/>
      <c r="AGM179" s="90"/>
      <c r="AGN179" s="90"/>
      <c r="AGO179" s="90"/>
      <c r="AGP179" s="90"/>
      <c r="AGQ179" s="90"/>
      <c r="AGR179" s="90"/>
      <c r="AGS179" s="90"/>
      <c r="AGT179" s="90"/>
      <c r="AGU179" s="90"/>
      <c r="AGV179" s="90"/>
      <c r="AGW179" s="90"/>
      <c r="AGX179" s="90"/>
      <c r="AGY179" s="90"/>
      <c r="AGZ179" s="90"/>
      <c r="AHA179" s="90"/>
      <c r="AHB179" s="90"/>
      <c r="AHC179" s="90"/>
      <c r="AHD179" s="90"/>
      <c r="AHE179" s="90"/>
      <c r="AHF179" s="90"/>
      <c r="AHG179" s="90"/>
      <c r="AHH179" s="90"/>
      <c r="AHI179" s="90"/>
      <c r="AHJ179" s="90"/>
      <c r="AHK179" s="90"/>
      <c r="AHL179" s="90"/>
      <c r="AHM179" s="90"/>
      <c r="AHN179" s="90"/>
      <c r="AHO179" s="90"/>
      <c r="AHP179" s="90"/>
      <c r="AHQ179" s="90"/>
      <c r="AHR179" s="90"/>
      <c r="AHS179" s="90"/>
      <c r="AHT179" s="90"/>
      <c r="AHU179" s="90"/>
      <c r="AHV179" s="90"/>
      <c r="AHW179" s="90"/>
      <c r="AHX179" s="90"/>
      <c r="AHY179" s="90"/>
      <c r="AHZ179" s="90"/>
      <c r="AIA179" s="90"/>
      <c r="AIB179" s="90"/>
      <c r="AIC179" s="90"/>
      <c r="AID179" s="90"/>
      <c r="AIE179" s="90"/>
      <c r="AIF179" s="90"/>
      <c r="AIG179" s="90"/>
      <c r="AIH179" s="90"/>
      <c r="AII179" s="90"/>
      <c r="AIJ179" s="90"/>
      <c r="AIK179" s="90"/>
      <c r="AIL179" s="90"/>
      <c r="AIM179" s="90"/>
      <c r="AIN179" s="90"/>
      <c r="AIO179" s="90"/>
      <c r="AIP179" s="90"/>
      <c r="AIQ179" s="90"/>
      <c r="AIR179" s="90"/>
      <c r="AIS179" s="90"/>
      <c r="AIT179" s="90"/>
      <c r="AIU179" s="90"/>
      <c r="AIV179" s="90"/>
      <c r="AIW179" s="90"/>
      <c r="AIX179" s="90"/>
      <c r="AIY179" s="90"/>
      <c r="AIZ179" s="90"/>
      <c r="AJA179" s="90"/>
      <c r="AJB179" s="90"/>
      <c r="AJC179" s="90"/>
      <c r="AJD179" s="90"/>
      <c r="AJE179" s="90"/>
      <c r="AJF179" s="90"/>
      <c r="AJG179" s="90"/>
      <c r="AJH179" s="90"/>
      <c r="AJI179" s="90"/>
      <c r="AJJ179" s="90"/>
      <c r="AJK179" s="90"/>
      <c r="AJL179" s="90"/>
      <c r="AJM179" s="90"/>
      <c r="AJN179" s="90"/>
      <c r="AJO179" s="90"/>
      <c r="AJP179" s="90"/>
      <c r="AJQ179" s="90"/>
      <c r="AJR179" s="90"/>
      <c r="AJS179" s="90"/>
      <c r="AJT179" s="90"/>
      <c r="AJU179" s="90"/>
      <c r="AJV179" s="90"/>
      <c r="AJW179" s="90"/>
      <c r="AJX179" s="90"/>
      <c r="AJY179" s="90"/>
      <c r="AJZ179" s="90"/>
      <c r="AKA179" s="90"/>
      <c r="AKB179" s="90"/>
      <c r="AKC179" s="90"/>
      <c r="AKD179" s="90"/>
      <c r="AKE179" s="90"/>
      <c r="AKF179" s="90"/>
      <c r="AKG179" s="90"/>
      <c r="AKH179" s="90"/>
      <c r="AKI179" s="90"/>
      <c r="AKJ179" s="90"/>
      <c r="AKK179" s="90"/>
      <c r="AKL179" s="90"/>
      <c r="AKM179" s="90"/>
      <c r="AKN179" s="90"/>
      <c r="AKO179" s="90"/>
      <c r="AKP179" s="90"/>
      <c r="AKQ179" s="90"/>
      <c r="AKR179" s="90"/>
      <c r="AKS179" s="90"/>
      <c r="AKT179" s="90"/>
      <c r="AKU179" s="90"/>
      <c r="AKV179" s="90"/>
      <c r="AKW179" s="90"/>
      <c r="AKX179" s="90"/>
      <c r="AKY179" s="90"/>
      <c r="AKZ179" s="90"/>
      <c r="ALA179" s="90"/>
      <c r="ALB179" s="90"/>
      <c r="ALC179" s="90"/>
      <c r="ALD179" s="90"/>
      <c r="ALE179" s="90"/>
      <c r="ALF179" s="90"/>
      <c r="ALG179" s="90"/>
      <c r="ALH179" s="90"/>
      <c r="ALI179" s="90"/>
      <c r="ALJ179" s="90"/>
      <c r="ALK179" s="90"/>
      <c r="ALL179" s="90"/>
      <c r="ALM179" s="90"/>
      <c r="ALN179" s="90"/>
      <c r="ALO179" s="90"/>
      <c r="ALP179" s="90"/>
      <c r="ALQ179" s="90"/>
      <c r="ALR179" s="90"/>
      <c r="ALS179" s="90"/>
      <c r="ALT179" s="90"/>
      <c r="ALU179" s="90"/>
      <c r="ALV179" s="90"/>
      <c r="ALW179" s="90"/>
      <c r="ALX179" s="90"/>
      <c r="ALY179" s="90"/>
      <c r="ALZ179" s="90"/>
      <c r="AMA179" s="90"/>
      <c r="AMB179" s="90"/>
      <c r="AMC179" s="90"/>
      <c r="AMD179" s="90"/>
      <c r="AME179" s="90"/>
      <c r="AMF179" s="90"/>
      <c r="AMG179" s="90"/>
      <c r="AMH179" s="90"/>
      <c r="AMI179" s="90"/>
    </row>
    <row r="180" spans="1:1023" ht="149.25" customHeight="1" x14ac:dyDescent="0.3">
      <c r="A180" s="430">
        <v>54</v>
      </c>
      <c r="B180" s="433" t="s">
        <v>712</v>
      </c>
      <c r="C180" s="367"/>
      <c r="D180" s="433" t="s">
        <v>1277</v>
      </c>
      <c r="E180" s="433" t="s">
        <v>1278</v>
      </c>
      <c r="F180" s="439"/>
      <c r="G180" s="413"/>
      <c r="H180" s="416"/>
      <c r="I180" s="445"/>
      <c r="J180" s="136" t="s">
        <v>735</v>
      </c>
      <c r="K180" s="181" t="s">
        <v>1291</v>
      </c>
      <c r="L180" s="445"/>
      <c r="M180" s="419"/>
      <c r="N180" s="407"/>
      <c r="O180" s="369"/>
      <c r="P180" s="391"/>
      <c r="Q180" s="385"/>
      <c r="R180" s="393"/>
      <c r="S180" s="394"/>
      <c r="T180" s="385"/>
      <c r="U180" s="404"/>
      <c r="V180" s="136" t="s">
        <v>112</v>
      </c>
      <c r="W180" s="138" t="s">
        <v>1292</v>
      </c>
      <c r="X180" s="139" t="s">
        <v>1293</v>
      </c>
      <c r="Y180" s="118" t="s">
        <v>200</v>
      </c>
      <c r="Z180" s="134" t="s">
        <v>1287</v>
      </c>
      <c r="AA180" s="120" t="str">
        <f t="shared" si="5"/>
        <v>Probabilidad</v>
      </c>
      <c r="AB180" s="121" t="s">
        <v>740</v>
      </c>
      <c r="AC180" s="121" t="s">
        <v>728</v>
      </c>
      <c r="AD180" s="122" t="str">
        <f t="shared" si="6"/>
        <v>30%</v>
      </c>
      <c r="AE180" s="121" t="s">
        <v>729</v>
      </c>
      <c r="AF180" s="121" t="s">
        <v>730</v>
      </c>
      <c r="AG180" s="121" t="s">
        <v>731</v>
      </c>
      <c r="AH180" s="123">
        <f>IFERROR(IF(AND(AA179="Probabilidad",AA180="Probabilidad"),(AI179-(+AI179*AD180)),IF(AND(AA180="Probabilidad",AA179="Impacto"),(AI179-(+AI179*AD180)),IF(AA180="Impacto",AI179,""))),"")</f>
        <v>0.42</v>
      </c>
      <c r="AI180" s="122">
        <f t="shared" si="7"/>
        <v>0.42</v>
      </c>
      <c r="AJ180" s="387"/>
      <c r="AK180" s="388"/>
      <c r="AL180" s="124">
        <f t="shared" si="223"/>
        <v>0.6</v>
      </c>
      <c r="AM180" s="451"/>
      <c r="AN180" s="388"/>
      <c r="AO180" s="384"/>
      <c r="AP180" s="367"/>
      <c r="AQ180" s="120" t="s">
        <v>118</v>
      </c>
      <c r="AR180" s="134" t="s">
        <v>1294</v>
      </c>
      <c r="AS180" s="134" t="s">
        <v>1287</v>
      </c>
      <c r="AT180" s="141" t="s">
        <v>747</v>
      </c>
      <c r="AU180" s="127" t="s">
        <v>733</v>
      </c>
      <c r="AV180" s="371"/>
      <c r="AW180" s="142" t="s">
        <v>112</v>
      </c>
      <c r="AX180" s="264" t="s">
        <v>2866</v>
      </c>
      <c r="AY180" s="265" t="s">
        <v>3553</v>
      </c>
      <c r="AZ180" s="265" t="s">
        <v>3554</v>
      </c>
      <c r="BA180" s="143" t="s">
        <v>118</v>
      </c>
      <c r="BB180" s="264" t="s">
        <v>2866</v>
      </c>
      <c r="BC180" s="265" t="s">
        <v>3565</v>
      </c>
      <c r="BD180" s="265" t="s">
        <v>3566</v>
      </c>
      <c r="BE180" s="373"/>
      <c r="BF180" s="373"/>
      <c r="BG180" s="373"/>
      <c r="BH180" s="182"/>
      <c r="AMI180" s="86"/>
    </row>
    <row r="181" spans="1:1023" ht="88.5" customHeight="1" x14ac:dyDescent="0.3">
      <c r="A181" s="430">
        <v>54</v>
      </c>
      <c r="B181" s="433" t="s">
        <v>712</v>
      </c>
      <c r="C181" s="367"/>
      <c r="D181" s="433" t="s">
        <v>1277</v>
      </c>
      <c r="E181" s="433" t="s">
        <v>1278</v>
      </c>
      <c r="F181" s="439"/>
      <c r="G181" s="413"/>
      <c r="H181" s="416"/>
      <c r="I181" s="445"/>
      <c r="J181" s="136" t="s">
        <v>741</v>
      </c>
      <c r="K181" s="181" t="s">
        <v>1295</v>
      </c>
      <c r="L181" s="445"/>
      <c r="M181" s="419"/>
      <c r="N181" s="407"/>
      <c r="O181" s="369"/>
      <c r="P181" s="391"/>
      <c r="Q181" s="385"/>
      <c r="R181" s="393"/>
      <c r="S181" s="394"/>
      <c r="T181" s="385"/>
      <c r="U181" s="404"/>
      <c r="V181" s="136" t="s">
        <v>124</v>
      </c>
      <c r="W181" s="138" t="s">
        <v>1296</v>
      </c>
      <c r="X181" s="139" t="s">
        <v>1297</v>
      </c>
      <c r="Y181" s="145" t="s">
        <v>1298</v>
      </c>
      <c r="Z181" s="134" t="s">
        <v>1287</v>
      </c>
      <c r="AA181" s="120" t="str">
        <f t="shared" si="5"/>
        <v>Probabilidad</v>
      </c>
      <c r="AB181" s="121" t="s">
        <v>740</v>
      </c>
      <c r="AC181" s="121" t="s">
        <v>728</v>
      </c>
      <c r="AD181" s="122" t="str">
        <f t="shared" si="6"/>
        <v>30%</v>
      </c>
      <c r="AE181" s="121" t="s">
        <v>729</v>
      </c>
      <c r="AF181" s="121" t="s">
        <v>730</v>
      </c>
      <c r="AG181" s="121" t="s">
        <v>731</v>
      </c>
      <c r="AH181" s="123">
        <f t="shared" si="224"/>
        <v>0.29399999999999998</v>
      </c>
      <c r="AI181" s="122">
        <f t="shared" si="7"/>
        <v>0.29399999999999998</v>
      </c>
      <c r="AJ181" s="387"/>
      <c r="AK181" s="388"/>
      <c r="AL181" s="124">
        <f t="shared" si="223"/>
        <v>0.6</v>
      </c>
      <c r="AM181" s="451"/>
      <c r="AN181" s="388"/>
      <c r="AO181" s="384"/>
      <c r="AP181" s="367"/>
      <c r="AQ181" s="120" t="s">
        <v>128</v>
      </c>
      <c r="AR181" s="134" t="s">
        <v>94</v>
      </c>
      <c r="AS181" s="134" t="s">
        <v>94</v>
      </c>
      <c r="AT181" s="141" t="s">
        <v>94</v>
      </c>
      <c r="AU181" s="127" t="s">
        <v>94</v>
      </c>
      <c r="AV181" s="371"/>
      <c r="AW181" s="142" t="s">
        <v>124</v>
      </c>
      <c r="AX181" s="264" t="s">
        <v>2866</v>
      </c>
      <c r="AY181" s="265" t="s">
        <v>3555</v>
      </c>
      <c r="AZ181" s="265" t="s">
        <v>3556</v>
      </c>
      <c r="BA181" s="143" t="s">
        <v>128</v>
      </c>
      <c r="BB181" s="128"/>
      <c r="BC181" s="128"/>
      <c r="BD181" s="128"/>
      <c r="BE181" s="373"/>
      <c r="BF181" s="373"/>
      <c r="BG181" s="373"/>
      <c r="BH181" s="182"/>
      <c r="AMI181" s="86"/>
    </row>
    <row r="182" spans="1:1023" ht="131.25" customHeight="1" x14ac:dyDescent="0.3">
      <c r="A182" s="430">
        <v>54</v>
      </c>
      <c r="B182" s="433" t="s">
        <v>712</v>
      </c>
      <c r="C182" s="367"/>
      <c r="D182" s="433" t="s">
        <v>1277</v>
      </c>
      <c r="E182" s="433" t="s">
        <v>1278</v>
      </c>
      <c r="F182" s="439"/>
      <c r="G182" s="413"/>
      <c r="H182" s="416"/>
      <c r="I182" s="445"/>
      <c r="J182" s="136" t="s">
        <v>749</v>
      </c>
      <c r="K182" s="181" t="s">
        <v>1299</v>
      </c>
      <c r="L182" s="445"/>
      <c r="M182" s="419"/>
      <c r="N182" s="407"/>
      <c r="O182" s="369"/>
      <c r="P182" s="391"/>
      <c r="Q182" s="385"/>
      <c r="R182" s="393"/>
      <c r="S182" s="394"/>
      <c r="T182" s="385"/>
      <c r="U182" s="404"/>
      <c r="V182" s="136" t="s">
        <v>131</v>
      </c>
      <c r="W182" s="138" t="s">
        <v>1300</v>
      </c>
      <c r="X182" s="139" t="s">
        <v>1301</v>
      </c>
      <c r="Y182" s="118" t="s">
        <v>200</v>
      </c>
      <c r="Z182" s="134" t="s">
        <v>1287</v>
      </c>
      <c r="AA182" s="120" t="str">
        <f t="shared" si="5"/>
        <v>Probabilidad</v>
      </c>
      <c r="AB182" s="121" t="s">
        <v>727</v>
      </c>
      <c r="AC182" s="121" t="s">
        <v>728</v>
      </c>
      <c r="AD182" s="122" t="str">
        <f t="shared" si="6"/>
        <v>40%</v>
      </c>
      <c r="AE182" s="121" t="s">
        <v>729</v>
      </c>
      <c r="AF182" s="121" t="s">
        <v>730</v>
      </c>
      <c r="AG182" s="121" t="s">
        <v>731</v>
      </c>
      <c r="AH182" s="123">
        <f t="shared" si="224"/>
        <v>0.1764</v>
      </c>
      <c r="AI182" s="122">
        <f t="shared" si="7"/>
        <v>0.1764</v>
      </c>
      <c r="AJ182" s="387"/>
      <c r="AK182" s="388"/>
      <c r="AL182" s="124">
        <f t="shared" si="223"/>
        <v>0.6</v>
      </c>
      <c r="AM182" s="451"/>
      <c r="AN182" s="388"/>
      <c r="AO182" s="384"/>
      <c r="AP182" s="367"/>
      <c r="AQ182" s="120" t="s">
        <v>136</v>
      </c>
      <c r="AR182" s="134" t="s">
        <v>1302</v>
      </c>
      <c r="AS182" s="134" t="s">
        <v>1287</v>
      </c>
      <c r="AT182" s="141" t="s">
        <v>1046</v>
      </c>
      <c r="AU182" s="127" t="s">
        <v>733</v>
      </c>
      <c r="AV182" s="371"/>
      <c r="AW182" s="142" t="s">
        <v>131</v>
      </c>
      <c r="AX182" s="264" t="s">
        <v>2866</v>
      </c>
      <c r="AY182" s="265" t="s">
        <v>3557</v>
      </c>
      <c r="AZ182" s="265" t="s">
        <v>3558</v>
      </c>
      <c r="BA182" s="143" t="s">
        <v>136</v>
      </c>
      <c r="BB182" s="264" t="s">
        <v>2866</v>
      </c>
      <c r="BC182" s="265" t="s">
        <v>3567</v>
      </c>
      <c r="BD182" s="265" t="s">
        <v>3568</v>
      </c>
      <c r="BE182" s="373"/>
      <c r="BF182" s="373"/>
      <c r="BG182" s="373"/>
      <c r="BH182" s="182"/>
      <c r="AMI182" s="86"/>
    </row>
    <row r="183" spans="1:1023" ht="90" customHeight="1" x14ac:dyDescent="0.3">
      <c r="A183" s="430">
        <v>54</v>
      </c>
      <c r="B183" s="433" t="s">
        <v>712</v>
      </c>
      <c r="C183" s="367"/>
      <c r="D183" s="433" t="s">
        <v>1277</v>
      </c>
      <c r="E183" s="433" t="s">
        <v>1278</v>
      </c>
      <c r="F183" s="439"/>
      <c r="G183" s="413"/>
      <c r="H183" s="416"/>
      <c r="I183" s="445"/>
      <c r="J183" s="136" t="s">
        <v>756</v>
      </c>
      <c r="K183" s="181"/>
      <c r="L183" s="445"/>
      <c r="M183" s="419"/>
      <c r="N183" s="407"/>
      <c r="O183" s="369"/>
      <c r="P183" s="391"/>
      <c r="Q183" s="385"/>
      <c r="R183" s="393"/>
      <c r="S183" s="394"/>
      <c r="T183" s="385"/>
      <c r="U183" s="404"/>
      <c r="V183" s="136" t="s">
        <v>139</v>
      </c>
      <c r="W183" s="138"/>
      <c r="X183" s="139"/>
      <c r="Y183" s="118"/>
      <c r="Z183" s="138"/>
      <c r="AA183" s="120" t="str">
        <f t="shared" si="5"/>
        <v/>
      </c>
      <c r="AB183" s="121"/>
      <c r="AC183" s="121"/>
      <c r="AD183" s="122" t="str">
        <f t="shared" si="6"/>
        <v/>
      </c>
      <c r="AE183" s="121"/>
      <c r="AF183" s="121"/>
      <c r="AG183" s="121"/>
      <c r="AH183" s="123" t="str">
        <f t="shared" si="224"/>
        <v/>
      </c>
      <c r="AI183" s="122" t="str">
        <f t="shared" si="7"/>
        <v/>
      </c>
      <c r="AJ183" s="387"/>
      <c r="AK183" s="388"/>
      <c r="AL183" s="124" t="str">
        <f t="shared" si="223"/>
        <v/>
      </c>
      <c r="AM183" s="451"/>
      <c r="AN183" s="388"/>
      <c r="AO183" s="384"/>
      <c r="AP183" s="367"/>
      <c r="AQ183" s="120" t="s">
        <v>145</v>
      </c>
      <c r="AR183" s="119"/>
      <c r="AS183" s="119"/>
      <c r="AT183" s="126"/>
      <c r="AU183" s="119"/>
      <c r="AV183" s="371"/>
      <c r="AW183" s="142" t="s">
        <v>139</v>
      </c>
      <c r="AX183" s="128"/>
      <c r="AY183" s="129"/>
      <c r="AZ183" s="130"/>
      <c r="BA183" s="143" t="s">
        <v>145</v>
      </c>
      <c r="BB183" s="128"/>
      <c r="BC183" s="128"/>
      <c r="BD183" s="128"/>
      <c r="BE183" s="373"/>
      <c r="BF183" s="373"/>
      <c r="BG183" s="373"/>
      <c r="BH183" s="182"/>
      <c r="AMI183" s="86"/>
    </row>
    <row r="184" spans="1:1023" ht="30" customHeight="1" x14ac:dyDescent="0.3">
      <c r="A184" s="430">
        <v>54</v>
      </c>
      <c r="B184" s="433" t="s">
        <v>712</v>
      </c>
      <c r="C184" s="367"/>
      <c r="D184" s="433" t="s">
        <v>1277</v>
      </c>
      <c r="E184" s="433" t="s">
        <v>1278</v>
      </c>
      <c r="F184" s="439"/>
      <c r="G184" s="413"/>
      <c r="H184" s="416"/>
      <c r="I184" s="445"/>
      <c r="J184" s="136" t="s">
        <v>757</v>
      </c>
      <c r="K184" s="181"/>
      <c r="L184" s="445"/>
      <c r="M184" s="419"/>
      <c r="N184" s="407"/>
      <c r="O184" s="369"/>
      <c r="P184" s="391"/>
      <c r="Q184" s="385"/>
      <c r="R184" s="393"/>
      <c r="S184" s="394"/>
      <c r="T184" s="385"/>
      <c r="U184" s="404"/>
      <c r="V184" s="136" t="s">
        <v>150</v>
      </c>
      <c r="W184" s="116"/>
      <c r="X184" s="117"/>
      <c r="Y184" s="118"/>
      <c r="Z184" s="116"/>
      <c r="AA184" s="120" t="str">
        <f t="shared" si="5"/>
        <v/>
      </c>
      <c r="AB184" s="121"/>
      <c r="AC184" s="121"/>
      <c r="AD184" s="122" t="str">
        <f t="shared" si="6"/>
        <v/>
      </c>
      <c r="AE184" s="121"/>
      <c r="AF184" s="121"/>
      <c r="AG184" s="121"/>
      <c r="AH184" s="123" t="str">
        <f t="shared" si="224"/>
        <v/>
      </c>
      <c r="AI184" s="122" t="str">
        <f t="shared" si="7"/>
        <v/>
      </c>
      <c r="AJ184" s="387"/>
      <c r="AK184" s="388"/>
      <c r="AL184" s="124" t="str">
        <f t="shared" si="223"/>
        <v/>
      </c>
      <c r="AM184" s="451"/>
      <c r="AN184" s="388"/>
      <c r="AO184" s="384"/>
      <c r="AP184" s="367"/>
      <c r="AQ184" s="120" t="s">
        <v>155</v>
      </c>
      <c r="AR184" s="119"/>
      <c r="AS184" s="119"/>
      <c r="AT184" s="126"/>
      <c r="AU184" s="119"/>
      <c r="AV184" s="371"/>
      <c r="AW184" s="142" t="s">
        <v>150</v>
      </c>
      <c r="AX184" s="128"/>
      <c r="AY184" s="129"/>
      <c r="AZ184" s="130"/>
      <c r="BA184" s="143" t="s">
        <v>155</v>
      </c>
      <c r="BB184" s="128"/>
      <c r="BC184" s="128"/>
      <c r="BD184" s="128"/>
      <c r="BE184" s="373"/>
      <c r="BF184" s="373"/>
      <c r="BG184" s="373"/>
      <c r="BH184" s="182"/>
      <c r="AMI184" s="86"/>
    </row>
    <row r="185" spans="1:1023" ht="30" customHeight="1" x14ac:dyDescent="0.3">
      <c r="A185" s="431">
        <v>54</v>
      </c>
      <c r="B185" s="434" t="s">
        <v>712</v>
      </c>
      <c r="C185" s="367"/>
      <c r="D185" s="434" t="s">
        <v>1277</v>
      </c>
      <c r="E185" s="434" t="s">
        <v>1278</v>
      </c>
      <c r="F185" s="440"/>
      <c r="G185" s="414"/>
      <c r="H185" s="417"/>
      <c r="I185" s="446"/>
      <c r="J185" s="136" t="s">
        <v>758</v>
      </c>
      <c r="K185" s="181"/>
      <c r="L185" s="446"/>
      <c r="M185" s="420"/>
      <c r="N185" s="408"/>
      <c r="O185" s="369"/>
      <c r="P185" s="392"/>
      <c r="Q185" s="385"/>
      <c r="R185" s="393"/>
      <c r="S185" s="394"/>
      <c r="T185" s="385"/>
      <c r="U185" s="405"/>
      <c r="V185" s="136" t="s">
        <v>161</v>
      </c>
      <c r="W185" s="116"/>
      <c r="X185" s="117"/>
      <c r="Y185" s="118"/>
      <c r="Z185" s="116"/>
      <c r="AA185" s="120" t="str">
        <f t="shared" si="5"/>
        <v/>
      </c>
      <c r="AB185" s="121"/>
      <c r="AC185" s="121"/>
      <c r="AD185" s="122" t="str">
        <f t="shared" si="6"/>
        <v/>
      </c>
      <c r="AE185" s="121"/>
      <c r="AF185" s="121"/>
      <c r="AG185" s="121"/>
      <c r="AH185" s="123" t="str">
        <f t="shared" si="224"/>
        <v/>
      </c>
      <c r="AI185" s="122" t="str">
        <f t="shared" si="7"/>
        <v/>
      </c>
      <c r="AJ185" s="387"/>
      <c r="AK185" s="388"/>
      <c r="AL185" s="124" t="str">
        <f t="shared" si="223"/>
        <v/>
      </c>
      <c r="AM185" s="452"/>
      <c r="AN185" s="388"/>
      <c r="AO185" s="384"/>
      <c r="AP185" s="367"/>
      <c r="AQ185" s="120" t="s">
        <v>162</v>
      </c>
      <c r="AR185" s="119"/>
      <c r="AS185" s="119"/>
      <c r="AT185" s="126"/>
      <c r="AU185" s="119"/>
      <c r="AV185" s="372"/>
      <c r="AW185" s="142" t="s">
        <v>161</v>
      </c>
      <c r="AX185" s="128"/>
      <c r="AY185" s="129"/>
      <c r="AZ185" s="130"/>
      <c r="BA185" s="143" t="s">
        <v>162</v>
      </c>
      <c r="BB185" s="128"/>
      <c r="BC185" s="128"/>
      <c r="BD185" s="128"/>
      <c r="BE185" s="373"/>
      <c r="BF185" s="373"/>
      <c r="BG185" s="373"/>
      <c r="BH185" s="182"/>
      <c r="AMI185" s="86"/>
    </row>
    <row r="186" spans="1:1023" s="144" customFormat="1" ht="96" customHeight="1" x14ac:dyDescent="0.25">
      <c r="A186" s="429">
        <v>55</v>
      </c>
      <c r="B186" s="432" t="s">
        <v>712</v>
      </c>
      <c r="C186" s="367" t="s">
        <v>713</v>
      </c>
      <c r="D186" s="432" t="s">
        <v>1303</v>
      </c>
      <c r="E186" s="432" t="s">
        <v>1304</v>
      </c>
      <c r="F186" s="427" t="s">
        <v>1305</v>
      </c>
      <c r="G186" s="424" t="s">
        <v>1306</v>
      </c>
      <c r="H186" s="368" t="str">
        <f>IF(B186="Seguridad_Información","Posibilidad de "&amp;C186&amp;"con "&amp;M186&amp;" "&amp;"por"&amp;" "&amp;I186&amp;" "&amp;"debido a"&amp;" "&amp;L186,"Posibilidad de"&amp;" "&amp;M186&amp;" "&amp;"por"&amp;" "&amp;I186&amp;" debido a"&amp;" "&amp;L186)</f>
        <v>Posibilidad de Afectación Reputacional por fallas dentro de la medición de la estrategia debido a falencias en la formulación y/o seguimiento técnico de indicadores</v>
      </c>
      <c r="I186" s="425" t="s">
        <v>1307</v>
      </c>
      <c r="J186" s="136" t="s">
        <v>717</v>
      </c>
      <c r="K186" s="137" t="s">
        <v>1308</v>
      </c>
      <c r="L186" s="425" t="s">
        <v>1309</v>
      </c>
      <c r="M186" s="425" t="s">
        <v>897</v>
      </c>
      <c r="N186" s="426" t="s">
        <v>1310</v>
      </c>
      <c r="O186" s="369" t="s">
        <v>1080</v>
      </c>
      <c r="P186" s="390" t="str">
        <f>IF(OR($O186=[3]Tabla_Probabilidad!$D$30,$O186=[3]Tabla_Probabilidad!$D$32,$O186=[3]Tabla_Probabilidad!$J$32),"Muy Baja",IF(OR($O186=[3]Tabla_Probabilidad!$E$30,$O186=[3]Tabla_Probabilidad!$E$32,$O186=[3]Tabla_Probabilidad!$K$32),"Baja",IF(OR($O186=[3]Tabla_Probabilidad!$F$30,$O186=[3]Tabla_Probabilidad!$F$32,$O186=[3]Tabla_Probabilidad!$L$32),"Media",IF(OR($O186=[3]Tabla_Probabilidad!$G$30,$O186=[3]Tabla_Probabilidad!$G$32,$O186=[3]Tabla_Probabilidad!$M$32),"Alta",IF(OR($O186=[3]Tabla_Probabilidad!$H$30,$O186=[3]Tabla_Probabilidad!$H$32,$O186=[3]Tabla_Probabilidad!$N$32),"Muy Alta","")))))</f>
        <v>Baja</v>
      </c>
      <c r="Q186" s="385">
        <f t="shared" ref="Q186" si="233">IF(P186="","",IF(P186="Muy Baja",0.2,IF(P186="Baja",0.4,IF(P186="Media",0.6,IF(P186="Alta",0.8,IF(P186="Muy Alta",1,))))))</f>
        <v>0.4</v>
      </c>
      <c r="R186" s="393" t="s">
        <v>723</v>
      </c>
      <c r="S186" s="394" t="str">
        <f>IF(OR($R186=[3]Tabla_Impacto!$D$24,$R186=[3]Tabla_Impacto!$D$27,$R186=[3]Tabla_Impacto!$J$24,$R186=[3]Tabla_Impacto!$P$26,$R186=[3]Tabla_Impacto!$V$26,$R186=[3]Tabla_Impacto!$AB$26),"Leve",IF(OR($R186=[3]Tabla_Impacto!$E$24,$R186=[3]Tabla_Impacto!$E$27,$R186=[3]Tabla_Impacto!$K$24,$R186=[3]Tabla_Impacto!$Q$26,$R186=[3]Tabla_Impacto!$W$26,$R186=[3]Tabla_Impacto!$AC$26),"Menor",IF(OR($R186=[3]Tabla_Impacto!$F$24,$R186=[3]Tabla_Impacto!$F$27,$R186=[3]Tabla_Impacto!$L$24,$R186=[3]Tabla_Impacto!$R$26,$R186=[3]Tabla_Impacto!$X$26,$R186=[3]Tabla_Impacto!$AD$26),"Moderado",IF(OR($R186=[3]Tabla_Impacto!$G$24,$R186=[3]Tabla_Impacto!$G$27,$R186=[3]Tabla_Impacto!$M$24,$R186=[3]Tabla_Impacto!$S$26,$R186=[3]Tabla_Impacto!$Y$26,$R186=[3]Tabla_Impacto!$AE$26),"Mayor",IF(OR($R186=[3]Tabla_Impacto!$H$24,$R186=[3]Tabla_Impacto!$H$27,$R186=[3]Tabla_Impacto!$N$24,$R186=[3]Tabla_Impacto!$T$26,$R186=[3]Tabla_Impacto!$Z$26,$R186=[3]Tabla_Impacto!$AF$26),"Catastrófico","")))))</f>
        <v>Moderado</v>
      </c>
      <c r="T186" s="385">
        <f t="shared" ref="T186" si="234">IF(S186="","",IF(S186="Leve",0.2,IF(S186="Menor",0.4,IF(S186="Moderado",0.6,IF(S186="Mayor",0.8,IF(S186="Catastrófico",1,))))))</f>
        <v>0.6</v>
      </c>
      <c r="U186" s="403" t="str">
        <f t="shared" ref="U186" si="235">IF(OR(AND(P186="Muy Baja",S186="Leve"),AND(P186="Muy Baja",S186="Menor"),AND(P186="Baja",S186="Leve")),"Bajo",IF(OR(AND(P186="Muy baja",S186="Moderado"),AND(P186="Baja",S186="Menor"),AND(P186="Baja",S186="Moderado"),AND(P186="Media",S186="Leve"),AND(P186="Media",S186="Menor"),AND(P186="Media",S186="Moderado"),AND(P186="Alta",S186="Leve"),AND(P186="Alta",S186="Menor")),"Moderado",IF(OR(AND(P186="Muy Baja",S186="Mayor"),AND(P186="Baja",S186="Mayor"),AND(P186="Media",S186="Mayor"),AND(P186="Alta",S186="Moderado"),AND(P186="Alta",S186="Mayor"),AND(P186="Muy Alta",S186="Leve"),AND(P186="Muy Alta",S186="Menor"),AND(P186="Muy Alta",S186="Moderado"),AND(P186="Muy Alta",S186="Mayor")),"Alto",IF(OR(AND(P186="Muy Baja",S186="Catastrófico"),AND(P186="Baja",S186="Catastrófico"),AND(P186="Media",S186="Catastrófico"),AND(P186="Alta",S186="Catastrófico"),AND(P186="Muy Alta",S186="Catastrófico")),"Extremo",""))))</f>
        <v>Moderado</v>
      </c>
      <c r="V186" s="136" t="s">
        <v>91</v>
      </c>
      <c r="W186" s="116" t="s">
        <v>1311</v>
      </c>
      <c r="X186" s="117" t="s">
        <v>1312</v>
      </c>
      <c r="Y186" s="118" t="s">
        <v>94</v>
      </c>
      <c r="Z186" s="119" t="s">
        <v>1313</v>
      </c>
      <c r="AA186" s="120" t="str">
        <f t="shared" si="5"/>
        <v>Probabilidad</v>
      </c>
      <c r="AB186" s="121" t="s">
        <v>727</v>
      </c>
      <c r="AC186" s="121" t="s">
        <v>728</v>
      </c>
      <c r="AD186" s="122" t="str">
        <f t="shared" si="6"/>
        <v>40%</v>
      </c>
      <c r="AE186" s="121" t="s">
        <v>954</v>
      </c>
      <c r="AF186" s="121" t="s">
        <v>809</v>
      </c>
      <c r="AG186" s="121" t="s">
        <v>731</v>
      </c>
      <c r="AH186" s="123">
        <f>IFERROR(IF(AA186="Probabilidad",(Q186-(+Q186*AD186)),IF(AA186="Impacto",Q186,"")),"")</f>
        <v>0.24</v>
      </c>
      <c r="AI186" s="122">
        <f t="shared" si="7"/>
        <v>0.24</v>
      </c>
      <c r="AJ186" s="387" t="str">
        <f t="shared" ref="AJ186" si="236">IFERROR(IF(AK186="","",IF(AK186&lt;=0.2,"Muy Baja",IF(AK186&lt;=0.4,"Baja",IF(AK186&lt;=0.6,"Media",IF(AK186&lt;=0.8,"Alta","Muy Alta"))))),"")</f>
        <v>Muy Baja</v>
      </c>
      <c r="AK186" s="388">
        <f t="shared" ref="AK186" si="237">IFERROR(LOOKUP(MAX(AI186:AI192)+1,(AI186:AI192)),"")</f>
        <v>4.2335999999999999E-2</v>
      </c>
      <c r="AL186" s="124">
        <f>IFERROR(IF(AA186="Impacto",(T186-(+T186*AD186)),IF(AA186="Probabilidad",T186,"")),"")</f>
        <v>0.6</v>
      </c>
      <c r="AM186" s="389" t="str">
        <f t="shared" ref="AM186" si="238">IFERROR(IF(AN186="","",IF(AN186&lt;=0.2,"Leve",IF(AN186&lt;=0.4,"Menor",IF(AN186&lt;=0.6,"Moderado",IF(AN186&lt;=0.8,"Mayor","Catastrófico"))))),"")</f>
        <v>Moderado</v>
      </c>
      <c r="AN186" s="388">
        <f t="shared" ref="AN186" si="239">IFERROR(LOOKUP(MAX(AL186:AL192)+1,(AL186:AL192)),"")</f>
        <v>0.6</v>
      </c>
      <c r="AO186" s="384" t="str">
        <f t="shared" ref="AO186" si="240">IFERROR(IF(OR(AND(AJ186="Muy Baja",AM186="Leve"),AND(AJ186="Muy Baja",AM186="Menor"),AND(AJ186="Baja",AM186="Leve")),"Bajo",IF(OR(AND(AJ186="Muy baja",AM186="Moderado"),AND(AJ186="Baja",AM186="Menor"),AND(AJ186="Baja",AM186="Moderado"),AND(AJ186="Media",AM186="Leve"),AND(AJ186="Media",AM186="Menor"),AND(AJ186="Media",AM186="Moderado"),AND(AJ186="Alta",AM186="Leve"),AND(AJ186="Alta",AM186="Menor")),"Moderado",IF(OR(AND(AJ186="Muy Baja",AM186="Mayor"),AND(AJ186="Baja",AM186="Mayor"),AND(AJ186="Media",AM186="Mayor"),AND(AJ186="Alta",AM186="Moderado"),AND(AJ186="Alta",AM186="Mayor"),AND(AJ186="Muy Alta",AM186="Leve"),AND(AJ186="Muy Alta",AM186="Menor"),AND(AJ186="Muy Alta",AM186="Moderado"),AND(AJ186="Muy Alta",AM186="Mayor")),"Alto",IF(OR(AND(AJ186="Muy Baja",AM186="Catastrófico"),AND(AJ186="Baja",AM186="Catastrófico"),AND(AJ186="Media",AM186="Catastrófico"),AND(AJ186="Alta",AM186="Catastrófico"),AND(AJ186="Muy Alta",AM186="Catastrófico")),"Extremo","")))),"")</f>
        <v>Moderado</v>
      </c>
      <c r="AP186" s="367" t="s">
        <v>104</v>
      </c>
      <c r="AQ186" s="120" t="s">
        <v>105</v>
      </c>
      <c r="AR186" s="119" t="s">
        <v>1314</v>
      </c>
      <c r="AS186" s="119" t="s">
        <v>1313</v>
      </c>
      <c r="AT186" s="126">
        <v>44742</v>
      </c>
      <c r="AU186" s="127" t="s">
        <v>733</v>
      </c>
      <c r="AV186" s="370" t="s">
        <v>1315</v>
      </c>
      <c r="AW186" s="142" t="s">
        <v>91</v>
      </c>
      <c r="AX186" s="264" t="s">
        <v>2866</v>
      </c>
      <c r="AY186" s="265" t="s">
        <v>3592</v>
      </c>
      <c r="AZ186" s="300" t="s">
        <v>3593</v>
      </c>
      <c r="BA186" s="143" t="s">
        <v>105</v>
      </c>
      <c r="BB186" s="276" t="s">
        <v>2867</v>
      </c>
      <c r="BC186" s="299" t="s">
        <v>3617</v>
      </c>
      <c r="BD186" s="265" t="s">
        <v>3618</v>
      </c>
      <c r="BE186" s="373" t="s">
        <v>2891</v>
      </c>
      <c r="BF186" s="447" t="s">
        <v>3625</v>
      </c>
      <c r="BG186" s="374"/>
      <c r="BH186" s="131"/>
      <c r="BI186" s="90"/>
      <c r="BJ186" s="90"/>
      <c r="BK186" s="90"/>
      <c r="BL186" s="90"/>
      <c r="BM186" s="90"/>
      <c r="BN186" s="90"/>
      <c r="BO186" s="90"/>
      <c r="BP186" s="90"/>
      <c r="BQ186" s="90"/>
      <c r="BR186" s="90"/>
      <c r="BS186" s="90"/>
      <c r="BT186" s="90"/>
      <c r="BU186" s="90"/>
      <c r="BV186" s="90"/>
      <c r="BW186" s="90"/>
      <c r="BX186" s="90"/>
      <c r="BY186" s="90"/>
      <c r="BZ186" s="90"/>
      <c r="CA186" s="90"/>
      <c r="CB186" s="90"/>
      <c r="CC186" s="90"/>
      <c r="CD186" s="90"/>
      <c r="CE186" s="90"/>
      <c r="CF186" s="90"/>
      <c r="CG186" s="90"/>
      <c r="CH186" s="90"/>
      <c r="CI186" s="90"/>
      <c r="CJ186" s="90"/>
      <c r="CK186" s="90"/>
      <c r="CL186" s="90"/>
      <c r="CM186" s="90"/>
      <c r="CN186" s="90"/>
      <c r="CO186" s="90"/>
      <c r="CP186" s="90"/>
      <c r="CQ186" s="90"/>
      <c r="CR186" s="90"/>
      <c r="CS186" s="90"/>
      <c r="CT186" s="90"/>
      <c r="CU186" s="90"/>
      <c r="CV186" s="90"/>
      <c r="CW186" s="90"/>
      <c r="CX186" s="90"/>
      <c r="CY186" s="90"/>
      <c r="CZ186" s="90"/>
      <c r="DA186" s="90"/>
      <c r="DB186" s="90"/>
      <c r="DC186" s="90"/>
      <c r="DD186" s="90"/>
      <c r="DE186" s="90"/>
      <c r="DF186" s="90"/>
      <c r="DG186" s="90"/>
      <c r="DH186" s="90"/>
      <c r="DI186" s="90"/>
      <c r="DJ186" s="90"/>
      <c r="DK186" s="90"/>
      <c r="DL186" s="90"/>
      <c r="DM186" s="90"/>
      <c r="DN186" s="90"/>
      <c r="DO186" s="90"/>
      <c r="DP186" s="90"/>
      <c r="DQ186" s="90"/>
      <c r="DR186" s="90"/>
      <c r="DS186" s="90"/>
      <c r="DT186" s="90"/>
      <c r="DU186" s="90"/>
      <c r="DV186" s="90"/>
      <c r="DW186" s="90"/>
      <c r="DX186" s="90"/>
      <c r="DY186" s="90"/>
      <c r="DZ186" s="90"/>
      <c r="EA186" s="90"/>
      <c r="EB186" s="90"/>
      <c r="EC186" s="90"/>
      <c r="ED186" s="90"/>
      <c r="EE186" s="90"/>
      <c r="EF186" s="90"/>
      <c r="EG186" s="90"/>
      <c r="EH186" s="90"/>
      <c r="EI186" s="90"/>
      <c r="EJ186" s="90"/>
      <c r="EK186" s="90"/>
      <c r="EL186" s="90"/>
      <c r="EM186" s="90"/>
      <c r="EN186" s="90"/>
      <c r="EO186" s="90"/>
      <c r="EP186" s="90"/>
      <c r="EQ186" s="90"/>
      <c r="ER186" s="90"/>
      <c r="ES186" s="90"/>
      <c r="ET186" s="90"/>
      <c r="EU186" s="90"/>
      <c r="EV186" s="90"/>
      <c r="EW186" s="90"/>
      <c r="EX186" s="90"/>
      <c r="EY186" s="90"/>
      <c r="EZ186" s="90"/>
      <c r="FA186" s="90"/>
      <c r="FB186" s="90"/>
      <c r="FC186" s="90"/>
      <c r="FD186" s="90"/>
      <c r="FE186" s="90"/>
      <c r="FF186" s="90"/>
      <c r="FG186" s="90"/>
      <c r="FH186" s="90"/>
      <c r="FI186" s="90"/>
      <c r="FJ186" s="90"/>
      <c r="FK186" s="90"/>
      <c r="FL186" s="90"/>
      <c r="FM186" s="90"/>
      <c r="FN186" s="90"/>
      <c r="FO186" s="90"/>
      <c r="FP186" s="90"/>
      <c r="FQ186" s="90"/>
      <c r="FR186" s="90"/>
      <c r="FS186" s="90"/>
      <c r="FT186" s="90"/>
      <c r="FU186" s="90"/>
      <c r="FV186" s="90"/>
      <c r="FW186" s="90"/>
      <c r="FX186" s="90"/>
      <c r="FY186" s="90"/>
      <c r="FZ186" s="90"/>
      <c r="GA186" s="90"/>
      <c r="GB186" s="90"/>
      <c r="GC186" s="90"/>
      <c r="GD186" s="90"/>
      <c r="GE186" s="90"/>
      <c r="GF186" s="90"/>
      <c r="GG186" s="90"/>
      <c r="GH186" s="90"/>
      <c r="GI186" s="90"/>
      <c r="GJ186" s="90"/>
      <c r="GK186" s="90"/>
      <c r="GL186" s="90"/>
      <c r="GM186" s="90"/>
      <c r="GN186" s="90"/>
      <c r="GO186" s="90"/>
      <c r="GP186" s="90"/>
      <c r="GQ186" s="90"/>
      <c r="GR186" s="90"/>
      <c r="GS186" s="90"/>
      <c r="GT186" s="90"/>
      <c r="GU186" s="90"/>
      <c r="GV186" s="90"/>
      <c r="GW186" s="90"/>
      <c r="GX186" s="90"/>
      <c r="GY186" s="90"/>
      <c r="GZ186" s="90"/>
      <c r="HA186" s="90"/>
      <c r="HB186" s="90"/>
      <c r="HC186" s="90"/>
      <c r="HD186" s="90"/>
      <c r="HE186" s="90"/>
      <c r="HF186" s="90"/>
      <c r="HG186" s="90"/>
      <c r="HH186" s="90"/>
      <c r="HI186" s="90"/>
      <c r="HJ186" s="90"/>
      <c r="HK186" s="90"/>
      <c r="HL186" s="90"/>
      <c r="HM186" s="90"/>
      <c r="HN186" s="90"/>
      <c r="HO186" s="90"/>
      <c r="HP186" s="90"/>
      <c r="HQ186" s="90"/>
      <c r="HR186" s="90"/>
      <c r="HS186" s="90"/>
      <c r="HT186" s="90"/>
      <c r="HU186" s="90"/>
      <c r="HV186" s="90"/>
      <c r="HW186" s="90"/>
      <c r="HX186" s="90"/>
      <c r="HY186" s="90"/>
      <c r="HZ186" s="90"/>
      <c r="IA186" s="90"/>
      <c r="IB186" s="90"/>
      <c r="IC186" s="90"/>
      <c r="ID186" s="90"/>
      <c r="IE186" s="90"/>
      <c r="IF186" s="90"/>
      <c r="IG186" s="90"/>
      <c r="IH186" s="90"/>
      <c r="II186" s="90"/>
      <c r="IJ186" s="90"/>
      <c r="IK186" s="90"/>
      <c r="IL186" s="90"/>
      <c r="IM186" s="90"/>
      <c r="IN186" s="90"/>
      <c r="IO186" s="90"/>
      <c r="IP186" s="90"/>
      <c r="IQ186" s="90"/>
      <c r="IR186" s="90"/>
      <c r="IS186" s="90"/>
      <c r="IT186" s="90"/>
      <c r="IU186" s="90"/>
      <c r="IV186" s="90"/>
      <c r="IW186" s="90"/>
      <c r="IX186" s="90"/>
      <c r="IY186" s="90"/>
      <c r="IZ186" s="90"/>
      <c r="JA186" s="90"/>
      <c r="JB186" s="90"/>
      <c r="JC186" s="90"/>
      <c r="JD186" s="90"/>
      <c r="JE186" s="90"/>
      <c r="JF186" s="90"/>
      <c r="JG186" s="90"/>
      <c r="JH186" s="90"/>
      <c r="JI186" s="90"/>
      <c r="JJ186" s="90"/>
      <c r="JK186" s="90"/>
      <c r="JL186" s="90"/>
      <c r="JM186" s="90"/>
      <c r="JN186" s="90"/>
      <c r="JO186" s="90"/>
      <c r="JP186" s="90"/>
      <c r="JQ186" s="90"/>
      <c r="JR186" s="90"/>
      <c r="JS186" s="90"/>
      <c r="JT186" s="90"/>
      <c r="JU186" s="90"/>
      <c r="JV186" s="90"/>
      <c r="JW186" s="90"/>
      <c r="JX186" s="90"/>
      <c r="JY186" s="90"/>
      <c r="JZ186" s="90"/>
      <c r="KA186" s="90"/>
      <c r="KB186" s="90"/>
      <c r="KC186" s="90"/>
      <c r="KD186" s="90"/>
      <c r="KE186" s="90"/>
      <c r="KF186" s="90"/>
      <c r="KG186" s="90"/>
      <c r="KH186" s="90"/>
      <c r="KI186" s="90"/>
      <c r="KJ186" s="90"/>
      <c r="KK186" s="90"/>
      <c r="KL186" s="90"/>
      <c r="KM186" s="90"/>
      <c r="KN186" s="90"/>
      <c r="KO186" s="90"/>
      <c r="KP186" s="90"/>
      <c r="KQ186" s="90"/>
      <c r="KR186" s="90"/>
      <c r="KS186" s="90"/>
      <c r="KT186" s="90"/>
      <c r="KU186" s="90"/>
      <c r="KV186" s="90"/>
      <c r="KW186" s="90"/>
      <c r="KX186" s="90"/>
      <c r="KY186" s="90"/>
      <c r="KZ186" s="90"/>
      <c r="LA186" s="90"/>
      <c r="LB186" s="90"/>
      <c r="LC186" s="90"/>
      <c r="LD186" s="90"/>
      <c r="LE186" s="90"/>
      <c r="LF186" s="90"/>
      <c r="LG186" s="90"/>
      <c r="LH186" s="90"/>
      <c r="LI186" s="90"/>
      <c r="LJ186" s="90"/>
      <c r="LK186" s="90"/>
      <c r="LL186" s="90"/>
      <c r="LM186" s="90"/>
      <c r="LN186" s="90"/>
      <c r="LO186" s="90"/>
      <c r="LP186" s="90"/>
      <c r="LQ186" s="90"/>
      <c r="LR186" s="90"/>
      <c r="LS186" s="90"/>
      <c r="LT186" s="90"/>
      <c r="LU186" s="90"/>
      <c r="LV186" s="90"/>
      <c r="LW186" s="90"/>
      <c r="LX186" s="90"/>
      <c r="LY186" s="90"/>
      <c r="LZ186" s="90"/>
      <c r="MA186" s="90"/>
      <c r="MB186" s="90"/>
      <c r="MC186" s="90"/>
      <c r="MD186" s="90"/>
      <c r="ME186" s="90"/>
      <c r="MF186" s="90"/>
      <c r="MG186" s="90"/>
      <c r="MH186" s="90"/>
      <c r="MI186" s="90"/>
      <c r="MJ186" s="90"/>
      <c r="MK186" s="90"/>
      <c r="ML186" s="90"/>
      <c r="MM186" s="90"/>
      <c r="MN186" s="90"/>
      <c r="MO186" s="90"/>
      <c r="MP186" s="90"/>
      <c r="MQ186" s="90"/>
      <c r="MR186" s="90"/>
      <c r="MS186" s="90"/>
      <c r="MT186" s="90"/>
      <c r="MU186" s="90"/>
      <c r="MV186" s="90"/>
      <c r="MW186" s="90"/>
      <c r="MX186" s="90"/>
      <c r="MY186" s="90"/>
      <c r="MZ186" s="90"/>
      <c r="NA186" s="90"/>
      <c r="NB186" s="90"/>
      <c r="NC186" s="90"/>
      <c r="ND186" s="90"/>
      <c r="NE186" s="90"/>
      <c r="NF186" s="90"/>
      <c r="NG186" s="90"/>
      <c r="NH186" s="90"/>
      <c r="NI186" s="90"/>
      <c r="NJ186" s="90"/>
      <c r="NK186" s="90"/>
      <c r="NL186" s="90"/>
      <c r="NM186" s="90"/>
      <c r="NN186" s="90"/>
      <c r="NO186" s="90"/>
      <c r="NP186" s="90"/>
      <c r="NQ186" s="90"/>
      <c r="NR186" s="90"/>
      <c r="NS186" s="90"/>
      <c r="NT186" s="90"/>
      <c r="NU186" s="90"/>
      <c r="NV186" s="90"/>
      <c r="NW186" s="90"/>
      <c r="NX186" s="90"/>
      <c r="NY186" s="90"/>
      <c r="NZ186" s="90"/>
      <c r="OA186" s="90"/>
      <c r="OB186" s="90"/>
      <c r="OC186" s="90"/>
      <c r="OD186" s="90"/>
      <c r="OE186" s="90"/>
      <c r="OF186" s="90"/>
      <c r="OG186" s="90"/>
      <c r="OH186" s="90"/>
      <c r="OI186" s="90"/>
      <c r="OJ186" s="90"/>
      <c r="OK186" s="90"/>
      <c r="OL186" s="90"/>
      <c r="OM186" s="90"/>
      <c r="ON186" s="90"/>
      <c r="OO186" s="90"/>
      <c r="OP186" s="90"/>
      <c r="OQ186" s="90"/>
      <c r="OR186" s="90"/>
      <c r="OS186" s="90"/>
      <c r="OT186" s="90"/>
      <c r="OU186" s="90"/>
      <c r="OV186" s="90"/>
      <c r="OW186" s="90"/>
      <c r="OX186" s="90"/>
      <c r="OY186" s="90"/>
      <c r="OZ186" s="90"/>
      <c r="PA186" s="90"/>
      <c r="PB186" s="90"/>
      <c r="PC186" s="90"/>
      <c r="PD186" s="90"/>
      <c r="PE186" s="90"/>
      <c r="PF186" s="90"/>
      <c r="PG186" s="90"/>
      <c r="PH186" s="90"/>
      <c r="PI186" s="90"/>
      <c r="PJ186" s="90"/>
      <c r="PK186" s="90"/>
      <c r="PL186" s="90"/>
      <c r="PM186" s="90"/>
      <c r="PN186" s="90"/>
      <c r="PO186" s="90"/>
      <c r="PP186" s="90"/>
      <c r="PQ186" s="90"/>
      <c r="PR186" s="90"/>
      <c r="PS186" s="90"/>
      <c r="PT186" s="90"/>
      <c r="PU186" s="90"/>
      <c r="PV186" s="90"/>
      <c r="PW186" s="90"/>
      <c r="PX186" s="90"/>
      <c r="PY186" s="90"/>
      <c r="PZ186" s="90"/>
      <c r="QA186" s="90"/>
      <c r="QB186" s="90"/>
      <c r="QC186" s="90"/>
      <c r="QD186" s="90"/>
      <c r="QE186" s="90"/>
      <c r="QF186" s="90"/>
      <c r="QG186" s="90"/>
      <c r="QH186" s="90"/>
      <c r="QI186" s="90"/>
      <c r="QJ186" s="90"/>
      <c r="QK186" s="90"/>
      <c r="QL186" s="90"/>
      <c r="QM186" s="90"/>
      <c r="QN186" s="90"/>
      <c r="QO186" s="90"/>
      <c r="QP186" s="90"/>
      <c r="QQ186" s="90"/>
      <c r="QR186" s="90"/>
      <c r="QS186" s="90"/>
      <c r="QT186" s="90"/>
      <c r="QU186" s="90"/>
      <c r="QV186" s="90"/>
      <c r="QW186" s="90"/>
      <c r="QX186" s="90"/>
      <c r="QY186" s="90"/>
      <c r="QZ186" s="90"/>
      <c r="RA186" s="90"/>
      <c r="RB186" s="90"/>
      <c r="RC186" s="90"/>
      <c r="RD186" s="90"/>
      <c r="RE186" s="90"/>
      <c r="RF186" s="90"/>
      <c r="RG186" s="90"/>
      <c r="RH186" s="90"/>
      <c r="RI186" s="90"/>
      <c r="RJ186" s="90"/>
      <c r="RK186" s="90"/>
      <c r="RL186" s="90"/>
      <c r="RM186" s="90"/>
      <c r="RN186" s="90"/>
      <c r="RO186" s="90"/>
      <c r="RP186" s="90"/>
      <c r="RQ186" s="90"/>
      <c r="RR186" s="90"/>
      <c r="RS186" s="90"/>
      <c r="RT186" s="90"/>
      <c r="RU186" s="90"/>
      <c r="RV186" s="90"/>
      <c r="RW186" s="90"/>
      <c r="RX186" s="90"/>
      <c r="RY186" s="90"/>
      <c r="RZ186" s="90"/>
      <c r="SA186" s="90"/>
      <c r="SB186" s="90"/>
      <c r="SC186" s="90"/>
      <c r="SD186" s="90"/>
      <c r="SE186" s="90"/>
      <c r="SF186" s="90"/>
      <c r="SG186" s="90"/>
      <c r="SH186" s="90"/>
      <c r="SI186" s="90"/>
      <c r="SJ186" s="90"/>
      <c r="SK186" s="90"/>
      <c r="SL186" s="90"/>
      <c r="SM186" s="90"/>
      <c r="SN186" s="90"/>
      <c r="SO186" s="90"/>
      <c r="SP186" s="90"/>
      <c r="SQ186" s="90"/>
      <c r="SR186" s="90"/>
      <c r="SS186" s="90"/>
      <c r="ST186" s="90"/>
      <c r="SU186" s="90"/>
      <c r="SV186" s="90"/>
      <c r="SW186" s="90"/>
      <c r="SX186" s="90"/>
      <c r="SY186" s="90"/>
      <c r="SZ186" s="90"/>
      <c r="TA186" s="90"/>
      <c r="TB186" s="90"/>
      <c r="TC186" s="90"/>
      <c r="TD186" s="90"/>
      <c r="TE186" s="90"/>
      <c r="TF186" s="90"/>
      <c r="TG186" s="90"/>
      <c r="TH186" s="90"/>
      <c r="TI186" s="90"/>
      <c r="TJ186" s="90"/>
      <c r="TK186" s="90"/>
      <c r="TL186" s="90"/>
      <c r="TM186" s="90"/>
      <c r="TN186" s="90"/>
      <c r="TO186" s="90"/>
      <c r="TP186" s="90"/>
      <c r="TQ186" s="90"/>
      <c r="TR186" s="90"/>
      <c r="TS186" s="90"/>
      <c r="TT186" s="90"/>
      <c r="TU186" s="90"/>
      <c r="TV186" s="90"/>
      <c r="TW186" s="90"/>
      <c r="TX186" s="90"/>
      <c r="TY186" s="90"/>
      <c r="TZ186" s="90"/>
      <c r="UA186" s="90"/>
      <c r="UB186" s="90"/>
      <c r="UC186" s="90"/>
      <c r="UD186" s="90"/>
      <c r="UE186" s="90"/>
      <c r="UF186" s="90"/>
      <c r="UG186" s="90"/>
      <c r="UH186" s="90"/>
      <c r="UI186" s="90"/>
      <c r="UJ186" s="90"/>
      <c r="UK186" s="90"/>
      <c r="UL186" s="90"/>
      <c r="UM186" s="90"/>
      <c r="UN186" s="90"/>
      <c r="UO186" s="90"/>
      <c r="UP186" s="90"/>
      <c r="UQ186" s="90"/>
      <c r="UR186" s="90"/>
      <c r="US186" s="90"/>
      <c r="UT186" s="90"/>
      <c r="UU186" s="90"/>
      <c r="UV186" s="90"/>
      <c r="UW186" s="90"/>
      <c r="UX186" s="90"/>
      <c r="UY186" s="90"/>
      <c r="UZ186" s="90"/>
      <c r="VA186" s="90"/>
      <c r="VB186" s="90"/>
      <c r="VC186" s="90"/>
      <c r="VD186" s="90"/>
      <c r="VE186" s="90"/>
      <c r="VF186" s="90"/>
      <c r="VG186" s="90"/>
      <c r="VH186" s="90"/>
      <c r="VI186" s="90"/>
      <c r="VJ186" s="90"/>
      <c r="VK186" s="90"/>
      <c r="VL186" s="90"/>
      <c r="VM186" s="90"/>
      <c r="VN186" s="90"/>
      <c r="VO186" s="90"/>
      <c r="VP186" s="90"/>
      <c r="VQ186" s="90"/>
      <c r="VR186" s="90"/>
      <c r="VS186" s="90"/>
      <c r="VT186" s="90"/>
      <c r="VU186" s="90"/>
      <c r="VV186" s="90"/>
      <c r="VW186" s="90"/>
      <c r="VX186" s="90"/>
      <c r="VY186" s="90"/>
      <c r="VZ186" s="90"/>
      <c r="WA186" s="90"/>
      <c r="WB186" s="90"/>
      <c r="WC186" s="90"/>
      <c r="WD186" s="90"/>
      <c r="WE186" s="90"/>
      <c r="WF186" s="90"/>
      <c r="WG186" s="90"/>
      <c r="WH186" s="90"/>
      <c r="WI186" s="90"/>
      <c r="WJ186" s="90"/>
      <c r="WK186" s="90"/>
      <c r="WL186" s="90"/>
      <c r="WM186" s="90"/>
      <c r="WN186" s="90"/>
      <c r="WO186" s="90"/>
      <c r="WP186" s="90"/>
      <c r="WQ186" s="90"/>
      <c r="WR186" s="90"/>
      <c r="WS186" s="90"/>
      <c r="WT186" s="90"/>
      <c r="WU186" s="90"/>
      <c r="WV186" s="90"/>
      <c r="WW186" s="90"/>
      <c r="WX186" s="90"/>
      <c r="WY186" s="90"/>
      <c r="WZ186" s="90"/>
      <c r="XA186" s="90"/>
      <c r="XB186" s="90"/>
      <c r="XC186" s="90"/>
      <c r="XD186" s="90"/>
      <c r="XE186" s="90"/>
      <c r="XF186" s="90"/>
      <c r="XG186" s="90"/>
      <c r="XH186" s="90"/>
      <c r="XI186" s="90"/>
      <c r="XJ186" s="90"/>
      <c r="XK186" s="90"/>
      <c r="XL186" s="90"/>
      <c r="XM186" s="90"/>
      <c r="XN186" s="90"/>
      <c r="XO186" s="90"/>
      <c r="XP186" s="90"/>
      <c r="XQ186" s="90"/>
      <c r="XR186" s="90"/>
      <c r="XS186" s="90"/>
      <c r="XT186" s="90"/>
      <c r="XU186" s="90"/>
      <c r="XV186" s="90"/>
      <c r="XW186" s="90"/>
      <c r="XX186" s="90"/>
      <c r="XY186" s="90"/>
      <c r="XZ186" s="90"/>
      <c r="YA186" s="90"/>
      <c r="YB186" s="90"/>
      <c r="YC186" s="90"/>
      <c r="YD186" s="90"/>
      <c r="YE186" s="90"/>
      <c r="YF186" s="90"/>
      <c r="YG186" s="90"/>
      <c r="YH186" s="90"/>
      <c r="YI186" s="90"/>
      <c r="YJ186" s="90"/>
      <c r="YK186" s="90"/>
      <c r="YL186" s="90"/>
      <c r="YM186" s="90"/>
      <c r="YN186" s="90"/>
      <c r="YO186" s="90"/>
      <c r="YP186" s="90"/>
      <c r="YQ186" s="90"/>
      <c r="YR186" s="90"/>
      <c r="YS186" s="90"/>
      <c r="YT186" s="90"/>
      <c r="YU186" s="90"/>
      <c r="YV186" s="90"/>
      <c r="YW186" s="90"/>
      <c r="YX186" s="90"/>
      <c r="YY186" s="90"/>
      <c r="YZ186" s="90"/>
      <c r="ZA186" s="90"/>
      <c r="ZB186" s="90"/>
      <c r="ZC186" s="90"/>
      <c r="ZD186" s="90"/>
      <c r="ZE186" s="90"/>
      <c r="ZF186" s="90"/>
      <c r="ZG186" s="90"/>
      <c r="ZH186" s="90"/>
      <c r="ZI186" s="90"/>
      <c r="ZJ186" s="90"/>
      <c r="ZK186" s="90"/>
      <c r="ZL186" s="90"/>
      <c r="ZM186" s="90"/>
      <c r="ZN186" s="90"/>
      <c r="ZO186" s="90"/>
      <c r="ZP186" s="90"/>
      <c r="ZQ186" s="90"/>
      <c r="ZR186" s="90"/>
      <c r="ZS186" s="90"/>
      <c r="ZT186" s="90"/>
      <c r="ZU186" s="90"/>
      <c r="ZV186" s="90"/>
      <c r="ZW186" s="90"/>
      <c r="ZX186" s="90"/>
      <c r="ZY186" s="90"/>
      <c r="ZZ186" s="90"/>
      <c r="AAA186" s="90"/>
      <c r="AAB186" s="90"/>
      <c r="AAC186" s="90"/>
      <c r="AAD186" s="90"/>
      <c r="AAE186" s="90"/>
      <c r="AAF186" s="90"/>
      <c r="AAG186" s="90"/>
      <c r="AAH186" s="90"/>
      <c r="AAI186" s="90"/>
      <c r="AAJ186" s="90"/>
      <c r="AAK186" s="90"/>
      <c r="AAL186" s="90"/>
      <c r="AAM186" s="90"/>
      <c r="AAN186" s="90"/>
      <c r="AAO186" s="90"/>
      <c r="AAP186" s="90"/>
      <c r="AAQ186" s="90"/>
      <c r="AAR186" s="90"/>
      <c r="AAS186" s="90"/>
      <c r="AAT186" s="90"/>
      <c r="AAU186" s="90"/>
      <c r="AAV186" s="90"/>
      <c r="AAW186" s="90"/>
      <c r="AAX186" s="90"/>
      <c r="AAY186" s="90"/>
      <c r="AAZ186" s="90"/>
      <c r="ABA186" s="90"/>
      <c r="ABB186" s="90"/>
      <c r="ABC186" s="90"/>
      <c r="ABD186" s="90"/>
      <c r="ABE186" s="90"/>
      <c r="ABF186" s="90"/>
      <c r="ABG186" s="90"/>
      <c r="ABH186" s="90"/>
      <c r="ABI186" s="90"/>
      <c r="ABJ186" s="90"/>
      <c r="ABK186" s="90"/>
      <c r="ABL186" s="90"/>
      <c r="ABM186" s="90"/>
      <c r="ABN186" s="90"/>
      <c r="ABO186" s="90"/>
      <c r="ABP186" s="90"/>
      <c r="ABQ186" s="90"/>
      <c r="ABR186" s="90"/>
      <c r="ABS186" s="90"/>
      <c r="ABT186" s="90"/>
      <c r="ABU186" s="90"/>
      <c r="ABV186" s="90"/>
      <c r="ABW186" s="90"/>
      <c r="ABX186" s="90"/>
      <c r="ABY186" s="90"/>
      <c r="ABZ186" s="90"/>
      <c r="ACA186" s="90"/>
      <c r="ACB186" s="90"/>
      <c r="ACC186" s="90"/>
      <c r="ACD186" s="90"/>
      <c r="ACE186" s="90"/>
      <c r="ACF186" s="90"/>
      <c r="ACG186" s="90"/>
      <c r="ACH186" s="90"/>
      <c r="ACI186" s="90"/>
      <c r="ACJ186" s="90"/>
      <c r="ACK186" s="90"/>
      <c r="ACL186" s="90"/>
      <c r="ACM186" s="90"/>
      <c r="ACN186" s="90"/>
      <c r="ACO186" s="90"/>
      <c r="ACP186" s="90"/>
      <c r="ACQ186" s="90"/>
      <c r="ACR186" s="90"/>
      <c r="ACS186" s="90"/>
      <c r="ACT186" s="90"/>
      <c r="ACU186" s="90"/>
      <c r="ACV186" s="90"/>
      <c r="ACW186" s="90"/>
      <c r="ACX186" s="90"/>
      <c r="ACY186" s="90"/>
      <c r="ACZ186" s="90"/>
      <c r="ADA186" s="90"/>
      <c r="ADB186" s="90"/>
      <c r="ADC186" s="90"/>
      <c r="ADD186" s="90"/>
      <c r="ADE186" s="90"/>
      <c r="ADF186" s="90"/>
      <c r="ADG186" s="90"/>
      <c r="ADH186" s="90"/>
      <c r="ADI186" s="90"/>
      <c r="ADJ186" s="90"/>
      <c r="ADK186" s="90"/>
      <c r="ADL186" s="90"/>
      <c r="ADM186" s="90"/>
      <c r="ADN186" s="90"/>
      <c r="ADO186" s="90"/>
      <c r="ADP186" s="90"/>
      <c r="ADQ186" s="90"/>
      <c r="ADR186" s="90"/>
      <c r="ADS186" s="90"/>
      <c r="ADT186" s="90"/>
      <c r="ADU186" s="90"/>
      <c r="ADV186" s="90"/>
      <c r="ADW186" s="90"/>
      <c r="ADX186" s="90"/>
      <c r="ADY186" s="90"/>
      <c r="ADZ186" s="90"/>
      <c r="AEA186" s="90"/>
      <c r="AEB186" s="90"/>
      <c r="AEC186" s="90"/>
      <c r="AED186" s="90"/>
      <c r="AEE186" s="90"/>
      <c r="AEF186" s="90"/>
      <c r="AEG186" s="90"/>
      <c r="AEH186" s="90"/>
      <c r="AEI186" s="90"/>
      <c r="AEJ186" s="90"/>
      <c r="AEK186" s="90"/>
      <c r="AEL186" s="90"/>
      <c r="AEM186" s="90"/>
      <c r="AEN186" s="90"/>
      <c r="AEO186" s="90"/>
      <c r="AEP186" s="90"/>
      <c r="AEQ186" s="90"/>
      <c r="AER186" s="90"/>
      <c r="AES186" s="90"/>
      <c r="AET186" s="90"/>
      <c r="AEU186" s="90"/>
      <c r="AEV186" s="90"/>
      <c r="AEW186" s="90"/>
      <c r="AEX186" s="90"/>
      <c r="AEY186" s="90"/>
      <c r="AEZ186" s="90"/>
      <c r="AFA186" s="90"/>
      <c r="AFB186" s="90"/>
      <c r="AFC186" s="90"/>
      <c r="AFD186" s="90"/>
      <c r="AFE186" s="90"/>
      <c r="AFF186" s="90"/>
      <c r="AFG186" s="90"/>
      <c r="AFH186" s="90"/>
      <c r="AFI186" s="90"/>
      <c r="AFJ186" s="90"/>
      <c r="AFK186" s="90"/>
      <c r="AFL186" s="90"/>
      <c r="AFM186" s="90"/>
      <c r="AFN186" s="90"/>
      <c r="AFO186" s="90"/>
      <c r="AFP186" s="90"/>
      <c r="AFQ186" s="90"/>
      <c r="AFR186" s="90"/>
      <c r="AFS186" s="90"/>
      <c r="AFT186" s="90"/>
      <c r="AFU186" s="90"/>
      <c r="AFV186" s="90"/>
      <c r="AFW186" s="90"/>
      <c r="AFX186" s="90"/>
      <c r="AFY186" s="90"/>
      <c r="AFZ186" s="90"/>
      <c r="AGA186" s="90"/>
      <c r="AGB186" s="90"/>
      <c r="AGC186" s="90"/>
      <c r="AGD186" s="90"/>
      <c r="AGE186" s="90"/>
      <c r="AGF186" s="90"/>
      <c r="AGG186" s="90"/>
      <c r="AGH186" s="90"/>
      <c r="AGI186" s="90"/>
      <c r="AGJ186" s="90"/>
      <c r="AGK186" s="90"/>
      <c r="AGL186" s="90"/>
      <c r="AGM186" s="90"/>
      <c r="AGN186" s="90"/>
      <c r="AGO186" s="90"/>
      <c r="AGP186" s="90"/>
      <c r="AGQ186" s="90"/>
      <c r="AGR186" s="90"/>
      <c r="AGS186" s="90"/>
      <c r="AGT186" s="90"/>
      <c r="AGU186" s="90"/>
      <c r="AGV186" s="90"/>
      <c r="AGW186" s="90"/>
      <c r="AGX186" s="90"/>
      <c r="AGY186" s="90"/>
      <c r="AGZ186" s="90"/>
      <c r="AHA186" s="90"/>
      <c r="AHB186" s="90"/>
      <c r="AHC186" s="90"/>
      <c r="AHD186" s="90"/>
      <c r="AHE186" s="90"/>
      <c r="AHF186" s="90"/>
      <c r="AHG186" s="90"/>
      <c r="AHH186" s="90"/>
      <c r="AHI186" s="90"/>
      <c r="AHJ186" s="90"/>
      <c r="AHK186" s="90"/>
      <c r="AHL186" s="90"/>
      <c r="AHM186" s="90"/>
      <c r="AHN186" s="90"/>
      <c r="AHO186" s="90"/>
      <c r="AHP186" s="90"/>
      <c r="AHQ186" s="90"/>
      <c r="AHR186" s="90"/>
      <c r="AHS186" s="90"/>
      <c r="AHT186" s="90"/>
      <c r="AHU186" s="90"/>
      <c r="AHV186" s="90"/>
      <c r="AHW186" s="90"/>
      <c r="AHX186" s="90"/>
      <c r="AHY186" s="90"/>
      <c r="AHZ186" s="90"/>
      <c r="AIA186" s="90"/>
      <c r="AIB186" s="90"/>
      <c r="AIC186" s="90"/>
      <c r="AID186" s="90"/>
      <c r="AIE186" s="90"/>
      <c r="AIF186" s="90"/>
      <c r="AIG186" s="90"/>
      <c r="AIH186" s="90"/>
      <c r="AII186" s="90"/>
      <c r="AIJ186" s="90"/>
      <c r="AIK186" s="90"/>
      <c r="AIL186" s="90"/>
      <c r="AIM186" s="90"/>
      <c r="AIN186" s="90"/>
      <c r="AIO186" s="90"/>
      <c r="AIP186" s="90"/>
      <c r="AIQ186" s="90"/>
      <c r="AIR186" s="90"/>
      <c r="AIS186" s="90"/>
      <c r="AIT186" s="90"/>
      <c r="AIU186" s="90"/>
      <c r="AIV186" s="90"/>
      <c r="AIW186" s="90"/>
      <c r="AIX186" s="90"/>
      <c r="AIY186" s="90"/>
      <c r="AIZ186" s="90"/>
      <c r="AJA186" s="90"/>
      <c r="AJB186" s="90"/>
      <c r="AJC186" s="90"/>
      <c r="AJD186" s="90"/>
      <c r="AJE186" s="90"/>
      <c r="AJF186" s="90"/>
      <c r="AJG186" s="90"/>
      <c r="AJH186" s="90"/>
      <c r="AJI186" s="90"/>
      <c r="AJJ186" s="90"/>
      <c r="AJK186" s="90"/>
      <c r="AJL186" s="90"/>
      <c r="AJM186" s="90"/>
      <c r="AJN186" s="90"/>
      <c r="AJO186" s="90"/>
      <c r="AJP186" s="90"/>
      <c r="AJQ186" s="90"/>
      <c r="AJR186" s="90"/>
      <c r="AJS186" s="90"/>
      <c r="AJT186" s="90"/>
      <c r="AJU186" s="90"/>
      <c r="AJV186" s="90"/>
      <c r="AJW186" s="90"/>
      <c r="AJX186" s="90"/>
      <c r="AJY186" s="90"/>
      <c r="AJZ186" s="90"/>
      <c r="AKA186" s="90"/>
      <c r="AKB186" s="90"/>
      <c r="AKC186" s="90"/>
      <c r="AKD186" s="90"/>
      <c r="AKE186" s="90"/>
      <c r="AKF186" s="90"/>
      <c r="AKG186" s="90"/>
      <c r="AKH186" s="90"/>
      <c r="AKI186" s="90"/>
      <c r="AKJ186" s="90"/>
      <c r="AKK186" s="90"/>
      <c r="AKL186" s="90"/>
      <c r="AKM186" s="90"/>
      <c r="AKN186" s="90"/>
      <c r="AKO186" s="90"/>
      <c r="AKP186" s="90"/>
      <c r="AKQ186" s="90"/>
      <c r="AKR186" s="90"/>
      <c r="AKS186" s="90"/>
      <c r="AKT186" s="90"/>
      <c r="AKU186" s="90"/>
      <c r="AKV186" s="90"/>
      <c r="AKW186" s="90"/>
      <c r="AKX186" s="90"/>
      <c r="AKY186" s="90"/>
      <c r="AKZ186" s="90"/>
      <c r="ALA186" s="90"/>
      <c r="ALB186" s="90"/>
      <c r="ALC186" s="90"/>
      <c r="ALD186" s="90"/>
      <c r="ALE186" s="90"/>
      <c r="ALF186" s="90"/>
      <c r="ALG186" s="90"/>
      <c r="ALH186" s="90"/>
      <c r="ALI186" s="90"/>
      <c r="ALJ186" s="90"/>
      <c r="ALK186" s="90"/>
      <c r="ALL186" s="90"/>
      <c r="ALM186" s="90"/>
      <c r="ALN186" s="90"/>
      <c r="ALO186" s="90"/>
      <c r="ALP186" s="90"/>
      <c r="ALQ186" s="90"/>
      <c r="ALR186" s="90"/>
      <c r="ALS186" s="90"/>
      <c r="ALT186" s="90"/>
      <c r="ALU186" s="90"/>
      <c r="ALV186" s="90"/>
      <c r="ALW186" s="90"/>
      <c r="ALX186" s="90"/>
      <c r="ALY186" s="90"/>
      <c r="ALZ186" s="90"/>
      <c r="AMA186" s="90"/>
      <c r="AMB186" s="90"/>
      <c r="AMC186" s="90"/>
      <c r="AMD186" s="90"/>
      <c r="AME186" s="90"/>
      <c r="AMF186" s="90"/>
      <c r="AMG186" s="90"/>
      <c r="AMH186" s="90"/>
    </row>
    <row r="187" spans="1:1023" ht="83.25" customHeight="1" x14ac:dyDescent="0.3">
      <c r="A187" s="430">
        <v>55</v>
      </c>
      <c r="B187" s="433" t="s">
        <v>712</v>
      </c>
      <c r="C187" s="367"/>
      <c r="D187" s="433" t="s">
        <v>1303</v>
      </c>
      <c r="E187" s="433" t="s">
        <v>1304</v>
      </c>
      <c r="F187" s="427"/>
      <c r="G187" s="424"/>
      <c r="H187" s="368"/>
      <c r="I187" s="425"/>
      <c r="J187" s="136" t="s">
        <v>735</v>
      </c>
      <c r="K187" s="137" t="s">
        <v>1316</v>
      </c>
      <c r="L187" s="425"/>
      <c r="M187" s="425"/>
      <c r="N187" s="426"/>
      <c r="O187" s="369"/>
      <c r="P187" s="391"/>
      <c r="Q187" s="385"/>
      <c r="R187" s="393"/>
      <c r="S187" s="394"/>
      <c r="T187" s="385"/>
      <c r="U187" s="404"/>
      <c r="V187" s="136" t="s">
        <v>112</v>
      </c>
      <c r="W187" s="116" t="s">
        <v>1317</v>
      </c>
      <c r="X187" s="117" t="s">
        <v>1318</v>
      </c>
      <c r="Y187" s="118" t="s">
        <v>1319</v>
      </c>
      <c r="Z187" s="119" t="s">
        <v>1313</v>
      </c>
      <c r="AA187" s="120" t="str">
        <f t="shared" si="5"/>
        <v>Probabilidad</v>
      </c>
      <c r="AB187" s="121" t="s">
        <v>727</v>
      </c>
      <c r="AC187" s="121" t="s">
        <v>728</v>
      </c>
      <c r="AD187" s="122" t="str">
        <f t="shared" si="6"/>
        <v>40%</v>
      </c>
      <c r="AE187" s="121" t="s">
        <v>729</v>
      </c>
      <c r="AF187" s="121" t="s">
        <v>730</v>
      </c>
      <c r="AG187" s="121" t="s">
        <v>731</v>
      </c>
      <c r="AH187" s="123">
        <f>IFERROR(IF(AND(AA186="Probabilidad",AA187="Probabilidad"),(AI186-(+AI186*AD187)),IF(AND(AA187="Probabilidad",AA186="Impacto"),(AI186-(+AI186*AD187)),IF(AA187="Impacto",AI186,""))),"")</f>
        <v>0.14399999999999999</v>
      </c>
      <c r="AI187" s="122">
        <f t="shared" si="7"/>
        <v>0.14399999999999999</v>
      </c>
      <c r="AJ187" s="387"/>
      <c r="AK187" s="388"/>
      <c r="AL187" s="124">
        <f t="shared" ref="AL187:AL192" si="241">IFERROR(IF(AND(AA186="Impacto",AA187="Impacto"),(AL186-(+AL186*AD187)),IF(AND(AA187="Impacto",AA186="Probabilidad"),(AL186-(+AL186*AD187)),IF(AA187="Probabilidad",AL186,""))),"")</f>
        <v>0.6</v>
      </c>
      <c r="AM187" s="389"/>
      <c r="AN187" s="388"/>
      <c r="AO187" s="384"/>
      <c r="AP187" s="367"/>
      <c r="AQ187" s="120" t="s">
        <v>118</v>
      </c>
      <c r="AR187" s="134" t="s">
        <v>94</v>
      </c>
      <c r="AS187" s="134" t="s">
        <v>94</v>
      </c>
      <c r="AT187" s="134" t="s">
        <v>94</v>
      </c>
      <c r="AU187" s="134" t="s">
        <v>94</v>
      </c>
      <c r="AV187" s="371"/>
      <c r="AW187" s="142" t="s">
        <v>112</v>
      </c>
      <c r="AX187" s="264" t="s">
        <v>2866</v>
      </c>
      <c r="AY187" s="265" t="s">
        <v>3594</v>
      </c>
      <c r="AZ187" s="265" t="s">
        <v>3595</v>
      </c>
      <c r="BA187" s="143" t="s">
        <v>118</v>
      </c>
      <c r="BB187" s="128"/>
      <c r="BC187" s="128"/>
      <c r="BD187" s="128"/>
      <c r="BE187" s="373"/>
      <c r="BF187" s="448"/>
      <c r="BG187" s="374"/>
      <c r="BH187" s="131"/>
    </row>
    <row r="188" spans="1:1023" ht="81" customHeight="1" x14ac:dyDescent="0.3">
      <c r="A188" s="430">
        <v>55</v>
      </c>
      <c r="B188" s="433" t="s">
        <v>712</v>
      </c>
      <c r="C188" s="367"/>
      <c r="D188" s="433" t="s">
        <v>1303</v>
      </c>
      <c r="E188" s="433" t="s">
        <v>1304</v>
      </c>
      <c r="F188" s="427"/>
      <c r="G188" s="424"/>
      <c r="H188" s="368"/>
      <c r="I188" s="425"/>
      <c r="J188" s="136" t="s">
        <v>741</v>
      </c>
      <c r="K188" s="137" t="s">
        <v>1320</v>
      </c>
      <c r="L188" s="425"/>
      <c r="M188" s="425"/>
      <c r="N188" s="426"/>
      <c r="O188" s="369"/>
      <c r="P188" s="391"/>
      <c r="Q188" s="385"/>
      <c r="R188" s="393"/>
      <c r="S188" s="394"/>
      <c r="T188" s="385"/>
      <c r="U188" s="404"/>
      <c r="V188" s="136" t="s">
        <v>124</v>
      </c>
      <c r="W188" s="116" t="s">
        <v>1321</v>
      </c>
      <c r="X188" s="117" t="s">
        <v>1322</v>
      </c>
      <c r="Y188" s="118" t="s">
        <v>94</v>
      </c>
      <c r="Z188" s="119" t="s">
        <v>1313</v>
      </c>
      <c r="AA188" s="120" t="str">
        <f t="shared" si="5"/>
        <v>Probabilidad</v>
      </c>
      <c r="AB188" s="121" t="s">
        <v>727</v>
      </c>
      <c r="AC188" s="121" t="s">
        <v>728</v>
      </c>
      <c r="AD188" s="122" t="str">
        <f t="shared" si="6"/>
        <v>40%</v>
      </c>
      <c r="AE188" s="121" t="s">
        <v>954</v>
      </c>
      <c r="AF188" s="121" t="s">
        <v>730</v>
      </c>
      <c r="AG188" s="121" t="s">
        <v>731</v>
      </c>
      <c r="AH188" s="123">
        <f t="shared" ref="AH188:AH192" si="242">IFERROR(IF(AND(AA187="Probabilidad",AA188="Probabilidad"),(AI187-(+AI187*AD188)),IF(AND(AA188="Probabilidad",AA187="Impacto"),(AI187-(+AI187*AD188)),IF(AA188="Impacto",AI187,""))),"")</f>
        <v>8.6399999999999991E-2</v>
      </c>
      <c r="AI188" s="122">
        <f t="shared" si="7"/>
        <v>8.6399999999999991E-2</v>
      </c>
      <c r="AJ188" s="387"/>
      <c r="AK188" s="388"/>
      <c r="AL188" s="124">
        <f t="shared" si="241"/>
        <v>0.6</v>
      </c>
      <c r="AM188" s="389"/>
      <c r="AN188" s="388"/>
      <c r="AO188" s="384"/>
      <c r="AP188" s="367"/>
      <c r="AQ188" s="120" t="s">
        <v>128</v>
      </c>
      <c r="AR188" s="119" t="s">
        <v>1323</v>
      </c>
      <c r="AS188" s="119" t="s">
        <v>1313</v>
      </c>
      <c r="AT188" s="126" t="s">
        <v>555</v>
      </c>
      <c r="AU188" s="127" t="s">
        <v>733</v>
      </c>
      <c r="AV188" s="371"/>
      <c r="AW188" s="142" t="s">
        <v>124</v>
      </c>
      <c r="AX188" s="264" t="s">
        <v>2866</v>
      </c>
      <c r="AY188" s="265" t="s">
        <v>3596</v>
      </c>
      <c r="AZ188" s="265" t="s">
        <v>3597</v>
      </c>
      <c r="BA188" s="143" t="s">
        <v>128</v>
      </c>
      <c r="BB188" s="264" t="s">
        <v>2866</v>
      </c>
      <c r="BC188" s="265" t="s">
        <v>3619</v>
      </c>
      <c r="BD188" s="265" t="s">
        <v>3620</v>
      </c>
      <c r="BE188" s="373"/>
      <c r="BF188" s="448"/>
      <c r="BG188" s="374"/>
      <c r="BH188" s="131"/>
    </row>
    <row r="189" spans="1:1023" ht="105.75" customHeight="1" x14ac:dyDescent="0.3">
      <c r="A189" s="430">
        <v>55</v>
      </c>
      <c r="B189" s="433" t="s">
        <v>712</v>
      </c>
      <c r="C189" s="367"/>
      <c r="D189" s="433" t="s">
        <v>1303</v>
      </c>
      <c r="E189" s="433" t="s">
        <v>1304</v>
      </c>
      <c r="F189" s="427"/>
      <c r="G189" s="424"/>
      <c r="H189" s="368"/>
      <c r="I189" s="425"/>
      <c r="J189" s="136" t="s">
        <v>749</v>
      </c>
      <c r="K189" s="137" t="s">
        <v>1324</v>
      </c>
      <c r="L189" s="425"/>
      <c r="M189" s="425"/>
      <c r="N189" s="426"/>
      <c r="O189" s="369"/>
      <c r="P189" s="391"/>
      <c r="Q189" s="385"/>
      <c r="R189" s="393"/>
      <c r="S189" s="394"/>
      <c r="T189" s="385"/>
      <c r="U189" s="404"/>
      <c r="V189" s="136" t="s">
        <v>131</v>
      </c>
      <c r="W189" s="116" t="s">
        <v>1325</v>
      </c>
      <c r="X189" s="117" t="s">
        <v>1326</v>
      </c>
      <c r="Y189" s="118" t="s">
        <v>94</v>
      </c>
      <c r="Z189" s="119" t="s">
        <v>1313</v>
      </c>
      <c r="AA189" s="120" t="str">
        <f t="shared" si="5"/>
        <v>Probabilidad</v>
      </c>
      <c r="AB189" s="121" t="s">
        <v>740</v>
      </c>
      <c r="AC189" s="121" t="s">
        <v>728</v>
      </c>
      <c r="AD189" s="122" t="str">
        <f t="shared" si="6"/>
        <v>30%</v>
      </c>
      <c r="AE189" s="121" t="s">
        <v>954</v>
      </c>
      <c r="AF189" s="121" t="s">
        <v>730</v>
      </c>
      <c r="AG189" s="121" t="s">
        <v>731</v>
      </c>
      <c r="AH189" s="123">
        <f t="shared" si="242"/>
        <v>6.0479999999999992E-2</v>
      </c>
      <c r="AI189" s="122">
        <f t="shared" si="7"/>
        <v>6.0479999999999992E-2</v>
      </c>
      <c r="AJ189" s="387"/>
      <c r="AK189" s="388"/>
      <c r="AL189" s="124">
        <f t="shared" si="241"/>
        <v>0.6</v>
      </c>
      <c r="AM189" s="389"/>
      <c r="AN189" s="388"/>
      <c r="AO189" s="384"/>
      <c r="AP189" s="367"/>
      <c r="AQ189" s="120" t="s">
        <v>136</v>
      </c>
      <c r="AR189" s="134" t="s">
        <v>94</v>
      </c>
      <c r="AS189" s="134" t="s">
        <v>94</v>
      </c>
      <c r="AT189" s="134" t="s">
        <v>94</v>
      </c>
      <c r="AU189" s="134" t="s">
        <v>94</v>
      </c>
      <c r="AV189" s="371"/>
      <c r="AW189" s="142" t="s">
        <v>131</v>
      </c>
      <c r="AX189" s="264" t="s">
        <v>2866</v>
      </c>
      <c r="AY189" s="265" t="s">
        <v>3598</v>
      </c>
      <c r="AZ189" s="265" t="s">
        <v>3599</v>
      </c>
      <c r="BA189" s="143" t="s">
        <v>136</v>
      </c>
      <c r="BB189" s="128"/>
      <c r="BC189" s="128"/>
      <c r="BD189" s="128"/>
      <c r="BE189" s="373"/>
      <c r="BF189" s="448"/>
      <c r="BG189" s="374"/>
      <c r="BH189" s="131"/>
    </row>
    <row r="190" spans="1:1023" ht="75" customHeight="1" x14ac:dyDescent="0.3">
      <c r="A190" s="430">
        <v>55</v>
      </c>
      <c r="B190" s="433" t="s">
        <v>712</v>
      </c>
      <c r="C190" s="367"/>
      <c r="D190" s="433" t="s">
        <v>1303</v>
      </c>
      <c r="E190" s="433" t="s">
        <v>1304</v>
      </c>
      <c r="F190" s="427"/>
      <c r="G190" s="424"/>
      <c r="H190" s="368"/>
      <c r="I190" s="425"/>
      <c r="J190" s="136" t="s">
        <v>756</v>
      </c>
      <c r="K190" s="137" t="s">
        <v>1327</v>
      </c>
      <c r="L190" s="425"/>
      <c r="M190" s="425"/>
      <c r="N190" s="426"/>
      <c r="O190" s="369"/>
      <c r="P190" s="391"/>
      <c r="Q190" s="385"/>
      <c r="R190" s="393"/>
      <c r="S190" s="394"/>
      <c r="T190" s="385"/>
      <c r="U190" s="404"/>
      <c r="V190" s="136" t="s">
        <v>139</v>
      </c>
      <c r="W190" s="116" t="s">
        <v>1328</v>
      </c>
      <c r="X190" s="117" t="s">
        <v>1329</v>
      </c>
      <c r="Y190" s="118" t="s">
        <v>1319</v>
      </c>
      <c r="Z190" s="119" t="s">
        <v>1313</v>
      </c>
      <c r="AA190" s="120" t="str">
        <f t="shared" si="5"/>
        <v>Probabilidad</v>
      </c>
      <c r="AB190" s="121" t="s">
        <v>740</v>
      </c>
      <c r="AC190" s="121" t="s">
        <v>728</v>
      </c>
      <c r="AD190" s="122" t="str">
        <f t="shared" si="6"/>
        <v>30%</v>
      </c>
      <c r="AE190" s="121" t="s">
        <v>729</v>
      </c>
      <c r="AF190" s="121" t="s">
        <v>730</v>
      </c>
      <c r="AG190" s="121" t="s">
        <v>731</v>
      </c>
      <c r="AH190" s="123">
        <f t="shared" si="242"/>
        <v>4.2335999999999999E-2</v>
      </c>
      <c r="AI190" s="122">
        <f t="shared" si="7"/>
        <v>4.2335999999999999E-2</v>
      </c>
      <c r="AJ190" s="387"/>
      <c r="AK190" s="388"/>
      <c r="AL190" s="124">
        <f t="shared" si="241"/>
        <v>0.6</v>
      </c>
      <c r="AM190" s="389"/>
      <c r="AN190" s="388"/>
      <c r="AO190" s="384"/>
      <c r="AP190" s="367"/>
      <c r="AQ190" s="120" t="s">
        <v>145</v>
      </c>
      <c r="AR190" s="134" t="s">
        <v>94</v>
      </c>
      <c r="AS190" s="134" t="s">
        <v>94</v>
      </c>
      <c r="AT190" s="134" t="s">
        <v>94</v>
      </c>
      <c r="AU190" s="134" t="s">
        <v>94</v>
      </c>
      <c r="AV190" s="371"/>
      <c r="AW190" s="142" t="s">
        <v>139</v>
      </c>
      <c r="AX190" s="264" t="s">
        <v>2866</v>
      </c>
      <c r="AY190" s="265" t="s">
        <v>3600</v>
      </c>
      <c r="AZ190" s="300" t="s">
        <v>3601</v>
      </c>
      <c r="BA190" s="143" t="s">
        <v>145</v>
      </c>
      <c r="BB190" s="128"/>
      <c r="BC190" s="128"/>
      <c r="BD190" s="128"/>
      <c r="BE190" s="373"/>
      <c r="BF190" s="448"/>
      <c r="BG190" s="374"/>
      <c r="BH190" s="131"/>
    </row>
    <row r="191" spans="1:1023" ht="18.95" customHeight="1" x14ac:dyDescent="0.3">
      <c r="A191" s="430">
        <v>55</v>
      </c>
      <c r="B191" s="433" t="s">
        <v>712</v>
      </c>
      <c r="C191" s="367"/>
      <c r="D191" s="433" t="s">
        <v>1303</v>
      </c>
      <c r="E191" s="433" t="s">
        <v>1304</v>
      </c>
      <c r="F191" s="427"/>
      <c r="G191" s="424"/>
      <c r="H191" s="368"/>
      <c r="I191" s="425"/>
      <c r="J191" s="136" t="s">
        <v>757</v>
      </c>
      <c r="K191" s="137"/>
      <c r="L191" s="425"/>
      <c r="M191" s="425"/>
      <c r="N191" s="426"/>
      <c r="O191" s="369"/>
      <c r="P191" s="391"/>
      <c r="Q191" s="385"/>
      <c r="R191" s="393"/>
      <c r="S191" s="394"/>
      <c r="T191" s="385"/>
      <c r="U191" s="404"/>
      <c r="V191" s="136" t="s">
        <v>150</v>
      </c>
      <c r="W191" s="116"/>
      <c r="X191" s="117"/>
      <c r="Y191" s="118"/>
      <c r="Z191" s="116"/>
      <c r="AA191" s="120" t="str">
        <f t="shared" si="5"/>
        <v/>
      </c>
      <c r="AB191" s="121"/>
      <c r="AC191" s="121"/>
      <c r="AD191" s="122" t="str">
        <f t="shared" si="6"/>
        <v/>
      </c>
      <c r="AE191" s="121"/>
      <c r="AF191" s="121"/>
      <c r="AG191" s="121"/>
      <c r="AH191" s="123" t="str">
        <f t="shared" si="242"/>
        <v/>
      </c>
      <c r="AI191" s="122" t="str">
        <f t="shared" si="7"/>
        <v/>
      </c>
      <c r="AJ191" s="387"/>
      <c r="AK191" s="388"/>
      <c r="AL191" s="124" t="str">
        <f t="shared" si="241"/>
        <v/>
      </c>
      <c r="AM191" s="389"/>
      <c r="AN191" s="388"/>
      <c r="AO191" s="384"/>
      <c r="AP191" s="367"/>
      <c r="AQ191" s="120" t="s">
        <v>155</v>
      </c>
      <c r="AR191" s="119"/>
      <c r="AS191" s="119"/>
      <c r="AT191" s="126"/>
      <c r="AU191" s="119"/>
      <c r="AV191" s="371"/>
      <c r="AW191" s="142" t="s">
        <v>150</v>
      </c>
      <c r="AX191" s="128"/>
      <c r="AY191" s="129"/>
      <c r="AZ191" s="130"/>
      <c r="BA191" s="143" t="s">
        <v>155</v>
      </c>
      <c r="BB191" s="128"/>
      <c r="BC191" s="128"/>
      <c r="BD191" s="128"/>
      <c r="BE191" s="373"/>
      <c r="BF191" s="448"/>
      <c r="BG191" s="374"/>
      <c r="BH191" s="131"/>
    </row>
    <row r="192" spans="1:1023" ht="23.1" customHeight="1" x14ac:dyDescent="0.3">
      <c r="A192" s="431">
        <v>55</v>
      </c>
      <c r="B192" s="434" t="s">
        <v>712</v>
      </c>
      <c r="C192" s="367"/>
      <c r="D192" s="434" t="s">
        <v>1303</v>
      </c>
      <c r="E192" s="434" t="s">
        <v>1304</v>
      </c>
      <c r="F192" s="427"/>
      <c r="G192" s="424"/>
      <c r="H192" s="368"/>
      <c r="I192" s="425"/>
      <c r="J192" s="136" t="s">
        <v>758</v>
      </c>
      <c r="K192" s="137"/>
      <c r="L192" s="425"/>
      <c r="M192" s="425"/>
      <c r="N192" s="426"/>
      <c r="O192" s="369"/>
      <c r="P192" s="392"/>
      <c r="Q192" s="385"/>
      <c r="R192" s="393"/>
      <c r="S192" s="394"/>
      <c r="T192" s="385"/>
      <c r="U192" s="405"/>
      <c r="V192" s="136" t="s">
        <v>161</v>
      </c>
      <c r="W192" s="116"/>
      <c r="X192" s="117"/>
      <c r="Y192" s="118"/>
      <c r="Z192" s="116"/>
      <c r="AA192" s="120" t="str">
        <f t="shared" si="5"/>
        <v/>
      </c>
      <c r="AB192" s="121"/>
      <c r="AC192" s="121"/>
      <c r="AD192" s="122" t="str">
        <f t="shared" si="6"/>
        <v/>
      </c>
      <c r="AE192" s="121"/>
      <c r="AF192" s="121"/>
      <c r="AG192" s="121"/>
      <c r="AH192" s="123" t="str">
        <f t="shared" si="242"/>
        <v/>
      </c>
      <c r="AI192" s="122" t="str">
        <f t="shared" si="7"/>
        <v/>
      </c>
      <c r="AJ192" s="387"/>
      <c r="AK192" s="388"/>
      <c r="AL192" s="124" t="str">
        <f t="shared" si="241"/>
        <v/>
      </c>
      <c r="AM192" s="389"/>
      <c r="AN192" s="388"/>
      <c r="AO192" s="384"/>
      <c r="AP192" s="367"/>
      <c r="AQ192" s="120" t="s">
        <v>162</v>
      </c>
      <c r="AR192" s="119"/>
      <c r="AS192" s="119"/>
      <c r="AT192" s="126"/>
      <c r="AU192" s="119"/>
      <c r="AV192" s="372"/>
      <c r="AW192" s="142" t="s">
        <v>161</v>
      </c>
      <c r="AX192" s="128"/>
      <c r="AY192" s="129"/>
      <c r="AZ192" s="130"/>
      <c r="BA192" s="143" t="s">
        <v>162</v>
      </c>
      <c r="BB192" s="128"/>
      <c r="BC192" s="128"/>
      <c r="BD192" s="128"/>
      <c r="BE192" s="373"/>
      <c r="BF192" s="449"/>
      <c r="BG192" s="374"/>
      <c r="BH192" s="131"/>
    </row>
    <row r="193" spans="1:1022" s="144" customFormat="1" ht="93" customHeight="1" x14ac:dyDescent="0.25">
      <c r="A193" s="429">
        <v>56</v>
      </c>
      <c r="B193" s="432" t="s">
        <v>712</v>
      </c>
      <c r="C193" s="367" t="s">
        <v>713</v>
      </c>
      <c r="D193" s="432" t="s">
        <v>1303</v>
      </c>
      <c r="E193" s="432" t="s">
        <v>1330</v>
      </c>
      <c r="F193" s="427" t="s">
        <v>1331</v>
      </c>
      <c r="G193" s="424" t="s">
        <v>1332</v>
      </c>
      <c r="H193" s="368" t="str">
        <f>IF(B193="Seguridad_Información","Posibilidad de "&amp;C193&amp;"con "&amp;M193&amp;" "&amp;"por"&amp;" "&amp;I193&amp;" "&amp;"debido a"&amp;" "&amp;L193,"Posibilidad de"&amp;" "&amp;M193&amp;" "&amp;"por"&amp;" "&amp;I193&amp;" debido a"&amp;" "&amp;L193)</f>
        <v>Posibilidad de Afectación Económica y Reputacional por procesos documentados de manera indebida o desactualizados debido a desconocimiento técnico y/o falencias en los controles en la documentación del SIG</v>
      </c>
      <c r="I193" s="425" t="s">
        <v>1333</v>
      </c>
      <c r="J193" s="136" t="s">
        <v>717</v>
      </c>
      <c r="K193" s="137" t="s">
        <v>1334</v>
      </c>
      <c r="L193" s="425" t="s">
        <v>1335</v>
      </c>
      <c r="M193" s="425" t="s">
        <v>763</v>
      </c>
      <c r="N193" s="426" t="s">
        <v>1336</v>
      </c>
      <c r="O193" s="369" t="s">
        <v>722</v>
      </c>
      <c r="P193" s="390" t="str">
        <f>IF(OR($O193=[3]Tabla_Probabilidad!$D$30,$O193=[3]Tabla_Probabilidad!$D$32,$O193=[3]Tabla_Probabilidad!$J$32),"Muy Baja",IF(OR($O193=[3]Tabla_Probabilidad!$E$30,$O193=[3]Tabla_Probabilidad!$E$32,$O193=[3]Tabla_Probabilidad!$K$32),"Baja",IF(OR($O193=[3]Tabla_Probabilidad!$F$30,$O193=[3]Tabla_Probabilidad!$F$32,$O193=[3]Tabla_Probabilidad!$L$32),"Media",IF(OR($O193=[3]Tabla_Probabilidad!$G$30,$O193=[3]Tabla_Probabilidad!$G$32,$O193=[3]Tabla_Probabilidad!$M$32),"Alta",IF(OR($O193=[3]Tabla_Probabilidad!$H$30,$O193=[3]Tabla_Probabilidad!$H$32,$O193=[3]Tabla_Probabilidad!$N$32),"Muy Alta","")))))</f>
        <v>Media</v>
      </c>
      <c r="Q193" s="385">
        <f t="shared" ref="Q193" si="243">IF(P193="","",IF(P193="Muy Baja",0.2,IF(P193="Baja",0.4,IF(P193="Media",0.6,IF(P193="Alta",0.8,IF(P193="Muy Alta",1,))))))</f>
        <v>0.6</v>
      </c>
      <c r="R193" s="393" t="s">
        <v>723</v>
      </c>
      <c r="S193" s="394" t="str">
        <f>IF(OR($R193=[3]Tabla_Impacto!$D$24,$R193=[3]Tabla_Impacto!$D$27,$R193=[3]Tabla_Impacto!$J$24,$R193=[3]Tabla_Impacto!$P$26,$R193=[3]Tabla_Impacto!$V$26,$R193=[3]Tabla_Impacto!$AB$26),"Leve",IF(OR($R193=[3]Tabla_Impacto!$E$24,$R193=[3]Tabla_Impacto!$E$27,$R193=[3]Tabla_Impacto!$K$24,$R193=[3]Tabla_Impacto!$Q$26,$R193=[3]Tabla_Impacto!$W$26,$R193=[3]Tabla_Impacto!$AC$26),"Menor",IF(OR($R193=[3]Tabla_Impacto!$F$24,$R193=[3]Tabla_Impacto!$F$27,$R193=[3]Tabla_Impacto!$L$24,$R193=[3]Tabla_Impacto!$R$26,$R193=[3]Tabla_Impacto!$X$26,$R193=[3]Tabla_Impacto!$AD$26),"Moderado",IF(OR($R193=[3]Tabla_Impacto!$G$24,$R193=[3]Tabla_Impacto!$G$27,$R193=[3]Tabla_Impacto!$M$24,$R193=[3]Tabla_Impacto!$S$26,$R193=[3]Tabla_Impacto!$Y$26,$R193=[3]Tabla_Impacto!$AE$26),"Mayor",IF(OR($R193=[3]Tabla_Impacto!$H$24,$R193=[3]Tabla_Impacto!$H$27,$R193=[3]Tabla_Impacto!$N$24,$R193=[3]Tabla_Impacto!$T$26,$R193=[3]Tabla_Impacto!$Z$26,$R193=[3]Tabla_Impacto!$AF$26),"Catastrófico","")))))</f>
        <v>Moderado</v>
      </c>
      <c r="T193" s="385">
        <f t="shared" ref="T193" si="244">IF(S193="","",IF(S193="Leve",0.2,IF(S193="Menor",0.4,IF(S193="Moderado",0.6,IF(S193="Mayor",0.8,IF(S193="Catastrófico",1,))))))</f>
        <v>0.6</v>
      </c>
      <c r="U193" s="403" t="str">
        <f t="shared" ref="U193" si="245">IF(OR(AND(P193="Muy Baja",S193="Leve"),AND(P193="Muy Baja",S193="Menor"),AND(P193="Baja",S193="Leve")),"Bajo",IF(OR(AND(P193="Muy baja",S193="Moderado"),AND(P193="Baja",S193="Menor"),AND(P193="Baja",S193="Moderado"),AND(P193="Media",S193="Leve"),AND(P193="Media",S193="Menor"),AND(P193="Media",S193="Moderado"),AND(P193="Alta",S193="Leve"),AND(P193="Alta",S193="Menor")),"Moderado",IF(OR(AND(P193="Muy Baja",S193="Mayor"),AND(P193="Baja",S193="Mayor"),AND(P193="Media",S193="Mayor"),AND(P193="Alta",S193="Moderado"),AND(P193="Alta",S193="Mayor"),AND(P193="Muy Alta",S193="Leve"),AND(P193="Muy Alta",S193="Menor"),AND(P193="Muy Alta",S193="Moderado"),AND(P193="Muy Alta",S193="Mayor")),"Alto",IF(OR(AND(P193="Muy Baja",S193="Catastrófico"),AND(P193="Baja",S193="Catastrófico"),AND(P193="Media",S193="Catastrófico"),AND(P193="Alta",S193="Catastrófico"),AND(P193="Muy Alta",S193="Catastrófico")),"Extremo",""))))</f>
        <v>Moderado</v>
      </c>
      <c r="V193" s="136" t="s">
        <v>91</v>
      </c>
      <c r="W193" s="116" t="s">
        <v>1337</v>
      </c>
      <c r="X193" s="117" t="s">
        <v>1338</v>
      </c>
      <c r="Y193" s="118" t="s">
        <v>1339</v>
      </c>
      <c r="Z193" s="119" t="s">
        <v>1313</v>
      </c>
      <c r="AA193" s="120" t="str">
        <f t="shared" si="5"/>
        <v>Probabilidad</v>
      </c>
      <c r="AB193" s="121" t="s">
        <v>740</v>
      </c>
      <c r="AC193" s="121" t="s">
        <v>728</v>
      </c>
      <c r="AD193" s="122" t="str">
        <f t="shared" si="6"/>
        <v>30%</v>
      </c>
      <c r="AE193" s="121" t="s">
        <v>729</v>
      </c>
      <c r="AF193" s="121" t="s">
        <v>730</v>
      </c>
      <c r="AG193" s="121" t="s">
        <v>731</v>
      </c>
      <c r="AH193" s="123">
        <f>IFERROR(IF(AA193="Probabilidad",(Q193-(+Q193*AD193)),IF(AA193="Impacto",Q193,"")),"")</f>
        <v>0.42</v>
      </c>
      <c r="AI193" s="122">
        <f t="shared" si="7"/>
        <v>0.42</v>
      </c>
      <c r="AJ193" s="387" t="str">
        <f t="shared" ref="AJ193" si="246">IFERROR(IF(AK193="","",IF(AK193&lt;=0.2,"Muy Baja",IF(AK193&lt;=0.4,"Baja",IF(AK193&lt;=0.6,"Media",IF(AK193&lt;=0.8,"Alta","Muy Alta"))))),"")</f>
        <v>Muy Baja</v>
      </c>
      <c r="AK193" s="388">
        <f t="shared" ref="AK193" si="247">IFERROR(LOOKUP(MAX(AI193:AI199)+1,(AI193:AI199)),"")</f>
        <v>5.4431999999999994E-2</v>
      </c>
      <c r="AL193" s="124">
        <f>IFERROR(IF(AA193="Impacto",(T193-(+T193*AD193)),IF(AA193="Probabilidad",T193,"")),"")</f>
        <v>0.6</v>
      </c>
      <c r="AM193" s="389" t="str">
        <f t="shared" ref="AM193" si="248">IFERROR(IF(AN193="","",IF(AN193&lt;=0.2,"Leve",IF(AN193&lt;=0.4,"Menor",IF(AN193&lt;=0.6,"Moderado",IF(AN193&lt;=0.8,"Mayor","Catastrófico"))))),"")</f>
        <v>Moderado</v>
      </c>
      <c r="AN193" s="388">
        <f t="shared" ref="AN193" si="249">IFERROR(LOOKUP(MAX(AL193:AL199)+1,(AL193:AL199)),"")</f>
        <v>0.6</v>
      </c>
      <c r="AO193" s="384" t="str">
        <f t="shared" ref="AO193" si="250">IFERROR(IF(OR(AND(AJ193="Muy Baja",AM193="Leve"),AND(AJ193="Muy Baja",AM193="Menor"),AND(AJ193="Baja",AM193="Leve")),"Bajo",IF(OR(AND(AJ193="Muy baja",AM193="Moderado"),AND(AJ193="Baja",AM193="Menor"),AND(AJ193="Baja",AM193="Moderado"),AND(AJ193="Media",AM193="Leve"),AND(AJ193="Media",AM193="Menor"),AND(AJ193="Media",AM193="Moderado"),AND(AJ193="Alta",AM193="Leve"),AND(AJ193="Alta",AM193="Menor")),"Moderado",IF(OR(AND(AJ193="Muy Baja",AM193="Mayor"),AND(AJ193="Baja",AM193="Mayor"),AND(AJ193="Media",AM193="Mayor"),AND(AJ193="Alta",AM193="Moderado"),AND(AJ193="Alta",AM193="Mayor"),AND(AJ193="Muy Alta",AM193="Leve"),AND(AJ193="Muy Alta",AM193="Menor"),AND(AJ193="Muy Alta",AM193="Moderado"),AND(AJ193="Muy Alta",AM193="Mayor")),"Alto",IF(OR(AND(AJ193="Muy Baja",AM193="Catastrófico"),AND(AJ193="Baja",AM193="Catastrófico"),AND(AJ193="Media",AM193="Catastrófico"),AND(AJ193="Alta",AM193="Catastrófico"),AND(AJ193="Muy Alta",AM193="Catastrófico")),"Extremo","")))),"")</f>
        <v>Moderado</v>
      </c>
      <c r="AP193" s="367" t="s">
        <v>104</v>
      </c>
      <c r="AQ193" s="120" t="s">
        <v>105</v>
      </c>
      <c r="AR193" s="134" t="s">
        <v>94</v>
      </c>
      <c r="AS193" s="134" t="s">
        <v>94</v>
      </c>
      <c r="AT193" s="134" t="s">
        <v>94</v>
      </c>
      <c r="AU193" s="134" t="s">
        <v>94</v>
      </c>
      <c r="AV193" s="370" t="s">
        <v>1340</v>
      </c>
      <c r="AW193" s="142" t="s">
        <v>91</v>
      </c>
      <c r="AX193" s="264" t="s">
        <v>2866</v>
      </c>
      <c r="AY193" s="265" t="s">
        <v>3602</v>
      </c>
      <c r="AZ193" s="265" t="s">
        <v>3603</v>
      </c>
      <c r="BA193" s="143" t="s">
        <v>105</v>
      </c>
      <c r="BB193" s="128"/>
      <c r="BC193" s="128"/>
      <c r="BD193" s="128"/>
      <c r="BE193" s="373" t="s">
        <v>2891</v>
      </c>
      <c r="BF193" s="447" t="s">
        <v>3626</v>
      </c>
      <c r="BG193" s="374"/>
      <c r="BH193" s="131"/>
      <c r="BI193" s="90"/>
      <c r="BJ193" s="90"/>
      <c r="BK193" s="90"/>
      <c r="BL193" s="90"/>
      <c r="BM193" s="90"/>
      <c r="BN193" s="90"/>
      <c r="BO193" s="90"/>
      <c r="BP193" s="90"/>
      <c r="BQ193" s="90"/>
      <c r="BR193" s="90"/>
      <c r="BS193" s="90"/>
      <c r="BT193" s="90"/>
      <c r="BU193" s="90"/>
      <c r="BV193" s="90"/>
      <c r="BW193" s="90"/>
      <c r="BX193" s="90"/>
      <c r="BY193" s="90"/>
      <c r="BZ193" s="90"/>
      <c r="CA193" s="90"/>
      <c r="CB193" s="90"/>
      <c r="CC193" s="90"/>
      <c r="CD193" s="90"/>
      <c r="CE193" s="90"/>
      <c r="CF193" s="90"/>
      <c r="CG193" s="90"/>
      <c r="CH193" s="90"/>
      <c r="CI193" s="90"/>
      <c r="CJ193" s="90"/>
      <c r="CK193" s="90"/>
      <c r="CL193" s="90"/>
      <c r="CM193" s="90"/>
      <c r="CN193" s="90"/>
      <c r="CO193" s="90"/>
      <c r="CP193" s="90"/>
      <c r="CQ193" s="90"/>
      <c r="CR193" s="90"/>
      <c r="CS193" s="90"/>
      <c r="CT193" s="90"/>
      <c r="CU193" s="90"/>
      <c r="CV193" s="90"/>
      <c r="CW193" s="90"/>
      <c r="CX193" s="90"/>
      <c r="CY193" s="90"/>
      <c r="CZ193" s="90"/>
      <c r="DA193" s="90"/>
      <c r="DB193" s="90"/>
      <c r="DC193" s="90"/>
      <c r="DD193" s="90"/>
      <c r="DE193" s="90"/>
      <c r="DF193" s="90"/>
      <c r="DG193" s="90"/>
      <c r="DH193" s="90"/>
      <c r="DI193" s="90"/>
      <c r="DJ193" s="90"/>
      <c r="DK193" s="90"/>
      <c r="DL193" s="90"/>
      <c r="DM193" s="90"/>
      <c r="DN193" s="90"/>
      <c r="DO193" s="90"/>
      <c r="DP193" s="90"/>
      <c r="DQ193" s="90"/>
      <c r="DR193" s="90"/>
      <c r="DS193" s="90"/>
      <c r="DT193" s="90"/>
      <c r="DU193" s="90"/>
      <c r="DV193" s="90"/>
      <c r="DW193" s="90"/>
      <c r="DX193" s="90"/>
      <c r="DY193" s="90"/>
      <c r="DZ193" s="90"/>
      <c r="EA193" s="90"/>
      <c r="EB193" s="90"/>
      <c r="EC193" s="90"/>
      <c r="ED193" s="90"/>
      <c r="EE193" s="90"/>
      <c r="EF193" s="90"/>
      <c r="EG193" s="90"/>
      <c r="EH193" s="90"/>
      <c r="EI193" s="90"/>
      <c r="EJ193" s="90"/>
      <c r="EK193" s="90"/>
      <c r="EL193" s="90"/>
      <c r="EM193" s="90"/>
      <c r="EN193" s="90"/>
      <c r="EO193" s="90"/>
      <c r="EP193" s="90"/>
      <c r="EQ193" s="90"/>
      <c r="ER193" s="90"/>
      <c r="ES193" s="90"/>
      <c r="ET193" s="90"/>
      <c r="EU193" s="90"/>
      <c r="EV193" s="90"/>
      <c r="EW193" s="90"/>
      <c r="EX193" s="90"/>
      <c r="EY193" s="90"/>
      <c r="EZ193" s="90"/>
      <c r="FA193" s="90"/>
      <c r="FB193" s="90"/>
      <c r="FC193" s="90"/>
      <c r="FD193" s="90"/>
      <c r="FE193" s="90"/>
      <c r="FF193" s="90"/>
      <c r="FG193" s="90"/>
      <c r="FH193" s="90"/>
      <c r="FI193" s="90"/>
      <c r="FJ193" s="90"/>
      <c r="FK193" s="90"/>
      <c r="FL193" s="90"/>
      <c r="FM193" s="90"/>
      <c r="FN193" s="90"/>
      <c r="FO193" s="90"/>
      <c r="FP193" s="90"/>
      <c r="FQ193" s="90"/>
      <c r="FR193" s="90"/>
      <c r="FS193" s="90"/>
      <c r="FT193" s="90"/>
      <c r="FU193" s="90"/>
      <c r="FV193" s="90"/>
      <c r="FW193" s="90"/>
      <c r="FX193" s="90"/>
      <c r="FY193" s="90"/>
      <c r="FZ193" s="90"/>
      <c r="GA193" s="90"/>
      <c r="GB193" s="90"/>
      <c r="GC193" s="90"/>
      <c r="GD193" s="90"/>
      <c r="GE193" s="90"/>
      <c r="GF193" s="90"/>
      <c r="GG193" s="90"/>
      <c r="GH193" s="90"/>
      <c r="GI193" s="90"/>
      <c r="GJ193" s="90"/>
      <c r="GK193" s="90"/>
      <c r="GL193" s="90"/>
      <c r="GM193" s="90"/>
      <c r="GN193" s="90"/>
      <c r="GO193" s="90"/>
      <c r="GP193" s="90"/>
      <c r="GQ193" s="90"/>
      <c r="GR193" s="90"/>
      <c r="GS193" s="90"/>
      <c r="GT193" s="90"/>
      <c r="GU193" s="90"/>
      <c r="GV193" s="90"/>
      <c r="GW193" s="90"/>
      <c r="GX193" s="90"/>
      <c r="GY193" s="90"/>
      <c r="GZ193" s="90"/>
      <c r="HA193" s="90"/>
      <c r="HB193" s="90"/>
      <c r="HC193" s="90"/>
      <c r="HD193" s="90"/>
      <c r="HE193" s="90"/>
      <c r="HF193" s="90"/>
      <c r="HG193" s="90"/>
      <c r="HH193" s="90"/>
      <c r="HI193" s="90"/>
      <c r="HJ193" s="90"/>
      <c r="HK193" s="90"/>
      <c r="HL193" s="90"/>
      <c r="HM193" s="90"/>
      <c r="HN193" s="90"/>
      <c r="HO193" s="90"/>
      <c r="HP193" s="90"/>
      <c r="HQ193" s="90"/>
      <c r="HR193" s="90"/>
      <c r="HS193" s="90"/>
      <c r="HT193" s="90"/>
      <c r="HU193" s="90"/>
      <c r="HV193" s="90"/>
      <c r="HW193" s="90"/>
      <c r="HX193" s="90"/>
      <c r="HY193" s="90"/>
      <c r="HZ193" s="90"/>
      <c r="IA193" s="90"/>
      <c r="IB193" s="90"/>
      <c r="IC193" s="90"/>
      <c r="ID193" s="90"/>
      <c r="IE193" s="90"/>
      <c r="IF193" s="90"/>
      <c r="IG193" s="90"/>
      <c r="IH193" s="90"/>
      <c r="II193" s="90"/>
      <c r="IJ193" s="90"/>
      <c r="IK193" s="90"/>
      <c r="IL193" s="90"/>
      <c r="IM193" s="90"/>
      <c r="IN193" s="90"/>
      <c r="IO193" s="90"/>
      <c r="IP193" s="90"/>
      <c r="IQ193" s="90"/>
      <c r="IR193" s="90"/>
      <c r="IS193" s="90"/>
      <c r="IT193" s="90"/>
      <c r="IU193" s="90"/>
      <c r="IV193" s="90"/>
      <c r="IW193" s="90"/>
      <c r="IX193" s="90"/>
      <c r="IY193" s="90"/>
      <c r="IZ193" s="90"/>
      <c r="JA193" s="90"/>
      <c r="JB193" s="90"/>
      <c r="JC193" s="90"/>
      <c r="JD193" s="90"/>
      <c r="JE193" s="90"/>
      <c r="JF193" s="90"/>
      <c r="JG193" s="90"/>
      <c r="JH193" s="90"/>
      <c r="JI193" s="90"/>
      <c r="JJ193" s="90"/>
      <c r="JK193" s="90"/>
      <c r="JL193" s="90"/>
      <c r="JM193" s="90"/>
      <c r="JN193" s="90"/>
      <c r="JO193" s="90"/>
      <c r="JP193" s="90"/>
      <c r="JQ193" s="90"/>
      <c r="JR193" s="90"/>
      <c r="JS193" s="90"/>
      <c r="JT193" s="90"/>
      <c r="JU193" s="90"/>
      <c r="JV193" s="90"/>
      <c r="JW193" s="90"/>
      <c r="JX193" s="90"/>
      <c r="JY193" s="90"/>
      <c r="JZ193" s="90"/>
      <c r="KA193" s="90"/>
      <c r="KB193" s="90"/>
      <c r="KC193" s="90"/>
      <c r="KD193" s="90"/>
      <c r="KE193" s="90"/>
      <c r="KF193" s="90"/>
      <c r="KG193" s="90"/>
      <c r="KH193" s="90"/>
      <c r="KI193" s="90"/>
      <c r="KJ193" s="90"/>
      <c r="KK193" s="90"/>
      <c r="KL193" s="90"/>
      <c r="KM193" s="90"/>
      <c r="KN193" s="90"/>
      <c r="KO193" s="90"/>
      <c r="KP193" s="90"/>
      <c r="KQ193" s="90"/>
      <c r="KR193" s="90"/>
      <c r="KS193" s="90"/>
      <c r="KT193" s="90"/>
      <c r="KU193" s="90"/>
      <c r="KV193" s="90"/>
      <c r="KW193" s="90"/>
      <c r="KX193" s="90"/>
      <c r="KY193" s="90"/>
      <c r="KZ193" s="90"/>
      <c r="LA193" s="90"/>
      <c r="LB193" s="90"/>
      <c r="LC193" s="90"/>
      <c r="LD193" s="90"/>
      <c r="LE193" s="90"/>
      <c r="LF193" s="90"/>
      <c r="LG193" s="90"/>
      <c r="LH193" s="90"/>
      <c r="LI193" s="90"/>
      <c r="LJ193" s="90"/>
      <c r="LK193" s="90"/>
      <c r="LL193" s="90"/>
      <c r="LM193" s="90"/>
      <c r="LN193" s="90"/>
      <c r="LO193" s="90"/>
      <c r="LP193" s="90"/>
      <c r="LQ193" s="90"/>
      <c r="LR193" s="90"/>
      <c r="LS193" s="90"/>
      <c r="LT193" s="90"/>
      <c r="LU193" s="90"/>
      <c r="LV193" s="90"/>
      <c r="LW193" s="90"/>
      <c r="LX193" s="90"/>
      <c r="LY193" s="90"/>
      <c r="LZ193" s="90"/>
      <c r="MA193" s="90"/>
      <c r="MB193" s="90"/>
      <c r="MC193" s="90"/>
      <c r="MD193" s="90"/>
      <c r="ME193" s="90"/>
      <c r="MF193" s="90"/>
      <c r="MG193" s="90"/>
      <c r="MH193" s="90"/>
      <c r="MI193" s="90"/>
      <c r="MJ193" s="90"/>
      <c r="MK193" s="90"/>
      <c r="ML193" s="90"/>
      <c r="MM193" s="90"/>
      <c r="MN193" s="90"/>
      <c r="MO193" s="90"/>
      <c r="MP193" s="90"/>
      <c r="MQ193" s="90"/>
      <c r="MR193" s="90"/>
      <c r="MS193" s="90"/>
      <c r="MT193" s="90"/>
      <c r="MU193" s="90"/>
      <c r="MV193" s="90"/>
      <c r="MW193" s="90"/>
      <c r="MX193" s="90"/>
      <c r="MY193" s="90"/>
      <c r="MZ193" s="90"/>
      <c r="NA193" s="90"/>
      <c r="NB193" s="90"/>
      <c r="NC193" s="90"/>
      <c r="ND193" s="90"/>
      <c r="NE193" s="90"/>
      <c r="NF193" s="90"/>
      <c r="NG193" s="90"/>
      <c r="NH193" s="90"/>
      <c r="NI193" s="90"/>
      <c r="NJ193" s="90"/>
      <c r="NK193" s="90"/>
      <c r="NL193" s="90"/>
      <c r="NM193" s="90"/>
      <c r="NN193" s="90"/>
      <c r="NO193" s="90"/>
      <c r="NP193" s="90"/>
      <c r="NQ193" s="90"/>
      <c r="NR193" s="90"/>
      <c r="NS193" s="90"/>
      <c r="NT193" s="90"/>
      <c r="NU193" s="90"/>
      <c r="NV193" s="90"/>
      <c r="NW193" s="90"/>
      <c r="NX193" s="90"/>
      <c r="NY193" s="90"/>
      <c r="NZ193" s="90"/>
      <c r="OA193" s="90"/>
      <c r="OB193" s="90"/>
      <c r="OC193" s="90"/>
      <c r="OD193" s="90"/>
      <c r="OE193" s="90"/>
      <c r="OF193" s="90"/>
      <c r="OG193" s="90"/>
      <c r="OH193" s="90"/>
      <c r="OI193" s="90"/>
      <c r="OJ193" s="90"/>
      <c r="OK193" s="90"/>
      <c r="OL193" s="90"/>
      <c r="OM193" s="90"/>
      <c r="ON193" s="90"/>
      <c r="OO193" s="90"/>
      <c r="OP193" s="90"/>
      <c r="OQ193" s="90"/>
      <c r="OR193" s="90"/>
      <c r="OS193" s="90"/>
      <c r="OT193" s="90"/>
      <c r="OU193" s="90"/>
      <c r="OV193" s="90"/>
      <c r="OW193" s="90"/>
      <c r="OX193" s="90"/>
      <c r="OY193" s="90"/>
      <c r="OZ193" s="90"/>
      <c r="PA193" s="90"/>
      <c r="PB193" s="90"/>
      <c r="PC193" s="90"/>
      <c r="PD193" s="90"/>
      <c r="PE193" s="90"/>
      <c r="PF193" s="90"/>
      <c r="PG193" s="90"/>
      <c r="PH193" s="90"/>
      <c r="PI193" s="90"/>
      <c r="PJ193" s="90"/>
      <c r="PK193" s="90"/>
      <c r="PL193" s="90"/>
      <c r="PM193" s="90"/>
      <c r="PN193" s="90"/>
      <c r="PO193" s="90"/>
      <c r="PP193" s="90"/>
      <c r="PQ193" s="90"/>
      <c r="PR193" s="90"/>
      <c r="PS193" s="90"/>
      <c r="PT193" s="90"/>
      <c r="PU193" s="90"/>
      <c r="PV193" s="90"/>
      <c r="PW193" s="90"/>
      <c r="PX193" s="90"/>
      <c r="PY193" s="90"/>
      <c r="PZ193" s="90"/>
      <c r="QA193" s="90"/>
      <c r="QB193" s="90"/>
      <c r="QC193" s="90"/>
      <c r="QD193" s="90"/>
      <c r="QE193" s="90"/>
      <c r="QF193" s="90"/>
      <c r="QG193" s="90"/>
      <c r="QH193" s="90"/>
      <c r="QI193" s="90"/>
      <c r="QJ193" s="90"/>
      <c r="QK193" s="90"/>
      <c r="QL193" s="90"/>
      <c r="QM193" s="90"/>
      <c r="QN193" s="90"/>
      <c r="QO193" s="90"/>
      <c r="QP193" s="90"/>
      <c r="QQ193" s="90"/>
      <c r="QR193" s="90"/>
      <c r="QS193" s="90"/>
      <c r="QT193" s="90"/>
      <c r="QU193" s="90"/>
      <c r="QV193" s="90"/>
      <c r="QW193" s="90"/>
      <c r="QX193" s="90"/>
      <c r="QY193" s="90"/>
      <c r="QZ193" s="90"/>
      <c r="RA193" s="90"/>
      <c r="RB193" s="90"/>
      <c r="RC193" s="90"/>
      <c r="RD193" s="90"/>
      <c r="RE193" s="90"/>
      <c r="RF193" s="90"/>
      <c r="RG193" s="90"/>
      <c r="RH193" s="90"/>
      <c r="RI193" s="90"/>
      <c r="RJ193" s="90"/>
      <c r="RK193" s="90"/>
      <c r="RL193" s="90"/>
      <c r="RM193" s="90"/>
      <c r="RN193" s="90"/>
      <c r="RO193" s="90"/>
      <c r="RP193" s="90"/>
      <c r="RQ193" s="90"/>
      <c r="RR193" s="90"/>
      <c r="RS193" s="90"/>
      <c r="RT193" s="90"/>
      <c r="RU193" s="90"/>
      <c r="RV193" s="90"/>
      <c r="RW193" s="90"/>
      <c r="RX193" s="90"/>
      <c r="RY193" s="90"/>
      <c r="RZ193" s="90"/>
      <c r="SA193" s="90"/>
      <c r="SB193" s="90"/>
      <c r="SC193" s="90"/>
      <c r="SD193" s="90"/>
      <c r="SE193" s="90"/>
      <c r="SF193" s="90"/>
      <c r="SG193" s="90"/>
      <c r="SH193" s="90"/>
      <c r="SI193" s="90"/>
      <c r="SJ193" s="90"/>
      <c r="SK193" s="90"/>
      <c r="SL193" s="90"/>
      <c r="SM193" s="90"/>
      <c r="SN193" s="90"/>
      <c r="SO193" s="90"/>
      <c r="SP193" s="90"/>
      <c r="SQ193" s="90"/>
      <c r="SR193" s="90"/>
      <c r="SS193" s="90"/>
      <c r="ST193" s="90"/>
      <c r="SU193" s="90"/>
      <c r="SV193" s="90"/>
      <c r="SW193" s="90"/>
      <c r="SX193" s="90"/>
      <c r="SY193" s="90"/>
      <c r="SZ193" s="90"/>
      <c r="TA193" s="90"/>
      <c r="TB193" s="90"/>
      <c r="TC193" s="90"/>
      <c r="TD193" s="90"/>
      <c r="TE193" s="90"/>
      <c r="TF193" s="90"/>
      <c r="TG193" s="90"/>
      <c r="TH193" s="90"/>
      <c r="TI193" s="90"/>
      <c r="TJ193" s="90"/>
      <c r="TK193" s="90"/>
      <c r="TL193" s="90"/>
      <c r="TM193" s="90"/>
      <c r="TN193" s="90"/>
      <c r="TO193" s="90"/>
      <c r="TP193" s="90"/>
      <c r="TQ193" s="90"/>
      <c r="TR193" s="90"/>
      <c r="TS193" s="90"/>
      <c r="TT193" s="90"/>
      <c r="TU193" s="90"/>
      <c r="TV193" s="90"/>
      <c r="TW193" s="90"/>
      <c r="TX193" s="90"/>
      <c r="TY193" s="90"/>
      <c r="TZ193" s="90"/>
      <c r="UA193" s="90"/>
      <c r="UB193" s="90"/>
      <c r="UC193" s="90"/>
      <c r="UD193" s="90"/>
      <c r="UE193" s="90"/>
      <c r="UF193" s="90"/>
      <c r="UG193" s="90"/>
      <c r="UH193" s="90"/>
      <c r="UI193" s="90"/>
      <c r="UJ193" s="90"/>
      <c r="UK193" s="90"/>
      <c r="UL193" s="90"/>
      <c r="UM193" s="90"/>
      <c r="UN193" s="90"/>
      <c r="UO193" s="90"/>
      <c r="UP193" s="90"/>
      <c r="UQ193" s="90"/>
      <c r="UR193" s="90"/>
      <c r="US193" s="90"/>
      <c r="UT193" s="90"/>
      <c r="UU193" s="90"/>
      <c r="UV193" s="90"/>
      <c r="UW193" s="90"/>
      <c r="UX193" s="90"/>
      <c r="UY193" s="90"/>
      <c r="UZ193" s="90"/>
      <c r="VA193" s="90"/>
      <c r="VB193" s="90"/>
      <c r="VC193" s="90"/>
      <c r="VD193" s="90"/>
      <c r="VE193" s="90"/>
      <c r="VF193" s="90"/>
      <c r="VG193" s="90"/>
      <c r="VH193" s="90"/>
      <c r="VI193" s="90"/>
      <c r="VJ193" s="90"/>
      <c r="VK193" s="90"/>
      <c r="VL193" s="90"/>
      <c r="VM193" s="90"/>
      <c r="VN193" s="90"/>
      <c r="VO193" s="90"/>
      <c r="VP193" s="90"/>
      <c r="VQ193" s="90"/>
      <c r="VR193" s="90"/>
      <c r="VS193" s="90"/>
      <c r="VT193" s="90"/>
      <c r="VU193" s="90"/>
      <c r="VV193" s="90"/>
      <c r="VW193" s="90"/>
      <c r="VX193" s="90"/>
      <c r="VY193" s="90"/>
      <c r="VZ193" s="90"/>
      <c r="WA193" s="90"/>
      <c r="WB193" s="90"/>
      <c r="WC193" s="90"/>
      <c r="WD193" s="90"/>
      <c r="WE193" s="90"/>
      <c r="WF193" s="90"/>
      <c r="WG193" s="90"/>
      <c r="WH193" s="90"/>
      <c r="WI193" s="90"/>
      <c r="WJ193" s="90"/>
      <c r="WK193" s="90"/>
      <c r="WL193" s="90"/>
      <c r="WM193" s="90"/>
      <c r="WN193" s="90"/>
      <c r="WO193" s="90"/>
      <c r="WP193" s="90"/>
      <c r="WQ193" s="90"/>
      <c r="WR193" s="90"/>
      <c r="WS193" s="90"/>
      <c r="WT193" s="90"/>
      <c r="WU193" s="90"/>
      <c r="WV193" s="90"/>
      <c r="WW193" s="90"/>
      <c r="WX193" s="90"/>
      <c r="WY193" s="90"/>
      <c r="WZ193" s="90"/>
      <c r="XA193" s="90"/>
      <c r="XB193" s="90"/>
      <c r="XC193" s="90"/>
      <c r="XD193" s="90"/>
      <c r="XE193" s="90"/>
      <c r="XF193" s="90"/>
      <c r="XG193" s="90"/>
      <c r="XH193" s="90"/>
      <c r="XI193" s="90"/>
      <c r="XJ193" s="90"/>
      <c r="XK193" s="90"/>
      <c r="XL193" s="90"/>
      <c r="XM193" s="90"/>
      <c r="XN193" s="90"/>
      <c r="XO193" s="90"/>
      <c r="XP193" s="90"/>
      <c r="XQ193" s="90"/>
      <c r="XR193" s="90"/>
      <c r="XS193" s="90"/>
      <c r="XT193" s="90"/>
      <c r="XU193" s="90"/>
      <c r="XV193" s="90"/>
      <c r="XW193" s="90"/>
      <c r="XX193" s="90"/>
      <c r="XY193" s="90"/>
      <c r="XZ193" s="90"/>
      <c r="YA193" s="90"/>
      <c r="YB193" s="90"/>
      <c r="YC193" s="90"/>
      <c r="YD193" s="90"/>
      <c r="YE193" s="90"/>
      <c r="YF193" s="90"/>
      <c r="YG193" s="90"/>
      <c r="YH193" s="90"/>
      <c r="YI193" s="90"/>
      <c r="YJ193" s="90"/>
      <c r="YK193" s="90"/>
      <c r="YL193" s="90"/>
      <c r="YM193" s="90"/>
      <c r="YN193" s="90"/>
      <c r="YO193" s="90"/>
      <c r="YP193" s="90"/>
      <c r="YQ193" s="90"/>
      <c r="YR193" s="90"/>
      <c r="YS193" s="90"/>
      <c r="YT193" s="90"/>
      <c r="YU193" s="90"/>
      <c r="YV193" s="90"/>
      <c r="YW193" s="90"/>
      <c r="YX193" s="90"/>
      <c r="YY193" s="90"/>
      <c r="YZ193" s="90"/>
      <c r="ZA193" s="90"/>
      <c r="ZB193" s="90"/>
      <c r="ZC193" s="90"/>
      <c r="ZD193" s="90"/>
      <c r="ZE193" s="90"/>
      <c r="ZF193" s="90"/>
      <c r="ZG193" s="90"/>
      <c r="ZH193" s="90"/>
      <c r="ZI193" s="90"/>
      <c r="ZJ193" s="90"/>
      <c r="ZK193" s="90"/>
      <c r="ZL193" s="90"/>
      <c r="ZM193" s="90"/>
      <c r="ZN193" s="90"/>
      <c r="ZO193" s="90"/>
      <c r="ZP193" s="90"/>
      <c r="ZQ193" s="90"/>
      <c r="ZR193" s="90"/>
      <c r="ZS193" s="90"/>
      <c r="ZT193" s="90"/>
      <c r="ZU193" s="90"/>
      <c r="ZV193" s="90"/>
      <c r="ZW193" s="90"/>
      <c r="ZX193" s="90"/>
      <c r="ZY193" s="90"/>
      <c r="ZZ193" s="90"/>
      <c r="AAA193" s="90"/>
      <c r="AAB193" s="90"/>
      <c r="AAC193" s="90"/>
      <c r="AAD193" s="90"/>
      <c r="AAE193" s="90"/>
      <c r="AAF193" s="90"/>
      <c r="AAG193" s="90"/>
      <c r="AAH193" s="90"/>
      <c r="AAI193" s="90"/>
      <c r="AAJ193" s="90"/>
      <c r="AAK193" s="90"/>
      <c r="AAL193" s="90"/>
      <c r="AAM193" s="90"/>
      <c r="AAN193" s="90"/>
      <c r="AAO193" s="90"/>
      <c r="AAP193" s="90"/>
      <c r="AAQ193" s="90"/>
      <c r="AAR193" s="90"/>
      <c r="AAS193" s="90"/>
      <c r="AAT193" s="90"/>
      <c r="AAU193" s="90"/>
      <c r="AAV193" s="90"/>
      <c r="AAW193" s="90"/>
      <c r="AAX193" s="90"/>
      <c r="AAY193" s="90"/>
      <c r="AAZ193" s="90"/>
      <c r="ABA193" s="90"/>
      <c r="ABB193" s="90"/>
      <c r="ABC193" s="90"/>
      <c r="ABD193" s="90"/>
      <c r="ABE193" s="90"/>
      <c r="ABF193" s="90"/>
      <c r="ABG193" s="90"/>
      <c r="ABH193" s="90"/>
      <c r="ABI193" s="90"/>
      <c r="ABJ193" s="90"/>
      <c r="ABK193" s="90"/>
      <c r="ABL193" s="90"/>
      <c r="ABM193" s="90"/>
      <c r="ABN193" s="90"/>
      <c r="ABO193" s="90"/>
      <c r="ABP193" s="90"/>
      <c r="ABQ193" s="90"/>
      <c r="ABR193" s="90"/>
      <c r="ABS193" s="90"/>
      <c r="ABT193" s="90"/>
      <c r="ABU193" s="90"/>
      <c r="ABV193" s="90"/>
      <c r="ABW193" s="90"/>
      <c r="ABX193" s="90"/>
      <c r="ABY193" s="90"/>
      <c r="ABZ193" s="90"/>
      <c r="ACA193" s="90"/>
      <c r="ACB193" s="90"/>
      <c r="ACC193" s="90"/>
      <c r="ACD193" s="90"/>
      <c r="ACE193" s="90"/>
      <c r="ACF193" s="90"/>
      <c r="ACG193" s="90"/>
      <c r="ACH193" s="90"/>
      <c r="ACI193" s="90"/>
      <c r="ACJ193" s="90"/>
      <c r="ACK193" s="90"/>
      <c r="ACL193" s="90"/>
      <c r="ACM193" s="90"/>
      <c r="ACN193" s="90"/>
      <c r="ACO193" s="90"/>
      <c r="ACP193" s="90"/>
      <c r="ACQ193" s="90"/>
      <c r="ACR193" s="90"/>
      <c r="ACS193" s="90"/>
      <c r="ACT193" s="90"/>
      <c r="ACU193" s="90"/>
      <c r="ACV193" s="90"/>
      <c r="ACW193" s="90"/>
      <c r="ACX193" s="90"/>
      <c r="ACY193" s="90"/>
      <c r="ACZ193" s="90"/>
      <c r="ADA193" s="90"/>
      <c r="ADB193" s="90"/>
      <c r="ADC193" s="90"/>
      <c r="ADD193" s="90"/>
      <c r="ADE193" s="90"/>
      <c r="ADF193" s="90"/>
      <c r="ADG193" s="90"/>
      <c r="ADH193" s="90"/>
      <c r="ADI193" s="90"/>
      <c r="ADJ193" s="90"/>
      <c r="ADK193" s="90"/>
      <c r="ADL193" s="90"/>
      <c r="ADM193" s="90"/>
      <c r="ADN193" s="90"/>
      <c r="ADO193" s="90"/>
      <c r="ADP193" s="90"/>
      <c r="ADQ193" s="90"/>
      <c r="ADR193" s="90"/>
      <c r="ADS193" s="90"/>
      <c r="ADT193" s="90"/>
      <c r="ADU193" s="90"/>
      <c r="ADV193" s="90"/>
      <c r="ADW193" s="90"/>
      <c r="ADX193" s="90"/>
      <c r="ADY193" s="90"/>
      <c r="ADZ193" s="90"/>
      <c r="AEA193" s="90"/>
      <c r="AEB193" s="90"/>
      <c r="AEC193" s="90"/>
      <c r="AED193" s="90"/>
      <c r="AEE193" s="90"/>
      <c r="AEF193" s="90"/>
      <c r="AEG193" s="90"/>
      <c r="AEH193" s="90"/>
      <c r="AEI193" s="90"/>
      <c r="AEJ193" s="90"/>
      <c r="AEK193" s="90"/>
      <c r="AEL193" s="90"/>
      <c r="AEM193" s="90"/>
      <c r="AEN193" s="90"/>
      <c r="AEO193" s="90"/>
      <c r="AEP193" s="90"/>
      <c r="AEQ193" s="90"/>
      <c r="AER193" s="90"/>
      <c r="AES193" s="90"/>
      <c r="AET193" s="90"/>
      <c r="AEU193" s="90"/>
      <c r="AEV193" s="90"/>
      <c r="AEW193" s="90"/>
      <c r="AEX193" s="90"/>
      <c r="AEY193" s="90"/>
      <c r="AEZ193" s="90"/>
      <c r="AFA193" s="90"/>
      <c r="AFB193" s="90"/>
      <c r="AFC193" s="90"/>
      <c r="AFD193" s="90"/>
      <c r="AFE193" s="90"/>
      <c r="AFF193" s="90"/>
      <c r="AFG193" s="90"/>
      <c r="AFH193" s="90"/>
      <c r="AFI193" s="90"/>
      <c r="AFJ193" s="90"/>
      <c r="AFK193" s="90"/>
      <c r="AFL193" s="90"/>
      <c r="AFM193" s="90"/>
      <c r="AFN193" s="90"/>
      <c r="AFO193" s="90"/>
      <c r="AFP193" s="90"/>
      <c r="AFQ193" s="90"/>
      <c r="AFR193" s="90"/>
      <c r="AFS193" s="90"/>
      <c r="AFT193" s="90"/>
      <c r="AFU193" s="90"/>
      <c r="AFV193" s="90"/>
      <c r="AFW193" s="90"/>
      <c r="AFX193" s="90"/>
      <c r="AFY193" s="90"/>
      <c r="AFZ193" s="90"/>
      <c r="AGA193" s="90"/>
      <c r="AGB193" s="90"/>
      <c r="AGC193" s="90"/>
      <c r="AGD193" s="90"/>
      <c r="AGE193" s="90"/>
      <c r="AGF193" s="90"/>
      <c r="AGG193" s="90"/>
      <c r="AGH193" s="90"/>
      <c r="AGI193" s="90"/>
      <c r="AGJ193" s="90"/>
      <c r="AGK193" s="90"/>
      <c r="AGL193" s="90"/>
      <c r="AGM193" s="90"/>
      <c r="AGN193" s="90"/>
      <c r="AGO193" s="90"/>
      <c r="AGP193" s="90"/>
      <c r="AGQ193" s="90"/>
      <c r="AGR193" s="90"/>
      <c r="AGS193" s="90"/>
      <c r="AGT193" s="90"/>
      <c r="AGU193" s="90"/>
      <c r="AGV193" s="90"/>
      <c r="AGW193" s="90"/>
      <c r="AGX193" s="90"/>
      <c r="AGY193" s="90"/>
      <c r="AGZ193" s="90"/>
      <c r="AHA193" s="90"/>
      <c r="AHB193" s="90"/>
      <c r="AHC193" s="90"/>
      <c r="AHD193" s="90"/>
      <c r="AHE193" s="90"/>
      <c r="AHF193" s="90"/>
      <c r="AHG193" s="90"/>
      <c r="AHH193" s="90"/>
      <c r="AHI193" s="90"/>
      <c r="AHJ193" s="90"/>
      <c r="AHK193" s="90"/>
      <c r="AHL193" s="90"/>
      <c r="AHM193" s="90"/>
      <c r="AHN193" s="90"/>
      <c r="AHO193" s="90"/>
      <c r="AHP193" s="90"/>
      <c r="AHQ193" s="90"/>
      <c r="AHR193" s="90"/>
      <c r="AHS193" s="90"/>
      <c r="AHT193" s="90"/>
      <c r="AHU193" s="90"/>
      <c r="AHV193" s="90"/>
      <c r="AHW193" s="90"/>
      <c r="AHX193" s="90"/>
      <c r="AHY193" s="90"/>
      <c r="AHZ193" s="90"/>
      <c r="AIA193" s="90"/>
      <c r="AIB193" s="90"/>
      <c r="AIC193" s="90"/>
      <c r="AID193" s="90"/>
      <c r="AIE193" s="90"/>
      <c r="AIF193" s="90"/>
      <c r="AIG193" s="90"/>
      <c r="AIH193" s="90"/>
      <c r="AII193" s="90"/>
      <c r="AIJ193" s="90"/>
      <c r="AIK193" s="90"/>
      <c r="AIL193" s="90"/>
      <c r="AIM193" s="90"/>
      <c r="AIN193" s="90"/>
      <c r="AIO193" s="90"/>
      <c r="AIP193" s="90"/>
      <c r="AIQ193" s="90"/>
      <c r="AIR193" s="90"/>
      <c r="AIS193" s="90"/>
      <c r="AIT193" s="90"/>
      <c r="AIU193" s="90"/>
      <c r="AIV193" s="90"/>
      <c r="AIW193" s="90"/>
      <c r="AIX193" s="90"/>
      <c r="AIY193" s="90"/>
      <c r="AIZ193" s="90"/>
      <c r="AJA193" s="90"/>
      <c r="AJB193" s="90"/>
      <c r="AJC193" s="90"/>
      <c r="AJD193" s="90"/>
      <c r="AJE193" s="90"/>
      <c r="AJF193" s="90"/>
      <c r="AJG193" s="90"/>
      <c r="AJH193" s="90"/>
      <c r="AJI193" s="90"/>
      <c r="AJJ193" s="90"/>
      <c r="AJK193" s="90"/>
      <c r="AJL193" s="90"/>
      <c r="AJM193" s="90"/>
      <c r="AJN193" s="90"/>
      <c r="AJO193" s="90"/>
      <c r="AJP193" s="90"/>
      <c r="AJQ193" s="90"/>
      <c r="AJR193" s="90"/>
      <c r="AJS193" s="90"/>
      <c r="AJT193" s="90"/>
      <c r="AJU193" s="90"/>
      <c r="AJV193" s="90"/>
      <c r="AJW193" s="90"/>
      <c r="AJX193" s="90"/>
      <c r="AJY193" s="90"/>
      <c r="AJZ193" s="90"/>
      <c r="AKA193" s="90"/>
      <c r="AKB193" s="90"/>
      <c r="AKC193" s="90"/>
      <c r="AKD193" s="90"/>
      <c r="AKE193" s="90"/>
      <c r="AKF193" s="90"/>
      <c r="AKG193" s="90"/>
      <c r="AKH193" s="90"/>
      <c r="AKI193" s="90"/>
      <c r="AKJ193" s="90"/>
      <c r="AKK193" s="90"/>
      <c r="AKL193" s="90"/>
      <c r="AKM193" s="90"/>
      <c r="AKN193" s="90"/>
      <c r="AKO193" s="90"/>
      <c r="AKP193" s="90"/>
      <c r="AKQ193" s="90"/>
      <c r="AKR193" s="90"/>
      <c r="AKS193" s="90"/>
      <c r="AKT193" s="90"/>
      <c r="AKU193" s="90"/>
      <c r="AKV193" s="90"/>
      <c r="AKW193" s="90"/>
      <c r="AKX193" s="90"/>
      <c r="AKY193" s="90"/>
      <c r="AKZ193" s="90"/>
      <c r="ALA193" s="90"/>
      <c r="ALB193" s="90"/>
      <c r="ALC193" s="90"/>
      <c r="ALD193" s="90"/>
      <c r="ALE193" s="90"/>
      <c r="ALF193" s="90"/>
      <c r="ALG193" s="90"/>
      <c r="ALH193" s="90"/>
      <c r="ALI193" s="90"/>
      <c r="ALJ193" s="90"/>
      <c r="ALK193" s="90"/>
      <c r="ALL193" s="90"/>
      <c r="ALM193" s="90"/>
      <c r="ALN193" s="90"/>
      <c r="ALO193" s="90"/>
      <c r="ALP193" s="90"/>
      <c r="ALQ193" s="90"/>
      <c r="ALR193" s="90"/>
      <c r="ALS193" s="90"/>
      <c r="ALT193" s="90"/>
      <c r="ALU193" s="90"/>
      <c r="ALV193" s="90"/>
      <c r="ALW193" s="90"/>
      <c r="ALX193" s="90"/>
      <c r="ALY193" s="90"/>
      <c r="ALZ193" s="90"/>
      <c r="AMA193" s="90"/>
      <c r="AMB193" s="90"/>
      <c r="AMC193" s="90"/>
      <c r="AMD193" s="90"/>
      <c r="AME193" s="90"/>
      <c r="AMF193" s="90"/>
      <c r="AMG193" s="90"/>
      <c r="AMH193" s="90"/>
    </row>
    <row r="194" spans="1:1022" ht="93" customHeight="1" x14ac:dyDescent="0.3">
      <c r="A194" s="430">
        <v>56</v>
      </c>
      <c r="B194" s="433" t="s">
        <v>712</v>
      </c>
      <c r="C194" s="367"/>
      <c r="D194" s="433" t="s">
        <v>1303</v>
      </c>
      <c r="E194" s="433" t="s">
        <v>1330</v>
      </c>
      <c r="F194" s="427"/>
      <c r="G194" s="424"/>
      <c r="H194" s="368"/>
      <c r="I194" s="425"/>
      <c r="J194" s="136" t="s">
        <v>735</v>
      </c>
      <c r="K194" s="137" t="s">
        <v>1341</v>
      </c>
      <c r="L194" s="425"/>
      <c r="M194" s="425"/>
      <c r="N194" s="426"/>
      <c r="O194" s="369"/>
      <c r="P194" s="391"/>
      <c r="Q194" s="385"/>
      <c r="R194" s="393"/>
      <c r="S194" s="394"/>
      <c r="T194" s="385"/>
      <c r="U194" s="404"/>
      <c r="V194" s="136" t="s">
        <v>112</v>
      </c>
      <c r="W194" s="116" t="s">
        <v>1342</v>
      </c>
      <c r="X194" s="117" t="s">
        <v>1343</v>
      </c>
      <c r="Y194" s="118" t="s">
        <v>1344</v>
      </c>
      <c r="Z194" s="119" t="s">
        <v>1313</v>
      </c>
      <c r="AA194" s="120" t="str">
        <f t="shared" si="5"/>
        <v>Probabilidad</v>
      </c>
      <c r="AB194" s="121" t="s">
        <v>727</v>
      </c>
      <c r="AC194" s="121" t="s">
        <v>728</v>
      </c>
      <c r="AD194" s="122" t="str">
        <f t="shared" si="6"/>
        <v>40%</v>
      </c>
      <c r="AE194" s="121" t="s">
        <v>729</v>
      </c>
      <c r="AF194" s="121" t="s">
        <v>730</v>
      </c>
      <c r="AG194" s="121" t="s">
        <v>955</v>
      </c>
      <c r="AH194" s="123">
        <f>IFERROR(IF(AND(AA193="Probabilidad",AA194="Probabilidad"),(AI193-(+AI193*AD194)),IF(AND(AA194="Probabilidad",AA193="Impacto"),(AI193-(+AI193*AD194)),IF(AA194="Impacto",AI193,""))),"")</f>
        <v>0.252</v>
      </c>
      <c r="AI194" s="122">
        <f t="shared" si="7"/>
        <v>0.252</v>
      </c>
      <c r="AJ194" s="387"/>
      <c r="AK194" s="388"/>
      <c r="AL194" s="124">
        <f t="shared" ref="AL194:AL199" si="251">IFERROR(IF(AND(AA193="Impacto",AA194="Impacto"),(AL193-(+AL193*AD194)),IF(AND(AA194="Impacto",AA193="Probabilidad"),(AL193-(+AL193*AD194)),IF(AA194="Probabilidad",AL193,""))),"")</f>
        <v>0.6</v>
      </c>
      <c r="AM194" s="389"/>
      <c r="AN194" s="388"/>
      <c r="AO194" s="384"/>
      <c r="AP194" s="367"/>
      <c r="AQ194" s="120" t="s">
        <v>118</v>
      </c>
      <c r="AR194" s="119" t="s">
        <v>1345</v>
      </c>
      <c r="AS194" s="119" t="s">
        <v>1313</v>
      </c>
      <c r="AT194" s="126">
        <v>44864</v>
      </c>
      <c r="AU194" s="127" t="s">
        <v>733</v>
      </c>
      <c r="AV194" s="371"/>
      <c r="AW194" s="142" t="s">
        <v>112</v>
      </c>
      <c r="AX194" s="264" t="s">
        <v>2866</v>
      </c>
      <c r="AY194" s="265" t="s">
        <v>3604</v>
      </c>
      <c r="AZ194" s="265" t="s">
        <v>3605</v>
      </c>
      <c r="BA194" s="143" t="s">
        <v>118</v>
      </c>
      <c r="BB194" s="276" t="s">
        <v>2989</v>
      </c>
      <c r="BC194" s="299" t="s">
        <v>3621</v>
      </c>
      <c r="BD194" s="265" t="s">
        <v>3616</v>
      </c>
      <c r="BE194" s="373"/>
      <c r="BF194" s="448"/>
      <c r="BG194" s="374"/>
      <c r="BH194" s="131"/>
    </row>
    <row r="195" spans="1:1022" ht="73.5" customHeight="1" x14ac:dyDescent="0.3">
      <c r="A195" s="430">
        <v>56</v>
      </c>
      <c r="B195" s="433" t="s">
        <v>712</v>
      </c>
      <c r="C195" s="367"/>
      <c r="D195" s="433" t="s">
        <v>1303</v>
      </c>
      <c r="E195" s="433" t="s">
        <v>1330</v>
      </c>
      <c r="F195" s="427"/>
      <c r="G195" s="424"/>
      <c r="H195" s="368"/>
      <c r="I195" s="425"/>
      <c r="J195" s="136" t="s">
        <v>741</v>
      </c>
      <c r="K195" s="137" t="s">
        <v>1346</v>
      </c>
      <c r="L195" s="425"/>
      <c r="M195" s="425"/>
      <c r="N195" s="426"/>
      <c r="O195" s="369"/>
      <c r="P195" s="391"/>
      <c r="Q195" s="385"/>
      <c r="R195" s="393"/>
      <c r="S195" s="394"/>
      <c r="T195" s="385"/>
      <c r="U195" s="404"/>
      <c r="V195" s="136" t="s">
        <v>124</v>
      </c>
      <c r="W195" s="116" t="s">
        <v>1347</v>
      </c>
      <c r="X195" s="117" t="s">
        <v>1348</v>
      </c>
      <c r="Y195" s="118" t="s">
        <v>94</v>
      </c>
      <c r="Z195" s="119" t="s">
        <v>1313</v>
      </c>
      <c r="AA195" s="120" t="str">
        <f t="shared" si="5"/>
        <v>Probabilidad</v>
      </c>
      <c r="AB195" s="121" t="s">
        <v>727</v>
      </c>
      <c r="AC195" s="121" t="s">
        <v>728</v>
      </c>
      <c r="AD195" s="122" t="str">
        <f t="shared" si="6"/>
        <v>40%</v>
      </c>
      <c r="AE195" s="121" t="s">
        <v>954</v>
      </c>
      <c r="AF195" s="121" t="s">
        <v>809</v>
      </c>
      <c r="AG195" s="121" t="s">
        <v>955</v>
      </c>
      <c r="AH195" s="123">
        <f t="shared" ref="AH195:AH199" si="252">IFERROR(IF(AND(AA194="Probabilidad",AA195="Probabilidad"),(AI194-(+AI194*AD195)),IF(AND(AA195="Probabilidad",AA194="Impacto"),(AI194-(+AI194*AD195)),IF(AA195="Impacto",AI194,""))),"")</f>
        <v>0.1512</v>
      </c>
      <c r="AI195" s="122">
        <f t="shared" si="7"/>
        <v>0.1512</v>
      </c>
      <c r="AJ195" s="387"/>
      <c r="AK195" s="388"/>
      <c r="AL195" s="124">
        <f t="shared" si="251"/>
        <v>0.6</v>
      </c>
      <c r="AM195" s="389"/>
      <c r="AN195" s="388"/>
      <c r="AO195" s="384"/>
      <c r="AP195" s="367"/>
      <c r="AQ195" s="120" t="s">
        <v>128</v>
      </c>
      <c r="AR195" s="119" t="s">
        <v>1349</v>
      </c>
      <c r="AS195" s="119" t="s">
        <v>1313</v>
      </c>
      <c r="AT195" s="126">
        <v>44834</v>
      </c>
      <c r="AU195" s="127" t="s">
        <v>733</v>
      </c>
      <c r="AV195" s="371"/>
      <c r="AW195" s="142" t="s">
        <v>124</v>
      </c>
      <c r="AX195" s="264" t="s">
        <v>2866</v>
      </c>
      <c r="AY195" s="280" t="s">
        <v>3606</v>
      </c>
      <c r="AZ195" s="279" t="s">
        <v>94</v>
      </c>
      <c r="BA195" s="143" t="s">
        <v>128</v>
      </c>
      <c r="BB195" s="276" t="s">
        <v>2866</v>
      </c>
      <c r="BC195" s="299" t="s">
        <v>3622</v>
      </c>
      <c r="BD195" s="265" t="s">
        <v>3623</v>
      </c>
      <c r="BE195" s="373"/>
      <c r="BF195" s="448"/>
      <c r="BG195" s="374"/>
      <c r="BH195" s="131"/>
    </row>
    <row r="196" spans="1:1022" ht="125.25" customHeight="1" x14ac:dyDescent="0.3">
      <c r="A196" s="430">
        <v>56</v>
      </c>
      <c r="B196" s="433" t="s">
        <v>712</v>
      </c>
      <c r="C196" s="367"/>
      <c r="D196" s="433" t="s">
        <v>1303</v>
      </c>
      <c r="E196" s="433" t="s">
        <v>1330</v>
      </c>
      <c r="F196" s="427"/>
      <c r="G196" s="424"/>
      <c r="H196" s="368"/>
      <c r="I196" s="425"/>
      <c r="J196" s="136" t="s">
        <v>749</v>
      </c>
      <c r="K196" s="137" t="s">
        <v>1350</v>
      </c>
      <c r="L196" s="425"/>
      <c r="M196" s="425"/>
      <c r="N196" s="426"/>
      <c r="O196" s="369"/>
      <c r="P196" s="391"/>
      <c r="Q196" s="385"/>
      <c r="R196" s="393"/>
      <c r="S196" s="394"/>
      <c r="T196" s="385"/>
      <c r="U196" s="404"/>
      <c r="V196" s="136" t="s">
        <v>131</v>
      </c>
      <c r="W196" s="116" t="s">
        <v>1351</v>
      </c>
      <c r="X196" s="117" t="s">
        <v>1352</v>
      </c>
      <c r="Y196" s="118" t="s">
        <v>1339</v>
      </c>
      <c r="Z196" s="119" t="s">
        <v>1313</v>
      </c>
      <c r="AA196" s="120" t="str">
        <f t="shared" si="5"/>
        <v>Probabilidad</v>
      </c>
      <c r="AB196" s="121" t="s">
        <v>727</v>
      </c>
      <c r="AC196" s="121" t="s">
        <v>728</v>
      </c>
      <c r="AD196" s="122" t="str">
        <f t="shared" si="6"/>
        <v>40%</v>
      </c>
      <c r="AE196" s="121" t="s">
        <v>729</v>
      </c>
      <c r="AF196" s="121" t="s">
        <v>730</v>
      </c>
      <c r="AG196" s="121" t="s">
        <v>731</v>
      </c>
      <c r="AH196" s="123">
        <f t="shared" si="252"/>
        <v>9.0719999999999995E-2</v>
      </c>
      <c r="AI196" s="122">
        <f t="shared" si="7"/>
        <v>9.0719999999999995E-2</v>
      </c>
      <c r="AJ196" s="387"/>
      <c r="AK196" s="388"/>
      <c r="AL196" s="124">
        <f t="shared" si="251"/>
        <v>0.6</v>
      </c>
      <c r="AM196" s="389"/>
      <c r="AN196" s="388"/>
      <c r="AO196" s="384"/>
      <c r="AP196" s="367"/>
      <c r="AQ196" s="120" t="s">
        <v>136</v>
      </c>
      <c r="AR196" s="119" t="s">
        <v>1353</v>
      </c>
      <c r="AS196" s="119" t="s">
        <v>1313</v>
      </c>
      <c r="AT196" s="126" t="s">
        <v>1016</v>
      </c>
      <c r="AU196" s="127" t="s">
        <v>733</v>
      </c>
      <c r="AV196" s="371"/>
      <c r="AW196" s="142" t="s">
        <v>131</v>
      </c>
      <c r="AX196" s="264" t="s">
        <v>2866</v>
      </c>
      <c r="AY196" s="280" t="s">
        <v>3607</v>
      </c>
      <c r="AZ196" s="279" t="s">
        <v>94</v>
      </c>
      <c r="BA196" s="143" t="s">
        <v>136</v>
      </c>
      <c r="BB196" s="276" t="s">
        <v>2989</v>
      </c>
      <c r="BC196" s="299" t="s">
        <v>3621</v>
      </c>
      <c r="BD196" s="265" t="s">
        <v>3616</v>
      </c>
      <c r="BE196" s="373"/>
      <c r="BF196" s="448"/>
      <c r="BG196" s="374"/>
      <c r="BH196" s="131"/>
    </row>
    <row r="197" spans="1:1022" ht="90" customHeight="1" x14ac:dyDescent="0.3">
      <c r="A197" s="430">
        <v>56</v>
      </c>
      <c r="B197" s="433" t="s">
        <v>712</v>
      </c>
      <c r="C197" s="367"/>
      <c r="D197" s="433" t="s">
        <v>1303</v>
      </c>
      <c r="E197" s="433" t="s">
        <v>1330</v>
      </c>
      <c r="F197" s="427"/>
      <c r="G197" s="424"/>
      <c r="H197" s="368"/>
      <c r="I197" s="425"/>
      <c r="J197" s="136" t="s">
        <v>756</v>
      </c>
      <c r="K197" s="137" t="s">
        <v>1354</v>
      </c>
      <c r="L197" s="425"/>
      <c r="M197" s="425"/>
      <c r="N197" s="426"/>
      <c r="O197" s="369"/>
      <c r="P197" s="391"/>
      <c r="Q197" s="385"/>
      <c r="R197" s="393"/>
      <c r="S197" s="394"/>
      <c r="T197" s="385"/>
      <c r="U197" s="404"/>
      <c r="V197" s="136" t="s">
        <v>139</v>
      </c>
      <c r="W197" s="116" t="s">
        <v>1355</v>
      </c>
      <c r="X197" s="117" t="s">
        <v>1356</v>
      </c>
      <c r="Y197" s="118" t="s">
        <v>1339</v>
      </c>
      <c r="Z197" s="119" t="s">
        <v>1313</v>
      </c>
      <c r="AA197" s="120" t="str">
        <f t="shared" si="5"/>
        <v>Probabilidad</v>
      </c>
      <c r="AB197" s="121" t="s">
        <v>727</v>
      </c>
      <c r="AC197" s="121" t="s">
        <v>728</v>
      </c>
      <c r="AD197" s="122" t="str">
        <f t="shared" si="6"/>
        <v>40%</v>
      </c>
      <c r="AE197" s="121" t="s">
        <v>729</v>
      </c>
      <c r="AF197" s="121" t="s">
        <v>730</v>
      </c>
      <c r="AG197" s="121" t="s">
        <v>731</v>
      </c>
      <c r="AH197" s="123">
        <f t="shared" si="252"/>
        <v>5.4431999999999994E-2</v>
      </c>
      <c r="AI197" s="122">
        <f t="shared" si="7"/>
        <v>5.4431999999999994E-2</v>
      </c>
      <c r="AJ197" s="387"/>
      <c r="AK197" s="388"/>
      <c r="AL197" s="124">
        <f t="shared" si="251"/>
        <v>0.6</v>
      </c>
      <c r="AM197" s="389"/>
      <c r="AN197" s="388"/>
      <c r="AO197" s="384"/>
      <c r="AP197" s="367"/>
      <c r="AQ197" s="120" t="s">
        <v>145</v>
      </c>
      <c r="AR197" s="134" t="s">
        <v>94</v>
      </c>
      <c r="AS197" s="134" t="s">
        <v>94</v>
      </c>
      <c r="AT197" s="134" t="s">
        <v>94</v>
      </c>
      <c r="AU197" s="134" t="s">
        <v>94</v>
      </c>
      <c r="AV197" s="371"/>
      <c r="AW197" s="142" t="s">
        <v>139</v>
      </c>
      <c r="AX197" s="264" t="s">
        <v>2866</v>
      </c>
      <c r="AY197" s="280" t="s">
        <v>3608</v>
      </c>
      <c r="AZ197" s="279" t="s">
        <v>3609</v>
      </c>
      <c r="BA197" s="143" t="s">
        <v>145</v>
      </c>
      <c r="BB197" s="128"/>
      <c r="BC197" s="128"/>
      <c r="BD197" s="128"/>
      <c r="BE197" s="373"/>
      <c r="BF197" s="448"/>
      <c r="BG197" s="374"/>
      <c r="BH197" s="131"/>
    </row>
    <row r="198" spans="1:1022" ht="18.95" customHeight="1" x14ac:dyDescent="0.3">
      <c r="A198" s="430">
        <v>56</v>
      </c>
      <c r="B198" s="433" t="s">
        <v>712</v>
      </c>
      <c r="C198" s="367"/>
      <c r="D198" s="433" t="s">
        <v>1303</v>
      </c>
      <c r="E198" s="433" t="s">
        <v>1330</v>
      </c>
      <c r="F198" s="427"/>
      <c r="G198" s="424"/>
      <c r="H198" s="368"/>
      <c r="I198" s="425"/>
      <c r="J198" s="136" t="s">
        <v>757</v>
      </c>
      <c r="K198" s="137"/>
      <c r="L198" s="425"/>
      <c r="M198" s="425"/>
      <c r="N198" s="426"/>
      <c r="O198" s="369"/>
      <c r="P198" s="391"/>
      <c r="Q198" s="385"/>
      <c r="R198" s="393"/>
      <c r="S198" s="394"/>
      <c r="T198" s="385"/>
      <c r="U198" s="404"/>
      <c r="V198" s="136" t="s">
        <v>150</v>
      </c>
      <c r="W198" s="116"/>
      <c r="X198" s="117"/>
      <c r="Y198" s="118"/>
      <c r="Z198" s="116"/>
      <c r="AA198" s="120" t="str">
        <f t="shared" si="5"/>
        <v/>
      </c>
      <c r="AB198" s="121"/>
      <c r="AC198" s="121"/>
      <c r="AD198" s="122" t="str">
        <f t="shared" si="6"/>
        <v/>
      </c>
      <c r="AE198" s="121"/>
      <c r="AF198" s="121"/>
      <c r="AG198" s="121"/>
      <c r="AH198" s="123" t="str">
        <f t="shared" si="252"/>
        <v/>
      </c>
      <c r="AI198" s="122" t="str">
        <f t="shared" si="7"/>
        <v/>
      </c>
      <c r="AJ198" s="387"/>
      <c r="AK198" s="388"/>
      <c r="AL198" s="124" t="str">
        <f t="shared" si="251"/>
        <v/>
      </c>
      <c r="AM198" s="389"/>
      <c r="AN198" s="388"/>
      <c r="AO198" s="384"/>
      <c r="AP198" s="367"/>
      <c r="AQ198" s="120" t="s">
        <v>155</v>
      </c>
      <c r="AR198" s="119"/>
      <c r="AS198" s="119"/>
      <c r="AT198" s="126"/>
      <c r="AU198" s="119"/>
      <c r="AV198" s="371"/>
      <c r="AW198" s="142" t="s">
        <v>150</v>
      </c>
      <c r="AX198" s="128"/>
      <c r="AY198" s="129"/>
      <c r="AZ198" s="130"/>
      <c r="BA198" s="143" t="s">
        <v>155</v>
      </c>
      <c r="BB198" s="128"/>
      <c r="BC198" s="128"/>
      <c r="BD198" s="128"/>
      <c r="BE198" s="373"/>
      <c r="BF198" s="448"/>
      <c r="BG198" s="374"/>
      <c r="BH198" s="131"/>
    </row>
    <row r="199" spans="1:1022" ht="23.1" customHeight="1" x14ac:dyDescent="0.3">
      <c r="A199" s="431">
        <v>56</v>
      </c>
      <c r="B199" s="434" t="s">
        <v>712</v>
      </c>
      <c r="C199" s="367"/>
      <c r="D199" s="434" t="s">
        <v>1303</v>
      </c>
      <c r="E199" s="434" t="s">
        <v>1330</v>
      </c>
      <c r="F199" s="427"/>
      <c r="G199" s="424"/>
      <c r="H199" s="368"/>
      <c r="I199" s="425"/>
      <c r="J199" s="136" t="s">
        <v>758</v>
      </c>
      <c r="K199" s="137"/>
      <c r="L199" s="425"/>
      <c r="M199" s="425"/>
      <c r="N199" s="426"/>
      <c r="O199" s="369"/>
      <c r="P199" s="392"/>
      <c r="Q199" s="385"/>
      <c r="R199" s="393"/>
      <c r="S199" s="394"/>
      <c r="T199" s="385"/>
      <c r="U199" s="405"/>
      <c r="V199" s="136" t="s">
        <v>161</v>
      </c>
      <c r="W199" s="116"/>
      <c r="X199" s="117"/>
      <c r="Y199" s="118"/>
      <c r="Z199" s="116"/>
      <c r="AA199" s="120" t="str">
        <f t="shared" si="5"/>
        <v/>
      </c>
      <c r="AB199" s="121"/>
      <c r="AC199" s="121"/>
      <c r="AD199" s="122" t="str">
        <f t="shared" si="6"/>
        <v/>
      </c>
      <c r="AE199" s="121"/>
      <c r="AF199" s="121"/>
      <c r="AG199" s="121"/>
      <c r="AH199" s="123" t="str">
        <f t="shared" si="252"/>
        <v/>
      </c>
      <c r="AI199" s="122" t="str">
        <f t="shared" si="7"/>
        <v/>
      </c>
      <c r="AJ199" s="387"/>
      <c r="AK199" s="388"/>
      <c r="AL199" s="124" t="str">
        <f t="shared" si="251"/>
        <v/>
      </c>
      <c r="AM199" s="389"/>
      <c r="AN199" s="388"/>
      <c r="AO199" s="384"/>
      <c r="AP199" s="367"/>
      <c r="AQ199" s="120" t="s">
        <v>162</v>
      </c>
      <c r="AR199" s="119"/>
      <c r="AS199" s="119"/>
      <c r="AT199" s="126"/>
      <c r="AU199" s="119"/>
      <c r="AV199" s="372"/>
      <c r="AW199" s="142" t="s">
        <v>161</v>
      </c>
      <c r="AX199" s="128"/>
      <c r="AY199" s="129"/>
      <c r="AZ199" s="130"/>
      <c r="BA199" s="143" t="s">
        <v>162</v>
      </c>
      <c r="BB199" s="128"/>
      <c r="BC199" s="128"/>
      <c r="BD199" s="128"/>
      <c r="BE199" s="373"/>
      <c r="BF199" s="449"/>
      <c r="BG199" s="374"/>
      <c r="BH199" s="131"/>
    </row>
    <row r="200" spans="1:1022" s="190" customFormat="1" ht="66.75" customHeight="1" x14ac:dyDescent="0.25">
      <c r="A200" s="478">
        <v>57</v>
      </c>
      <c r="B200" s="453" t="s">
        <v>712</v>
      </c>
      <c r="C200" s="457" t="s">
        <v>713</v>
      </c>
      <c r="D200" s="453" t="s">
        <v>81</v>
      </c>
      <c r="E200" s="453" t="s">
        <v>82</v>
      </c>
      <c r="F200" s="456" t="s">
        <v>83</v>
      </c>
      <c r="G200" s="457" t="s">
        <v>1357</v>
      </c>
      <c r="H200" s="368" t="str">
        <f>IF(B200="Seguridad_Información","Posibilidad de "&amp;C200&amp;"con "&amp;M200&amp;" "&amp;"por"&amp;" "&amp;I200&amp;" "&amp;"debido a"&amp;" "&amp;L200,"Posibilidad de"&amp;" "&amp;M200&amp;" "&amp;"por"&amp;" "&amp;I200&amp;" debido a"&amp;" "&amp;L200)</f>
        <v>Posibilidad de Afectación Económica y Reputacional por  reclutamiento de candidatos que no cumplan el perfil requerido
 debido a  publicación inadecuada o inoportuna de las vacantes o por condiciones del mercado</v>
      </c>
      <c r="I200" s="468" t="s">
        <v>1358</v>
      </c>
      <c r="J200" s="183" t="s">
        <v>717</v>
      </c>
      <c r="K200" s="119" t="s">
        <v>1359</v>
      </c>
      <c r="L200" s="468" t="s">
        <v>1360</v>
      </c>
      <c r="M200" s="475" t="s">
        <v>763</v>
      </c>
      <c r="N200" s="476" t="s">
        <v>1361</v>
      </c>
      <c r="O200" s="468" t="s">
        <v>722</v>
      </c>
      <c r="P200" s="469" t="str">
        <f>IF(OR($O200=[3]Tabla_Probabilidad!$D$30,$O200=[3]Tabla_Probabilidad!$D$32,$O200=[3]Tabla_Probabilidad!$J$32),"Muy Baja",IF(OR($O200=[3]Tabla_Probabilidad!$E$30,$O200=[3]Tabla_Probabilidad!$E$32,$O200=[3]Tabla_Probabilidad!$K$32),"Baja",IF(OR($O200=[3]Tabla_Probabilidad!$F$30,$O200=[3]Tabla_Probabilidad!$F$32,$O200=[3]Tabla_Probabilidad!$L$32),"Media",IF(OR($O200=[3]Tabla_Probabilidad!$G$30,$O200=[3]Tabla_Probabilidad!$G$32,$O200=[3]Tabla_Probabilidad!$M$32),"Alta",IF(OR($O200=[3]Tabla_Probabilidad!$H$30,$O200=[3]Tabla_Probabilidad!$H$32,$O200=[3]Tabla_Probabilidad!$N$32),"Muy Alta","")))))</f>
        <v>Media</v>
      </c>
      <c r="Q200" s="472">
        <f t="shared" ref="Q200" si="253">IF(P200="","",IF(P200="Muy Baja",0.2,IF(P200="Baja",0.4,IF(P200="Media",0.6,IF(P200="Alta",0.8,IF(P200="Muy Alta",1,))))))</f>
        <v>0.6</v>
      </c>
      <c r="R200" s="473" t="s">
        <v>723</v>
      </c>
      <c r="S200" s="474" t="str">
        <f>IF(OR($R200=[3]Tabla_Impacto!$D$24,$R200=[3]Tabla_Impacto!$D$27,$R200=[3]Tabla_Impacto!$J$24,$R200=[3]Tabla_Impacto!$P$26,$R200=[3]Tabla_Impacto!$V$26,$R200=[3]Tabla_Impacto!$AB$26),"Leve",IF(OR($R200=[3]Tabla_Impacto!$E$24,$R200=[3]Tabla_Impacto!$E$27,$R200=[3]Tabla_Impacto!$K$24,$R200=[3]Tabla_Impacto!$Q$26,$R200=[3]Tabla_Impacto!$W$26,$R200=[3]Tabla_Impacto!$AC$26),"Menor",IF(OR($R200=[3]Tabla_Impacto!$F$24,$R200=[3]Tabla_Impacto!$F$27,$R200=[3]Tabla_Impacto!$L$24,$R200=[3]Tabla_Impacto!$R$26,$R200=[3]Tabla_Impacto!$X$26,$R200=[3]Tabla_Impacto!$AD$26),"Moderado",IF(OR($R200=[3]Tabla_Impacto!$G$24,$R200=[3]Tabla_Impacto!$G$27,$R200=[3]Tabla_Impacto!$M$24,$R200=[3]Tabla_Impacto!$S$26,$R200=[3]Tabla_Impacto!$Y$26,$R200=[3]Tabla_Impacto!$AE$26),"Mayor",IF(OR($R200=[3]Tabla_Impacto!$H$24,$R200=[3]Tabla_Impacto!$H$27,$R200=[3]Tabla_Impacto!$N$24,$R200=[3]Tabla_Impacto!$T$26,$R200=[3]Tabla_Impacto!$Z$26,$R200=[3]Tabla_Impacto!$AF$26),"Catastrófico","")))))</f>
        <v>Moderado</v>
      </c>
      <c r="T200" s="472">
        <f t="shared" ref="T200" si="254">IF(S200="","",IF(S200="Leve",0.2,IF(S200="Menor",0.4,IF(S200="Moderado",0.6,IF(S200="Mayor",0.8,IF(S200="Catastrófico",1,))))))</f>
        <v>0.6</v>
      </c>
      <c r="U200" s="461" t="str">
        <f t="shared" ref="U200" si="255">IF(OR(AND(P200="Muy Baja",S200="Leve"),AND(P200="Muy Baja",S200="Menor"),AND(P200="Baja",S200="Leve")),"Bajo",IF(OR(AND(P200="Muy baja",S200="Moderado"),AND(P200="Baja",S200="Menor"),AND(P200="Baja",S200="Moderado"),AND(P200="Media",S200="Leve"),AND(P200="Media",S200="Menor"),AND(P200="Media",S200="Moderado"),AND(P200="Alta",S200="Leve"),AND(P200="Alta",S200="Menor")),"Moderado",IF(OR(AND(P200="Muy Baja",S200="Mayor"),AND(P200="Baja",S200="Mayor"),AND(P200="Media",S200="Mayor"),AND(P200="Alta",S200="Moderado"),AND(P200="Alta",S200="Mayor"),AND(P200="Muy Alta",S200="Leve"),AND(P200="Muy Alta",S200="Menor"),AND(P200="Muy Alta",S200="Moderado"),AND(P200="Muy Alta",S200="Mayor")),"Alto",IF(OR(AND(P200="Muy Baja",S200="Catastrófico"),AND(P200="Baja",S200="Catastrófico"),AND(P200="Media",S200="Catastrófico"),AND(P200="Alta",S200="Catastrófico"),AND(P200="Muy Alta",S200="Catastrófico")),"Extremo",""))))</f>
        <v>Moderado</v>
      </c>
      <c r="V200" s="183" t="s">
        <v>91</v>
      </c>
      <c r="W200" s="116" t="s">
        <v>1362</v>
      </c>
      <c r="X200" s="117" t="s">
        <v>1363</v>
      </c>
      <c r="Y200" s="117" t="s">
        <v>1364</v>
      </c>
      <c r="Z200" s="119" t="s">
        <v>95</v>
      </c>
      <c r="AA200" s="184" t="str">
        <f t="shared" si="5"/>
        <v>Probabilidad</v>
      </c>
      <c r="AB200" s="185" t="s">
        <v>727</v>
      </c>
      <c r="AC200" s="185" t="s">
        <v>728</v>
      </c>
      <c r="AD200" s="186" t="str">
        <f t="shared" si="6"/>
        <v>40%</v>
      </c>
      <c r="AE200" s="185" t="s">
        <v>729</v>
      </c>
      <c r="AF200" s="185" t="s">
        <v>809</v>
      </c>
      <c r="AG200" s="185" t="s">
        <v>731</v>
      </c>
      <c r="AH200" s="187">
        <f>IFERROR(IF(AA200="Probabilidad",(Q200-(+Q200*AD200)),IF(AA200="Impacto",Q200,"")),"")</f>
        <v>0.36</v>
      </c>
      <c r="AI200" s="186">
        <f t="shared" si="7"/>
        <v>0.36</v>
      </c>
      <c r="AJ200" s="464" t="str">
        <f t="shared" ref="AJ200" si="256">IFERROR(IF(AK200="","",IF(AK200&lt;=0.2,"Muy Baja",IF(AK200&lt;=0.4,"Baja",IF(AK200&lt;=0.6,"Media",IF(AK200&lt;=0.8,"Alta","Muy Alta"))))),"")</f>
        <v>Muy Baja</v>
      </c>
      <c r="AK200" s="465">
        <f t="shared" ref="AK200" si="257">IFERROR(LOOKUP(MAX(AI200:AI206)+1,(AI200:AI206)),"")</f>
        <v>9.0719999999999995E-2</v>
      </c>
      <c r="AL200" s="188">
        <f>IFERROR(IF(AA200="Impacto",(T200-(+T200*AD200)),IF(AA200="Probabilidad",T200,"")),"")</f>
        <v>0.6</v>
      </c>
      <c r="AM200" s="466" t="str">
        <f t="shared" ref="AM200" si="258">IFERROR(IF(AN200="","",IF(AN200&lt;=0.2,"Leve",IF(AN200&lt;=0.4,"Menor",IF(AN200&lt;=0.6,"Moderado",IF(AN200&lt;=0.8,"Mayor","Catastrófico"))))),"")</f>
        <v>Moderado</v>
      </c>
      <c r="AN200" s="465">
        <f t="shared" ref="AN200" si="259">IFERROR(LOOKUP(MAX(AL200:AL206)+1,(AL200:AL206)),"")</f>
        <v>0.44999999999999996</v>
      </c>
      <c r="AO200" s="467" t="str">
        <f t="shared" ref="AO200" si="260">IFERROR(IF(OR(AND(AJ200="Muy Baja",AM200="Leve"),AND(AJ200="Muy Baja",AM200="Menor"),AND(AJ200="Baja",AM200="Leve")),"Bajo",IF(OR(AND(AJ200="Muy baja",AM200="Moderado"),AND(AJ200="Baja",AM200="Menor"),AND(AJ200="Baja",AM200="Moderado"),AND(AJ200="Media",AM200="Leve"),AND(AJ200="Media",AM200="Menor"),AND(AJ200="Media",AM200="Moderado"),AND(AJ200="Alta",AM200="Leve"),AND(AJ200="Alta",AM200="Menor")),"Moderado",IF(OR(AND(AJ200="Muy Baja",AM200="Mayor"),AND(AJ200="Baja",AM200="Mayor"),AND(AJ200="Media",AM200="Mayor"),AND(AJ200="Alta",AM200="Moderado"),AND(AJ200="Alta",AM200="Mayor"),AND(AJ200="Muy Alta",AM200="Leve"),AND(AJ200="Muy Alta",AM200="Menor"),AND(AJ200="Muy Alta",AM200="Moderado"),AND(AJ200="Muy Alta",AM200="Mayor")),"Alto",IF(OR(AND(AJ200="Muy Baja",AM200="Catastrófico"),AND(AJ200="Baja",AM200="Catastrófico"),AND(AJ200="Media",AM200="Catastrófico"),AND(AJ200="Alta",AM200="Catastrófico"),AND(AJ200="Muy Alta",AM200="Catastrófico")),"Extremo","")))),"")</f>
        <v>Moderado</v>
      </c>
      <c r="AP200" s="457" t="s">
        <v>104</v>
      </c>
      <c r="AQ200" s="184" t="s">
        <v>105</v>
      </c>
      <c r="AR200" s="119" t="s">
        <v>94</v>
      </c>
      <c r="AS200" s="119" t="s">
        <v>94</v>
      </c>
      <c r="AT200" s="119" t="s">
        <v>94</v>
      </c>
      <c r="AU200" s="119"/>
      <c r="AV200" s="458" t="s">
        <v>1365</v>
      </c>
      <c r="AW200" s="142" t="s">
        <v>91</v>
      </c>
      <c r="AX200" s="253" t="s">
        <v>2866</v>
      </c>
      <c r="AY200" s="271" t="s">
        <v>3044</v>
      </c>
      <c r="AZ200" s="271" t="s">
        <v>3045</v>
      </c>
      <c r="BA200" s="143" t="s">
        <v>105</v>
      </c>
      <c r="BB200" s="128"/>
      <c r="BC200" s="128"/>
      <c r="BD200" s="128"/>
      <c r="BE200" s="373" t="s">
        <v>2891</v>
      </c>
      <c r="BF200" s="447" t="s">
        <v>3246</v>
      </c>
      <c r="BG200" s="447" t="s">
        <v>3247</v>
      </c>
      <c r="BH200" s="163"/>
      <c r="BI200" s="189"/>
      <c r="BJ200" s="189"/>
      <c r="BK200" s="189"/>
      <c r="BL200" s="189"/>
      <c r="BM200" s="189"/>
      <c r="BN200" s="189"/>
      <c r="BO200" s="189"/>
      <c r="BP200" s="189"/>
      <c r="BQ200" s="189"/>
      <c r="BR200" s="189"/>
      <c r="BS200" s="189"/>
      <c r="BT200" s="189"/>
      <c r="BU200" s="189"/>
      <c r="BV200" s="189"/>
      <c r="BW200" s="189"/>
      <c r="BX200" s="189"/>
      <c r="BY200" s="189"/>
      <c r="BZ200" s="189"/>
      <c r="CA200" s="189"/>
      <c r="CB200" s="189"/>
      <c r="CC200" s="189"/>
      <c r="CD200" s="189"/>
      <c r="CE200" s="189"/>
      <c r="CF200" s="189"/>
      <c r="CG200" s="189"/>
      <c r="CH200" s="189"/>
      <c r="CI200" s="189"/>
      <c r="CJ200" s="189"/>
      <c r="CK200" s="189"/>
      <c r="CL200" s="189"/>
      <c r="CM200" s="189"/>
      <c r="CN200" s="189"/>
      <c r="CO200" s="189"/>
      <c r="CP200" s="189"/>
      <c r="CQ200" s="189"/>
      <c r="CR200" s="189"/>
      <c r="CS200" s="189"/>
      <c r="CT200" s="189"/>
      <c r="CU200" s="189"/>
      <c r="CV200" s="189"/>
      <c r="CW200" s="189"/>
      <c r="CX200" s="189"/>
      <c r="CY200" s="189"/>
      <c r="CZ200" s="189"/>
      <c r="DA200" s="189"/>
      <c r="DB200" s="189"/>
      <c r="DC200" s="189"/>
      <c r="DD200" s="189"/>
      <c r="DE200" s="189"/>
      <c r="DF200" s="189"/>
      <c r="DG200" s="189"/>
      <c r="DH200" s="189"/>
      <c r="DI200" s="189"/>
      <c r="DJ200" s="189"/>
      <c r="DK200" s="189"/>
      <c r="DL200" s="189"/>
      <c r="DM200" s="189"/>
      <c r="DN200" s="189"/>
      <c r="DO200" s="189"/>
      <c r="DP200" s="189"/>
      <c r="DQ200" s="189"/>
      <c r="DR200" s="189"/>
      <c r="DS200" s="189"/>
      <c r="DT200" s="189"/>
      <c r="DU200" s="189"/>
      <c r="DV200" s="189"/>
      <c r="DW200" s="189"/>
      <c r="DX200" s="189"/>
      <c r="DY200" s="189"/>
      <c r="DZ200" s="189"/>
      <c r="EA200" s="189"/>
      <c r="EB200" s="189"/>
      <c r="EC200" s="189"/>
      <c r="ED200" s="189"/>
      <c r="EE200" s="189"/>
      <c r="EF200" s="189"/>
      <c r="EG200" s="189"/>
      <c r="EH200" s="189"/>
      <c r="EI200" s="189"/>
      <c r="EJ200" s="189"/>
      <c r="EK200" s="189"/>
      <c r="EL200" s="189"/>
      <c r="EM200" s="189"/>
      <c r="EN200" s="189"/>
      <c r="EO200" s="189"/>
      <c r="EP200" s="189"/>
      <c r="EQ200" s="189"/>
      <c r="ER200" s="189"/>
      <c r="ES200" s="189"/>
      <c r="ET200" s="189"/>
      <c r="EU200" s="189"/>
      <c r="EV200" s="189"/>
      <c r="EW200" s="189"/>
      <c r="EX200" s="189"/>
      <c r="EY200" s="189"/>
      <c r="EZ200" s="189"/>
      <c r="FA200" s="189"/>
      <c r="FB200" s="189"/>
      <c r="FC200" s="189"/>
      <c r="FD200" s="189"/>
      <c r="FE200" s="189"/>
      <c r="FF200" s="189"/>
      <c r="FG200" s="189"/>
      <c r="FH200" s="189"/>
      <c r="FI200" s="189"/>
      <c r="FJ200" s="189"/>
      <c r="FK200" s="189"/>
      <c r="FL200" s="189"/>
      <c r="FM200" s="189"/>
      <c r="FN200" s="189"/>
      <c r="FO200" s="189"/>
      <c r="FP200" s="189"/>
      <c r="FQ200" s="189"/>
      <c r="FR200" s="189"/>
      <c r="FS200" s="189"/>
      <c r="FT200" s="189"/>
      <c r="FU200" s="189"/>
      <c r="FV200" s="189"/>
      <c r="FW200" s="189"/>
      <c r="FX200" s="189"/>
      <c r="FY200" s="189"/>
      <c r="FZ200" s="189"/>
      <c r="GA200" s="189"/>
      <c r="GB200" s="189"/>
      <c r="GC200" s="189"/>
      <c r="GD200" s="189"/>
      <c r="GE200" s="189"/>
      <c r="GF200" s="189"/>
      <c r="GG200" s="189"/>
      <c r="GH200" s="189"/>
      <c r="GI200" s="189"/>
      <c r="GJ200" s="189"/>
      <c r="GK200" s="189"/>
      <c r="GL200" s="189"/>
      <c r="GM200" s="189"/>
      <c r="GN200" s="189"/>
      <c r="GO200" s="189"/>
      <c r="GP200" s="189"/>
      <c r="GQ200" s="189"/>
      <c r="GR200" s="189"/>
      <c r="GS200" s="189"/>
      <c r="GT200" s="189"/>
      <c r="GU200" s="189"/>
      <c r="GV200" s="189"/>
      <c r="GW200" s="189"/>
      <c r="GX200" s="189"/>
      <c r="GY200" s="189"/>
      <c r="GZ200" s="189"/>
      <c r="HA200" s="189"/>
      <c r="HB200" s="189"/>
      <c r="HC200" s="189"/>
      <c r="HD200" s="189"/>
      <c r="HE200" s="189"/>
      <c r="HF200" s="189"/>
      <c r="HG200" s="189"/>
      <c r="HH200" s="189"/>
      <c r="HI200" s="189"/>
      <c r="HJ200" s="189"/>
      <c r="HK200" s="189"/>
      <c r="HL200" s="189"/>
      <c r="HM200" s="189"/>
      <c r="HN200" s="189"/>
      <c r="HO200" s="189"/>
      <c r="HP200" s="189"/>
      <c r="HQ200" s="189"/>
      <c r="HR200" s="189"/>
      <c r="HS200" s="189"/>
      <c r="HT200" s="189"/>
      <c r="HU200" s="189"/>
      <c r="HV200" s="189"/>
      <c r="HW200" s="189"/>
      <c r="HX200" s="189"/>
      <c r="HY200" s="189"/>
      <c r="HZ200" s="189"/>
      <c r="IA200" s="189"/>
      <c r="IB200" s="189"/>
      <c r="IC200" s="189"/>
      <c r="ID200" s="189"/>
      <c r="IE200" s="189"/>
      <c r="IF200" s="189"/>
      <c r="IG200" s="189"/>
      <c r="IH200" s="189"/>
      <c r="II200" s="189"/>
      <c r="IJ200" s="189"/>
      <c r="IK200" s="189"/>
      <c r="IL200" s="189"/>
      <c r="IM200" s="189"/>
      <c r="IN200" s="189"/>
      <c r="IO200" s="189"/>
      <c r="IP200" s="189"/>
      <c r="IQ200" s="189"/>
      <c r="IR200" s="189"/>
      <c r="IS200" s="189"/>
      <c r="IT200" s="189"/>
      <c r="IU200" s="189"/>
      <c r="IV200" s="189"/>
      <c r="IW200" s="189"/>
      <c r="IX200" s="189"/>
      <c r="IY200" s="189"/>
      <c r="IZ200" s="189"/>
      <c r="JA200" s="189"/>
      <c r="JB200" s="189"/>
      <c r="JC200" s="189"/>
      <c r="JD200" s="189"/>
      <c r="JE200" s="189"/>
      <c r="JF200" s="189"/>
      <c r="JG200" s="189"/>
      <c r="JH200" s="189"/>
      <c r="JI200" s="189"/>
      <c r="JJ200" s="189"/>
      <c r="JK200" s="189"/>
      <c r="JL200" s="189"/>
      <c r="JM200" s="189"/>
      <c r="JN200" s="189"/>
      <c r="JO200" s="189"/>
      <c r="JP200" s="189"/>
      <c r="JQ200" s="189"/>
      <c r="JR200" s="189"/>
      <c r="JS200" s="189"/>
      <c r="JT200" s="189"/>
      <c r="JU200" s="189"/>
      <c r="JV200" s="189"/>
      <c r="JW200" s="189"/>
      <c r="JX200" s="189"/>
      <c r="JY200" s="189"/>
      <c r="JZ200" s="189"/>
      <c r="KA200" s="189"/>
      <c r="KB200" s="189"/>
      <c r="KC200" s="189"/>
      <c r="KD200" s="189"/>
      <c r="KE200" s="189"/>
      <c r="KF200" s="189"/>
      <c r="KG200" s="189"/>
      <c r="KH200" s="189"/>
      <c r="KI200" s="189"/>
      <c r="KJ200" s="189"/>
      <c r="KK200" s="189"/>
      <c r="KL200" s="189"/>
      <c r="KM200" s="189"/>
      <c r="KN200" s="189"/>
      <c r="KO200" s="189"/>
      <c r="KP200" s="189"/>
      <c r="KQ200" s="189"/>
      <c r="KR200" s="189"/>
      <c r="KS200" s="189"/>
      <c r="KT200" s="189"/>
      <c r="KU200" s="189"/>
      <c r="KV200" s="189"/>
      <c r="KW200" s="189"/>
      <c r="KX200" s="189"/>
      <c r="KY200" s="189"/>
      <c r="KZ200" s="189"/>
      <c r="LA200" s="189"/>
      <c r="LB200" s="189"/>
      <c r="LC200" s="189"/>
      <c r="LD200" s="189"/>
      <c r="LE200" s="189"/>
      <c r="LF200" s="189"/>
      <c r="LG200" s="189"/>
      <c r="LH200" s="189"/>
      <c r="LI200" s="189"/>
      <c r="LJ200" s="189"/>
      <c r="LK200" s="189"/>
      <c r="LL200" s="189"/>
      <c r="LM200" s="189"/>
      <c r="LN200" s="189"/>
      <c r="LO200" s="189"/>
      <c r="LP200" s="189"/>
      <c r="LQ200" s="189"/>
      <c r="LR200" s="189"/>
      <c r="LS200" s="189"/>
      <c r="LT200" s="189"/>
      <c r="LU200" s="189"/>
      <c r="LV200" s="189"/>
      <c r="LW200" s="189"/>
      <c r="LX200" s="189"/>
      <c r="LY200" s="189"/>
      <c r="LZ200" s="189"/>
      <c r="MA200" s="189"/>
      <c r="MB200" s="189"/>
      <c r="MC200" s="189"/>
      <c r="MD200" s="189"/>
      <c r="ME200" s="189"/>
      <c r="MF200" s="189"/>
      <c r="MG200" s="189"/>
      <c r="MH200" s="189"/>
      <c r="MI200" s="189"/>
      <c r="MJ200" s="189"/>
      <c r="MK200" s="189"/>
      <c r="ML200" s="189"/>
      <c r="MM200" s="189"/>
      <c r="MN200" s="189"/>
      <c r="MO200" s="189"/>
      <c r="MP200" s="189"/>
      <c r="MQ200" s="189"/>
      <c r="MR200" s="189"/>
      <c r="MS200" s="189"/>
      <c r="MT200" s="189"/>
      <c r="MU200" s="189"/>
      <c r="MV200" s="189"/>
      <c r="MW200" s="189"/>
      <c r="MX200" s="189"/>
      <c r="MY200" s="189"/>
      <c r="MZ200" s="189"/>
      <c r="NA200" s="189"/>
      <c r="NB200" s="189"/>
      <c r="NC200" s="189"/>
      <c r="ND200" s="189"/>
      <c r="NE200" s="189"/>
      <c r="NF200" s="189"/>
      <c r="NG200" s="189"/>
      <c r="NH200" s="189"/>
      <c r="NI200" s="189"/>
      <c r="NJ200" s="189"/>
      <c r="NK200" s="189"/>
      <c r="NL200" s="189"/>
      <c r="NM200" s="189"/>
      <c r="NN200" s="189"/>
      <c r="NO200" s="189"/>
      <c r="NP200" s="189"/>
      <c r="NQ200" s="189"/>
      <c r="NR200" s="189"/>
      <c r="NS200" s="189"/>
      <c r="NT200" s="189"/>
      <c r="NU200" s="189"/>
      <c r="NV200" s="189"/>
      <c r="NW200" s="189"/>
      <c r="NX200" s="189"/>
      <c r="NY200" s="189"/>
      <c r="NZ200" s="189"/>
      <c r="OA200" s="189"/>
      <c r="OB200" s="189"/>
      <c r="OC200" s="189"/>
      <c r="OD200" s="189"/>
      <c r="OE200" s="189"/>
      <c r="OF200" s="189"/>
      <c r="OG200" s="189"/>
      <c r="OH200" s="189"/>
      <c r="OI200" s="189"/>
      <c r="OJ200" s="189"/>
      <c r="OK200" s="189"/>
      <c r="OL200" s="189"/>
      <c r="OM200" s="189"/>
      <c r="ON200" s="189"/>
      <c r="OO200" s="189"/>
      <c r="OP200" s="189"/>
      <c r="OQ200" s="189"/>
      <c r="OR200" s="189"/>
      <c r="OS200" s="189"/>
      <c r="OT200" s="189"/>
      <c r="OU200" s="189"/>
      <c r="OV200" s="189"/>
      <c r="OW200" s="189"/>
      <c r="OX200" s="189"/>
      <c r="OY200" s="189"/>
      <c r="OZ200" s="189"/>
      <c r="PA200" s="189"/>
      <c r="PB200" s="189"/>
      <c r="PC200" s="189"/>
      <c r="PD200" s="189"/>
      <c r="PE200" s="189"/>
      <c r="PF200" s="189"/>
      <c r="PG200" s="189"/>
      <c r="PH200" s="189"/>
      <c r="PI200" s="189"/>
      <c r="PJ200" s="189"/>
      <c r="PK200" s="189"/>
      <c r="PL200" s="189"/>
      <c r="PM200" s="189"/>
      <c r="PN200" s="189"/>
      <c r="PO200" s="189"/>
      <c r="PP200" s="189"/>
      <c r="PQ200" s="189"/>
      <c r="PR200" s="189"/>
      <c r="PS200" s="189"/>
      <c r="PT200" s="189"/>
      <c r="PU200" s="189"/>
      <c r="PV200" s="189"/>
      <c r="PW200" s="189"/>
      <c r="PX200" s="189"/>
      <c r="PY200" s="189"/>
      <c r="PZ200" s="189"/>
      <c r="QA200" s="189"/>
      <c r="QB200" s="189"/>
      <c r="QC200" s="189"/>
      <c r="QD200" s="189"/>
      <c r="QE200" s="189"/>
      <c r="QF200" s="189"/>
      <c r="QG200" s="189"/>
      <c r="QH200" s="189"/>
      <c r="QI200" s="189"/>
      <c r="QJ200" s="189"/>
      <c r="QK200" s="189"/>
      <c r="QL200" s="189"/>
      <c r="QM200" s="189"/>
      <c r="QN200" s="189"/>
      <c r="QO200" s="189"/>
      <c r="QP200" s="189"/>
      <c r="QQ200" s="189"/>
      <c r="QR200" s="189"/>
      <c r="QS200" s="189"/>
      <c r="QT200" s="189"/>
      <c r="QU200" s="189"/>
      <c r="QV200" s="189"/>
      <c r="QW200" s="189"/>
      <c r="QX200" s="189"/>
      <c r="QY200" s="189"/>
      <c r="QZ200" s="189"/>
      <c r="RA200" s="189"/>
      <c r="RB200" s="189"/>
      <c r="RC200" s="189"/>
      <c r="RD200" s="189"/>
      <c r="RE200" s="189"/>
      <c r="RF200" s="189"/>
      <c r="RG200" s="189"/>
      <c r="RH200" s="189"/>
      <c r="RI200" s="189"/>
      <c r="RJ200" s="189"/>
      <c r="RK200" s="189"/>
      <c r="RL200" s="189"/>
      <c r="RM200" s="189"/>
      <c r="RN200" s="189"/>
      <c r="RO200" s="189"/>
      <c r="RP200" s="189"/>
      <c r="RQ200" s="189"/>
      <c r="RR200" s="189"/>
      <c r="RS200" s="189"/>
      <c r="RT200" s="189"/>
      <c r="RU200" s="189"/>
      <c r="RV200" s="189"/>
      <c r="RW200" s="189"/>
      <c r="RX200" s="189"/>
      <c r="RY200" s="189"/>
      <c r="RZ200" s="189"/>
      <c r="SA200" s="189"/>
      <c r="SB200" s="189"/>
      <c r="SC200" s="189"/>
      <c r="SD200" s="189"/>
      <c r="SE200" s="189"/>
      <c r="SF200" s="189"/>
      <c r="SG200" s="189"/>
      <c r="SH200" s="189"/>
      <c r="SI200" s="189"/>
      <c r="SJ200" s="189"/>
      <c r="SK200" s="189"/>
      <c r="SL200" s="189"/>
      <c r="SM200" s="189"/>
      <c r="SN200" s="189"/>
      <c r="SO200" s="189"/>
      <c r="SP200" s="189"/>
      <c r="SQ200" s="189"/>
      <c r="SR200" s="189"/>
      <c r="SS200" s="189"/>
      <c r="ST200" s="189"/>
      <c r="SU200" s="189"/>
      <c r="SV200" s="189"/>
      <c r="SW200" s="189"/>
      <c r="SX200" s="189"/>
      <c r="SY200" s="189"/>
      <c r="SZ200" s="189"/>
      <c r="TA200" s="189"/>
      <c r="TB200" s="189"/>
      <c r="TC200" s="189"/>
      <c r="TD200" s="189"/>
      <c r="TE200" s="189"/>
      <c r="TF200" s="189"/>
      <c r="TG200" s="189"/>
      <c r="TH200" s="189"/>
      <c r="TI200" s="189"/>
      <c r="TJ200" s="189"/>
      <c r="TK200" s="189"/>
      <c r="TL200" s="189"/>
      <c r="TM200" s="189"/>
      <c r="TN200" s="189"/>
      <c r="TO200" s="189"/>
      <c r="TP200" s="189"/>
      <c r="TQ200" s="189"/>
      <c r="TR200" s="189"/>
      <c r="TS200" s="189"/>
      <c r="TT200" s="189"/>
      <c r="TU200" s="189"/>
      <c r="TV200" s="189"/>
      <c r="TW200" s="189"/>
      <c r="TX200" s="189"/>
      <c r="TY200" s="189"/>
      <c r="TZ200" s="189"/>
      <c r="UA200" s="189"/>
      <c r="UB200" s="189"/>
      <c r="UC200" s="189"/>
      <c r="UD200" s="189"/>
      <c r="UE200" s="189"/>
      <c r="UF200" s="189"/>
      <c r="UG200" s="189"/>
      <c r="UH200" s="189"/>
      <c r="UI200" s="189"/>
      <c r="UJ200" s="189"/>
      <c r="UK200" s="189"/>
      <c r="UL200" s="189"/>
      <c r="UM200" s="189"/>
      <c r="UN200" s="189"/>
      <c r="UO200" s="189"/>
      <c r="UP200" s="189"/>
      <c r="UQ200" s="189"/>
      <c r="UR200" s="189"/>
      <c r="US200" s="189"/>
      <c r="UT200" s="189"/>
      <c r="UU200" s="189"/>
      <c r="UV200" s="189"/>
      <c r="UW200" s="189"/>
      <c r="UX200" s="189"/>
      <c r="UY200" s="189"/>
      <c r="UZ200" s="189"/>
      <c r="VA200" s="189"/>
      <c r="VB200" s="189"/>
      <c r="VC200" s="189"/>
      <c r="VD200" s="189"/>
      <c r="VE200" s="189"/>
      <c r="VF200" s="189"/>
      <c r="VG200" s="189"/>
      <c r="VH200" s="189"/>
      <c r="VI200" s="189"/>
      <c r="VJ200" s="189"/>
      <c r="VK200" s="189"/>
      <c r="VL200" s="189"/>
      <c r="VM200" s="189"/>
      <c r="VN200" s="189"/>
      <c r="VO200" s="189"/>
      <c r="VP200" s="189"/>
      <c r="VQ200" s="189"/>
      <c r="VR200" s="189"/>
      <c r="VS200" s="189"/>
      <c r="VT200" s="189"/>
      <c r="VU200" s="189"/>
      <c r="VV200" s="189"/>
      <c r="VW200" s="189"/>
      <c r="VX200" s="189"/>
      <c r="VY200" s="189"/>
      <c r="VZ200" s="189"/>
      <c r="WA200" s="189"/>
      <c r="WB200" s="189"/>
      <c r="WC200" s="189"/>
      <c r="WD200" s="189"/>
      <c r="WE200" s="189"/>
      <c r="WF200" s="189"/>
      <c r="WG200" s="189"/>
      <c r="WH200" s="189"/>
      <c r="WI200" s="189"/>
      <c r="WJ200" s="189"/>
      <c r="WK200" s="189"/>
      <c r="WL200" s="189"/>
      <c r="WM200" s="189"/>
      <c r="WN200" s="189"/>
      <c r="WO200" s="189"/>
      <c r="WP200" s="189"/>
      <c r="WQ200" s="189"/>
      <c r="WR200" s="189"/>
      <c r="WS200" s="189"/>
      <c r="WT200" s="189"/>
      <c r="WU200" s="189"/>
      <c r="WV200" s="189"/>
      <c r="WW200" s="189"/>
      <c r="WX200" s="189"/>
      <c r="WY200" s="189"/>
      <c r="WZ200" s="189"/>
      <c r="XA200" s="189"/>
      <c r="XB200" s="189"/>
      <c r="XC200" s="189"/>
      <c r="XD200" s="189"/>
      <c r="XE200" s="189"/>
      <c r="XF200" s="189"/>
      <c r="XG200" s="189"/>
      <c r="XH200" s="189"/>
      <c r="XI200" s="189"/>
      <c r="XJ200" s="189"/>
      <c r="XK200" s="189"/>
      <c r="XL200" s="189"/>
      <c r="XM200" s="189"/>
      <c r="XN200" s="189"/>
      <c r="XO200" s="189"/>
      <c r="XP200" s="189"/>
      <c r="XQ200" s="189"/>
      <c r="XR200" s="189"/>
      <c r="XS200" s="189"/>
      <c r="XT200" s="189"/>
      <c r="XU200" s="189"/>
      <c r="XV200" s="189"/>
      <c r="XW200" s="189"/>
      <c r="XX200" s="189"/>
      <c r="XY200" s="189"/>
      <c r="XZ200" s="189"/>
      <c r="YA200" s="189"/>
      <c r="YB200" s="189"/>
      <c r="YC200" s="189"/>
      <c r="YD200" s="189"/>
      <c r="YE200" s="189"/>
      <c r="YF200" s="189"/>
      <c r="YG200" s="189"/>
      <c r="YH200" s="189"/>
      <c r="YI200" s="189"/>
      <c r="YJ200" s="189"/>
      <c r="YK200" s="189"/>
      <c r="YL200" s="189"/>
      <c r="YM200" s="189"/>
      <c r="YN200" s="189"/>
      <c r="YO200" s="189"/>
      <c r="YP200" s="189"/>
      <c r="YQ200" s="189"/>
      <c r="YR200" s="189"/>
      <c r="YS200" s="189"/>
      <c r="YT200" s="189"/>
      <c r="YU200" s="189"/>
      <c r="YV200" s="189"/>
      <c r="YW200" s="189"/>
      <c r="YX200" s="189"/>
      <c r="YY200" s="189"/>
      <c r="YZ200" s="189"/>
      <c r="ZA200" s="189"/>
      <c r="ZB200" s="189"/>
      <c r="ZC200" s="189"/>
      <c r="ZD200" s="189"/>
      <c r="ZE200" s="189"/>
      <c r="ZF200" s="189"/>
      <c r="ZG200" s="189"/>
      <c r="ZH200" s="189"/>
      <c r="ZI200" s="189"/>
      <c r="ZJ200" s="189"/>
      <c r="ZK200" s="189"/>
      <c r="ZL200" s="189"/>
      <c r="ZM200" s="189"/>
      <c r="ZN200" s="189"/>
      <c r="ZO200" s="189"/>
      <c r="ZP200" s="189"/>
      <c r="ZQ200" s="189"/>
      <c r="ZR200" s="189"/>
      <c r="ZS200" s="189"/>
      <c r="ZT200" s="189"/>
      <c r="ZU200" s="189"/>
      <c r="ZV200" s="189"/>
      <c r="ZW200" s="189"/>
      <c r="ZX200" s="189"/>
      <c r="ZY200" s="189"/>
      <c r="ZZ200" s="189"/>
      <c r="AAA200" s="189"/>
      <c r="AAB200" s="189"/>
      <c r="AAC200" s="189"/>
      <c r="AAD200" s="189"/>
      <c r="AAE200" s="189"/>
      <c r="AAF200" s="189"/>
      <c r="AAG200" s="189"/>
      <c r="AAH200" s="189"/>
      <c r="AAI200" s="189"/>
      <c r="AAJ200" s="189"/>
      <c r="AAK200" s="189"/>
      <c r="AAL200" s="189"/>
      <c r="AAM200" s="189"/>
      <c r="AAN200" s="189"/>
      <c r="AAO200" s="189"/>
      <c r="AAP200" s="189"/>
      <c r="AAQ200" s="189"/>
      <c r="AAR200" s="189"/>
      <c r="AAS200" s="189"/>
      <c r="AAT200" s="189"/>
      <c r="AAU200" s="189"/>
      <c r="AAV200" s="189"/>
      <c r="AAW200" s="189"/>
      <c r="AAX200" s="189"/>
      <c r="AAY200" s="189"/>
      <c r="AAZ200" s="189"/>
      <c r="ABA200" s="189"/>
      <c r="ABB200" s="189"/>
      <c r="ABC200" s="189"/>
      <c r="ABD200" s="189"/>
      <c r="ABE200" s="189"/>
      <c r="ABF200" s="189"/>
      <c r="ABG200" s="189"/>
      <c r="ABH200" s="189"/>
      <c r="ABI200" s="189"/>
      <c r="ABJ200" s="189"/>
      <c r="ABK200" s="189"/>
      <c r="ABL200" s="189"/>
      <c r="ABM200" s="189"/>
      <c r="ABN200" s="189"/>
      <c r="ABO200" s="189"/>
      <c r="ABP200" s="189"/>
      <c r="ABQ200" s="189"/>
      <c r="ABR200" s="189"/>
      <c r="ABS200" s="189"/>
      <c r="ABT200" s="189"/>
      <c r="ABU200" s="189"/>
      <c r="ABV200" s="189"/>
      <c r="ABW200" s="189"/>
      <c r="ABX200" s="189"/>
      <c r="ABY200" s="189"/>
      <c r="ABZ200" s="189"/>
      <c r="ACA200" s="189"/>
      <c r="ACB200" s="189"/>
      <c r="ACC200" s="189"/>
      <c r="ACD200" s="189"/>
      <c r="ACE200" s="189"/>
      <c r="ACF200" s="189"/>
      <c r="ACG200" s="189"/>
      <c r="ACH200" s="189"/>
      <c r="ACI200" s="189"/>
      <c r="ACJ200" s="189"/>
      <c r="ACK200" s="189"/>
      <c r="ACL200" s="189"/>
      <c r="ACM200" s="189"/>
      <c r="ACN200" s="189"/>
      <c r="ACO200" s="189"/>
      <c r="ACP200" s="189"/>
      <c r="ACQ200" s="189"/>
      <c r="ACR200" s="189"/>
      <c r="ACS200" s="189"/>
      <c r="ACT200" s="189"/>
      <c r="ACU200" s="189"/>
      <c r="ACV200" s="189"/>
      <c r="ACW200" s="189"/>
      <c r="ACX200" s="189"/>
      <c r="ACY200" s="189"/>
      <c r="ACZ200" s="189"/>
      <c r="ADA200" s="189"/>
      <c r="ADB200" s="189"/>
      <c r="ADC200" s="189"/>
      <c r="ADD200" s="189"/>
      <c r="ADE200" s="189"/>
      <c r="ADF200" s="189"/>
      <c r="ADG200" s="189"/>
      <c r="ADH200" s="189"/>
      <c r="ADI200" s="189"/>
      <c r="ADJ200" s="189"/>
      <c r="ADK200" s="189"/>
      <c r="ADL200" s="189"/>
      <c r="ADM200" s="189"/>
      <c r="ADN200" s="189"/>
      <c r="ADO200" s="189"/>
      <c r="ADP200" s="189"/>
      <c r="ADQ200" s="189"/>
      <c r="ADR200" s="189"/>
      <c r="ADS200" s="189"/>
      <c r="ADT200" s="189"/>
      <c r="ADU200" s="189"/>
      <c r="ADV200" s="189"/>
      <c r="ADW200" s="189"/>
      <c r="ADX200" s="189"/>
      <c r="ADY200" s="189"/>
      <c r="ADZ200" s="189"/>
      <c r="AEA200" s="189"/>
      <c r="AEB200" s="189"/>
      <c r="AEC200" s="189"/>
      <c r="AED200" s="189"/>
      <c r="AEE200" s="189"/>
      <c r="AEF200" s="189"/>
      <c r="AEG200" s="189"/>
      <c r="AEH200" s="189"/>
      <c r="AEI200" s="189"/>
      <c r="AEJ200" s="189"/>
      <c r="AEK200" s="189"/>
      <c r="AEL200" s="189"/>
      <c r="AEM200" s="189"/>
      <c r="AEN200" s="189"/>
      <c r="AEO200" s="189"/>
      <c r="AEP200" s="189"/>
      <c r="AEQ200" s="189"/>
      <c r="AER200" s="189"/>
      <c r="AES200" s="189"/>
      <c r="AET200" s="189"/>
      <c r="AEU200" s="189"/>
      <c r="AEV200" s="189"/>
      <c r="AEW200" s="189"/>
      <c r="AEX200" s="189"/>
      <c r="AEY200" s="189"/>
      <c r="AEZ200" s="189"/>
      <c r="AFA200" s="189"/>
      <c r="AFB200" s="189"/>
      <c r="AFC200" s="189"/>
      <c r="AFD200" s="189"/>
      <c r="AFE200" s="189"/>
      <c r="AFF200" s="189"/>
      <c r="AFG200" s="189"/>
      <c r="AFH200" s="189"/>
      <c r="AFI200" s="189"/>
      <c r="AFJ200" s="189"/>
      <c r="AFK200" s="189"/>
      <c r="AFL200" s="189"/>
      <c r="AFM200" s="189"/>
      <c r="AFN200" s="189"/>
      <c r="AFO200" s="189"/>
      <c r="AFP200" s="189"/>
      <c r="AFQ200" s="189"/>
      <c r="AFR200" s="189"/>
      <c r="AFS200" s="189"/>
      <c r="AFT200" s="189"/>
      <c r="AFU200" s="189"/>
      <c r="AFV200" s="189"/>
      <c r="AFW200" s="189"/>
      <c r="AFX200" s="189"/>
      <c r="AFY200" s="189"/>
      <c r="AFZ200" s="189"/>
      <c r="AGA200" s="189"/>
      <c r="AGB200" s="189"/>
      <c r="AGC200" s="189"/>
      <c r="AGD200" s="189"/>
      <c r="AGE200" s="189"/>
      <c r="AGF200" s="189"/>
      <c r="AGG200" s="189"/>
      <c r="AGH200" s="189"/>
      <c r="AGI200" s="189"/>
      <c r="AGJ200" s="189"/>
      <c r="AGK200" s="189"/>
      <c r="AGL200" s="189"/>
      <c r="AGM200" s="189"/>
      <c r="AGN200" s="189"/>
      <c r="AGO200" s="189"/>
      <c r="AGP200" s="189"/>
      <c r="AGQ200" s="189"/>
      <c r="AGR200" s="189"/>
      <c r="AGS200" s="189"/>
      <c r="AGT200" s="189"/>
      <c r="AGU200" s="189"/>
      <c r="AGV200" s="189"/>
      <c r="AGW200" s="189"/>
      <c r="AGX200" s="189"/>
      <c r="AGY200" s="189"/>
      <c r="AGZ200" s="189"/>
      <c r="AHA200" s="189"/>
      <c r="AHB200" s="189"/>
      <c r="AHC200" s="189"/>
      <c r="AHD200" s="189"/>
      <c r="AHE200" s="189"/>
      <c r="AHF200" s="189"/>
      <c r="AHG200" s="189"/>
      <c r="AHH200" s="189"/>
      <c r="AHI200" s="189"/>
      <c r="AHJ200" s="189"/>
      <c r="AHK200" s="189"/>
      <c r="AHL200" s="189"/>
      <c r="AHM200" s="189"/>
      <c r="AHN200" s="189"/>
      <c r="AHO200" s="189"/>
      <c r="AHP200" s="189"/>
      <c r="AHQ200" s="189"/>
      <c r="AHR200" s="189"/>
      <c r="AHS200" s="189"/>
      <c r="AHT200" s="189"/>
      <c r="AHU200" s="189"/>
      <c r="AHV200" s="189"/>
      <c r="AHW200" s="189"/>
      <c r="AHX200" s="189"/>
      <c r="AHY200" s="189"/>
      <c r="AHZ200" s="189"/>
      <c r="AIA200" s="189"/>
      <c r="AIB200" s="189"/>
      <c r="AIC200" s="189"/>
      <c r="AID200" s="189"/>
      <c r="AIE200" s="189"/>
      <c r="AIF200" s="189"/>
      <c r="AIG200" s="189"/>
      <c r="AIH200" s="189"/>
      <c r="AII200" s="189"/>
      <c r="AIJ200" s="189"/>
      <c r="AIK200" s="189"/>
      <c r="AIL200" s="189"/>
      <c r="AIM200" s="189"/>
      <c r="AIN200" s="189"/>
      <c r="AIO200" s="189"/>
      <c r="AIP200" s="189"/>
      <c r="AIQ200" s="189"/>
      <c r="AIR200" s="189"/>
      <c r="AIS200" s="189"/>
      <c r="AIT200" s="189"/>
      <c r="AIU200" s="189"/>
      <c r="AIV200" s="189"/>
      <c r="AIW200" s="189"/>
      <c r="AIX200" s="189"/>
      <c r="AIY200" s="189"/>
      <c r="AIZ200" s="189"/>
      <c r="AJA200" s="189"/>
      <c r="AJB200" s="189"/>
      <c r="AJC200" s="189"/>
      <c r="AJD200" s="189"/>
      <c r="AJE200" s="189"/>
      <c r="AJF200" s="189"/>
      <c r="AJG200" s="189"/>
      <c r="AJH200" s="189"/>
      <c r="AJI200" s="189"/>
      <c r="AJJ200" s="189"/>
      <c r="AJK200" s="189"/>
      <c r="AJL200" s="189"/>
      <c r="AJM200" s="189"/>
      <c r="AJN200" s="189"/>
      <c r="AJO200" s="189"/>
      <c r="AJP200" s="189"/>
      <c r="AJQ200" s="189"/>
      <c r="AJR200" s="189"/>
      <c r="AJS200" s="189"/>
      <c r="AJT200" s="189"/>
      <c r="AJU200" s="189"/>
      <c r="AJV200" s="189"/>
      <c r="AJW200" s="189"/>
      <c r="AJX200" s="189"/>
      <c r="AJY200" s="189"/>
      <c r="AJZ200" s="189"/>
      <c r="AKA200" s="189"/>
      <c r="AKB200" s="189"/>
      <c r="AKC200" s="189"/>
      <c r="AKD200" s="189"/>
      <c r="AKE200" s="189"/>
      <c r="AKF200" s="189"/>
      <c r="AKG200" s="189"/>
      <c r="AKH200" s="189"/>
      <c r="AKI200" s="189"/>
      <c r="AKJ200" s="189"/>
      <c r="AKK200" s="189"/>
      <c r="AKL200" s="189"/>
      <c r="AKM200" s="189"/>
      <c r="AKN200" s="189"/>
      <c r="AKO200" s="189"/>
      <c r="AKP200" s="189"/>
      <c r="AKQ200" s="189"/>
      <c r="AKR200" s="189"/>
      <c r="AKS200" s="189"/>
      <c r="AKT200" s="189"/>
      <c r="AKU200" s="189"/>
      <c r="AKV200" s="189"/>
      <c r="AKW200" s="189"/>
      <c r="AKX200" s="189"/>
      <c r="AKY200" s="189"/>
      <c r="AKZ200" s="189"/>
      <c r="ALA200" s="189"/>
      <c r="ALB200" s="189"/>
      <c r="ALC200" s="189"/>
      <c r="ALD200" s="189"/>
      <c r="ALE200" s="189"/>
      <c r="ALF200" s="189"/>
      <c r="ALG200" s="189"/>
      <c r="ALH200" s="189"/>
      <c r="ALI200" s="189"/>
      <c r="ALJ200" s="189"/>
      <c r="ALK200" s="189"/>
      <c r="ALL200" s="189"/>
      <c r="ALM200" s="189"/>
      <c r="ALN200" s="189"/>
      <c r="ALO200" s="189"/>
      <c r="ALP200" s="189"/>
      <c r="ALQ200" s="189"/>
      <c r="ALR200" s="189"/>
      <c r="ALS200" s="189"/>
      <c r="ALT200" s="189"/>
      <c r="ALU200" s="189"/>
      <c r="ALV200" s="189"/>
      <c r="ALW200" s="189"/>
      <c r="ALX200" s="189"/>
      <c r="ALY200" s="189"/>
      <c r="ALZ200" s="189"/>
      <c r="AMA200" s="189"/>
      <c r="AMB200" s="189"/>
      <c r="AMC200" s="189"/>
      <c r="AMD200" s="189"/>
      <c r="AME200" s="189"/>
      <c r="AMF200" s="189"/>
      <c r="AMG200" s="189"/>
      <c r="AMH200" s="189"/>
    </row>
    <row r="201" spans="1:1022" s="192" customFormat="1" ht="120" customHeight="1" x14ac:dyDescent="0.3">
      <c r="A201" s="479">
        <v>57</v>
      </c>
      <c r="B201" s="454" t="s">
        <v>712</v>
      </c>
      <c r="C201" s="457"/>
      <c r="D201" s="454" t="s">
        <v>81</v>
      </c>
      <c r="E201" s="454" t="s">
        <v>82</v>
      </c>
      <c r="F201" s="456"/>
      <c r="G201" s="457"/>
      <c r="H201" s="368"/>
      <c r="I201" s="468"/>
      <c r="J201" s="183" t="s">
        <v>735</v>
      </c>
      <c r="K201" s="119" t="s">
        <v>1366</v>
      </c>
      <c r="L201" s="468"/>
      <c r="M201" s="475"/>
      <c r="N201" s="477"/>
      <c r="O201" s="468"/>
      <c r="P201" s="470"/>
      <c r="Q201" s="472"/>
      <c r="R201" s="473"/>
      <c r="S201" s="474"/>
      <c r="T201" s="472"/>
      <c r="U201" s="462"/>
      <c r="V201" s="183" t="s">
        <v>112</v>
      </c>
      <c r="W201" s="116" t="s">
        <v>1367</v>
      </c>
      <c r="X201" s="117" t="s">
        <v>1368</v>
      </c>
      <c r="Y201" s="117" t="s">
        <v>1364</v>
      </c>
      <c r="Z201" s="119" t="s">
        <v>95</v>
      </c>
      <c r="AA201" s="184" t="str">
        <f t="shared" si="5"/>
        <v>Probabilidad</v>
      </c>
      <c r="AB201" s="185" t="s">
        <v>727</v>
      </c>
      <c r="AC201" s="185" t="s">
        <v>728</v>
      </c>
      <c r="AD201" s="186" t="str">
        <f t="shared" si="6"/>
        <v>40%</v>
      </c>
      <c r="AE201" s="185" t="s">
        <v>729</v>
      </c>
      <c r="AF201" s="185" t="s">
        <v>730</v>
      </c>
      <c r="AG201" s="185" t="s">
        <v>731</v>
      </c>
      <c r="AH201" s="187">
        <f>IFERROR(IF(AND(AA200="Probabilidad",AA201="Probabilidad"),(AI200-(+AI200*AD201)),IF(AND(AA201="Probabilidad",AA200="Impacto"),(AI200-(+AI200*AD201)),IF(AA201="Impacto",AI200,""))),"")</f>
        <v>0.216</v>
      </c>
      <c r="AI201" s="186">
        <f t="shared" si="7"/>
        <v>0.216</v>
      </c>
      <c r="AJ201" s="464"/>
      <c r="AK201" s="465"/>
      <c r="AL201" s="188">
        <f t="shared" ref="AL201:AL206" si="261">IFERROR(IF(AND(AA200="Impacto",AA201="Impacto"),(AL200-(+AL200*AD201)),IF(AND(AA201="Impacto",AA200="Probabilidad"),(AL200-(+AL200*AD201)),IF(AA201="Probabilidad",AL200,""))),"")</f>
        <v>0.6</v>
      </c>
      <c r="AM201" s="466"/>
      <c r="AN201" s="465"/>
      <c r="AO201" s="467"/>
      <c r="AP201" s="457"/>
      <c r="AQ201" s="184" t="s">
        <v>118</v>
      </c>
      <c r="AR201" s="119" t="s">
        <v>1369</v>
      </c>
      <c r="AS201" s="119" t="s">
        <v>95</v>
      </c>
      <c r="AT201" s="119" t="s">
        <v>1370</v>
      </c>
      <c r="AU201" s="119"/>
      <c r="AV201" s="459"/>
      <c r="AW201" s="142" t="s">
        <v>112</v>
      </c>
      <c r="AX201" s="253" t="s">
        <v>2866</v>
      </c>
      <c r="AY201" s="271" t="s">
        <v>3046</v>
      </c>
      <c r="AZ201" s="271" t="s">
        <v>3047</v>
      </c>
      <c r="BA201" s="143" t="s">
        <v>118</v>
      </c>
      <c r="BB201" s="58" t="s">
        <v>2866</v>
      </c>
      <c r="BC201" s="271" t="s">
        <v>3159</v>
      </c>
      <c r="BD201" s="271" t="s">
        <v>3160</v>
      </c>
      <c r="BE201" s="373"/>
      <c r="BF201" s="448"/>
      <c r="BG201" s="448"/>
      <c r="BH201" s="163"/>
      <c r="BI201" s="191"/>
      <c r="BJ201" s="191"/>
      <c r="BK201" s="191"/>
      <c r="BL201" s="191"/>
      <c r="BM201" s="191"/>
      <c r="BN201" s="191"/>
      <c r="BO201" s="191"/>
      <c r="BP201" s="191"/>
      <c r="BQ201" s="191"/>
      <c r="BR201" s="191"/>
      <c r="BS201" s="191"/>
      <c r="BT201" s="191"/>
      <c r="BU201" s="191"/>
      <c r="BV201" s="191"/>
      <c r="BW201" s="191"/>
      <c r="BX201" s="191"/>
      <c r="BY201" s="191"/>
      <c r="BZ201" s="191"/>
      <c r="CA201" s="191"/>
      <c r="CB201" s="191"/>
      <c r="CC201" s="191"/>
      <c r="CD201" s="191"/>
      <c r="CE201" s="191"/>
      <c r="CF201" s="191"/>
      <c r="CG201" s="191"/>
      <c r="CH201" s="191"/>
      <c r="CI201" s="191"/>
      <c r="CJ201" s="191"/>
      <c r="CK201" s="191"/>
      <c r="CL201" s="191"/>
      <c r="CM201" s="191"/>
      <c r="CN201" s="191"/>
      <c r="CO201" s="191"/>
      <c r="CP201" s="191"/>
      <c r="CQ201" s="191"/>
      <c r="CR201" s="191"/>
      <c r="CS201" s="191"/>
      <c r="CT201" s="191"/>
      <c r="CU201" s="191"/>
      <c r="CV201" s="191"/>
      <c r="CW201" s="191"/>
      <c r="CX201" s="191"/>
      <c r="CY201" s="191"/>
      <c r="CZ201" s="191"/>
      <c r="DA201" s="191"/>
      <c r="DB201" s="191"/>
      <c r="DC201" s="191"/>
      <c r="DD201" s="191"/>
      <c r="DE201" s="191"/>
      <c r="DF201" s="191"/>
      <c r="DG201" s="191"/>
      <c r="DH201" s="191"/>
      <c r="DI201" s="191"/>
      <c r="DJ201" s="191"/>
      <c r="DK201" s="191"/>
      <c r="DL201" s="191"/>
      <c r="DM201" s="191"/>
      <c r="DN201" s="191"/>
      <c r="DO201" s="191"/>
      <c r="DP201" s="191"/>
      <c r="DQ201" s="191"/>
      <c r="DR201" s="191"/>
      <c r="DS201" s="191"/>
      <c r="DT201" s="191"/>
      <c r="DU201" s="191"/>
      <c r="DV201" s="191"/>
      <c r="DW201" s="191"/>
      <c r="DX201" s="191"/>
      <c r="DY201" s="191"/>
      <c r="DZ201" s="191"/>
      <c r="EA201" s="191"/>
      <c r="EB201" s="191"/>
      <c r="EC201" s="191"/>
      <c r="ED201" s="191"/>
      <c r="EE201" s="191"/>
      <c r="EF201" s="191"/>
      <c r="EG201" s="191"/>
      <c r="EH201" s="191"/>
      <c r="EI201" s="191"/>
      <c r="EJ201" s="191"/>
      <c r="EK201" s="191"/>
      <c r="EL201" s="191"/>
      <c r="EM201" s="191"/>
      <c r="EN201" s="191"/>
      <c r="EO201" s="191"/>
      <c r="EP201" s="191"/>
      <c r="EQ201" s="191"/>
      <c r="ER201" s="191"/>
      <c r="ES201" s="191"/>
      <c r="ET201" s="191"/>
      <c r="EU201" s="191"/>
      <c r="EV201" s="191"/>
      <c r="EW201" s="191"/>
      <c r="EX201" s="191"/>
      <c r="EY201" s="191"/>
      <c r="EZ201" s="191"/>
      <c r="FA201" s="191"/>
      <c r="FB201" s="191"/>
      <c r="FC201" s="191"/>
      <c r="FD201" s="191"/>
      <c r="FE201" s="191"/>
      <c r="FF201" s="191"/>
      <c r="FG201" s="191"/>
      <c r="FH201" s="191"/>
      <c r="FI201" s="191"/>
      <c r="FJ201" s="191"/>
      <c r="FK201" s="191"/>
      <c r="FL201" s="191"/>
      <c r="FM201" s="191"/>
      <c r="FN201" s="191"/>
      <c r="FO201" s="191"/>
      <c r="FP201" s="191"/>
      <c r="FQ201" s="191"/>
      <c r="FR201" s="191"/>
      <c r="FS201" s="191"/>
      <c r="FT201" s="191"/>
      <c r="FU201" s="191"/>
      <c r="FV201" s="191"/>
      <c r="FW201" s="191"/>
      <c r="FX201" s="191"/>
      <c r="FY201" s="191"/>
      <c r="FZ201" s="191"/>
      <c r="GA201" s="191"/>
      <c r="GB201" s="191"/>
      <c r="GC201" s="191"/>
      <c r="GD201" s="191"/>
      <c r="GE201" s="191"/>
      <c r="GF201" s="191"/>
      <c r="GG201" s="191"/>
      <c r="GH201" s="191"/>
      <c r="GI201" s="191"/>
      <c r="GJ201" s="191"/>
      <c r="GK201" s="191"/>
      <c r="GL201" s="191"/>
      <c r="GM201" s="191"/>
      <c r="GN201" s="191"/>
      <c r="GO201" s="191"/>
      <c r="GP201" s="191"/>
      <c r="GQ201" s="191"/>
      <c r="GR201" s="191"/>
      <c r="GS201" s="191"/>
      <c r="GT201" s="191"/>
      <c r="GU201" s="191"/>
      <c r="GV201" s="191"/>
      <c r="GW201" s="191"/>
      <c r="GX201" s="191"/>
      <c r="GY201" s="191"/>
      <c r="GZ201" s="191"/>
      <c r="HA201" s="191"/>
      <c r="HB201" s="191"/>
      <c r="HC201" s="191"/>
      <c r="HD201" s="191"/>
      <c r="HE201" s="191"/>
      <c r="HF201" s="191"/>
      <c r="HG201" s="191"/>
      <c r="HH201" s="191"/>
      <c r="HI201" s="191"/>
      <c r="HJ201" s="191"/>
      <c r="HK201" s="191"/>
      <c r="HL201" s="191"/>
      <c r="HM201" s="191"/>
      <c r="HN201" s="191"/>
      <c r="HO201" s="191"/>
      <c r="HP201" s="191"/>
      <c r="HQ201" s="191"/>
      <c r="HR201" s="191"/>
      <c r="HS201" s="191"/>
      <c r="HT201" s="191"/>
      <c r="HU201" s="191"/>
      <c r="HV201" s="191"/>
      <c r="HW201" s="191"/>
      <c r="HX201" s="191"/>
      <c r="HY201" s="191"/>
      <c r="HZ201" s="191"/>
      <c r="IA201" s="191"/>
      <c r="IB201" s="191"/>
      <c r="IC201" s="191"/>
      <c r="ID201" s="191"/>
      <c r="IE201" s="191"/>
      <c r="IF201" s="191"/>
      <c r="IG201" s="191"/>
      <c r="IH201" s="191"/>
      <c r="II201" s="191"/>
      <c r="IJ201" s="191"/>
      <c r="IK201" s="191"/>
      <c r="IL201" s="191"/>
      <c r="IM201" s="191"/>
      <c r="IN201" s="191"/>
      <c r="IO201" s="191"/>
      <c r="IP201" s="191"/>
      <c r="IQ201" s="191"/>
      <c r="IR201" s="191"/>
      <c r="IS201" s="191"/>
      <c r="IT201" s="191"/>
      <c r="IU201" s="191"/>
      <c r="IV201" s="191"/>
      <c r="IW201" s="191"/>
      <c r="IX201" s="191"/>
      <c r="IY201" s="191"/>
      <c r="IZ201" s="191"/>
      <c r="JA201" s="191"/>
      <c r="JB201" s="191"/>
      <c r="JC201" s="191"/>
      <c r="JD201" s="191"/>
      <c r="JE201" s="191"/>
      <c r="JF201" s="191"/>
      <c r="JG201" s="191"/>
      <c r="JH201" s="191"/>
      <c r="JI201" s="191"/>
      <c r="JJ201" s="191"/>
      <c r="JK201" s="191"/>
      <c r="JL201" s="191"/>
      <c r="JM201" s="191"/>
      <c r="JN201" s="191"/>
      <c r="JO201" s="191"/>
      <c r="JP201" s="191"/>
      <c r="JQ201" s="191"/>
      <c r="JR201" s="191"/>
      <c r="JS201" s="191"/>
      <c r="JT201" s="191"/>
      <c r="JU201" s="191"/>
      <c r="JV201" s="191"/>
      <c r="JW201" s="191"/>
      <c r="JX201" s="191"/>
      <c r="JY201" s="191"/>
      <c r="JZ201" s="191"/>
      <c r="KA201" s="191"/>
      <c r="KB201" s="191"/>
      <c r="KC201" s="191"/>
      <c r="KD201" s="191"/>
      <c r="KE201" s="191"/>
      <c r="KF201" s="191"/>
      <c r="KG201" s="191"/>
      <c r="KH201" s="191"/>
      <c r="KI201" s="191"/>
      <c r="KJ201" s="191"/>
      <c r="KK201" s="191"/>
      <c r="KL201" s="191"/>
      <c r="KM201" s="191"/>
      <c r="KN201" s="191"/>
      <c r="KO201" s="191"/>
      <c r="KP201" s="191"/>
      <c r="KQ201" s="191"/>
      <c r="KR201" s="191"/>
      <c r="KS201" s="191"/>
      <c r="KT201" s="191"/>
      <c r="KU201" s="191"/>
      <c r="KV201" s="191"/>
      <c r="KW201" s="191"/>
      <c r="KX201" s="191"/>
      <c r="KY201" s="191"/>
      <c r="KZ201" s="191"/>
      <c r="LA201" s="191"/>
      <c r="LB201" s="191"/>
      <c r="LC201" s="191"/>
      <c r="LD201" s="191"/>
      <c r="LE201" s="191"/>
      <c r="LF201" s="191"/>
      <c r="LG201" s="191"/>
      <c r="LH201" s="191"/>
      <c r="LI201" s="191"/>
      <c r="LJ201" s="191"/>
      <c r="LK201" s="191"/>
      <c r="LL201" s="191"/>
      <c r="LM201" s="191"/>
      <c r="LN201" s="191"/>
      <c r="LO201" s="191"/>
      <c r="LP201" s="191"/>
      <c r="LQ201" s="191"/>
      <c r="LR201" s="191"/>
      <c r="LS201" s="191"/>
      <c r="LT201" s="191"/>
      <c r="LU201" s="191"/>
      <c r="LV201" s="191"/>
      <c r="LW201" s="191"/>
      <c r="LX201" s="191"/>
      <c r="LY201" s="191"/>
      <c r="LZ201" s="191"/>
      <c r="MA201" s="191"/>
      <c r="MB201" s="191"/>
      <c r="MC201" s="191"/>
      <c r="MD201" s="191"/>
      <c r="ME201" s="191"/>
      <c r="MF201" s="191"/>
      <c r="MG201" s="191"/>
      <c r="MH201" s="191"/>
      <c r="MI201" s="191"/>
      <c r="MJ201" s="191"/>
      <c r="MK201" s="191"/>
      <c r="ML201" s="191"/>
      <c r="MM201" s="191"/>
      <c r="MN201" s="191"/>
      <c r="MO201" s="191"/>
      <c r="MP201" s="191"/>
      <c r="MQ201" s="191"/>
      <c r="MR201" s="191"/>
      <c r="MS201" s="191"/>
      <c r="MT201" s="191"/>
      <c r="MU201" s="191"/>
      <c r="MV201" s="191"/>
      <c r="MW201" s="191"/>
      <c r="MX201" s="191"/>
      <c r="MY201" s="191"/>
      <c r="MZ201" s="191"/>
      <c r="NA201" s="191"/>
      <c r="NB201" s="191"/>
      <c r="NC201" s="191"/>
      <c r="ND201" s="191"/>
      <c r="NE201" s="191"/>
      <c r="NF201" s="191"/>
      <c r="NG201" s="191"/>
      <c r="NH201" s="191"/>
      <c r="NI201" s="191"/>
      <c r="NJ201" s="191"/>
      <c r="NK201" s="191"/>
      <c r="NL201" s="191"/>
      <c r="NM201" s="191"/>
      <c r="NN201" s="191"/>
      <c r="NO201" s="191"/>
      <c r="NP201" s="191"/>
      <c r="NQ201" s="191"/>
      <c r="NR201" s="191"/>
      <c r="NS201" s="191"/>
      <c r="NT201" s="191"/>
      <c r="NU201" s="191"/>
      <c r="NV201" s="191"/>
      <c r="NW201" s="191"/>
      <c r="NX201" s="191"/>
      <c r="NY201" s="191"/>
      <c r="NZ201" s="191"/>
      <c r="OA201" s="191"/>
      <c r="OB201" s="191"/>
      <c r="OC201" s="191"/>
      <c r="OD201" s="191"/>
      <c r="OE201" s="191"/>
      <c r="OF201" s="191"/>
      <c r="OG201" s="191"/>
      <c r="OH201" s="191"/>
      <c r="OI201" s="191"/>
      <c r="OJ201" s="191"/>
      <c r="OK201" s="191"/>
      <c r="OL201" s="191"/>
      <c r="OM201" s="191"/>
      <c r="ON201" s="191"/>
      <c r="OO201" s="191"/>
      <c r="OP201" s="191"/>
      <c r="OQ201" s="191"/>
      <c r="OR201" s="191"/>
      <c r="OS201" s="191"/>
      <c r="OT201" s="191"/>
      <c r="OU201" s="191"/>
      <c r="OV201" s="191"/>
      <c r="OW201" s="191"/>
      <c r="OX201" s="191"/>
      <c r="OY201" s="191"/>
      <c r="OZ201" s="191"/>
      <c r="PA201" s="191"/>
      <c r="PB201" s="191"/>
      <c r="PC201" s="191"/>
      <c r="PD201" s="191"/>
      <c r="PE201" s="191"/>
      <c r="PF201" s="191"/>
      <c r="PG201" s="191"/>
      <c r="PH201" s="191"/>
      <c r="PI201" s="191"/>
      <c r="PJ201" s="191"/>
      <c r="PK201" s="191"/>
      <c r="PL201" s="191"/>
      <c r="PM201" s="191"/>
      <c r="PN201" s="191"/>
      <c r="PO201" s="191"/>
      <c r="PP201" s="191"/>
      <c r="PQ201" s="191"/>
      <c r="PR201" s="191"/>
      <c r="PS201" s="191"/>
      <c r="PT201" s="191"/>
      <c r="PU201" s="191"/>
      <c r="PV201" s="191"/>
      <c r="PW201" s="191"/>
      <c r="PX201" s="191"/>
      <c r="PY201" s="191"/>
      <c r="PZ201" s="191"/>
      <c r="QA201" s="191"/>
      <c r="QB201" s="191"/>
      <c r="QC201" s="191"/>
      <c r="QD201" s="191"/>
      <c r="QE201" s="191"/>
      <c r="QF201" s="191"/>
      <c r="QG201" s="191"/>
      <c r="QH201" s="191"/>
      <c r="QI201" s="191"/>
      <c r="QJ201" s="191"/>
      <c r="QK201" s="191"/>
      <c r="QL201" s="191"/>
      <c r="QM201" s="191"/>
      <c r="QN201" s="191"/>
      <c r="QO201" s="191"/>
      <c r="QP201" s="191"/>
      <c r="QQ201" s="191"/>
      <c r="QR201" s="191"/>
      <c r="QS201" s="191"/>
      <c r="QT201" s="191"/>
      <c r="QU201" s="191"/>
      <c r="QV201" s="191"/>
      <c r="QW201" s="191"/>
      <c r="QX201" s="191"/>
      <c r="QY201" s="191"/>
      <c r="QZ201" s="191"/>
      <c r="RA201" s="191"/>
      <c r="RB201" s="191"/>
      <c r="RC201" s="191"/>
      <c r="RD201" s="191"/>
      <c r="RE201" s="191"/>
      <c r="RF201" s="191"/>
      <c r="RG201" s="191"/>
      <c r="RH201" s="191"/>
      <c r="RI201" s="191"/>
      <c r="RJ201" s="191"/>
      <c r="RK201" s="191"/>
      <c r="RL201" s="191"/>
      <c r="RM201" s="191"/>
      <c r="RN201" s="191"/>
      <c r="RO201" s="191"/>
      <c r="RP201" s="191"/>
      <c r="RQ201" s="191"/>
      <c r="RR201" s="191"/>
      <c r="RS201" s="191"/>
      <c r="RT201" s="191"/>
      <c r="RU201" s="191"/>
      <c r="RV201" s="191"/>
      <c r="RW201" s="191"/>
      <c r="RX201" s="191"/>
      <c r="RY201" s="191"/>
      <c r="RZ201" s="191"/>
      <c r="SA201" s="191"/>
      <c r="SB201" s="191"/>
      <c r="SC201" s="191"/>
      <c r="SD201" s="191"/>
      <c r="SE201" s="191"/>
      <c r="SF201" s="191"/>
      <c r="SG201" s="191"/>
      <c r="SH201" s="191"/>
      <c r="SI201" s="191"/>
      <c r="SJ201" s="191"/>
      <c r="SK201" s="191"/>
      <c r="SL201" s="191"/>
      <c r="SM201" s="191"/>
      <c r="SN201" s="191"/>
      <c r="SO201" s="191"/>
      <c r="SP201" s="191"/>
      <c r="SQ201" s="191"/>
      <c r="SR201" s="191"/>
      <c r="SS201" s="191"/>
      <c r="ST201" s="191"/>
      <c r="SU201" s="191"/>
      <c r="SV201" s="191"/>
      <c r="SW201" s="191"/>
      <c r="SX201" s="191"/>
      <c r="SY201" s="191"/>
      <c r="SZ201" s="191"/>
      <c r="TA201" s="191"/>
      <c r="TB201" s="191"/>
      <c r="TC201" s="191"/>
      <c r="TD201" s="191"/>
      <c r="TE201" s="191"/>
      <c r="TF201" s="191"/>
      <c r="TG201" s="191"/>
      <c r="TH201" s="191"/>
      <c r="TI201" s="191"/>
      <c r="TJ201" s="191"/>
      <c r="TK201" s="191"/>
      <c r="TL201" s="191"/>
      <c r="TM201" s="191"/>
      <c r="TN201" s="191"/>
      <c r="TO201" s="191"/>
      <c r="TP201" s="191"/>
      <c r="TQ201" s="191"/>
      <c r="TR201" s="191"/>
      <c r="TS201" s="191"/>
      <c r="TT201" s="191"/>
      <c r="TU201" s="191"/>
      <c r="TV201" s="191"/>
      <c r="TW201" s="191"/>
      <c r="TX201" s="191"/>
      <c r="TY201" s="191"/>
      <c r="TZ201" s="191"/>
      <c r="UA201" s="191"/>
      <c r="UB201" s="191"/>
      <c r="UC201" s="191"/>
      <c r="UD201" s="191"/>
      <c r="UE201" s="191"/>
      <c r="UF201" s="191"/>
      <c r="UG201" s="191"/>
      <c r="UH201" s="191"/>
      <c r="UI201" s="191"/>
      <c r="UJ201" s="191"/>
      <c r="UK201" s="191"/>
      <c r="UL201" s="191"/>
      <c r="UM201" s="191"/>
      <c r="UN201" s="191"/>
      <c r="UO201" s="191"/>
      <c r="UP201" s="191"/>
      <c r="UQ201" s="191"/>
      <c r="UR201" s="191"/>
      <c r="US201" s="191"/>
      <c r="UT201" s="191"/>
      <c r="UU201" s="191"/>
      <c r="UV201" s="191"/>
      <c r="UW201" s="191"/>
      <c r="UX201" s="191"/>
      <c r="UY201" s="191"/>
      <c r="UZ201" s="191"/>
      <c r="VA201" s="191"/>
      <c r="VB201" s="191"/>
      <c r="VC201" s="191"/>
      <c r="VD201" s="191"/>
      <c r="VE201" s="191"/>
      <c r="VF201" s="191"/>
      <c r="VG201" s="191"/>
      <c r="VH201" s="191"/>
      <c r="VI201" s="191"/>
      <c r="VJ201" s="191"/>
      <c r="VK201" s="191"/>
      <c r="VL201" s="191"/>
      <c r="VM201" s="191"/>
      <c r="VN201" s="191"/>
      <c r="VO201" s="191"/>
      <c r="VP201" s="191"/>
      <c r="VQ201" s="191"/>
      <c r="VR201" s="191"/>
      <c r="VS201" s="191"/>
      <c r="VT201" s="191"/>
      <c r="VU201" s="191"/>
      <c r="VV201" s="191"/>
      <c r="VW201" s="191"/>
      <c r="VX201" s="191"/>
      <c r="VY201" s="191"/>
      <c r="VZ201" s="191"/>
      <c r="WA201" s="191"/>
      <c r="WB201" s="191"/>
      <c r="WC201" s="191"/>
      <c r="WD201" s="191"/>
      <c r="WE201" s="191"/>
      <c r="WF201" s="191"/>
      <c r="WG201" s="191"/>
      <c r="WH201" s="191"/>
      <c r="WI201" s="191"/>
      <c r="WJ201" s="191"/>
      <c r="WK201" s="191"/>
      <c r="WL201" s="191"/>
      <c r="WM201" s="191"/>
      <c r="WN201" s="191"/>
      <c r="WO201" s="191"/>
      <c r="WP201" s="191"/>
      <c r="WQ201" s="191"/>
      <c r="WR201" s="191"/>
      <c r="WS201" s="191"/>
      <c r="WT201" s="191"/>
      <c r="WU201" s="191"/>
      <c r="WV201" s="191"/>
      <c r="WW201" s="191"/>
      <c r="WX201" s="191"/>
      <c r="WY201" s="191"/>
      <c r="WZ201" s="191"/>
      <c r="XA201" s="191"/>
      <c r="XB201" s="191"/>
      <c r="XC201" s="191"/>
      <c r="XD201" s="191"/>
      <c r="XE201" s="191"/>
      <c r="XF201" s="191"/>
      <c r="XG201" s="191"/>
      <c r="XH201" s="191"/>
      <c r="XI201" s="191"/>
      <c r="XJ201" s="191"/>
      <c r="XK201" s="191"/>
      <c r="XL201" s="191"/>
      <c r="XM201" s="191"/>
      <c r="XN201" s="191"/>
      <c r="XO201" s="191"/>
      <c r="XP201" s="191"/>
      <c r="XQ201" s="191"/>
      <c r="XR201" s="191"/>
      <c r="XS201" s="191"/>
      <c r="XT201" s="191"/>
      <c r="XU201" s="191"/>
      <c r="XV201" s="191"/>
      <c r="XW201" s="191"/>
      <c r="XX201" s="191"/>
      <c r="XY201" s="191"/>
      <c r="XZ201" s="191"/>
      <c r="YA201" s="191"/>
      <c r="YB201" s="191"/>
      <c r="YC201" s="191"/>
      <c r="YD201" s="191"/>
      <c r="YE201" s="191"/>
      <c r="YF201" s="191"/>
      <c r="YG201" s="191"/>
      <c r="YH201" s="191"/>
      <c r="YI201" s="191"/>
      <c r="YJ201" s="191"/>
      <c r="YK201" s="191"/>
      <c r="YL201" s="191"/>
      <c r="YM201" s="191"/>
      <c r="YN201" s="191"/>
      <c r="YO201" s="191"/>
      <c r="YP201" s="191"/>
      <c r="YQ201" s="191"/>
      <c r="YR201" s="191"/>
      <c r="YS201" s="191"/>
      <c r="YT201" s="191"/>
      <c r="YU201" s="191"/>
      <c r="YV201" s="191"/>
      <c r="YW201" s="191"/>
      <c r="YX201" s="191"/>
      <c r="YY201" s="191"/>
      <c r="YZ201" s="191"/>
      <c r="ZA201" s="191"/>
      <c r="ZB201" s="191"/>
      <c r="ZC201" s="191"/>
      <c r="ZD201" s="191"/>
      <c r="ZE201" s="191"/>
      <c r="ZF201" s="191"/>
      <c r="ZG201" s="191"/>
      <c r="ZH201" s="191"/>
      <c r="ZI201" s="191"/>
      <c r="ZJ201" s="191"/>
      <c r="ZK201" s="191"/>
      <c r="ZL201" s="191"/>
      <c r="ZM201" s="191"/>
      <c r="ZN201" s="191"/>
      <c r="ZO201" s="191"/>
      <c r="ZP201" s="191"/>
      <c r="ZQ201" s="191"/>
      <c r="ZR201" s="191"/>
      <c r="ZS201" s="191"/>
      <c r="ZT201" s="191"/>
      <c r="ZU201" s="191"/>
      <c r="ZV201" s="191"/>
      <c r="ZW201" s="191"/>
      <c r="ZX201" s="191"/>
      <c r="ZY201" s="191"/>
      <c r="ZZ201" s="191"/>
      <c r="AAA201" s="191"/>
      <c r="AAB201" s="191"/>
      <c r="AAC201" s="191"/>
      <c r="AAD201" s="191"/>
      <c r="AAE201" s="191"/>
      <c r="AAF201" s="191"/>
      <c r="AAG201" s="191"/>
      <c r="AAH201" s="191"/>
      <c r="AAI201" s="191"/>
      <c r="AAJ201" s="191"/>
      <c r="AAK201" s="191"/>
      <c r="AAL201" s="191"/>
      <c r="AAM201" s="191"/>
      <c r="AAN201" s="191"/>
      <c r="AAO201" s="191"/>
      <c r="AAP201" s="191"/>
      <c r="AAQ201" s="191"/>
      <c r="AAR201" s="191"/>
      <c r="AAS201" s="191"/>
      <c r="AAT201" s="191"/>
      <c r="AAU201" s="191"/>
      <c r="AAV201" s="191"/>
      <c r="AAW201" s="191"/>
      <c r="AAX201" s="191"/>
      <c r="AAY201" s="191"/>
      <c r="AAZ201" s="191"/>
      <c r="ABA201" s="191"/>
      <c r="ABB201" s="191"/>
      <c r="ABC201" s="191"/>
      <c r="ABD201" s="191"/>
      <c r="ABE201" s="191"/>
      <c r="ABF201" s="191"/>
      <c r="ABG201" s="191"/>
      <c r="ABH201" s="191"/>
      <c r="ABI201" s="191"/>
      <c r="ABJ201" s="191"/>
      <c r="ABK201" s="191"/>
      <c r="ABL201" s="191"/>
      <c r="ABM201" s="191"/>
      <c r="ABN201" s="191"/>
      <c r="ABO201" s="191"/>
      <c r="ABP201" s="191"/>
      <c r="ABQ201" s="191"/>
      <c r="ABR201" s="191"/>
      <c r="ABS201" s="191"/>
      <c r="ABT201" s="191"/>
      <c r="ABU201" s="191"/>
      <c r="ABV201" s="191"/>
      <c r="ABW201" s="191"/>
      <c r="ABX201" s="191"/>
      <c r="ABY201" s="191"/>
      <c r="ABZ201" s="191"/>
      <c r="ACA201" s="191"/>
      <c r="ACB201" s="191"/>
      <c r="ACC201" s="191"/>
      <c r="ACD201" s="191"/>
      <c r="ACE201" s="191"/>
      <c r="ACF201" s="191"/>
      <c r="ACG201" s="191"/>
      <c r="ACH201" s="191"/>
      <c r="ACI201" s="191"/>
      <c r="ACJ201" s="191"/>
      <c r="ACK201" s="191"/>
      <c r="ACL201" s="191"/>
      <c r="ACM201" s="191"/>
      <c r="ACN201" s="191"/>
      <c r="ACO201" s="191"/>
      <c r="ACP201" s="191"/>
      <c r="ACQ201" s="191"/>
      <c r="ACR201" s="191"/>
      <c r="ACS201" s="191"/>
      <c r="ACT201" s="191"/>
      <c r="ACU201" s="191"/>
      <c r="ACV201" s="191"/>
      <c r="ACW201" s="191"/>
      <c r="ACX201" s="191"/>
      <c r="ACY201" s="191"/>
      <c r="ACZ201" s="191"/>
      <c r="ADA201" s="191"/>
      <c r="ADB201" s="191"/>
      <c r="ADC201" s="191"/>
      <c r="ADD201" s="191"/>
      <c r="ADE201" s="191"/>
      <c r="ADF201" s="191"/>
      <c r="ADG201" s="191"/>
      <c r="ADH201" s="191"/>
      <c r="ADI201" s="191"/>
      <c r="ADJ201" s="191"/>
      <c r="ADK201" s="191"/>
      <c r="ADL201" s="191"/>
      <c r="ADM201" s="191"/>
      <c r="ADN201" s="191"/>
      <c r="ADO201" s="191"/>
      <c r="ADP201" s="191"/>
      <c r="ADQ201" s="191"/>
      <c r="ADR201" s="191"/>
      <c r="ADS201" s="191"/>
      <c r="ADT201" s="191"/>
      <c r="ADU201" s="191"/>
      <c r="ADV201" s="191"/>
      <c r="ADW201" s="191"/>
      <c r="ADX201" s="191"/>
      <c r="ADY201" s="191"/>
      <c r="ADZ201" s="191"/>
      <c r="AEA201" s="191"/>
      <c r="AEB201" s="191"/>
      <c r="AEC201" s="191"/>
      <c r="AED201" s="191"/>
      <c r="AEE201" s="191"/>
      <c r="AEF201" s="191"/>
      <c r="AEG201" s="191"/>
      <c r="AEH201" s="191"/>
      <c r="AEI201" s="191"/>
      <c r="AEJ201" s="191"/>
      <c r="AEK201" s="191"/>
      <c r="AEL201" s="191"/>
      <c r="AEM201" s="191"/>
      <c r="AEN201" s="191"/>
      <c r="AEO201" s="191"/>
      <c r="AEP201" s="191"/>
      <c r="AEQ201" s="191"/>
      <c r="AER201" s="191"/>
      <c r="AES201" s="191"/>
      <c r="AET201" s="191"/>
      <c r="AEU201" s="191"/>
      <c r="AEV201" s="191"/>
      <c r="AEW201" s="191"/>
      <c r="AEX201" s="191"/>
      <c r="AEY201" s="191"/>
      <c r="AEZ201" s="191"/>
      <c r="AFA201" s="191"/>
      <c r="AFB201" s="191"/>
      <c r="AFC201" s="191"/>
      <c r="AFD201" s="191"/>
      <c r="AFE201" s="191"/>
      <c r="AFF201" s="191"/>
      <c r="AFG201" s="191"/>
      <c r="AFH201" s="191"/>
      <c r="AFI201" s="191"/>
      <c r="AFJ201" s="191"/>
      <c r="AFK201" s="191"/>
      <c r="AFL201" s="191"/>
      <c r="AFM201" s="191"/>
      <c r="AFN201" s="191"/>
      <c r="AFO201" s="191"/>
      <c r="AFP201" s="191"/>
      <c r="AFQ201" s="191"/>
      <c r="AFR201" s="191"/>
      <c r="AFS201" s="191"/>
      <c r="AFT201" s="191"/>
      <c r="AFU201" s="191"/>
      <c r="AFV201" s="191"/>
      <c r="AFW201" s="191"/>
      <c r="AFX201" s="191"/>
      <c r="AFY201" s="191"/>
      <c r="AFZ201" s="191"/>
      <c r="AGA201" s="191"/>
      <c r="AGB201" s="191"/>
      <c r="AGC201" s="191"/>
      <c r="AGD201" s="191"/>
      <c r="AGE201" s="191"/>
      <c r="AGF201" s="191"/>
      <c r="AGG201" s="191"/>
      <c r="AGH201" s="191"/>
      <c r="AGI201" s="191"/>
      <c r="AGJ201" s="191"/>
      <c r="AGK201" s="191"/>
      <c r="AGL201" s="191"/>
      <c r="AGM201" s="191"/>
      <c r="AGN201" s="191"/>
      <c r="AGO201" s="191"/>
      <c r="AGP201" s="191"/>
      <c r="AGQ201" s="191"/>
      <c r="AGR201" s="191"/>
      <c r="AGS201" s="191"/>
      <c r="AGT201" s="191"/>
      <c r="AGU201" s="191"/>
      <c r="AGV201" s="191"/>
      <c r="AGW201" s="191"/>
      <c r="AGX201" s="191"/>
      <c r="AGY201" s="191"/>
      <c r="AGZ201" s="191"/>
      <c r="AHA201" s="191"/>
      <c r="AHB201" s="191"/>
      <c r="AHC201" s="191"/>
      <c r="AHD201" s="191"/>
      <c r="AHE201" s="191"/>
      <c r="AHF201" s="191"/>
      <c r="AHG201" s="191"/>
      <c r="AHH201" s="191"/>
      <c r="AHI201" s="191"/>
      <c r="AHJ201" s="191"/>
      <c r="AHK201" s="191"/>
      <c r="AHL201" s="191"/>
      <c r="AHM201" s="191"/>
      <c r="AHN201" s="191"/>
      <c r="AHO201" s="191"/>
      <c r="AHP201" s="191"/>
      <c r="AHQ201" s="191"/>
      <c r="AHR201" s="191"/>
      <c r="AHS201" s="191"/>
      <c r="AHT201" s="191"/>
      <c r="AHU201" s="191"/>
      <c r="AHV201" s="191"/>
      <c r="AHW201" s="191"/>
      <c r="AHX201" s="191"/>
      <c r="AHY201" s="191"/>
      <c r="AHZ201" s="191"/>
      <c r="AIA201" s="191"/>
      <c r="AIB201" s="191"/>
      <c r="AIC201" s="191"/>
      <c r="AID201" s="191"/>
      <c r="AIE201" s="191"/>
      <c r="AIF201" s="191"/>
      <c r="AIG201" s="191"/>
      <c r="AIH201" s="191"/>
      <c r="AII201" s="191"/>
      <c r="AIJ201" s="191"/>
      <c r="AIK201" s="191"/>
      <c r="AIL201" s="191"/>
      <c r="AIM201" s="191"/>
      <c r="AIN201" s="191"/>
      <c r="AIO201" s="191"/>
      <c r="AIP201" s="191"/>
      <c r="AIQ201" s="191"/>
      <c r="AIR201" s="191"/>
      <c r="AIS201" s="191"/>
      <c r="AIT201" s="191"/>
      <c r="AIU201" s="191"/>
      <c r="AIV201" s="191"/>
      <c r="AIW201" s="191"/>
      <c r="AIX201" s="191"/>
      <c r="AIY201" s="191"/>
      <c r="AIZ201" s="191"/>
      <c r="AJA201" s="191"/>
      <c r="AJB201" s="191"/>
      <c r="AJC201" s="191"/>
      <c r="AJD201" s="191"/>
      <c r="AJE201" s="191"/>
      <c r="AJF201" s="191"/>
      <c r="AJG201" s="191"/>
      <c r="AJH201" s="191"/>
      <c r="AJI201" s="191"/>
      <c r="AJJ201" s="191"/>
      <c r="AJK201" s="191"/>
      <c r="AJL201" s="191"/>
      <c r="AJM201" s="191"/>
      <c r="AJN201" s="191"/>
      <c r="AJO201" s="191"/>
      <c r="AJP201" s="191"/>
      <c r="AJQ201" s="191"/>
      <c r="AJR201" s="191"/>
      <c r="AJS201" s="191"/>
      <c r="AJT201" s="191"/>
      <c r="AJU201" s="191"/>
      <c r="AJV201" s="191"/>
      <c r="AJW201" s="191"/>
      <c r="AJX201" s="191"/>
      <c r="AJY201" s="191"/>
      <c r="AJZ201" s="191"/>
      <c r="AKA201" s="191"/>
      <c r="AKB201" s="191"/>
      <c r="AKC201" s="191"/>
      <c r="AKD201" s="191"/>
      <c r="AKE201" s="191"/>
      <c r="AKF201" s="191"/>
      <c r="AKG201" s="191"/>
      <c r="AKH201" s="191"/>
      <c r="AKI201" s="191"/>
      <c r="AKJ201" s="191"/>
      <c r="AKK201" s="191"/>
      <c r="AKL201" s="191"/>
      <c r="AKM201" s="191"/>
      <c r="AKN201" s="191"/>
      <c r="AKO201" s="191"/>
      <c r="AKP201" s="191"/>
      <c r="AKQ201" s="191"/>
      <c r="AKR201" s="191"/>
      <c r="AKS201" s="191"/>
      <c r="AKT201" s="191"/>
      <c r="AKU201" s="191"/>
      <c r="AKV201" s="191"/>
      <c r="AKW201" s="191"/>
      <c r="AKX201" s="191"/>
      <c r="AKY201" s="191"/>
      <c r="AKZ201" s="191"/>
      <c r="ALA201" s="191"/>
      <c r="ALB201" s="191"/>
      <c r="ALC201" s="191"/>
      <c r="ALD201" s="191"/>
      <c r="ALE201" s="191"/>
      <c r="ALF201" s="191"/>
      <c r="ALG201" s="191"/>
      <c r="ALH201" s="191"/>
      <c r="ALI201" s="191"/>
      <c r="ALJ201" s="191"/>
      <c r="ALK201" s="191"/>
      <c r="ALL201" s="191"/>
      <c r="ALM201" s="191"/>
      <c r="ALN201" s="191"/>
      <c r="ALO201" s="191"/>
      <c r="ALP201" s="191"/>
      <c r="ALQ201" s="191"/>
      <c r="ALR201" s="191"/>
      <c r="ALS201" s="191"/>
      <c r="ALT201" s="191"/>
      <c r="ALU201" s="191"/>
      <c r="ALV201" s="191"/>
      <c r="ALW201" s="191"/>
      <c r="ALX201" s="191"/>
      <c r="ALY201" s="191"/>
      <c r="ALZ201" s="191"/>
      <c r="AMA201" s="191"/>
      <c r="AMB201" s="191"/>
      <c r="AMC201" s="191"/>
      <c r="AMD201" s="191"/>
      <c r="AME201" s="191"/>
      <c r="AMF201" s="191"/>
      <c r="AMG201" s="191"/>
      <c r="AMH201" s="191"/>
    </row>
    <row r="202" spans="1:1022" s="192" customFormat="1" ht="139.5" customHeight="1" x14ac:dyDescent="0.3">
      <c r="A202" s="479">
        <v>57</v>
      </c>
      <c r="B202" s="454" t="s">
        <v>712</v>
      </c>
      <c r="C202" s="457"/>
      <c r="D202" s="454" t="s">
        <v>81</v>
      </c>
      <c r="E202" s="454" t="s">
        <v>82</v>
      </c>
      <c r="F202" s="456"/>
      <c r="G202" s="457"/>
      <c r="H202" s="368"/>
      <c r="I202" s="468"/>
      <c r="J202" s="183" t="s">
        <v>741</v>
      </c>
      <c r="K202" s="119" t="s">
        <v>1371</v>
      </c>
      <c r="L202" s="468"/>
      <c r="M202" s="475"/>
      <c r="N202" s="477"/>
      <c r="O202" s="468"/>
      <c r="P202" s="470"/>
      <c r="Q202" s="472"/>
      <c r="R202" s="473"/>
      <c r="S202" s="474"/>
      <c r="T202" s="472"/>
      <c r="U202" s="462"/>
      <c r="V202" s="183" t="s">
        <v>124</v>
      </c>
      <c r="W202" s="116" t="s">
        <v>1372</v>
      </c>
      <c r="X202" s="117" t="s">
        <v>1373</v>
      </c>
      <c r="Y202" s="117" t="s">
        <v>1364</v>
      </c>
      <c r="Z202" s="119" t="s">
        <v>95</v>
      </c>
      <c r="AA202" s="184" t="str">
        <f t="shared" si="5"/>
        <v>Probabilidad</v>
      </c>
      <c r="AB202" s="185" t="s">
        <v>727</v>
      </c>
      <c r="AC202" s="185" t="s">
        <v>728</v>
      </c>
      <c r="AD202" s="186" t="str">
        <f t="shared" si="6"/>
        <v>40%</v>
      </c>
      <c r="AE202" s="185" t="s">
        <v>954</v>
      </c>
      <c r="AF202" s="185" t="s">
        <v>730</v>
      </c>
      <c r="AG202" s="185" t="s">
        <v>955</v>
      </c>
      <c r="AH202" s="187">
        <f t="shared" ref="AH202:AH206" si="262">IFERROR(IF(AND(AA201="Probabilidad",AA202="Probabilidad"),(AI201-(+AI201*AD202)),IF(AND(AA202="Probabilidad",AA201="Impacto"),(AI201-(+AI201*AD202)),IF(AA202="Impacto",AI201,""))),"")</f>
        <v>0.12959999999999999</v>
      </c>
      <c r="AI202" s="186">
        <f t="shared" si="7"/>
        <v>0.12959999999999999</v>
      </c>
      <c r="AJ202" s="464"/>
      <c r="AK202" s="465"/>
      <c r="AL202" s="188">
        <f t="shared" si="261"/>
        <v>0.6</v>
      </c>
      <c r="AM202" s="466"/>
      <c r="AN202" s="465"/>
      <c r="AO202" s="467"/>
      <c r="AP202" s="457"/>
      <c r="AQ202" s="184" t="s">
        <v>128</v>
      </c>
      <c r="AR202" s="119" t="s">
        <v>94</v>
      </c>
      <c r="AS202" s="119" t="s">
        <v>94</v>
      </c>
      <c r="AT202" s="119" t="s">
        <v>94</v>
      </c>
      <c r="AU202" s="119"/>
      <c r="AV202" s="459"/>
      <c r="AW202" s="142" t="s">
        <v>124</v>
      </c>
      <c r="AX202" s="253" t="s">
        <v>2866</v>
      </c>
      <c r="AY202" s="271" t="s">
        <v>3048</v>
      </c>
      <c r="AZ202" s="271" t="s">
        <v>3049</v>
      </c>
      <c r="BA202" s="143" t="s">
        <v>128</v>
      </c>
      <c r="BB202" s="128"/>
      <c r="BC202" s="128"/>
      <c r="BD202" s="128"/>
      <c r="BE202" s="373"/>
      <c r="BF202" s="448"/>
      <c r="BG202" s="448"/>
      <c r="BH202" s="163"/>
      <c r="BI202" s="191"/>
      <c r="BJ202" s="191"/>
      <c r="BK202" s="191"/>
      <c r="BL202" s="191"/>
      <c r="BM202" s="191"/>
      <c r="BN202" s="191"/>
      <c r="BO202" s="191"/>
      <c r="BP202" s="191"/>
      <c r="BQ202" s="191"/>
      <c r="BR202" s="191"/>
      <c r="BS202" s="191"/>
      <c r="BT202" s="191"/>
      <c r="BU202" s="191"/>
      <c r="BV202" s="191"/>
      <c r="BW202" s="191"/>
      <c r="BX202" s="191"/>
      <c r="BY202" s="191"/>
      <c r="BZ202" s="191"/>
      <c r="CA202" s="191"/>
      <c r="CB202" s="191"/>
      <c r="CC202" s="191"/>
      <c r="CD202" s="191"/>
      <c r="CE202" s="191"/>
      <c r="CF202" s="191"/>
      <c r="CG202" s="191"/>
      <c r="CH202" s="191"/>
      <c r="CI202" s="191"/>
      <c r="CJ202" s="191"/>
      <c r="CK202" s="191"/>
      <c r="CL202" s="191"/>
      <c r="CM202" s="191"/>
      <c r="CN202" s="191"/>
      <c r="CO202" s="191"/>
      <c r="CP202" s="191"/>
      <c r="CQ202" s="191"/>
      <c r="CR202" s="191"/>
      <c r="CS202" s="191"/>
      <c r="CT202" s="191"/>
      <c r="CU202" s="191"/>
      <c r="CV202" s="191"/>
      <c r="CW202" s="191"/>
      <c r="CX202" s="191"/>
      <c r="CY202" s="191"/>
      <c r="CZ202" s="191"/>
      <c r="DA202" s="191"/>
      <c r="DB202" s="191"/>
      <c r="DC202" s="191"/>
      <c r="DD202" s="191"/>
      <c r="DE202" s="191"/>
      <c r="DF202" s="191"/>
      <c r="DG202" s="191"/>
      <c r="DH202" s="191"/>
      <c r="DI202" s="191"/>
      <c r="DJ202" s="191"/>
      <c r="DK202" s="191"/>
      <c r="DL202" s="191"/>
      <c r="DM202" s="191"/>
      <c r="DN202" s="191"/>
      <c r="DO202" s="191"/>
      <c r="DP202" s="191"/>
      <c r="DQ202" s="191"/>
      <c r="DR202" s="191"/>
      <c r="DS202" s="191"/>
      <c r="DT202" s="191"/>
      <c r="DU202" s="191"/>
      <c r="DV202" s="191"/>
      <c r="DW202" s="191"/>
      <c r="DX202" s="191"/>
      <c r="DY202" s="191"/>
      <c r="DZ202" s="191"/>
      <c r="EA202" s="191"/>
      <c r="EB202" s="191"/>
      <c r="EC202" s="191"/>
      <c r="ED202" s="191"/>
      <c r="EE202" s="191"/>
      <c r="EF202" s="191"/>
      <c r="EG202" s="191"/>
      <c r="EH202" s="191"/>
      <c r="EI202" s="191"/>
      <c r="EJ202" s="191"/>
      <c r="EK202" s="191"/>
      <c r="EL202" s="191"/>
      <c r="EM202" s="191"/>
      <c r="EN202" s="191"/>
      <c r="EO202" s="191"/>
      <c r="EP202" s="191"/>
      <c r="EQ202" s="191"/>
      <c r="ER202" s="191"/>
      <c r="ES202" s="191"/>
      <c r="ET202" s="191"/>
      <c r="EU202" s="191"/>
      <c r="EV202" s="191"/>
      <c r="EW202" s="191"/>
      <c r="EX202" s="191"/>
      <c r="EY202" s="191"/>
      <c r="EZ202" s="191"/>
      <c r="FA202" s="191"/>
      <c r="FB202" s="191"/>
      <c r="FC202" s="191"/>
      <c r="FD202" s="191"/>
      <c r="FE202" s="191"/>
      <c r="FF202" s="191"/>
      <c r="FG202" s="191"/>
      <c r="FH202" s="191"/>
      <c r="FI202" s="191"/>
      <c r="FJ202" s="191"/>
      <c r="FK202" s="191"/>
      <c r="FL202" s="191"/>
      <c r="FM202" s="191"/>
      <c r="FN202" s="191"/>
      <c r="FO202" s="191"/>
      <c r="FP202" s="191"/>
      <c r="FQ202" s="191"/>
      <c r="FR202" s="191"/>
      <c r="FS202" s="191"/>
      <c r="FT202" s="191"/>
      <c r="FU202" s="191"/>
      <c r="FV202" s="191"/>
      <c r="FW202" s="191"/>
      <c r="FX202" s="191"/>
      <c r="FY202" s="191"/>
      <c r="FZ202" s="191"/>
      <c r="GA202" s="191"/>
      <c r="GB202" s="191"/>
      <c r="GC202" s="191"/>
      <c r="GD202" s="191"/>
      <c r="GE202" s="191"/>
      <c r="GF202" s="191"/>
      <c r="GG202" s="191"/>
      <c r="GH202" s="191"/>
      <c r="GI202" s="191"/>
      <c r="GJ202" s="191"/>
      <c r="GK202" s="191"/>
      <c r="GL202" s="191"/>
      <c r="GM202" s="191"/>
      <c r="GN202" s="191"/>
      <c r="GO202" s="191"/>
      <c r="GP202" s="191"/>
      <c r="GQ202" s="191"/>
      <c r="GR202" s="191"/>
      <c r="GS202" s="191"/>
      <c r="GT202" s="191"/>
      <c r="GU202" s="191"/>
      <c r="GV202" s="191"/>
      <c r="GW202" s="191"/>
      <c r="GX202" s="191"/>
      <c r="GY202" s="191"/>
      <c r="GZ202" s="191"/>
      <c r="HA202" s="191"/>
      <c r="HB202" s="191"/>
      <c r="HC202" s="191"/>
      <c r="HD202" s="191"/>
      <c r="HE202" s="191"/>
      <c r="HF202" s="191"/>
      <c r="HG202" s="191"/>
      <c r="HH202" s="191"/>
      <c r="HI202" s="191"/>
      <c r="HJ202" s="191"/>
      <c r="HK202" s="191"/>
      <c r="HL202" s="191"/>
      <c r="HM202" s="191"/>
      <c r="HN202" s="191"/>
      <c r="HO202" s="191"/>
      <c r="HP202" s="191"/>
      <c r="HQ202" s="191"/>
      <c r="HR202" s="191"/>
      <c r="HS202" s="191"/>
      <c r="HT202" s="191"/>
      <c r="HU202" s="191"/>
      <c r="HV202" s="191"/>
      <c r="HW202" s="191"/>
      <c r="HX202" s="191"/>
      <c r="HY202" s="191"/>
      <c r="HZ202" s="191"/>
      <c r="IA202" s="191"/>
      <c r="IB202" s="191"/>
      <c r="IC202" s="191"/>
      <c r="ID202" s="191"/>
      <c r="IE202" s="191"/>
      <c r="IF202" s="191"/>
      <c r="IG202" s="191"/>
      <c r="IH202" s="191"/>
      <c r="II202" s="191"/>
      <c r="IJ202" s="191"/>
      <c r="IK202" s="191"/>
      <c r="IL202" s="191"/>
      <c r="IM202" s="191"/>
      <c r="IN202" s="191"/>
      <c r="IO202" s="191"/>
      <c r="IP202" s="191"/>
      <c r="IQ202" s="191"/>
      <c r="IR202" s="191"/>
      <c r="IS202" s="191"/>
      <c r="IT202" s="191"/>
      <c r="IU202" s="191"/>
      <c r="IV202" s="191"/>
      <c r="IW202" s="191"/>
      <c r="IX202" s="191"/>
      <c r="IY202" s="191"/>
      <c r="IZ202" s="191"/>
      <c r="JA202" s="191"/>
      <c r="JB202" s="191"/>
      <c r="JC202" s="191"/>
      <c r="JD202" s="191"/>
      <c r="JE202" s="191"/>
      <c r="JF202" s="191"/>
      <c r="JG202" s="191"/>
      <c r="JH202" s="191"/>
      <c r="JI202" s="191"/>
      <c r="JJ202" s="191"/>
      <c r="JK202" s="191"/>
      <c r="JL202" s="191"/>
      <c r="JM202" s="191"/>
      <c r="JN202" s="191"/>
      <c r="JO202" s="191"/>
      <c r="JP202" s="191"/>
      <c r="JQ202" s="191"/>
      <c r="JR202" s="191"/>
      <c r="JS202" s="191"/>
      <c r="JT202" s="191"/>
      <c r="JU202" s="191"/>
      <c r="JV202" s="191"/>
      <c r="JW202" s="191"/>
      <c r="JX202" s="191"/>
      <c r="JY202" s="191"/>
      <c r="JZ202" s="191"/>
      <c r="KA202" s="191"/>
      <c r="KB202" s="191"/>
      <c r="KC202" s="191"/>
      <c r="KD202" s="191"/>
      <c r="KE202" s="191"/>
      <c r="KF202" s="191"/>
      <c r="KG202" s="191"/>
      <c r="KH202" s="191"/>
      <c r="KI202" s="191"/>
      <c r="KJ202" s="191"/>
      <c r="KK202" s="191"/>
      <c r="KL202" s="191"/>
      <c r="KM202" s="191"/>
      <c r="KN202" s="191"/>
      <c r="KO202" s="191"/>
      <c r="KP202" s="191"/>
      <c r="KQ202" s="191"/>
      <c r="KR202" s="191"/>
      <c r="KS202" s="191"/>
      <c r="KT202" s="191"/>
      <c r="KU202" s="191"/>
      <c r="KV202" s="191"/>
      <c r="KW202" s="191"/>
      <c r="KX202" s="191"/>
      <c r="KY202" s="191"/>
      <c r="KZ202" s="191"/>
      <c r="LA202" s="191"/>
      <c r="LB202" s="191"/>
      <c r="LC202" s="191"/>
      <c r="LD202" s="191"/>
      <c r="LE202" s="191"/>
      <c r="LF202" s="191"/>
      <c r="LG202" s="191"/>
      <c r="LH202" s="191"/>
      <c r="LI202" s="191"/>
      <c r="LJ202" s="191"/>
      <c r="LK202" s="191"/>
      <c r="LL202" s="191"/>
      <c r="LM202" s="191"/>
      <c r="LN202" s="191"/>
      <c r="LO202" s="191"/>
      <c r="LP202" s="191"/>
      <c r="LQ202" s="191"/>
      <c r="LR202" s="191"/>
      <c r="LS202" s="191"/>
      <c r="LT202" s="191"/>
      <c r="LU202" s="191"/>
      <c r="LV202" s="191"/>
      <c r="LW202" s="191"/>
      <c r="LX202" s="191"/>
      <c r="LY202" s="191"/>
      <c r="LZ202" s="191"/>
      <c r="MA202" s="191"/>
      <c r="MB202" s="191"/>
      <c r="MC202" s="191"/>
      <c r="MD202" s="191"/>
      <c r="ME202" s="191"/>
      <c r="MF202" s="191"/>
      <c r="MG202" s="191"/>
      <c r="MH202" s="191"/>
      <c r="MI202" s="191"/>
      <c r="MJ202" s="191"/>
      <c r="MK202" s="191"/>
      <c r="ML202" s="191"/>
      <c r="MM202" s="191"/>
      <c r="MN202" s="191"/>
      <c r="MO202" s="191"/>
      <c r="MP202" s="191"/>
      <c r="MQ202" s="191"/>
      <c r="MR202" s="191"/>
      <c r="MS202" s="191"/>
      <c r="MT202" s="191"/>
      <c r="MU202" s="191"/>
      <c r="MV202" s="191"/>
      <c r="MW202" s="191"/>
      <c r="MX202" s="191"/>
      <c r="MY202" s="191"/>
      <c r="MZ202" s="191"/>
      <c r="NA202" s="191"/>
      <c r="NB202" s="191"/>
      <c r="NC202" s="191"/>
      <c r="ND202" s="191"/>
      <c r="NE202" s="191"/>
      <c r="NF202" s="191"/>
      <c r="NG202" s="191"/>
      <c r="NH202" s="191"/>
      <c r="NI202" s="191"/>
      <c r="NJ202" s="191"/>
      <c r="NK202" s="191"/>
      <c r="NL202" s="191"/>
      <c r="NM202" s="191"/>
      <c r="NN202" s="191"/>
      <c r="NO202" s="191"/>
      <c r="NP202" s="191"/>
      <c r="NQ202" s="191"/>
      <c r="NR202" s="191"/>
      <c r="NS202" s="191"/>
      <c r="NT202" s="191"/>
      <c r="NU202" s="191"/>
      <c r="NV202" s="191"/>
      <c r="NW202" s="191"/>
      <c r="NX202" s="191"/>
      <c r="NY202" s="191"/>
      <c r="NZ202" s="191"/>
      <c r="OA202" s="191"/>
      <c r="OB202" s="191"/>
      <c r="OC202" s="191"/>
      <c r="OD202" s="191"/>
      <c r="OE202" s="191"/>
      <c r="OF202" s="191"/>
      <c r="OG202" s="191"/>
      <c r="OH202" s="191"/>
      <c r="OI202" s="191"/>
      <c r="OJ202" s="191"/>
      <c r="OK202" s="191"/>
      <c r="OL202" s="191"/>
      <c r="OM202" s="191"/>
      <c r="ON202" s="191"/>
      <c r="OO202" s="191"/>
      <c r="OP202" s="191"/>
      <c r="OQ202" s="191"/>
      <c r="OR202" s="191"/>
      <c r="OS202" s="191"/>
      <c r="OT202" s="191"/>
      <c r="OU202" s="191"/>
      <c r="OV202" s="191"/>
      <c r="OW202" s="191"/>
      <c r="OX202" s="191"/>
      <c r="OY202" s="191"/>
      <c r="OZ202" s="191"/>
      <c r="PA202" s="191"/>
      <c r="PB202" s="191"/>
      <c r="PC202" s="191"/>
      <c r="PD202" s="191"/>
      <c r="PE202" s="191"/>
      <c r="PF202" s="191"/>
      <c r="PG202" s="191"/>
      <c r="PH202" s="191"/>
      <c r="PI202" s="191"/>
      <c r="PJ202" s="191"/>
      <c r="PK202" s="191"/>
      <c r="PL202" s="191"/>
      <c r="PM202" s="191"/>
      <c r="PN202" s="191"/>
      <c r="PO202" s="191"/>
      <c r="PP202" s="191"/>
      <c r="PQ202" s="191"/>
      <c r="PR202" s="191"/>
      <c r="PS202" s="191"/>
      <c r="PT202" s="191"/>
      <c r="PU202" s="191"/>
      <c r="PV202" s="191"/>
      <c r="PW202" s="191"/>
      <c r="PX202" s="191"/>
      <c r="PY202" s="191"/>
      <c r="PZ202" s="191"/>
      <c r="QA202" s="191"/>
      <c r="QB202" s="191"/>
      <c r="QC202" s="191"/>
      <c r="QD202" s="191"/>
      <c r="QE202" s="191"/>
      <c r="QF202" s="191"/>
      <c r="QG202" s="191"/>
      <c r="QH202" s="191"/>
      <c r="QI202" s="191"/>
      <c r="QJ202" s="191"/>
      <c r="QK202" s="191"/>
      <c r="QL202" s="191"/>
      <c r="QM202" s="191"/>
      <c r="QN202" s="191"/>
      <c r="QO202" s="191"/>
      <c r="QP202" s="191"/>
      <c r="QQ202" s="191"/>
      <c r="QR202" s="191"/>
      <c r="QS202" s="191"/>
      <c r="QT202" s="191"/>
      <c r="QU202" s="191"/>
      <c r="QV202" s="191"/>
      <c r="QW202" s="191"/>
      <c r="QX202" s="191"/>
      <c r="QY202" s="191"/>
      <c r="QZ202" s="191"/>
      <c r="RA202" s="191"/>
      <c r="RB202" s="191"/>
      <c r="RC202" s="191"/>
      <c r="RD202" s="191"/>
      <c r="RE202" s="191"/>
      <c r="RF202" s="191"/>
      <c r="RG202" s="191"/>
      <c r="RH202" s="191"/>
      <c r="RI202" s="191"/>
      <c r="RJ202" s="191"/>
      <c r="RK202" s="191"/>
      <c r="RL202" s="191"/>
      <c r="RM202" s="191"/>
      <c r="RN202" s="191"/>
      <c r="RO202" s="191"/>
      <c r="RP202" s="191"/>
      <c r="RQ202" s="191"/>
      <c r="RR202" s="191"/>
      <c r="RS202" s="191"/>
      <c r="RT202" s="191"/>
      <c r="RU202" s="191"/>
      <c r="RV202" s="191"/>
      <c r="RW202" s="191"/>
      <c r="RX202" s="191"/>
      <c r="RY202" s="191"/>
      <c r="RZ202" s="191"/>
      <c r="SA202" s="191"/>
      <c r="SB202" s="191"/>
      <c r="SC202" s="191"/>
      <c r="SD202" s="191"/>
      <c r="SE202" s="191"/>
      <c r="SF202" s="191"/>
      <c r="SG202" s="191"/>
      <c r="SH202" s="191"/>
      <c r="SI202" s="191"/>
      <c r="SJ202" s="191"/>
      <c r="SK202" s="191"/>
      <c r="SL202" s="191"/>
      <c r="SM202" s="191"/>
      <c r="SN202" s="191"/>
      <c r="SO202" s="191"/>
      <c r="SP202" s="191"/>
      <c r="SQ202" s="191"/>
      <c r="SR202" s="191"/>
      <c r="SS202" s="191"/>
      <c r="ST202" s="191"/>
      <c r="SU202" s="191"/>
      <c r="SV202" s="191"/>
      <c r="SW202" s="191"/>
      <c r="SX202" s="191"/>
      <c r="SY202" s="191"/>
      <c r="SZ202" s="191"/>
      <c r="TA202" s="191"/>
      <c r="TB202" s="191"/>
      <c r="TC202" s="191"/>
      <c r="TD202" s="191"/>
      <c r="TE202" s="191"/>
      <c r="TF202" s="191"/>
      <c r="TG202" s="191"/>
      <c r="TH202" s="191"/>
      <c r="TI202" s="191"/>
      <c r="TJ202" s="191"/>
      <c r="TK202" s="191"/>
      <c r="TL202" s="191"/>
      <c r="TM202" s="191"/>
      <c r="TN202" s="191"/>
      <c r="TO202" s="191"/>
      <c r="TP202" s="191"/>
      <c r="TQ202" s="191"/>
      <c r="TR202" s="191"/>
      <c r="TS202" s="191"/>
      <c r="TT202" s="191"/>
      <c r="TU202" s="191"/>
      <c r="TV202" s="191"/>
      <c r="TW202" s="191"/>
      <c r="TX202" s="191"/>
      <c r="TY202" s="191"/>
      <c r="TZ202" s="191"/>
      <c r="UA202" s="191"/>
      <c r="UB202" s="191"/>
      <c r="UC202" s="191"/>
      <c r="UD202" s="191"/>
      <c r="UE202" s="191"/>
      <c r="UF202" s="191"/>
      <c r="UG202" s="191"/>
      <c r="UH202" s="191"/>
      <c r="UI202" s="191"/>
      <c r="UJ202" s="191"/>
      <c r="UK202" s="191"/>
      <c r="UL202" s="191"/>
      <c r="UM202" s="191"/>
      <c r="UN202" s="191"/>
      <c r="UO202" s="191"/>
      <c r="UP202" s="191"/>
      <c r="UQ202" s="191"/>
      <c r="UR202" s="191"/>
      <c r="US202" s="191"/>
      <c r="UT202" s="191"/>
      <c r="UU202" s="191"/>
      <c r="UV202" s="191"/>
      <c r="UW202" s="191"/>
      <c r="UX202" s="191"/>
      <c r="UY202" s="191"/>
      <c r="UZ202" s="191"/>
      <c r="VA202" s="191"/>
      <c r="VB202" s="191"/>
      <c r="VC202" s="191"/>
      <c r="VD202" s="191"/>
      <c r="VE202" s="191"/>
      <c r="VF202" s="191"/>
      <c r="VG202" s="191"/>
      <c r="VH202" s="191"/>
      <c r="VI202" s="191"/>
      <c r="VJ202" s="191"/>
      <c r="VK202" s="191"/>
      <c r="VL202" s="191"/>
      <c r="VM202" s="191"/>
      <c r="VN202" s="191"/>
      <c r="VO202" s="191"/>
      <c r="VP202" s="191"/>
      <c r="VQ202" s="191"/>
      <c r="VR202" s="191"/>
      <c r="VS202" s="191"/>
      <c r="VT202" s="191"/>
      <c r="VU202" s="191"/>
      <c r="VV202" s="191"/>
      <c r="VW202" s="191"/>
      <c r="VX202" s="191"/>
      <c r="VY202" s="191"/>
      <c r="VZ202" s="191"/>
      <c r="WA202" s="191"/>
      <c r="WB202" s="191"/>
      <c r="WC202" s="191"/>
      <c r="WD202" s="191"/>
      <c r="WE202" s="191"/>
      <c r="WF202" s="191"/>
      <c r="WG202" s="191"/>
      <c r="WH202" s="191"/>
      <c r="WI202" s="191"/>
      <c r="WJ202" s="191"/>
      <c r="WK202" s="191"/>
      <c r="WL202" s="191"/>
      <c r="WM202" s="191"/>
      <c r="WN202" s="191"/>
      <c r="WO202" s="191"/>
      <c r="WP202" s="191"/>
      <c r="WQ202" s="191"/>
      <c r="WR202" s="191"/>
      <c r="WS202" s="191"/>
      <c r="WT202" s="191"/>
      <c r="WU202" s="191"/>
      <c r="WV202" s="191"/>
      <c r="WW202" s="191"/>
      <c r="WX202" s="191"/>
      <c r="WY202" s="191"/>
      <c r="WZ202" s="191"/>
      <c r="XA202" s="191"/>
      <c r="XB202" s="191"/>
      <c r="XC202" s="191"/>
      <c r="XD202" s="191"/>
      <c r="XE202" s="191"/>
      <c r="XF202" s="191"/>
      <c r="XG202" s="191"/>
      <c r="XH202" s="191"/>
      <c r="XI202" s="191"/>
      <c r="XJ202" s="191"/>
      <c r="XK202" s="191"/>
      <c r="XL202" s="191"/>
      <c r="XM202" s="191"/>
      <c r="XN202" s="191"/>
      <c r="XO202" s="191"/>
      <c r="XP202" s="191"/>
      <c r="XQ202" s="191"/>
      <c r="XR202" s="191"/>
      <c r="XS202" s="191"/>
      <c r="XT202" s="191"/>
      <c r="XU202" s="191"/>
      <c r="XV202" s="191"/>
      <c r="XW202" s="191"/>
      <c r="XX202" s="191"/>
      <c r="XY202" s="191"/>
      <c r="XZ202" s="191"/>
      <c r="YA202" s="191"/>
      <c r="YB202" s="191"/>
      <c r="YC202" s="191"/>
      <c r="YD202" s="191"/>
      <c r="YE202" s="191"/>
      <c r="YF202" s="191"/>
      <c r="YG202" s="191"/>
      <c r="YH202" s="191"/>
      <c r="YI202" s="191"/>
      <c r="YJ202" s="191"/>
      <c r="YK202" s="191"/>
      <c r="YL202" s="191"/>
      <c r="YM202" s="191"/>
      <c r="YN202" s="191"/>
      <c r="YO202" s="191"/>
      <c r="YP202" s="191"/>
      <c r="YQ202" s="191"/>
      <c r="YR202" s="191"/>
      <c r="YS202" s="191"/>
      <c r="YT202" s="191"/>
      <c r="YU202" s="191"/>
      <c r="YV202" s="191"/>
      <c r="YW202" s="191"/>
      <c r="YX202" s="191"/>
      <c r="YY202" s="191"/>
      <c r="YZ202" s="191"/>
      <c r="ZA202" s="191"/>
      <c r="ZB202" s="191"/>
      <c r="ZC202" s="191"/>
      <c r="ZD202" s="191"/>
      <c r="ZE202" s="191"/>
      <c r="ZF202" s="191"/>
      <c r="ZG202" s="191"/>
      <c r="ZH202" s="191"/>
      <c r="ZI202" s="191"/>
      <c r="ZJ202" s="191"/>
      <c r="ZK202" s="191"/>
      <c r="ZL202" s="191"/>
      <c r="ZM202" s="191"/>
      <c r="ZN202" s="191"/>
      <c r="ZO202" s="191"/>
      <c r="ZP202" s="191"/>
      <c r="ZQ202" s="191"/>
      <c r="ZR202" s="191"/>
      <c r="ZS202" s="191"/>
      <c r="ZT202" s="191"/>
      <c r="ZU202" s="191"/>
      <c r="ZV202" s="191"/>
      <c r="ZW202" s="191"/>
      <c r="ZX202" s="191"/>
      <c r="ZY202" s="191"/>
      <c r="ZZ202" s="191"/>
      <c r="AAA202" s="191"/>
      <c r="AAB202" s="191"/>
      <c r="AAC202" s="191"/>
      <c r="AAD202" s="191"/>
      <c r="AAE202" s="191"/>
      <c r="AAF202" s="191"/>
      <c r="AAG202" s="191"/>
      <c r="AAH202" s="191"/>
      <c r="AAI202" s="191"/>
      <c r="AAJ202" s="191"/>
      <c r="AAK202" s="191"/>
      <c r="AAL202" s="191"/>
      <c r="AAM202" s="191"/>
      <c r="AAN202" s="191"/>
      <c r="AAO202" s="191"/>
      <c r="AAP202" s="191"/>
      <c r="AAQ202" s="191"/>
      <c r="AAR202" s="191"/>
      <c r="AAS202" s="191"/>
      <c r="AAT202" s="191"/>
      <c r="AAU202" s="191"/>
      <c r="AAV202" s="191"/>
      <c r="AAW202" s="191"/>
      <c r="AAX202" s="191"/>
      <c r="AAY202" s="191"/>
      <c r="AAZ202" s="191"/>
      <c r="ABA202" s="191"/>
      <c r="ABB202" s="191"/>
      <c r="ABC202" s="191"/>
      <c r="ABD202" s="191"/>
      <c r="ABE202" s="191"/>
      <c r="ABF202" s="191"/>
      <c r="ABG202" s="191"/>
      <c r="ABH202" s="191"/>
      <c r="ABI202" s="191"/>
      <c r="ABJ202" s="191"/>
      <c r="ABK202" s="191"/>
      <c r="ABL202" s="191"/>
      <c r="ABM202" s="191"/>
      <c r="ABN202" s="191"/>
      <c r="ABO202" s="191"/>
      <c r="ABP202" s="191"/>
      <c r="ABQ202" s="191"/>
      <c r="ABR202" s="191"/>
      <c r="ABS202" s="191"/>
      <c r="ABT202" s="191"/>
      <c r="ABU202" s="191"/>
      <c r="ABV202" s="191"/>
      <c r="ABW202" s="191"/>
      <c r="ABX202" s="191"/>
      <c r="ABY202" s="191"/>
      <c r="ABZ202" s="191"/>
      <c r="ACA202" s="191"/>
      <c r="ACB202" s="191"/>
      <c r="ACC202" s="191"/>
      <c r="ACD202" s="191"/>
      <c r="ACE202" s="191"/>
      <c r="ACF202" s="191"/>
      <c r="ACG202" s="191"/>
      <c r="ACH202" s="191"/>
      <c r="ACI202" s="191"/>
      <c r="ACJ202" s="191"/>
      <c r="ACK202" s="191"/>
      <c r="ACL202" s="191"/>
      <c r="ACM202" s="191"/>
      <c r="ACN202" s="191"/>
      <c r="ACO202" s="191"/>
      <c r="ACP202" s="191"/>
      <c r="ACQ202" s="191"/>
      <c r="ACR202" s="191"/>
      <c r="ACS202" s="191"/>
      <c r="ACT202" s="191"/>
      <c r="ACU202" s="191"/>
      <c r="ACV202" s="191"/>
      <c r="ACW202" s="191"/>
      <c r="ACX202" s="191"/>
      <c r="ACY202" s="191"/>
      <c r="ACZ202" s="191"/>
      <c r="ADA202" s="191"/>
      <c r="ADB202" s="191"/>
      <c r="ADC202" s="191"/>
      <c r="ADD202" s="191"/>
      <c r="ADE202" s="191"/>
      <c r="ADF202" s="191"/>
      <c r="ADG202" s="191"/>
      <c r="ADH202" s="191"/>
      <c r="ADI202" s="191"/>
      <c r="ADJ202" s="191"/>
      <c r="ADK202" s="191"/>
      <c r="ADL202" s="191"/>
      <c r="ADM202" s="191"/>
      <c r="ADN202" s="191"/>
      <c r="ADO202" s="191"/>
      <c r="ADP202" s="191"/>
      <c r="ADQ202" s="191"/>
      <c r="ADR202" s="191"/>
      <c r="ADS202" s="191"/>
      <c r="ADT202" s="191"/>
      <c r="ADU202" s="191"/>
      <c r="ADV202" s="191"/>
      <c r="ADW202" s="191"/>
      <c r="ADX202" s="191"/>
      <c r="ADY202" s="191"/>
      <c r="ADZ202" s="191"/>
      <c r="AEA202" s="191"/>
      <c r="AEB202" s="191"/>
      <c r="AEC202" s="191"/>
      <c r="AED202" s="191"/>
      <c r="AEE202" s="191"/>
      <c r="AEF202" s="191"/>
      <c r="AEG202" s="191"/>
      <c r="AEH202" s="191"/>
      <c r="AEI202" s="191"/>
      <c r="AEJ202" s="191"/>
      <c r="AEK202" s="191"/>
      <c r="AEL202" s="191"/>
      <c r="AEM202" s="191"/>
      <c r="AEN202" s="191"/>
      <c r="AEO202" s="191"/>
      <c r="AEP202" s="191"/>
      <c r="AEQ202" s="191"/>
      <c r="AER202" s="191"/>
      <c r="AES202" s="191"/>
      <c r="AET202" s="191"/>
      <c r="AEU202" s="191"/>
      <c r="AEV202" s="191"/>
      <c r="AEW202" s="191"/>
      <c r="AEX202" s="191"/>
      <c r="AEY202" s="191"/>
      <c r="AEZ202" s="191"/>
      <c r="AFA202" s="191"/>
      <c r="AFB202" s="191"/>
      <c r="AFC202" s="191"/>
      <c r="AFD202" s="191"/>
      <c r="AFE202" s="191"/>
      <c r="AFF202" s="191"/>
      <c r="AFG202" s="191"/>
      <c r="AFH202" s="191"/>
      <c r="AFI202" s="191"/>
      <c r="AFJ202" s="191"/>
      <c r="AFK202" s="191"/>
      <c r="AFL202" s="191"/>
      <c r="AFM202" s="191"/>
      <c r="AFN202" s="191"/>
      <c r="AFO202" s="191"/>
      <c r="AFP202" s="191"/>
      <c r="AFQ202" s="191"/>
      <c r="AFR202" s="191"/>
      <c r="AFS202" s="191"/>
      <c r="AFT202" s="191"/>
      <c r="AFU202" s="191"/>
      <c r="AFV202" s="191"/>
      <c r="AFW202" s="191"/>
      <c r="AFX202" s="191"/>
      <c r="AFY202" s="191"/>
      <c r="AFZ202" s="191"/>
      <c r="AGA202" s="191"/>
      <c r="AGB202" s="191"/>
      <c r="AGC202" s="191"/>
      <c r="AGD202" s="191"/>
      <c r="AGE202" s="191"/>
      <c r="AGF202" s="191"/>
      <c r="AGG202" s="191"/>
      <c r="AGH202" s="191"/>
      <c r="AGI202" s="191"/>
      <c r="AGJ202" s="191"/>
      <c r="AGK202" s="191"/>
      <c r="AGL202" s="191"/>
      <c r="AGM202" s="191"/>
      <c r="AGN202" s="191"/>
      <c r="AGO202" s="191"/>
      <c r="AGP202" s="191"/>
      <c r="AGQ202" s="191"/>
      <c r="AGR202" s="191"/>
      <c r="AGS202" s="191"/>
      <c r="AGT202" s="191"/>
      <c r="AGU202" s="191"/>
      <c r="AGV202" s="191"/>
      <c r="AGW202" s="191"/>
      <c r="AGX202" s="191"/>
      <c r="AGY202" s="191"/>
      <c r="AGZ202" s="191"/>
      <c r="AHA202" s="191"/>
      <c r="AHB202" s="191"/>
      <c r="AHC202" s="191"/>
      <c r="AHD202" s="191"/>
      <c r="AHE202" s="191"/>
      <c r="AHF202" s="191"/>
      <c r="AHG202" s="191"/>
      <c r="AHH202" s="191"/>
      <c r="AHI202" s="191"/>
      <c r="AHJ202" s="191"/>
      <c r="AHK202" s="191"/>
      <c r="AHL202" s="191"/>
      <c r="AHM202" s="191"/>
      <c r="AHN202" s="191"/>
      <c r="AHO202" s="191"/>
      <c r="AHP202" s="191"/>
      <c r="AHQ202" s="191"/>
      <c r="AHR202" s="191"/>
      <c r="AHS202" s="191"/>
      <c r="AHT202" s="191"/>
      <c r="AHU202" s="191"/>
      <c r="AHV202" s="191"/>
      <c r="AHW202" s="191"/>
      <c r="AHX202" s="191"/>
      <c r="AHY202" s="191"/>
      <c r="AHZ202" s="191"/>
      <c r="AIA202" s="191"/>
      <c r="AIB202" s="191"/>
      <c r="AIC202" s="191"/>
      <c r="AID202" s="191"/>
      <c r="AIE202" s="191"/>
      <c r="AIF202" s="191"/>
      <c r="AIG202" s="191"/>
      <c r="AIH202" s="191"/>
      <c r="AII202" s="191"/>
      <c r="AIJ202" s="191"/>
      <c r="AIK202" s="191"/>
      <c r="AIL202" s="191"/>
      <c r="AIM202" s="191"/>
      <c r="AIN202" s="191"/>
      <c r="AIO202" s="191"/>
      <c r="AIP202" s="191"/>
      <c r="AIQ202" s="191"/>
      <c r="AIR202" s="191"/>
      <c r="AIS202" s="191"/>
      <c r="AIT202" s="191"/>
      <c r="AIU202" s="191"/>
      <c r="AIV202" s="191"/>
      <c r="AIW202" s="191"/>
      <c r="AIX202" s="191"/>
      <c r="AIY202" s="191"/>
      <c r="AIZ202" s="191"/>
      <c r="AJA202" s="191"/>
      <c r="AJB202" s="191"/>
      <c r="AJC202" s="191"/>
      <c r="AJD202" s="191"/>
      <c r="AJE202" s="191"/>
      <c r="AJF202" s="191"/>
      <c r="AJG202" s="191"/>
      <c r="AJH202" s="191"/>
      <c r="AJI202" s="191"/>
      <c r="AJJ202" s="191"/>
      <c r="AJK202" s="191"/>
      <c r="AJL202" s="191"/>
      <c r="AJM202" s="191"/>
      <c r="AJN202" s="191"/>
      <c r="AJO202" s="191"/>
      <c r="AJP202" s="191"/>
      <c r="AJQ202" s="191"/>
      <c r="AJR202" s="191"/>
      <c r="AJS202" s="191"/>
      <c r="AJT202" s="191"/>
      <c r="AJU202" s="191"/>
      <c r="AJV202" s="191"/>
      <c r="AJW202" s="191"/>
      <c r="AJX202" s="191"/>
      <c r="AJY202" s="191"/>
      <c r="AJZ202" s="191"/>
      <c r="AKA202" s="191"/>
      <c r="AKB202" s="191"/>
      <c r="AKC202" s="191"/>
      <c r="AKD202" s="191"/>
      <c r="AKE202" s="191"/>
      <c r="AKF202" s="191"/>
      <c r="AKG202" s="191"/>
      <c r="AKH202" s="191"/>
      <c r="AKI202" s="191"/>
      <c r="AKJ202" s="191"/>
      <c r="AKK202" s="191"/>
      <c r="AKL202" s="191"/>
      <c r="AKM202" s="191"/>
      <c r="AKN202" s="191"/>
      <c r="AKO202" s="191"/>
      <c r="AKP202" s="191"/>
      <c r="AKQ202" s="191"/>
      <c r="AKR202" s="191"/>
      <c r="AKS202" s="191"/>
      <c r="AKT202" s="191"/>
      <c r="AKU202" s="191"/>
      <c r="AKV202" s="191"/>
      <c r="AKW202" s="191"/>
      <c r="AKX202" s="191"/>
      <c r="AKY202" s="191"/>
      <c r="AKZ202" s="191"/>
      <c r="ALA202" s="191"/>
      <c r="ALB202" s="191"/>
      <c r="ALC202" s="191"/>
      <c r="ALD202" s="191"/>
      <c r="ALE202" s="191"/>
      <c r="ALF202" s="191"/>
      <c r="ALG202" s="191"/>
      <c r="ALH202" s="191"/>
      <c r="ALI202" s="191"/>
      <c r="ALJ202" s="191"/>
      <c r="ALK202" s="191"/>
      <c r="ALL202" s="191"/>
      <c r="ALM202" s="191"/>
      <c r="ALN202" s="191"/>
      <c r="ALO202" s="191"/>
      <c r="ALP202" s="191"/>
      <c r="ALQ202" s="191"/>
      <c r="ALR202" s="191"/>
      <c r="ALS202" s="191"/>
      <c r="ALT202" s="191"/>
      <c r="ALU202" s="191"/>
      <c r="ALV202" s="191"/>
      <c r="ALW202" s="191"/>
      <c r="ALX202" s="191"/>
      <c r="ALY202" s="191"/>
      <c r="ALZ202" s="191"/>
      <c r="AMA202" s="191"/>
      <c r="AMB202" s="191"/>
      <c r="AMC202" s="191"/>
      <c r="AMD202" s="191"/>
      <c r="AME202" s="191"/>
      <c r="AMF202" s="191"/>
      <c r="AMG202" s="191"/>
      <c r="AMH202" s="191"/>
    </row>
    <row r="203" spans="1:1022" s="192" customFormat="1" ht="111" customHeight="1" x14ac:dyDescent="0.3">
      <c r="A203" s="479">
        <v>57</v>
      </c>
      <c r="B203" s="454" t="s">
        <v>712</v>
      </c>
      <c r="C203" s="457"/>
      <c r="D203" s="454" t="s">
        <v>81</v>
      </c>
      <c r="E203" s="454" t="s">
        <v>82</v>
      </c>
      <c r="F203" s="456"/>
      <c r="G203" s="457"/>
      <c r="H203" s="368"/>
      <c r="I203" s="468"/>
      <c r="J203" s="183" t="s">
        <v>749</v>
      </c>
      <c r="K203" s="119" t="s">
        <v>1374</v>
      </c>
      <c r="L203" s="468"/>
      <c r="M203" s="475"/>
      <c r="N203" s="477"/>
      <c r="O203" s="468"/>
      <c r="P203" s="470"/>
      <c r="Q203" s="472"/>
      <c r="R203" s="473"/>
      <c r="S203" s="474"/>
      <c r="T203" s="472"/>
      <c r="U203" s="462"/>
      <c r="V203" s="183" t="s">
        <v>131</v>
      </c>
      <c r="W203" s="116" t="s">
        <v>1375</v>
      </c>
      <c r="X203" s="117" t="s">
        <v>1376</v>
      </c>
      <c r="Y203" s="117" t="s">
        <v>1364</v>
      </c>
      <c r="Z203" s="119" t="s">
        <v>95</v>
      </c>
      <c r="AA203" s="184" t="str">
        <f t="shared" si="5"/>
        <v>Probabilidad</v>
      </c>
      <c r="AB203" s="185" t="s">
        <v>740</v>
      </c>
      <c r="AC203" s="185" t="s">
        <v>728</v>
      </c>
      <c r="AD203" s="186" t="str">
        <f t="shared" si="6"/>
        <v>30%</v>
      </c>
      <c r="AE203" s="185" t="s">
        <v>954</v>
      </c>
      <c r="AF203" s="185" t="s">
        <v>730</v>
      </c>
      <c r="AG203" s="185" t="s">
        <v>731</v>
      </c>
      <c r="AH203" s="187">
        <f t="shared" si="262"/>
        <v>9.0719999999999995E-2</v>
      </c>
      <c r="AI203" s="186">
        <f t="shared" si="7"/>
        <v>9.0719999999999995E-2</v>
      </c>
      <c r="AJ203" s="464"/>
      <c r="AK203" s="465"/>
      <c r="AL203" s="188">
        <f t="shared" si="261"/>
        <v>0.6</v>
      </c>
      <c r="AM203" s="466"/>
      <c r="AN203" s="465"/>
      <c r="AO203" s="467"/>
      <c r="AP203" s="457"/>
      <c r="AQ203" s="184" t="s">
        <v>136</v>
      </c>
      <c r="AR203" s="119" t="s">
        <v>94</v>
      </c>
      <c r="AS203" s="119" t="s">
        <v>94</v>
      </c>
      <c r="AT203" s="119" t="s">
        <v>94</v>
      </c>
      <c r="AU203" s="119"/>
      <c r="AV203" s="459"/>
      <c r="AW203" s="142" t="s">
        <v>131</v>
      </c>
      <c r="AX203" s="253" t="s">
        <v>2866</v>
      </c>
      <c r="AY203" s="271" t="s">
        <v>3050</v>
      </c>
      <c r="AZ203" s="271" t="s">
        <v>3051</v>
      </c>
      <c r="BA203" s="143" t="s">
        <v>136</v>
      </c>
      <c r="BB203" s="128"/>
      <c r="BC203" s="128"/>
      <c r="BD203" s="128"/>
      <c r="BE203" s="373"/>
      <c r="BF203" s="448"/>
      <c r="BG203" s="448"/>
      <c r="BH203" s="163"/>
      <c r="BI203" s="191"/>
      <c r="BJ203" s="191"/>
      <c r="BK203" s="191"/>
      <c r="BL203" s="191"/>
      <c r="BM203" s="191"/>
      <c r="BN203" s="191"/>
      <c r="BO203" s="191"/>
      <c r="BP203" s="191"/>
      <c r="BQ203" s="191"/>
      <c r="BR203" s="191"/>
      <c r="BS203" s="191"/>
      <c r="BT203" s="191"/>
      <c r="BU203" s="191"/>
      <c r="BV203" s="191"/>
      <c r="BW203" s="191"/>
      <c r="BX203" s="191"/>
      <c r="BY203" s="191"/>
      <c r="BZ203" s="191"/>
      <c r="CA203" s="191"/>
      <c r="CB203" s="191"/>
      <c r="CC203" s="191"/>
      <c r="CD203" s="191"/>
      <c r="CE203" s="191"/>
      <c r="CF203" s="191"/>
      <c r="CG203" s="191"/>
      <c r="CH203" s="191"/>
      <c r="CI203" s="191"/>
      <c r="CJ203" s="191"/>
      <c r="CK203" s="191"/>
      <c r="CL203" s="191"/>
      <c r="CM203" s="191"/>
      <c r="CN203" s="191"/>
      <c r="CO203" s="191"/>
      <c r="CP203" s="191"/>
      <c r="CQ203" s="191"/>
      <c r="CR203" s="191"/>
      <c r="CS203" s="191"/>
      <c r="CT203" s="191"/>
      <c r="CU203" s="191"/>
      <c r="CV203" s="191"/>
      <c r="CW203" s="191"/>
      <c r="CX203" s="191"/>
      <c r="CY203" s="191"/>
      <c r="CZ203" s="191"/>
      <c r="DA203" s="191"/>
      <c r="DB203" s="191"/>
      <c r="DC203" s="191"/>
      <c r="DD203" s="191"/>
      <c r="DE203" s="191"/>
      <c r="DF203" s="191"/>
      <c r="DG203" s="191"/>
      <c r="DH203" s="191"/>
      <c r="DI203" s="191"/>
      <c r="DJ203" s="191"/>
      <c r="DK203" s="191"/>
      <c r="DL203" s="191"/>
      <c r="DM203" s="191"/>
      <c r="DN203" s="191"/>
      <c r="DO203" s="191"/>
      <c r="DP203" s="191"/>
      <c r="DQ203" s="191"/>
      <c r="DR203" s="191"/>
      <c r="DS203" s="191"/>
      <c r="DT203" s="191"/>
      <c r="DU203" s="191"/>
      <c r="DV203" s="191"/>
      <c r="DW203" s="191"/>
      <c r="DX203" s="191"/>
      <c r="DY203" s="191"/>
      <c r="DZ203" s="191"/>
      <c r="EA203" s="191"/>
      <c r="EB203" s="191"/>
      <c r="EC203" s="191"/>
      <c r="ED203" s="191"/>
      <c r="EE203" s="191"/>
      <c r="EF203" s="191"/>
      <c r="EG203" s="191"/>
      <c r="EH203" s="191"/>
      <c r="EI203" s="191"/>
      <c r="EJ203" s="191"/>
      <c r="EK203" s="191"/>
      <c r="EL203" s="191"/>
      <c r="EM203" s="191"/>
      <c r="EN203" s="191"/>
      <c r="EO203" s="191"/>
      <c r="EP203" s="191"/>
      <c r="EQ203" s="191"/>
      <c r="ER203" s="191"/>
      <c r="ES203" s="191"/>
      <c r="ET203" s="191"/>
      <c r="EU203" s="191"/>
      <c r="EV203" s="191"/>
      <c r="EW203" s="191"/>
      <c r="EX203" s="191"/>
      <c r="EY203" s="191"/>
      <c r="EZ203" s="191"/>
      <c r="FA203" s="191"/>
      <c r="FB203" s="191"/>
      <c r="FC203" s="191"/>
      <c r="FD203" s="191"/>
      <c r="FE203" s="191"/>
      <c r="FF203" s="191"/>
      <c r="FG203" s="191"/>
      <c r="FH203" s="191"/>
      <c r="FI203" s="191"/>
      <c r="FJ203" s="191"/>
      <c r="FK203" s="191"/>
      <c r="FL203" s="191"/>
      <c r="FM203" s="191"/>
      <c r="FN203" s="191"/>
      <c r="FO203" s="191"/>
      <c r="FP203" s="191"/>
      <c r="FQ203" s="191"/>
      <c r="FR203" s="191"/>
      <c r="FS203" s="191"/>
      <c r="FT203" s="191"/>
      <c r="FU203" s="191"/>
      <c r="FV203" s="191"/>
      <c r="FW203" s="191"/>
      <c r="FX203" s="191"/>
      <c r="FY203" s="191"/>
      <c r="FZ203" s="191"/>
      <c r="GA203" s="191"/>
      <c r="GB203" s="191"/>
      <c r="GC203" s="191"/>
      <c r="GD203" s="191"/>
      <c r="GE203" s="191"/>
      <c r="GF203" s="191"/>
      <c r="GG203" s="191"/>
      <c r="GH203" s="191"/>
      <c r="GI203" s="191"/>
      <c r="GJ203" s="191"/>
      <c r="GK203" s="191"/>
      <c r="GL203" s="191"/>
      <c r="GM203" s="191"/>
      <c r="GN203" s="191"/>
      <c r="GO203" s="191"/>
      <c r="GP203" s="191"/>
      <c r="GQ203" s="191"/>
      <c r="GR203" s="191"/>
      <c r="GS203" s="191"/>
      <c r="GT203" s="191"/>
      <c r="GU203" s="191"/>
      <c r="GV203" s="191"/>
      <c r="GW203" s="191"/>
      <c r="GX203" s="191"/>
      <c r="GY203" s="191"/>
      <c r="GZ203" s="191"/>
      <c r="HA203" s="191"/>
      <c r="HB203" s="191"/>
      <c r="HC203" s="191"/>
      <c r="HD203" s="191"/>
      <c r="HE203" s="191"/>
      <c r="HF203" s="191"/>
      <c r="HG203" s="191"/>
      <c r="HH203" s="191"/>
      <c r="HI203" s="191"/>
      <c r="HJ203" s="191"/>
      <c r="HK203" s="191"/>
      <c r="HL203" s="191"/>
      <c r="HM203" s="191"/>
      <c r="HN203" s="191"/>
      <c r="HO203" s="191"/>
      <c r="HP203" s="191"/>
      <c r="HQ203" s="191"/>
      <c r="HR203" s="191"/>
      <c r="HS203" s="191"/>
      <c r="HT203" s="191"/>
      <c r="HU203" s="191"/>
      <c r="HV203" s="191"/>
      <c r="HW203" s="191"/>
      <c r="HX203" s="191"/>
      <c r="HY203" s="191"/>
      <c r="HZ203" s="191"/>
      <c r="IA203" s="191"/>
      <c r="IB203" s="191"/>
      <c r="IC203" s="191"/>
      <c r="ID203" s="191"/>
      <c r="IE203" s="191"/>
      <c r="IF203" s="191"/>
      <c r="IG203" s="191"/>
      <c r="IH203" s="191"/>
      <c r="II203" s="191"/>
      <c r="IJ203" s="191"/>
      <c r="IK203" s="191"/>
      <c r="IL203" s="191"/>
      <c r="IM203" s="191"/>
      <c r="IN203" s="191"/>
      <c r="IO203" s="191"/>
      <c r="IP203" s="191"/>
      <c r="IQ203" s="191"/>
      <c r="IR203" s="191"/>
      <c r="IS203" s="191"/>
      <c r="IT203" s="191"/>
      <c r="IU203" s="191"/>
      <c r="IV203" s="191"/>
      <c r="IW203" s="191"/>
      <c r="IX203" s="191"/>
      <c r="IY203" s="191"/>
      <c r="IZ203" s="191"/>
      <c r="JA203" s="191"/>
      <c r="JB203" s="191"/>
      <c r="JC203" s="191"/>
      <c r="JD203" s="191"/>
      <c r="JE203" s="191"/>
      <c r="JF203" s="191"/>
      <c r="JG203" s="191"/>
      <c r="JH203" s="191"/>
      <c r="JI203" s="191"/>
      <c r="JJ203" s="191"/>
      <c r="JK203" s="191"/>
      <c r="JL203" s="191"/>
      <c r="JM203" s="191"/>
      <c r="JN203" s="191"/>
      <c r="JO203" s="191"/>
      <c r="JP203" s="191"/>
      <c r="JQ203" s="191"/>
      <c r="JR203" s="191"/>
      <c r="JS203" s="191"/>
      <c r="JT203" s="191"/>
      <c r="JU203" s="191"/>
      <c r="JV203" s="191"/>
      <c r="JW203" s="191"/>
      <c r="JX203" s="191"/>
      <c r="JY203" s="191"/>
      <c r="JZ203" s="191"/>
      <c r="KA203" s="191"/>
      <c r="KB203" s="191"/>
      <c r="KC203" s="191"/>
      <c r="KD203" s="191"/>
      <c r="KE203" s="191"/>
      <c r="KF203" s="191"/>
      <c r="KG203" s="191"/>
      <c r="KH203" s="191"/>
      <c r="KI203" s="191"/>
      <c r="KJ203" s="191"/>
      <c r="KK203" s="191"/>
      <c r="KL203" s="191"/>
      <c r="KM203" s="191"/>
      <c r="KN203" s="191"/>
      <c r="KO203" s="191"/>
      <c r="KP203" s="191"/>
      <c r="KQ203" s="191"/>
      <c r="KR203" s="191"/>
      <c r="KS203" s="191"/>
      <c r="KT203" s="191"/>
      <c r="KU203" s="191"/>
      <c r="KV203" s="191"/>
      <c r="KW203" s="191"/>
      <c r="KX203" s="191"/>
      <c r="KY203" s="191"/>
      <c r="KZ203" s="191"/>
      <c r="LA203" s="191"/>
      <c r="LB203" s="191"/>
      <c r="LC203" s="191"/>
      <c r="LD203" s="191"/>
      <c r="LE203" s="191"/>
      <c r="LF203" s="191"/>
      <c r="LG203" s="191"/>
      <c r="LH203" s="191"/>
      <c r="LI203" s="191"/>
      <c r="LJ203" s="191"/>
      <c r="LK203" s="191"/>
      <c r="LL203" s="191"/>
      <c r="LM203" s="191"/>
      <c r="LN203" s="191"/>
      <c r="LO203" s="191"/>
      <c r="LP203" s="191"/>
      <c r="LQ203" s="191"/>
      <c r="LR203" s="191"/>
      <c r="LS203" s="191"/>
      <c r="LT203" s="191"/>
      <c r="LU203" s="191"/>
      <c r="LV203" s="191"/>
      <c r="LW203" s="191"/>
      <c r="LX203" s="191"/>
      <c r="LY203" s="191"/>
      <c r="LZ203" s="191"/>
      <c r="MA203" s="191"/>
      <c r="MB203" s="191"/>
      <c r="MC203" s="191"/>
      <c r="MD203" s="191"/>
      <c r="ME203" s="191"/>
      <c r="MF203" s="191"/>
      <c r="MG203" s="191"/>
      <c r="MH203" s="191"/>
      <c r="MI203" s="191"/>
      <c r="MJ203" s="191"/>
      <c r="MK203" s="191"/>
      <c r="ML203" s="191"/>
      <c r="MM203" s="191"/>
      <c r="MN203" s="191"/>
      <c r="MO203" s="191"/>
      <c r="MP203" s="191"/>
      <c r="MQ203" s="191"/>
      <c r="MR203" s="191"/>
      <c r="MS203" s="191"/>
      <c r="MT203" s="191"/>
      <c r="MU203" s="191"/>
      <c r="MV203" s="191"/>
      <c r="MW203" s="191"/>
      <c r="MX203" s="191"/>
      <c r="MY203" s="191"/>
      <c r="MZ203" s="191"/>
      <c r="NA203" s="191"/>
      <c r="NB203" s="191"/>
      <c r="NC203" s="191"/>
      <c r="ND203" s="191"/>
      <c r="NE203" s="191"/>
      <c r="NF203" s="191"/>
      <c r="NG203" s="191"/>
      <c r="NH203" s="191"/>
      <c r="NI203" s="191"/>
      <c r="NJ203" s="191"/>
      <c r="NK203" s="191"/>
      <c r="NL203" s="191"/>
      <c r="NM203" s="191"/>
      <c r="NN203" s="191"/>
      <c r="NO203" s="191"/>
      <c r="NP203" s="191"/>
      <c r="NQ203" s="191"/>
      <c r="NR203" s="191"/>
      <c r="NS203" s="191"/>
      <c r="NT203" s="191"/>
      <c r="NU203" s="191"/>
      <c r="NV203" s="191"/>
      <c r="NW203" s="191"/>
      <c r="NX203" s="191"/>
      <c r="NY203" s="191"/>
      <c r="NZ203" s="191"/>
      <c r="OA203" s="191"/>
      <c r="OB203" s="191"/>
      <c r="OC203" s="191"/>
      <c r="OD203" s="191"/>
      <c r="OE203" s="191"/>
      <c r="OF203" s="191"/>
      <c r="OG203" s="191"/>
      <c r="OH203" s="191"/>
      <c r="OI203" s="191"/>
      <c r="OJ203" s="191"/>
      <c r="OK203" s="191"/>
      <c r="OL203" s="191"/>
      <c r="OM203" s="191"/>
      <c r="ON203" s="191"/>
      <c r="OO203" s="191"/>
      <c r="OP203" s="191"/>
      <c r="OQ203" s="191"/>
      <c r="OR203" s="191"/>
      <c r="OS203" s="191"/>
      <c r="OT203" s="191"/>
      <c r="OU203" s="191"/>
      <c r="OV203" s="191"/>
      <c r="OW203" s="191"/>
      <c r="OX203" s="191"/>
      <c r="OY203" s="191"/>
      <c r="OZ203" s="191"/>
      <c r="PA203" s="191"/>
      <c r="PB203" s="191"/>
      <c r="PC203" s="191"/>
      <c r="PD203" s="191"/>
      <c r="PE203" s="191"/>
      <c r="PF203" s="191"/>
      <c r="PG203" s="191"/>
      <c r="PH203" s="191"/>
      <c r="PI203" s="191"/>
      <c r="PJ203" s="191"/>
      <c r="PK203" s="191"/>
      <c r="PL203" s="191"/>
      <c r="PM203" s="191"/>
      <c r="PN203" s="191"/>
      <c r="PO203" s="191"/>
      <c r="PP203" s="191"/>
      <c r="PQ203" s="191"/>
      <c r="PR203" s="191"/>
      <c r="PS203" s="191"/>
      <c r="PT203" s="191"/>
      <c r="PU203" s="191"/>
      <c r="PV203" s="191"/>
      <c r="PW203" s="191"/>
      <c r="PX203" s="191"/>
      <c r="PY203" s="191"/>
      <c r="PZ203" s="191"/>
      <c r="QA203" s="191"/>
      <c r="QB203" s="191"/>
      <c r="QC203" s="191"/>
      <c r="QD203" s="191"/>
      <c r="QE203" s="191"/>
      <c r="QF203" s="191"/>
      <c r="QG203" s="191"/>
      <c r="QH203" s="191"/>
      <c r="QI203" s="191"/>
      <c r="QJ203" s="191"/>
      <c r="QK203" s="191"/>
      <c r="QL203" s="191"/>
      <c r="QM203" s="191"/>
      <c r="QN203" s="191"/>
      <c r="QO203" s="191"/>
      <c r="QP203" s="191"/>
      <c r="QQ203" s="191"/>
      <c r="QR203" s="191"/>
      <c r="QS203" s="191"/>
      <c r="QT203" s="191"/>
      <c r="QU203" s="191"/>
      <c r="QV203" s="191"/>
      <c r="QW203" s="191"/>
      <c r="QX203" s="191"/>
      <c r="QY203" s="191"/>
      <c r="QZ203" s="191"/>
      <c r="RA203" s="191"/>
      <c r="RB203" s="191"/>
      <c r="RC203" s="191"/>
      <c r="RD203" s="191"/>
      <c r="RE203" s="191"/>
      <c r="RF203" s="191"/>
      <c r="RG203" s="191"/>
      <c r="RH203" s="191"/>
      <c r="RI203" s="191"/>
      <c r="RJ203" s="191"/>
      <c r="RK203" s="191"/>
      <c r="RL203" s="191"/>
      <c r="RM203" s="191"/>
      <c r="RN203" s="191"/>
      <c r="RO203" s="191"/>
      <c r="RP203" s="191"/>
      <c r="RQ203" s="191"/>
      <c r="RR203" s="191"/>
      <c r="RS203" s="191"/>
      <c r="RT203" s="191"/>
      <c r="RU203" s="191"/>
      <c r="RV203" s="191"/>
      <c r="RW203" s="191"/>
      <c r="RX203" s="191"/>
      <c r="RY203" s="191"/>
      <c r="RZ203" s="191"/>
      <c r="SA203" s="191"/>
      <c r="SB203" s="191"/>
      <c r="SC203" s="191"/>
      <c r="SD203" s="191"/>
      <c r="SE203" s="191"/>
      <c r="SF203" s="191"/>
      <c r="SG203" s="191"/>
      <c r="SH203" s="191"/>
      <c r="SI203" s="191"/>
      <c r="SJ203" s="191"/>
      <c r="SK203" s="191"/>
      <c r="SL203" s="191"/>
      <c r="SM203" s="191"/>
      <c r="SN203" s="191"/>
      <c r="SO203" s="191"/>
      <c r="SP203" s="191"/>
      <c r="SQ203" s="191"/>
      <c r="SR203" s="191"/>
      <c r="SS203" s="191"/>
      <c r="ST203" s="191"/>
      <c r="SU203" s="191"/>
      <c r="SV203" s="191"/>
      <c r="SW203" s="191"/>
      <c r="SX203" s="191"/>
      <c r="SY203" s="191"/>
      <c r="SZ203" s="191"/>
      <c r="TA203" s="191"/>
      <c r="TB203" s="191"/>
      <c r="TC203" s="191"/>
      <c r="TD203" s="191"/>
      <c r="TE203" s="191"/>
      <c r="TF203" s="191"/>
      <c r="TG203" s="191"/>
      <c r="TH203" s="191"/>
      <c r="TI203" s="191"/>
      <c r="TJ203" s="191"/>
      <c r="TK203" s="191"/>
      <c r="TL203" s="191"/>
      <c r="TM203" s="191"/>
      <c r="TN203" s="191"/>
      <c r="TO203" s="191"/>
      <c r="TP203" s="191"/>
      <c r="TQ203" s="191"/>
      <c r="TR203" s="191"/>
      <c r="TS203" s="191"/>
      <c r="TT203" s="191"/>
      <c r="TU203" s="191"/>
      <c r="TV203" s="191"/>
      <c r="TW203" s="191"/>
      <c r="TX203" s="191"/>
      <c r="TY203" s="191"/>
      <c r="TZ203" s="191"/>
      <c r="UA203" s="191"/>
      <c r="UB203" s="191"/>
      <c r="UC203" s="191"/>
      <c r="UD203" s="191"/>
      <c r="UE203" s="191"/>
      <c r="UF203" s="191"/>
      <c r="UG203" s="191"/>
      <c r="UH203" s="191"/>
      <c r="UI203" s="191"/>
      <c r="UJ203" s="191"/>
      <c r="UK203" s="191"/>
      <c r="UL203" s="191"/>
      <c r="UM203" s="191"/>
      <c r="UN203" s="191"/>
      <c r="UO203" s="191"/>
      <c r="UP203" s="191"/>
      <c r="UQ203" s="191"/>
      <c r="UR203" s="191"/>
      <c r="US203" s="191"/>
      <c r="UT203" s="191"/>
      <c r="UU203" s="191"/>
      <c r="UV203" s="191"/>
      <c r="UW203" s="191"/>
      <c r="UX203" s="191"/>
      <c r="UY203" s="191"/>
      <c r="UZ203" s="191"/>
      <c r="VA203" s="191"/>
      <c r="VB203" s="191"/>
      <c r="VC203" s="191"/>
      <c r="VD203" s="191"/>
      <c r="VE203" s="191"/>
      <c r="VF203" s="191"/>
      <c r="VG203" s="191"/>
      <c r="VH203" s="191"/>
      <c r="VI203" s="191"/>
      <c r="VJ203" s="191"/>
      <c r="VK203" s="191"/>
      <c r="VL203" s="191"/>
      <c r="VM203" s="191"/>
      <c r="VN203" s="191"/>
      <c r="VO203" s="191"/>
      <c r="VP203" s="191"/>
      <c r="VQ203" s="191"/>
      <c r="VR203" s="191"/>
      <c r="VS203" s="191"/>
      <c r="VT203" s="191"/>
      <c r="VU203" s="191"/>
      <c r="VV203" s="191"/>
      <c r="VW203" s="191"/>
      <c r="VX203" s="191"/>
      <c r="VY203" s="191"/>
      <c r="VZ203" s="191"/>
      <c r="WA203" s="191"/>
      <c r="WB203" s="191"/>
      <c r="WC203" s="191"/>
      <c r="WD203" s="191"/>
      <c r="WE203" s="191"/>
      <c r="WF203" s="191"/>
      <c r="WG203" s="191"/>
      <c r="WH203" s="191"/>
      <c r="WI203" s="191"/>
      <c r="WJ203" s="191"/>
      <c r="WK203" s="191"/>
      <c r="WL203" s="191"/>
      <c r="WM203" s="191"/>
      <c r="WN203" s="191"/>
      <c r="WO203" s="191"/>
      <c r="WP203" s="191"/>
      <c r="WQ203" s="191"/>
      <c r="WR203" s="191"/>
      <c r="WS203" s="191"/>
      <c r="WT203" s="191"/>
      <c r="WU203" s="191"/>
      <c r="WV203" s="191"/>
      <c r="WW203" s="191"/>
      <c r="WX203" s="191"/>
      <c r="WY203" s="191"/>
      <c r="WZ203" s="191"/>
      <c r="XA203" s="191"/>
      <c r="XB203" s="191"/>
      <c r="XC203" s="191"/>
      <c r="XD203" s="191"/>
      <c r="XE203" s="191"/>
      <c r="XF203" s="191"/>
      <c r="XG203" s="191"/>
      <c r="XH203" s="191"/>
      <c r="XI203" s="191"/>
      <c r="XJ203" s="191"/>
      <c r="XK203" s="191"/>
      <c r="XL203" s="191"/>
      <c r="XM203" s="191"/>
      <c r="XN203" s="191"/>
      <c r="XO203" s="191"/>
      <c r="XP203" s="191"/>
      <c r="XQ203" s="191"/>
      <c r="XR203" s="191"/>
      <c r="XS203" s="191"/>
      <c r="XT203" s="191"/>
      <c r="XU203" s="191"/>
      <c r="XV203" s="191"/>
      <c r="XW203" s="191"/>
      <c r="XX203" s="191"/>
      <c r="XY203" s="191"/>
      <c r="XZ203" s="191"/>
      <c r="YA203" s="191"/>
      <c r="YB203" s="191"/>
      <c r="YC203" s="191"/>
      <c r="YD203" s="191"/>
      <c r="YE203" s="191"/>
      <c r="YF203" s="191"/>
      <c r="YG203" s="191"/>
      <c r="YH203" s="191"/>
      <c r="YI203" s="191"/>
      <c r="YJ203" s="191"/>
      <c r="YK203" s="191"/>
      <c r="YL203" s="191"/>
      <c r="YM203" s="191"/>
      <c r="YN203" s="191"/>
      <c r="YO203" s="191"/>
      <c r="YP203" s="191"/>
      <c r="YQ203" s="191"/>
      <c r="YR203" s="191"/>
      <c r="YS203" s="191"/>
      <c r="YT203" s="191"/>
      <c r="YU203" s="191"/>
      <c r="YV203" s="191"/>
      <c r="YW203" s="191"/>
      <c r="YX203" s="191"/>
      <c r="YY203" s="191"/>
      <c r="YZ203" s="191"/>
      <c r="ZA203" s="191"/>
      <c r="ZB203" s="191"/>
      <c r="ZC203" s="191"/>
      <c r="ZD203" s="191"/>
      <c r="ZE203" s="191"/>
      <c r="ZF203" s="191"/>
      <c r="ZG203" s="191"/>
      <c r="ZH203" s="191"/>
      <c r="ZI203" s="191"/>
      <c r="ZJ203" s="191"/>
      <c r="ZK203" s="191"/>
      <c r="ZL203" s="191"/>
      <c r="ZM203" s="191"/>
      <c r="ZN203" s="191"/>
      <c r="ZO203" s="191"/>
      <c r="ZP203" s="191"/>
      <c r="ZQ203" s="191"/>
      <c r="ZR203" s="191"/>
      <c r="ZS203" s="191"/>
      <c r="ZT203" s="191"/>
      <c r="ZU203" s="191"/>
      <c r="ZV203" s="191"/>
      <c r="ZW203" s="191"/>
      <c r="ZX203" s="191"/>
      <c r="ZY203" s="191"/>
      <c r="ZZ203" s="191"/>
      <c r="AAA203" s="191"/>
      <c r="AAB203" s="191"/>
      <c r="AAC203" s="191"/>
      <c r="AAD203" s="191"/>
      <c r="AAE203" s="191"/>
      <c r="AAF203" s="191"/>
      <c r="AAG203" s="191"/>
      <c r="AAH203" s="191"/>
      <c r="AAI203" s="191"/>
      <c r="AAJ203" s="191"/>
      <c r="AAK203" s="191"/>
      <c r="AAL203" s="191"/>
      <c r="AAM203" s="191"/>
      <c r="AAN203" s="191"/>
      <c r="AAO203" s="191"/>
      <c r="AAP203" s="191"/>
      <c r="AAQ203" s="191"/>
      <c r="AAR203" s="191"/>
      <c r="AAS203" s="191"/>
      <c r="AAT203" s="191"/>
      <c r="AAU203" s="191"/>
      <c r="AAV203" s="191"/>
      <c r="AAW203" s="191"/>
      <c r="AAX203" s="191"/>
      <c r="AAY203" s="191"/>
      <c r="AAZ203" s="191"/>
      <c r="ABA203" s="191"/>
      <c r="ABB203" s="191"/>
      <c r="ABC203" s="191"/>
      <c r="ABD203" s="191"/>
      <c r="ABE203" s="191"/>
      <c r="ABF203" s="191"/>
      <c r="ABG203" s="191"/>
      <c r="ABH203" s="191"/>
      <c r="ABI203" s="191"/>
      <c r="ABJ203" s="191"/>
      <c r="ABK203" s="191"/>
      <c r="ABL203" s="191"/>
      <c r="ABM203" s="191"/>
      <c r="ABN203" s="191"/>
      <c r="ABO203" s="191"/>
      <c r="ABP203" s="191"/>
      <c r="ABQ203" s="191"/>
      <c r="ABR203" s="191"/>
      <c r="ABS203" s="191"/>
      <c r="ABT203" s="191"/>
      <c r="ABU203" s="191"/>
      <c r="ABV203" s="191"/>
      <c r="ABW203" s="191"/>
      <c r="ABX203" s="191"/>
      <c r="ABY203" s="191"/>
      <c r="ABZ203" s="191"/>
      <c r="ACA203" s="191"/>
      <c r="ACB203" s="191"/>
      <c r="ACC203" s="191"/>
      <c r="ACD203" s="191"/>
      <c r="ACE203" s="191"/>
      <c r="ACF203" s="191"/>
      <c r="ACG203" s="191"/>
      <c r="ACH203" s="191"/>
      <c r="ACI203" s="191"/>
      <c r="ACJ203" s="191"/>
      <c r="ACK203" s="191"/>
      <c r="ACL203" s="191"/>
      <c r="ACM203" s="191"/>
      <c r="ACN203" s="191"/>
      <c r="ACO203" s="191"/>
      <c r="ACP203" s="191"/>
      <c r="ACQ203" s="191"/>
      <c r="ACR203" s="191"/>
      <c r="ACS203" s="191"/>
      <c r="ACT203" s="191"/>
      <c r="ACU203" s="191"/>
      <c r="ACV203" s="191"/>
      <c r="ACW203" s="191"/>
      <c r="ACX203" s="191"/>
      <c r="ACY203" s="191"/>
      <c r="ACZ203" s="191"/>
      <c r="ADA203" s="191"/>
      <c r="ADB203" s="191"/>
      <c r="ADC203" s="191"/>
      <c r="ADD203" s="191"/>
      <c r="ADE203" s="191"/>
      <c r="ADF203" s="191"/>
      <c r="ADG203" s="191"/>
      <c r="ADH203" s="191"/>
      <c r="ADI203" s="191"/>
      <c r="ADJ203" s="191"/>
      <c r="ADK203" s="191"/>
      <c r="ADL203" s="191"/>
      <c r="ADM203" s="191"/>
      <c r="ADN203" s="191"/>
      <c r="ADO203" s="191"/>
      <c r="ADP203" s="191"/>
      <c r="ADQ203" s="191"/>
      <c r="ADR203" s="191"/>
      <c r="ADS203" s="191"/>
      <c r="ADT203" s="191"/>
      <c r="ADU203" s="191"/>
      <c r="ADV203" s="191"/>
      <c r="ADW203" s="191"/>
      <c r="ADX203" s="191"/>
      <c r="ADY203" s="191"/>
      <c r="ADZ203" s="191"/>
      <c r="AEA203" s="191"/>
      <c r="AEB203" s="191"/>
      <c r="AEC203" s="191"/>
      <c r="AED203" s="191"/>
      <c r="AEE203" s="191"/>
      <c r="AEF203" s="191"/>
      <c r="AEG203" s="191"/>
      <c r="AEH203" s="191"/>
      <c r="AEI203" s="191"/>
      <c r="AEJ203" s="191"/>
      <c r="AEK203" s="191"/>
      <c r="AEL203" s="191"/>
      <c r="AEM203" s="191"/>
      <c r="AEN203" s="191"/>
      <c r="AEO203" s="191"/>
      <c r="AEP203" s="191"/>
      <c r="AEQ203" s="191"/>
      <c r="AER203" s="191"/>
      <c r="AES203" s="191"/>
      <c r="AET203" s="191"/>
      <c r="AEU203" s="191"/>
      <c r="AEV203" s="191"/>
      <c r="AEW203" s="191"/>
      <c r="AEX203" s="191"/>
      <c r="AEY203" s="191"/>
      <c r="AEZ203" s="191"/>
      <c r="AFA203" s="191"/>
      <c r="AFB203" s="191"/>
      <c r="AFC203" s="191"/>
      <c r="AFD203" s="191"/>
      <c r="AFE203" s="191"/>
      <c r="AFF203" s="191"/>
      <c r="AFG203" s="191"/>
      <c r="AFH203" s="191"/>
      <c r="AFI203" s="191"/>
      <c r="AFJ203" s="191"/>
      <c r="AFK203" s="191"/>
      <c r="AFL203" s="191"/>
      <c r="AFM203" s="191"/>
      <c r="AFN203" s="191"/>
      <c r="AFO203" s="191"/>
      <c r="AFP203" s="191"/>
      <c r="AFQ203" s="191"/>
      <c r="AFR203" s="191"/>
      <c r="AFS203" s="191"/>
      <c r="AFT203" s="191"/>
      <c r="AFU203" s="191"/>
      <c r="AFV203" s="191"/>
      <c r="AFW203" s="191"/>
      <c r="AFX203" s="191"/>
      <c r="AFY203" s="191"/>
      <c r="AFZ203" s="191"/>
      <c r="AGA203" s="191"/>
      <c r="AGB203" s="191"/>
      <c r="AGC203" s="191"/>
      <c r="AGD203" s="191"/>
      <c r="AGE203" s="191"/>
      <c r="AGF203" s="191"/>
      <c r="AGG203" s="191"/>
      <c r="AGH203" s="191"/>
      <c r="AGI203" s="191"/>
      <c r="AGJ203" s="191"/>
      <c r="AGK203" s="191"/>
      <c r="AGL203" s="191"/>
      <c r="AGM203" s="191"/>
      <c r="AGN203" s="191"/>
      <c r="AGO203" s="191"/>
      <c r="AGP203" s="191"/>
      <c r="AGQ203" s="191"/>
      <c r="AGR203" s="191"/>
      <c r="AGS203" s="191"/>
      <c r="AGT203" s="191"/>
      <c r="AGU203" s="191"/>
      <c r="AGV203" s="191"/>
      <c r="AGW203" s="191"/>
      <c r="AGX203" s="191"/>
      <c r="AGY203" s="191"/>
      <c r="AGZ203" s="191"/>
      <c r="AHA203" s="191"/>
      <c r="AHB203" s="191"/>
      <c r="AHC203" s="191"/>
      <c r="AHD203" s="191"/>
      <c r="AHE203" s="191"/>
      <c r="AHF203" s="191"/>
      <c r="AHG203" s="191"/>
      <c r="AHH203" s="191"/>
      <c r="AHI203" s="191"/>
      <c r="AHJ203" s="191"/>
      <c r="AHK203" s="191"/>
      <c r="AHL203" s="191"/>
      <c r="AHM203" s="191"/>
      <c r="AHN203" s="191"/>
      <c r="AHO203" s="191"/>
      <c r="AHP203" s="191"/>
      <c r="AHQ203" s="191"/>
      <c r="AHR203" s="191"/>
      <c r="AHS203" s="191"/>
      <c r="AHT203" s="191"/>
      <c r="AHU203" s="191"/>
      <c r="AHV203" s="191"/>
      <c r="AHW203" s="191"/>
      <c r="AHX203" s="191"/>
      <c r="AHY203" s="191"/>
      <c r="AHZ203" s="191"/>
      <c r="AIA203" s="191"/>
      <c r="AIB203" s="191"/>
      <c r="AIC203" s="191"/>
      <c r="AID203" s="191"/>
      <c r="AIE203" s="191"/>
      <c r="AIF203" s="191"/>
      <c r="AIG203" s="191"/>
      <c r="AIH203" s="191"/>
      <c r="AII203" s="191"/>
      <c r="AIJ203" s="191"/>
      <c r="AIK203" s="191"/>
      <c r="AIL203" s="191"/>
      <c r="AIM203" s="191"/>
      <c r="AIN203" s="191"/>
      <c r="AIO203" s="191"/>
      <c r="AIP203" s="191"/>
      <c r="AIQ203" s="191"/>
      <c r="AIR203" s="191"/>
      <c r="AIS203" s="191"/>
      <c r="AIT203" s="191"/>
      <c r="AIU203" s="191"/>
      <c r="AIV203" s="191"/>
      <c r="AIW203" s="191"/>
      <c r="AIX203" s="191"/>
      <c r="AIY203" s="191"/>
      <c r="AIZ203" s="191"/>
      <c r="AJA203" s="191"/>
      <c r="AJB203" s="191"/>
      <c r="AJC203" s="191"/>
      <c r="AJD203" s="191"/>
      <c r="AJE203" s="191"/>
      <c r="AJF203" s="191"/>
      <c r="AJG203" s="191"/>
      <c r="AJH203" s="191"/>
      <c r="AJI203" s="191"/>
      <c r="AJJ203" s="191"/>
      <c r="AJK203" s="191"/>
      <c r="AJL203" s="191"/>
      <c r="AJM203" s="191"/>
      <c r="AJN203" s="191"/>
      <c r="AJO203" s="191"/>
      <c r="AJP203" s="191"/>
      <c r="AJQ203" s="191"/>
      <c r="AJR203" s="191"/>
      <c r="AJS203" s="191"/>
      <c r="AJT203" s="191"/>
      <c r="AJU203" s="191"/>
      <c r="AJV203" s="191"/>
      <c r="AJW203" s="191"/>
      <c r="AJX203" s="191"/>
      <c r="AJY203" s="191"/>
      <c r="AJZ203" s="191"/>
      <c r="AKA203" s="191"/>
      <c r="AKB203" s="191"/>
      <c r="AKC203" s="191"/>
      <c r="AKD203" s="191"/>
      <c r="AKE203" s="191"/>
      <c r="AKF203" s="191"/>
      <c r="AKG203" s="191"/>
      <c r="AKH203" s="191"/>
      <c r="AKI203" s="191"/>
      <c r="AKJ203" s="191"/>
      <c r="AKK203" s="191"/>
      <c r="AKL203" s="191"/>
      <c r="AKM203" s="191"/>
      <c r="AKN203" s="191"/>
      <c r="AKO203" s="191"/>
      <c r="AKP203" s="191"/>
      <c r="AKQ203" s="191"/>
      <c r="AKR203" s="191"/>
      <c r="AKS203" s="191"/>
      <c r="AKT203" s="191"/>
      <c r="AKU203" s="191"/>
      <c r="AKV203" s="191"/>
      <c r="AKW203" s="191"/>
      <c r="AKX203" s="191"/>
      <c r="AKY203" s="191"/>
      <c r="AKZ203" s="191"/>
      <c r="ALA203" s="191"/>
      <c r="ALB203" s="191"/>
      <c r="ALC203" s="191"/>
      <c r="ALD203" s="191"/>
      <c r="ALE203" s="191"/>
      <c r="ALF203" s="191"/>
      <c r="ALG203" s="191"/>
      <c r="ALH203" s="191"/>
      <c r="ALI203" s="191"/>
      <c r="ALJ203" s="191"/>
      <c r="ALK203" s="191"/>
      <c r="ALL203" s="191"/>
      <c r="ALM203" s="191"/>
      <c r="ALN203" s="191"/>
      <c r="ALO203" s="191"/>
      <c r="ALP203" s="191"/>
      <c r="ALQ203" s="191"/>
      <c r="ALR203" s="191"/>
      <c r="ALS203" s="191"/>
      <c r="ALT203" s="191"/>
      <c r="ALU203" s="191"/>
      <c r="ALV203" s="191"/>
      <c r="ALW203" s="191"/>
      <c r="ALX203" s="191"/>
      <c r="ALY203" s="191"/>
      <c r="ALZ203" s="191"/>
      <c r="AMA203" s="191"/>
      <c r="AMB203" s="191"/>
      <c r="AMC203" s="191"/>
      <c r="AMD203" s="191"/>
      <c r="AME203" s="191"/>
      <c r="AMF203" s="191"/>
      <c r="AMG203" s="191"/>
      <c r="AMH203" s="191"/>
    </row>
    <row r="204" spans="1:1022" s="192" customFormat="1" ht="73.5" customHeight="1" x14ac:dyDescent="0.3">
      <c r="A204" s="479">
        <v>57</v>
      </c>
      <c r="B204" s="454" t="s">
        <v>712</v>
      </c>
      <c r="C204" s="457"/>
      <c r="D204" s="454" t="s">
        <v>81</v>
      </c>
      <c r="E204" s="454" t="s">
        <v>82</v>
      </c>
      <c r="F204" s="456"/>
      <c r="G204" s="457"/>
      <c r="H204" s="368"/>
      <c r="I204" s="468"/>
      <c r="J204" s="183" t="s">
        <v>756</v>
      </c>
      <c r="K204" s="119" t="s">
        <v>1377</v>
      </c>
      <c r="L204" s="468"/>
      <c r="M204" s="475"/>
      <c r="N204" s="477"/>
      <c r="O204" s="468"/>
      <c r="P204" s="470"/>
      <c r="Q204" s="472"/>
      <c r="R204" s="473"/>
      <c r="S204" s="474"/>
      <c r="T204" s="472"/>
      <c r="U204" s="462"/>
      <c r="V204" s="183" t="s">
        <v>139</v>
      </c>
      <c r="W204" s="116" t="s">
        <v>1378</v>
      </c>
      <c r="X204" s="117" t="s">
        <v>1379</v>
      </c>
      <c r="Y204" s="117" t="s">
        <v>1364</v>
      </c>
      <c r="Z204" s="119" t="s">
        <v>95</v>
      </c>
      <c r="AA204" s="184" t="str">
        <f t="shared" si="5"/>
        <v>Impacto</v>
      </c>
      <c r="AB204" s="185" t="s">
        <v>808</v>
      </c>
      <c r="AC204" s="185" t="s">
        <v>728</v>
      </c>
      <c r="AD204" s="186" t="str">
        <f t="shared" si="6"/>
        <v>25%</v>
      </c>
      <c r="AE204" s="185" t="s">
        <v>954</v>
      </c>
      <c r="AF204" s="185" t="s">
        <v>730</v>
      </c>
      <c r="AG204" s="185" t="s">
        <v>731</v>
      </c>
      <c r="AH204" s="187">
        <f t="shared" si="262"/>
        <v>9.0719999999999995E-2</v>
      </c>
      <c r="AI204" s="186">
        <f t="shared" si="7"/>
        <v>9.0719999999999995E-2</v>
      </c>
      <c r="AJ204" s="464"/>
      <c r="AK204" s="465"/>
      <c r="AL204" s="188">
        <f t="shared" si="261"/>
        <v>0.44999999999999996</v>
      </c>
      <c r="AM204" s="466"/>
      <c r="AN204" s="465"/>
      <c r="AO204" s="467"/>
      <c r="AP204" s="457"/>
      <c r="AQ204" s="184" t="s">
        <v>145</v>
      </c>
      <c r="AR204" s="119" t="s">
        <v>1380</v>
      </c>
      <c r="AS204" s="119" t="s">
        <v>95</v>
      </c>
      <c r="AT204" s="119" t="s">
        <v>1381</v>
      </c>
      <c r="AU204" s="119"/>
      <c r="AV204" s="459"/>
      <c r="AW204" s="142" t="s">
        <v>139</v>
      </c>
      <c r="AX204" s="253" t="s">
        <v>2866</v>
      </c>
      <c r="AY204" s="271" t="s">
        <v>3052</v>
      </c>
      <c r="AZ204" s="271" t="s">
        <v>3053</v>
      </c>
      <c r="BA204" s="143" t="s">
        <v>145</v>
      </c>
      <c r="BB204" s="253" t="s">
        <v>2866</v>
      </c>
      <c r="BC204" s="271" t="s">
        <v>3161</v>
      </c>
      <c r="BD204" s="271" t="s">
        <v>3162</v>
      </c>
      <c r="BE204" s="373"/>
      <c r="BF204" s="448"/>
      <c r="BG204" s="448"/>
      <c r="BH204" s="163"/>
      <c r="BI204" s="191"/>
      <c r="BJ204" s="191"/>
      <c r="BK204" s="191"/>
      <c r="BL204" s="191"/>
      <c r="BM204" s="191"/>
      <c r="BN204" s="191"/>
      <c r="BO204" s="191"/>
      <c r="BP204" s="191"/>
      <c r="BQ204" s="191"/>
      <c r="BR204" s="191"/>
      <c r="BS204" s="191"/>
      <c r="BT204" s="191"/>
      <c r="BU204" s="191"/>
      <c r="BV204" s="191"/>
      <c r="BW204" s="191"/>
      <c r="BX204" s="191"/>
      <c r="BY204" s="191"/>
      <c r="BZ204" s="191"/>
      <c r="CA204" s="191"/>
      <c r="CB204" s="191"/>
      <c r="CC204" s="191"/>
      <c r="CD204" s="191"/>
      <c r="CE204" s="191"/>
      <c r="CF204" s="191"/>
      <c r="CG204" s="191"/>
      <c r="CH204" s="191"/>
      <c r="CI204" s="191"/>
      <c r="CJ204" s="191"/>
      <c r="CK204" s="191"/>
      <c r="CL204" s="191"/>
      <c r="CM204" s="191"/>
      <c r="CN204" s="191"/>
      <c r="CO204" s="191"/>
      <c r="CP204" s="191"/>
      <c r="CQ204" s="191"/>
      <c r="CR204" s="191"/>
      <c r="CS204" s="191"/>
      <c r="CT204" s="191"/>
      <c r="CU204" s="191"/>
      <c r="CV204" s="191"/>
      <c r="CW204" s="191"/>
      <c r="CX204" s="191"/>
      <c r="CY204" s="191"/>
      <c r="CZ204" s="191"/>
      <c r="DA204" s="191"/>
      <c r="DB204" s="191"/>
      <c r="DC204" s="191"/>
      <c r="DD204" s="191"/>
      <c r="DE204" s="191"/>
      <c r="DF204" s="191"/>
      <c r="DG204" s="191"/>
      <c r="DH204" s="191"/>
      <c r="DI204" s="191"/>
      <c r="DJ204" s="191"/>
      <c r="DK204" s="191"/>
      <c r="DL204" s="191"/>
      <c r="DM204" s="191"/>
      <c r="DN204" s="191"/>
      <c r="DO204" s="191"/>
      <c r="DP204" s="191"/>
      <c r="DQ204" s="191"/>
      <c r="DR204" s="191"/>
      <c r="DS204" s="191"/>
      <c r="DT204" s="191"/>
      <c r="DU204" s="191"/>
      <c r="DV204" s="191"/>
      <c r="DW204" s="191"/>
      <c r="DX204" s="191"/>
      <c r="DY204" s="191"/>
      <c r="DZ204" s="191"/>
      <c r="EA204" s="191"/>
      <c r="EB204" s="191"/>
      <c r="EC204" s="191"/>
      <c r="ED204" s="191"/>
      <c r="EE204" s="191"/>
      <c r="EF204" s="191"/>
      <c r="EG204" s="191"/>
      <c r="EH204" s="191"/>
      <c r="EI204" s="191"/>
      <c r="EJ204" s="191"/>
      <c r="EK204" s="191"/>
      <c r="EL204" s="191"/>
      <c r="EM204" s="191"/>
      <c r="EN204" s="191"/>
      <c r="EO204" s="191"/>
      <c r="EP204" s="191"/>
      <c r="EQ204" s="191"/>
      <c r="ER204" s="191"/>
      <c r="ES204" s="191"/>
      <c r="ET204" s="191"/>
      <c r="EU204" s="191"/>
      <c r="EV204" s="191"/>
      <c r="EW204" s="191"/>
      <c r="EX204" s="191"/>
      <c r="EY204" s="191"/>
      <c r="EZ204" s="191"/>
      <c r="FA204" s="191"/>
      <c r="FB204" s="191"/>
      <c r="FC204" s="191"/>
      <c r="FD204" s="191"/>
      <c r="FE204" s="191"/>
      <c r="FF204" s="191"/>
      <c r="FG204" s="191"/>
      <c r="FH204" s="191"/>
      <c r="FI204" s="191"/>
      <c r="FJ204" s="191"/>
      <c r="FK204" s="191"/>
      <c r="FL204" s="191"/>
      <c r="FM204" s="191"/>
      <c r="FN204" s="191"/>
      <c r="FO204" s="191"/>
      <c r="FP204" s="191"/>
      <c r="FQ204" s="191"/>
      <c r="FR204" s="191"/>
      <c r="FS204" s="191"/>
      <c r="FT204" s="191"/>
      <c r="FU204" s="191"/>
      <c r="FV204" s="191"/>
      <c r="FW204" s="191"/>
      <c r="FX204" s="191"/>
      <c r="FY204" s="191"/>
      <c r="FZ204" s="191"/>
      <c r="GA204" s="191"/>
      <c r="GB204" s="191"/>
      <c r="GC204" s="191"/>
      <c r="GD204" s="191"/>
      <c r="GE204" s="191"/>
      <c r="GF204" s="191"/>
      <c r="GG204" s="191"/>
      <c r="GH204" s="191"/>
      <c r="GI204" s="191"/>
      <c r="GJ204" s="191"/>
      <c r="GK204" s="191"/>
      <c r="GL204" s="191"/>
      <c r="GM204" s="191"/>
      <c r="GN204" s="191"/>
      <c r="GO204" s="191"/>
      <c r="GP204" s="191"/>
      <c r="GQ204" s="191"/>
      <c r="GR204" s="191"/>
      <c r="GS204" s="191"/>
      <c r="GT204" s="191"/>
      <c r="GU204" s="191"/>
      <c r="GV204" s="191"/>
      <c r="GW204" s="191"/>
      <c r="GX204" s="191"/>
      <c r="GY204" s="191"/>
      <c r="GZ204" s="191"/>
      <c r="HA204" s="191"/>
      <c r="HB204" s="191"/>
      <c r="HC204" s="191"/>
      <c r="HD204" s="191"/>
      <c r="HE204" s="191"/>
      <c r="HF204" s="191"/>
      <c r="HG204" s="191"/>
      <c r="HH204" s="191"/>
      <c r="HI204" s="191"/>
      <c r="HJ204" s="191"/>
      <c r="HK204" s="191"/>
      <c r="HL204" s="191"/>
      <c r="HM204" s="191"/>
      <c r="HN204" s="191"/>
      <c r="HO204" s="191"/>
      <c r="HP204" s="191"/>
      <c r="HQ204" s="191"/>
      <c r="HR204" s="191"/>
      <c r="HS204" s="191"/>
      <c r="HT204" s="191"/>
      <c r="HU204" s="191"/>
      <c r="HV204" s="191"/>
      <c r="HW204" s="191"/>
      <c r="HX204" s="191"/>
      <c r="HY204" s="191"/>
      <c r="HZ204" s="191"/>
      <c r="IA204" s="191"/>
      <c r="IB204" s="191"/>
      <c r="IC204" s="191"/>
      <c r="ID204" s="191"/>
      <c r="IE204" s="191"/>
      <c r="IF204" s="191"/>
      <c r="IG204" s="191"/>
      <c r="IH204" s="191"/>
      <c r="II204" s="191"/>
      <c r="IJ204" s="191"/>
      <c r="IK204" s="191"/>
      <c r="IL204" s="191"/>
      <c r="IM204" s="191"/>
      <c r="IN204" s="191"/>
      <c r="IO204" s="191"/>
      <c r="IP204" s="191"/>
      <c r="IQ204" s="191"/>
      <c r="IR204" s="191"/>
      <c r="IS204" s="191"/>
      <c r="IT204" s="191"/>
      <c r="IU204" s="191"/>
      <c r="IV204" s="191"/>
      <c r="IW204" s="191"/>
      <c r="IX204" s="191"/>
      <c r="IY204" s="191"/>
      <c r="IZ204" s="191"/>
      <c r="JA204" s="191"/>
      <c r="JB204" s="191"/>
      <c r="JC204" s="191"/>
      <c r="JD204" s="191"/>
      <c r="JE204" s="191"/>
      <c r="JF204" s="191"/>
      <c r="JG204" s="191"/>
      <c r="JH204" s="191"/>
      <c r="JI204" s="191"/>
      <c r="JJ204" s="191"/>
      <c r="JK204" s="191"/>
      <c r="JL204" s="191"/>
      <c r="JM204" s="191"/>
      <c r="JN204" s="191"/>
      <c r="JO204" s="191"/>
      <c r="JP204" s="191"/>
      <c r="JQ204" s="191"/>
      <c r="JR204" s="191"/>
      <c r="JS204" s="191"/>
      <c r="JT204" s="191"/>
      <c r="JU204" s="191"/>
      <c r="JV204" s="191"/>
      <c r="JW204" s="191"/>
      <c r="JX204" s="191"/>
      <c r="JY204" s="191"/>
      <c r="JZ204" s="191"/>
      <c r="KA204" s="191"/>
      <c r="KB204" s="191"/>
      <c r="KC204" s="191"/>
      <c r="KD204" s="191"/>
      <c r="KE204" s="191"/>
      <c r="KF204" s="191"/>
      <c r="KG204" s="191"/>
      <c r="KH204" s="191"/>
      <c r="KI204" s="191"/>
      <c r="KJ204" s="191"/>
      <c r="KK204" s="191"/>
      <c r="KL204" s="191"/>
      <c r="KM204" s="191"/>
      <c r="KN204" s="191"/>
      <c r="KO204" s="191"/>
      <c r="KP204" s="191"/>
      <c r="KQ204" s="191"/>
      <c r="KR204" s="191"/>
      <c r="KS204" s="191"/>
      <c r="KT204" s="191"/>
      <c r="KU204" s="191"/>
      <c r="KV204" s="191"/>
      <c r="KW204" s="191"/>
      <c r="KX204" s="191"/>
      <c r="KY204" s="191"/>
      <c r="KZ204" s="191"/>
      <c r="LA204" s="191"/>
      <c r="LB204" s="191"/>
      <c r="LC204" s="191"/>
      <c r="LD204" s="191"/>
      <c r="LE204" s="191"/>
      <c r="LF204" s="191"/>
      <c r="LG204" s="191"/>
      <c r="LH204" s="191"/>
      <c r="LI204" s="191"/>
      <c r="LJ204" s="191"/>
      <c r="LK204" s="191"/>
      <c r="LL204" s="191"/>
      <c r="LM204" s="191"/>
      <c r="LN204" s="191"/>
      <c r="LO204" s="191"/>
      <c r="LP204" s="191"/>
      <c r="LQ204" s="191"/>
      <c r="LR204" s="191"/>
      <c r="LS204" s="191"/>
      <c r="LT204" s="191"/>
      <c r="LU204" s="191"/>
      <c r="LV204" s="191"/>
      <c r="LW204" s="191"/>
      <c r="LX204" s="191"/>
      <c r="LY204" s="191"/>
      <c r="LZ204" s="191"/>
      <c r="MA204" s="191"/>
      <c r="MB204" s="191"/>
      <c r="MC204" s="191"/>
      <c r="MD204" s="191"/>
      <c r="ME204" s="191"/>
      <c r="MF204" s="191"/>
      <c r="MG204" s="191"/>
      <c r="MH204" s="191"/>
      <c r="MI204" s="191"/>
      <c r="MJ204" s="191"/>
      <c r="MK204" s="191"/>
      <c r="ML204" s="191"/>
      <c r="MM204" s="191"/>
      <c r="MN204" s="191"/>
      <c r="MO204" s="191"/>
      <c r="MP204" s="191"/>
      <c r="MQ204" s="191"/>
      <c r="MR204" s="191"/>
      <c r="MS204" s="191"/>
      <c r="MT204" s="191"/>
      <c r="MU204" s="191"/>
      <c r="MV204" s="191"/>
      <c r="MW204" s="191"/>
      <c r="MX204" s="191"/>
      <c r="MY204" s="191"/>
      <c r="MZ204" s="191"/>
      <c r="NA204" s="191"/>
      <c r="NB204" s="191"/>
      <c r="NC204" s="191"/>
      <c r="ND204" s="191"/>
      <c r="NE204" s="191"/>
      <c r="NF204" s="191"/>
      <c r="NG204" s="191"/>
      <c r="NH204" s="191"/>
      <c r="NI204" s="191"/>
      <c r="NJ204" s="191"/>
      <c r="NK204" s="191"/>
      <c r="NL204" s="191"/>
      <c r="NM204" s="191"/>
      <c r="NN204" s="191"/>
      <c r="NO204" s="191"/>
      <c r="NP204" s="191"/>
      <c r="NQ204" s="191"/>
      <c r="NR204" s="191"/>
      <c r="NS204" s="191"/>
      <c r="NT204" s="191"/>
      <c r="NU204" s="191"/>
      <c r="NV204" s="191"/>
      <c r="NW204" s="191"/>
      <c r="NX204" s="191"/>
      <c r="NY204" s="191"/>
      <c r="NZ204" s="191"/>
      <c r="OA204" s="191"/>
      <c r="OB204" s="191"/>
      <c r="OC204" s="191"/>
      <c r="OD204" s="191"/>
      <c r="OE204" s="191"/>
      <c r="OF204" s="191"/>
      <c r="OG204" s="191"/>
      <c r="OH204" s="191"/>
      <c r="OI204" s="191"/>
      <c r="OJ204" s="191"/>
      <c r="OK204" s="191"/>
      <c r="OL204" s="191"/>
      <c r="OM204" s="191"/>
      <c r="ON204" s="191"/>
      <c r="OO204" s="191"/>
      <c r="OP204" s="191"/>
      <c r="OQ204" s="191"/>
      <c r="OR204" s="191"/>
      <c r="OS204" s="191"/>
      <c r="OT204" s="191"/>
      <c r="OU204" s="191"/>
      <c r="OV204" s="191"/>
      <c r="OW204" s="191"/>
      <c r="OX204" s="191"/>
      <c r="OY204" s="191"/>
      <c r="OZ204" s="191"/>
      <c r="PA204" s="191"/>
      <c r="PB204" s="191"/>
      <c r="PC204" s="191"/>
      <c r="PD204" s="191"/>
      <c r="PE204" s="191"/>
      <c r="PF204" s="191"/>
      <c r="PG204" s="191"/>
      <c r="PH204" s="191"/>
      <c r="PI204" s="191"/>
      <c r="PJ204" s="191"/>
      <c r="PK204" s="191"/>
      <c r="PL204" s="191"/>
      <c r="PM204" s="191"/>
      <c r="PN204" s="191"/>
      <c r="PO204" s="191"/>
      <c r="PP204" s="191"/>
      <c r="PQ204" s="191"/>
      <c r="PR204" s="191"/>
      <c r="PS204" s="191"/>
      <c r="PT204" s="191"/>
      <c r="PU204" s="191"/>
      <c r="PV204" s="191"/>
      <c r="PW204" s="191"/>
      <c r="PX204" s="191"/>
      <c r="PY204" s="191"/>
      <c r="PZ204" s="191"/>
      <c r="QA204" s="191"/>
      <c r="QB204" s="191"/>
      <c r="QC204" s="191"/>
      <c r="QD204" s="191"/>
      <c r="QE204" s="191"/>
      <c r="QF204" s="191"/>
      <c r="QG204" s="191"/>
      <c r="QH204" s="191"/>
      <c r="QI204" s="191"/>
      <c r="QJ204" s="191"/>
      <c r="QK204" s="191"/>
      <c r="QL204" s="191"/>
      <c r="QM204" s="191"/>
      <c r="QN204" s="191"/>
      <c r="QO204" s="191"/>
      <c r="QP204" s="191"/>
      <c r="QQ204" s="191"/>
      <c r="QR204" s="191"/>
      <c r="QS204" s="191"/>
      <c r="QT204" s="191"/>
      <c r="QU204" s="191"/>
      <c r="QV204" s="191"/>
      <c r="QW204" s="191"/>
      <c r="QX204" s="191"/>
      <c r="QY204" s="191"/>
      <c r="QZ204" s="191"/>
      <c r="RA204" s="191"/>
      <c r="RB204" s="191"/>
      <c r="RC204" s="191"/>
      <c r="RD204" s="191"/>
      <c r="RE204" s="191"/>
      <c r="RF204" s="191"/>
      <c r="RG204" s="191"/>
      <c r="RH204" s="191"/>
      <c r="RI204" s="191"/>
      <c r="RJ204" s="191"/>
      <c r="RK204" s="191"/>
      <c r="RL204" s="191"/>
      <c r="RM204" s="191"/>
      <c r="RN204" s="191"/>
      <c r="RO204" s="191"/>
      <c r="RP204" s="191"/>
      <c r="RQ204" s="191"/>
      <c r="RR204" s="191"/>
      <c r="RS204" s="191"/>
      <c r="RT204" s="191"/>
      <c r="RU204" s="191"/>
      <c r="RV204" s="191"/>
      <c r="RW204" s="191"/>
      <c r="RX204" s="191"/>
      <c r="RY204" s="191"/>
      <c r="RZ204" s="191"/>
      <c r="SA204" s="191"/>
      <c r="SB204" s="191"/>
      <c r="SC204" s="191"/>
      <c r="SD204" s="191"/>
      <c r="SE204" s="191"/>
      <c r="SF204" s="191"/>
      <c r="SG204" s="191"/>
      <c r="SH204" s="191"/>
      <c r="SI204" s="191"/>
      <c r="SJ204" s="191"/>
      <c r="SK204" s="191"/>
      <c r="SL204" s="191"/>
      <c r="SM204" s="191"/>
      <c r="SN204" s="191"/>
      <c r="SO204" s="191"/>
      <c r="SP204" s="191"/>
      <c r="SQ204" s="191"/>
      <c r="SR204" s="191"/>
      <c r="SS204" s="191"/>
      <c r="ST204" s="191"/>
      <c r="SU204" s="191"/>
      <c r="SV204" s="191"/>
      <c r="SW204" s="191"/>
      <c r="SX204" s="191"/>
      <c r="SY204" s="191"/>
      <c r="SZ204" s="191"/>
      <c r="TA204" s="191"/>
      <c r="TB204" s="191"/>
      <c r="TC204" s="191"/>
      <c r="TD204" s="191"/>
      <c r="TE204" s="191"/>
      <c r="TF204" s="191"/>
      <c r="TG204" s="191"/>
      <c r="TH204" s="191"/>
      <c r="TI204" s="191"/>
      <c r="TJ204" s="191"/>
      <c r="TK204" s="191"/>
      <c r="TL204" s="191"/>
      <c r="TM204" s="191"/>
      <c r="TN204" s="191"/>
      <c r="TO204" s="191"/>
      <c r="TP204" s="191"/>
      <c r="TQ204" s="191"/>
      <c r="TR204" s="191"/>
      <c r="TS204" s="191"/>
      <c r="TT204" s="191"/>
      <c r="TU204" s="191"/>
      <c r="TV204" s="191"/>
      <c r="TW204" s="191"/>
      <c r="TX204" s="191"/>
      <c r="TY204" s="191"/>
      <c r="TZ204" s="191"/>
      <c r="UA204" s="191"/>
      <c r="UB204" s="191"/>
      <c r="UC204" s="191"/>
      <c r="UD204" s="191"/>
      <c r="UE204" s="191"/>
      <c r="UF204" s="191"/>
      <c r="UG204" s="191"/>
      <c r="UH204" s="191"/>
      <c r="UI204" s="191"/>
      <c r="UJ204" s="191"/>
      <c r="UK204" s="191"/>
      <c r="UL204" s="191"/>
      <c r="UM204" s="191"/>
      <c r="UN204" s="191"/>
      <c r="UO204" s="191"/>
      <c r="UP204" s="191"/>
      <c r="UQ204" s="191"/>
      <c r="UR204" s="191"/>
      <c r="US204" s="191"/>
      <c r="UT204" s="191"/>
      <c r="UU204" s="191"/>
      <c r="UV204" s="191"/>
      <c r="UW204" s="191"/>
      <c r="UX204" s="191"/>
      <c r="UY204" s="191"/>
      <c r="UZ204" s="191"/>
      <c r="VA204" s="191"/>
      <c r="VB204" s="191"/>
      <c r="VC204" s="191"/>
      <c r="VD204" s="191"/>
      <c r="VE204" s="191"/>
      <c r="VF204" s="191"/>
      <c r="VG204" s="191"/>
      <c r="VH204" s="191"/>
      <c r="VI204" s="191"/>
      <c r="VJ204" s="191"/>
      <c r="VK204" s="191"/>
      <c r="VL204" s="191"/>
      <c r="VM204" s="191"/>
      <c r="VN204" s="191"/>
      <c r="VO204" s="191"/>
      <c r="VP204" s="191"/>
      <c r="VQ204" s="191"/>
      <c r="VR204" s="191"/>
      <c r="VS204" s="191"/>
      <c r="VT204" s="191"/>
      <c r="VU204" s="191"/>
      <c r="VV204" s="191"/>
      <c r="VW204" s="191"/>
      <c r="VX204" s="191"/>
      <c r="VY204" s="191"/>
      <c r="VZ204" s="191"/>
      <c r="WA204" s="191"/>
      <c r="WB204" s="191"/>
      <c r="WC204" s="191"/>
      <c r="WD204" s="191"/>
      <c r="WE204" s="191"/>
      <c r="WF204" s="191"/>
      <c r="WG204" s="191"/>
      <c r="WH204" s="191"/>
      <c r="WI204" s="191"/>
      <c r="WJ204" s="191"/>
      <c r="WK204" s="191"/>
      <c r="WL204" s="191"/>
      <c r="WM204" s="191"/>
      <c r="WN204" s="191"/>
      <c r="WO204" s="191"/>
      <c r="WP204" s="191"/>
      <c r="WQ204" s="191"/>
      <c r="WR204" s="191"/>
      <c r="WS204" s="191"/>
      <c r="WT204" s="191"/>
      <c r="WU204" s="191"/>
      <c r="WV204" s="191"/>
      <c r="WW204" s="191"/>
      <c r="WX204" s="191"/>
      <c r="WY204" s="191"/>
      <c r="WZ204" s="191"/>
      <c r="XA204" s="191"/>
      <c r="XB204" s="191"/>
      <c r="XC204" s="191"/>
      <c r="XD204" s="191"/>
      <c r="XE204" s="191"/>
      <c r="XF204" s="191"/>
      <c r="XG204" s="191"/>
      <c r="XH204" s="191"/>
      <c r="XI204" s="191"/>
      <c r="XJ204" s="191"/>
      <c r="XK204" s="191"/>
      <c r="XL204" s="191"/>
      <c r="XM204" s="191"/>
      <c r="XN204" s="191"/>
      <c r="XO204" s="191"/>
      <c r="XP204" s="191"/>
      <c r="XQ204" s="191"/>
      <c r="XR204" s="191"/>
      <c r="XS204" s="191"/>
      <c r="XT204" s="191"/>
      <c r="XU204" s="191"/>
      <c r="XV204" s="191"/>
      <c r="XW204" s="191"/>
      <c r="XX204" s="191"/>
      <c r="XY204" s="191"/>
      <c r="XZ204" s="191"/>
      <c r="YA204" s="191"/>
      <c r="YB204" s="191"/>
      <c r="YC204" s="191"/>
      <c r="YD204" s="191"/>
      <c r="YE204" s="191"/>
      <c r="YF204" s="191"/>
      <c r="YG204" s="191"/>
      <c r="YH204" s="191"/>
      <c r="YI204" s="191"/>
      <c r="YJ204" s="191"/>
      <c r="YK204" s="191"/>
      <c r="YL204" s="191"/>
      <c r="YM204" s="191"/>
      <c r="YN204" s="191"/>
      <c r="YO204" s="191"/>
      <c r="YP204" s="191"/>
      <c r="YQ204" s="191"/>
      <c r="YR204" s="191"/>
      <c r="YS204" s="191"/>
      <c r="YT204" s="191"/>
      <c r="YU204" s="191"/>
      <c r="YV204" s="191"/>
      <c r="YW204" s="191"/>
      <c r="YX204" s="191"/>
      <c r="YY204" s="191"/>
      <c r="YZ204" s="191"/>
      <c r="ZA204" s="191"/>
      <c r="ZB204" s="191"/>
      <c r="ZC204" s="191"/>
      <c r="ZD204" s="191"/>
      <c r="ZE204" s="191"/>
      <c r="ZF204" s="191"/>
      <c r="ZG204" s="191"/>
      <c r="ZH204" s="191"/>
      <c r="ZI204" s="191"/>
      <c r="ZJ204" s="191"/>
      <c r="ZK204" s="191"/>
      <c r="ZL204" s="191"/>
      <c r="ZM204" s="191"/>
      <c r="ZN204" s="191"/>
      <c r="ZO204" s="191"/>
      <c r="ZP204" s="191"/>
      <c r="ZQ204" s="191"/>
      <c r="ZR204" s="191"/>
      <c r="ZS204" s="191"/>
      <c r="ZT204" s="191"/>
      <c r="ZU204" s="191"/>
      <c r="ZV204" s="191"/>
      <c r="ZW204" s="191"/>
      <c r="ZX204" s="191"/>
      <c r="ZY204" s="191"/>
      <c r="ZZ204" s="191"/>
      <c r="AAA204" s="191"/>
      <c r="AAB204" s="191"/>
      <c r="AAC204" s="191"/>
      <c r="AAD204" s="191"/>
      <c r="AAE204" s="191"/>
      <c r="AAF204" s="191"/>
      <c r="AAG204" s="191"/>
      <c r="AAH204" s="191"/>
      <c r="AAI204" s="191"/>
      <c r="AAJ204" s="191"/>
      <c r="AAK204" s="191"/>
      <c r="AAL204" s="191"/>
      <c r="AAM204" s="191"/>
      <c r="AAN204" s="191"/>
      <c r="AAO204" s="191"/>
      <c r="AAP204" s="191"/>
      <c r="AAQ204" s="191"/>
      <c r="AAR204" s="191"/>
      <c r="AAS204" s="191"/>
      <c r="AAT204" s="191"/>
      <c r="AAU204" s="191"/>
      <c r="AAV204" s="191"/>
      <c r="AAW204" s="191"/>
      <c r="AAX204" s="191"/>
      <c r="AAY204" s="191"/>
      <c r="AAZ204" s="191"/>
      <c r="ABA204" s="191"/>
      <c r="ABB204" s="191"/>
      <c r="ABC204" s="191"/>
      <c r="ABD204" s="191"/>
      <c r="ABE204" s="191"/>
      <c r="ABF204" s="191"/>
      <c r="ABG204" s="191"/>
      <c r="ABH204" s="191"/>
      <c r="ABI204" s="191"/>
      <c r="ABJ204" s="191"/>
      <c r="ABK204" s="191"/>
      <c r="ABL204" s="191"/>
      <c r="ABM204" s="191"/>
      <c r="ABN204" s="191"/>
      <c r="ABO204" s="191"/>
      <c r="ABP204" s="191"/>
      <c r="ABQ204" s="191"/>
      <c r="ABR204" s="191"/>
      <c r="ABS204" s="191"/>
      <c r="ABT204" s="191"/>
      <c r="ABU204" s="191"/>
      <c r="ABV204" s="191"/>
      <c r="ABW204" s="191"/>
      <c r="ABX204" s="191"/>
      <c r="ABY204" s="191"/>
      <c r="ABZ204" s="191"/>
      <c r="ACA204" s="191"/>
      <c r="ACB204" s="191"/>
      <c r="ACC204" s="191"/>
      <c r="ACD204" s="191"/>
      <c r="ACE204" s="191"/>
      <c r="ACF204" s="191"/>
      <c r="ACG204" s="191"/>
      <c r="ACH204" s="191"/>
      <c r="ACI204" s="191"/>
      <c r="ACJ204" s="191"/>
      <c r="ACK204" s="191"/>
      <c r="ACL204" s="191"/>
      <c r="ACM204" s="191"/>
      <c r="ACN204" s="191"/>
      <c r="ACO204" s="191"/>
      <c r="ACP204" s="191"/>
      <c r="ACQ204" s="191"/>
      <c r="ACR204" s="191"/>
      <c r="ACS204" s="191"/>
      <c r="ACT204" s="191"/>
      <c r="ACU204" s="191"/>
      <c r="ACV204" s="191"/>
      <c r="ACW204" s="191"/>
      <c r="ACX204" s="191"/>
      <c r="ACY204" s="191"/>
      <c r="ACZ204" s="191"/>
      <c r="ADA204" s="191"/>
      <c r="ADB204" s="191"/>
      <c r="ADC204" s="191"/>
      <c r="ADD204" s="191"/>
      <c r="ADE204" s="191"/>
      <c r="ADF204" s="191"/>
      <c r="ADG204" s="191"/>
      <c r="ADH204" s="191"/>
      <c r="ADI204" s="191"/>
      <c r="ADJ204" s="191"/>
      <c r="ADK204" s="191"/>
      <c r="ADL204" s="191"/>
      <c r="ADM204" s="191"/>
      <c r="ADN204" s="191"/>
      <c r="ADO204" s="191"/>
      <c r="ADP204" s="191"/>
      <c r="ADQ204" s="191"/>
      <c r="ADR204" s="191"/>
      <c r="ADS204" s="191"/>
      <c r="ADT204" s="191"/>
      <c r="ADU204" s="191"/>
      <c r="ADV204" s="191"/>
      <c r="ADW204" s="191"/>
      <c r="ADX204" s="191"/>
      <c r="ADY204" s="191"/>
      <c r="ADZ204" s="191"/>
      <c r="AEA204" s="191"/>
      <c r="AEB204" s="191"/>
      <c r="AEC204" s="191"/>
      <c r="AED204" s="191"/>
      <c r="AEE204" s="191"/>
      <c r="AEF204" s="191"/>
      <c r="AEG204" s="191"/>
      <c r="AEH204" s="191"/>
      <c r="AEI204" s="191"/>
      <c r="AEJ204" s="191"/>
      <c r="AEK204" s="191"/>
      <c r="AEL204" s="191"/>
      <c r="AEM204" s="191"/>
      <c r="AEN204" s="191"/>
      <c r="AEO204" s="191"/>
      <c r="AEP204" s="191"/>
      <c r="AEQ204" s="191"/>
      <c r="AER204" s="191"/>
      <c r="AES204" s="191"/>
      <c r="AET204" s="191"/>
      <c r="AEU204" s="191"/>
      <c r="AEV204" s="191"/>
      <c r="AEW204" s="191"/>
      <c r="AEX204" s="191"/>
      <c r="AEY204" s="191"/>
      <c r="AEZ204" s="191"/>
      <c r="AFA204" s="191"/>
      <c r="AFB204" s="191"/>
      <c r="AFC204" s="191"/>
      <c r="AFD204" s="191"/>
      <c r="AFE204" s="191"/>
      <c r="AFF204" s="191"/>
      <c r="AFG204" s="191"/>
      <c r="AFH204" s="191"/>
      <c r="AFI204" s="191"/>
      <c r="AFJ204" s="191"/>
      <c r="AFK204" s="191"/>
      <c r="AFL204" s="191"/>
      <c r="AFM204" s="191"/>
      <c r="AFN204" s="191"/>
      <c r="AFO204" s="191"/>
      <c r="AFP204" s="191"/>
      <c r="AFQ204" s="191"/>
      <c r="AFR204" s="191"/>
      <c r="AFS204" s="191"/>
      <c r="AFT204" s="191"/>
      <c r="AFU204" s="191"/>
      <c r="AFV204" s="191"/>
      <c r="AFW204" s="191"/>
      <c r="AFX204" s="191"/>
      <c r="AFY204" s="191"/>
      <c r="AFZ204" s="191"/>
      <c r="AGA204" s="191"/>
      <c r="AGB204" s="191"/>
      <c r="AGC204" s="191"/>
      <c r="AGD204" s="191"/>
      <c r="AGE204" s="191"/>
      <c r="AGF204" s="191"/>
      <c r="AGG204" s="191"/>
      <c r="AGH204" s="191"/>
      <c r="AGI204" s="191"/>
      <c r="AGJ204" s="191"/>
      <c r="AGK204" s="191"/>
      <c r="AGL204" s="191"/>
      <c r="AGM204" s="191"/>
      <c r="AGN204" s="191"/>
      <c r="AGO204" s="191"/>
      <c r="AGP204" s="191"/>
      <c r="AGQ204" s="191"/>
      <c r="AGR204" s="191"/>
      <c r="AGS204" s="191"/>
      <c r="AGT204" s="191"/>
      <c r="AGU204" s="191"/>
      <c r="AGV204" s="191"/>
      <c r="AGW204" s="191"/>
      <c r="AGX204" s="191"/>
      <c r="AGY204" s="191"/>
      <c r="AGZ204" s="191"/>
      <c r="AHA204" s="191"/>
      <c r="AHB204" s="191"/>
      <c r="AHC204" s="191"/>
      <c r="AHD204" s="191"/>
      <c r="AHE204" s="191"/>
      <c r="AHF204" s="191"/>
      <c r="AHG204" s="191"/>
      <c r="AHH204" s="191"/>
      <c r="AHI204" s="191"/>
      <c r="AHJ204" s="191"/>
      <c r="AHK204" s="191"/>
      <c r="AHL204" s="191"/>
      <c r="AHM204" s="191"/>
      <c r="AHN204" s="191"/>
      <c r="AHO204" s="191"/>
      <c r="AHP204" s="191"/>
      <c r="AHQ204" s="191"/>
      <c r="AHR204" s="191"/>
      <c r="AHS204" s="191"/>
      <c r="AHT204" s="191"/>
      <c r="AHU204" s="191"/>
      <c r="AHV204" s="191"/>
      <c r="AHW204" s="191"/>
      <c r="AHX204" s="191"/>
      <c r="AHY204" s="191"/>
      <c r="AHZ204" s="191"/>
      <c r="AIA204" s="191"/>
      <c r="AIB204" s="191"/>
      <c r="AIC204" s="191"/>
      <c r="AID204" s="191"/>
      <c r="AIE204" s="191"/>
      <c r="AIF204" s="191"/>
      <c r="AIG204" s="191"/>
      <c r="AIH204" s="191"/>
      <c r="AII204" s="191"/>
      <c r="AIJ204" s="191"/>
      <c r="AIK204" s="191"/>
      <c r="AIL204" s="191"/>
      <c r="AIM204" s="191"/>
      <c r="AIN204" s="191"/>
      <c r="AIO204" s="191"/>
      <c r="AIP204" s="191"/>
      <c r="AIQ204" s="191"/>
      <c r="AIR204" s="191"/>
      <c r="AIS204" s="191"/>
      <c r="AIT204" s="191"/>
      <c r="AIU204" s="191"/>
      <c r="AIV204" s="191"/>
      <c r="AIW204" s="191"/>
      <c r="AIX204" s="191"/>
      <c r="AIY204" s="191"/>
      <c r="AIZ204" s="191"/>
      <c r="AJA204" s="191"/>
      <c r="AJB204" s="191"/>
      <c r="AJC204" s="191"/>
      <c r="AJD204" s="191"/>
      <c r="AJE204" s="191"/>
      <c r="AJF204" s="191"/>
      <c r="AJG204" s="191"/>
      <c r="AJH204" s="191"/>
      <c r="AJI204" s="191"/>
      <c r="AJJ204" s="191"/>
      <c r="AJK204" s="191"/>
      <c r="AJL204" s="191"/>
      <c r="AJM204" s="191"/>
      <c r="AJN204" s="191"/>
      <c r="AJO204" s="191"/>
      <c r="AJP204" s="191"/>
      <c r="AJQ204" s="191"/>
      <c r="AJR204" s="191"/>
      <c r="AJS204" s="191"/>
      <c r="AJT204" s="191"/>
      <c r="AJU204" s="191"/>
      <c r="AJV204" s="191"/>
      <c r="AJW204" s="191"/>
      <c r="AJX204" s="191"/>
      <c r="AJY204" s="191"/>
      <c r="AJZ204" s="191"/>
      <c r="AKA204" s="191"/>
      <c r="AKB204" s="191"/>
      <c r="AKC204" s="191"/>
      <c r="AKD204" s="191"/>
      <c r="AKE204" s="191"/>
      <c r="AKF204" s="191"/>
      <c r="AKG204" s="191"/>
      <c r="AKH204" s="191"/>
      <c r="AKI204" s="191"/>
      <c r="AKJ204" s="191"/>
      <c r="AKK204" s="191"/>
      <c r="AKL204" s="191"/>
      <c r="AKM204" s="191"/>
      <c r="AKN204" s="191"/>
      <c r="AKO204" s="191"/>
      <c r="AKP204" s="191"/>
      <c r="AKQ204" s="191"/>
      <c r="AKR204" s="191"/>
      <c r="AKS204" s="191"/>
      <c r="AKT204" s="191"/>
      <c r="AKU204" s="191"/>
      <c r="AKV204" s="191"/>
      <c r="AKW204" s="191"/>
      <c r="AKX204" s="191"/>
      <c r="AKY204" s="191"/>
      <c r="AKZ204" s="191"/>
      <c r="ALA204" s="191"/>
      <c r="ALB204" s="191"/>
      <c r="ALC204" s="191"/>
      <c r="ALD204" s="191"/>
      <c r="ALE204" s="191"/>
      <c r="ALF204" s="191"/>
      <c r="ALG204" s="191"/>
      <c r="ALH204" s="191"/>
      <c r="ALI204" s="191"/>
      <c r="ALJ204" s="191"/>
      <c r="ALK204" s="191"/>
      <c r="ALL204" s="191"/>
      <c r="ALM204" s="191"/>
      <c r="ALN204" s="191"/>
      <c r="ALO204" s="191"/>
      <c r="ALP204" s="191"/>
      <c r="ALQ204" s="191"/>
      <c r="ALR204" s="191"/>
      <c r="ALS204" s="191"/>
      <c r="ALT204" s="191"/>
      <c r="ALU204" s="191"/>
      <c r="ALV204" s="191"/>
      <c r="ALW204" s="191"/>
      <c r="ALX204" s="191"/>
      <c r="ALY204" s="191"/>
      <c r="ALZ204" s="191"/>
      <c r="AMA204" s="191"/>
      <c r="AMB204" s="191"/>
      <c r="AMC204" s="191"/>
      <c r="AMD204" s="191"/>
      <c r="AME204" s="191"/>
      <c r="AMF204" s="191"/>
      <c r="AMG204" s="191"/>
      <c r="AMH204" s="191"/>
    </row>
    <row r="205" spans="1:1022" s="192" customFormat="1" ht="85.5" customHeight="1" x14ac:dyDescent="0.3">
      <c r="A205" s="479">
        <v>57</v>
      </c>
      <c r="B205" s="454" t="s">
        <v>712</v>
      </c>
      <c r="C205" s="457"/>
      <c r="D205" s="454" t="s">
        <v>81</v>
      </c>
      <c r="E205" s="454" t="s">
        <v>82</v>
      </c>
      <c r="F205" s="456"/>
      <c r="G205" s="457"/>
      <c r="H205" s="368"/>
      <c r="I205" s="468"/>
      <c r="J205" s="183" t="s">
        <v>757</v>
      </c>
      <c r="K205" s="140"/>
      <c r="L205" s="468"/>
      <c r="M205" s="475"/>
      <c r="N205" s="477"/>
      <c r="O205" s="468"/>
      <c r="P205" s="470"/>
      <c r="Q205" s="472"/>
      <c r="R205" s="473"/>
      <c r="S205" s="474"/>
      <c r="T205" s="472"/>
      <c r="U205" s="462"/>
      <c r="V205" s="183" t="s">
        <v>150</v>
      </c>
      <c r="W205" s="116"/>
      <c r="X205" s="117"/>
      <c r="Y205" s="118"/>
      <c r="Z205" s="119"/>
      <c r="AA205" s="184" t="str">
        <f t="shared" si="5"/>
        <v/>
      </c>
      <c r="AB205" s="121"/>
      <c r="AC205" s="121"/>
      <c r="AD205" s="186" t="str">
        <f t="shared" si="6"/>
        <v/>
      </c>
      <c r="AE205" s="121"/>
      <c r="AF205" s="121"/>
      <c r="AG205" s="121"/>
      <c r="AH205" s="187" t="str">
        <f t="shared" si="262"/>
        <v/>
      </c>
      <c r="AI205" s="186" t="str">
        <f t="shared" si="7"/>
        <v/>
      </c>
      <c r="AJ205" s="464"/>
      <c r="AK205" s="465"/>
      <c r="AL205" s="188" t="str">
        <f t="shared" si="261"/>
        <v/>
      </c>
      <c r="AM205" s="466"/>
      <c r="AN205" s="465"/>
      <c r="AO205" s="467"/>
      <c r="AP205" s="457"/>
      <c r="AQ205" s="184" t="s">
        <v>155</v>
      </c>
      <c r="AR205" s="119"/>
      <c r="AS205" s="119"/>
      <c r="AT205" s="126"/>
      <c r="AU205" s="127"/>
      <c r="AV205" s="459"/>
      <c r="AW205" s="142" t="s">
        <v>150</v>
      </c>
      <c r="AX205" s="128"/>
      <c r="AY205" s="129"/>
      <c r="AZ205" s="130"/>
      <c r="BA205" s="143" t="s">
        <v>155</v>
      </c>
      <c r="BB205" s="128"/>
      <c r="BC205" s="128"/>
      <c r="BD205" s="128"/>
      <c r="BE205" s="373"/>
      <c r="BF205" s="448"/>
      <c r="BG205" s="448"/>
      <c r="BH205" s="163"/>
      <c r="BI205" s="191"/>
      <c r="BJ205" s="191"/>
      <c r="BK205" s="191"/>
      <c r="BL205" s="191"/>
      <c r="BM205" s="191"/>
      <c r="BN205" s="191"/>
      <c r="BO205" s="191"/>
      <c r="BP205" s="191"/>
      <c r="BQ205" s="191"/>
      <c r="BR205" s="191"/>
      <c r="BS205" s="191"/>
      <c r="BT205" s="191"/>
      <c r="BU205" s="191"/>
      <c r="BV205" s="191"/>
      <c r="BW205" s="191"/>
      <c r="BX205" s="191"/>
      <c r="BY205" s="191"/>
      <c r="BZ205" s="191"/>
      <c r="CA205" s="191"/>
      <c r="CB205" s="191"/>
      <c r="CC205" s="191"/>
      <c r="CD205" s="191"/>
      <c r="CE205" s="191"/>
      <c r="CF205" s="191"/>
      <c r="CG205" s="191"/>
      <c r="CH205" s="191"/>
      <c r="CI205" s="191"/>
      <c r="CJ205" s="191"/>
      <c r="CK205" s="191"/>
      <c r="CL205" s="191"/>
      <c r="CM205" s="191"/>
      <c r="CN205" s="191"/>
      <c r="CO205" s="191"/>
      <c r="CP205" s="191"/>
      <c r="CQ205" s="191"/>
      <c r="CR205" s="191"/>
      <c r="CS205" s="191"/>
      <c r="CT205" s="191"/>
      <c r="CU205" s="191"/>
      <c r="CV205" s="191"/>
      <c r="CW205" s="191"/>
      <c r="CX205" s="191"/>
      <c r="CY205" s="191"/>
      <c r="CZ205" s="191"/>
      <c r="DA205" s="191"/>
      <c r="DB205" s="191"/>
      <c r="DC205" s="191"/>
      <c r="DD205" s="191"/>
      <c r="DE205" s="191"/>
      <c r="DF205" s="191"/>
      <c r="DG205" s="191"/>
      <c r="DH205" s="191"/>
      <c r="DI205" s="191"/>
      <c r="DJ205" s="191"/>
      <c r="DK205" s="191"/>
      <c r="DL205" s="191"/>
      <c r="DM205" s="191"/>
      <c r="DN205" s="191"/>
      <c r="DO205" s="191"/>
      <c r="DP205" s="191"/>
      <c r="DQ205" s="191"/>
      <c r="DR205" s="191"/>
      <c r="DS205" s="191"/>
      <c r="DT205" s="191"/>
      <c r="DU205" s="191"/>
      <c r="DV205" s="191"/>
      <c r="DW205" s="191"/>
      <c r="DX205" s="191"/>
      <c r="DY205" s="191"/>
      <c r="DZ205" s="191"/>
      <c r="EA205" s="191"/>
      <c r="EB205" s="191"/>
      <c r="EC205" s="191"/>
      <c r="ED205" s="191"/>
      <c r="EE205" s="191"/>
      <c r="EF205" s="191"/>
      <c r="EG205" s="191"/>
      <c r="EH205" s="191"/>
      <c r="EI205" s="191"/>
      <c r="EJ205" s="191"/>
      <c r="EK205" s="191"/>
      <c r="EL205" s="191"/>
      <c r="EM205" s="191"/>
      <c r="EN205" s="191"/>
      <c r="EO205" s="191"/>
      <c r="EP205" s="191"/>
      <c r="EQ205" s="191"/>
      <c r="ER205" s="191"/>
      <c r="ES205" s="191"/>
      <c r="ET205" s="191"/>
      <c r="EU205" s="191"/>
      <c r="EV205" s="191"/>
      <c r="EW205" s="191"/>
      <c r="EX205" s="191"/>
      <c r="EY205" s="191"/>
      <c r="EZ205" s="191"/>
      <c r="FA205" s="191"/>
      <c r="FB205" s="191"/>
      <c r="FC205" s="191"/>
      <c r="FD205" s="191"/>
      <c r="FE205" s="191"/>
      <c r="FF205" s="191"/>
      <c r="FG205" s="191"/>
      <c r="FH205" s="191"/>
      <c r="FI205" s="191"/>
      <c r="FJ205" s="191"/>
      <c r="FK205" s="191"/>
      <c r="FL205" s="191"/>
      <c r="FM205" s="191"/>
      <c r="FN205" s="191"/>
      <c r="FO205" s="191"/>
      <c r="FP205" s="191"/>
      <c r="FQ205" s="191"/>
      <c r="FR205" s="191"/>
      <c r="FS205" s="191"/>
      <c r="FT205" s="191"/>
      <c r="FU205" s="191"/>
      <c r="FV205" s="191"/>
      <c r="FW205" s="191"/>
      <c r="FX205" s="191"/>
      <c r="FY205" s="191"/>
      <c r="FZ205" s="191"/>
      <c r="GA205" s="191"/>
      <c r="GB205" s="191"/>
      <c r="GC205" s="191"/>
      <c r="GD205" s="191"/>
      <c r="GE205" s="191"/>
      <c r="GF205" s="191"/>
      <c r="GG205" s="191"/>
      <c r="GH205" s="191"/>
      <c r="GI205" s="191"/>
      <c r="GJ205" s="191"/>
      <c r="GK205" s="191"/>
      <c r="GL205" s="191"/>
      <c r="GM205" s="191"/>
      <c r="GN205" s="191"/>
      <c r="GO205" s="191"/>
      <c r="GP205" s="191"/>
      <c r="GQ205" s="191"/>
      <c r="GR205" s="191"/>
      <c r="GS205" s="191"/>
      <c r="GT205" s="191"/>
      <c r="GU205" s="191"/>
      <c r="GV205" s="191"/>
      <c r="GW205" s="191"/>
      <c r="GX205" s="191"/>
      <c r="GY205" s="191"/>
      <c r="GZ205" s="191"/>
      <c r="HA205" s="191"/>
      <c r="HB205" s="191"/>
      <c r="HC205" s="191"/>
      <c r="HD205" s="191"/>
      <c r="HE205" s="191"/>
      <c r="HF205" s="191"/>
      <c r="HG205" s="191"/>
      <c r="HH205" s="191"/>
      <c r="HI205" s="191"/>
      <c r="HJ205" s="191"/>
      <c r="HK205" s="191"/>
      <c r="HL205" s="191"/>
      <c r="HM205" s="191"/>
      <c r="HN205" s="191"/>
      <c r="HO205" s="191"/>
      <c r="HP205" s="191"/>
      <c r="HQ205" s="191"/>
      <c r="HR205" s="191"/>
      <c r="HS205" s="191"/>
      <c r="HT205" s="191"/>
      <c r="HU205" s="191"/>
      <c r="HV205" s="191"/>
      <c r="HW205" s="191"/>
      <c r="HX205" s="191"/>
      <c r="HY205" s="191"/>
      <c r="HZ205" s="191"/>
      <c r="IA205" s="191"/>
      <c r="IB205" s="191"/>
      <c r="IC205" s="191"/>
      <c r="ID205" s="191"/>
      <c r="IE205" s="191"/>
      <c r="IF205" s="191"/>
      <c r="IG205" s="191"/>
      <c r="IH205" s="191"/>
      <c r="II205" s="191"/>
      <c r="IJ205" s="191"/>
      <c r="IK205" s="191"/>
      <c r="IL205" s="191"/>
      <c r="IM205" s="191"/>
      <c r="IN205" s="191"/>
      <c r="IO205" s="191"/>
      <c r="IP205" s="191"/>
      <c r="IQ205" s="191"/>
      <c r="IR205" s="191"/>
      <c r="IS205" s="191"/>
      <c r="IT205" s="191"/>
      <c r="IU205" s="191"/>
      <c r="IV205" s="191"/>
      <c r="IW205" s="191"/>
      <c r="IX205" s="191"/>
      <c r="IY205" s="191"/>
      <c r="IZ205" s="191"/>
      <c r="JA205" s="191"/>
      <c r="JB205" s="191"/>
      <c r="JC205" s="191"/>
      <c r="JD205" s="191"/>
      <c r="JE205" s="191"/>
      <c r="JF205" s="191"/>
      <c r="JG205" s="191"/>
      <c r="JH205" s="191"/>
      <c r="JI205" s="191"/>
      <c r="JJ205" s="191"/>
      <c r="JK205" s="191"/>
      <c r="JL205" s="191"/>
      <c r="JM205" s="191"/>
      <c r="JN205" s="191"/>
      <c r="JO205" s="191"/>
      <c r="JP205" s="191"/>
      <c r="JQ205" s="191"/>
      <c r="JR205" s="191"/>
      <c r="JS205" s="191"/>
      <c r="JT205" s="191"/>
      <c r="JU205" s="191"/>
      <c r="JV205" s="191"/>
      <c r="JW205" s="191"/>
      <c r="JX205" s="191"/>
      <c r="JY205" s="191"/>
      <c r="JZ205" s="191"/>
      <c r="KA205" s="191"/>
      <c r="KB205" s="191"/>
      <c r="KC205" s="191"/>
      <c r="KD205" s="191"/>
      <c r="KE205" s="191"/>
      <c r="KF205" s="191"/>
      <c r="KG205" s="191"/>
      <c r="KH205" s="191"/>
      <c r="KI205" s="191"/>
      <c r="KJ205" s="191"/>
      <c r="KK205" s="191"/>
      <c r="KL205" s="191"/>
      <c r="KM205" s="191"/>
      <c r="KN205" s="191"/>
      <c r="KO205" s="191"/>
      <c r="KP205" s="191"/>
      <c r="KQ205" s="191"/>
      <c r="KR205" s="191"/>
      <c r="KS205" s="191"/>
      <c r="KT205" s="191"/>
      <c r="KU205" s="191"/>
      <c r="KV205" s="191"/>
      <c r="KW205" s="191"/>
      <c r="KX205" s="191"/>
      <c r="KY205" s="191"/>
      <c r="KZ205" s="191"/>
      <c r="LA205" s="191"/>
      <c r="LB205" s="191"/>
      <c r="LC205" s="191"/>
      <c r="LD205" s="191"/>
      <c r="LE205" s="191"/>
      <c r="LF205" s="191"/>
      <c r="LG205" s="191"/>
      <c r="LH205" s="191"/>
      <c r="LI205" s="191"/>
      <c r="LJ205" s="191"/>
      <c r="LK205" s="191"/>
      <c r="LL205" s="191"/>
      <c r="LM205" s="191"/>
      <c r="LN205" s="191"/>
      <c r="LO205" s="191"/>
      <c r="LP205" s="191"/>
      <c r="LQ205" s="191"/>
      <c r="LR205" s="191"/>
      <c r="LS205" s="191"/>
      <c r="LT205" s="191"/>
      <c r="LU205" s="191"/>
      <c r="LV205" s="191"/>
      <c r="LW205" s="191"/>
      <c r="LX205" s="191"/>
      <c r="LY205" s="191"/>
      <c r="LZ205" s="191"/>
      <c r="MA205" s="191"/>
      <c r="MB205" s="191"/>
      <c r="MC205" s="191"/>
      <c r="MD205" s="191"/>
      <c r="ME205" s="191"/>
      <c r="MF205" s="191"/>
      <c r="MG205" s="191"/>
      <c r="MH205" s="191"/>
      <c r="MI205" s="191"/>
      <c r="MJ205" s="191"/>
      <c r="MK205" s="191"/>
      <c r="ML205" s="191"/>
      <c r="MM205" s="191"/>
      <c r="MN205" s="191"/>
      <c r="MO205" s="191"/>
      <c r="MP205" s="191"/>
      <c r="MQ205" s="191"/>
      <c r="MR205" s="191"/>
      <c r="MS205" s="191"/>
      <c r="MT205" s="191"/>
      <c r="MU205" s="191"/>
      <c r="MV205" s="191"/>
      <c r="MW205" s="191"/>
      <c r="MX205" s="191"/>
      <c r="MY205" s="191"/>
      <c r="MZ205" s="191"/>
      <c r="NA205" s="191"/>
      <c r="NB205" s="191"/>
      <c r="NC205" s="191"/>
      <c r="ND205" s="191"/>
      <c r="NE205" s="191"/>
      <c r="NF205" s="191"/>
      <c r="NG205" s="191"/>
      <c r="NH205" s="191"/>
      <c r="NI205" s="191"/>
      <c r="NJ205" s="191"/>
      <c r="NK205" s="191"/>
      <c r="NL205" s="191"/>
      <c r="NM205" s="191"/>
      <c r="NN205" s="191"/>
      <c r="NO205" s="191"/>
      <c r="NP205" s="191"/>
      <c r="NQ205" s="191"/>
      <c r="NR205" s="191"/>
      <c r="NS205" s="191"/>
      <c r="NT205" s="191"/>
      <c r="NU205" s="191"/>
      <c r="NV205" s="191"/>
      <c r="NW205" s="191"/>
      <c r="NX205" s="191"/>
      <c r="NY205" s="191"/>
      <c r="NZ205" s="191"/>
      <c r="OA205" s="191"/>
      <c r="OB205" s="191"/>
      <c r="OC205" s="191"/>
      <c r="OD205" s="191"/>
      <c r="OE205" s="191"/>
      <c r="OF205" s="191"/>
      <c r="OG205" s="191"/>
      <c r="OH205" s="191"/>
      <c r="OI205" s="191"/>
      <c r="OJ205" s="191"/>
      <c r="OK205" s="191"/>
      <c r="OL205" s="191"/>
      <c r="OM205" s="191"/>
      <c r="ON205" s="191"/>
      <c r="OO205" s="191"/>
      <c r="OP205" s="191"/>
      <c r="OQ205" s="191"/>
      <c r="OR205" s="191"/>
      <c r="OS205" s="191"/>
      <c r="OT205" s="191"/>
      <c r="OU205" s="191"/>
      <c r="OV205" s="191"/>
      <c r="OW205" s="191"/>
      <c r="OX205" s="191"/>
      <c r="OY205" s="191"/>
      <c r="OZ205" s="191"/>
      <c r="PA205" s="191"/>
      <c r="PB205" s="191"/>
      <c r="PC205" s="191"/>
      <c r="PD205" s="191"/>
      <c r="PE205" s="191"/>
      <c r="PF205" s="191"/>
      <c r="PG205" s="191"/>
      <c r="PH205" s="191"/>
      <c r="PI205" s="191"/>
      <c r="PJ205" s="191"/>
      <c r="PK205" s="191"/>
      <c r="PL205" s="191"/>
      <c r="PM205" s="191"/>
      <c r="PN205" s="191"/>
      <c r="PO205" s="191"/>
      <c r="PP205" s="191"/>
      <c r="PQ205" s="191"/>
      <c r="PR205" s="191"/>
      <c r="PS205" s="191"/>
      <c r="PT205" s="191"/>
      <c r="PU205" s="191"/>
      <c r="PV205" s="191"/>
      <c r="PW205" s="191"/>
      <c r="PX205" s="191"/>
      <c r="PY205" s="191"/>
      <c r="PZ205" s="191"/>
      <c r="QA205" s="191"/>
      <c r="QB205" s="191"/>
      <c r="QC205" s="191"/>
      <c r="QD205" s="191"/>
      <c r="QE205" s="191"/>
      <c r="QF205" s="191"/>
      <c r="QG205" s="191"/>
      <c r="QH205" s="191"/>
      <c r="QI205" s="191"/>
      <c r="QJ205" s="191"/>
      <c r="QK205" s="191"/>
      <c r="QL205" s="191"/>
      <c r="QM205" s="191"/>
      <c r="QN205" s="191"/>
      <c r="QO205" s="191"/>
      <c r="QP205" s="191"/>
      <c r="QQ205" s="191"/>
      <c r="QR205" s="191"/>
      <c r="QS205" s="191"/>
      <c r="QT205" s="191"/>
      <c r="QU205" s="191"/>
      <c r="QV205" s="191"/>
      <c r="QW205" s="191"/>
      <c r="QX205" s="191"/>
      <c r="QY205" s="191"/>
      <c r="QZ205" s="191"/>
      <c r="RA205" s="191"/>
      <c r="RB205" s="191"/>
      <c r="RC205" s="191"/>
      <c r="RD205" s="191"/>
      <c r="RE205" s="191"/>
      <c r="RF205" s="191"/>
      <c r="RG205" s="191"/>
      <c r="RH205" s="191"/>
      <c r="RI205" s="191"/>
      <c r="RJ205" s="191"/>
      <c r="RK205" s="191"/>
      <c r="RL205" s="191"/>
      <c r="RM205" s="191"/>
      <c r="RN205" s="191"/>
      <c r="RO205" s="191"/>
      <c r="RP205" s="191"/>
      <c r="RQ205" s="191"/>
      <c r="RR205" s="191"/>
      <c r="RS205" s="191"/>
      <c r="RT205" s="191"/>
      <c r="RU205" s="191"/>
      <c r="RV205" s="191"/>
      <c r="RW205" s="191"/>
      <c r="RX205" s="191"/>
      <c r="RY205" s="191"/>
      <c r="RZ205" s="191"/>
      <c r="SA205" s="191"/>
      <c r="SB205" s="191"/>
      <c r="SC205" s="191"/>
      <c r="SD205" s="191"/>
      <c r="SE205" s="191"/>
      <c r="SF205" s="191"/>
      <c r="SG205" s="191"/>
      <c r="SH205" s="191"/>
      <c r="SI205" s="191"/>
      <c r="SJ205" s="191"/>
      <c r="SK205" s="191"/>
      <c r="SL205" s="191"/>
      <c r="SM205" s="191"/>
      <c r="SN205" s="191"/>
      <c r="SO205" s="191"/>
      <c r="SP205" s="191"/>
      <c r="SQ205" s="191"/>
      <c r="SR205" s="191"/>
      <c r="SS205" s="191"/>
      <c r="ST205" s="191"/>
      <c r="SU205" s="191"/>
      <c r="SV205" s="191"/>
      <c r="SW205" s="191"/>
      <c r="SX205" s="191"/>
      <c r="SY205" s="191"/>
      <c r="SZ205" s="191"/>
      <c r="TA205" s="191"/>
      <c r="TB205" s="191"/>
      <c r="TC205" s="191"/>
      <c r="TD205" s="191"/>
      <c r="TE205" s="191"/>
      <c r="TF205" s="191"/>
      <c r="TG205" s="191"/>
      <c r="TH205" s="191"/>
      <c r="TI205" s="191"/>
      <c r="TJ205" s="191"/>
      <c r="TK205" s="191"/>
      <c r="TL205" s="191"/>
      <c r="TM205" s="191"/>
      <c r="TN205" s="191"/>
      <c r="TO205" s="191"/>
      <c r="TP205" s="191"/>
      <c r="TQ205" s="191"/>
      <c r="TR205" s="191"/>
      <c r="TS205" s="191"/>
      <c r="TT205" s="191"/>
      <c r="TU205" s="191"/>
      <c r="TV205" s="191"/>
      <c r="TW205" s="191"/>
      <c r="TX205" s="191"/>
      <c r="TY205" s="191"/>
      <c r="TZ205" s="191"/>
      <c r="UA205" s="191"/>
      <c r="UB205" s="191"/>
      <c r="UC205" s="191"/>
      <c r="UD205" s="191"/>
      <c r="UE205" s="191"/>
      <c r="UF205" s="191"/>
      <c r="UG205" s="191"/>
      <c r="UH205" s="191"/>
      <c r="UI205" s="191"/>
      <c r="UJ205" s="191"/>
      <c r="UK205" s="191"/>
      <c r="UL205" s="191"/>
      <c r="UM205" s="191"/>
      <c r="UN205" s="191"/>
      <c r="UO205" s="191"/>
      <c r="UP205" s="191"/>
      <c r="UQ205" s="191"/>
      <c r="UR205" s="191"/>
      <c r="US205" s="191"/>
      <c r="UT205" s="191"/>
      <c r="UU205" s="191"/>
      <c r="UV205" s="191"/>
      <c r="UW205" s="191"/>
      <c r="UX205" s="191"/>
      <c r="UY205" s="191"/>
      <c r="UZ205" s="191"/>
      <c r="VA205" s="191"/>
      <c r="VB205" s="191"/>
      <c r="VC205" s="191"/>
      <c r="VD205" s="191"/>
      <c r="VE205" s="191"/>
      <c r="VF205" s="191"/>
      <c r="VG205" s="191"/>
      <c r="VH205" s="191"/>
      <c r="VI205" s="191"/>
      <c r="VJ205" s="191"/>
      <c r="VK205" s="191"/>
      <c r="VL205" s="191"/>
      <c r="VM205" s="191"/>
      <c r="VN205" s="191"/>
      <c r="VO205" s="191"/>
      <c r="VP205" s="191"/>
      <c r="VQ205" s="191"/>
      <c r="VR205" s="191"/>
      <c r="VS205" s="191"/>
      <c r="VT205" s="191"/>
      <c r="VU205" s="191"/>
      <c r="VV205" s="191"/>
      <c r="VW205" s="191"/>
      <c r="VX205" s="191"/>
      <c r="VY205" s="191"/>
      <c r="VZ205" s="191"/>
      <c r="WA205" s="191"/>
      <c r="WB205" s="191"/>
      <c r="WC205" s="191"/>
      <c r="WD205" s="191"/>
      <c r="WE205" s="191"/>
      <c r="WF205" s="191"/>
      <c r="WG205" s="191"/>
      <c r="WH205" s="191"/>
      <c r="WI205" s="191"/>
      <c r="WJ205" s="191"/>
      <c r="WK205" s="191"/>
      <c r="WL205" s="191"/>
      <c r="WM205" s="191"/>
      <c r="WN205" s="191"/>
      <c r="WO205" s="191"/>
      <c r="WP205" s="191"/>
      <c r="WQ205" s="191"/>
      <c r="WR205" s="191"/>
      <c r="WS205" s="191"/>
      <c r="WT205" s="191"/>
      <c r="WU205" s="191"/>
      <c r="WV205" s="191"/>
      <c r="WW205" s="191"/>
      <c r="WX205" s="191"/>
      <c r="WY205" s="191"/>
      <c r="WZ205" s="191"/>
      <c r="XA205" s="191"/>
      <c r="XB205" s="191"/>
      <c r="XC205" s="191"/>
      <c r="XD205" s="191"/>
      <c r="XE205" s="191"/>
      <c r="XF205" s="191"/>
      <c r="XG205" s="191"/>
      <c r="XH205" s="191"/>
      <c r="XI205" s="191"/>
      <c r="XJ205" s="191"/>
      <c r="XK205" s="191"/>
      <c r="XL205" s="191"/>
      <c r="XM205" s="191"/>
      <c r="XN205" s="191"/>
      <c r="XO205" s="191"/>
      <c r="XP205" s="191"/>
      <c r="XQ205" s="191"/>
      <c r="XR205" s="191"/>
      <c r="XS205" s="191"/>
      <c r="XT205" s="191"/>
      <c r="XU205" s="191"/>
      <c r="XV205" s="191"/>
      <c r="XW205" s="191"/>
      <c r="XX205" s="191"/>
      <c r="XY205" s="191"/>
      <c r="XZ205" s="191"/>
      <c r="YA205" s="191"/>
      <c r="YB205" s="191"/>
      <c r="YC205" s="191"/>
      <c r="YD205" s="191"/>
      <c r="YE205" s="191"/>
      <c r="YF205" s="191"/>
      <c r="YG205" s="191"/>
      <c r="YH205" s="191"/>
      <c r="YI205" s="191"/>
      <c r="YJ205" s="191"/>
      <c r="YK205" s="191"/>
      <c r="YL205" s="191"/>
      <c r="YM205" s="191"/>
      <c r="YN205" s="191"/>
      <c r="YO205" s="191"/>
      <c r="YP205" s="191"/>
      <c r="YQ205" s="191"/>
      <c r="YR205" s="191"/>
      <c r="YS205" s="191"/>
      <c r="YT205" s="191"/>
      <c r="YU205" s="191"/>
      <c r="YV205" s="191"/>
      <c r="YW205" s="191"/>
      <c r="YX205" s="191"/>
      <c r="YY205" s="191"/>
      <c r="YZ205" s="191"/>
      <c r="ZA205" s="191"/>
      <c r="ZB205" s="191"/>
      <c r="ZC205" s="191"/>
      <c r="ZD205" s="191"/>
      <c r="ZE205" s="191"/>
      <c r="ZF205" s="191"/>
      <c r="ZG205" s="191"/>
      <c r="ZH205" s="191"/>
      <c r="ZI205" s="191"/>
      <c r="ZJ205" s="191"/>
      <c r="ZK205" s="191"/>
      <c r="ZL205" s="191"/>
      <c r="ZM205" s="191"/>
      <c r="ZN205" s="191"/>
      <c r="ZO205" s="191"/>
      <c r="ZP205" s="191"/>
      <c r="ZQ205" s="191"/>
      <c r="ZR205" s="191"/>
      <c r="ZS205" s="191"/>
      <c r="ZT205" s="191"/>
      <c r="ZU205" s="191"/>
      <c r="ZV205" s="191"/>
      <c r="ZW205" s="191"/>
      <c r="ZX205" s="191"/>
      <c r="ZY205" s="191"/>
      <c r="ZZ205" s="191"/>
      <c r="AAA205" s="191"/>
      <c r="AAB205" s="191"/>
      <c r="AAC205" s="191"/>
      <c r="AAD205" s="191"/>
      <c r="AAE205" s="191"/>
      <c r="AAF205" s="191"/>
      <c r="AAG205" s="191"/>
      <c r="AAH205" s="191"/>
      <c r="AAI205" s="191"/>
      <c r="AAJ205" s="191"/>
      <c r="AAK205" s="191"/>
      <c r="AAL205" s="191"/>
      <c r="AAM205" s="191"/>
      <c r="AAN205" s="191"/>
      <c r="AAO205" s="191"/>
      <c r="AAP205" s="191"/>
      <c r="AAQ205" s="191"/>
      <c r="AAR205" s="191"/>
      <c r="AAS205" s="191"/>
      <c r="AAT205" s="191"/>
      <c r="AAU205" s="191"/>
      <c r="AAV205" s="191"/>
      <c r="AAW205" s="191"/>
      <c r="AAX205" s="191"/>
      <c r="AAY205" s="191"/>
      <c r="AAZ205" s="191"/>
      <c r="ABA205" s="191"/>
      <c r="ABB205" s="191"/>
      <c r="ABC205" s="191"/>
      <c r="ABD205" s="191"/>
      <c r="ABE205" s="191"/>
      <c r="ABF205" s="191"/>
      <c r="ABG205" s="191"/>
      <c r="ABH205" s="191"/>
      <c r="ABI205" s="191"/>
      <c r="ABJ205" s="191"/>
      <c r="ABK205" s="191"/>
      <c r="ABL205" s="191"/>
      <c r="ABM205" s="191"/>
      <c r="ABN205" s="191"/>
      <c r="ABO205" s="191"/>
      <c r="ABP205" s="191"/>
      <c r="ABQ205" s="191"/>
      <c r="ABR205" s="191"/>
      <c r="ABS205" s="191"/>
      <c r="ABT205" s="191"/>
      <c r="ABU205" s="191"/>
      <c r="ABV205" s="191"/>
      <c r="ABW205" s="191"/>
      <c r="ABX205" s="191"/>
      <c r="ABY205" s="191"/>
      <c r="ABZ205" s="191"/>
      <c r="ACA205" s="191"/>
      <c r="ACB205" s="191"/>
      <c r="ACC205" s="191"/>
      <c r="ACD205" s="191"/>
      <c r="ACE205" s="191"/>
      <c r="ACF205" s="191"/>
      <c r="ACG205" s="191"/>
      <c r="ACH205" s="191"/>
      <c r="ACI205" s="191"/>
      <c r="ACJ205" s="191"/>
      <c r="ACK205" s="191"/>
      <c r="ACL205" s="191"/>
      <c r="ACM205" s="191"/>
      <c r="ACN205" s="191"/>
      <c r="ACO205" s="191"/>
      <c r="ACP205" s="191"/>
      <c r="ACQ205" s="191"/>
      <c r="ACR205" s="191"/>
      <c r="ACS205" s="191"/>
      <c r="ACT205" s="191"/>
      <c r="ACU205" s="191"/>
      <c r="ACV205" s="191"/>
      <c r="ACW205" s="191"/>
      <c r="ACX205" s="191"/>
      <c r="ACY205" s="191"/>
      <c r="ACZ205" s="191"/>
      <c r="ADA205" s="191"/>
      <c r="ADB205" s="191"/>
      <c r="ADC205" s="191"/>
      <c r="ADD205" s="191"/>
      <c r="ADE205" s="191"/>
      <c r="ADF205" s="191"/>
      <c r="ADG205" s="191"/>
      <c r="ADH205" s="191"/>
      <c r="ADI205" s="191"/>
      <c r="ADJ205" s="191"/>
      <c r="ADK205" s="191"/>
      <c r="ADL205" s="191"/>
      <c r="ADM205" s="191"/>
      <c r="ADN205" s="191"/>
      <c r="ADO205" s="191"/>
      <c r="ADP205" s="191"/>
      <c r="ADQ205" s="191"/>
      <c r="ADR205" s="191"/>
      <c r="ADS205" s="191"/>
      <c r="ADT205" s="191"/>
      <c r="ADU205" s="191"/>
      <c r="ADV205" s="191"/>
      <c r="ADW205" s="191"/>
      <c r="ADX205" s="191"/>
      <c r="ADY205" s="191"/>
      <c r="ADZ205" s="191"/>
      <c r="AEA205" s="191"/>
      <c r="AEB205" s="191"/>
      <c r="AEC205" s="191"/>
      <c r="AED205" s="191"/>
      <c r="AEE205" s="191"/>
      <c r="AEF205" s="191"/>
      <c r="AEG205" s="191"/>
      <c r="AEH205" s="191"/>
      <c r="AEI205" s="191"/>
      <c r="AEJ205" s="191"/>
      <c r="AEK205" s="191"/>
      <c r="AEL205" s="191"/>
      <c r="AEM205" s="191"/>
      <c r="AEN205" s="191"/>
      <c r="AEO205" s="191"/>
      <c r="AEP205" s="191"/>
      <c r="AEQ205" s="191"/>
      <c r="AER205" s="191"/>
      <c r="AES205" s="191"/>
      <c r="AET205" s="191"/>
      <c r="AEU205" s="191"/>
      <c r="AEV205" s="191"/>
      <c r="AEW205" s="191"/>
      <c r="AEX205" s="191"/>
      <c r="AEY205" s="191"/>
      <c r="AEZ205" s="191"/>
      <c r="AFA205" s="191"/>
      <c r="AFB205" s="191"/>
      <c r="AFC205" s="191"/>
      <c r="AFD205" s="191"/>
      <c r="AFE205" s="191"/>
      <c r="AFF205" s="191"/>
      <c r="AFG205" s="191"/>
      <c r="AFH205" s="191"/>
      <c r="AFI205" s="191"/>
      <c r="AFJ205" s="191"/>
      <c r="AFK205" s="191"/>
      <c r="AFL205" s="191"/>
      <c r="AFM205" s="191"/>
      <c r="AFN205" s="191"/>
      <c r="AFO205" s="191"/>
      <c r="AFP205" s="191"/>
      <c r="AFQ205" s="191"/>
      <c r="AFR205" s="191"/>
      <c r="AFS205" s="191"/>
      <c r="AFT205" s="191"/>
      <c r="AFU205" s="191"/>
      <c r="AFV205" s="191"/>
      <c r="AFW205" s="191"/>
      <c r="AFX205" s="191"/>
      <c r="AFY205" s="191"/>
      <c r="AFZ205" s="191"/>
      <c r="AGA205" s="191"/>
      <c r="AGB205" s="191"/>
      <c r="AGC205" s="191"/>
      <c r="AGD205" s="191"/>
      <c r="AGE205" s="191"/>
      <c r="AGF205" s="191"/>
      <c r="AGG205" s="191"/>
      <c r="AGH205" s="191"/>
      <c r="AGI205" s="191"/>
      <c r="AGJ205" s="191"/>
      <c r="AGK205" s="191"/>
      <c r="AGL205" s="191"/>
      <c r="AGM205" s="191"/>
      <c r="AGN205" s="191"/>
      <c r="AGO205" s="191"/>
      <c r="AGP205" s="191"/>
      <c r="AGQ205" s="191"/>
      <c r="AGR205" s="191"/>
      <c r="AGS205" s="191"/>
      <c r="AGT205" s="191"/>
      <c r="AGU205" s="191"/>
      <c r="AGV205" s="191"/>
      <c r="AGW205" s="191"/>
      <c r="AGX205" s="191"/>
      <c r="AGY205" s="191"/>
      <c r="AGZ205" s="191"/>
      <c r="AHA205" s="191"/>
      <c r="AHB205" s="191"/>
      <c r="AHC205" s="191"/>
      <c r="AHD205" s="191"/>
      <c r="AHE205" s="191"/>
      <c r="AHF205" s="191"/>
      <c r="AHG205" s="191"/>
      <c r="AHH205" s="191"/>
      <c r="AHI205" s="191"/>
      <c r="AHJ205" s="191"/>
      <c r="AHK205" s="191"/>
      <c r="AHL205" s="191"/>
      <c r="AHM205" s="191"/>
      <c r="AHN205" s="191"/>
      <c r="AHO205" s="191"/>
      <c r="AHP205" s="191"/>
      <c r="AHQ205" s="191"/>
      <c r="AHR205" s="191"/>
      <c r="AHS205" s="191"/>
      <c r="AHT205" s="191"/>
      <c r="AHU205" s="191"/>
      <c r="AHV205" s="191"/>
      <c r="AHW205" s="191"/>
      <c r="AHX205" s="191"/>
      <c r="AHY205" s="191"/>
      <c r="AHZ205" s="191"/>
      <c r="AIA205" s="191"/>
      <c r="AIB205" s="191"/>
      <c r="AIC205" s="191"/>
      <c r="AID205" s="191"/>
      <c r="AIE205" s="191"/>
      <c r="AIF205" s="191"/>
      <c r="AIG205" s="191"/>
      <c r="AIH205" s="191"/>
      <c r="AII205" s="191"/>
      <c r="AIJ205" s="191"/>
      <c r="AIK205" s="191"/>
      <c r="AIL205" s="191"/>
      <c r="AIM205" s="191"/>
      <c r="AIN205" s="191"/>
      <c r="AIO205" s="191"/>
      <c r="AIP205" s="191"/>
      <c r="AIQ205" s="191"/>
      <c r="AIR205" s="191"/>
      <c r="AIS205" s="191"/>
      <c r="AIT205" s="191"/>
      <c r="AIU205" s="191"/>
      <c r="AIV205" s="191"/>
      <c r="AIW205" s="191"/>
      <c r="AIX205" s="191"/>
      <c r="AIY205" s="191"/>
      <c r="AIZ205" s="191"/>
      <c r="AJA205" s="191"/>
      <c r="AJB205" s="191"/>
      <c r="AJC205" s="191"/>
      <c r="AJD205" s="191"/>
      <c r="AJE205" s="191"/>
      <c r="AJF205" s="191"/>
      <c r="AJG205" s="191"/>
      <c r="AJH205" s="191"/>
      <c r="AJI205" s="191"/>
      <c r="AJJ205" s="191"/>
      <c r="AJK205" s="191"/>
      <c r="AJL205" s="191"/>
      <c r="AJM205" s="191"/>
      <c r="AJN205" s="191"/>
      <c r="AJO205" s="191"/>
      <c r="AJP205" s="191"/>
      <c r="AJQ205" s="191"/>
      <c r="AJR205" s="191"/>
      <c r="AJS205" s="191"/>
      <c r="AJT205" s="191"/>
      <c r="AJU205" s="191"/>
      <c r="AJV205" s="191"/>
      <c r="AJW205" s="191"/>
      <c r="AJX205" s="191"/>
      <c r="AJY205" s="191"/>
      <c r="AJZ205" s="191"/>
      <c r="AKA205" s="191"/>
      <c r="AKB205" s="191"/>
      <c r="AKC205" s="191"/>
      <c r="AKD205" s="191"/>
      <c r="AKE205" s="191"/>
      <c r="AKF205" s="191"/>
      <c r="AKG205" s="191"/>
      <c r="AKH205" s="191"/>
      <c r="AKI205" s="191"/>
      <c r="AKJ205" s="191"/>
      <c r="AKK205" s="191"/>
      <c r="AKL205" s="191"/>
      <c r="AKM205" s="191"/>
      <c r="AKN205" s="191"/>
      <c r="AKO205" s="191"/>
      <c r="AKP205" s="191"/>
      <c r="AKQ205" s="191"/>
      <c r="AKR205" s="191"/>
      <c r="AKS205" s="191"/>
      <c r="AKT205" s="191"/>
      <c r="AKU205" s="191"/>
      <c r="AKV205" s="191"/>
      <c r="AKW205" s="191"/>
      <c r="AKX205" s="191"/>
      <c r="AKY205" s="191"/>
      <c r="AKZ205" s="191"/>
      <c r="ALA205" s="191"/>
      <c r="ALB205" s="191"/>
      <c r="ALC205" s="191"/>
      <c r="ALD205" s="191"/>
      <c r="ALE205" s="191"/>
      <c r="ALF205" s="191"/>
      <c r="ALG205" s="191"/>
      <c r="ALH205" s="191"/>
      <c r="ALI205" s="191"/>
      <c r="ALJ205" s="191"/>
      <c r="ALK205" s="191"/>
      <c r="ALL205" s="191"/>
      <c r="ALM205" s="191"/>
      <c r="ALN205" s="191"/>
      <c r="ALO205" s="191"/>
      <c r="ALP205" s="191"/>
      <c r="ALQ205" s="191"/>
      <c r="ALR205" s="191"/>
      <c r="ALS205" s="191"/>
      <c r="ALT205" s="191"/>
      <c r="ALU205" s="191"/>
      <c r="ALV205" s="191"/>
      <c r="ALW205" s="191"/>
      <c r="ALX205" s="191"/>
      <c r="ALY205" s="191"/>
      <c r="ALZ205" s="191"/>
      <c r="AMA205" s="191"/>
      <c r="AMB205" s="191"/>
      <c r="AMC205" s="191"/>
      <c r="AMD205" s="191"/>
      <c r="AME205" s="191"/>
      <c r="AMF205" s="191"/>
      <c r="AMG205" s="191"/>
      <c r="AMH205" s="191"/>
    </row>
    <row r="206" spans="1:1022" s="192" customFormat="1" ht="108" customHeight="1" x14ac:dyDescent="0.3">
      <c r="A206" s="480">
        <v>57</v>
      </c>
      <c r="B206" s="455" t="s">
        <v>712</v>
      </c>
      <c r="C206" s="457"/>
      <c r="D206" s="455" t="s">
        <v>81</v>
      </c>
      <c r="E206" s="455" t="s">
        <v>82</v>
      </c>
      <c r="F206" s="456"/>
      <c r="G206" s="457"/>
      <c r="H206" s="368"/>
      <c r="I206" s="468"/>
      <c r="J206" s="183" t="s">
        <v>758</v>
      </c>
      <c r="K206" s="140"/>
      <c r="L206" s="468"/>
      <c r="M206" s="475"/>
      <c r="N206" s="477"/>
      <c r="O206" s="468"/>
      <c r="P206" s="471"/>
      <c r="Q206" s="472"/>
      <c r="R206" s="473"/>
      <c r="S206" s="474"/>
      <c r="T206" s="472"/>
      <c r="U206" s="463"/>
      <c r="V206" s="183" t="s">
        <v>161</v>
      </c>
      <c r="W206" s="116"/>
      <c r="X206" s="117"/>
      <c r="Y206" s="118"/>
      <c r="Z206" s="119"/>
      <c r="AA206" s="184" t="str">
        <f t="shared" si="5"/>
        <v/>
      </c>
      <c r="AB206" s="121"/>
      <c r="AC206" s="121"/>
      <c r="AD206" s="186" t="str">
        <f t="shared" si="6"/>
        <v/>
      </c>
      <c r="AE206" s="121"/>
      <c r="AF206" s="121"/>
      <c r="AG206" s="121"/>
      <c r="AH206" s="187" t="str">
        <f t="shared" si="262"/>
        <v/>
      </c>
      <c r="AI206" s="186" t="str">
        <f t="shared" si="7"/>
        <v/>
      </c>
      <c r="AJ206" s="464"/>
      <c r="AK206" s="465"/>
      <c r="AL206" s="188" t="str">
        <f t="shared" si="261"/>
        <v/>
      </c>
      <c r="AM206" s="466"/>
      <c r="AN206" s="465"/>
      <c r="AO206" s="467"/>
      <c r="AP206" s="457"/>
      <c r="AQ206" s="184" t="s">
        <v>162</v>
      </c>
      <c r="AR206" s="119"/>
      <c r="AS206" s="119"/>
      <c r="AT206" s="126"/>
      <c r="AU206" s="127"/>
      <c r="AV206" s="460"/>
      <c r="AW206" s="142" t="s">
        <v>161</v>
      </c>
      <c r="AX206" s="128"/>
      <c r="AY206" s="129"/>
      <c r="AZ206" s="130"/>
      <c r="BA206" s="143" t="s">
        <v>162</v>
      </c>
      <c r="BB206" s="128"/>
      <c r="BC206" s="128"/>
      <c r="BD206" s="128"/>
      <c r="BE206" s="373"/>
      <c r="BF206" s="449"/>
      <c r="BG206" s="449"/>
      <c r="BH206" s="163"/>
      <c r="BI206" s="191"/>
      <c r="BJ206" s="191"/>
      <c r="BK206" s="191"/>
      <c r="BL206" s="191"/>
      <c r="BM206" s="191"/>
      <c r="BN206" s="191"/>
      <c r="BO206" s="191"/>
      <c r="BP206" s="191"/>
      <c r="BQ206" s="191"/>
      <c r="BR206" s="191"/>
      <c r="BS206" s="191"/>
      <c r="BT206" s="191"/>
      <c r="BU206" s="191"/>
      <c r="BV206" s="191"/>
      <c r="BW206" s="191"/>
      <c r="BX206" s="191"/>
      <c r="BY206" s="191"/>
      <c r="BZ206" s="191"/>
      <c r="CA206" s="191"/>
      <c r="CB206" s="191"/>
      <c r="CC206" s="191"/>
      <c r="CD206" s="191"/>
      <c r="CE206" s="191"/>
      <c r="CF206" s="191"/>
      <c r="CG206" s="191"/>
      <c r="CH206" s="191"/>
      <c r="CI206" s="191"/>
      <c r="CJ206" s="191"/>
      <c r="CK206" s="191"/>
      <c r="CL206" s="191"/>
      <c r="CM206" s="191"/>
      <c r="CN206" s="191"/>
      <c r="CO206" s="191"/>
      <c r="CP206" s="191"/>
      <c r="CQ206" s="191"/>
      <c r="CR206" s="191"/>
      <c r="CS206" s="191"/>
      <c r="CT206" s="191"/>
      <c r="CU206" s="191"/>
      <c r="CV206" s="191"/>
      <c r="CW206" s="191"/>
      <c r="CX206" s="191"/>
      <c r="CY206" s="191"/>
      <c r="CZ206" s="191"/>
      <c r="DA206" s="191"/>
      <c r="DB206" s="191"/>
      <c r="DC206" s="191"/>
      <c r="DD206" s="191"/>
      <c r="DE206" s="191"/>
      <c r="DF206" s="191"/>
      <c r="DG206" s="191"/>
      <c r="DH206" s="191"/>
      <c r="DI206" s="191"/>
      <c r="DJ206" s="191"/>
      <c r="DK206" s="191"/>
      <c r="DL206" s="191"/>
      <c r="DM206" s="191"/>
      <c r="DN206" s="191"/>
      <c r="DO206" s="191"/>
      <c r="DP206" s="191"/>
      <c r="DQ206" s="191"/>
      <c r="DR206" s="191"/>
      <c r="DS206" s="191"/>
      <c r="DT206" s="191"/>
      <c r="DU206" s="191"/>
      <c r="DV206" s="191"/>
      <c r="DW206" s="191"/>
      <c r="DX206" s="191"/>
      <c r="DY206" s="191"/>
      <c r="DZ206" s="191"/>
      <c r="EA206" s="191"/>
      <c r="EB206" s="191"/>
      <c r="EC206" s="191"/>
      <c r="ED206" s="191"/>
      <c r="EE206" s="191"/>
      <c r="EF206" s="191"/>
      <c r="EG206" s="191"/>
      <c r="EH206" s="191"/>
      <c r="EI206" s="191"/>
      <c r="EJ206" s="191"/>
      <c r="EK206" s="191"/>
      <c r="EL206" s="191"/>
      <c r="EM206" s="191"/>
      <c r="EN206" s="191"/>
      <c r="EO206" s="191"/>
      <c r="EP206" s="191"/>
      <c r="EQ206" s="191"/>
      <c r="ER206" s="191"/>
      <c r="ES206" s="191"/>
      <c r="ET206" s="191"/>
      <c r="EU206" s="191"/>
      <c r="EV206" s="191"/>
      <c r="EW206" s="191"/>
      <c r="EX206" s="191"/>
      <c r="EY206" s="191"/>
      <c r="EZ206" s="191"/>
      <c r="FA206" s="191"/>
      <c r="FB206" s="191"/>
      <c r="FC206" s="191"/>
      <c r="FD206" s="191"/>
      <c r="FE206" s="191"/>
      <c r="FF206" s="191"/>
      <c r="FG206" s="191"/>
      <c r="FH206" s="191"/>
      <c r="FI206" s="191"/>
      <c r="FJ206" s="191"/>
      <c r="FK206" s="191"/>
      <c r="FL206" s="191"/>
      <c r="FM206" s="191"/>
      <c r="FN206" s="191"/>
      <c r="FO206" s="191"/>
      <c r="FP206" s="191"/>
      <c r="FQ206" s="191"/>
      <c r="FR206" s="191"/>
      <c r="FS206" s="191"/>
      <c r="FT206" s="191"/>
      <c r="FU206" s="191"/>
      <c r="FV206" s="191"/>
      <c r="FW206" s="191"/>
      <c r="FX206" s="191"/>
      <c r="FY206" s="191"/>
      <c r="FZ206" s="191"/>
      <c r="GA206" s="191"/>
      <c r="GB206" s="191"/>
      <c r="GC206" s="191"/>
      <c r="GD206" s="191"/>
      <c r="GE206" s="191"/>
      <c r="GF206" s="191"/>
      <c r="GG206" s="191"/>
      <c r="GH206" s="191"/>
      <c r="GI206" s="191"/>
      <c r="GJ206" s="191"/>
      <c r="GK206" s="191"/>
      <c r="GL206" s="191"/>
      <c r="GM206" s="191"/>
      <c r="GN206" s="191"/>
      <c r="GO206" s="191"/>
      <c r="GP206" s="191"/>
      <c r="GQ206" s="191"/>
      <c r="GR206" s="191"/>
      <c r="GS206" s="191"/>
      <c r="GT206" s="191"/>
      <c r="GU206" s="191"/>
      <c r="GV206" s="191"/>
      <c r="GW206" s="191"/>
      <c r="GX206" s="191"/>
      <c r="GY206" s="191"/>
      <c r="GZ206" s="191"/>
      <c r="HA206" s="191"/>
      <c r="HB206" s="191"/>
      <c r="HC206" s="191"/>
      <c r="HD206" s="191"/>
      <c r="HE206" s="191"/>
      <c r="HF206" s="191"/>
      <c r="HG206" s="191"/>
      <c r="HH206" s="191"/>
      <c r="HI206" s="191"/>
      <c r="HJ206" s="191"/>
      <c r="HK206" s="191"/>
      <c r="HL206" s="191"/>
      <c r="HM206" s="191"/>
      <c r="HN206" s="191"/>
      <c r="HO206" s="191"/>
      <c r="HP206" s="191"/>
      <c r="HQ206" s="191"/>
      <c r="HR206" s="191"/>
      <c r="HS206" s="191"/>
      <c r="HT206" s="191"/>
      <c r="HU206" s="191"/>
      <c r="HV206" s="191"/>
      <c r="HW206" s="191"/>
      <c r="HX206" s="191"/>
      <c r="HY206" s="191"/>
      <c r="HZ206" s="191"/>
      <c r="IA206" s="191"/>
      <c r="IB206" s="191"/>
      <c r="IC206" s="191"/>
      <c r="ID206" s="191"/>
      <c r="IE206" s="191"/>
      <c r="IF206" s="191"/>
      <c r="IG206" s="191"/>
      <c r="IH206" s="191"/>
      <c r="II206" s="191"/>
      <c r="IJ206" s="191"/>
      <c r="IK206" s="191"/>
      <c r="IL206" s="191"/>
      <c r="IM206" s="191"/>
      <c r="IN206" s="191"/>
      <c r="IO206" s="191"/>
      <c r="IP206" s="191"/>
      <c r="IQ206" s="191"/>
      <c r="IR206" s="191"/>
      <c r="IS206" s="191"/>
      <c r="IT206" s="191"/>
      <c r="IU206" s="191"/>
      <c r="IV206" s="191"/>
      <c r="IW206" s="191"/>
      <c r="IX206" s="191"/>
      <c r="IY206" s="191"/>
      <c r="IZ206" s="191"/>
      <c r="JA206" s="191"/>
      <c r="JB206" s="191"/>
      <c r="JC206" s="191"/>
      <c r="JD206" s="191"/>
      <c r="JE206" s="191"/>
      <c r="JF206" s="191"/>
      <c r="JG206" s="191"/>
      <c r="JH206" s="191"/>
      <c r="JI206" s="191"/>
      <c r="JJ206" s="191"/>
      <c r="JK206" s="191"/>
      <c r="JL206" s="191"/>
      <c r="JM206" s="191"/>
      <c r="JN206" s="191"/>
      <c r="JO206" s="191"/>
      <c r="JP206" s="191"/>
      <c r="JQ206" s="191"/>
      <c r="JR206" s="191"/>
      <c r="JS206" s="191"/>
      <c r="JT206" s="191"/>
      <c r="JU206" s="191"/>
      <c r="JV206" s="191"/>
      <c r="JW206" s="191"/>
      <c r="JX206" s="191"/>
      <c r="JY206" s="191"/>
      <c r="JZ206" s="191"/>
      <c r="KA206" s="191"/>
      <c r="KB206" s="191"/>
      <c r="KC206" s="191"/>
      <c r="KD206" s="191"/>
      <c r="KE206" s="191"/>
      <c r="KF206" s="191"/>
      <c r="KG206" s="191"/>
      <c r="KH206" s="191"/>
      <c r="KI206" s="191"/>
      <c r="KJ206" s="191"/>
      <c r="KK206" s="191"/>
      <c r="KL206" s="191"/>
      <c r="KM206" s="191"/>
      <c r="KN206" s="191"/>
      <c r="KO206" s="191"/>
      <c r="KP206" s="191"/>
      <c r="KQ206" s="191"/>
      <c r="KR206" s="191"/>
      <c r="KS206" s="191"/>
      <c r="KT206" s="191"/>
      <c r="KU206" s="191"/>
      <c r="KV206" s="191"/>
      <c r="KW206" s="191"/>
      <c r="KX206" s="191"/>
      <c r="KY206" s="191"/>
      <c r="KZ206" s="191"/>
      <c r="LA206" s="191"/>
      <c r="LB206" s="191"/>
      <c r="LC206" s="191"/>
      <c r="LD206" s="191"/>
      <c r="LE206" s="191"/>
      <c r="LF206" s="191"/>
      <c r="LG206" s="191"/>
      <c r="LH206" s="191"/>
      <c r="LI206" s="191"/>
      <c r="LJ206" s="191"/>
      <c r="LK206" s="191"/>
      <c r="LL206" s="191"/>
      <c r="LM206" s="191"/>
      <c r="LN206" s="191"/>
      <c r="LO206" s="191"/>
      <c r="LP206" s="191"/>
      <c r="LQ206" s="191"/>
      <c r="LR206" s="191"/>
      <c r="LS206" s="191"/>
      <c r="LT206" s="191"/>
      <c r="LU206" s="191"/>
      <c r="LV206" s="191"/>
      <c r="LW206" s="191"/>
      <c r="LX206" s="191"/>
      <c r="LY206" s="191"/>
      <c r="LZ206" s="191"/>
      <c r="MA206" s="191"/>
      <c r="MB206" s="191"/>
      <c r="MC206" s="191"/>
      <c r="MD206" s="191"/>
      <c r="ME206" s="191"/>
      <c r="MF206" s="191"/>
      <c r="MG206" s="191"/>
      <c r="MH206" s="191"/>
      <c r="MI206" s="191"/>
      <c r="MJ206" s="191"/>
      <c r="MK206" s="191"/>
      <c r="ML206" s="191"/>
      <c r="MM206" s="191"/>
      <c r="MN206" s="191"/>
      <c r="MO206" s="191"/>
      <c r="MP206" s="191"/>
      <c r="MQ206" s="191"/>
      <c r="MR206" s="191"/>
      <c r="MS206" s="191"/>
      <c r="MT206" s="191"/>
      <c r="MU206" s="191"/>
      <c r="MV206" s="191"/>
      <c r="MW206" s="191"/>
      <c r="MX206" s="191"/>
      <c r="MY206" s="191"/>
      <c r="MZ206" s="191"/>
      <c r="NA206" s="191"/>
      <c r="NB206" s="191"/>
      <c r="NC206" s="191"/>
      <c r="ND206" s="191"/>
      <c r="NE206" s="191"/>
      <c r="NF206" s="191"/>
      <c r="NG206" s="191"/>
      <c r="NH206" s="191"/>
      <c r="NI206" s="191"/>
      <c r="NJ206" s="191"/>
      <c r="NK206" s="191"/>
      <c r="NL206" s="191"/>
      <c r="NM206" s="191"/>
      <c r="NN206" s="191"/>
      <c r="NO206" s="191"/>
      <c r="NP206" s="191"/>
      <c r="NQ206" s="191"/>
      <c r="NR206" s="191"/>
      <c r="NS206" s="191"/>
      <c r="NT206" s="191"/>
      <c r="NU206" s="191"/>
      <c r="NV206" s="191"/>
      <c r="NW206" s="191"/>
      <c r="NX206" s="191"/>
      <c r="NY206" s="191"/>
      <c r="NZ206" s="191"/>
      <c r="OA206" s="191"/>
      <c r="OB206" s="191"/>
      <c r="OC206" s="191"/>
      <c r="OD206" s="191"/>
      <c r="OE206" s="191"/>
      <c r="OF206" s="191"/>
      <c r="OG206" s="191"/>
      <c r="OH206" s="191"/>
      <c r="OI206" s="191"/>
      <c r="OJ206" s="191"/>
      <c r="OK206" s="191"/>
      <c r="OL206" s="191"/>
      <c r="OM206" s="191"/>
      <c r="ON206" s="191"/>
      <c r="OO206" s="191"/>
      <c r="OP206" s="191"/>
      <c r="OQ206" s="191"/>
      <c r="OR206" s="191"/>
      <c r="OS206" s="191"/>
      <c r="OT206" s="191"/>
      <c r="OU206" s="191"/>
      <c r="OV206" s="191"/>
      <c r="OW206" s="191"/>
      <c r="OX206" s="191"/>
      <c r="OY206" s="191"/>
      <c r="OZ206" s="191"/>
      <c r="PA206" s="191"/>
      <c r="PB206" s="191"/>
      <c r="PC206" s="191"/>
      <c r="PD206" s="191"/>
      <c r="PE206" s="191"/>
      <c r="PF206" s="191"/>
      <c r="PG206" s="191"/>
      <c r="PH206" s="191"/>
      <c r="PI206" s="191"/>
      <c r="PJ206" s="191"/>
      <c r="PK206" s="191"/>
      <c r="PL206" s="191"/>
      <c r="PM206" s="191"/>
      <c r="PN206" s="191"/>
      <c r="PO206" s="191"/>
      <c r="PP206" s="191"/>
      <c r="PQ206" s="191"/>
      <c r="PR206" s="191"/>
      <c r="PS206" s="191"/>
      <c r="PT206" s="191"/>
      <c r="PU206" s="191"/>
      <c r="PV206" s="191"/>
      <c r="PW206" s="191"/>
      <c r="PX206" s="191"/>
      <c r="PY206" s="191"/>
      <c r="PZ206" s="191"/>
      <c r="QA206" s="191"/>
      <c r="QB206" s="191"/>
      <c r="QC206" s="191"/>
      <c r="QD206" s="191"/>
      <c r="QE206" s="191"/>
      <c r="QF206" s="191"/>
      <c r="QG206" s="191"/>
      <c r="QH206" s="191"/>
      <c r="QI206" s="191"/>
      <c r="QJ206" s="191"/>
      <c r="QK206" s="191"/>
      <c r="QL206" s="191"/>
      <c r="QM206" s="191"/>
      <c r="QN206" s="191"/>
      <c r="QO206" s="191"/>
      <c r="QP206" s="191"/>
      <c r="QQ206" s="191"/>
      <c r="QR206" s="191"/>
      <c r="QS206" s="191"/>
      <c r="QT206" s="191"/>
      <c r="QU206" s="191"/>
      <c r="QV206" s="191"/>
      <c r="QW206" s="191"/>
      <c r="QX206" s="191"/>
      <c r="QY206" s="191"/>
      <c r="QZ206" s="191"/>
      <c r="RA206" s="191"/>
      <c r="RB206" s="191"/>
      <c r="RC206" s="191"/>
      <c r="RD206" s="191"/>
      <c r="RE206" s="191"/>
      <c r="RF206" s="191"/>
      <c r="RG206" s="191"/>
      <c r="RH206" s="191"/>
      <c r="RI206" s="191"/>
      <c r="RJ206" s="191"/>
      <c r="RK206" s="191"/>
      <c r="RL206" s="191"/>
      <c r="RM206" s="191"/>
      <c r="RN206" s="191"/>
      <c r="RO206" s="191"/>
      <c r="RP206" s="191"/>
      <c r="RQ206" s="191"/>
      <c r="RR206" s="191"/>
      <c r="RS206" s="191"/>
      <c r="RT206" s="191"/>
      <c r="RU206" s="191"/>
      <c r="RV206" s="191"/>
      <c r="RW206" s="191"/>
      <c r="RX206" s="191"/>
      <c r="RY206" s="191"/>
      <c r="RZ206" s="191"/>
      <c r="SA206" s="191"/>
      <c r="SB206" s="191"/>
      <c r="SC206" s="191"/>
      <c r="SD206" s="191"/>
      <c r="SE206" s="191"/>
      <c r="SF206" s="191"/>
      <c r="SG206" s="191"/>
      <c r="SH206" s="191"/>
      <c r="SI206" s="191"/>
      <c r="SJ206" s="191"/>
      <c r="SK206" s="191"/>
      <c r="SL206" s="191"/>
      <c r="SM206" s="191"/>
      <c r="SN206" s="191"/>
      <c r="SO206" s="191"/>
      <c r="SP206" s="191"/>
      <c r="SQ206" s="191"/>
      <c r="SR206" s="191"/>
      <c r="SS206" s="191"/>
      <c r="ST206" s="191"/>
      <c r="SU206" s="191"/>
      <c r="SV206" s="191"/>
      <c r="SW206" s="191"/>
      <c r="SX206" s="191"/>
      <c r="SY206" s="191"/>
      <c r="SZ206" s="191"/>
      <c r="TA206" s="191"/>
      <c r="TB206" s="191"/>
      <c r="TC206" s="191"/>
      <c r="TD206" s="191"/>
      <c r="TE206" s="191"/>
      <c r="TF206" s="191"/>
      <c r="TG206" s="191"/>
      <c r="TH206" s="191"/>
      <c r="TI206" s="191"/>
      <c r="TJ206" s="191"/>
      <c r="TK206" s="191"/>
      <c r="TL206" s="191"/>
      <c r="TM206" s="191"/>
      <c r="TN206" s="191"/>
      <c r="TO206" s="191"/>
      <c r="TP206" s="191"/>
      <c r="TQ206" s="191"/>
      <c r="TR206" s="191"/>
      <c r="TS206" s="191"/>
      <c r="TT206" s="191"/>
      <c r="TU206" s="191"/>
      <c r="TV206" s="191"/>
      <c r="TW206" s="191"/>
      <c r="TX206" s="191"/>
      <c r="TY206" s="191"/>
      <c r="TZ206" s="191"/>
      <c r="UA206" s="191"/>
      <c r="UB206" s="191"/>
      <c r="UC206" s="191"/>
      <c r="UD206" s="191"/>
      <c r="UE206" s="191"/>
      <c r="UF206" s="191"/>
      <c r="UG206" s="191"/>
      <c r="UH206" s="191"/>
      <c r="UI206" s="191"/>
      <c r="UJ206" s="191"/>
      <c r="UK206" s="191"/>
      <c r="UL206" s="191"/>
      <c r="UM206" s="191"/>
      <c r="UN206" s="191"/>
      <c r="UO206" s="191"/>
      <c r="UP206" s="191"/>
      <c r="UQ206" s="191"/>
      <c r="UR206" s="191"/>
      <c r="US206" s="191"/>
      <c r="UT206" s="191"/>
      <c r="UU206" s="191"/>
      <c r="UV206" s="191"/>
      <c r="UW206" s="191"/>
      <c r="UX206" s="191"/>
      <c r="UY206" s="191"/>
      <c r="UZ206" s="191"/>
      <c r="VA206" s="191"/>
      <c r="VB206" s="191"/>
      <c r="VC206" s="191"/>
      <c r="VD206" s="191"/>
      <c r="VE206" s="191"/>
      <c r="VF206" s="191"/>
      <c r="VG206" s="191"/>
      <c r="VH206" s="191"/>
      <c r="VI206" s="191"/>
      <c r="VJ206" s="191"/>
      <c r="VK206" s="191"/>
      <c r="VL206" s="191"/>
      <c r="VM206" s="191"/>
      <c r="VN206" s="191"/>
      <c r="VO206" s="191"/>
      <c r="VP206" s="191"/>
      <c r="VQ206" s="191"/>
      <c r="VR206" s="191"/>
      <c r="VS206" s="191"/>
      <c r="VT206" s="191"/>
      <c r="VU206" s="191"/>
      <c r="VV206" s="191"/>
      <c r="VW206" s="191"/>
      <c r="VX206" s="191"/>
      <c r="VY206" s="191"/>
      <c r="VZ206" s="191"/>
      <c r="WA206" s="191"/>
      <c r="WB206" s="191"/>
      <c r="WC206" s="191"/>
      <c r="WD206" s="191"/>
      <c r="WE206" s="191"/>
      <c r="WF206" s="191"/>
      <c r="WG206" s="191"/>
      <c r="WH206" s="191"/>
      <c r="WI206" s="191"/>
      <c r="WJ206" s="191"/>
      <c r="WK206" s="191"/>
      <c r="WL206" s="191"/>
      <c r="WM206" s="191"/>
      <c r="WN206" s="191"/>
      <c r="WO206" s="191"/>
      <c r="WP206" s="191"/>
      <c r="WQ206" s="191"/>
      <c r="WR206" s="191"/>
      <c r="WS206" s="191"/>
      <c r="WT206" s="191"/>
      <c r="WU206" s="191"/>
      <c r="WV206" s="191"/>
      <c r="WW206" s="191"/>
      <c r="WX206" s="191"/>
      <c r="WY206" s="191"/>
      <c r="WZ206" s="191"/>
      <c r="XA206" s="191"/>
      <c r="XB206" s="191"/>
      <c r="XC206" s="191"/>
      <c r="XD206" s="191"/>
      <c r="XE206" s="191"/>
      <c r="XF206" s="191"/>
      <c r="XG206" s="191"/>
      <c r="XH206" s="191"/>
      <c r="XI206" s="191"/>
      <c r="XJ206" s="191"/>
      <c r="XK206" s="191"/>
      <c r="XL206" s="191"/>
      <c r="XM206" s="191"/>
      <c r="XN206" s="191"/>
      <c r="XO206" s="191"/>
      <c r="XP206" s="191"/>
      <c r="XQ206" s="191"/>
      <c r="XR206" s="191"/>
      <c r="XS206" s="191"/>
      <c r="XT206" s="191"/>
      <c r="XU206" s="191"/>
      <c r="XV206" s="191"/>
      <c r="XW206" s="191"/>
      <c r="XX206" s="191"/>
      <c r="XY206" s="191"/>
      <c r="XZ206" s="191"/>
      <c r="YA206" s="191"/>
      <c r="YB206" s="191"/>
      <c r="YC206" s="191"/>
      <c r="YD206" s="191"/>
      <c r="YE206" s="191"/>
      <c r="YF206" s="191"/>
      <c r="YG206" s="191"/>
      <c r="YH206" s="191"/>
      <c r="YI206" s="191"/>
      <c r="YJ206" s="191"/>
      <c r="YK206" s="191"/>
      <c r="YL206" s="191"/>
      <c r="YM206" s="191"/>
      <c r="YN206" s="191"/>
      <c r="YO206" s="191"/>
      <c r="YP206" s="191"/>
      <c r="YQ206" s="191"/>
      <c r="YR206" s="191"/>
      <c r="YS206" s="191"/>
      <c r="YT206" s="191"/>
      <c r="YU206" s="191"/>
      <c r="YV206" s="191"/>
      <c r="YW206" s="191"/>
      <c r="YX206" s="191"/>
      <c r="YY206" s="191"/>
      <c r="YZ206" s="191"/>
      <c r="ZA206" s="191"/>
      <c r="ZB206" s="191"/>
      <c r="ZC206" s="191"/>
      <c r="ZD206" s="191"/>
      <c r="ZE206" s="191"/>
      <c r="ZF206" s="191"/>
      <c r="ZG206" s="191"/>
      <c r="ZH206" s="191"/>
      <c r="ZI206" s="191"/>
      <c r="ZJ206" s="191"/>
      <c r="ZK206" s="191"/>
      <c r="ZL206" s="191"/>
      <c r="ZM206" s="191"/>
      <c r="ZN206" s="191"/>
      <c r="ZO206" s="191"/>
      <c r="ZP206" s="191"/>
      <c r="ZQ206" s="191"/>
      <c r="ZR206" s="191"/>
      <c r="ZS206" s="191"/>
      <c r="ZT206" s="191"/>
      <c r="ZU206" s="191"/>
      <c r="ZV206" s="191"/>
      <c r="ZW206" s="191"/>
      <c r="ZX206" s="191"/>
      <c r="ZY206" s="191"/>
      <c r="ZZ206" s="191"/>
      <c r="AAA206" s="191"/>
      <c r="AAB206" s="191"/>
      <c r="AAC206" s="191"/>
      <c r="AAD206" s="191"/>
      <c r="AAE206" s="191"/>
      <c r="AAF206" s="191"/>
      <c r="AAG206" s="191"/>
      <c r="AAH206" s="191"/>
      <c r="AAI206" s="191"/>
      <c r="AAJ206" s="191"/>
      <c r="AAK206" s="191"/>
      <c r="AAL206" s="191"/>
      <c r="AAM206" s="191"/>
      <c r="AAN206" s="191"/>
      <c r="AAO206" s="191"/>
      <c r="AAP206" s="191"/>
      <c r="AAQ206" s="191"/>
      <c r="AAR206" s="191"/>
      <c r="AAS206" s="191"/>
      <c r="AAT206" s="191"/>
      <c r="AAU206" s="191"/>
      <c r="AAV206" s="191"/>
      <c r="AAW206" s="191"/>
      <c r="AAX206" s="191"/>
      <c r="AAY206" s="191"/>
      <c r="AAZ206" s="191"/>
      <c r="ABA206" s="191"/>
      <c r="ABB206" s="191"/>
      <c r="ABC206" s="191"/>
      <c r="ABD206" s="191"/>
      <c r="ABE206" s="191"/>
      <c r="ABF206" s="191"/>
      <c r="ABG206" s="191"/>
      <c r="ABH206" s="191"/>
      <c r="ABI206" s="191"/>
      <c r="ABJ206" s="191"/>
      <c r="ABK206" s="191"/>
      <c r="ABL206" s="191"/>
      <c r="ABM206" s="191"/>
      <c r="ABN206" s="191"/>
      <c r="ABO206" s="191"/>
      <c r="ABP206" s="191"/>
      <c r="ABQ206" s="191"/>
      <c r="ABR206" s="191"/>
      <c r="ABS206" s="191"/>
      <c r="ABT206" s="191"/>
      <c r="ABU206" s="191"/>
      <c r="ABV206" s="191"/>
      <c r="ABW206" s="191"/>
      <c r="ABX206" s="191"/>
      <c r="ABY206" s="191"/>
      <c r="ABZ206" s="191"/>
      <c r="ACA206" s="191"/>
      <c r="ACB206" s="191"/>
      <c r="ACC206" s="191"/>
      <c r="ACD206" s="191"/>
      <c r="ACE206" s="191"/>
      <c r="ACF206" s="191"/>
      <c r="ACG206" s="191"/>
      <c r="ACH206" s="191"/>
      <c r="ACI206" s="191"/>
      <c r="ACJ206" s="191"/>
      <c r="ACK206" s="191"/>
      <c r="ACL206" s="191"/>
      <c r="ACM206" s="191"/>
      <c r="ACN206" s="191"/>
      <c r="ACO206" s="191"/>
      <c r="ACP206" s="191"/>
      <c r="ACQ206" s="191"/>
      <c r="ACR206" s="191"/>
      <c r="ACS206" s="191"/>
      <c r="ACT206" s="191"/>
      <c r="ACU206" s="191"/>
      <c r="ACV206" s="191"/>
      <c r="ACW206" s="191"/>
      <c r="ACX206" s="191"/>
      <c r="ACY206" s="191"/>
      <c r="ACZ206" s="191"/>
      <c r="ADA206" s="191"/>
      <c r="ADB206" s="191"/>
      <c r="ADC206" s="191"/>
      <c r="ADD206" s="191"/>
      <c r="ADE206" s="191"/>
      <c r="ADF206" s="191"/>
      <c r="ADG206" s="191"/>
      <c r="ADH206" s="191"/>
      <c r="ADI206" s="191"/>
      <c r="ADJ206" s="191"/>
      <c r="ADK206" s="191"/>
      <c r="ADL206" s="191"/>
      <c r="ADM206" s="191"/>
      <c r="ADN206" s="191"/>
      <c r="ADO206" s="191"/>
      <c r="ADP206" s="191"/>
      <c r="ADQ206" s="191"/>
      <c r="ADR206" s="191"/>
      <c r="ADS206" s="191"/>
      <c r="ADT206" s="191"/>
      <c r="ADU206" s="191"/>
      <c r="ADV206" s="191"/>
      <c r="ADW206" s="191"/>
      <c r="ADX206" s="191"/>
      <c r="ADY206" s="191"/>
      <c r="ADZ206" s="191"/>
      <c r="AEA206" s="191"/>
      <c r="AEB206" s="191"/>
      <c r="AEC206" s="191"/>
      <c r="AED206" s="191"/>
      <c r="AEE206" s="191"/>
      <c r="AEF206" s="191"/>
      <c r="AEG206" s="191"/>
      <c r="AEH206" s="191"/>
      <c r="AEI206" s="191"/>
      <c r="AEJ206" s="191"/>
      <c r="AEK206" s="191"/>
      <c r="AEL206" s="191"/>
      <c r="AEM206" s="191"/>
      <c r="AEN206" s="191"/>
      <c r="AEO206" s="191"/>
      <c r="AEP206" s="191"/>
      <c r="AEQ206" s="191"/>
      <c r="AER206" s="191"/>
      <c r="AES206" s="191"/>
      <c r="AET206" s="191"/>
      <c r="AEU206" s="191"/>
      <c r="AEV206" s="191"/>
      <c r="AEW206" s="191"/>
      <c r="AEX206" s="191"/>
      <c r="AEY206" s="191"/>
      <c r="AEZ206" s="191"/>
      <c r="AFA206" s="191"/>
      <c r="AFB206" s="191"/>
      <c r="AFC206" s="191"/>
      <c r="AFD206" s="191"/>
      <c r="AFE206" s="191"/>
      <c r="AFF206" s="191"/>
      <c r="AFG206" s="191"/>
      <c r="AFH206" s="191"/>
      <c r="AFI206" s="191"/>
      <c r="AFJ206" s="191"/>
      <c r="AFK206" s="191"/>
      <c r="AFL206" s="191"/>
      <c r="AFM206" s="191"/>
      <c r="AFN206" s="191"/>
      <c r="AFO206" s="191"/>
      <c r="AFP206" s="191"/>
      <c r="AFQ206" s="191"/>
      <c r="AFR206" s="191"/>
      <c r="AFS206" s="191"/>
      <c r="AFT206" s="191"/>
      <c r="AFU206" s="191"/>
      <c r="AFV206" s="191"/>
      <c r="AFW206" s="191"/>
      <c r="AFX206" s="191"/>
      <c r="AFY206" s="191"/>
      <c r="AFZ206" s="191"/>
      <c r="AGA206" s="191"/>
      <c r="AGB206" s="191"/>
      <c r="AGC206" s="191"/>
      <c r="AGD206" s="191"/>
      <c r="AGE206" s="191"/>
      <c r="AGF206" s="191"/>
      <c r="AGG206" s="191"/>
      <c r="AGH206" s="191"/>
      <c r="AGI206" s="191"/>
      <c r="AGJ206" s="191"/>
      <c r="AGK206" s="191"/>
      <c r="AGL206" s="191"/>
      <c r="AGM206" s="191"/>
      <c r="AGN206" s="191"/>
      <c r="AGO206" s="191"/>
      <c r="AGP206" s="191"/>
      <c r="AGQ206" s="191"/>
      <c r="AGR206" s="191"/>
      <c r="AGS206" s="191"/>
      <c r="AGT206" s="191"/>
      <c r="AGU206" s="191"/>
      <c r="AGV206" s="191"/>
      <c r="AGW206" s="191"/>
      <c r="AGX206" s="191"/>
      <c r="AGY206" s="191"/>
      <c r="AGZ206" s="191"/>
      <c r="AHA206" s="191"/>
      <c r="AHB206" s="191"/>
      <c r="AHC206" s="191"/>
      <c r="AHD206" s="191"/>
      <c r="AHE206" s="191"/>
      <c r="AHF206" s="191"/>
      <c r="AHG206" s="191"/>
      <c r="AHH206" s="191"/>
      <c r="AHI206" s="191"/>
      <c r="AHJ206" s="191"/>
      <c r="AHK206" s="191"/>
      <c r="AHL206" s="191"/>
      <c r="AHM206" s="191"/>
      <c r="AHN206" s="191"/>
      <c r="AHO206" s="191"/>
      <c r="AHP206" s="191"/>
      <c r="AHQ206" s="191"/>
      <c r="AHR206" s="191"/>
      <c r="AHS206" s="191"/>
      <c r="AHT206" s="191"/>
      <c r="AHU206" s="191"/>
      <c r="AHV206" s="191"/>
      <c r="AHW206" s="191"/>
      <c r="AHX206" s="191"/>
      <c r="AHY206" s="191"/>
      <c r="AHZ206" s="191"/>
      <c r="AIA206" s="191"/>
      <c r="AIB206" s="191"/>
      <c r="AIC206" s="191"/>
      <c r="AID206" s="191"/>
      <c r="AIE206" s="191"/>
      <c r="AIF206" s="191"/>
      <c r="AIG206" s="191"/>
      <c r="AIH206" s="191"/>
      <c r="AII206" s="191"/>
      <c r="AIJ206" s="191"/>
      <c r="AIK206" s="191"/>
      <c r="AIL206" s="191"/>
      <c r="AIM206" s="191"/>
      <c r="AIN206" s="191"/>
      <c r="AIO206" s="191"/>
      <c r="AIP206" s="191"/>
      <c r="AIQ206" s="191"/>
      <c r="AIR206" s="191"/>
      <c r="AIS206" s="191"/>
      <c r="AIT206" s="191"/>
      <c r="AIU206" s="191"/>
      <c r="AIV206" s="191"/>
      <c r="AIW206" s="191"/>
      <c r="AIX206" s="191"/>
      <c r="AIY206" s="191"/>
      <c r="AIZ206" s="191"/>
      <c r="AJA206" s="191"/>
      <c r="AJB206" s="191"/>
      <c r="AJC206" s="191"/>
      <c r="AJD206" s="191"/>
      <c r="AJE206" s="191"/>
      <c r="AJF206" s="191"/>
      <c r="AJG206" s="191"/>
      <c r="AJH206" s="191"/>
      <c r="AJI206" s="191"/>
      <c r="AJJ206" s="191"/>
      <c r="AJK206" s="191"/>
      <c r="AJL206" s="191"/>
      <c r="AJM206" s="191"/>
      <c r="AJN206" s="191"/>
      <c r="AJO206" s="191"/>
      <c r="AJP206" s="191"/>
      <c r="AJQ206" s="191"/>
      <c r="AJR206" s="191"/>
      <c r="AJS206" s="191"/>
      <c r="AJT206" s="191"/>
      <c r="AJU206" s="191"/>
      <c r="AJV206" s="191"/>
      <c r="AJW206" s="191"/>
      <c r="AJX206" s="191"/>
      <c r="AJY206" s="191"/>
      <c r="AJZ206" s="191"/>
      <c r="AKA206" s="191"/>
      <c r="AKB206" s="191"/>
      <c r="AKC206" s="191"/>
      <c r="AKD206" s="191"/>
      <c r="AKE206" s="191"/>
      <c r="AKF206" s="191"/>
      <c r="AKG206" s="191"/>
      <c r="AKH206" s="191"/>
      <c r="AKI206" s="191"/>
      <c r="AKJ206" s="191"/>
      <c r="AKK206" s="191"/>
      <c r="AKL206" s="191"/>
      <c r="AKM206" s="191"/>
      <c r="AKN206" s="191"/>
      <c r="AKO206" s="191"/>
      <c r="AKP206" s="191"/>
      <c r="AKQ206" s="191"/>
      <c r="AKR206" s="191"/>
      <c r="AKS206" s="191"/>
      <c r="AKT206" s="191"/>
      <c r="AKU206" s="191"/>
      <c r="AKV206" s="191"/>
      <c r="AKW206" s="191"/>
      <c r="AKX206" s="191"/>
      <c r="AKY206" s="191"/>
      <c r="AKZ206" s="191"/>
      <c r="ALA206" s="191"/>
      <c r="ALB206" s="191"/>
      <c r="ALC206" s="191"/>
      <c r="ALD206" s="191"/>
      <c r="ALE206" s="191"/>
      <c r="ALF206" s="191"/>
      <c r="ALG206" s="191"/>
      <c r="ALH206" s="191"/>
      <c r="ALI206" s="191"/>
      <c r="ALJ206" s="191"/>
      <c r="ALK206" s="191"/>
      <c r="ALL206" s="191"/>
      <c r="ALM206" s="191"/>
      <c r="ALN206" s="191"/>
      <c r="ALO206" s="191"/>
      <c r="ALP206" s="191"/>
      <c r="ALQ206" s="191"/>
      <c r="ALR206" s="191"/>
      <c r="ALS206" s="191"/>
      <c r="ALT206" s="191"/>
      <c r="ALU206" s="191"/>
      <c r="ALV206" s="191"/>
      <c r="ALW206" s="191"/>
      <c r="ALX206" s="191"/>
      <c r="ALY206" s="191"/>
      <c r="ALZ206" s="191"/>
      <c r="AMA206" s="191"/>
      <c r="AMB206" s="191"/>
      <c r="AMC206" s="191"/>
      <c r="AMD206" s="191"/>
      <c r="AME206" s="191"/>
      <c r="AMF206" s="191"/>
      <c r="AMG206" s="191"/>
      <c r="AMH206" s="191"/>
    </row>
    <row r="207" spans="1:1022" s="144" customFormat="1" ht="101.25" customHeight="1" x14ac:dyDescent="0.25">
      <c r="A207" s="429">
        <v>60</v>
      </c>
      <c r="B207" s="432" t="s">
        <v>712</v>
      </c>
      <c r="C207" s="367" t="s">
        <v>713</v>
      </c>
      <c r="D207" s="432" t="s">
        <v>81</v>
      </c>
      <c r="E207" s="432" t="s">
        <v>1382</v>
      </c>
      <c r="F207" s="427" t="s">
        <v>1383</v>
      </c>
      <c r="G207" s="457" t="s">
        <v>1384</v>
      </c>
      <c r="H207" s="368" t="str">
        <f>IF(B207="Seguridad_Información","Posibilidad de "&amp;C207&amp;"con "&amp;M207&amp;" "&amp;"por"&amp;" "&amp;I207&amp;" "&amp;"debido a"&amp;" "&amp;L207,"Posibilidad de"&amp;" "&amp;M207&amp;" "&amp;"por"&amp;" "&amp;I207&amp;" debido a"&amp;" "&amp;L207)</f>
        <v>Posibilidad de Afectación Reputacional por no desarrollar las capacidades técnicas y competencias del Talento Humano de la SAE debido a falencias en la identificación, seguimiento o evaluación de capacitaciones</v>
      </c>
      <c r="I207" s="369" t="s">
        <v>1385</v>
      </c>
      <c r="J207" s="136" t="s">
        <v>717</v>
      </c>
      <c r="K207" s="119" t="s">
        <v>1386</v>
      </c>
      <c r="L207" s="369" t="s">
        <v>1387</v>
      </c>
      <c r="M207" s="369" t="s">
        <v>897</v>
      </c>
      <c r="N207" s="397" t="s">
        <v>1388</v>
      </c>
      <c r="O207" s="369" t="s">
        <v>722</v>
      </c>
      <c r="P207" s="486" t="str">
        <f>IF(OR($O207=[3]Tabla_Probabilidad!$D$30,$O207=[3]Tabla_Probabilidad!$D$32,$O207=[3]Tabla_Probabilidad!$J$32),"Muy Baja",IF(OR($O207=[3]Tabla_Probabilidad!$E$30,$O207=[3]Tabla_Probabilidad!$E$32,$O207=[3]Tabla_Probabilidad!$K$32),"Baja",IF(OR($O207=[3]Tabla_Probabilidad!$F$30,$O207=[3]Tabla_Probabilidad!$F$32,$O207=[3]Tabla_Probabilidad!$L$32),"Media",IF(OR($O207=[3]Tabla_Probabilidad!$G$30,$O207=[3]Tabla_Probabilidad!$G$32,$O207=[3]Tabla_Probabilidad!$M$32),"Alta",IF(OR($O207=[3]Tabla_Probabilidad!$H$30,$O207=[3]Tabla_Probabilidad!$H$32,$O207=[3]Tabla_Probabilidad!$N$32),"Muy Alta","")))))</f>
        <v>Media</v>
      </c>
      <c r="Q207" s="385">
        <f t="shared" ref="Q207" si="263">IF(P207="","",IF(P207="Muy Baja",0.2,IF(P207="Baja",0.4,IF(P207="Media",0.6,IF(P207="Alta",0.8,IF(P207="Muy Alta",1,))))))</f>
        <v>0.6</v>
      </c>
      <c r="R207" s="393" t="s">
        <v>1139</v>
      </c>
      <c r="S207" s="489" t="str">
        <f>IF(OR($R207=[3]Tabla_Impacto!$D$24,$R207=[3]Tabla_Impacto!$D$27,$R207=[3]Tabla_Impacto!$J$24,$R207=[3]Tabla_Impacto!$P$26,$R207=[3]Tabla_Impacto!$V$26,$R207=[3]Tabla_Impacto!$AB$26),"Leve",IF(OR($R207=[3]Tabla_Impacto!$E$24,$R207=[3]Tabla_Impacto!$E$27,$R207=[3]Tabla_Impacto!$K$24,$R207=[3]Tabla_Impacto!$Q$26,$R207=[3]Tabla_Impacto!$W$26,$R207=[3]Tabla_Impacto!$AC$26),"Menor",IF(OR($R207=[3]Tabla_Impacto!$F$24,$R207=[3]Tabla_Impacto!$F$27,$R207=[3]Tabla_Impacto!$L$24,$R207=[3]Tabla_Impacto!$R$26,$R207=[3]Tabla_Impacto!$X$26,$R207=[3]Tabla_Impacto!$AD$26),"Moderado",IF(OR($R207=[3]Tabla_Impacto!$G$24,$R207=[3]Tabla_Impacto!$G$27,$R207=[3]Tabla_Impacto!$M$24,$R207=[3]Tabla_Impacto!$S$26,$R207=[3]Tabla_Impacto!$Y$26,$R207=[3]Tabla_Impacto!$AE$26),"Mayor",IF(OR($R207=[3]Tabla_Impacto!$H$24,$R207=[3]Tabla_Impacto!$H$27,$R207=[3]Tabla_Impacto!$N$24,$R207=[3]Tabla_Impacto!$T$26,$R207=[3]Tabla_Impacto!$Z$26,$R207=[3]Tabla_Impacto!$AF$26),"Catastrófico","")))))</f>
        <v>Moderado</v>
      </c>
      <c r="T207" s="385">
        <f t="shared" ref="T207" si="264">IF(S207="","",IF(S207="Leve",0.2,IF(S207="Menor",0.4,IF(S207="Moderado",0.6,IF(S207="Mayor",0.8,IF(S207="Catastrófico",1,))))))</f>
        <v>0.6</v>
      </c>
      <c r="U207" s="483" t="str">
        <f t="shared" ref="U207" si="265">IF(OR(AND(P207="Muy Baja",S207="Leve"),AND(P207="Muy Baja",S207="Menor"),AND(P207="Baja",S207="Leve")),"Bajo",IF(OR(AND(P207="Muy baja",S207="Moderado"),AND(P207="Baja",S207="Menor"),AND(P207="Baja",S207="Moderado"),AND(P207="Media",S207="Leve"),AND(P207="Media",S207="Menor"),AND(P207="Media",S207="Moderado"),AND(P207="Alta",S207="Leve"),AND(P207="Alta",S207="Menor")),"Moderado",IF(OR(AND(P207="Muy Baja",S207="Mayor"),AND(P207="Baja",S207="Mayor"),AND(P207="Media",S207="Mayor"),AND(P207="Alta",S207="Moderado"),AND(P207="Alta",S207="Mayor"),AND(P207="Muy Alta",S207="Leve"),AND(P207="Muy Alta",S207="Menor"),AND(P207="Muy Alta",S207="Moderado"),AND(P207="Muy Alta",S207="Mayor")),"Alto",IF(OR(AND(P207="Muy Baja",S207="Catastrófico"),AND(P207="Baja",S207="Catastrófico"),AND(P207="Media",S207="Catastrófico"),AND(P207="Alta",S207="Catastrófico"),AND(P207="Muy Alta",S207="Catastrófico")),"Extremo",""))))</f>
        <v>Moderado</v>
      </c>
      <c r="V207" s="136" t="s">
        <v>91</v>
      </c>
      <c r="W207" s="116" t="s">
        <v>1115</v>
      </c>
      <c r="X207" s="117" t="s">
        <v>1116</v>
      </c>
      <c r="Y207" s="118" t="s">
        <v>1117</v>
      </c>
      <c r="Z207" s="119" t="s">
        <v>95</v>
      </c>
      <c r="AA207" s="120" t="str">
        <f t="shared" si="5"/>
        <v>Probabilidad</v>
      </c>
      <c r="AB207" s="121" t="s">
        <v>727</v>
      </c>
      <c r="AC207" s="121" t="s">
        <v>728</v>
      </c>
      <c r="AD207" s="122" t="str">
        <f t="shared" si="6"/>
        <v>40%</v>
      </c>
      <c r="AE207" s="121" t="s">
        <v>729</v>
      </c>
      <c r="AF207" s="121" t="s">
        <v>730</v>
      </c>
      <c r="AG207" s="121" t="s">
        <v>731</v>
      </c>
      <c r="AH207" s="123">
        <f>IFERROR(IF(AA207="Probabilidad",(Q207-(+Q207*AD207)),IF(AA207="Impacto",Q207,"")),"")</f>
        <v>0.36</v>
      </c>
      <c r="AI207" s="122">
        <f t="shared" si="7"/>
        <v>0.36</v>
      </c>
      <c r="AJ207" s="484" t="str">
        <f t="shared" ref="AJ207" si="266">IFERROR(IF(AK207="","",IF(AK207&lt;=0.2,"Muy Baja",IF(AK207&lt;=0.4,"Baja",IF(AK207&lt;=0.6,"Media",IF(AK207&lt;=0.8,"Alta","Muy Alta"))))),"")</f>
        <v>Muy Baja</v>
      </c>
      <c r="AK207" s="388">
        <f t="shared" ref="AK207" si="267">IFERROR(LOOKUP(MAX(AI207:AI213)+1,(AI207:AI213)),"")</f>
        <v>2.667168E-2</v>
      </c>
      <c r="AL207" s="124">
        <f>IFERROR(IF(AA207="Impacto",(T207-(+T207*AD207)),IF(AA207="Probabilidad",T207,"")),"")</f>
        <v>0.6</v>
      </c>
      <c r="AM207" s="485" t="str">
        <f t="shared" ref="AM207" si="268">IFERROR(IF(AN207="","",IF(AN207&lt;=0.2,"Leve",IF(AN207&lt;=0.4,"Menor",IF(AN207&lt;=0.6,"Moderado",IF(AN207&lt;=0.8,"Mayor","Catastrófico"))))),"")</f>
        <v>Moderado</v>
      </c>
      <c r="AN207" s="388">
        <f t="shared" ref="AN207" si="269">IFERROR(LOOKUP(MAX(AL207:AL213)+1,(AL207:AL213)),"")</f>
        <v>0.6</v>
      </c>
      <c r="AO207" s="482" t="str">
        <f t="shared" ref="AO207" si="270">IFERROR(IF(OR(AND(AJ207="Muy Baja",AM207="Leve"),AND(AJ207="Muy Baja",AM207="Menor"),AND(AJ207="Baja",AM207="Leve")),"Bajo",IF(OR(AND(AJ207="Muy baja",AM207="Moderado"),AND(AJ207="Baja",AM207="Menor"),AND(AJ207="Baja",AM207="Moderado"),AND(AJ207="Media",AM207="Leve"),AND(AJ207="Media",AM207="Menor"),AND(AJ207="Media",AM207="Moderado"),AND(AJ207="Alta",AM207="Leve"),AND(AJ207="Alta",AM207="Menor")),"Moderado",IF(OR(AND(AJ207="Muy Baja",AM207="Mayor"),AND(AJ207="Baja",AM207="Mayor"),AND(AJ207="Media",AM207="Mayor"),AND(AJ207="Alta",AM207="Moderado"),AND(AJ207="Alta",AM207="Mayor"),AND(AJ207="Muy Alta",AM207="Leve"),AND(AJ207="Muy Alta",AM207="Menor"),AND(AJ207="Muy Alta",AM207="Moderado"),AND(AJ207="Muy Alta",AM207="Mayor")),"Alto",IF(OR(AND(AJ207="Muy Baja",AM207="Catastrófico"),AND(AJ207="Baja",AM207="Catastrófico"),AND(AJ207="Media",AM207="Catastrófico"),AND(AJ207="Alta",AM207="Catastrófico"),AND(AJ207="Muy Alta",AM207="Catastrófico")),"Extremo","")))),"")</f>
        <v>Moderado</v>
      </c>
      <c r="AP207" s="367" t="s">
        <v>104</v>
      </c>
      <c r="AQ207" s="120" t="s">
        <v>105</v>
      </c>
      <c r="AR207" s="119" t="s">
        <v>1389</v>
      </c>
      <c r="AS207" s="119" t="s">
        <v>95</v>
      </c>
      <c r="AT207" s="119" t="s">
        <v>1390</v>
      </c>
      <c r="AU207" s="134" t="s">
        <v>94</v>
      </c>
      <c r="AV207" s="458" t="s">
        <v>1391</v>
      </c>
      <c r="AW207" s="142" t="s">
        <v>91</v>
      </c>
      <c r="AX207" s="253" t="s">
        <v>2867</v>
      </c>
      <c r="AY207" s="271" t="s">
        <v>3042</v>
      </c>
      <c r="AZ207" s="271" t="s">
        <v>3043</v>
      </c>
      <c r="BA207" s="142" t="s">
        <v>105</v>
      </c>
      <c r="BB207" s="253" t="s">
        <v>2867</v>
      </c>
      <c r="BC207" s="271" t="s">
        <v>3163</v>
      </c>
      <c r="BD207" s="271" t="s">
        <v>3043</v>
      </c>
      <c r="BE207" s="373" t="s">
        <v>2891</v>
      </c>
      <c r="BF207" s="373" t="s">
        <v>3248</v>
      </c>
      <c r="BG207" s="373" t="s">
        <v>3249</v>
      </c>
      <c r="BH207" s="131"/>
    </row>
    <row r="208" spans="1:1022" ht="78" customHeight="1" x14ac:dyDescent="0.3">
      <c r="A208" s="430">
        <v>60</v>
      </c>
      <c r="B208" s="433" t="s">
        <v>712</v>
      </c>
      <c r="C208" s="367"/>
      <c r="D208" s="433" t="s">
        <v>81</v>
      </c>
      <c r="E208" s="433" t="s">
        <v>1382</v>
      </c>
      <c r="F208" s="427"/>
      <c r="G208" s="457"/>
      <c r="H208" s="368"/>
      <c r="I208" s="369"/>
      <c r="J208" s="136" t="s">
        <v>735</v>
      </c>
      <c r="K208" s="119" t="s">
        <v>1392</v>
      </c>
      <c r="L208" s="369"/>
      <c r="M208" s="369"/>
      <c r="N208" s="398"/>
      <c r="O208" s="369"/>
      <c r="P208" s="487"/>
      <c r="Q208" s="385"/>
      <c r="R208" s="393"/>
      <c r="S208" s="489"/>
      <c r="T208" s="385"/>
      <c r="U208" s="483"/>
      <c r="V208" s="136" t="s">
        <v>112</v>
      </c>
      <c r="W208" s="116" t="s">
        <v>1393</v>
      </c>
      <c r="X208" s="117" t="s">
        <v>1394</v>
      </c>
      <c r="Y208" s="117" t="s">
        <v>179</v>
      </c>
      <c r="Z208" s="119" t="s">
        <v>95</v>
      </c>
      <c r="AA208" s="120" t="str">
        <f t="shared" si="5"/>
        <v>Probabilidad</v>
      </c>
      <c r="AB208" s="121" t="s">
        <v>727</v>
      </c>
      <c r="AC208" s="121" t="s">
        <v>728</v>
      </c>
      <c r="AD208" s="122" t="str">
        <f t="shared" si="6"/>
        <v>40%</v>
      </c>
      <c r="AE208" s="121" t="s">
        <v>729</v>
      </c>
      <c r="AF208" s="121" t="s">
        <v>730</v>
      </c>
      <c r="AG208" s="121" t="s">
        <v>731</v>
      </c>
      <c r="AH208" s="123">
        <f>IFERROR(IF(AND(AA207="Probabilidad",AA208="Probabilidad"),(AI207-(+AI207*AD208)),IF(AND(AA208="Probabilidad",AA207="Impacto"),(AI207-(+AI207*AD208)),IF(AA208="Impacto",AI207,""))),"")</f>
        <v>0.216</v>
      </c>
      <c r="AI208" s="122">
        <f t="shared" si="7"/>
        <v>0.216</v>
      </c>
      <c r="AJ208" s="484"/>
      <c r="AK208" s="388"/>
      <c r="AL208" s="124">
        <f t="shared" ref="AL208:AL213" si="271">IFERROR(IF(AND(AA207="Impacto",AA208="Impacto"),(AL207-(+AL207*AD208)),IF(AND(AA208="Impacto",AA207="Probabilidad"),(AL207-(+AL207*AD208)),IF(AA208="Probabilidad",AL207,""))),"")</f>
        <v>0.6</v>
      </c>
      <c r="AM208" s="485"/>
      <c r="AN208" s="388"/>
      <c r="AO208" s="482"/>
      <c r="AP208" s="367"/>
      <c r="AQ208" s="120" t="s">
        <v>118</v>
      </c>
      <c r="AR208" s="119" t="s">
        <v>1395</v>
      </c>
      <c r="AS208" s="119" t="s">
        <v>95</v>
      </c>
      <c r="AT208" s="119" t="s">
        <v>1289</v>
      </c>
      <c r="AU208" s="134" t="s">
        <v>94</v>
      </c>
      <c r="AV208" s="459"/>
      <c r="AW208" s="142" t="s">
        <v>112</v>
      </c>
      <c r="AX208" s="253" t="s">
        <v>2866</v>
      </c>
      <c r="AY208" s="271" t="s">
        <v>3054</v>
      </c>
      <c r="AZ208" s="271" t="s">
        <v>3055</v>
      </c>
      <c r="BA208" s="142" t="s">
        <v>118</v>
      </c>
      <c r="BB208" s="253" t="s">
        <v>2866</v>
      </c>
      <c r="BC208" s="271" t="s">
        <v>3164</v>
      </c>
      <c r="BD208" s="271" t="s">
        <v>3165</v>
      </c>
      <c r="BE208" s="373"/>
      <c r="BF208" s="374"/>
      <c r="BG208" s="374"/>
      <c r="BH208" s="131"/>
      <c r="BI208" s="93"/>
      <c r="BJ208" s="93"/>
      <c r="BK208" s="93"/>
      <c r="BL208" s="93"/>
      <c r="BM208" s="93"/>
      <c r="BN208" s="93"/>
      <c r="BO208" s="93"/>
      <c r="BP208" s="93"/>
      <c r="BQ208" s="93"/>
      <c r="BR208" s="93"/>
      <c r="BS208" s="93"/>
      <c r="BT208" s="93"/>
      <c r="BU208" s="93"/>
      <c r="BV208" s="93"/>
      <c r="BW208" s="93"/>
      <c r="BX208" s="93"/>
      <c r="BY208" s="93"/>
      <c r="BZ208" s="93"/>
      <c r="CA208" s="93"/>
      <c r="CB208" s="93"/>
      <c r="CC208" s="93"/>
      <c r="CD208" s="93"/>
      <c r="CE208" s="93"/>
      <c r="CF208" s="93"/>
      <c r="CG208" s="93"/>
      <c r="CH208" s="93"/>
      <c r="CI208" s="93"/>
      <c r="CJ208" s="93"/>
      <c r="CK208" s="93"/>
      <c r="CL208" s="93"/>
      <c r="CM208" s="93"/>
      <c r="CN208" s="93"/>
      <c r="CO208" s="93"/>
      <c r="CP208" s="93"/>
      <c r="CQ208" s="93"/>
      <c r="CR208" s="93"/>
      <c r="CS208" s="93"/>
      <c r="CT208" s="93"/>
      <c r="CU208" s="93"/>
      <c r="CV208" s="93"/>
      <c r="CW208" s="93"/>
      <c r="CX208" s="93"/>
      <c r="CY208" s="93"/>
      <c r="CZ208" s="93"/>
      <c r="DA208" s="93"/>
      <c r="DB208" s="93"/>
      <c r="DC208" s="93"/>
      <c r="DD208" s="93"/>
      <c r="DE208" s="93"/>
      <c r="DF208" s="93"/>
      <c r="DG208" s="93"/>
      <c r="DH208" s="93"/>
      <c r="DI208" s="93"/>
      <c r="DJ208" s="93"/>
      <c r="DK208" s="93"/>
      <c r="DL208" s="93"/>
      <c r="DM208" s="93"/>
      <c r="DN208" s="93"/>
      <c r="DO208" s="93"/>
      <c r="DP208" s="93"/>
      <c r="DQ208" s="93"/>
      <c r="DR208" s="93"/>
      <c r="DS208" s="93"/>
      <c r="DT208" s="93"/>
      <c r="DU208" s="93"/>
      <c r="DV208" s="93"/>
      <c r="DW208" s="93"/>
      <c r="DX208" s="93"/>
      <c r="DY208" s="93"/>
      <c r="DZ208" s="93"/>
      <c r="EA208" s="93"/>
      <c r="EB208" s="93"/>
      <c r="EC208" s="93"/>
      <c r="ED208" s="93"/>
      <c r="EE208" s="93"/>
      <c r="EF208" s="93"/>
      <c r="EG208" s="93"/>
      <c r="EH208" s="93"/>
      <c r="EI208" s="93"/>
      <c r="EJ208" s="93"/>
      <c r="EK208" s="93"/>
      <c r="EL208" s="93"/>
      <c r="EM208" s="93"/>
      <c r="EN208" s="93"/>
      <c r="EO208" s="93"/>
      <c r="EP208" s="93"/>
      <c r="EQ208" s="93"/>
      <c r="ER208" s="93"/>
      <c r="ES208" s="93"/>
      <c r="ET208" s="93"/>
      <c r="EU208" s="93"/>
      <c r="EV208" s="93"/>
      <c r="EW208" s="93"/>
      <c r="EX208" s="93"/>
      <c r="EY208" s="93"/>
      <c r="EZ208" s="93"/>
      <c r="FA208" s="93"/>
      <c r="FB208" s="93"/>
      <c r="FC208" s="93"/>
      <c r="FD208" s="93"/>
      <c r="FE208" s="93"/>
      <c r="FF208" s="93"/>
      <c r="FG208" s="93"/>
      <c r="FH208" s="93"/>
      <c r="FI208" s="93"/>
      <c r="FJ208" s="93"/>
      <c r="FK208" s="93"/>
      <c r="FL208" s="93"/>
      <c r="FM208" s="93"/>
      <c r="FN208" s="93"/>
      <c r="FO208" s="93"/>
      <c r="FP208" s="93"/>
      <c r="FQ208" s="93"/>
      <c r="FR208" s="93"/>
      <c r="FS208" s="93"/>
      <c r="FT208" s="93"/>
      <c r="FU208" s="93"/>
      <c r="FV208" s="93"/>
      <c r="FW208" s="93"/>
      <c r="FX208" s="93"/>
      <c r="FY208" s="93"/>
      <c r="FZ208" s="93"/>
      <c r="GA208" s="93"/>
      <c r="GB208" s="93"/>
      <c r="GC208" s="93"/>
      <c r="GD208" s="93"/>
      <c r="GE208" s="93"/>
      <c r="GF208" s="93"/>
      <c r="GG208" s="93"/>
      <c r="GH208" s="93"/>
      <c r="GI208" s="93"/>
      <c r="GJ208" s="93"/>
      <c r="GK208" s="93"/>
      <c r="GL208" s="93"/>
      <c r="GM208" s="93"/>
      <c r="GN208" s="93"/>
      <c r="GO208" s="93"/>
      <c r="GP208" s="93"/>
      <c r="GQ208" s="93"/>
      <c r="GR208" s="93"/>
      <c r="GS208" s="93"/>
      <c r="GT208" s="93"/>
      <c r="GU208" s="93"/>
      <c r="GV208" s="93"/>
      <c r="GW208" s="93"/>
      <c r="GX208" s="93"/>
      <c r="GY208" s="93"/>
      <c r="GZ208" s="93"/>
      <c r="HA208" s="93"/>
      <c r="HB208" s="93"/>
      <c r="HC208" s="93"/>
      <c r="HD208" s="93"/>
      <c r="HE208" s="93"/>
      <c r="HF208" s="93"/>
      <c r="HG208" s="93"/>
      <c r="HH208" s="93"/>
      <c r="HI208" s="93"/>
      <c r="HJ208" s="93"/>
      <c r="HK208" s="93"/>
      <c r="HL208" s="93"/>
      <c r="HM208" s="93"/>
      <c r="HN208" s="93"/>
      <c r="HO208" s="93"/>
      <c r="HP208" s="93"/>
      <c r="HQ208" s="93"/>
      <c r="HR208" s="93"/>
      <c r="HS208" s="93"/>
      <c r="HT208" s="93"/>
      <c r="HU208" s="93"/>
      <c r="HV208" s="93"/>
      <c r="HW208" s="93"/>
      <c r="HX208" s="93"/>
      <c r="HY208" s="93"/>
      <c r="HZ208" s="93"/>
      <c r="IA208" s="93"/>
      <c r="IB208" s="93"/>
      <c r="IC208" s="93"/>
      <c r="ID208" s="93"/>
      <c r="IE208" s="93"/>
      <c r="IF208" s="93"/>
      <c r="IG208" s="93"/>
      <c r="IH208" s="93"/>
      <c r="II208" s="93"/>
      <c r="IJ208" s="93"/>
      <c r="IK208" s="93"/>
      <c r="IL208" s="93"/>
      <c r="IM208" s="93"/>
      <c r="IN208" s="93"/>
      <c r="IO208" s="93"/>
      <c r="IP208" s="93"/>
      <c r="IQ208" s="93"/>
      <c r="IR208" s="93"/>
      <c r="IS208" s="93"/>
      <c r="IT208" s="93"/>
      <c r="IU208" s="93"/>
      <c r="IV208" s="93"/>
      <c r="IW208" s="93"/>
      <c r="IX208" s="93"/>
      <c r="IY208" s="93"/>
      <c r="IZ208" s="93"/>
      <c r="JA208" s="93"/>
      <c r="JB208" s="93"/>
      <c r="JC208" s="93"/>
      <c r="JD208" s="93"/>
      <c r="JE208" s="93"/>
      <c r="JF208" s="93"/>
      <c r="JG208" s="93"/>
      <c r="JH208" s="93"/>
      <c r="JI208" s="93"/>
      <c r="JJ208" s="93"/>
      <c r="JK208" s="93"/>
      <c r="JL208" s="93"/>
      <c r="JM208" s="93"/>
      <c r="JN208" s="93"/>
      <c r="JO208" s="93"/>
      <c r="JP208" s="93"/>
      <c r="JQ208" s="93"/>
      <c r="JR208" s="93"/>
      <c r="JS208" s="93"/>
      <c r="JT208" s="93"/>
      <c r="JU208" s="93"/>
      <c r="JV208" s="93"/>
      <c r="JW208" s="93"/>
      <c r="JX208" s="93"/>
      <c r="JY208" s="93"/>
      <c r="JZ208" s="93"/>
      <c r="KA208" s="93"/>
      <c r="KB208" s="93"/>
      <c r="KC208" s="93"/>
      <c r="KD208" s="93"/>
      <c r="KE208" s="93"/>
      <c r="KF208" s="93"/>
      <c r="KG208" s="93"/>
      <c r="KH208" s="93"/>
      <c r="KI208" s="93"/>
      <c r="KJ208" s="93"/>
      <c r="KK208" s="93"/>
      <c r="KL208" s="93"/>
      <c r="KM208" s="93"/>
      <c r="KN208" s="93"/>
      <c r="KO208" s="93"/>
      <c r="KP208" s="93"/>
      <c r="KQ208" s="93"/>
      <c r="KR208" s="93"/>
      <c r="KS208" s="93"/>
      <c r="KT208" s="93"/>
      <c r="KU208" s="93"/>
      <c r="KV208" s="93"/>
      <c r="KW208" s="93"/>
      <c r="KX208" s="93"/>
      <c r="KY208" s="93"/>
      <c r="KZ208" s="93"/>
      <c r="LA208" s="93"/>
      <c r="LB208" s="93"/>
      <c r="LC208" s="93"/>
      <c r="LD208" s="93"/>
      <c r="LE208" s="93"/>
      <c r="LF208" s="93"/>
      <c r="LG208" s="93"/>
      <c r="LH208" s="93"/>
      <c r="LI208" s="93"/>
      <c r="LJ208" s="93"/>
      <c r="LK208" s="93"/>
      <c r="LL208" s="93"/>
      <c r="LM208" s="93"/>
      <c r="LN208" s="93"/>
      <c r="LO208" s="93"/>
      <c r="LP208" s="93"/>
      <c r="LQ208" s="93"/>
      <c r="LR208" s="93"/>
      <c r="LS208" s="93"/>
      <c r="LT208" s="93"/>
      <c r="LU208" s="93"/>
      <c r="LV208" s="93"/>
      <c r="LW208" s="93"/>
      <c r="LX208" s="93"/>
      <c r="LY208" s="93"/>
      <c r="LZ208" s="93"/>
      <c r="MA208" s="93"/>
      <c r="MB208" s="93"/>
      <c r="MC208" s="93"/>
      <c r="MD208" s="93"/>
      <c r="ME208" s="93"/>
      <c r="MF208" s="93"/>
      <c r="MG208" s="93"/>
      <c r="MH208" s="93"/>
      <c r="MI208" s="93"/>
      <c r="MJ208" s="93"/>
      <c r="MK208" s="93"/>
      <c r="ML208" s="93"/>
      <c r="MM208" s="93"/>
      <c r="MN208" s="93"/>
      <c r="MO208" s="93"/>
      <c r="MP208" s="93"/>
      <c r="MQ208" s="93"/>
      <c r="MR208" s="93"/>
      <c r="MS208" s="93"/>
      <c r="MT208" s="93"/>
      <c r="MU208" s="93"/>
      <c r="MV208" s="93"/>
      <c r="MW208" s="93"/>
      <c r="MX208" s="93"/>
      <c r="MY208" s="93"/>
      <c r="MZ208" s="93"/>
      <c r="NA208" s="93"/>
      <c r="NB208" s="93"/>
      <c r="NC208" s="93"/>
      <c r="ND208" s="93"/>
      <c r="NE208" s="93"/>
      <c r="NF208" s="93"/>
      <c r="NG208" s="93"/>
      <c r="NH208" s="93"/>
      <c r="NI208" s="93"/>
      <c r="NJ208" s="93"/>
      <c r="NK208" s="93"/>
      <c r="NL208" s="93"/>
      <c r="NM208" s="93"/>
      <c r="NN208" s="93"/>
      <c r="NO208" s="93"/>
      <c r="NP208" s="93"/>
      <c r="NQ208" s="93"/>
      <c r="NR208" s="93"/>
      <c r="NS208" s="93"/>
      <c r="NT208" s="93"/>
      <c r="NU208" s="93"/>
      <c r="NV208" s="93"/>
      <c r="NW208" s="93"/>
      <c r="NX208" s="93"/>
      <c r="NY208" s="93"/>
      <c r="NZ208" s="93"/>
      <c r="OA208" s="93"/>
      <c r="OB208" s="93"/>
      <c r="OC208" s="93"/>
      <c r="OD208" s="93"/>
      <c r="OE208" s="93"/>
      <c r="OF208" s="93"/>
      <c r="OG208" s="93"/>
      <c r="OH208" s="93"/>
      <c r="OI208" s="93"/>
      <c r="OJ208" s="93"/>
      <c r="OK208" s="93"/>
      <c r="OL208" s="93"/>
      <c r="OM208" s="93"/>
      <c r="ON208" s="93"/>
      <c r="OO208" s="93"/>
      <c r="OP208" s="93"/>
      <c r="OQ208" s="93"/>
      <c r="OR208" s="93"/>
      <c r="OS208" s="93"/>
      <c r="OT208" s="93"/>
      <c r="OU208" s="93"/>
      <c r="OV208" s="93"/>
      <c r="OW208" s="93"/>
      <c r="OX208" s="93"/>
      <c r="OY208" s="93"/>
      <c r="OZ208" s="93"/>
      <c r="PA208" s="93"/>
      <c r="PB208" s="93"/>
      <c r="PC208" s="93"/>
      <c r="PD208" s="93"/>
      <c r="PE208" s="93"/>
      <c r="PF208" s="93"/>
      <c r="PG208" s="93"/>
      <c r="PH208" s="93"/>
      <c r="PI208" s="93"/>
      <c r="PJ208" s="93"/>
      <c r="PK208" s="93"/>
      <c r="PL208" s="93"/>
      <c r="PM208" s="93"/>
      <c r="PN208" s="93"/>
      <c r="PO208" s="93"/>
      <c r="PP208" s="93"/>
      <c r="PQ208" s="93"/>
      <c r="PR208" s="93"/>
      <c r="PS208" s="93"/>
      <c r="PT208" s="93"/>
      <c r="PU208" s="93"/>
      <c r="PV208" s="93"/>
      <c r="PW208" s="93"/>
      <c r="PX208" s="93"/>
      <c r="PY208" s="93"/>
      <c r="PZ208" s="93"/>
      <c r="QA208" s="93"/>
      <c r="QB208" s="93"/>
      <c r="QC208" s="93"/>
      <c r="QD208" s="93"/>
      <c r="QE208" s="93"/>
      <c r="QF208" s="93"/>
      <c r="QG208" s="93"/>
      <c r="QH208" s="93"/>
      <c r="QI208" s="93"/>
      <c r="QJ208" s="93"/>
      <c r="QK208" s="93"/>
      <c r="QL208" s="93"/>
      <c r="QM208" s="93"/>
      <c r="QN208" s="93"/>
      <c r="QO208" s="93"/>
      <c r="QP208" s="93"/>
      <c r="QQ208" s="93"/>
      <c r="QR208" s="93"/>
      <c r="QS208" s="93"/>
      <c r="QT208" s="93"/>
      <c r="QU208" s="93"/>
      <c r="QV208" s="93"/>
      <c r="QW208" s="93"/>
      <c r="QX208" s="93"/>
      <c r="QY208" s="93"/>
      <c r="QZ208" s="93"/>
      <c r="RA208" s="93"/>
      <c r="RB208" s="93"/>
      <c r="RC208" s="93"/>
      <c r="RD208" s="93"/>
      <c r="RE208" s="93"/>
      <c r="RF208" s="93"/>
      <c r="RG208" s="93"/>
      <c r="RH208" s="93"/>
      <c r="RI208" s="93"/>
      <c r="RJ208" s="93"/>
      <c r="RK208" s="93"/>
      <c r="RL208" s="93"/>
      <c r="RM208" s="93"/>
      <c r="RN208" s="93"/>
      <c r="RO208" s="93"/>
      <c r="RP208" s="93"/>
      <c r="RQ208" s="93"/>
      <c r="RR208" s="93"/>
      <c r="RS208" s="93"/>
      <c r="RT208" s="93"/>
      <c r="RU208" s="93"/>
      <c r="RV208" s="93"/>
      <c r="RW208" s="93"/>
      <c r="RX208" s="93"/>
      <c r="RY208" s="93"/>
      <c r="RZ208" s="93"/>
      <c r="SA208" s="93"/>
      <c r="SB208" s="93"/>
      <c r="SC208" s="93"/>
      <c r="SD208" s="93"/>
      <c r="SE208" s="93"/>
      <c r="SF208" s="93"/>
      <c r="SG208" s="93"/>
      <c r="SH208" s="93"/>
      <c r="SI208" s="93"/>
      <c r="SJ208" s="93"/>
      <c r="SK208" s="93"/>
      <c r="SL208" s="93"/>
      <c r="SM208" s="93"/>
      <c r="SN208" s="93"/>
      <c r="SO208" s="93"/>
      <c r="SP208" s="93"/>
      <c r="SQ208" s="93"/>
      <c r="SR208" s="93"/>
      <c r="SS208" s="93"/>
      <c r="ST208" s="93"/>
      <c r="SU208" s="93"/>
      <c r="SV208" s="93"/>
      <c r="SW208" s="93"/>
      <c r="SX208" s="93"/>
      <c r="SY208" s="93"/>
      <c r="SZ208" s="93"/>
      <c r="TA208" s="93"/>
      <c r="TB208" s="93"/>
      <c r="TC208" s="93"/>
      <c r="TD208" s="93"/>
      <c r="TE208" s="93"/>
      <c r="TF208" s="93"/>
      <c r="TG208" s="93"/>
      <c r="TH208" s="93"/>
      <c r="TI208" s="93"/>
      <c r="TJ208" s="93"/>
      <c r="TK208" s="93"/>
      <c r="TL208" s="93"/>
      <c r="TM208" s="93"/>
      <c r="TN208" s="93"/>
      <c r="TO208" s="93"/>
      <c r="TP208" s="93"/>
      <c r="TQ208" s="93"/>
      <c r="TR208" s="93"/>
      <c r="TS208" s="93"/>
      <c r="TT208" s="93"/>
      <c r="TU208" s="93"/>
      <c r="TV208" s="93"/>
      <c r="TW208" s="93"/>
      <c r="TX208" s="93"/>
      <c r="TY208" s="93"/>
      <c r="TZ208" s="93"/>
      <c r="UA208" s="93"/>
      <c r="UB208" s="93"/>
      <c r="UC208" s="93"/>
      <c r="UD208" s="93"/>
      <c r="UE208" s="93"/>
      <c r="UF208" s="93"/>
      <c r="UG208" s="93"/>
      <c r="UH208" s="93"/>
      <c r="UI208" s="93"/>
      <c r="UJ208" s="93"/>
      <c r="UK208" s="93"/>
      <c r="UL208" s="93"/>
      <c r="UM208" s="93"/>
      <c r="UN208" s="93"/>
      <c r="UO208" s="93"/>
      <c r="UP208" s="93"/>
      <c r="UQ208" s="93"/>
      <c r="UR208" s="93"/>
      <c r="US208" s="93"/>
      <c r="UT208" s="93"/>
      <c r="UU208" s="93"/>
      <c r="UV208" s="93"/>
      <c r="UW208" s="93"/>
      <c r="UX208" s="93"/>
      <c r="UY208" s="93"/>
      <c r="UZ208" s="93"/>
      <c r="VA208" s="93"/>
      <c r="VB208" s="93"/>
      <c r="VC208" s="93"/>
      <c r="VD208" s="93"/>
      <c r="VE208" s="93"/>
      <c r="VF208" s="93"/>
      <c r="VG208" s="93"/>
      <c r="VH208" s="93"/>
      <c r="VI208" s="93"/>
      <c r="VJ208" s="93"/>
      <c r="VK208" s="93"/>
      <c r="VL208" s="93"/>
      <c r="VM208" s="93"/>
      <c r="VN208" s="93"/>
      <c r="VO208" s="93"/>
      <c r="VP208" s="93"/>
      <c r="VQ208" s="93"/>
      <c r="VR208" s="93"/>
      <c r="VS208" s="93"/>
      <c r="VT208" s="93"/>
      <c r="VU208" s="93"/>
      <c r="VV208" s="93"/>
      <c r="VW208" s="93"/>
      <c r="VX208" s="93"/>
      <c r="VY208" s="93"/>
      <c r="VZ208" s="93"/>
      <c r="WA208" s="93"/>
      <c r="WB208" s="93"/>
      <c r="WC208" s="93"/>
      <c r="WD208" s="93"/>
      <c r="WE208" s="93"/>
      <c r="WF208" s="93"/>
      <c r="WG208" s="93"/>
      <c r="WH208" s="93"/>
      <c r="WI208" s="93"/>
      <c r="WJ208" s="93"/>
      <c r="WK208" s="93"/>
      <c r="WL208" s="93"/>
      <c r="WM208" s="93"/>
      <c r="WN208" s="93"/>
      <c r="WO208" s="93"/>
      <c r="WP208" s="93"/>
      <c r="WQ208" s="93"/>
      <c r="WR208" s="93"/>
      <c r="WS208" s="93"/>
      <c r="WT208" s="93"/>
      <c r="WU208" s="93"/>
      <c r="WV208" s="93"/>
      <c r="WW208" s="93"/>
      <c r="WX208" s="93"/>
      <c r="WY208" s="93"/>
      <c r="WZ208" s="93"/>
      <c r="XA208" s="93"/>
      <c r="XB208" s="93"/>
      <c r="XC208" s="93"/>
      <c r="XD208" s="93"/>
      <c r="XE208" s="93"/>
      <c r="XF208" s="93"/>
      <c r="XG208" s="93"/>
      <c r="XH208" s="93"/>
      <c r="XI208" s="93"/>
      <c r="XJ208" s="93"/>
      <c r="XK208" s="93"/>
      <c r="XL208" s="93"/>
      <c r="XM208" s="93"/>
      <c r="XN208" s="93"/>
      <c r="XO208" s="93"/>
      <c r="XP208" s="93"/>
      <c r="XQ208" s="93"/>
      <c r="XR208" s="93"/>
      <c r="XS208" s="93"/>
      <c r="XT208" s="93"/>
      <c r="XU208" s="93"/>
      <c r="XV208" s="93"/>
      <c r="XW208" s="93"/>
      <c r="XX208" s="93"/>
      <c r="XY208" s="93"/>
      <c r="XZ208" s="93"/>
      <c r="YA208" s="93"/>
      <c r="YB208" s="93"/>
      <c r="YC208" s="93"/>
      <c r="YD208" s="93"/>
      <c r="YE208" s="93"/>
      <c r="YF208" s="93"/>
      <c r="YG208" s="93"/>
      <c r="YH208" s="93"/>
      <c r="YI208" s="93"/>
      <c r="YJ208" s="93"/>
      <c r="YK208" s="93"/>
      <c r="YL208" s="93"/>
      <c r="YM208" s="93"/>
      <c r="YN208" s="93"/>
      <c r="YO208" s="93"/>
      <c r="YP208" s="93"/>
      <c r="YQ208" s="93"/>
      <c r="YR208" s="93"/>
      <c r="YS208" s="93"/>
      <c r="YT208" s="93"/>
      <c r="YU208" s="93"/>
      <c r="YV208" s="93"/>
      <c r="YW208" s="93"/>
      <c r="YX208" s="93"/>
      <c r="YY208" s="93"/>
      <c r="YZ208" s="93"/>
      <c r="ZA208" s="93"/>
      <c r="ZB208" s="93"/>
      <c r="ZC208" s="93"/>
      <c r="ZD208" s="93"/>
      <c r="ZE208" s="93"/>
      <c r="ZF208" s="93"/>
      <c r="ZG208" s="93"/>
      <c r="ZH208" s="93"/>
      <c r="ZI208" s="93"/>
      <c r="ZJ208" s="93"/>
      <c r="ZK208" s="93"/>
      <c r="ZL208" s="93"/>
      <c r="ZM208" s="93"/>
      <c r="ZN208" s="93"/>
      <c r="ZO208" s="93"/>
      <c r="ZP208" s="93"/>
      <c r="ZQ208" s="93"/>
      <c r="ZR208" s="93"/>
      <c r="ZS208" s="93"/>
      <c r="ZT208" s="93"/>
      <c r="ZU208" s="93"/>
      <c r="ZV208" s="93"/>
      <c r="ZW208" s="93"/>
      <c r="ZX208" s="93"/>
      <c r="ZY208" s="93"/>
      <c r="ZZ208" s="93"/>
      <c r="AAA208" s="93"/>
      <c r="AAB208" s="93"/>
      <c r="AAC208" s="93"/>
      <c r="AAD208" s="93"/>
      <c r="AAE208" s="93"/>
      <c r="AAF208" s="93"/>
      <c r="AAG208" s="93"/>
      <c r="AAH208" s="93"/>
      <c r="AAI208" s="93"/>
      <c r="AAJ208" s="93"/>
      <c r="AAK208" s="93"/>
      <c r="AAL208" s="93"/>
      <c r="AAM208" s="93"/>
      <c r="AAN208" s="93"/>
      <c r="AAO208" s="93"/>
      <c r="AAP208" s="93"/>
      <c r="AAQ208" s="93"/>
      <c r="AAR208" s="93"/>
      <c r="AAS208" s="93"/>
      <c r="AAT208" s="93"/>
      <c r="AAU208" s="93"/>
      <c r="AAV208" s="93"/>
      <c r="AAW208" s="93"/>
      <c r="AAX208" s="93"/>
      <c r="AAY208" s="93"/>
      <c r="AAZ208" s="93"/>
      <c r="ABA208" s="93"/>
      <c r="ABB208" s="93"/>
      <c r="ABC208" s="93"/>
      <c r="ABD208" s="93"/>
      <c r="ABE208" s="93"/>
      <c r="ABF208" s="93"/>
      <c r="ABG208" s="93"/>
      <c r="ABH208" s="93"/>
      <c r="ABI208" s="93"/>
      <c r="ABJ208" s="93"/>
      <c r="ABK208" s="93"/>
      <c r="ABL208" s="93"/>
      <c r="ABM208" s="93"/>
      <c r="ABN208" s="93"/>
      <c r="ABO208" s="93"/>
      <c r="ABP208" s="93"/>
      <c r="ABQ208" s="93"/>
      <c r="ABR208" s="93"/>
      <c r="ABS208" s="93"/>
      <c r="ABT208" s="93"/>
      <c r="ABU208" s="93"/>
      <c r="ABV208" s="93"/>
      <c r="ABW208" s="93"/>
      <c r="ABX208" s="93"/>
      <c r="ABY208" s="93"/>
      <c r="ABZ208" s="93"/>
      <c r="ACA208" s="93"/>
      <c r="ACB208" s="93"/>
      <c r="ACC208" s="93"/>
      <c r="ACD208" s="93"/>
      <c r="ACE208" s="93"/>
      <c r="ACF208" s="93"/>
      <c r="ACG208" s="93"/>
      <c r="ACH208" s="93"/>
      <c r="ACI208" s="93"/>
      <c r="ACJ208" s="93"/>
      <c r="ACK208" s="93"/>
      <c r="ACL208" s="93"/>
      <c r="ACM208" s="93"/>
      <c r="ACN208" s="93"/>
      <c r="ACO208" s="93"/>
      <c r="ACP208" s="93"/>
      <c r="ACQ208" s="93"/>
      <c r="ACR208" s="93"/>
      <c r="ACS208" s="93"/>
      <c r="ACT208" s="93"/>
      <c r="ACU208" s="93"/>
      <c r="ACV208" s="93"/>
      <c r="ACW208" s="93"/>
      <c r="ACX208" s="93"/>
      <c r="ACY208" s="93"/>
      <c r="ACZ208" s="93"/>
      <c r="ADA208" s="93"/>
      <c r="ADB208" s="93"/>
      <c r="ADC208" s="93"/>
      <c r="ADD208" s="93"/>
      <c r="ADE208" s="93"/>
      <c r="ADF208" s="93"/>
      <c r="ADG208" s="93"/>
      <c r="ADH208" s="93"/>
      <c r="ADI208" s="93"/>
      <c r="ADJ208" s="93"/>
      <c r="ADK208" s="93"/>
      <c r="ADL208" s="93"/>
      <c r="ADM208" s="93"/>
      <c r="ADN208" s="93"/>
      <c r="ADO208" s="93"/>
      <c r="ADP208" s="93"/>
      <c r="ADQ208" s="93"/>
      <c r="ADR208" s="93"/>
      <c r="ADS208" s="93"/>
      <c r="ADT208" s="93"/>
      <c r="ADU208" s="93"/>
      <c r="ADV208" s="93"/>
      <c r="ADW208" s="93"/>
      <c r="ADX208" s="93"/>
      <c r="ADY208" s="93"/>
      <c r="ADZ208" s="93"/>
      <c r="AEA208" s="93"/>
      <c r="AEB208" s="93"/>
      <c r="AEC208" s="93"/>
      <c r="AED208" s="93"/>
      <c r="AEE208" s="93"/>
      <c r="AEF208" s="93"/>
      <c r="AEG208" s="93"/>
      <c r="AEH208" s="93"/>
      <c r="AEI208" s="93"/>
      <c r="AEJ208" s="93"/>
      <c r="AEK208" s="93"/>
      <c r="AEL208" s="93"/>
      <c r="AEM208" s="93"/>
      <c r="AEN208" s="93"/>
      <c r="AEO208" s="93"/>
      <c r="AEP208" s="93"/>
      <c r="AEQ208" s="93"/>
      <c r="AER208" s="93"/>
      <c r="AES208" s="93"/>
      <c r="AET208" s="93"/>
      <c r="AEU208" s="93"/>
      <c r="AEV208" s="93"/>
      <c r="AEW208" s="93"/>
      <c r="AEX208" s="93"/>
      <c r="AEY208" s="93"/>
      <c r="AEZ208" s="93"/>
      <c r="AFA208" s="93"/>
      <c r="AFB208" s="93"/>
      <c r="AFC208" s="93"/>
      <c r="AFD208" s="93"/>
      <c r="AFE208" s="93"/>
      <c r="AFF208" s="93"/>
      <c r="AFG208" s="93"/>
      <c r="AFH208" s="93"/>
      <c r="AFI208" s="93"/>
      <c r="AFJ208" s="93"/>
      <c r="AFK208" s="93"/>
      <c r="AFL208" s="93"/>
      <c r="AFM208" s="93"/>
      <c r="AFN208" s="93"/>
      <c r="AFO208" s="93"/>
      <c r="AFP208" s="93"/>
      <c r="AFQ208" s="93"/>
      <c r="AFR208" s="93"/>
      <c r="AFS208" s="93"/>
      <c r="AFT208" s="93"/>
      <c r="AFU208" s="93"/>
      <c r="AFV208" s="93"/>
      <c r="AFW208" s="93"/>
      <c r="AFX208" s="93"/>
      <c r="AFY208" s="93"/>
      <c r="AFZ208" s="93"/>
      <c r="AGA208" s="93"/>
      <c r="AGB208" s="93"/>
      <c r="AGC208" s="93"/>
      <c r="AGD208" s="93"/>
      <c r="AGE208" s="93"/>
      <c r="AGF208" s="93"/>
      <c r="AGG208" s="93"/>
      <c r="AGH208" s="93"/>
      <c r="AGI208" s="93"/>
      <c r="AGJ208" s="93"/>
      <c r="AGK208" s="93"/>
      <c r="AGL208" s="93"/>
      <c r="AGM208" s="93"/>
      <c r="AGN208" s="93"/>
      <c r="AGO208" s="93"/>
      <c r="AGP208" s="93"/>
      <c r="AGQ208" s="93"/>
      <c r="AGR208" s="93"/>
      <c r="AGS208" s="93"/>
      <c r="AGT208" s="93"/>
      <c r="AGU208" s="93"/>
      <c r="AGV208" s="93"/>
      <c r="AGW208" s="93"/>
      <c r="AGX208" s="93"/>
      <c r="AGY208" s="93"/>
      <c r="AGZ208" s="93"/>
      <c r="AHA208" s="93"/>
      <c r="AHB208" s="93"/>
      <c r="AHC208" s="93"/>
      <c r="AHD208" s="93"/>
      <c r="AHE208" s="93"/>
      <c r="AHF208" s="93"/>
      <c r="AHG208" s="93"/>
      <c r="AHH208" s="93"/>
      <c r="AHI208" s="93"/>
      <c r="AHJ208" s="93"/>
      <c r="AHK208" s="93"/>
      <c r="AHL208" s="93"/>
      <c r="AHM208" s="93"/>
      <c r="AHN208" s="93"/>
      <c r="AHO208" s="93"/>
      <c r="AHP208" s="93"/>
      <c r="AHQ208" s="93"/>
      <c r="AHR208" s="93"/>
      <c r="AHS208" s="93"/>
      <c r="AHT208" s="93"/>
      <c r="AHU208" s="93"/>
      <c r="AHV208" s="93"/>
      <c r="AHW208" s="93"/>
      <c r="AHX208" s="93"/>
      <c r="AHY208" s="93"/>
      <c r="AHZ208" s="93"/>
      <c r="AIA208" s="93"/>
      <c r="AIB208" s="93"/>
      <c r="AIC208" s="93"/>
      <c r="AID208" s="93"/>
      <c r="AIE208" s="93"/>
      <c r="AIF208" s="93"/>
      <c r="AIG208" s="93"/>
      <c r="AIH208" s="93"/>
      <c r="AII208" s="93"/>
      <c r="AIJ208" s="93"/>
      <c r="AIK208" s="93"/>
      <c r="AIL208" s="93"/>
      <c r="AIM208" s="93"/>
      <c r="AIN208" s="93"/>
      <c r="AIO208" s="93"/>
      <c r="AIP208" s="93"/>
      <c r="AIQ208" s="93"/>
      <c r="AIR208" s="93"/>
      <c r="AIS208" s="93"/>
      <c r="AIT208" s="93"/>
      <c r="AIU208" s="93"/>
      <c r="AIV208" s="93"/>
      <c r="AIW208" s="93"/>
      <c r="AIX208" s="93"/>
      <c r="AIY208" s="93"/>
      <c r="AIZ208" s="93"/>
      <c r="AJA208" s="93"/>
      <c r="AJB208" s="93"/>
      <c r="AJC208" s="93"/>
      <c r="AJD208" s="93"/>
      <c r="AJE208" s="93"/>
      <c r="AJF208" s="93"/>
      <c r="AJG208" s="93"/>
      <c r="AJH208" s="93"/>
      <c r="AJI208" s="93"/>
      <c r="AJJ208" s="93"/>
      <c r="AJK208" s="93"/>
      <c r="AJL208" s="93"/>
      <c r="AJM208" s="93"/>
      <c r="AJN208" s="93"/>
      <c r="AJO208" s="93"/>
      <c r="AJP208" s="93"/>
      <c r="AJQ208" s="93"/>
      <c r="AJR208" s="93"/>
      <c r="AJS208" s="93"/>
      <c r="AJT208" s="93"/>
      <c r="AJU208" s="93"/>
      <c r="AJV208" s="93"/>
      <c r="AJW208" s="93"/>
      <c r="AJX208" s="93"/>
      <c r="AJY208" s="93"/>
      <c r="AJZ208" s="93"/>
      <c r="AKA208" s="93"/>
      <c r="AKB208" s="93"/>
      <c r="AKC208" s="93"/>
      <c r="AKD208" s="93"/>
      <c r="AKE208" s="93"/>
      <c r="AKF208" s="93"/>
      <c r="AKG208" s="93"/>
      <c r="AKH208" s="93"/>
      <c r="AKI208" s="93"/>
      <c r="AKJ208" s="93"/>
      <c r="AKK208" s="93"/>
      <c r="AKL208" s="93"/>
      <c r="AKM208" s="93"/>
      <c r="AKN208" s="93"/>
      <c r="AKO208" s="93"/>
      <c r="AKP208" s="93"/>
      <c r="AKQ208" s="93"/>
      <c r="AKR208" s="93"/>
      <c r="AKS208" s="93"/>
      <c r="AKT208" s="93"/>
      <c r="AKU208" s="93"/>
      <c r="AKV208" s="93"/>
      <c r="AKW208" s="93"/>
      <c r="AKX208" s="93"/>
      <c r="AKY208" s="93"/>
      <c r="AKZ208" s="93"/>
      <c r="ALA208" s="93"/>
      <c r="ALB208" s="93"/>
      <c r="ALC208" s="93"/>
      <c r="ALD208" s="93"/>
      <c r="ALE208" s="93"/>
      <c r="ALF208" s="93"/>
      <c r="ALG208" s="93"/>
      <c r="ALH208" s="93"/>
      <c r="ALI208" s="93"/>
      <c r="ALJ208" s="93"/>
      <c r="ALK208" s="93"/>
      <c r="ALL208" s="93"/>
      <c r="ALM208" s="93"/>
      <c r="ALN208" s="93"/>
      <c r="ALO208" s="93"/>
      <c r="ALP208" s="93"/>
      <c r="ALQ208" s="93"/>
      <c r="ALR208" s="93"/>
      <c r="ALS208" s="93"/>
      <c r="ALT208" s="93"/>
      <c r="ALU208" s="93"/>
      <c r="ALV208" s="93"/>
      <c r="ALW208" s="93"/>
      <c r="ALX208" s="93"/>
      <c r="ALY208" s="93"/>
      <c r="ALZ208" s="93"/>
      <c r="AMA208" s="93"/>
      <c r="AMB208" s="93"/>
      <c r="AMC208" s="93"/>
      <c r="AMD208" s="93"/>
      <c r="AME208" s="93"/>
      <c r="AMF208" s="93"/>
      <c r="AMG208" s="93"/>
      <c r="AMH208" s="93"/>
    </row>
    <row r="209" spans="1:1022" ht="71.25" customHeight="1" x14ac:dyDescent="0.3">
      <c r="A209" s="430">
        <v>60</v>
      </c>
      <c r="B209" s="433" t="s">
        <v>712</v>
      </c>
      <c r="C209" s="367"/>
      <c r="D209" s="433" t="s">
        <v>81</v>
      </c>
      <c r="E209" s="433" t="s">
        <v>1382</v>
      </c>
      <c r="F209" s="427"/>
      <c r="G209" s="457"/>
      <c r="H209" s="368"/>
      <c r="I209" s="369"/>
      <c r="J209" s="136" t="s">
        <v>741</v>
      </c>
      <c r="K209" s="119" t="s">
        <v>1396</v>
      </c>
      <c r="L209" s="369"/>
      <c r="M209" s="369"/>
      <c r="N209" s="398"/>
      <c r="O209" s="369"/>
      <c r="P209" s="487"/>
      <c r="Q209" s="385"/>
      <c r="R209" s="393"/>
      <c r="S209" s="489"/>
      <c r="T209" s="385"/>
      <c r="U209" s="483"/>
      <c r="V209" s="136" t="s">
        <v>124</v>
      </c>
      <c r="W209" s="116" t="s">
        <v>1397</v>
      </c>
      <c r="X209" s="117" t="s">
        <v>1398</v>
      </c>
      <c r="Y209" s="118" t="s">
        <v>1117</v>
      </c>
      <c r="Z209" s="119" t="s">
        <v>95</v>
      </c>
      <c r="AA209" s="120" t="str">
        <f t="shared" si="5"/>
        <v>Probabilidad</v>
      </c>
      <c r="AB209" s="121" t="s">
        <v>740</v>
      </c>
      <c r="AC209" s="121" t="s">
        <v>728</v>
      </c>
      <c r="AD209" s="122" t="str">
        <f t="shared" si="6"/>
        <v>30%</v>
      </c>
      <c r="AE209" s="121" t="s">
        <v>729</v>
      </c>
      <c r="AF209" s="121" t="s">
        <v>730</v>
      </c>
      <c r="AG209" s="121" t="s">
        <v>731</v>
      </c>
      <c r="AH209" s="123">
        <f t="shared" ref="AH209:AH213" si="272">IFERROR(IF(AND(AA208="Probabilidad",AA209="Probabilidad"),(AI208-(+AI208*AD209)),IF(AND(AA209="Probabilidad",AA208="Impacto"),(AI208-(+AI208*AD209)),IF(AA209="Impacto",AI208,""))),"")</f>
        <v>0.1512</v>
      </c>
      <c r="AI209" s="122">
        <f t="shared" si="7"/>
        <v>0.1512</v>
      </c>
      <c r="AJ209" s="484"/>
      <c r="AK209" s="388"/>
      <c r="AL209" s="124">
        <f t="shared" si="271"/>
        <v>0.6</v>
      </c>
      <c r="AM209" s="485"/>
      <c r="AN209" s="388"/>
      <c r="AO209" s="482"/>
      <c r="AP209" s="367"/>
      <c r="AQ209" s="120" t="s">
        <v>128</v>
      </c>
      <c r="AR209" s="119" t="s">
        <v>1399</v>
      </c>
      <c r="AS209" s="119" t="s">
        <v>95</v>
      </c>
      <c r="AT209" s="119" t="s">
        <v>1400</v>
      </c>
      <c r="AU209" s="134" t="s">
        <v>94</v>
      </c>
      <c r="AV209" s="459"/>
      <c r="AW209" s="142" t="s">
        <v>124</v>
      </c>
      <c r="AX209" s="253" t="s">
        <v>2866</v>
      </c>
      <c r="AY209" s="271" t="s">
        <v>3056</v>
      </c>
      <c r="AZ209" s="271" t="s">
        <v>3057</v>
      </c>
      <c r="BA209" s="142" t="s">
        <v>128</v>
      </c>
      <c r="BB209" s="253" t="s">
        <v>2866</v>
      </c>
      <c r="BC209" s="271" t="s">
        <v>3166</v>
      </c>
      <c r="BD209" s="271" t="s">
        <v>3167</v>
      </c>
      <c r="BE209" s="373"/>
      <c r="BF209" s="374"/>
      <c r="BG209" s="374"/>
      <c r="BH209" s="131"/>
      <c r="BI209" s="93"/>
      <c r="BJ209" s="93"/>
      <c r="BK209" s="93"/>
      <c r="BL209" s="93"/>
      <c r="BM209" s="93"/>
      <c r="BN209" s="93"/>
      <c r="BO209" s="93"/>
      <c r="BP209" s="93"/>
      <c r="BQ209" s="93"/>
      <c r="BR209" s="93"/>
      <c r="BS209" s="93"/>
      <c r="BT209" s="93"/>
      <c r="BU209" s="93"/>
      <c r="BV209" s="93"/>
      <c r="BW209" s="93"/>
      <c r="BX209" s="93"/>
      <c r="BY209" s="93"/>
      <c r="BZ209" s="93"/>
      <c r="CA209" s="93"/>
      <c r="CB209" s="93"/>
      <c r="CC209" s="93"/>
      <c r="CD209" s="93"/>
      <c r="CE209" s="93"/>
      <c r="CF209" s="93"/>
      <c r="CG209" s="93"/>
      <c r="CH209" s="93"/>
      <c r="CI209" s="93"/>
      <c r="CJ209" s="93"/>
      <c r="CK209" s="93"/>
      <c r="CL209" s="93"/>
      <c r="CM209" s="93"/>
      <c r="CN209" s="93"/>
      <c r="CO209" s="93"/>
      <c r="CP209" s="93"/>
      <c r="CQ209" s="93"/>
      <c r="CR209" s="93"/>
      <c r="CS209" s="93"/>
      <c r="CT209" s="93"/>
      <c r="CU209" s="93"/>
      <c r="CV209" s="93"/>
      <c r="CW209" s="93"/>
      <c r="CX209" s="93"/>
      <c r="CY209" s="93"/>
      <c r="CZ209" s="93"/>
      <c r="DA209" s="93"/>
      <c r="DB209" s="93"/>
      <c r="DC209" s="93"/>
      <c r="DD209" s="93"/>
      <c r="DE209" s="93"/>
      <c r="DF209" s="93"/>
      <c r="DG209" s="93"/>
      <c r="DH209" s="93"/>
      <c r="DI209" s="93"/>
      <c r="DJ209" s="93"/>
      <c r="DK209" s="93"/>
      <c r="DL209" s="93"/>
      <c r="DM209" s="93"/>
      <c r="DN209" s="93"/>
      <c r="DO209" s="93"/>
      <c r="DP209" s="93"/>
      <c r="DQ209" s="93"/>
      <c r="DR209" s="93"/>
      <c r="DS209" s="93"/>
      <c r="DT209" s="93"/>
      <c r="DU209" s="93"/>
      <c r="DV209" s="93"/>
      <c r="DW209" s="93"/>
      <c r="DX209" s="93"/>
      <c r="DY209" s="93"/>
      <c r="DZ209" s="93"/>
      <c r="EA209" s="93"/>
      <c r="EB209" s="93"/>
      <c r="EC209" s="93"/>
      <c r="ED209" s="93"/>
      <c r="EE209" s="93"/>
      <c r="EF209" s="93"/>
      <c r="EG209" s="93"/>
      <c r="EH209" s="93"/>
      <c r="EI209" s="93"/>
      <c r="EJ209" s="93"/>
      <c r="EK209" s="93"/>
      <c r="EL209" s="93"/>
      <c r="EM209" s="93"/>
      <c r="EN209" s="93"/>
      <c r="EO209" s="93"/>
      <c r="EP209" s="93"/>
      <c r="EQ209" s="93"/>
      <c r="ER209" s="93"/>
      <c r="ES209" s="93"/>
      <c r="ET209" s="93"/>
      <c r="EU209" s="93"/>
      <c r="EV209" s="93"/>
      <c r="EW209" s="93"/>
      <c r="EX209" s="93"/>
      <c r="EY209" s="93"/>
      <c r="EZ209" s="93"/>
      <c r="FA209" s="93"/>
      <c r="FB209" s="93"/>
      <c r="FC209" s="93"/>
      <c r="FD209" s="93"/>
      <c r="FE209" s="93"/>
      <c r="FF209" s="93"/>
      <c r="FG209" s="93"/>
      <c r="FH209" s="93"/>
      <c r="FI209" s="93"/>
      <c r="FJ209" s="93"/>
      <c r="FK209" s="93"/>
      <c r="FL209" s="93"/>
      <c r="FM209" s="93"/>
      <c r="FN209" s="93"/>
      <c r="FO209" s="93"/>
      <c r="FP209" s="93"/>
      <c r="FQ209" s="93"/>
      <c r="FR209" s="93"/>
      <c r="FS209" s="93"/>
      <c r="FT209" s="93"/>
      <c r="FU209" s="93"/>
      <c r="FV209" s="93"/>
      <c r="FW209" s="93"/>
      <c r="FX209" s="93"/>
      <c r="FY209" s="93"/>
      <c r="FZ209" s="93"/>
      <c r="GA209" s="93"/>
      <c r="GB209" s="93"/>
      <c r="GC209" s="93"/>
      <c r="GD209" s="93"/>
      <c r="GE209" s="93"/>
      <c r="GF209" s="93"/>
      <c r="GG209" s="93"/>
      <c r="GH209" s="93"/>
      <c r="GI209" s="93"/>
      <c r="GJ209" s="93"/>
      <c r="GK209" s="93"/>
      <c r="GL209" s="93"/>
      <c r="GM209" s="93"/>
      <c r="GN209" s="93"/>
      <c r="GO209" s="93"/>
      <c r="GP209" s="93"/>
      <c r="GQ209" s="93"/>
      <c r="GR209" s="93"/>
      <c r="GS209" s="93"/>
      <c r="GT209" s="93"/>
      <c r="GU209" s="93"/>
      <c r="GV209" s="93"/>
      <c r="GW209" s="93"/>
      <c r="GX209" s="93"/>
      <c r="GY209" s="93"/>
      <c r="GZ209" s="93"/>
      <c r="HA209" s="93"/>
      <c r="HB209" s="93"/>
      <c r="HC209" s="93"/>
      <c r="HD209" s="93"/>
      <c r="HE209" s="93"/>
      <c r="HF209" s="93"/>
      <c r="HG209" s="93"/>
      <c r="HH209" s="93"/>
      <c r="HI209" s="93"/>
      <c r="HJ209" s="93"/>
      <c r="HK209" s="93"/>
      <c r="HL209" s="93"/>
      <c r="HM209" s="93"/>
      <c r="HN209" s="93"/>
      <c r="HO209" s="93"/>
      <c r="HP209" s="93"/>
      <c r="HQ209" s="93"/>
      <c r="HR209" s="93"/>
      <c r="HS209" s="93"/>
      <c r="HT209" s="93"/>
      <c r="HU209" s="93"/>
      <c r="HV209" s="93"/>
      <c r="HW209" s="93"/>
      <c r="HX209" s="93"/>
      <c r="HY209" s="93"/>
      <c r="HZ209" s="93"/>
      <c r="IA209" s="93"/>
      <c r="IB209" s="93"/>
      <c r="IC209" s="93"/>
      <c r="ID209" s="93"/>
      <c r="IE209" s="93"/>
      <c r="IF209" s="93"/>
      <c r="IG209" s="93"/>
      <c r="IH209" s="93"/>
      <c r="II209" s="93"/>
      <c r="IJ209" s="93"/>
      <c r="IK209" s="93"/>
      <c r="IL209" s="93"/>
      <c r="IM209" s="93"/>
      <c r="IN209" s="93"/>
      <c r="IO209" s="93"/>
      <c r="IP209" s="93"/>
      <c r="IQ209" s="93"/>
      <c r="IR209" s="93"/>
      <c r="IS209" s="93"/>
      <c r="IT209" s="93"/>
      <c r="IU209" s="93"/>
      <c r="IV209" s="93"/>
      <c r="IW209" s="93"/>
      <c r="IX209" s="93"/>
      <c r="IY209" s="93"/>
      <c r="IZ209" s="93"/>
      <c r="JA209" s="93"/>
      <c r="JB209" s="93"/>
      <c r="JC209" s="93"/>
      <c r="JD209" s="93"/>
      <c r="JE209" s="93"/>
      <c r="JF209" s="93"/>
      <c r="JG209" s="93"/>
      <c r="JH209" s="93"/>
      <c r="JI209" s="93"/>
      <c r="JJ209" s="93"/>
      <c r="JK209" s="93"/>
      <c r="JL209" s="93"/>
      <c r="JM209" s="93"/>
      <c r="JN209" s="93"/>
      <c r="JO209" s="93"/>
      <c r="JP209" s="93"/>
      <c r="JQ209" s="93"/>
      <c r="JR209" s="93"/>
      <c r="JS209" s="93"/>
      <c r="JT209" s="93"/>
      <c r="JU209" s="93"/>
      <c r="JV209" s="93"/>
      <c r="JW209" s="93"/>
      <c r="JX209" s="93"/>
      <c r="JY209" s="93"/>
      <c r="JZ209" s="93"/>
      <c r="KA209" s="93"/>
      <c r="KB209" s="93"/>
      <c r="KC209" s="93"/>
      <c r="KD209" s="93"/>
      <c r="KE209" s="93"/>
      <c r="KF209" s="93"/>
      <c r="KG209" s="93"/>
      <c r="KH209" s="93"/>
      <c r="KI209" s="93"/>
      <c r="KJ209" s="93"/>
      <c r="KK209" s="93"/>
      <c r="KL209" s="93"/>
      <c r="KM209" s="93"/>
      <c r="KN209" s="93"/>
      <c r="KO209" s="93"/>
      <c r="KP209" s="93"/>
      <c r="KQ209" s="93"/>
      <c r="KR209" s="93"/>
      <c r="KS209" s="93"/>
      <c r="KT209" s="93"/>
      <c r="KU209" s="93"/>
      <c r="KV209" s="93"/>
      <c r="KW209" s="93"/>
      <c r="KX209" s="93"/>
      <c r="KY209" s="93"/>
      <c r="KZ209" s="93"/>
      <c r="LA209" s="93"/>
      <c r="LB209" s="93"/>
      <c r="LC209" s="93"/>
      <c r="LD209" s="93"/>
      <c r="LE209" s="93"/>
      <c r="LF209" s="93"/>
      <c r="LG209" s="93"/>
      <c r="LH209" s="93"/>
      <c r="LI209" s="93"/>
      <c r="LJ209" s="93"/>
      <c r="LK209" s="93"/>
      <c r="LL209" s="93"/>
      <c r="LM209" s="93"/>
      <c r="LN209" s="93"/>
      <c r="LO209" s="93"/>
      <c r="LP209" s="93"/>
      <c r="LQ209" s="93"/>
      <c r="LR209" s="93"/>
      <c r="LS209" s="93"/>
      <c r="LT209" s="93"/>
      <c r="LU209" s="93"/>
      <c r="LV209" s="93"/>
      <c r="LW209" s="93"/>
      <c r="LX209" s="93"/>
      <c r="LY209" s="93"/>
      <c r="LZ209" s="93"/>
      <c r="MA209" s="93"/>
      <c r="MB209" s="93"/>
      <c r="MC209" s="93"/>
      <c r="MD209" s="93"/>
      <c r="ME209" s="93"/>
      <c r="MF209" s="93"/>
      <c r="MG209" s="93"/>
      <c r="MH209" s="93"/>
      <c r="MI209" s="93"/>
      <c r="MJ209" s="93"/>
      <c r="MK209" s="93"/>
      <c r="ML209" s="93"/>
      <c r="MM209" s="93"/>
      <c r="MN209" s="93"/>
      <c r="MO209" s="93"/>
      <c r="MP209" s="93"/>
      <c r="MQ209" s="93"/>
      <c r="MR209" s="93"/>
      <c r="MS209" s="93"/>
      <c r="MT209" s="93"/>
      <c r="MU209" s="93"/>
      <c r="MV209" s="93"/>
      <c r="MW209" s="93"/>
      <c r="MX209" s="93"/>
      <c r="MY209" s="93"/>
      <c r="MZ209" s="93"/>
      <c r="NA209" s="93"/>
      <c r="NB209" s="93"/>
      <c r="NC209" s="93"/>
      <c r="ND209" s="93"/>
      <c r="NE209" s="93"/>
      <c r="NF209" s="93"/>
      <c r="NG209" s="93"/>
      <c r="NH209" s="93"/>
      <c r="NI209" s="93"/>
      <c r="NJ209" s="93"/>
      <c r="NK209" s="93"/>
      <c r="NL209" s="93"/>
      <c r="NM209" s="93"/>
      <c r="NN209" s="93"/>
      <c r="NO209" s="93"/>
      <c r="NP209" s="93"/>
      <c r="NQ209" s="93"/>
      <c r="NR209" s="93"/>
      <c r="NS209" s="93"/>
      <c r="NT209" s="93"/>
      <c r="NU209" s="93"/>
      <c r="NV209" s="93"/>
      <c r="NW209" s="93"/>
      <c r="NX209" s="93"/>
      <c r="NY209" s="93"/>
      <c r="NZ209" s="93"/>
      <c r="OA209" s="93"/>
      <c r="OB209" s="93"/>
      <c r="OC209" s="93"/>
      <c r="OD209" s="93"/>
      <c r="OE209" s="93"/>
      <c r="OF209" s="93"/>
      <c r="OG209" s="93"/>
      <c r="OH209" s="93"/>
      <c r="OI209" s="93"/>
      <c r="OJ209" s="93"/>
      <c r="OK209" s="93"/>
      <c r="OL209" s="93"/>
      <c r="OM209" s="93"/>
      <c r="ON209" s="93"/>
      <c r="OO209" s="93"/>
      <c r="OP209" s="93"/>
      <c r="OQ209" s="93"/>
      <c r="OR209" s="93"/>
      <c r="OS209" s="93"/>
      <c r="OT209" s="93"/>
      <c r="OU209" s="93"/>
      <c r="OV209" s="93"/>
      <c r="OW209" s="93"/>
      <c r="OX209" s="93"/>
      <c r="OY209" s="93"/>
      <c r="OZ209" s="93"/>
      <c r="PA209" s="93"/>
      <c r="PB209" s="93"/>
      <c r="PC209" s="93"/>
      <c r="PD209" s="93"/>
      <c r="PE209" s="93"/>
      <c r="PF209" s="93"/>
      <c r="PG209" s="93"/>
      <c r="PH209" s="93"/>
      <c r="PI209" s="93"/>
      <c r="PJ209" s="93"/>
      <c r="PK209" s="93"/>
      <c r="PL209" s="93"/>
      <c r="PM209" s="93"/>
      <c r="PN209" s="93"/>
      <c r="PO209" s="93"/>
      <c r="PP209" s="93"/>
      <c r="PQ209" s="93"/>
      <c r="PR209" s="93"/>
      <c r="PS209" s="93"/>
      <c r="PT209" s="93"/>
      <c r="PU209" s="93"/>
      <c r="PV209" s="93"/>
      <c r="PW209" s="93"/>
      <c r="PX209" s="93"/>
      <c r="PY209" s="93"/>
      <c r="PZ209" s="93"/>
      <c r="QA209" s="93"/>
      <c r="QB209" s="93"/>
      <c r="QC209" s="93"/>
      <c r="QD209" s="93"/>
      <c r="QE209" s="93"/>
      <c r="QF209" s="93"/>
      <c r="QG209" s="93"/>
      <c r="QH209" s="93"/>
      <c r="QI209" s="93"/>
      <c r="QJ209" s="93"/>
      <c r="QK209" s="93"/>
      <c r="QL209" s="93"/>
      <c r="QM209" s="93"/>
      <c r="QN209" s="93"/>
      <c r="QO209" s="93"/>
      <c r="QP209" s="93"/>
      <c r="QQ209" s="93"/>
      <c r="QR209" s="93"/>
      <c r="QS209" s="93"/>
      <c r="QT209" s="93"/>
      <c r="QU209" s="93"/>
      <c r="QV209" s="93"/>
      <c r="QW209" s="93"/>
      <c r="QX209" s="93"/>
      <c r="QY209" s="93"/>
      <c r="QZ209" s="93"/>
      <c r="RA209" s="93"/>
      <c r="RB209" s="93"/>
      <c r="RC209" s="93"/>
      <c r="RD209" s="93"/>
      <c r="RE209" s="93"/>
      <c r="RF209" s="93"/>
      <c r="RG209" s="93"/>
      <c r="RH209" s="93"/>
      <c r="RI209" s="93"/>
      <c r="RJ209" s="93"/>
      <c r="RK209" s="93"/>
      <c r="RL209" s="93"/>
      <c r="RM209" s="93"/>
      <c r="RN209" s="93"/>
      <c r="RO209" s="93"/>
      <c r="RP209" s="93"/>
      <c r="RQ209" s="93"/>
      <c r="RR209" s="93"/>
      <c r="RS209" s="93"/>
      <c r="RT209" s="93"/>
      <c r="RU209" s="93"/>
      <c r="RV209" s="93"/>
      <c r="RW209" s="93"/>
      <c r="RX209" s="93"/>
      <c r="RY209" s="93"/>
      <c r="RZ209" s="93"/>
      <c r="SA209" s="93"/>
      <c r="SB209" s="93"/>
      <c r="SC209" s="93"/>
      <c r="SD209" s="93"/>
      <c r="SE209" s="93"/>
      <c r="SF209" s="93"/>
      <c r="SG209" s="93"/>
      <c r="SH209" s="93"/>
      <c r="SI209" s="93"/>
      <c r="SJ209" s="93"/>
      <c r="SK209" s="93"/>
      <c r="SL209" s="93"/>
      <c r="SM209" s="93"/>
      <c r="SN209" s="93"/>
      <c r="SO209" s="93"/>
      <c r="SP209" s="93"/>
      <c r="SQ209" s="93"/>
      <c r="SR209" s="93"/>
      <c r="SS209" s="93"/>
      <c r="ST209" s="93"/>
      <c r="SU209" s="93"/>
      <c r="SV209" s="93"/>
      <c r="SW209" s="93"/>
      <c r="SX209" s="93"/>
      <c r="SY209" s="93"/>
      <c r="SZ209" s="93"/>
      <c r="TA209" s="93"/>
      <c r="TB209" s="93"/>
      <c r="TC209" s="93"/>
      <c r="TD209" s="93"/>
      <c r="TE209" s="93"/>
      <c r="TF209" s="93"/>
      <c r="TG209" s="93"/>
      <c r="TH209" s="93"/>
      <c r="TI209" s="93"/>
      <c r="TJ209" s="93"/>
      <c r="TK209" s="93"/>
      <c r="TL209" s="93"/>
      <c r="TM209" s="93"/>
      <c r="TN209" s="93"/>
      <c r="TO209" s="93"/>
      <c r="TP209" s="93"/>
      <c r="TQ209" s="93"/>
      <c r="TR209" s="93"/>
      <c r="TS209" s="93"/>
      <c r="TT209" s="93"/>
      <c r="TU209" s="93"/>
      <c r="TV209" s="93"/>
      <c r="TW209" s="93"/>
      <c r="TX209" s="93"/>
      <c r="TY209" s="93"/>
      <c r="TZ209" s="93"/>
      <c r="UA209" s="93"/>
      <c r="UB209" s="93"/>
      <c r="UC209" s="93"/>
      <c r="UD209" s="93"/>
      <c r="UE209" s="93"/>
      <c r="UF209" s="93"/>
      <c r="UG209" s="93"/>
      <c r="UH209" s="93"/>
      <c r="UI209" s="93"/>
      <c r="UJ209" s="93"/>
      <c r="UK209" s="93"/>
      <c r="UL209" s="93"/>
      <c r="UM209" s="93"/>
      <c r="UN209" s="93"/>
      <c r="UO209" s="93"/>
      <c r="UP209" s="93"/>
      <c r="UQ209" s="93"/>
      <c r="UR209" s="93"/>
      <c r="US209" s="93"/>
      <c r="UT209" s="93"/>
      <c r="UU209" s="93"/>
      <c r="UV209" s="93"/>
      <c r="UW209" s="93"/>
      <c r="UX209" s="93"/>
      <c r="UY209" s="93"/>
      <c r="UZ209" s="93"/>
      <c r="VA209" s="93"/>
      <c r="VB209" s="93"/>
      <c r="VC209" s="93"/>
      <c r="VD209" s="93"/>
      <c r="VE209" s="93"/>
      <c r="VF209" s="93"/>
      <c r="VG209" s="93"/>
      <c r="VH209" s="93"/>
      <c r="VI209" s="93"/>
      <c r="VJ209" s="93"/>
      <c r="VK209" s="93"/>
      <c r="VL209" s="93"/>
      <c r="VM209" s="93"/>
      <c r="VN209" s="93"/>
      <c r="VO209" s="93"/>
      <c r="VP209" s="93"/>
      <c r="VQ209" s="93"/>
      <c r="VR209" s="93"/>
      <c r="VS209" s="93"/>
      <c r="VT209" s="93"/>
      <c r="VU209" s="93"/>
      <c r="VV209" s="93"/>
      <c r="VW209" s="93"/>
      <c r="VX209" s="93"/>
      <c r="VY209" s="93"/>
      <c r="VZ209" s="93"/>
      <c r="WA209" s="93"/>
      <c r="WB209" s="93"/>
      <c r="WC209" s="93"/>
      <c r="WD209" s="93"/>
      <c r="WE209" s="93"/>
      <c r="WF209" s="93"/>
      <c r="WG209" s="93"/>
      <c r="WH209" s="93"/>
      <c r="WI209" s="93"/>
      <c r="WJ209" s="93"/>
      <c r="WK209" s="93"/>
      <c r="WL209" s="93"/>
      <c r="WM209" s="93"/>
      <c r="WN209" s="93"/>
      <c r="WO209" s="93"/>
      <c r="WP209" s="93"/>
      <c r="WQ209" s="93"/>
      <c r="WR209" s="93"/>
      <c r="WS209" s="93"/>
      <c r="WT209" s="93"/>
      <c r="WU209" s="93"/>
      <c r="WV209" s="93"/>
      <c r="WW209" s="93"/>
      <c r="WX209" s="93"/>
      <c r="WY209" s="93"/>
      <c r="WZ209" s="93"/>
      <c r="XA209" s="93"/>
      <c r="XB209" s="93"/>
      <c r="XC209" s="93"/>
      <c r="XD209" s="93"/>
      <c r="XE209" s="93"/>
      <c r="XF209" s="93"/>
      <c r="XG209" s="93"/>
      <c r="XH209" s="93"/>
      <c r="XI209" s="93"/>
      <c r="XJ209" s="93"/>
      <c r="XK209" s="93"/>
      <c r="XL209" s="93"/>
      <c r="XM209" s="93"/>
      <c r="XN209" s="93"/>
      <c r="XO209" s="93"/>
      <c r="XP209" s="93"/>
      <c r="XQ209" s="93"/>
      <c r="XR209" s="93"/>
      <c r="XS209" s="93"/>
      <c r="XT209" s="93"/>
      <c r="XU209" s="93"/>
      <c r="XV209" s="93"/>
      <c r="XW209" s="93"/>
      <c r="XX209" s="93"/>
      <c r="XY209" s="93"/>
      <c r="XZ209" s="93"/>
      <c r="YA209" s="93"/>
      <c r="YB209" s="93"/>
      <c r="YC209" s="93"/>
      <c r="YD209" s="93"/>
      <c r="YE209" s="93"/>
      <c r="YF209" s="93"/>
      <c r="YG209" s="93"/>
      <c r="YH209" s="93"/>
      <c r="YI209" s="93"/>
      <c r="YJ209" s="93"/>
      <c r="YK209" s="93"/>
      <c r="YL209" s="93"/>
      <c r="YM209" s="93"/>
      <c r="YN209" s="93"/>
      <c r="YO209" s="93"/>
      <c r="YP209" s="93"/>
      <c r="YQ209" s="93"/>
      <c r="YR209" s="93"/>
      <c r="YS209" s="93"/>
      <c r="YT209" s="93"/>
      <c r="YU209" s="93"/>
      <c r="YV209" s="93"/>
      <c r="YW209" s="93"/>
      <c r="YX209" s="93"/>
      <c r="YY209" s="93"/>
      <c r="YZ209" s="93"/>
      <c r="ZA209" s="93"/>
      <c r="ZB209" s="93"/>
      <c r="ZC209" s="93"/>
      <c r="ZD209" s="93"/>
      <c r="ZE209" s="93"/>
      <c r="ZF209" s="93"/>
      <c r="ZG209" s="93"/>
      <c r="ZH209" s="93"/>
      <c r="ZI209" s="93"/>
      <c r="ZJ209" s="93"/>
      <c r="ZK209" s="93"/>
      <c r="ZL209" s="93"/>
      <c r="ZM209" s="93"/>
      <c r="ZN209" s="93"/>
      <c r="ZO209" s="93"/>
      <c r="ZP209" s="93"/>
      <c r="ZQ209" s="93"/>
      <c r="ZR209" s="93"/>
      <c r="ZS209" s="93"/>
      <c r="ZT209" s="93"/>
      <c r="ZU209" s="93"/>
      <c r="ZV209" s="93"/>
      <c r="ZW209" s="93"/>
      <c r="ZX209" s="93"/>
      <c r="ZY209" s="93"/>
      <c r="ZZ209" s="93"/>
      <c r="AAA209" s="93"/>
      <c r="AAB209" s="93"/>
      <c r="AAC209" s="93"/>
      <c r="AAD209" s="93"/>
      <c r="AAE209" s="93"/>
      <c r="AAF209" s="93"/>
      <c r="AAG209" s="93"/>
      <c r="AAH209" s="93"/>
      <c r="AAI209" s="93"/>
      <c r="AAJ209" s="93"/>
      <c r="AAK209" s="93"/>
      <c r="AAL209" s="93"/>
      <c r="AAM209" s="93"/>
      <c r="AAN209" s="93"/>
      <c r="AAO209" s="93"/>
      <c r="AAP209" s="93"/>
      <c r="AAQ209" s="93"/>
      <c r="AAR209" s="93"/>
      <c r="AAS209" s="93"/>
      <c r="AAT209" s="93"/>
      <c r="AAU209" s="93"/>
      <c r="AAV209" s="93"/>
      <c r="AAW209" s="93"/>
      <c r="AAX209" s="93"/>
      <c r="AAY209" s="93"/>
      <c r="AAZ209" s="93"/>
      <c r="ABA209" s="93"/>
      <c r="ABB209" s="93"/>
      <c r="ABC209" s="93"/>
      <c r="ABD209" s="93"/>
      <c r="ABE209" s="93"/>
      <c r="ABF209" s="93"/>
      <c r="ABG209" s="93"/>
      <c r="ABH209" s="93"/>
      <c r="ABI209" s="93"/>
      <c r="ABJ209" s="93"/>
      <c r="ABK209" s="93"/>
      <c r="ABL209" s="93"/>
      <c r="ABM209" s="93"/>
      <c r="ABN209" s="93"/>
      <c r="ABO209" s="93"/>
      <c r="ABP209" s="93"/>
      <c r="ABQ209" s="93"/>
      <c r="ABR209" s="93"/>
      <c r="ABS209" s="93"/>
      <c r="ABT209" s="93"/>
      <c r="ABU209" s="93"/>
      <c r="ABV209" s="93"/>
      <c r="ABW209" s="93"/>
      <c r="ABX209" s="93"/>
      <c r="ABY209" s="93"/>
      <c r="ABZ209" s="93"/>
      <c r="ACA209" s="93"/>
      <c r="ACB209" s="93"/>
      <c r="ACC209" s="93"/>
      <c r="ACD209" s="93"/>
      <c r="ACE209" s="93"/>
      <c r="ACF209" s="93"/>
      <c r="ACG209" s="93"/>
      <c r="ACH209" s="93"/>
      <c r="ACI209" s="93"/>
      <c r="ACJ209" s="93"/>
      <c r="ACK209" s="93"/>
      <c r="ACL209" s="93"/>
      <c r="ACM209" s="93"/>
      <c r="ACN209" s="93"/>
      <c r="ACO209" s="93"/>
      <c r="ACP209" s="93"/>
      <c r="ACQ209" s="93"/>
      <c r="ACR209" s="93"/>
      <c r="ACS209" s="93"/>
      <c r="ACT209" s="93"/>
      <c r="ACU209" s="93"/>
      <c r="ACV209" s="93"/>
      <c r="ACW209" s="93"/>
      <c r="ACX209" s="93"/>
      <c r="ACY209" s="93"/>
      <c r="ACZ209" s="93"/>
      <c r="ADA209" s="93"/>
      <c r="ADB209" s="93"/>
      <c r="ADC209" s="93"/>
      <c r="ADD209" s="93"/>
      <c r="ADE209" s="93"/>
      <c r="ADF209" s="93"/>
      <c r="ADG209" s="93"/>
      <c r="ADH209" s="93"/>
      <c r="ADI209" s="93"/>
      <c r="ADJ209" s="93"/>
      <c r="ADK209" s="93"/>
      <c r="ADL209" s="93"/>
      <c r="ADM209" s="93"/>
      <c r="ADN209" s="93"/>
      <c r="ADO209" s="93"/>
      <c r="ADP209" s="93"/>
      <c r="ADQ209" s="93"/>
      <c r="ADR209" s="93"/>
      <c r="ADS209" s="93"/>
      <c r="ADT209" s="93"/>
      <c r="ADU209" s="93"/>
      <c r="ADV209" s="93"/>
      <c r="ADW209" s="93"/>
      <c r="ADX209" s="93"/>
      <c r="ADY209" s="93"/>
      <c r="ADZ209" s="93"/>
      <c r="AEA209" s="93"/>
      <c r="AEB209" s="93"/>
      <c r="AEC209" s="93"/>
      <c r="AED209" s="93"/>
      <c r="AEE209" s="93"/>
      <c r="AEF209" s="93"/>
      <c r="AEG209" s="93"/>
      <c r="AEH209" s="93"/>
      <c r="AEI209" s="93"/>
      <c r="AEJ209" s="93"/>
      <c r="AEK209" s="93"/>
      <c r="AEL209" s="93"/>
      <c r="AEM209" s="93"/>
      <c r="AEN209" s="93"/>
      <c r="AEO209" s="93"/>
      <c r="AEP209" s="93"/>
      <c r="AEQ209" s="93"/>
      <c r="AER209" s="93"/>
      <c r="AES209" s="93"/>
      <c r="AET209" s="93"/>
      <c r="AEU209" s="93"/>
      <c r="AEV209" s="93"/>
      <c r="AEW209" s="93"/>
      <c r="AEX209" s="93"/>
      <c r="AEY209" s="93"/>
      <c r="AEZ209" s="93"/>
      <c r="AFA209" s="93"/>
      <c r="AFB209" s="93"/>
      <c r="AFC209" s="93"/>
      <c r="AFD209" s="93"/>
      <c r="AFE209" s="93"/>
      <c r="AFF209" s="93"/>
      <c r="AFG209" s="93"/>
      <c r="AFH209" s="93"/>
      <c r="AFI209" s="93"/>
      <c r="AFJ209" s="93"/>
      <c r="AFK209" s="93"/>
      <c r="AFL209" s="93"/>
      <c r="AFM209" s="93"/>
      <c r="AFN209" s="93"/>
      <c r="AFO209" s="93"/>
      <c r="AFP209" s="93"/>
      <c r="AFQ209" s="93"/>
      <c r="AFR209" s="93"/>
      <c r="AFS209" s="93"/>
      <c r="AFT209" s="93"/>
      <c r="AFU209" s="93"/>
      <c r="AFV209" s="93"/>
      <c r="AFW209" s="93"/>
      <c r="AFX209" s="93"/>
      <c r="AFY209" s="93"/>
      <c r="AFZ209" s="93"/>
      <c r="AGA209" s="93"/>
      <c r="AGB209" s="93"/>
      <c r="AGC209" s="93"/>
      <c r="AGD209" s="93"/>
      <c r="AGE209" s="93"/>
      <c r="AGF209" s="93"/>
      <c r="AGG209" s="93"/>
      <c r="AGH209" s="93"/>
      <c r="AGI209" s="93"/>
      <c r="AGJ209" s="93"/>
      <c r="AGK209" s="93"/>
      <c r="AGL209" s="93"/>
      <c r="AGM209" s="93"/>
      <c r="AGN209" s="93"/>
      <c r="AGO209" s="93"/>
      <c r="AGP209" s="93"/>
      <c r="AGQ209" s="93"/>
      <c r="AGR209" s="93"/>
      <c r="AGS209" s="93"/>
      <c r="AGT209" s="93"/>
      <c r="AGU209" s="93"/>
      <c r="AGV209" s="93"/>
      <c r="AGW209" s="93"/>
      <c r="AGX209" s="93"/>
      <c r="AGY209" s="93"/>
      <c r="AGZ209" s="93"/>
      <c r="AHA209" s="93"/>
      <c r="AHB209" s="93"/>
      <c r="AHC209" s="93"/>
      <c r="AHD209" s="93"/>
      <c r="AHE209" s="93"/>
      <c r="AHF209" s="93"/>
      <c r="AHG209" s="93"/>
      <c r="AHH209" s="93"/>
      <c r="AHI209" s="93"/>
      <c r="AHJ209" s="93"/>
      <c r="AHK209" s="93"/>
      <c r="AHL209" s="93"/>
      <c r="AHM209" s="93"/>
      <c r="AHN209" s="93"/>
      <c r="AHO209" s="93"/>
      <c r="AHP209" s="93"/>
      <c r="AHQ209" s="93"/>
      <c r="AHR209" s="93"/>
      <c r="AHS209" s="93"/>
      <c r="AHT209" s="93"/>
      <c r="AHU209" s="93"/>
      <c r="AHV209" s="93"/>
      <c r="AHW209" s="93"/>
      <c r="AHX209" s="93"/>
      <c r="AHY209" s="93"/>
      <c r="AHZ209" s="93"/>
      <c r="AIA209" s="93"/>
      <c r="AIB209" s="93"/>
      <c r="AIC209" s="93"/>
      <c r="AID209" s="93"/>
      <c r="AIE209" s="93"/>
      <c r="AIF209" s="93"/>
      <c r="AIG209" s="93"/>
      <c r="AIH209" s="93"/>
      <c r="AII209" s="93"/>
      <c r="AIJ209" s="93"/>
      <c r="AIK209" s="93"/>
      <c r="AIL209" s="93"/>
      <c r="AIM209" s="93"/>
      <c r="AIN209" s="93"/>
      <c r="AIO209" s="93"/>
      <c r="AIP209" s="93"/>
      <c r="AIQ209" s="93"/>
      <c r="AIR209" s="93"/>
      <c r="AIS209" s="93"/>
      <c r="AIT209" s="93"/>
      <c r="AIU209" s="93"/>
      <c r="AIV209" s="93"/>
      <c r="AIW209" s="93"/>
      <c r="AIX209" s="93"/>
      <c r="AIY209" s="93"/>
      <c r="AIZ209" s="93"/>
      <c r="AJA209" s="93"/>
      <c r="AJB209" s="93"/>
      <c r="AJC209" s="93"/>
      <c r="AJD209" s="93"/>
      <c r="AJE209" s="93"/>
      <c r="AJF209" s="93"/>
      <c r="AJG209" s="93"/>
      <c r="AJH209" s="93"/>
      <c r="AJI209" s="93"/>
      <c r="AJJ209" s="93"/>
      <c r="AJK209" s="93"/>
      <c r="AJL209" s="93"/>
      <c r="AJM209" s="93"/>
      <c r="AJN209" s="93"/>
      <c r="AJO209" s="93"/>
      <c r="AJP209" s="93"/>
      <c r="AJQ209" s="93"/>
      <c r="AJR209" s="93"/>
      <c r="AJS209" s="93"/>
      <c r="AJT209" s="93"/>
      <c r="AJU209" s="93"/>
      <c r="AJV209" s="93"/>
      <c r="AJW209" s="93"/>
      <c r="AJX209" s="93"/>
      <c r="AJY209" s="93"/>
      <c r="AJZ209" s="93"/>
      <c r="AKA209" s="93"/>
      <c r="AKB209" s="93"/>
      <c r="AKC209" s="93"/>
      <c r="AKD209" s="93"/>
      <c r="AKE209" s="93"/>
      <c r="AKF209" s="93"/>
      <c r="AKG209" s="93"/>
      <c r="AKH209" s="93"/>
      <c r="AKI209" s="93"/>
      <c r="AKJ209" s="93"/>
      <c r="AKK209" s="93"/>
      <c r="AKL209" s="93"/>
      <c r="AKM209" s="93"/>
      <c r="AKN209" s="93"/>
      <c r="AKO209" s="93"/>
      <c r="AKP209" s="93"/>
      <c r="AKQ209" s="93"/>
      <c r="AKR209" s="93"/>
      <c r="AKS209" s="93"/>
      <c r="AKT209" s="93"/>
      <c r="AKU209" s="93"/>
      <c r="AKV209" s="93"/>
      <c r="AKW209" s="93"/>
      <c r="AKX209" s="93"/>
      <c r="AKY209" s="93"/>
      <c r="AKZ209" s="93"/>
      <c r="ALA209" s="93"/>
      <c r="ALB209" s="93"/>
      <c r="ALC209" s="93"/>
      <c r="ALD209" s="93"/>
      <c r="ALE209" s="93"/>
      <c r="ALF209" s="93"/>
      <c r="ALG209" s="93"/>
      <c r="ALH209" s="93"/>
      <c r="ALI209" s="93"/>
      <c r="ALJ209" s="93"/>
      <c r="ALK209" s="93"/>
      <c r="ALL209" s="93"/>
      <c r="ALM209" s="93"/>
      <c r="ALN209" s="93"/>
      <c r="ALO209" s="93"/>
      <c r="ALP209" s="93"/>
      <c r="ALQ209" s="93"/>
      <c r="ALR209" s="93"/>
      <c r="ALS209" s="93"/>
      <c r="ALT209" s="93"/>
      <c r="ALU209" s="93"/>
      <c r="ALV209" s="93"/>
      <c r="ALW209" s="93"/>
      <c r="ALX209" s="93"/>
      <c r="ALY209" s="93"/>
      <c r="ALZ209" s="93"/>
      <c r="AMA209" s="93"/>
      <c r="AMB209" s="93"/>
      <c r="AMC209" s="93"/>
      <c r="AMD209" s="93"/>
      <c r="AME209" s="93"/>
      <c r="AMF209" s="93"/>
      <c r="AMG209" s="93"/>
      <c r="AMH209" s="93"/>
    </row>
    <row r="210" spans="1:1022" ht="93.75" customHeight="1" x14ac:dyDescent="0.3">
      <c r="A210" s="430">
        <v>60</v>
      </c>
      <c r="B210" s="433" t="s">
        <v>712</v>
      </c>
      <c r="C210" s="367"/>
      <c r="D210" s="433" t="s">
        <v>81</v>
      </c>
      <c r="E210" s="433" t="s">
        <v>1382</v>
      </c>
      <c r="F210" s="427"/>
      <c r="G210" s="457"/>
      <c r="H210" s="368"/>
      <c r="I210" s="369"/>
      <c r="J210" s="136" t="s">
        <v>749</v>
      </c>
      <c r="K210" s="119" t="s">
        <v>1401</v>
      </c>
      <c r="L210" s="369"/>
      <c r="M210" s="369"/>
      <c r="N210" s="398"/>
      <c r="O210" s="369"/>
      <c r="P210" s="487"/>
      <c r="Q210" s="385"/>
      <c r="R210" s="393"/>
      <c r="S210" s="489"/>
      <c r="T210" s="385"/>
      <c r="U210" s="483"/>
      <c r="V210" s="136" t="s">
        <v>131</v>
      </c>
      <c r="W210" s="116" t="s">
        <v>1402</v>
      </c>
      <c r="X210" s="117" t="s">
        <v>1403</v>
      </c>
      <c r="Y210" s="118" t="s">
        <v>1117</v>
      </c>
      <c r="Z210" s="119" t="s">
        <v>95</v>
      </c>
      <c r="AA210" s="120" t="str">
        <f t="shared" si="5"/>
        <v>Probabilidad</v>
      </c>
      <c r="AB210" s="121" t="s">
        <v>740</v>
      </c>
      <c r="AC210" s="121" t="s">
        <v>728</v>
      </c>
      <c r="AD210" s="122" t="str">
        <f t="shared" si="6"/>
        <v>30%</v>
      </c>
      <c r="AE210" s="121" t="s">
        <v>729</v>
      </c>
      <c r="AF210" s="121" t="s">
        <v>730</v>
      </c>
      <c r="AG210" s="121" t="s">
        <v>731</v>
      </c>
      <c r="AH210" s="123">
        <f t="shared" si="272"/>
        <v>0.10584</v>
      </c>
      <c r="AI210" s="122">
        <f t="shared" si="7"/>
        <v>0.10584</v>
      </c>
      <c r="AJ210" s="484"/>
      <c r="AK210" s="388"/>
      <c r="AL210" s="124">
        <f t="shared" si="271"/>
        <v>0.6</v>
      </c>
      <c r="AM210" s="485"/>
      <c r="AN210" s="388"/>
      <c r="AO210" s="482"/>
      <c r="AP210" s="367"/>
      <c r="AQ210" s="120" t="s">
        <v>136</v>
      </c>
      <c r="AR210" s="134" t="s">
        <v>94</v>
      </c>
      <c r="AS210" s="134" t="s">
        <v>94</v>
      </c>
      <c r="AT210" s="134" t="s">
        <v>94</v>
      </c>
      <c r="AU210" s="134" t="s">
        <v>94</v>
      </c>
      <c r="AV210" s="459"/>
      <c r="AW210" s="142" t="s">
        <v>131</v>
      </c>
      <c r="AX210" s="253" t="s">
        <v>2866</v>
      </c>
      <c r="AY210" s="271" t="s">
        <v>3058</v>
      </c>
      <c r="AZ210" s="271" t="s">
        <v>3059</v>
      </c>
      <c r="BA210" s="142" t="s">
        <v>136</v>
      </c>
      <c r="BB210" s="128"/>
      <c r="BC210" s="128"/>
      <c r="BD210" s="128"/>
      <c r="BE210" s="373"/>
      <c r="BF210" s="374"/>
      <c r="BG210" s="374"/>
      <c r="BH210" s="131"/>
      <c r="BI210" s="93"/>
      <c r="BJ210" s="93"/>
      <c r="BK210" s="93"/>
      <c r="BL210" s="93"/>
      <c r="BM210" s="93"/>
      <c r="BN210" s="93"/>
      <c r="BO210" s="93"/>
      <c r="BP210" s="93"/>
      <c r="BQ210" s="93"/>
      <c r="BR210" s="93"/>
      <c r="BS210" s="93"/>
      <c r="BT210" s="93"/>
      <c r="BU210" s="93"/>
      <c r="BV210" s="93"/>
      <c r="BW210" s="93"/>
      <c r="BX210" s="93"/>
      <c r="BY210" s="93"/>
      <c r="BZ210" s="93"/>
      <c r="CA210" s="93"/>
      <c r="CB210" s="93"/>
      <c r="CC210" s="93"/>
      <c r="CD210" s="93"/>
      <c r="CE210" s="93"/>
      <c r="CF210" s="93"/>
      <c r="CG210" s="93"/>
      <c r="CH210" s="93"/>
      <c r="CI210" s="93"/>
      <c r="CJ210" s="93"/>
      <c r="CK210" s="93"/>
      <c r="CL210" s="93"/>
      <c r="CM210" s="93"/>
      <c r="CN210" s="93"/>
      <c r="CO210" s="93"/>
      <c r="CP210" s="93"/>
      <c r="CQ210" s="93"/>
      <c r="CR210" s="93"/>
      <c r="CS210" s="93"/>
      <c r="CT210" s="93"/>
      <c r="CU210" s="93"/>
      <c r="CV210" s="93"/>
      <c r="CW210" s="93"/>
      <c r="CX210" s="93"/>
      <c r="CY210" s="93"/>
      <c r="CZ210" s="93"/>
      <c r="DA210" s="93"/>
      <c r="DB210" s="93"/>
      <c r="DC210" s="93"/>
      <c r="DD210" s="93"/>
      <c r="DE210" s="93"/>
      <c r="DF210" s="93"/>
      <c r="DG210" s="93"/>
      <c r="DH210" s="93"/>
      <c r="DI210" s="93"/>
      <c r="DJ210" s="93"/>
      <c r="DK210" s="93"/>
      <c r="DL210" s="93"/>
      <c r="DM210" s="93"/>
      <c r="DN210" s="93"/>
      <c r="DO210" s="93"/>
      <c r="DP210" s="93"/>
      <c r="DQ210" s="93"/>
      <c r="DR210" s="93"/>
      <c r="DS210" s="93"/>
      <c r="DT210" s="93"/>
      <c r="DU210" s="93"/>
      <c r="DV210" s="93"/>
      <c r="DW210" s="93"/>
      <c r="DX210" s="93"/>
      <c r="DY210" s="93"/>
      <c r="DZ210" s="93"/>
      <c r="EA210" s="93"/>
      <c r="EB210" s="93"/>
      <c r="EC210" s="93"/>
      <c r="ED210" s="93"/>
      <c r="EE210" s="93"/>
      <c r="EF210" s="93"/>
      <c r="EG210" s="93"/>
      <c r="EH210" s="93"/>
      <c r="EI210" s="93"/>
      <c r="EJ210" s="93"/>
      <c r="EK210" s="93"/>
      <c r="EL210" s="93"/>
      <c r="EM210" s="93"/>
      <c r="EN210" s="93"/>
      <c r="EO210" s="93"/>
      <c r="EP210" s="93"/>
      <c r="EQ210" s="93"/>
      <c r="ER210" s="93"/>
      <c r="ES210" s="93"/>
      <c r="ET210" s="93"/>
      <c r="EU210" s="93"/>
      <c r="EV210" s="93"/>
      <c r="EW210" s="93"/>
      <c r="EX210" s="93"/>
      <c r="EY210" s="93"/>
      <c r="EZ210" s="93"/>
      <c r="FA210" s="93"/>
      <c r="FB210" s="93"/>
      <c r="FC210" s="93"/>
      <c r="FD210" s="93"/>
      <c r="FE210" s="93"/>
      <c r="FF210" s="93"/>
      <c r="FG210" s="93"/>
      <c r="FH210" s="93"/>
      <c r="FI210" s="93"/>
      <c r="FJ210" s="93"/>
      <c r="FK210" s="93"/>
      <c r="FL210" s="93"/>
      <c r="FM210" s="93"/>
      <c r="FN210" s="93"/>
      <c r="FO210" s="93"/>
      <c r="FP210" s="93"/>
      <c r="FQ210" s="93"/>
      <c r="FR210" s="93"/>
      <c r="FS210" s="93"/>
      <c r="FT210" s="93"/>
      <c r="FU210" s="93"/>
      <c r="FV210" s="93"/>
      <c r="FW210" s="93"/>
      <c r="FX210" s="93"/>
      <c r="FY210" s="93"/>
      <c r="FZ210" s="93"/>
      <c r="GA210" s="93"/>
      <c r="GB210" s="93"/>
      <c r="GC210" s="93"/>
      <c r="GD210" s="93"/>
      <c r="GE210" s="93"/>
      <c r="GF210" s="93"/>
      <c r="GG210" s="93"/>
      <c r="GH210" s="93"/>
      <c r="GI210" s="93"/>
      <c r="GJ210" s="93"/>
      <c r="GK210" s="93"/>
      <c r="GL210" s="93"/>
      <c r="GM210" s="93"/>
      <c r="GN210" s="93"/>
      <c r="GO210" s="93"/>
      <c r="GP210" s="93"/>
      <c r="GQ210" s="93"/>
      <c r="GR210" s="93"/>
      <c r="GS210" s="93"/>
      <c r="GT210" s="93"/>
      <c r="GU210" s="93"/>
      <c r="GV210" s="93"/>
      <c r="GW210" s="93"/>
      <c r="GX210" s="93"/>
      <c r="GY210" s="93"/>
      <c r="GZ210" s="93"/>
      <c r="HA210" s="93"/>
      <c r="HB210" s="93"/>
      <c r="HC210" s="93"/>
      <c r="HD210" s="93"/>
      <c r="HE210" s="93"/>
      <c r="HF210" s="93"/>
      <c r="HG210" s="93"/>
      <c r="HH210" s="93"/>
      <c r="HI210" s="93"/>
      <c r="HJ210" s="93"/>
      <c r="HK210" s="93"/>
      <c r="HL210" s="93"/>
      <c r="HM210" s="93"/>
      <c r="HN210" s="93"/>
      <c r="HO210" s="93"/>
      <c r="HP210" s="93"/>
      <c r="HQ210" s="93"/>
      <c r="HR210" s="93"/>
      <c r="HS210" s="93"/>
      <c r="HT210" s="93"/>
      <c r="HU210" s="93"/>
      <c r="HV210" s="93"/>
      <c r="HW210" s="93"/>
      <c r="HX210" s="93"/>
      <c r="HY210" s="93"/>
      <c r="HZ210" s="93"/>
      <c r="IA210" s="93"/>
      <c r="IB210" s="93"/>
      <c r="IC210" s="93"/>
      <c r="ID210" s="93"/>
      <c r="IE210" s="93"/>
      <c r="IF210" s="93"/>
      <c r="IG210" s="93"/>
      <c r="IH210" s="93"/>
      <c r="II210" s="93"/>
      <c r="IJ210" s="93"/>
      <c r="IK210" s="93"/>
      <c r="IL210" s="93"/>
      <c r="IM210" s="93"/>
      <c r="IN210" s="93"/>
      <c r="IO210" s="93"/>
      <c r="IP210" s="93"/>
      <c r="IQ210" s="93"/>
      <c r="IR210" s="93"/>
      <c r="IS210" s="93"/>
      <c r="IT210" s="93"/>
      <c r="IU210" s="93"/>
      <c r="IV210" s="93"/>
      <c r="IW210" s="93"/>
      <c r="IX210" s="93"/>
      <c r="IY210" s="93"/>
      <c r="IZ210" s="93"/>
      <c r="JA210" s="93"/>
      <c r="JB210" s="93"/>
      <c r="JC210" s="93"/>
      <c r="JD210" s="93"/>
      <c r="JE210" s="93"/>
      <c r="JF210" s="93"/>
      <c r="JG210" s="93"/>
      <c r="JH210" s="93"/>
      <c r="JI210" s="93"/>
      <c r="JJ210" s="93"/>
      <c r="JK210" s="93"/>
      <c r="JL210" s="93"/>
      <c r="JM210" s="93"/>
      <c r="JN210" s="93"/>
      <c r="JO210" s="93"/>
      <c r="JP210" s="93"/>
      <c r="JQ210" s="93"/>
      <c r="JR210" s="93"/>
      <c r="JS210" s="93"/>
      <c r="JT210" s="93"/>
      <c r="JU210" s="93"/>
      <c r="JV210" s="93"/>
      <c r="JW210" s="93"/>
      <c r="JX210" s="93"/>
      <c r="JY210" s="93"/>
      <c r="JZ210" s="93"/>
      <c r="KA210" s="93"/>
      <c r="KB210" s="93"/>
      <c r="KC210" s="93"/>
      <c r="KD210" s="93"/>
      <c r="KE210" s="93"/>
      <c r="KF210" s="93"/>
      <c r="KG210" s="93"/>
      <c r="KH210" s="93"/>
      <c r="KI210" s="93"/>
      <c r="KJ210" s="93"/>
      <c r="KK210" s="93"/>
      <c r="KL210" s="93"/>
      <c r="KM210" s="93"/>
      <c r="KN210" s="93"/>
      <c r="KO210" s="93"/>
      <c r="KP210" s="93"/>
      <c r="KQ210" s="93"/>
      <c r="KR210" s="93"/>
      <c r="KS210" s="93"/>
      <c r="KT210" s="93"/>
      <c r="KU210" s="93"/>
      <c r="KV210" s="93"/>
      <c r="KW210" s="93"/>
      <c r="KX210" s="93"/>
      <c r="KY210" s="93"/>
      <c r="KZ210" s="93"/>
      <c r="LA210" s="93"/>
      <c r="LB210" s="93"/>
      <c r="LC210" s="93"/>
      <c r="LD210" s="93"/>
      <c r="LE210" s="93"/>
      <c r="LF210" s="93"/>
      <c r="LG210" s="93"/>
      <c r="LH210" s="93"/>
      <c r="LI210" s="93"/>
      <c r="LJ210" s="93"/>
      <c r="LK210" s="93"/>
      <c r="LL210" s="93"/>
      <c r="LM210" s="93"/>
      <c r="LN210" s="93"/>
      <c r="LO210" s="93"/>
      <c r="LP210" s="93"/>
      <c r="LQ210" s="93"/>
      <c r="LR210" s="93"/>
      <c r="LS210" s="93"/>
      <c r="LT210" s="93"/>
      <c r="LU210" s="93"/>
      <c r="LV210" s="93"/>
      <c r="LW210" s="93"/>
      <c r="LX210" s="93"/>
      <c r="LY210" s="93"/>
      <c r="LZ210" s="93"/>
      <c r="MA210" s="93"/>
      <c r="MB210" s="93"/>
      <c r="MC210" s="93"/>
      <c r="MD210" s="93"/>
      <c r="ME210" s="93"/>
      <c r="MF210" s="93"/>
      <c r="MG210" s="93"/>
      <c r="MH210" s="93"/>
      <c r="MI210" s="93"/>
      <c r="MJ210" s="93"/>
      <c r="MK210" s="93"/>
      <c r="ML210" s="93"/>
      <c r="MM210" s="93"/>
      <c r="MN210" s="93"/>
      <c r="MO210" s="93"/>
      <c r="MP210" s="93"/>
      <c r="MQ210" s="93"/>
      <c r="MR210" s="93"/>
      <c r="MS210" s="93"/>
      <c r="MT210" s="93"/>
      <c r="MU210" s="93"/>
      <c r="MV210" s="93"/>
      <c r="MW210" s="93"/>
      <c r="MX210" s="93"/>
      <c r="MY210" s="93"/>
      <c r="MZ210" s="93"/>
      <c r="NA210" s="93"/>
      <c r="NB210" s="93"/>
      <c r="NC210" s="93"/>
      <c r="ND210" s="93"/>
      <c r="NE210" s="93"/>
      <c r="NF210" s="93"/>
      <c r="NG210" s="93"/>
      <c r="NH210" s="93"/>
      <c r="NI210" s="93"/>
      <c r="NJ210" s="93"/>
      <c r="NK210" s="93"/>
      <c r="NL210" s="93"/>
      <c r="NM210" s="93"/>
      <c r="NN210" s="93"/>
      <c r="NO210" s="93"/>
      <c r="NP210" s="93"/>
      <c r="NQ210" s="93"/>
      <c r="NR210" s="93"/>
      <c r="NS210" s="93"/>
      <c r="NT210" s="93"/>
      <c r="NU210" s="93"/>
      <c r="NV210" s="93"/>
      <c r="NW210" s="93"/>
      <c r="NX210" s="93"/>
      <c r="NY210" s="93"/>
      <c r="NZ210" s="93"/>
      <c r="OA210" s="93"/>
      <c r="OB210" s="93"/>
      <c r="OC210" s="93"/>
      <c r="OD210" s="93"/>
      <c r="OE210" s="93"/>
      <c r="OF210" s="93"/>
      <c r="OG210" s="93"/>
      <c r="OH210" s="93"/>
      <c r="OI210" s="93"/>
      <c r="OJ210" s="93"/>
      <c r="OK210" s="93"/>
      <c r="OL210" s="93"/>
      <c r="OM210" s="93"/>
      <c r="ON210" s="93"/>
      <c r="OO210" s="93"/>
      <c r="OP210" s="93"/>
      <c r="OQ210" s="93"/>
      <c r="OR210" s="93"/>
      <c r="OS210" s="93"/>
      <c r="OT210" s="93"/>
      <c r="OU210" s="93"/>
      <c r="OV210" s="93"/>
      <c r="OW210" s="93"/>
      <c r="OX210" s="93"/>
      <c r="OY210" s="93"/>
      <c r="OZ210" s="93"/>
      <c r="PA210" s="93"/>
      <c r="PB210" s="93"/>
      <c r="PC210" s="93"/>
      <c r="PD210" s="93"/>
      <c r="PE210" s="93"/>
      <c r="PF210" s="93"/>
      <c r="PG210" s="93"/>
      <c r="PH210" s="93"/>
      <c r="PI210" s="93"/>
      <c r="PJ210" s="93"/>
      <c r="PK210" s="93"/>
      <c r="PL210" s="93"/>
      <c r="PM210" s="93"/>
      <c r="PN210" s="93"/>
      <c r="PO210" s="93"/>
      <c r="PP210" s="93"/>
      <c r="PQ210" s="93"/>
      <c r="PR210" s="93"/>
      <c r="PS210" s="93"/>
      <c r="PT210" s="93"/>
      <c r="PU210" s="93"/>
      <c r="PV210" s="93"/>
      <c r="PW210" s="93"/>
      <c r="PX210" s="93"/>
      <c r="PY210" s="93"/>
      <c r="PZ210" s="93"/>
      <c r="QA210" s="93"/>
      <c r="QB210" s="93"/>
      <c r="QC210" s="93"/>
      <c r="QD210" s="93"/>
      <c r="QE210" s="93"/>
      <c r="QF210" s="93"/>
      <c r="QG210" s="93"/>
      <c r="QH210" s="93"/>
      <c r="QI210" s="93"/>
      <c r="QJ210" s="93"/>
      <c r="QK210" s="93"/>
      <c r="QL210" s="93"/>
      <c r="QM210" s="93"/>
      <c r="QN210" s="93"/>
      <c r="QO210" s="93"/>
      <c r="QP210" s="93"/>
      <c r="QQ210" s="93"/>
      <c r="QR210" s="93"/>
      <c r="QS210" s="93"/>
      <c r="QT210" s="93"/>
      <c r="QU210" s="93"/>
      <c r="QV210" s="93"/>
      <c r="QW210" s="93"/>
      <c r="QX210" s="93"/>
      <c r="QY210" s="93"/>
      <c r="QZ210" s="93"/>
      <c r="RA210" s="93"/>
      <c r="RB210" s="93"/>
      <c r="RC210" s="93"/>
      <c r="RD210" s="93"/>
      <c r="RE210" s="93"/>
      <c r="RF210" s="93"/>
      <c r="RG210" s="93"/>
      <c r="RH210" s="93"/>
      <c r="RI210" s="93"/>
      <c r="RJ210" s="93"/>
      <c r="RK210" s="93"/>
      <c r="RL210" s="93"/>
      <c r="RM210" s="93"/>
      <c r="RN210" s="93"/>
      <c r="RO210" s="93"/>
      <c r="RP210" s="93"/>
      <c r="RQ210" s="93"/>
      <c r="RR210" s="93"/>
      <c r="RS210" s="93"/>
      <c r="RT210" s="93"/>
      <c r="RU210" s="93"/>
      <c r="RV210" s="93"/>
      <c r="RW210" s="93"/>
      <c r="RX210" s="93"/>
      <c r="RY210" s="93"/>
      <c r="RZ210" s="93"/>
      <c r="SA210" s="93"/>
      <c r="SB210" s="93"/>
      <c r="SC210" s="93"/>
      <c r="SD210" s="93"/>
      <c r="SE210" s="93"/>
      <c r="SF210" s="93"/>
      <c r="SG210" s="93"/>
      <c r="SH210" s="93"/>
      <c r="SI210" s="93"/>
      <c r="SJ210" s="93"/>
      <c r="SK210" s="93"/>
      <c r="SL210" s="93"/>
      <c r="SM210" s="93"/>
      <c r="SN210" s="93"/>
      <c r="SO210" s="93"/>
      <c r="SP210" s="93"/>
      <c r="SQ210" s="93"/>
      <c r="SR210" s="93"/>
      <c r="SS210" s="93"/>
      <c r="ST210" s="93"/>
      <c r="SU210" s="93"/>
      <c r="SV210" s="93"/>
      <c r="SW210" s="93"/>
      <c r="SX210" s="93"/>
      <c r="SY210" s="93"/>
      <c r="SZ210" s="93"/>
      <c r="TA210" s="93"/>
      <c r="TB210" s="93"/>
      <c r="TC210" s="93"/>
      <c r="TD210" s="93"/>
      <c r="TE210" s="93"/>
      <c r="TF210" s="93"/>
      <c r="TG210" s="93"/>
      <c r="TH210" s="93"/>
      <c r="TI210" s="93"/>
      <c r="TJ210" s="93"/>
      <c r="TK210" s="93"/>
      <c r="TL210" s="93"/>
      <c r="TM210" s="93"/>
      <c r="TN210" s="93"/>
      <c r="TO210" s="93"/>
      <c r="TP210" s="93"/>
      <c r="TQ210" s="93"/>
      <c r="TR210" s="93"/>
      <c r="TS210" s="93"/>
      <c r="TT210" s="93"/>
      <c r="TU210" s="93"/>
      <c r="TV210" s="93"/>
      <c r="TW210" s="93"/>
      <c r="TX210" s="93"/>
      <c r="TY210" s="93"/>
      <c r="TZ210" s="93"/>
      <c r="UA210" s="93"/>
      <c r="UB210" s="93"/>
      <c r="UC210" s="93"/>
      <c r="UD210" s="93"/>
      <c r="UE210" s="93"/>
      <c r="UF210" s="93"/>
      <c r="UG210" s="93"/>
      <c r="UH210" s="93"/>
      <c r="UI210" s="93"/>
      <c r="UJ210" s="93"/>
      <c r="UK210" s="93"/>
      <c r="UL210" s="93"/>
      <c r="UM210" s="93"/>
      <c r="UN210" s="93"/>
      <c r="UO210" s="93"/>
      <c r="UP210" s="93"/>
      <c r="UQ210" s="93"/>
      <c r="UR210" s="93"/>
      <c r="US210" s="93"/>
      <c r="UT210" s="93"/>
      <c r="UU210" s="93"/>
      <c r="UV210" s="93"/>
      <c r="UW210" s="93"/>
      <c r="UX210" s="93"/>
      <c r="UY210" s="93"/>
      <c r="UZ210" s="93"/>
      <c r="VA210" s="93"/>
      <c r="VB210" s="93"/>
      <c r="VC210" s="93"/>
      <c r="VD210" s="93"/>
      <c r="VE210" s="93"/>
      <c r="VF210" s="93"/>
      <c r="VG210" s="93"/>
      <c r="VH210" s="93"/>
      <c r="VI210" s="93"/>
      <c r="VJ210" s="93"/>
      <c r="VK210" s="93"/>
      <c r="VL210" s="93"/>
      <c r="VM210" s="93"/>
      <c r="VN210" s="93"/>
      <c r="VO210" s="93"/>
      <c r="VP210" s="93"/>
      <c r="VQ210" s="93"/>
      <c r="VR210" s="93"/>
      <c r="VS210" s="93"/>
      <c r="VT210" s="93"/>
      <c r="VU210" s="93"/>
      <c r="VV210" s="93"/>
      <c r="VW210" s="93"/>
      <c r="VX210" s="93"/>
      <c r="VY210" s="93"/>
      <c r="VZ210" s="93"/>
      <c r="WA210" s="93"/>
      <c r="WB210" s="93"/>
      <c r="WC210" s="93"/>
      <c r="WD210" s="93"/>
      <c r="WE210" s="93"/>
      <c r="WF210" s="93"/>
      <c r="WG210" s="93"/>
      <c r="WH210" s="93"/>
      <c r="WI210" s="93"/>
      <c r="WJ210" s="93"/>
      <c r="WK210" s="93"/>
      <c r="WL210" s="93"/>
      <c r="WM210" s="93"/>
      <c r="WN210" s="93"/>
      <c r="WO210" s="93"/>
      <c r="WP210" s="93"/>
      <c r="WQ210" s="93"/>
      <c r="WR210" s="93"/>
      <c r="WS210" s="93"/>
      <c r="WT210" s="93"/>
      <c r="WU210" s="93"/>
      <c r="WV210" s="93"/>
      <c r="WW210" s="93"/>
      <c r="WX210" s="93"/>
      <c r="WY210" s="93"/>
      <c r="WZ210" s="93"/>
      <c r="XA210" s="93"/>
      <c r="XB210" s="93"/>
      <c r="XC210" s="93"/>
      <c r="XD210" s="93"/>
      <c r="XE210" s="93"/>
      <c r="XF210" s="93"/>
      <c r="XG210" s="93"/>
      <c r="XH210" s="93"/>
      <c r="XI210" s="93"/>
      <c r="XJ210" s="93"/>
      <c r="XK210" s="93"/>
      <c r="XL210" s="93"/>
      <c r="XM210" s="93"/>
      <c r="XN210" s="93"/>
      <c r="XO210" s="93"/>
      <c r="XP210" s="93"/>
      <c r="XQ210" s="93"/>
      <c r="XR210" s="93"/>
      <c r="XS210" s="93"/>
      <c r="XT210" s="93"/>
      <c r="XU210" s="93"/>
      <c r="XV210" s="93"/>
      <c r="XW210" s="93"/>
      <c r="XX210" s="93"/>
      <c r="XY210" s="93"/>
      <c r="XZ210" s="93"/>
      <c r="YA210" s="93"/>
      <c r="YB210" s="93"/>
      <c r="YC210" s="93"/>
      <c r="YD210" s="93"/>
      <c r="YE210" s="93"/>
      <c r="YF210" s="93"/>
      <c r="YG210" s="93"/>
      <c r="YH210" s="93"/>
      <c r="YI210" s="93"/>
      <c r="YJ210" s="93"/>
      <c r="YK210" s="93"/>
      <c r="YL210" s="93"/>
      <c r="YM210" s="93"/>
      <c r="YN210" s="93"/>
      <c r="YO210" s="93"/>
      <c r="YP210" s="93"/>
      <c r="YQ210" s="93"/>
      <c r="YR210" s="93"/>
      <c r="YS210" s="93"/>
      <c r="YT210" s="93"/>
      <c r="YU210" s="93"/>
      <c r="YV210" s="93"/>
      <c r="YW210" s="93"/>
      <c r="YX210" s="93"/>
      <c r="YY210" s="93"/>
      <c r="YZ210" s="93"/>
      <c r="ZA210" s="93"/>
      <c r="ZB210" s="93"/>
      <c r="ZC210" s="93"/>
      <c r="ZD210" s="93"/>
      <c r="ZE210" s="93"/>
      <c r="ZF210" s="93"/>
      <c r="ZG210" s="93"/>
      <c r="ZH210" s="93"/>
      <c r="ZI210" s="93"/>
      <c r="ZJ210" s="93"/>
      <c r="ZK210" s="93"/>
      <c r="ZL210" s="93"/>
      <c r="ZM210" s="93"/>
      <c r="ZN210" s="93"/>
      <c r="ZO210" s="93"/>
      <c r="ZP210" s="93"/>
      <c r="ZQ210" s="93"/>
      <c r="ZR210" s="93"/>
      <c r="ZS210" s="93"/>
      <c r="ZT210" s="93"/>
      <c r="ZU210" s="93"/>
      <c r="ZV210" s="93"/>
      <c r="ZW210" s="93"/>
      <c r="ZX210" s="93"/>
      <c r="ZY210" s="93"/>
      <c r="ZZ210" s="93"/>
      <c r="AAA210" s="93"/>
      <c r="AAB210" s="93"/>
      <c r="AAC210" s="93"/>
      <c r="AAD210" s="93"/>
      <c r="AAE210" s="93"/>
      <c r="AAF210" s="93"/>
      <c r="AAG210" s="93"/>
      <c r="AAH210" s="93"/>
      <c r="AAI210" s="93"/>
      <c r="AAJ210" s="93"/>
      <c r="AAK210" s="93"/>
      <c r="AAL210" s="93"/>
      <c r="AAM210" s="93"/>
      <c r="AAN210" s="93"/>
      <c r="AAO210" s="93"/>
      <c r="AAP210" s="93"/>
      <c r="AAQ210" s="93"/>
      <c r="AAR210" s="93"/>
      <c r="AAS210" s="93"/>
      <c r="AAT210" s="93"/>
      <c r="AAU210" s="93"/>
      <c r="AAV210" s="93"/>
      <c r="AAW210" s="93"/>
      <c r="AAX210" s="93"/>
      <c r="AAY210" s="93"/>
      <c r="AAZ210" s="93"/>
      <c r="ABA210" s="93"/>
      <c r="ABB210" s="93"/>
      <c r="ABC210" s="93"/>
      <c r="ABD210" s="93"/>
      <c r="ABE210" s="93"/>
      <c r="ABF210" s="93"/>
      <c r="ABG210" s="93"/>
      <c r="ABH210" s="93"/>
      <c r="ABI210" s="93"/>
      <c r="ABJ210" s="93"/>
      <c r="ABK210" s="93"/>
      <c r="ABL210" s="93"/>
      <c r="ABM210" s="93"/>
      <c r="ABN210" s="93"/>
      <c r="ABO210" s="93"/>
      <c r="ABP210" s="93"/>
      <c r="ABQ210" s="93"/>
      <c r="ABR210" s="93"/>
      <c r="ABS210" s="93"/>
      <c r="ABT210" s="93"/>
      <c r="ABU210" s="93"/>
      <c r="ABV210" s="93"/>
      <c r="ABW210" s="93"/>
      <c r="ABX210" s="93"/>
      <c r="ABY210" s="93"/>
      <c r="ABZ210" s="93"/>
      <c r="ACA210" s="93"/>
      <c r="ACB210" s="93"/>
      <c r="ACC210" s="93"/>
      <c r="ACD210" s="93"/>
      <c r="ACE210" s="93"/>
      <c r="ACF210" s="93"/>
      <c r="ACG210" s="93"/>
      <c r="ACH210" s="93"/>
      <c r="ACI210" s="93"/>
      <c r="ACJ210" s="93"/>
      <c r="ACK210" s="93"/>
      <c r="ACL210" s="93"/>
      <c r="ACM210" s="93"/>
      <c r="ACN210" s="93"/>
      <c r="ACO210" s="93"/>
      <c r="ACP210" s="93"/>
      <c r="ACQ210" s="93"/>
      <c r="ACR210" s="93"/>
      <c r="ACS210" s="93"/>
      <c r="ACT210" s="93"/>
      <c r="ACU210" s="93"/>
      <c r="ACV210" s="93"/>
      <c r="ACW210" s="93"/>
      <c r="ACX210" s="93"/>
      <c r="ACY210" s="93"/>
      <c r="ACZ210" s="93"/>
      <c r="ADA210" s="93"/>
      <c r="ADB210" s="93"/>
      <c r="ADC210" s="93"/>
      <c r="ADD210" s="93"/>
      <c r="ADE210" s="93"/>
      <c r="ADF210" s="93"/>
      <c r="ADG210" s="93"/>
      <c r="ADH210" s="93"/>
      <c r="ADI210" s="93"/>
      <c r="ADJ210" s="93"/>
      <c r="ADK210" s="93"/>
      <c r="ADL210" s="93"/>
      <c r="ADM210" s="93"/>
      <c r="ADN210" s="93"/>
      <c r="ADO210" s="93"/>
      <c r="ADP210" s="93"/>
      <c r="ADQ210" s="93"/>
      <c r="ADR210" s="93"/>
      <c r="ADS210" s="93"/>
      <c r="ADT210" s="93"/>
      <c r="ADU210" s="93"/>
      <c r="ADV210" s="93"/>
      <c r="ADW210" s="93"/>
      <c r="ADX210" s="93"/>
      <c r="ADY210" s="93"/>
      <c r="ADZ210" s="93"/>
      <c r="AEA210" s="93"/>
      <c r="AEB210" s="93"/>
      <c r="AEC210" s="93"/>
      <c r="AED210" s="93"/>
      <c r="AEE210" s="93"/>
      <c r="AEF210" s="93"/>
      <c r="AEG210" s="93"/>
      <c r="AEH210" s="93"/>
      <c r="AEI210" s="93"/>
      <c r="AEJ210" s="93"/>
      <c r="AEK210" s="93"/>
      <c r="AEL210" s="93"/>
      <c r="AEM210" s="93"/>
      <c r="AEN210" s="93"/>
      <c r="AEO210" s="93"/>
      <c r="AEP210" s="93"/>
      <c r="AEQ210" s="93"/>
      <c r="AER210" s="93"/>
      <c r="AES210" s="93"/>
      <c r="AET210" s="93"/>
      <c r="AEU210" s="93"/>
      <c r="AEV210" s="93"/>
      <c r="AEW210" s="93"/>
      <c r="AEX210" s="93"/>
      <c r="AEY210" s="93"/>
      <c r="AEZ210" s="93"/>
      <c r="AFA210" s="93"/>
      <c r="AFB210" s="93"/>
      <c r="AFC210" s="93"/>
      <c r="AFD210" s="93"/>
      <c r="AFE210" s="93"/>
      <c r="AFF210" s="93"/>
      <c r="AFG210" s="93"/>
      <c r="AFH210" s="93"/>
      <c r="AFI210" s="93"/>
      <c r="AFJ210" s="93"/>
      <c r="AFK210" s="93"/>
      <c r="AFL210" s="93"/>
      <c r="AFM210" s="93"/>
      <c r="AFN210" s="93"/>
      <c r="AFO210" s="93"/>
      <c r="AFP210" s="93"/>
      <c r="AFQ210" s="93"/>
      <c r="AFR210" s="93"/>
      <c r="AFS210" s="93"/>
      <c r="AFT210" s="93"/>
      <c r="AFU210" s="93"/>
      <c r="AFV210" s="93"/>
      <c r="AFW210" s="93"/>
      <c r="AFX210" s="93"/>
      <c r="AFY210" s="93"/>
      <c r="AFZ210" s="93"/>
      <c r="AGA210" s="93"/>
      <c r="AGB210" s="93"/>
      <c r="AGC210" s="93"/>
      <c r="AGD210" s="93"/>
      <c r="AGE210" s="93"/>
      <c r="AGF210" s="93"/>
      <c r="AGG210" s="93"/>
      <c r="AGH210" s="93"/>
      <c r="AGI210" s="93"/>
      <c r="AGJ210" s="93"/>
      <c r="AGK210" s="93"/>
      <c r="AGL210" s="93"/>
      <c r="AGM210" s="93"/>
      <c r="AGN210" s="93"/>
      <c r="AGO210" s="93"/>
      <c r="AGP210" s="93"/>
      <c r="AGQ210" s="93"/>
      <c r="AGR210" s="93"/>
      <c r="AGS210" s="93"/>
      <c r="AGT210" s="93"/>
      <c r="AGU210" s="93"/>
      <c r="AGV210" s="93"/>
      <c r="AGW210" s="93"/>
      <c r="AGX210" s="93"/>
      <c r="AGY210" s="93"/>
      <c r="AGZ210" s="93"/>
      <c r="AHA210" s="93"/>
      <c r="AHB210" s="93"/>
      <c r="AHC210" s="93"/>
      <c r="AHD210" s="93"/>
      <c r="AHE210" s="93"/>
      <c r="AHF210" s="93"/>
      <c r="AHG210" s="93"/>
      <c r="AHH210" s="93"/>
      <c r="AHI210" s="93"/>
      <c r="AHJ210" s="93"/>
      <c r="AHK210" s="93"/>
      <c r="AHL210" s="93"/>
      <c r="AHM210" s="93"/>
      <c r="AHN210" s="93"/>
      <c r="AHO210" s="93"/>
      <c r="AHP210" s="93"/>
      <c r="AHQ210" s="93"/>
      <c r="AHR210" s="93"/>
      <c r="AHS210" s="93"/>
      <c r="AHT210" s="93"/>
      <c r="AHU210" s="93"/>
      <c r="AHV210" s="93"/>
      <c r="AHW210" s="93"/>
      <c r="AHX210" s="93"/>
      <c r="AHY210" s="93"/>
      <c r="AHZ210" s="93"/>
      <c r="AIA210" s="93"/>
      <c r="AIB210" s="93"/>
      <c r="AIC210" s="93"/>
      <c r="AID210" s="93"/>
      <c r="AIE210" s="93"/>
      <c r="AIF210" s="93"/>
      <c r="AIG210" s="93"/>
      <c r="AIH210" s="93"/>
      <c r="AII210" s="93"/>
      <c r="AIJ210" s="93"/>
      <c r="AIK210" s="93"/>
      <c r="AIL210" s="93"/>
      <c r="AIM210" s="93"/>
      <c r="AIN210" s="93"/>
      <c r="AIO210" s="93"/>
      <c r="AIP210" s="93"/>
      <c r="AIQ210" s="93"/>
      <c r="AIR210" s="93"/>
      <c r="AIS210" s="93"/>
      <c r="AIT210" s="93"/>
      <c r="AIU210" s="93"/>
      <c r="AIV210" s="93"/>
      <c r="AIW210" s="93"/>
      <c r="AIX210" s="93"/>
      <c r="AIY210" s="93"/>
      <c r="AIZ210" s="93"/>
      <c r="AJA210" s="93"/>
      <c r="AJB210" s="93"/>
      <c r="AJC210" s="93"/>
      <c r="AJD210" s="93"/>
      <c r="AJE210" s="93"/>
      <c r="AJF210" s="93"/>
      <c r="AJG210" s="93"/>
      <c r="AJH210" s="93"/>
      <c r="AJI210" s="93"/>
      <c r="AJJ210" s="93"/>
      <c r="AJK210" s="93"/>
      <c r="AJL210" s="93"/>
      <c r="AJM210" s="93"/>
      <c r="AJN210" s="93"/>
      <c r="AJO210" s="93"/>
      <c r="AJP210" s="93"/>
      <c r="AJQ210" s="93"/>
      <c r="AJR210" s="93"/>
      <c r="AJS210" s="93"/>
      <c r="AJT210" s="93"/>
      <c r="AJU210" s="93"/>
      <c r="AJV210" s="93"/>
      <c r="AJW210" s="93"/>
      <c r="AJX210" s="93"/>
      <c r="AJY210" s="93"/>
      <c r="AJZ210" s="93"/>
      <c r="AKA210" s="93"/>
      <c r="AKB210" s="93"/>
      <c r="AKC210" s="93"/>
      <c r="AKD210" s="93"/>
      <c r="AKE210" s="93"/>
      <c r="AKF210" s="93"/>
      <c r="AKG210" s="93"/>
      <c r="AKH210" s="93"/>
      <c r="AKI210" s="93"/>
      <c r="AKJ210" s="93"/>
      <c r="AKK210" s="93"/>
      <c r="AKL210" s="93"/>
      <c r="AKM210" s="93"/>
      <c r="AKN210" s="93"/>
      <c r="AKO210" s="93"/>
      <c r="AKP210" s="93"/>
      <c r="AKQ210" s="93"/>
      <c r="AKR210" s="93"/>
      <c r="AKS210" s="93"/>
      <c r="AKT210" s="93"/>
      <c r="AKU210" s="93"/>
      <c r="AKV210" s="93"/>
      <c r="AKW210" s="93"/>
      <c r="AKX210" s="93"/>
      <c r="AKY210" s="93"/>
      <c r="AKZ210" s="93"/>
      <c r="ALA210" s="93"/>
      <c r="ALB210" s="93"/>
      <c r="ALC210" s="93"/>
      <c r="ALD210" s="93"/>
      <c r="ALE210" s="93"/>
      <c r="ALF210" s="93"/>
      <c r="ALG210" s="93"/>
      <c r="ALH210" s="93"/>
      <c r="ALI210" s="93"/>
      <c r="ALJ210" s="93"/>
      <c r="ALK210" s="93"/>
      <c r="ALL210" s="93"/>
      <c r="ALM210" s="93"/>
      <c r="ALN210" s="93"/>
      <c r="ALO210" s="93"/>
      <c r="ALP210" s="93"/>
      <c r="ALQ210" s="93"/>
      <c r="ALR210" s="93"/>
      <c r="ALS210" s="93"/>
      <c r="ALT210" s="93"/>
      <c r="ALU210" s="93"/>
      <c r="ALV210" s="93"/>
      <c r="ALW210" s="93"/>
      <c r="ALX210" s="93"/>
      <c r="ALY210" s="93"/>
      <c r="ALZ210" s="93"/>
      <c r="AMA210" s="93"/>
      <c r="AMB210" s="93"/>
      <c r="AMC210" s="93"/>
      <c r="AMD210" s="93"/>
      <c r="AME210" s="93"/>
      <c r="AMF210" s="93"/>
      <c r="AMG210" s="93"/>
      <c r="AMH210" s="93"/>
    </row>
    <row r="211" spans="1:1022" ht="102" customHeight="1" x14ac:dyDescent="0.3">
      <c r="A211" s="430">
        <v>60</v>
      </c>
      <c r="B211" s="433" t="s">
        <v>712</v>
      </c>
      <c r="C211" s="367"/>
      <c r="D211" s="433" t="s">
        <v>81</v>
      </c>
      <c r="E211" s="433" t="s">
        <v>1382</v>
      </c>
      <c r="F211" s="427"/>
      <c r="G211" s="457"/>
      <c r="H211" s="368"/>
      <c r="I211" s="369"/>
      <c r="J211" s="136" t="s">
        <v>756</v>
      </c>
      <c r="K211" s="119" t="s">
        <v>1404</v>
      </c>
      <c r="L211" s="369"/>
      <c r="M211" s="369"/>
      <c r="N211" s="398"/>
      <c r="O211" s="369"/>
      <c r="P211" s="487"/>
      <c r="Q211" s="385"/>
      <c r="R211" s="393"/>
      <c r="S211" s="489"/>
      <c r="T211" s="385"/>
      <c r="U211" s="483"/>
      <c r="V211" s="136" t="s">
        <v>139</v>
      </c>
      <c r="W211" s="116" t="s">
        <v>1405</v>
      </c>
      <c r="X211" s="117" t="s">
        <v>1406</v>
      </c>
      <c r="Y211" s="118" t="s">
        <v>1117</v>
      </c>
      <c r="Z211" s="119" t="s">
        <v>95</v>
      </c>
      <c r="AA211" s="120" t="str">
        <f t="shared" si="5"/>
        <v>Probabilidad</v>
      </c>
      <c r="AB211" s="121" t="s">
        <v>740</v>
      </c>
      <c r="AC211" s="121" t="s">
        <v>728</v>
      </c>
      <c r="AD211" s="122" t="str">
        <f t="shared" si="6"/>
        <v>30%</v>
      </c>
      <c r="AE211" s="121" t="s">
        <v>729</v>
      </c>
      <c r="AF211" s="121" t="s">
        <v>730</v>
      </c>
      <c r="AG211" s="121" t="s">
        <v>731</v>
      </c>
      <c r="AH211" s="123">
        <f t="shared" si="272"/>
        <v>7.4088000000000001E-2</v>
      </c>
      <c r="AI211" s="122">
        <f t="shared" si="7"/>
        <v>7.4088000000000001E-2</v>
      </c>
      <c r="AJ211" s="484"/>
      <c r="AK211" s="388"/>
      <c r="AL211" s="124">
        <f t="shared" si="271"/>
        <v>0.6</v>
      </c>
      <c r="AM211" s="485"/>
      <c r="AN211" s="388"/>
      <c r="AO211" s="482"/>
      <c r="AP211" s="367"/>
      <c r="AQ211" s="120" t="s">
        <v>145</v>
      </c>
      <c r="AR211" s="119" t="s">
        <v>1407</v>
      </c>
      <c r="AS211" s="119" t="s">
        <v>95</v>
      </c>
      <c r="AT211" s="119" t="s">
        <v>1400</v>
      </c>
      <c r="AU211" s="134" t="s">
        <v>94</v>
      </c>
      <c r="AV211" s="459"/>
      <c r="AW211" s="142" t="s">
        <v>139</v>
      </c>
      <c r="AX211" s="253" t="s">
        <v>2866</v>
      </c>
      <c r="AY211" s="271" t="s">
        <v>3060</v>
      </c>
      <c r="AZ211" s="271" t="s">
        <v>3061</v>
      </c>
      <c r="BA211" s="142" t="s">
        <v>145</v>
      </c>
      <c r="BB211" s="253" t="s">
        <v>2866</v>
      </c>
      <c r="BC211" s="271" t="s">
        <v>3168</v>
      </c>
      <c r="BD211" s="271" t="s">
        <v>3169</v>
      </c>
      <c r="BE211" s="373"/>
      <c r="BF211" s="374"/>
      <c r="BG211" s="374"/>
      <c r="BH211" s="131"/>
      <c r="BI211" s="93"/>
      <c r="BJ211" s="93"/>
      <c r="BK211" s="93"/>
      <c r="BL211" s="93"/>
      <c r="BM211" s="93"/>
      <c r="BN211" s="93"/>
      <c r="BO211" s="93"/>
      <c r="BP211" s="93"/>
      <c r="BQ211" s="93"/>
      <c r="BR211" s="93"/>
      <c r="BS211" s="93"/>
      <c r="BT211" s="93"/>
      <c r="BU211" s="93"/>
      <c r="BV211" s="93"/>
      <c r="BW211" s="93"/>
      <c r="BX211" s="93"/>
      <c r="BY211" s="93"/>
      <c r="BZ211" s="93"/>
      <c r="CA211" s="93"/>
      <c r="CB211" s="93"/>
      <c r="CC211" s="93"/>
      <c r="CD211" s="93"/>
      <c r="CE211" s="93"/>
      <c r="CF211" s="93"/>
      <c r="CG211" s="93"/>
      <c r="CH211" s="93"/>
      <c r="CI211" s="93"/>
      <c r="CJ211" s="93"/>
      <c r="CK211" s="93"/>
      <c r="CL211" s="93"/>
      <c r="CM211" s="93"/>
      <c r="CN211" s="93"/>
      <c r="CO211" s="93"/>
      <c r="CP211" s="93"/>
      <c r="CQ211" s="93"/>
      <c r="CR211" s="93"/>
      <c r="CS211" s="93"/>
      <c r="CT211" s="93"/>
      <c r="CU211" s="93"/>
      <c r="CV211" s="93"/>
      <c r="CW211" s="93"/>
      <c r="CX211" s="93"/>
      <c r="CY211" s="93"/>
      <c r="CZ211" s="93"/>
      <c r="DA211" s="93"/>
      <c r="DB211" s="93"/>
      <c r="DC211" s="93"/>
      <c r="DD211" s="93"/>
      <c r="DE211" s="93"/>
      <c r="DF211" s="93"/>
      <c r="DG211" s="93"/>
      <c r="DH211" s="93"/>
      <c r="DI211" s="93"/>
      <c r="DJ211" s="93"/>
      <c r="DK211" s="93"/>
      <c r="DL211" s="93"/>
      <c r="DM211" s="93"/>
      <c r="DN211" s="93"/>
      <c r="DO211" s="93"/>
      <c r="DP211" s="93"/>
      <c r="DQ211" s="93"/>
      <c r="DR211" s="93"/>
      <c r="DS211" s="93"/>
      <c r="DT211" s="93"/>
      <c r="DU211" s="93"/>
      <c r="DV211" s="93"/>
      <c r="DW211" s="93"/>
      <c r="DX211" s="93"/>
      <c r="DY211" s="93"/>
      <c r="DZ211" s="93"/>
      <c r="EA211" s="93"/>
      <c r="EB211" s="93"/>
      <c r="EC211" s="93"/>
      <c r="ED211" s="93"/>
      <c r="EE211" s="93"/>
      <c r="EF211" s="93"/>
      <c r="EG211" s="93"/>
      <c r="EH211" s="93"/>
      <c r="EI211" s="93"/>
      <c r="EJ211" s="93"/>
      <c r="EK211" s="93"/>
      <c r="EL211" s="93"/>
      <c r="EM211" s="93"/>
      <c r="EN211" s="93"/>
      <c r="EO211" s="93"/>
      <c r="EP211" s="93"/>
      <c r="EQ211" s="93"/>
      <c r="ER211" s="93"/>
      <c r="ES211" s="93"/>
      <c r="ET211" s="93"/>
      <c r="EU211" s="93"/>
      <c r="EV211" s="93"/>
      <c r="EW211" s="93"/>
      <c r="EX211" s="93"/>
      <c r="EY211" s="93"/>
      <c r="EZ211" s="93"/>
      <c r="FA211" s="93"/>
      <c r="FB211" s="93"/>
      <c r="FC211" s="93"/>
      <c r="FD211" s="93"/>
      <c r="FE211" s="93"/>
      <c r="FF211" s="93"/>
      <c r="FG211" s="93"/>
      <c r="FH211" s="93"/>
      <c r="FI211" s="93"/>
      <c r="FJ211" s="93"/>
      <c r="FK211" s="93"/>
      <c r="FL211" s="93"/>
      <c r="FM211" s="93"/>
      <c r="FN211" s="93"/>
      <c r="FO211" s="93"/>
      <c r="FP211" s="93"/>
      <c r="FQ211" s="93"/>
      <c r="FR211" s="93"/>
      <c r="FS211" s="93"/>
      <c r="FT211" s="93"/>
      <c r="FU211" s="93"/>
      <c r="FV211" s="93"/>
      <c r="FW211" s="93"/>
      <c r="FX211" s="93"/>
      <c r="FY211" s="93"/>
      <c r="FZ211" s="93"/>
      <c r="GA211" s="93"/>
      <c r="GB211" s="93"/>
      <c r="GC211" s="93"/>
      <c r="GD211" s="93"/>
      <c r="GE211" s="93"/>
      <c r="GF211" s="93"/>
      <c r="GG211" s="93"/>
      <c r="GH211" s="93"/>
      <c r="GI211" s="93"/>
      <c r="GJ211" s="93"/>
      <c r="GK211" s="93"/>
      <c r="GL211" s="93"/>
      <c r="GM211" s="93"/>
      <c r="GN211" s="93"/>
      <c r="GO211" s="93"/>
      <c r="GP211" s="93"/>
      <c r="GQ211" s="93"/>
      <c r="GR211" s="93"/>
      <c r="GS211" s="93"/>
      <c r="GT211" s="93"/>
      <c r="GU211" s="93"/>
      <c r="GV211" s="93"/>
      <c r="GW211" s="93"/>
      <c r="GX211" s="93"/>
      <c r="GY211" s="93"/>
      <c r="GZ211" s="93"/>
      <c r="HA211" s="93"/>
      <c r="HB211" s="93"/>
      <c r="HC211" s="93"/>
      <c r="HD211" s="93"/>
      <c r="HE211" s="93"/>
      <c r="HF211" s="93"/>
      <c r="HG211" s="93"/>
      <c r="HH211" s="93"/>
      <c r="HI211" s="93"/>
      <c r="HJ211" s="93"/>
      <c r="HK211" s="93"/>
      <c r="HL211" s="93"/>
      <c r="HM211" s="93"/>
      <c r="HN211" s="93"/>
      <c r="HO211" s="93"/>
      <c r="HP211" s="93"/>
      <c r="HQ211" s="93"/>
      <c r="HR211" s="93"/>
      <c r="HS211" s="93"/>
      <c r="HT211" s="93"/>
      <c r="HU211" s="93"/>
      <c r="HV211" s="93"/>
      <c r="HW211" s="93"/>
      <c r="HX211" s="93"/>
      <c r="HY211" s="93"/>
      <c r="HZ211" s="93"/>
      <c r="IA211" s="93"/>
      <c r="IB211" s="93"/>
      <c r="IC211" s="93"/>
      <c r="ID211" s="93"/>
      <c r="IE211" s="93"/>
      <c r="IF211" s="93"/>
      <c r="IG211" s="93"/>
      <c r="IH211" s="93"/>
      <c r="II211" s="93"/>
      <c r="IJ211" s="93"/>
      <c r="IK211" s="93"/>
      <c r="IL211" s="93"/>
      <c r="IM211" s="93"/>
      <c r="IN211" s="93"/>
      <c r="IO211" s="93"/>
      <c r="IP211" s="93"/>
      <c r="IQ211" s="93"/>
      <c r="IR211" s="93"/>
      <c r="IS211" s="93"/>
      <c r="IT211" s="93"/>
      <c r="IU211" s="93"/>
      <c r="IV211" s="93"/>
      <c r="IW211" s="93"/>
      <c r="IX211" s="93"/>
      <c r="IY211" s="93"/>
      <c r="IZ211" s="93"/>
      <c r="JA211" s="93"/>
      <c r="JB211" s="93"/>
      <c r="JC211" s="93"/>
      <c r="JD211" s="93"/>
      <c r="JE211" s="93"/>
      <c r="JF211" s="93"/>
      <c r="JG211" s="93"/>
      <c r="JH211" s="93"/>
      <c r="JI211" s="93"/>
      <c r="JJ211" s="93"/>
      <c r="JK211" s="93"/>
      <c r="JL211" s="93"/>
      <c r="JM211" s="93"/>
      <c r="JN211" s="93"/>
      <c r="JO211" s="93"/>
      <c r="JP211" s="93"/>
      <c r="JQ211" s="93"/>
      <c r="JR211" s="93"/>
      <c r="JS211" s="93"/>
      <c r="JT211" s="93"/>
      <c r="JU211" s="93"/>
      <c r="JV211" s="93"/>
      <c r="JW211" s="93"/>
      <c r="JX211" s="93"/>
      <c r="JY211" s="93"/>
      <c r="JZ211" s="93"/>
      <c r="KA211" s="93"/>
      <c r="KB211" s="93"/>
      <c r="KC211" s="93"/>
      <c r="KD211" s="93"/>
      <c r="KE211" s="93"/>
      <c r="KF211" s="93"/>
      <c r="KG211" s="93"/>
      <c r="KH211" s="93"/>
      <c r="KI211" s="93"/>
      <c r="KJ211" s="93"/>
      <c r="KK211" s="93"/>
      <c r="KL211" s="93"/>
      <c r="KM211" s="93"/>
      <c r="KN211" s="93"/>
      <c r="KO211" s="93"/>
      <c r="KP211" s="93"/>
      <c r="KQ211" s="93"/>
      <c r="KR211" s="93"/>
      <c r="KS211" s="93"/>
      <c r="KT211" s="93"/>
      <c r="KU211" s="93"/>
      <c r="KV211" s="93"/>
      <c r="KW211" s="93"/>
      <c r="KX211" s="93"/>
      <c r="KY211" s="93"/>
      <c r="KZ211" s="93"/>
      <c r="LA211" s="93"/>
      <c r="LB211" s="93"/>
      <c r="LC211" s="93"/>
      <c r="LD211" s="93"/>
      <c r="LE211" s="93"/>
      <c r="LF211" s="93"/>
      <c r="LG211" s="93"/>
      <c r="LH211" s="93"/>
      <c r="LI211" s="93"/>
      <c r="LJ211" s="93"/>
      <c r="LK211" s="93"/>
      <c r="LL211" s="93"/>
      <c r="LM211" s="93"/>
      <c r="LN211" s="93"/>
      <c r="LO211" s="93"/>
      <c r="LP211" s="93"/>
      <c r="LQ211" s="93"/>
      <c r="LR211" s="93"/>
      <c r="LS211" s="93"/>
      <c r="LT211" s="93"/>
      <c r="LU211" s="93"/>
      <c r="LV211" s="93"/>
      <c r="LW211" s="93"/>
      <c r="LX211" s="93"/>
      <c r="LY211" s="93"/>
      <c r="LZ211" s="93"/>
      <c r="MA211" s="93"/>
      <c r="MB211" s="93"/>
      <c r="MC211" s="93"/>
      <c r="MD211" s="93"/>
      <c r="ME211" s="93"/>
      <c r="MF211" s="93"/>
      <c r="MG211" s="93"/>
      <c r="MH211" s="93"/>
      <c r="MI211" s="93"/>
      <c r="MJ211" s="93"/>
      <c r="MK211" s="93"/>
      <c r="ML211" s="93"/>
      <c r="MM211" s="93"/>
      <c r="MN211" s="93"/>
      <c r="MO211" s="93"/>
      <c r="MP211" s="93"/>
      <c r="MQ211" s="93"/>
      <c r="MR211" s="93"/>
      <c r="MS211" s="93"/>
      <c r="MT211" s="93"/>
      <c r="MU211" s="93"/>
      <c r="MV211" s="93"/>
      <c r="MW211" s="93"/>
      <c r="MX211" s="93"/>
      <c r="MY211" s="93"/>
      <c r="MZ211" s="93"/>
      <c r="NA211" s="93"/>
      <c r="NB211" s="93"/>
      <c r="NC211" s="93"/>
      <c r="ND211" s="93"/>
      <c r="NE211" s="93"/>
      <c r="NF211" s="93"/>
      <c r="NG211" s="93"/>
      <c r="NH211" s="93"/>
      <c r="NI211" s="93"/>
      <c r="NJ211" s="93"/>
      <c r="NK211" s="93"/>
      <c r="NL211" s="93"/>
      <c r="NM211" s="93"/>
      <c r="NN211" s="93"/>
      <c r="NO211" s="93"/>
      <c r="NP211" s="93"/>
      <c r="NQ211" s="93"/>
      <c r="NR211" s="93"/>
      <c r="NS211" s="93"/>
      <c r="NT211" s="93"/>
      <c r="NU211" s="93"/>
      <c r="NV211" s="93"/>
      <c r="NW211" s="93"/>
      <c r="NX211" s="93"/>
      <c r="NY211" s="93"/>
      <c r="NZ211" s="93"/>
      <c r="OA211" s="93"/>
      <c r="OB211" s="93"/>
      <c r="OC211" s="93"/>
      <c r="OD211" s="93"/>
      <c r="OE211" s="93"/>
      <c r="OF211" s="93"/>
      <c r="OG211" s="93"/>
      <c r="OH211" s="93"/>
      <c r="OI211" s="93"/>
      <c r="OJ211" s="93"/>
      <c r="OK211" s="93"/>
      <c r="OL211" s="93"/>
      <c r="OM211" s="93"/>
      <c r="ON211" s="93"/>
      <c r="OO211" s="93"/>
      <c r="OP211" s="93"/>
      <c r="OQ211" s="93"/>
      <c r="OR211" s="93"/>
      <c r="OS211" s="93"/>
      <c r="OT211" s="93"/>
      <c r="OU211" s="93"/>
      <c r="OV211" s="93"/>
      <c r="OW211" s="93"/>
      <c r="OX211" s="93"/>
      <c r="OY211" s="93"/>
      <c r="OZ211" s="93"/>
      <c r="PA211" s="93"/>
      <c r="PB211" s="93"/>
      <c r="PC211" s="93"/>
      <c r="PD211" s="93"/>
      <c r="PE211" s="93"/>
      <c r="PF211" s="93"/>
      <c r="PG211" s="93"/>
      <c r="PH211" s="93"/>
      <c r="PI211" s="93"/>
      <c r="PJ211" s="93"/>
      <c r="PK211" s="93"/>
      <c r="PL211" s="93"/>
      <c r="PM211" s="93"/>
      <c r="PN211" s="93"/>
      <c r="PO211" s="93"/>
      <c r="PP211" s="93"/>
      <c r="PQ211" s="93"/>
      <c r="PR211" s="93"/>
      <c r="PS211" s="93"/>
      <c r="PT211" s="93"/>
      <c r="PU211" s="93"/>
      <c r="PV211" s="93"/>
      <c r="PW211" s="93"/>
      <c r="PX211" s="93"/>
      <c r="PY211" s="93"/>
      <c r="PZ211" s="93"/>
      <c r="QA211" s="93"/>
      <c r="QB211" s="93"/>
      <c r="QC211" s="93"/>
      <c r="QD211" s="93"/>
      <c r="QE211" s="93"/>
      <c r="QF211" s="93"/>
      <c r="QG211" s="93"/>
      <c r="QH211" s="93"/>
      <c r="QI211" s="93"/>
      <c r="QJ211" s="93"/>
      <c r="QK211" s="93"/>
      <c r="QL211" s="93"/>
      <c r="QM211" s="93"/>
      <c r="QN211" s="93"/>
      <c r="QO211" s="93"/>
      <c r="QP211" s="93"/>
      <c r="QQ211" s="93"/>
      <c r="QR211" s="93"/>
      <c r="QS211" s="93"/>
      <c r="QT211" s="93"/>
      <c r="QU211" s="93"/>
      <c r="QV211" s="93"/>
      <c r="QW211" s="93"/>
      <c r="QX211" s="93"/>
      <c r="QY211" s="93"/>
      <c r="QZ211" s="93"/>
      <c r="RA211" s="93"/>
      <c r="RB211" s="93"/>
      <c r="RC211" s="93"/>
      <c r="RD211" s="93"/>
      <c r="RE211" s="93"/>
      <c r="RF211" s="93"/>
      <c r="RG211" s="93"/>
      <c r="RH211" s="93"/>
      <c r="RI211" s="93"/>
      <c r="RJ211" s="93"/>
      <c r="RK211" s="93"/>
      <c r="RL211" s="93"/>
      <c r="RM211" s="93"/>
      <c r="RN211" s="93"/>
      <c r="RO211" s="93"/>
      <c r="RP211" s="93"/>
      <c r="RQ211" s="93"/>
      <c r="RR211" s="93"/>
      <c r="RS211" s="93"/>
      <c r="RT211" s="93"/>
      <c r="RU211" s="93"/>
      <c r="RV211" s="93"/>
      <c r="RW211" s="93"/>
      <c r="RX211" s="93"/>
      <c r="RY211" s="93"/>
      <c r="RZ211" s="93"/>
      <c r="SA211" s="93"/>
      <c r="SB211" s="93"/>
      <c r="SC211" s="93"/>
      <c r="SD211" s="93"/>
      <c r="SE211" s="93"/>
      <c r="SF211" s="93"/>
      <c r="SG211" s="93"/>
      <c r="SH211" s="93"/>
      <c r="SI211" s="93"/>
      <c r="SJ211" s="93"/>
      <c r="SK211" s="93"/>
      <c r="SL211" s="93"/>
      <c r="SM211" s="93"/>
      <c r="SN211" s="93"/>
      <c r="SO211" s="93"/>
      <c r="SP211" s="93"/>
      <c r="SQ211" s="93"/>
      <c r="SR211" s="93"/>
      <c r="SS211" s="93"/>
      <c r="ST211" s="93"/>
      <c r="SU211" s="93"/>
      <c r="SV211" s="93"/>
      <c r="SW211" s="93"/>
      <c r="SX211" s="93"/>
      <c r="SY211" s="93"/>
      <c r="SZ211" s="93"/>
      <c r="TA211" s="93"/>
      <c r="TB211" s="93"/>
      <c r="TC211" s="93"/>
      <c r="TD211" s="93"/>
      <c r="TE211" s="93"/>
      <c r="TF211" s="93"/>
      <c r="TG211" s="93"/>
      <c r="TH211" s="93"/>
      <c r="TI211" s="93"/>
      <c r="TJ211" s="93"/>
      <c r="TK211" s="93"/>
      <c r="TL211" s="93"/>
      <c r="TM211" s="93"/>
      <c r="TN211" s="93"/>
      <c r="TO211" s="93"/>
      <c r="TP211" s="93"/>
      <c r="TQ211" s="93"/>
      <c r="TR211" s="93"/>
      <c r="TS211" s="93"/>
      <c r="TT211" s="93"/>
      <c r="TU211" s="93"/>
      <c r="TV211" s="93"/>
      <c r="TW211" s="93"/>
      <c r="TX211" s="93"/>
      <c r="TY211" s="93"/>
      <c r="TZ211" s="93"/>
      <c r="UA211" s="93"/>
      <c r="UB211" s="93"/>
      <c r="UC211" s="93"/>
      <c r="UD211" s="93"/>
      <c r="UE211" s="93"/>
      <c r="UF211" s="93"/>
      <c r="UG211" s="93"/>
      <c r="UH211" s="93"/>
      <c r="UI211" s="93"/>
      <c r="UJ211" s="93"/>
      <c r="UK211" s="93"/>
      <c r="UL211" s="93"/>
      <c r="UM211" s="93"/>
      <c r="UN211" s="93"/>
      <c r="UO211" s="93"/>
      <c r="UP211" s="93"/>
      <c r="UQ211" s="93"/>
      <c r="UR211" s="93"/>
      <c r="US211" s="93"/>
      <c r="UT211" s="93"/>
      <c r="UU211" s="93"/>
      <c r="UV211" s="93"/>
      <c r="UW211" s="93"/>
      <c r="UX211" s="93"/>
      <c r="UY211" s="93"/>
      <c r="UZ211" s="93"/>
      <c r="VA211" s="93"/>
      <c r="VB211" s="93"/>
      <c r="VC211" s="93"/>
      <c r="VD211" s="93"/>
      <c r="VE211" s="93"/>
      <c r="VF211" s="93"/>
      <c r="VG211" s="93"/>
      <c r="VH211" s="93"/>
      <c r="VI211" s="93"/>
      <c r="VJ211" s="93"/>
      <c r="VK211" s="93"/>
      <c r="VL211" s="93"/>
      <c r="VM211" s="93"/>
      <c r="VN211" s="93"/>
      <c r="VO211" s="93"/>
      <c r="VP211" s="93"/>
      <c r="VQ211" s="93"/>
      <c r="VR211" s="93"/>
      <c r="VS211" s="93"/>
      <c r="VT211" s="93"/>
      <c r="VU211" s="93"/>
      <c r="VV211" s="93"/>
      <c r="VW211" s="93"/>
      <c r="VX211" s="93"/>
      <c r="VY211" s="93"/>
      <c r="VZ211" s="93"/>
      <c r="WA211" s="93"/>
      <c r="WB211" s="93"/>
      <c r="WC211" s="93"/>
      <c r="WD211" s="93"/>
      <c r="WE211" s="93"/>
      <c r="WF211" s="93"/>
      <c r="WG211" s="93"/>
      <c r="WH211" s="93"/>
      <c r="WI211" s="93"/>
      <c r="WJ211" s="93"/>
      <c r="WK211" s="93"/>
      <c r="WL211" s="93"/>
      <c r="WM211" s="93"/>
      <c r="WN211" s="93"/>
      <c r="WO211" s="93"/>
      <c r="WP211" s="93"/>
      <c r="WQ211" s="93"/>
      <c r="WR211" s="93"/>
      <c r="WS211" s="93"/>
      <c r="WT211" s="93"/>
      <c r="WU211" s="93"/>
      <c r="WV211" s="93"/>
      <c r="WW211" s="93"/>
      <c r="WX211" s="93"/>
      <c r="WY211" s="93"/>
      <c r="WZ211" s="93"/>
      <c r="XA211" s="93"/>
      <c r="XB211" s="93"/>
      <c r="XC211" s="93"/>
      <c r="XD211" s="93"/>
      <c r="XE211" s="93"/>
      <c r="XF211" s="93"/>
      <c r="XG211" s="93"/>
      <c r="XH211" s="93"/>
      <c r="XI211" s="93"/>
      <c r="XJ211" s="93"/>
      <c r="XK211" s="93"/>
      <c r="XL211" s="93"/>
      <c r="XM211" s="93"/>
      <c r="XN211" s="93"/>
      <c r="XO211" s="93"/>
      <c r="XP211" s="93"/>
      <c r="XQ211" s="93"/>
      <c r="XR211" s="93"/>
      <c r="XS211" s="93"/>
      <c r="XT211" s="93"/>
      <c r="XU211" s="93"/>
      <c r="XV211" s="93"/>
      <c r="XW211" s="93"/>
      <c r="XX211" s="93"/>
      <c r="XY211" s="93"/>
      <c r="XZ211" s="93"/>
      <c r="YA211" s="93"/>
      <c r="YB211" s="93"/>
      <c r="YC211" s="93"/>
      <c r="YD211" s="93"/>
      <c r="YE211" s="93"/>
      <c r="YF211" s="93"/>
      <c r="YG211" s="93"/>
      <c r="YH211" s="93"/>
      <c r="YI211" s="93"/>
      <c r="YJ211" s="93"/>
      <c r="YK211" s="93"/>
      <c r="YL211" s="93"/>
      <c r="YM211" s="93"/>
      <c r="YN211" s="93"/>
      <c r="YO211" s="93"/>
      <c r="YP211" s="93"/>
      <c r="YQ211" s="93"/>
      <c r="YR211" s="93"/>
      <c r="YS211" s="93"/>
      <c r="YT211" s="93"/>
      <c r="YU211" s="93"/>
      <c r="YV211" s="93"/>
      <c r="YW211" s="93"/>
      <c r="YX211" s="93"/>
      <c r="YY211" s="93"/>
      <c r="YZ211" s="93"/>
      <c r="ZA211" s="93"/>
      <c r="ZB211" s="93"/>
      <c r="ZC211" s="93"/>
      <c r="ZD211" s="93"/>
      <c r="ZE211" s="93"/>
      <c r="ZF211" s="93"/>
      <c r="ZG211" s="93"/>
      <c r="ZH211" s="93"/>
      <c r="ZI211" s="93"/>
      <c r="ZJ211" s="93"/>
      <c r="ZK211" s="93"/>
      <c r="ZL211" s="93"/>
      <c r="ZM211" s="93"/>
      <c r="ZN211" s="93"/>
      <c r="ZO211" s="93"/>
      <c r="ZP211" s="93"/>
      <c r="ZQ211" s="93"/>
      <c r="ZR211" s="93"/>
      <c r="ZS211" s="93"/>
      <c r="ZT211" s="93"/>
      <c r="ZU211" s="93"/>
      <c r="ZV211" s="93"/>
      <c r="ZW211" s="93"/>
      <c r="ZX211" s="93"/>
      <c r="ZY211" s="93"/>
      <c r="ZZ211" s="93"/>
      <c r="AAA211" s="93"/>
      <c r="AAB211" s="93"/>
      <c r="AAC211" s="93"/>
      <c r="AAD211" s="93"/>
      <c r="AAE211" s="93"/>
      <c r="AAF211" s="93"/>
      <c r="AAG211" s="93"/>
      <c r="AAH211" s="93"/>
      <c r="AAI211" s="93"/>
      <c r="AAJ211" s="93"/>
      <c r="AAK211" s="93"/>
      <c r="AAL211" s="93"/>
      <c r="AAM211" s="93"/>
      <c r="AAN211" s="93"/>
      <c r="AAO211" s="93"/>
      <c r="AAP211" s="93"/>
      <c r="AAQ211" s="93"/>
      <c r="AAR211" s="93"/>
      <c r="AAS211" s="93"/>
      <c r="AAT211" s="93"/>
      <c r="AAU211" s="93"/>
      <c r="AAV211" s="93"/>
      <c r="AAW211" s="93"/>
      <c r="AAX211" s="93"/>
      <c r="AAY211" s="93"/>
      <c r="AAZ211" s="93"/>
      <c r="ABA211" s="93"/>
      <c r="ABB211" s="93"/>
      <c r="ABC211" s="93"/>
      <c r="ABD211" s="93"/>
      <c r="ABE211" s="93"/>
      <c r="ABF211" s="93"/>
      <c r="ABG211" s="93"/>
      <c r="ABH211" s="93"/>
      <c r="ABI211" s="93"/>
      <c r="ABJ211" s="93"/>
      <c r="ABK211" s="93"/>
      <c r="ABL211" s="93"/>
      <c r="ABM211" s="93"/>
      <c r="ABN211" s="93"/>
      <c r="ABO211" s="93"/>
      <c r="ABP211" s="93"/>
      <c r="ABQ211" s="93"/>
      <c r="ABR211" s="93"/>
      <c r="ABS211" s="93"/>
      <c r="ABT211" s="93"/>
      <c r="ABU211" s="93"/>
      <c r="ABV211" s="93"/>
      <c r="ABW211" s="93"/>
      <c r="ABX211" s="93"/>
      <c r="ABY211" s="93"/>
      <c r="ABZ211" s="93"/>
      <c r="ACA211" s="93"/>
      <c r="ACB211" s="93"/>
      <c r="ACC211" s="93"/>
      <c r="ACD211" s="93"/>
      <c r="ACE211" s="93"/>
      <c r="ACF211" s="93"/>
      <c r="ACG211" s="93"/>
      <c r="ACH211" s="93"/>
      <c r="ACI211" s="93"/>
      <c r="ACJ211" s="93"/>
      <c r="ACK211" s="93"/>
      <c r="ACL211" s="93"/>
      <c r="ACM211" s="93"/>
      <c r="ACN211" s="93"/>
      <c r="ACO211" s="93"/>
      <c r="ACP211" s="93"/>
      <c r="ACQ211" s="93"/>
      <c r="ACR211" s="93"/>
      <c r="ACS211" s="93"/>
      <c r="ACT211" s="93"/>
      <c r="ACU211" s="93"/>
      <c r="ACV211" s="93"/>
      <c r="ACW211" s="93"/>
      <c r="ACX211" s="93"/>
      <c r="ACY211" s="93"/>
      <c r="ACZ211" s="93"/>
      <c r="ADA211" s="93"/>
      <c r="ADB211" s="93"/>
      <c r="ADC211" s="93"/>
      <c r="ADD211" s="93"/>
      <c r="ADE211" s="93"/>
      <c r="ADF211" s="93"/>
      <c r="ADG211" s="93"/>
      <c r="ADH211" s="93"/>
      <c r="ADI211" s="93"/>
      <c r="ADJ211" s="93"/>
      <c r="ADK211" s="93"/>
      <c r="ADL211" s="93"/>
      <c r="ADM211" s="93"/>
      <c r="ADN211" s="93"/>
      <c r="ADO211" s="93"/>
      <c r="ADP211" s="93"/>
      <c r="ADQ211" s="93"/>
      <c r="ADR211" s="93"/>
      <c r="ADS211" s="93"/>
      <c r="ADT211" s="93"/>
      <c r="ADU211" s="93"/>
      <c r="ADV211" s="93"/>
      <c r="ADW211" s="93"/>
      <c r="ADX211" s="93"/>
      <c r="ADY211" s="93"/>
      <c r="ADZ211" s="93"/>
      <c r="AEA211" s="93"/>
      <c r="AEB211" s="93"/>
      <c r="AEC211" s="93"/>
      <c r="AED211" s="93"/>
      <c r="AEE211" s="93"/>
      <c r="AEF211" s="93"/>
      <c r="AEG211" s="93"/>
      <c r="AEH211" s="93"/>
      <c r="AEI211" s="93"/>
      <c r="AEJ211" s="93"/>
      <c r="AEK211" s="93"/>
      <c r="AEL211" s="93"/>
      <c r="AEM211" s="93"/>
      <c r="AEN211" s="93"/>
      <c r="AEO211" s="93"/>
      <c r="AEP211" s="93"/>
      <c r="AEQ211" s="93"/>
      <c r="AER211" s="93"/>
      <c r="AES211" s="93"/>
      <c r="AET211" s="93"/>
      <c r="AEU211" s="93"/>
      <c r="AEV211" s="93"/>
      <c r="AEW211" s="93"/>
      <c r="AEX211" s="93"/>
      <c r="AEY211" s="93"/>
      <c r="AEZ211" s="93"/>
      <c r="AFA211" s="93"/>
      <c r="AFB211" s="93"/>
      <c r="AFC211" s="93"/>
      <c r="AFD211" s="93"/>
      <c r="AFE211" s="93"/>
      <c r="AFF211" s="93"/>
      <c r="AFG211" s="93"/>
      <c r="AFH211" s="93"/>
      <c r="AFI211" s="93"/>
      <c r="AFJ211" s="93"/>
      <c r="AFK211" s="93"/>
      <c r="AFL211" s="93"/>
      <c r="AFM211" s="93"/>
      <c r="AFN211" s="93"/>
      <c r="AFO211" s="93"/>
      <c r="AFP211" s="93"/>
      <c r="AFQ211" s="93"/>
      <c r="AFR211" s="93"/>
      <c r="AFS211" s="93"/>
      <c r="AFT211" s="93"/>
      <c r="AFU211" s="93"/>
      <c r="AFV211" s="93"/>
      <c r="AFW211" s="93"/>
      <c r="AFX211" s="93"/>
      <c r="AFY211" s="93"/>
      <c r="AFZ211" s="93"/>
      <c r="AGA211" s="93"/>
      <c r="AGB211" s="93"/>
      <c r="AGC211" s="93"/>
      <c r="AGD211" s="93"/>
      <c r="AGE211" s="93"/>
      <c r="AGF211" s="93"/>
      <c r="AGG211" s="93"/>
      <c r="AGH211" s="93"/>
      <c r="AGI211" s="93"/>
      <c r="AGJ211" s="93"/>
      <c r="AGK211" s="93"/>
      <c r="AGL211" s="93"/>
      <c r="AGM211" s="93"/>
      <c r="AGN211" s="93"/>
      <c r="AGO211" s="93"/>
      <c r="AGP211" s="93"/>
      <c r="AGQ211" s="93"/>
      <c r="AGR211" s="93"/>
      <c r="AGS211" s="93"/>
      <c r="AGT211" s="93"/>
      <c r="AGU211" s="93"/>
      <c r="AGV211" s="93"/>
      <c r="AGW211" s="93"/>
      <c r="AGX211" s="93"/>
      <c r="AGY211" s="93"/>
      <c r="AGZ211" s="93"/>
      <c r="AHA211" s="93"/>
      <c r="AHB211" s="93"/>
      <c r="AHC211" s="93"/>
      <c r="AHD211" s="93"/>
      <c r="AHE211" s="93"/>
      <c r="AHF211" s="93"/>
      <c r="AHG211" s="93"/>
      <c r="AHH211" s="93"/>
      <c r="AHI211" s="93"/>
      <c r="AHJ211" s="93"/>
      <c r="AHK211" s="93"/>
      <c r="AHL211" s="93"/>
      <c r="AHM211" s="93"/>
      <c r="AHN211" s="93"/>
      <c r="AHO211" s="93"/>
      <c r="AHP211" s="93"/>
      <c r="AHQ211" s="93"/>
      <c r="AHR211" s="93"/>
      <c r="AHS211" s="93"/>
      <c r="AHT211" s="93"/>
      <c r="AHU211" s="93"/>
      <c r="AHV211" s="93"/>
      <c r="AHW211" s="93"/>
      <c r="AHX211" s="93"/>
      <c r="AHY211" s="93"/>
      <c r="AHZ211" s="93"/>
      <c r="AIA211" s="93"/>
      <c r="AIB211" s="93"/>
      <c r="AIC211" s="93"/>
      <c r="AID211" s="93"/>
      <c r="AIE211" s="93"/>
      <c r="AIF211" s="93"/>
      <c r="AIG211" s="93"/>
      <c r="AIH211" s="93"/>
      <c r="AII211" s="93"/>
      <c r="AIJ211" s="93"/>
      <c r="AIK211" s="93"/>
      <c r="AIL211" s="93"/>
      <c r="AIM211" s="93"/>
      <c r="AIN211" s="93"/>
      <c r="AIO211" s="93"/>
      <c r="AIP211" s="93"/>
      <c r="AIQ211" s="93"/>
      <c r="AIR211" s="93"/>
      <c r="AIS211" s="93"/>
      <c r="AIT211" s="93"/>
      <c r="AIU211" s="93"/>
      <c r="AIV211" s="93"/>
      <c r="AIW211" s="93"/>
      <c r="AIX211" s="93"/>
      <c r="AIY211" s="93"/>
      <c r="AIZ211" s="93"/>
      <c r="AJA211" s="93"/>
      <c r="AJB211" s="93"/>
      <c r="AJC211" s="93"/>
      <c r="AJD211" s="93"/>
      <c r="AJE211" s="93"/>
      <c r="AJF211" s="93"/>
      <c r="AJG211" s="93"/>
      <c r="AJH211" s="93"/>
      <c r="AJI211" s="93"/>
      <c r="AJJ211" s="93"/>
      <c r="AJK211" s="93"/>
      <c r="AJL211" s="93"/>
      <c r="AJM211" s="93"/>
      <c r="AJN211" s="93"/>
      <c r="AJO211" s="93"/>
      <c r="AJP211" s="93"/>
      <c r="AJQ211" s="93"/>
      <c r="AJR211" s="93"/>
      <c r="AJS211" s="93"/>
      <c r="AJT211" s="93"/>
      <c r="AJU211" s="93"/>
      <c r="AJV211" s="93"/>
      <c r="AJW211" s="93"/>
      <c r="AJX211" s="93"/>
      <c r="AJY211" s="93"/>
      <c r="AJZ211" s="93"/>
      <c r="AKA211" s="93"/>
      <c r="AKB211" s="93"/>
      <c r="AKC211" s="93"/>
      <c r="AKD211" s="93"/>
      <c r="AKE211" s="93"/>
      <c r="AKF211" s="93"/>
      <c r="AKG211" s="93"/>
      <c r="AKH211" s="93"/>
      <c r="AKI211" s="93"/>
      <c r="AKJ211" s="93"/>
      <c r="AKK211" s="93"/>
      <c r="AKL211" s="93"/>
      <c r="AKM211" s="93"/>
      <c r="AKN211" s="93"/>
      <c r="AKO211" s="93"/>
      <c r="AKP211" s="93"/>
      <c r="AKQ211" s="93"/>
      <c r="AKR211" s="93"/>
      <c r="AKS211" s="93"/>
      <c r="AKT211" s="93"/>
      <c r="AKU211" s="93"/>
      <c r="AKV211" s="93"/>
      <c r="AKW211" s="93"/>
      <c r="AKX211" s="93"/>
      <c r="AKY211" s="93"/>
      <c r="AKZ211" s="93"/>
      <c r="ALA211" s="93"/>
      <c r="ALB211" s="93"/>
      <c r="ALC211" s="93"/>
      <c r="ALD211" s="93"/>
      <c r="ALE211" s="93"/>
      <c r="ALF211" s="93"/>
      <c r="ALG211" s="93"/>
      <c r="ALH211" s="93"/>
      <c r="ALI211" s="93"/>
      <c r="ALJ211" s="93"/>
      <c r="ALK211" s="93"/>
      <c r="ALL211" s="93"/>
      <c r="ALM211" s="93"/>
      <c r="ALN211" s="93"/>
      <c r="ALO211" s="93"/>
      <c r="ALP211" s="93"/>
      <c r="ALQ211" s="93"/>
      <c r="ALR211" s="93"/>
      <c r="ALS211" s="93"/>
      <c r="ALT211" s="93"/>
      <c r="ALU211" s="93"/>
      <c r="ALV211" s="93"/>
      <c r="ALW211" s="93"/>
      <c r="ALX211" s="93"/>
      <c r="ALY211" s="93"/>
      <c r="ALZ211" s="93"/>
      <c r="AMA211" s="93"/>
      <c r="AMB211" s="93"/>
      <c r="AMC211" s="93"/>
      <c r="AMD211" s="93"/>
      <c r="AME211" s="93"/>
      <c r="AMF211" s="93"/>
      <c r="AMG211" s="93"/>
      <c r="AMH211" s="93"/>
    </row>
    <row r="212" spans="1:1022" ht="102.75" customHeight="1" x14ac:dyDescent="0.3">
      <c r="A212" s="430">
        <v>60</v>
      </c>
      <c r="B212" s="433" t="s">
        <v>712</v>
      </c>
      <c r="C212" s="367"/>
      <c r="D212" s="433" t="s">
        <v>81</v>
      </c>
      <c r="E212" s="433" t="s">
        <v>1382</v>
      </c>
      <c r="F212" s="427"/>
      <c r="G212" s="457"/>
      <c r="H212" s="368"/>
      <c r="I212" s="369"/>
      <c r="J212" s="136" t="s">
        <v>757</v>
      </c>
      <c r="K212" s="119" t="s">
        <v>1408</v>
      </c>
      <c r="L212" s="369"/>
      <c r="M212" s="369"/>
      <c r="N212" s="398"/>
      <c r="O212" s="369"/>
      <c r="P212" s="487"/>
      <c r="Q212" s="385"/>
      <c r="R212" s="393"/>
      <c r="S212" s="489"/>
      <c r="T212" s="385"/>
      <c r="U212" s="483"/>
      <c r="V212" s="136" t="s">
        <v>150</v>
      </c>
      <c r="W212" s="116" t="s">
        <v>1409</v>
      </c>
      <c r="X212" s="116" t="s">
        <v>1410</v>
      </c>
      <c r="Y212" s="116" t="s">
        <v>1117</v>
      </c>
      <c r="Z212" s="119" t="s">
        <v>95</v>
      </c>
      <c r="AA212" s="120" t="str">
        <f t="shared" si="5"/>
        <v>Probabilidad</v>
      </c>
      <c r="AB212" s="121" t="s">
        <v>727</v>
      </c>
      <c r="AC212" s="121" t="s">
        <v>728</v>
      </c>
      <c r="AD212" s="122" t="str">
        <f t="shared" si="6"/>
        <v>40%</v>
      </c>
      <c r="AE212" s="121" t="s">
        <v>729</v>
      </c>
      <c r="AF212" s="121" t="s">
        <v>730</v>
      </c>
      <c r="AG212" s="121" t="s">
        <v>731</v>
      </c>
      <c r="AH212" s="123">
        <f t="shared" si="272"/>
        <v>4.4452800000000001E-2</v>
      </c>
      <c r="AI212" s="123">
        <f t="shared" si="7"/>
        <v>4.4452800000000001E-2</v>
      </c>
      <c r="AJ212" s="484"/>
      <c r="AK212" s="388"/>
      <c r="AL212" s="124">
        <f t="shared" si="271"/>
        <v>0.6</v>
      </c>
      <c r="AM212" s="485"/>
      <c r="AN212" s="388"/>
      <c r="AO212" s="482"/>
      <c r="AP212" s="367"/>
      <c r="AQ212" s="120" t="s">
        <v>155</v>
      </c>
      <c r="AR212" s="134" t="s">
        <v>94</v>
      </c>
      <c r="AS212" s="134" t="s">
        <v>94</v>
      </c>
      <c r="AT212" s="134" t="s">
        <v>94</v>
      </c>
      <c r="AU212" s="134" t="s">
        <v>94</v>
      </c>
      <c r="AV212" s="459"/>
      <c r="AW212" s="142" t="s">
        <v>150</v>
      </c>
      <c r="AX212" s="253" t="s">
        <v>2866</v>
      </c>
      <c r="AY212" s="271" t="s">
        <v>3062</v>
      </c>
      <c r="AZ212" s="271" t="s">
        <v>3063</v>
      </c>
      <c r="BA212" s="142" t="s">
        <v>155</v>
      </c>
      <c r="BB212" s="128"/>
      <c r="BC212" s="128"/>
      <c r="BD212" s="128"/>
      <c r="BE212" s="373"/>
      <c r="BF212" s="374"/>
      <c r="BG212" s="374"/>
      <c r="BH212" s="131"/>
      <c r="BI212" s="93"/>
      <c r="BJ212" s="93"/>
      <c r="BK212" s="93"/>
      <c r="BL212" s="93"/>
      <c r="BM212" s="93"/>
      <c r="BN212" s="93"/>
      <c r="BO212" s="93"/>
      <c r="BP212" s="93"/>
      <c r="BQ212" s="93"/>
      <c r="BR212" s="93"/>
      <c r="BS212" s="93"/>
      <c r="BT212" s="93"/>
      <c r="BU212" s="93"/>
      <c r="BV212" s="93"/>
      <c r="BW212" s="93"/>
      <c r="BX212" s="93"/>
      <c r="BY212" s="93"/>
      <c r="BZ212" s="93"/>
      <c r="CA212" s="93"/>
      <c r="CB212" s="93"/>
      <c r="CC212" s="93"/>
      <c r="CD212" s="93"/>
      <c r="CE212" s="93"/>
      <c r="CF212" s="93"/>
      <c r="CG212" s="93"/>
      <c r="CH212" s="93"/>
      <c r="CI212" s="93"/>
      <c r="CJ212" s="93"/>
      <c r="CK212" s="93"/>
      <c r="CL212" s="93"/>
      <c r="CM212" s="93"/>
      <c r="CN212" s="93"/>
      <c r="CO212" s="93"/>
      <c r="CP212" s="93"/>
      <c r="CQ212" s="93"/>
      <c r="CR212" s="93"/>
      <c r="CS212" s="93"/>
      <c r="CT212" s="93"/>
      <c r="CU212" s="93"/>
      <c r="CV212" s="93"/>
      <c r="CW212" s="93"/>
      <c r="CX212" s="93"/>
      <c r="CY212" s="93"/>
      <c r="CZ212" s="93"/>
      <c r="DA212" s="93"/>
      <c r="DB212" s="93"/>
      <c r="DC212" s="93"/>
      <c r="DD212" s="93"/>
      <c r="DE212" s="93"/>
      <c r="DF212" s="93"/>
      <c r="DG212" s="93"/>
      <c r="DH212" s="93"/>
      <c r="DI212" s="93"/>
      <c r="DJ212" s="93"/>
      <c r="DK212" s="93"/>
      <c r="DL212" s="93"/>
      <c r="DM212" s="93"/>
      <c r="DN212" s="93"/>
      <c r="DO212" s="93"/>
      <c r="DP212" s="93"/>
      <c r="DQ212" s="93"/>
      <c r="DR212" s="93"/>
      <c r="DS212" s="93"/>
      <c r="DT212" s="93"/>
      <c r="DU212" s="93"/>
      <c r="DV212" s="93"/>
      <c r="DW212" s="93"/>
      <c r="DX212" s="93"/>
      <c r="DY212" s="93"/>
      <c r="DZ212" s="93"/>
      <c r="EA212" s="93"/>
      <c r="EB212" s="93"/>
      <c r="EC212" s="93"/>
      <c r="ED212" s="93"/>
      <c r="EE212" s="93"/>
      <c r="EF212" s="93"/>
      <c r="EG212" s="93"/>
      <c r="EH212" s="93"/>
      <c r="EI212" s="93"/>
      <c r="EJ212" s="93"/>
      <c r="EK212" s="93"/>
      <c r="EL212" s="93"/>
      <c r="EM212" s="93"/>
      <c r="EN212" s="93"/>
      <c r="EO212" s="93"/>
      <c r="EP212" s="93"/>
      <c r="EQ212" s="93"/>
      <c r="ER212" s="93"/>
      <c r="ES212" s="93"/>
      <c r="ET212" s="93"/>
      <c r="EU212" s="93"/>
      <c r="EV212" s="93"/>
      <c r="EW212" s="93"/>
      <c r="EX212" s="93"/>
      <c r="EY212" s="93"/>
      <c r="EZ212" s="93"/>
      <c r="FA212" s="93"/>
      <c r="FB212" s="93"/>
      <c r="FC212" s="93"/>
      <c r="FD212" s="93"/>
      <c r="FE212" s="93"/>
      <c r="FF212" s="93"/>
      <c r="FG212" s="93"/>
      <c r="FH212" s="93"/>
      <c r="FI212" s="93"/>
      <c r="FJ212" s="93"/>
      <c r="FK212" s="93"/>
      <c r="FL212" s="93"/>
      <c r="FM212" s="93"/>
      <c r="FN212" s="93"/>
      <c r="FO212" s="93"/>
      <c r="FP212" s="93"/>
      <c r="FQ212" s="93"/>
      <c r="FR212" s="93"/>
      <c r="FS212" s="93"/>
      <c r="FT212" s="93"/>
      <c r="FU212" s="93"/>
      <c r="FV212" s="93"/>
      <c r="FW212" s="93"/>
      <c r="FX212" s="93"/>
      <c r="FY212" s="93"/>
      <c r="FZ212" s="93"/>
      <c r="GA212" s="93"/>
      <c r="GB212" s="93"/>
      <c r="GC212" s="93"/>
      <c r="GD212" s="93"/>
      <c r="GE212" s="93"/>
      <c r="GF212" s="93"/>
      <c r="GG212" s="93"/>
      <c r="GH212" s="93"/>
      <c r="GI212" s="93"/>
      <c r="GJ212" s="93"/>
      <c r="GK212" s="93"/>
      <c r="GL212" s="93"/>
      <c r="GM212" s="93"/>
      <c r="GN212" s="93"/>
      <c r="GO212" s="93"/>
      <c r="GP212" s="93"/>
      <c r="GQ212" s="93"/>
      <c r="GR212" s="93"/>
      <c r="GS212" s="93"/>
      <c r="GT212" s="93"/>
      <c r="GU212" s="93"/>
      <c r="GV212" s="93"/>
      <c r="GW212" s="93"/>
      <c r="GX212" s="93"/>
      <c r="GY212" s="93"/>
      <c r="GZ212" s="93"/>
      <c r="HA212" s="93"/>
      <c r="HB212" s="93"/>
      <c r="HC212" s="93"/>
      <c r="HD212" s="93"/>
      <c r="HE212" s="93"/>
      <c r="HF212" s="93"/>
      <c r="HG212" s="93"/>
      <c r="HH212" s="93"/>
      <c r="HI212" s="93"/>
      <c r="HJ212" s="93"/>
      <c r="HK212" s="93"/>
      <c r="HL212" s="93"/>
      <c r="HM212" s="93"/>
      <c r="HN212" s="93"/>
      <c r="HO212" s="93"/>
      <c r="HP212" s="93"/>
      <c r="HQ212" s="93"/>
      <c r="HR212" s="93"/>
      <c r="HS212" s="93"/>
      <c r="HT212" s="93"/>
      <c r="HU212" s="93"/>
      <c r="HV212" s="93"/>
      <c r="HW212" s="93"/>
      <c r="HX212" s="93"/>
      <c r="HY212" s="93"/>
      <c r="HZ212" s="93"/>
      <c r="IA212" s="93"/>
      <c r="IB212" s="93"/>
      <c r="IC212" s="93"/>
      <c r="ID212" s="93"/>
      <c r="IE212" s="93"/>
      <c r="IF212" s="93"/>
      <c r="IG212" s="93"/>
      <c r="IH212" s="93"/>
      <c r="II212" s="93"/>
      <c r="IJ212" s="93"/>
      <c r="IK212" s="93"/>
      <c r="IL212" s="93"/>
      <c r="IM212" s="93"/>
      <c r="IN212" s="93"/>
      <c r="IO212" s="93"/>
      <c r="IP212" s="93"/>
      <c r="IQ212" s="93"/>
      <c r="IR212" s="93"/>
      <c r="IS212" s="93"/>
      <c r="IT212" s="93"/>
      <c r="IU212" s="93"/>
      <c r="IV212" s="93"/>
      <c r="IW212" s="93"/>
      <c r="IX212" s="93"/>
      <c r="IY212" s="93"/>
      <c r="IZ212" s="93"/>
      <c r="JA212" s="93"/>
      <c r="JB212" s="93"/>
      <c r="JC212" s="93"/>
      <c r="JD212" s="93"/>
      <c r="JE212" s="93"/>
      <c r="JF212" s="93"/>
      <c r="JG212" s="93"/>
      <c r="JH212" s="93"/>
      <c r="JI212" s="93"/>
      <c r="JJ212" s="93"/>
      <c r="JK212" s="93"/>
      <c r="JL212" s="93"/>
      <c r="JM212" s="93"/>
      <c r="JN212" s="93"/>
      <c r="JO212" s="93"/>
      <c r="JP212" s="93"/>
      <c r="JQ212" s="93"/>
      <c r="JR212" s="93"/>
      <c r="JS212" s="93"/>
      <c r="JT212" s="93"/>
      <c r="JU212" s="93"/>
      <c r="JV212" s="93"/>
      <c r="JW212" s="93"/>
      <c r="JX212" s="93"/>
      <c r="JY212" s="93"/>
      <c r="JZ212" s="93"/>
      <c r="KA212" s="93"/>
      <c r="KB212" s="93"/>
      <c r="KC212" s="93"/>
      <c r="KD212" s="93"/>
      <c r="KE212" s="93"/>
      <c r="KF212" s="93"/>
      <c r="KG212" s="93"/>
      <c r="KH212" s="93"/>
      <c r="KI212" s="93"/>
      <c r="KJ212" s="93"/>
      <c r="KK212" s="93"/>
      <c r="KL212" s="93"/>
      <c r="KM212" s="93"/>
      <c r="KN212" s="93"/>
      <c r="KO212" s="93"/>
      <c r="KP212" s="93"/>
      <c r="KQ212" s="93"/>
      <c r="KR212" s="93"/>
      <c r="KS212" s="93"/>
      <c r="KT212" s="93"/>
      <c r="KU212" s="93"/>
      <c r="KV212" s="93"/>
      <c r="KW212" s="93"/>
      <c r="KX212" s="93"/>
      <c r="KY212" s="93"/>
      <c r="KZ212" s="93"/>
      <c r="LA212" s="93"/>
      <c r="LB212" s="93"/>
      <c r="LC212" s="93"/>
      <c r="LD212" s="93"/>
      <c r="LE212" s="93"/>
      <c r="LF212" s="93"/>
      <c r="LG212" s="93"/>
      <c r="LH212" s="93"/>
      <c r="LI212" s="93"/>
      <c r="LJ212" s="93"/>
      <c r="LK212" s="93"/>
      <c r="LL212" s="93"/>
      <c r="LM212" s="93"/>
      <c r="LN212" s="93"/>
      <c r="LO212" s="93"/>
      <c r="LP212" s="93"/>
      <c r="LQ212" s="93"/>
      <c r="LR212" s="93"/>
      <c r="LS212" s="93"/>
      <c r="LT212" s="93"/>
      <c r="LU212" s="93"/>
      <c r="LV212" s="93"/>
      <c r="LW212" s="93"/>
      <c r="LX212" s="93"/>
      <c r="LY212" s="93"/>
      <c r="LZ212" s="93"/>
      <c r="MA212" s="93"/>
      <c r="MB212" s="93"/>
      <c r="MC212" s="93"/>
      <c r="MD212" s="93"/>
      <c r="ME212" s="93"/>
      <c r="MF212" s="93"/>
      <c r="MG212" s="93"/>
      <c r="MH212" s="93"/>
      <c r="MI212" s="93"/>
      <c r="MJ212" s="93"/>
      <c r="MK212" s="93"/>
      <c r="ML212" s="93"/>
      <c r="MM212" s="93"/>
      <c r="MN212" s="93"/>
      <c r="MO212" s="93"/>
      <c r="MP212" s="93"/>
      <c r="MQ212" s="93"/>
      <c r="MR212" s="93"/>
      <c r="MS212" s="93"/>
      <c r="MT212" s="93"/>
      <c r="MU212" s="93"/>
      <c r="MV212" s="93"/>
      <c r="MW212" s="93"/>
      <c r="MX212" s="93"/>
      <c r="MY212" s="93"/>
      <c r="MZ212" s="93"/>
      <c r="NA212" s="93"/>
      <c r="NB212" s="93"/>
      <c r="NC212" s="93"/>
      <c r="ND212" s="93"/>
      <c r="NE212" s="93"/>
      <c r="NF212" s="93"/>
      <c r="NG212" s="93"/>
      <c r="NH212" s="93"/>
      <c r="NI212" s="93"/>
      <c r="NJ212" s="93"/>
      <c r="NK212" s="93"/>
      <c r="NL212" s="93"/>
      <c r="NM212" s="93"/>
      <c r="NN212" s="93"/>
      <c r="NO212" s="93"/>
      <c r="NP212" s="93"/>
      <c r="NQ212" s="93"/>
      <c r="NR212" s="93"/>
      <c r="NS212" s="93"/>
      <c r="NT212" s="93"/>
      <c r="NU212" s="93"/>
      <c r="NV212" s="93"/>
      <c r="NW212" s="93"/>
      <c r="NX212" s="93"/>
      <c r="NY212" s="93"/>
      <c r="NZ212" s="93"/>
      <c r="OA212" s="93"/>
      <c r="OB212" s="93"/>
      <c r="OC212" s="93"/>
      <c r="OD212" s="93"/>
      <c r="OE212" s="93"/>
      <c r="OF212" s="93"/>
      <c r="OG212" s="93"/>
      <c r="OH212" s="93"/>
      <c r="OI212" s="93"/>
      <c r="OJ212" s="93"/>
      <c r="OK212" s="93"/>
      <c r="OL212" s="93"/>
      <c r="OM212" s="93"/>
      <c r="ON212" s="93"/>
      <c r="OO212" s="93"/>
      <c r="OP212" s="93"/>
      <c r="OQ212" s="93"/>
      <c r="OR212" s="93"/>
      <c r="OS212" s="93"/>
      <c r="OT212" s="93"/>
      <c r="OU212" s="93"/>
      <c r="OV212" s="93"/>
      <c r="OW212" s="93"/>
      <c r="OX212" s="93"/>
      <c r="OY212" s="93"/>
      <c r="OZ212" s="93"/>
      <c r="PA212" s="93"/>
      <c r="PB212" s="93"/>
      <c r="PC212" s="93"/>
      <c r="PD212" s="93"/>
      <c r="PE212" s="93"/>
      <c r="PF212" s="93"/>
      <c r="PG212" s="93"/>
      <c r="PH212" s="93"/>
      <c r="PI212" s="93"/>
      <c r="PJ212" s="93"/>
      <c r="PK212" s="93"/>
      <c r="PL212" s="93"/>
      <c r="PM212" s="93"/>
      <c r="PN212" s="93"/>
      <c r="PO212" s="93"/>
      <c r="PP212" s="93"/>
      <c r="PQ212" s="93"/>
      <c r="PR212" s="93"/>
      <c r="PS212" s="93"/>
      <c r="PT212" s="93"/>
      <c r="PU212" s="93"/>
      <c r="PV212" s="93"/>
      <c r="PW212" s="93"/>
      <c r="PX212" s="93"/>
      <c r="PY212" s="93"/>
      <c r="PZ212" s="93"/>
      <c r="QA212" s="93"/>
      <c r="QB212" s="93"/>
      <c r="QC212" s="93"/>
      <c r="QD212" s="93"/>
      <c r="QE212" s="93"/>
      <c r="QF212" s="93"/>
      <c r="QG212" s="93"/>
      <c r="QH212" s="93"/>
      <c r="QI212" s="93"/>
      <c r="QJ212" s="93"/>
      <c r="QK212" s="93"/>
      <c r="QL212" s="93"/>
      <c r="QM212" s="93"/>
      <c r="QN212" s="93"/>
      <c r="QO212" s="93"/>
      <c r="QP212" s="93"/>
      <c r="QQ212" s="93"/>
      <c r="QR212" s="93"/>
      <c r="QS212" s="93"/>
      <c r="QT212" s="93"/>
      <c r="QU212" s="93"/>
      <c r="QV212" s="93"/>
      <c r="QW212" s="93"/>
      <c r="QX212" s="93"/>
      <c r="QY212" s="93"/>
      <c r="QZ212" s="93"/>
      <c r="RA212" s="93"/>
      <c r="RB212" s="93"/>
      <c r="RC212" s="93"/>
      <c r="RD212" s="93"/>
      <c r="RE212" s="93"/>
      <c r="RF212" s="93"/>
      <c r="RG212" s="93"/>
      <c r="RH212" s="93"/>
      <c r="RI212" s="93"/>
      <c r="RJ212" s="93"/>
      <c r="RK212" s="93"/>
      <c r="RL212" s="93"/>
      <c r="RM212" s="93"/>
      <c r="RN212" s="93"/>
      <c r="RO212" s="93"/>
      <c r="RP212" s="93"/>
      <c r="RQ212" s="93"/>
      <c r="RR212" s="93"/>
      <c r="RS212" s="93"/>
      <c r="RT212" s="93"/>
      <c r="RU212" s="93"/>
      <c r="RV212" s="93"/>
      <c r="RW212" s="93"/>
      <c r="RX212" s="93"/>
      <c r="RY212" s="93"/>
      <c r="RZ212" s="93"/>
      <c r="SA212" s="93"/>
      <c r="SB212" s="93"/>
      <c r="SC212" s="93"/>
      <c r="SD212" s="93"/>
      <c r="SE212" s="93"/>
      <c r="SF212" s="93"/>
      <c r="SG212" s="93"/>
      <c r="SH212" s="93"/>
      <c r="SI212" s="93"/>
      <c r="SJ212" s="93"/>
      <c r="SK212" s="93"/>
      <c r="SL212" s="93"/>
      <c r="SM212" s="93"/>
      <c r="SN212" s="93"/>
      <c r="SO212" s="93"/>
      <c r="SP212" s="93"/>
      <c r="SQ212" s="93"/>
      <c r="SR212" s="93"/>
      <c r="SS212" s="93"/>
      <c r="ST212" s="93"/>
      <c r="SU212" s="93"/>
      <c r="SV212" s="93"/>
      <c r="SW212" s="93"/>
      <c r="SX212" s="93"/>
      <c r="SY212" s="93"/>
      <c r="SZ212" s="93"/>
      <c r="TA212" s="93"/>
      <c r="TB212" s="93"/>
      <c r="TC212" s="93"/>
      <c r="TD212" s="93"/>
      <c r="TE212" s="93"/>
      <c r="TF212" s="93"/>
      <c r="TG212" s="93"/>
      <c r="TH212" s="93"/>
      <c r="TI212" s="93"/>
      <c r="TJ212" s="93"/>
      <c r="TK212" s="93"/>
      <c r="TL212" s="93"/>
      <c r="TM212" s="93"/>
      <c r="TN212" s="93"/>
      <c r="TO212" s="93"/>
      <c r="TP212" s="93"/>
      <c r="TQ212" s="93"/>
      <c r="TR212" s="93"/>
      <c r="TS212" s="93"/>
      <c r="TT212" s="93"/>
      <c r="TU212" s="93"/>
      <c r="TV212" s="93"/>
      <c r="TW212" s="93"/>
      <c r="TX212" s="93"/>
      <c r="TY212" s="93"/>
      <c r="TZ212" s="93"/>
      <c r="UA212" s="93"/>
      <c r="UB212" s="93"/>
      <c r="UC212" s="93"/>
      <c r="UD212" s="93"/>
      <c r="UE212" s="93"/>
      <c r="UF212" s="93"/>
      <c r="UG212" s="93"/>
      <c r="UH212" s="93"/>
      <c r="UI212" s="93"/>
      <c r="UJ212" s="93"/>
      <c r="UK212" s="93"/>
      <c r="UL212" s="93"/>
      <c r="UM212" s="93"/>
      <c r="UN212" s="93"/>
      <c r="UO212" s="93"/>
      <c r="UP212" s="93"/>
      <c r="UQ212" s="93"/>
      <c r="UR212" s="93"/>
      <c r="US212" s="93"/>
      <c r="UT212" s="93"/>
      <c r="UU212" s="93"/>
      <c r="UV212" s="93"/>
      <c r="UW212" s="93"/>
      <c r="UX212" s="93"/>
      <c r="UY212" s="93"/>
      <c r="UZ212" s="93"/>
      <c r="VA212" s="93"/>
      <c r="VB212" s="93"/>
      <c r="VC212" s="93"/>
      <c r="VD212" s="93"/>
      <c r="VE212" s="93"/>
      <c r="VF212" s="93"/>
      <c r="VG212" s="93"/>
      <c r="VH212" s="93"/>
      <c r="VI212" s="93"/>
      <c r="VJ212" s="93"/>
      <c r="VK212" s="93"/>
      <c r="VL212" s="93"/>
      <c r="VM212" s="93"/>
      <c r="VN212" s="93"/>
      <c r="VO212" s="93"/>
      <c r="VP212" s="93"/>
      <c r="VQ212" s="93"/>
      <c r="VR212" s="93"/>
      <c r="VS212" s="93"/>
      <c r="VT212" s="93"/>
      <c r="VU212" s="93"/>
      <c r="VV212" s="93"/>
      <c r="VW212" s="93"/>
      <c r="VX212" s="93"/>
      <c r="VY212" s="93"/>
      <c r="VZ212" s="93"/>
      <c r="WA212" s="93"/>
      <c r="WB212" s="93"/>
      <c r="WC212" s="93"/>
      <c r="WD212" s="93"/>
      <c r="WE212" s="93"/>
      <c r="WF212" s="93"/>
      <c r="WG212" s="93"/>
      <c r="WH212" s="93"/>
      <c r="WI212" s="93"/>
      <c r="WJ212" s="93"/>
      <c r="WK212" s="93"/>
      <c r="WL212" s="93"/>
      <c r="WM212" s="93"/>
      <c r="WN212" s="93"/>
      <c r="WO212" s="93"/>
      <c r="WP212" s="93"/>
      <c r="WQ212" s="93"/>
      <c r="WR212" s="93"/>
      <c r="WS212" s="93"/>
      <c r="WT212" s="93"/>
      <c r="WU212" s="93"/>
      <c r="WV212" s="93"/>
      <c r="WW212" s="93"/>
      <c r="WX212" s="93"/>
      <c r="WY212" s="93"/>
      <c r="WZ212" s="93"/>
      <c r="XA212" s="93"/>
      <c r="XB212" s="93"/>
      <c r="XC212" s="93"/>
      <c r="XD212" s="93"/>
      <c r="XE212" s="93"/>
      <c r="XF212" s="93"/>
      <c r="XG212" s="93"/>
      <c r="XH212" s="93"/>
      <c r="XI212" s="93"/>
      <c r="XJ212" s="93"/>
      <c r="XK212" s="93"/>
      <c r="XL212" s="93"/>
      <c r="XM212" s="93"/>
      <c r="XN212" s="93"/>
      <c r="XO212" s="93"/>
      <c r="XP212" s="93"/>
      <c r="XQ212" s="93"/>
      <c r="XR212" s="93"/>
      <c r="XS212" s="93"/>
      <c r="XT212" s="93"/>
      <c r="XU212" s="93"/>
      <c r="XV212" s="93"/>
      <c r="XW212" s="93"/>
      <c r="XX212" s="93"/>
      <c r="XY212" s="93"/>
      <c r="XZ212" s="93"/>
      <c r="YA212" s="93"/>
      <c r="YB212" s="93"/>
      <c r="YC212" s="93"/>
      <c r="YD212" s="93"/>
      <c r="YE212" s="93"/>
      <c r="YF212" s="93"/>
      <c r="YG212" s="93"/>
      <c r="YH212" s="93"/>
      <c r="YI212" s="93"/>
      <c r="YJ212" s="93"/>
      <c r="YK212" s="93"/>
      <c r="YL212" s="93"/>
      <c r="YM212" s="93"/>
      <c r="YN212" s="93"/>
      <c r="YO212" s="93"/>
      <c r="YP212" s="93"/>
      <c r="YQ212" s="93"/>
      <c r="YR212" s="93"/>
      <c r="YS212" s="93"/>
      <c r="YT212" s="93"/>
      <c r="YU212" s="93"/>
      <c r="YV212" s="93"/>
      <c r="YW212" s="93"/>
      <c r="YX212" s="93"/>
      <c r="YY212" s="93"/>
      <c r="YZ212" s="93"/>
      <c r="ZA212" s="93"/>
      <c r="ZB212" s="93"/>
      <c r="ZC212" s="93"/>
      <c r="ZD212" s="93"/>
      <c r="ZE212" s="93"/>
      <c r="ZF212" s="93"/>
      <c r="ZG212" s="93"/>
      <c r="ZH212" s="93"/>
      <c r="ZI212" s="93"/>
      <c r="ZJ212" s="93"/>
      <c r="ZK212" s="93"/>
      <c r="ZL212" s="93"/>
      <c r="ZM212" s="93"/>
      <c r="ZN212" s="93"/>
      <c r="ZO212" s="93"/>
      <c r="ZP212" s="93"/>
      <c r="ZQ212" s="93"/>
      <c r="ZR212" s="93"/>
      <c r="ZS212" s="93"/>
      <c r="ZT212" s="93"/>
      <c r="ZU212" s="93"/>
      <c r="ZV212" s="93"/>
      <c r="ZW212" s="93"/>
      <c r="ZX212" s="93"/>
      <c r="ZY212" s="93"/>
      <c r="ZZ212" s="93"/>
      <c r="AAA212" s="93"/>
      <c r="AAB212" s="93"/>
      <c r="AAC212" s="93"/>
      <c r="AAD212" s="93"/>
      <c r="AAE212" s="93"/>
      <c r="AAF212" s="93"/>
      <c r="AAG212" s="93"/>
      <c r="AAH212" s="93"/>
      <c r="AAI212" s="93"/>
      <c r="AAJ212" s="93"/>
      <c r="AAK212" s="93"/>
      <c r="AAL212" s="93"/>
      <c r="AAM212" s="93"/>
      <c r="AAN212" s="93"/>
      <c r="AAO212" s="93"/>
      <c r="AAP212" s="93"/>
      <c r="AAQ212" s="93"/>
      <c r="AAR212" s="93"/>
      <c r="AAS212" s="93"/>
      <c r="AAT212" s="93"/>
      <c r="AAU212" s="93"/>
      <c r="AAV212" s="93"/>
      <c r="AAW212" s="93"/>
      <c r="AAX212" s="93"/>
      <c r="AAY212" s="93"/>
      <c r="AAZ212" s="93"/>
      <c r="ABA212" s="93"/>
      <c r="ABB212" s="93"/>
      <c r="ABC212" s="93"/>
      <c r="ABD212" s="93"/>
      <c r="ABE212" s="93"/>
      <c r="ABF212" s="93"/>
      <c r="ABG212" s="93"/>
      <c r="ABH212" s="93"/>
      <c r="ABI212" s="93"/>
      <c r="ABJ212" s="93"/>
      <c r="ABK212" s="93"/>
      <c r="ABL212" s="93"/>
      <c r="ABM212" s="93"/>
      <c r="ABN212" s="93"/>
      <c r="ABO212" s="93"/>
      <c r="ABP212" s="93"/>
      <c r="ABQ212" s="93"/>
      <c r="ABR212" s="93"/>
      <c r="ABS212" s="93"/>
      <c r="ABT212" s="93"/>
      <c r="ABU212" s="93"/>
      <c r="ABV212" s="93"/>
      <c r="ABW212" s="93"/>
      <c r="ABX212" s="93"/>
      <c r="ABY212" s="93"/>
      <c r="ABZ212" s="93"/>
      <c r="ACA212" s="93"/>
      <c r="ACB212" s="93"/>
      <c r="ACC212" s="93"/>
      <c r="ACD212" s="93"/>
      <c r="ACE212" s="93"/>
      <c r="ACF212" s="93"/>
      <c r="ACG212" s="93"/>
      <c r="ACH212" s="93"/>
      <c r="ACI212" s="93"/>
      <c r="ACJ212" s="93"/>
      <c r="ACK212" s="93"/>
      <c r="ACL212" s="93"/>
      <c r="ACM212" s="93"/>
      <c r="ACN212" s="93"/>
      <c r="ACO212" s="93"/>
      <c r="ACP212" s="93"/>
      <c r="ACQ212" s="93"/>
      <c r="ACR212" s="93"/>
      <c r="ACS212" s="93"/>
      <c r="ACT212" s="93"/>
      <c r="ACU212" s="93"/>
      <c r="ACV212" s="93"/>
      <c r="ACW212" s="93"/>
      <c r="ACX212" s="93"/>
      <c r="ACY212" s="93"/>
      <c r="ACZ212" s="93"/>
      <c r="ADA212" s="93"/>
      <c r="ADB212" s="93"/>
      <c r="ADC212" s="93"/>
      <c r="ADD212" s="93"/>
      <c r="ADE212" s="93"/>
      <c r="ADF212" s="93"/>
      <c r="ADG212" s="93"/>
      <c r="ADH212" s="93"/>
      <c r="ADI212" s="93"/>
      <c r="ADJ212" s="93"/>
      <c r="ADK212" s="93"/>
      <c r="ADL212" s="93"/>
      <c r="ADM212" s="93"/>
      <c r="ADN212" s="93"/>
      <c r="ADO212" s="93"/>
      <c r="ADP212" s="93"/>
      <c r="ADQ212" s="93"/>
      <c r="ADR212" s="93"/>
      <c r="ADS212" s="93"/>
      <c r="ADT212" s="93"/>
      <c r="ADU212" s="93"/>
      <c r="ADV212" s="93"/>
      <c r="ADW212" s="93"/>
      <c r="ADX212" s="93"/>
      <c r="ADY212" s="93"/>
      <c r="ADZ212" s="93"/>
      <c r="AEA212" s="93"/>
      <c r="AEB212" s="93"/>
      <c r="AEC212" s="93"/>
      <c r="AED212" s="93"/>
      <c r="AEE212" s="93"/>
      <c r="AEF212" s="93"/>
      <c r="AEG212" s="93"/>
      <c r="AEH212" s="93"/>
      <c r="AEI212" s="93"/>
      <c r="AEJ212" s="93"/>
      <c r="AEK212" s="93"/>
      <c r="AEL212" s="93"/>
      <c r="AEM212" s="93"/>
      <c r="AEN212" s="93"/>
      <c r="AEO212" s="93"/>
      <c r="AEP212" s="93"/>
      <c r="AEQ212" s="93"/>
      <c r="AER212" s="93"/>
      <c r="AES212" s="93"/>
      <c r="AET212" s="93"/>
      <c r="AEU212" s="93"/>
      <c r="AEV212" s="93"/>
      <c r="AEW212" s="93"/>
      <c r="AEX212" s="93"/>
      <c r="AEY212" s="93"/>
      <c r="AEZ212" s="93"/>
      <c r="AFA212" s="93"/>
      <c r="AFB212" s="93"/>
      <c r="AFC212" s="93"/>
      <c r="AFD212" s="93"/>
      <c r="AFE212" s="93"/>
      <c r="AFF212" s="93"/>
      <c r="AFG212" s="93"/>
      <c r="AFH212" s="93"/>
      <c r="AFI212" s="93"/>
      <c r="AFJ212" s="93"/>
      <c r="AFK212" s="93"/>
      <c r="AFL212" s="93"/>
      <c r="AFM212" s="93"/>
      <c r="AFN212" s="93"/>
      <c r="AFO212" s="93"/>
      <c r="AFP212" s="93"/>
      <c r="AFQ212" s="93"/>
      <c r="AFR212" s="93"/>
      <c r="AFS212" s="93"/>
      <c r="AFT212" s="93"/>
      <c r="AFU212" s="93"/>
      <c r="AFV212" s="93"/>
      <c r="AFW212" s="93"/>
      <c r="AFX212" s="93"/>
      <c r="AFY212" s="93"/>
      <c r="AFZ212" s="93"/>
      <c r="AGA212" s="93"/>
      <c r="AGB212" s="93"/>
      <c r="AGC212" s="93"/>
      <c r="AGD212" s="93"/>
      <c r="AGE212" s="93"/>
      <c r="AGF212" s="93"/>
      <c r="AGG212" s="93"/>
      <c r="AGH212" s="93"/>
      <c r="AGI212" s="93"/>
      <c r="AGJ212" s="93"/>
      <c r="AGK212" s="93"/>
      <c r="AGL212" s="93"/>
      <c r="AGM212" s="93"/>
      <c r="AGN212" s="93"/>
      <c r="AGO212" s="93"/>
      <c r="AGP212" s="93"/>
      <c r="AGQ212" s="93"/>
      <c r="AGR212" s="93"/>
      <c r="AGS212" s="93"/>
      <c r="AGT212" s="93"/>
      <c r="AGU212" s="93"/>
      <c r="AGV212" s="93"/>
      <c r="AGW212" s="93"/>
      <c r="AGX212" s="93"/>
      <c r="AGY212" s="93"/>
      <c r="AGZ212" s="93"/>
      <c r="AHA212" s="93"/>
      <c r="AHB212" s="93"/>
      <c r="AHC212" s="93"/>
      <c r="AHD212" s="93"/>
      <c r="AHE212" s="93"/>
      <c r="AHF212" s="93"/>
      <c r="AHG212" s="93"/>
      <c r="AHH212" s="93"/>
      <c r="AHI212" s="93"/>
      <c r="AHJ212" s="93"/>
      <c r="AHK212" s="93"/>
      <c r="AHL212" s="93"/>
      <c r="AHM212" s="93"/>
      <c r="AHN212" s="93"/>
      <c r="AHO212" s="93"/>
      <c r="AHP212" s="93"/>
      <c r="AHQ212" s="93"/>
      <c r="AHR212" s="93"/>
      <c r="AHS212" s="93"/>
      <c r="AHT212" s="93"/>
      <c r="AHU212" s="93"/>
      <c r="AHV212" s="93"/>
      <c r="AHW212" s="93"/>
      <c r="AHX212" s="93"/>
      <c r="AHY212" s="93"/>
      <c r="AHZ212" s="93"/>
      <c r="AIA212" s="93"/>
      <c r="AIB212" s="93"/>
      <c r="AIC212" s="93"/>
      <c r="AID212" s="93"/>
      <c r="AIE212" s="93"/>
      <c r="AIF212" s="93"/>
      <c r="AIG212" s="93"/>
      <c r="AIH212" s="93"/>
      <c r="AII212" s="93"/>
      <c r="AIJ212" s="93"/>
      <c r="AIK212" s="93"/>
      <c r="AIL212" s="93"/>
      <c r="AIM212" s="93"/>
      <c r="AIN212" s="93"/>
      <c r="AIO212" s="93"/>
      <c r="AIP212" s="93"/>
      <c r="AIQ212" s="93"/>
      <c r="AIR212" s="93"/>
      <c r="AIS212" s="93"/>
      <c r="AIT212" s="93"/>
      <c r="AIU212" s="93"/>
      <c r="AIV212" s="93"/>
      <c r="AIW212" s="93"/>
      <c r="AIX212" s="93"/>
      <c r="AIY212" s="93"/>
      <c r="AIZ212" s="93"/>
      <c r="AJA212" s="93"/>
      <c r="AJB212" s="93"/>
      <c r="AJC212" s="93"/>
      <c r="AJD212" s="93"/>
      <c r="AJE212" s="93"/>
      <c r="AJF212" s="93"/>
      <c r="AJG212" s="93"/>
      <c r="AJH212" s="93"/>
      <c r="AJI212" s="93"/>
      <c r="AJJ212" s="93"/>
      <c r="AJK212" s="93"/>
      <c r="AJL212" s="93"/>
      <c r="AJM212" s="93"/>
      <c r="AJN212" s="93"/>
      <c r="AJO212" s="93"/>
      <c r="AJP212" s="93"/>
      <c r="AJQ212" s="93"/>
      <c r="AJR212" s="93"/>
      <c r="AJS212" s="93"/>
      <c r="AJT212" s="93"/>
      <c r="AJU212" s="93"/>
      <c r="AJV212" s="93"/>
      <c r="AJW212" s="93"/>
      <c r="AJX212" s="93"/>
      <c r="AJY212" s="93"/>
      <c r="AJZ212" s="93"/>
      <c r="AKA212" s="93"/>
      <c r="AKB212" s="93"/>
      <c r="AKC212" s="93"/>
      <c r="AKD212" s="93"/>
      <c r="AKE212" s="93"/>
      <c r="AKF212" s="93"/>
      <c r="AKG212" s="93"/>
      <c r="AKH212" s="93"/>
      <c r="AKI212" s="93"/>
      <c r="AKJ212" s="93"/>
      <c r="AKK212" s="93"/>
      <c r="AKL212" s="93"/>
      <c r="AKM212" s="93"/>
      <c r="AKN212" s="93"/>
      <c r="AKO212" s="93"/>
      <c r="AKP212" s="93"/>
      <c r="AKQ212" s="93"/>
      <c r="AKR212" s="93"/>
      <c r="AKS212" s="93"/>
      <c r="AKT212" s="93"/>
      <c r="AKU212" s="93"/>
      <c r="AKV212" s="93"/>
      <c r="AKW212" s="93"/>
      <c r="AKX212" s="93"/>
      <c r="AKY212" s="93"/>
      <c r="AKZ212" s="93"/>
      <c r="ALA212" s="93"/>
      <c r="ALB212" s="93"/>
      <c r="ALC212" s="93"/>
      <c r="ALD212" s="93"/>
      <c r="ALE212" s="93"/>
      <c r="ALF212" s="93"/>
      <c r="ALG212" s="93"/>
      <c r="ALH212" s="93"/>
      <c r="ALI212" s="93"/>
      <c r="ALJ212" s="93"/>
      <c r="ALK212" s="93"/>
      <c r="ALL212" s="93"/>
      <c r="ALM212" s="93"/>
      <c r="ALN212" s="93"/>
      <c r="ALO212" s="93"/>
      <c r="ALP212" s="93"/>
      <c r="ALQ212" s="93"/>
      <c r="ALR212" s="93"/>
      <c r="ALS212" s="93"/>
      <c r="ALT212" s="93"/>
      <c r="ALU212" s="93"/>
      <c r="ALV212" s="93"/>
      <c r="ALW212" s="93"/>
      <c r="ALX212" s="93"/>
      <c r="ALY212" s="93"/>
      <c r="ALZ212" s="93"/>
      <c r="AMA212" s="93"/>
      <c r="AMB212" s="93"/>
      <c r="AMC212" s="93"/>
      <c r="AMD212" s="93"/>
      <c r="AME212" s="93"/>
      <c r="AMF212" s="93"/>
      <c r="AMG212" s="93"/>
      <c r="AMH212" s="93"/>
    </row>
    <row r="213" spans="1:1022" ht="97.5" customHeight="1" x14ac:dyDescent="0.3">
      <c r="A213" s="431">
        <v>60</v>
      </c>
      <c r="B213" s="434" t="s">
        <v>712</v>
      </c>
      <c r="C213" s="367"/>
      <c r="D213" s="434" t="s">
        <v>81</v>
      </c>
      <c r="E213" s="434" t="s">
        <v>1382</v>
      </c>
      <c r="F213" s="427"/>
      <c r="G213" s="457"/>
      <c r="H213" s="368"/>
      <c r="I213" s="369"/>
      <c r="J213" s="136" t="s">
        <v>758</v>
      </c>
      <c r="K213" s="119" t="s">
        <v>1411</v>
      </c>
      <c r="L213" s="369"/>
      <c r="M213" s="369"/>
      <c r="N213" s="398"/>
      <c r="O213" s="369"/>
      <c r="P213" s="488"/>
      <c r="Q213" s="385"/>
      <c r="R213" s="393"/>
      <c r="S213" s="489"/>
      <c r="T213" s="385"/>
      <c r="U213" s="483"/>
      <c r="V213" s="136" t="s">
        <v>161</v>
      </c>
      <c r="W213" s="116" t="s">
        <v>1412</v>
      </c>
      <c r="X213" s="116" t="s">
        <v>1413</v>
      </c>
      <c r="Y213" s="116" t="s">
        <v>1117</v>
      </c>
      <c r="Z213" s="119" t="s">
        <v>95</v>
      </c>
      <c r="AA213" s="120" t="str">
        <f t="shared" si="5"/>
        <v>Probabilidad</v>
      </c>
      <c r="AB213" s="121" t="s">
        <v>727</v>
      </c>
      <c r="AC213" s="121" t="s">
        <v>728</v>
      </c>
      <c r="AD213" s="122" t="str">
        <f t="shared" si="6"/>
        <v>40%</v>
      </c>
      <c r="AE213" s="121" t="s">
        <v>729</v>
      </c>
      <c r="AF213" s="121" t="s">
        <v>730</v>
      </c>
      <c r="AG213" s="121" t="s">
        <v>731</v>
      </c>
      <c r="AH213" s="123">
        <f t="shared" si="272"/>
        <v>2.667168E-2</v>
      </c>
      <c r="AI213" s="123">
        <f t="shared" si="7"/>
        <v>2.667168E-2</v>
      </c>
      <c r="AJ213" s="484"/>
      <c r="AK213" s="388"/>
      <c r="AL213" s="124">
        <f t="shared" si="271"/>
        <v>0.6</v>
      </c>
      <c r="AM213" s="485"/>
      <c r="AN213" s="388"/>
      <c r="AO213" s="482"/>
      <c r="AP213" s="367"/>
      <c r="AQ213" s="120" t="s">
        <v>162</v>
      </c>
      <c r="AR213" s="119" t="s">
        <v>1414</v>
      </c>
      <c r="AS213" s="119" t="s">
        <v>95</v>
      </c>
      <c r="AT213" s="119" t="s">
        <v>1400</v>
      </c>
      <c r="AU213" s="134" t="s">
        <v>94</v>
      </c>
      <c r="AV213" s="460"/>
      <c r="AW213" s="142" t="s">
        <v>161</v>
      </c>
      <c r="AX213" s="253" t="s">
        <v>2866</v>
      </c>
      <c r="AY213" s="271" t="s">
        <v>3064</v>
      </c>
      <c r="AZ213" s="271" t="s">
        <v>3063</v>
      </c>
      <c r="BA213" s="142" t="s">
        <v>162</v>
      </c>
      <c r="BB213" s="253" t="s">
        <v>2866</v>
      </c>
      <c r="BC213" s="271" t="s">
        <v>3170</v>
      </c>
      <c r="BD213" s="271" t="s">
        <v>3171</v>
      </c>
      <c r="BE213" s="373"/>
      <c r="BF213" s="374"/>
      <c r="BG213" s="374"/>
      <c r="BH213" s="131"/>
      <c r="BI213" s="93"/>
      <c r="BJ213" s="93"/>
      <c r="BK213" s="93"/>
      <c r="BL213" s="93"/>
      <c r="BM213" s="93"/>
      <c r="BN213" s="93"/>
      <c r="BO213" s="93"/>
      <c r="BP213" s="93"/>
      <c r="BQ213" s="93"/>
      <c r="BR213" s="93"/>
      <c r="BS213" s="93"/>
      <c r="BT213" s="93"/>
      <c r="BU213" s="93"/>
      <c r="BV213" s="93"/>
      <c r="BW213" s="93"/>
      <c r="BX213" s="93"/>
      <c r="BY213" s="93"/>
      <c r="BZ213" s="93"/>
      <c r="CA213" s="93"/>
      <c r="CB213" s="93"/>
      <c r="CC213" s="93"/>
      <c r="CD213" s="93"/>
      <c r="CE213" s="93"/>
      <c r="CF213" s="93"/>
      <c r="CG213" s="93"/>
      <c r="CH213" s="93"/>
      <c r="CI213" s="93"/>
      <c r="CJ213" s="93"/>
      <c r="CK213" s="93"/>
      <c r="CL213" s="93"/>
      <c r="CM213" s="93"/>
      <c r="CN213" s="93"/>
      <c r="CO213" s="93"/>
      <c r="CP213" s="93"/>
      <c r="CQ213" s="93"/>
      <c r="CR213" s="93"/>
      <c r="CS213" s="93"/>
      <c r="CT213" s="93"/>
      <c r="CU213" s="93"/>
      <c r="CV213" s="93"/>
      <c r="CW213" s="93"/>
      <c r="CX213" s="93"/>
      <c r="CY213" s="93"/>
      <c r="CZ213" s="93"/>
      <c r="DA213" s="93"/>
      <c r="DB213" s="93"/>
      <c r="DC213" s="93"/>
      <c r="DD213" s="93"/>
      <c r="DE213" s="93"/>
      <c r="DF213" s="93"/>
      <c r="DG213" s="93"/>
      <c r="DH213" s="93"/>
      <c r="DI213" s="93"/>
      <c r="DJ213" s="93"/>
      <c r="DK213" s="93"/>
      <c r="DL213" s="93"/>
      <c r="DM213" s="93"/>
      <c r="DN213" s="93"/>
      <c r="DO213" s="93"/>
      <c r="DP213" s="93"/>
      <c r="DQ213" s="93"/>
      <c r="DR213" s="93"/>
      <c r="DS213" s="93"/>
      <c r="DT213" s="93"/>
      <c r="DU213" s="93"/>
      <c r="DV213" s="93"/>
      <c r="DW213" s="93"/>
      <c r="DX213" s="93"/>
      <c r="DY213" s="93"/>
      <c r="DZ213" s="93"/>
      <c r="EA213" s="93"/>
      <c r="EB213" s="93"/>
      <c r="EC213" s="93"/>
      <c r="ED213" s="93"/>
      <c r="EE213" s="93"/>
      <c r="EF213" s="93"/>
      <c r="EG213" s="93"/>
      <c r="EH213" s="93"/>
      <c r="EI213" s="93"/>
      <c r="EJ213" s="93"/>
      <c r="EK213" s="93"/>
      <c r="EL213" s="93"/>
      <c r="EM213" s="93"/>
      <c r="EN213" s="93"/>
      <c r="EO213" s="93"/>
      <c r="EP213" s="93"/>
      <c r="EQ213" s="93"/>
      <c r="ER213" s="93"/>
      <c r="ES213" s="93"/>
      <c r="ET213" s="93"/>
      <c r="EU213" s="93"/>
      <c r="EV213" s="93"/>
      <c r="EW213" s="93"/>
      <c r="EX213" s="93"/>
      <c r="EY213" s="93"/>
      <c r="EZ213" s="93"/>
      <c r="FA213" s="93"/>
      <c r="FB213" s="93"/>
      <c r="FC213" s="93"/>
      <c r="FD213" s="93"/>
      <c r="FE213" s="93"/>
      <c r="FF213" s="93"/>
      <c r="FG213" s="93"/>
      <c r="FH213" s="93"/>
      <c r="FI213" s="93"/>
      <c r="FJ213" s="93"/>
      <c r="FK213" s="93"/>
      <c r="FL213" s="93"/>
      <c r="FM213" s="93"/>
      <c r="FN213" s="93"/>
      <c r="FO213" s="93"/>
      <c r="FP213" s="93"/>
      <c r="FQ213" s="93"/>
      <c r="FR213" s="93"/>
      <c r="FS213" s="93"/>
      <c r="FT213" s="93"/>
      <c r="FU213" s="93"/>
      <c r="FV213" s="93"/>
      <c r="FW213" s="93"/>
      <c r="FX213" s="93"/>
      <c r="FY213" s="93"/>
      <c r="FZ213" s="93"/>
      <c r="GA213" s="93"/>
      <c r="GB213" s="93"/>
      <c r="GC213" s="93"/>
      <c r="GD213" s="93"/>
      <c r="GE213" s="93"/>
      <c r="GF213" s="93"/>
      <c r="GG213" s="93"/>
      <c r="GH213" s="93"/>
      <c r="GI213" s="93"/>
      <c r="GJ213" s="93"/>
      <c r="GK213" s="93"/>
      <c r="GL213" s="93"/>
      <c r="GM213" s="93"/>
      <c r="GN213" s="93"/>
      <c r="GO213" s="93"/>
      <c r="GP213" s="93"/>
      <c r="GQ213" s="93"/>
      <c r="GR213" s="93"/>
      <c r="GS213" s="93"/>
      <c r="GT213" s="93"/>
      <c r="GU213" s="93"/>
      <c r="GV213" s="93"/>
      <c r="GW213" s="93"/>
      <c r="GX213" s="93"/>
      <c r="GY213" s="93"/>
      <c r="GZ213" s="93"/>
      <c r="HA213" s="93"/>
      <c r="HB213" s="93"/>
      <c r="HC213" s="93"/>
      <c r="HD213" s="93"/>
      <c r="HE213" s="93"/>
      <c r="HF213" s="93"/>
      <c r="HG213" s="93"/>
      <c r="HH213" s="93"/>
      <c r="HI213" s="93"/>
      <c r="HJ213" s="93"/>
      <c r="HK213" s="93"/>
      <c r="HL213" s="93"/>
      <c r="HM213" s="93"/>
      <c r="HN213" s="93"/>
      <c r="HO213" s="93"/>
      <c r="HP213" s="93"/>
      <c r="HQ213" s="93"/>
      <c r="HR213" s="93"/>
      <c r="HS213" s="93"/>
      <c r="HT213" s="93"/>
      <c r="HU213" s="93"/>
      <c r="HV213" s="93"/>
      <c r="HW213" s="93"/>
      <c r="HX213" s="93"/>
      <c r="HY213" s="93"/>
      <c r="HZ213" s="93"/>
      <c r="IA213" s="93"/>
      <c r="IB213" s="93"/>
      <c r="IC213" s="93"/>
      <c r="ID213" s="93"/>
      <c r="IE213" s="93"/>
      <c r="IF213" s="93"/>
      <c r="IG213" s="93"/>
      <c r="IH213" s="93"/>
      <c r="II213" s="93"/>
      <c r="IJ213" s="93"/>
      <c r="IK213" s="93"/>
      <c r="IL213" s="93"/>
      <c r="IM213" s="93"/>
      <c r="IN213" s="93"/>
      <c r="IO213" s="93"/>
      <c r="IP213" s="93"/>
      <c r="IQ213" s="93"/>
      <c r="IR213" s="93"/>
      <c r="IS213" s="93"/>
      <c r="IT213" s="93"/>
      <c r="IU213" s="93"/>
      <c r="IV213" s="93"/>
      <c r="IW213" s="93"/>
      <c r="IX213" s="93"/>
      <c r="IY213" s="93"/>
      <c r="IZ213" s="93"/>
      <c r="JA213" s="93"/>
      <c r="JB213" s="93"/>
      <c r="JC213" s="93"/>
      <c r="JD213" s="93"/>
      <c r="JE213" s="93"/>
      <c r="JF213" s="93"/>
      <c r="JG213" s="93"/>
      <c r="JH213" s="93"/>
      <c r="JI213" s="93"/>
      <c r="JJ213" s="93"/>
      <c r="JK213" s="93"/>
      <c r="JL213" s="93"/>
      <c r="JM213" s="93"/>
      <c r="JN213" s="93"/>
      <c r="JO213" s="93"/>
      <c r="JP213" s="93"/>
      <c r="JQ213" s="93"/>
      <c r="JR213" s="93"/>
      <c r="JS213" s="93"/>
      <c r="JT213" s="93"/>
      <c r="JU213" s="93"/>
      <c r="JV213" s="93"/>
      <c r="JW213" s="93"/>
      <c r="JX213" s="93"/>
      <c r="JY213" s="93"/>
      <c r="JZ213" s="93"/>
      <c r="KA213" s="93"/>
      <c r="KB213" s="93"/>
      <c r="KC213" s="93"/>
      <c r="KD213" s="93"/>
      <c r="KE213" s="93"/>
      <c r="KF213" s="93"/>
      <c r="KG213" s="93"/>
      <c r="KH213" s="93"/>
      <c r="KI213" s="93"/>
      <c r="KJ213" s="93"/>
      <c r="KK213" s="93"/>
      <c r="KL213" s="93"/>
      <c r="KM213" s="93"/>
      <c r="KN213" s="93"/>
      <c r="KO213" s="93"/>
      <c r="KP213" s="93"/>
      <c r="KQ213" s="93"/>
      <c r="KR213" s="93"/>
      <c r="KS213" s="93"/>
      <c r="KT213" s="93"/>
      <c r="KU213" s="93"/>
      <c r="KV213" s="93"/>
      <c r="KW213" s="93"/>
      <c r="KX213" s="93"/>
      <c r="KY213" s="93"/>
      <c r="KZ213" s="93"/>
      <c r="LA213" s="93"/>
      <c r="LB213" s="93"/>
      <c r="LC213" s="93"/>
      <c r="LD213" s="93"/>
      <c r="LE213" s="93"/>
      <c r="LF213" s="93"/>
      <c r="LG213" s="93"/>
      <c r="LH213" s="93"/>
      <c r="LI213" s="93"/>
      <c r="LJ213" s="93"/>
      <c r="LK213" s="93"/>
      <c r="LL213" s="93"/>
      <c r="LM213" s="93"/>
      <c r="LN213" s="93"/>
      <c r="LO213" s="93"/>
      <c r="LP213" s="93"/>
      <c r="LQ213" s="93"/>
      <c r="LR213" s="93"/>
      <c r="LS213" s="93"/>
      <c r="LT213" s="93"/>
      <c r="LU213" s="93"/>
      <c r="LV213" s="93"/>
      <c r="LW213" s="93"/>
      <c r="LX213" s="93"/>
      <c r="LY213" s="93"/>
      <c r="LZ213" s="93"/>
      <c r="MA213" s="93"/>
      <c r="MB213" s="93"/>
      <c r="MC213" s="93"/>
      <c r="MD213" s="93"/>
      <c r="ME213" s="93"/>
      <c r="MF213" s="93"/>
      <c r="MG213" s="93"/>
      <c r="MH213" s="93"/>
      <c r="MI213" s="93"/>
      <c r="MJ213" s="93"/>
      <c r="MK213" s="93"/>
      <c r="ML213" s="93"/>
      <c r="MM213" s="93"/>
      <c r="MN213" s="93"/>
      <c r="MO213" s="93"/>
      <c r="MP213" s="93"/>
      <c r="MQ213" s="93"/>
      <c r="MR213" s="93"/>
      <c r="MS213" s="93"/>
      <c r="MT213" s="93"/>
      <c r="MU213" s="93"/>
      <c r="MV213" s="93"/>
      <c r="MW213" s="93"/>
      <c r="MX213" s="93"/>
      <c r="MY213" s="93"/>
      <c r="MZ213" s="93"/>
      <c r="NA213" s="93"/>
      <c r="NB213" s="93"/>
      <c r="NC213" s="93"/>
      <c r="ND213" s="93"/>
      <c r="NE213" s="93"/>
      <c r="NF213" s="93"/>
      <c r="NG213" s="93"/>
      <c r="NH213" s="93"/>
      <c r="NI213" s="93"/>
      <c r="NJ213" s="93"/>
      <c r="NK213" s="93"/>
      <c r="NL213" s="93"/>
      <c r="NM213" s="93"/>
      <c r="NN213" s="93"/>
      <c r="NO213" s="93"/>
      <c r="NP213" s="93"/>
      <c r="NQ213" s="93"/>
      <c r="NR213" s="93"/>
      <c r="NS213" s="93"/>
      <c r="NT213" s="93"/>
      <c r="NU213" s="93"/>
      <c r="NV213" s="93"/>
      <c r="NW213" s="93"/>
      <c r="NX213" s="93"/>
      <c r="NY213" s="93"/>
      <c r="NZ213" s="93"/>
      <c r="OA213" s="93"/>
      <c r="OB213" s="93"/>
      <c r="OC213" s="93"/>
      <c r="OD213" s="93"/>
      <c r="OE213" s="93"/>
      <c r="OF213" s="93"/>
      <c r="OG213" s="93"/>
      <c r="OH213" s="93"/>
      <c r="OI213" s="93"/>
      <c r="OJ213" s="93"/>
      <c r="OK213" s="93"/>
      <c r="OL213" s="93"/>
      <c r="OM213" s="93"/>
      <c r="ON213" s="93"/>
      <c r="OO213" s="93"/>
      <c r="OP213" s="93"/>
      <c r="OQ213" s="93"/>
      <c r="OR213" s="93"/>
      <c r="OS213" s="93"/>
      <c r="OT213" s="93"/>
      <c r="OU213" s="93"/>
      <c r="OV213" s="93"/>
      <c r="OW213" s="93"/>
      <c r="OX213" s="93"/>
      <c r="OY213" s="93"/>
      <c r="OZ213" s="93"/>
      <c r="PA213" s="93"/>
      <c r="PB213" s="93"/>
      <c r="PC213" s="93"/>
      <c r="PD213" s="93"/>
      <c r="PE213" s="93"/>
      <c r="PF213" s="93"/>
      <c r="PG213" s="93"/>
      <c r="PH213" s="93"/>
      <c r="PI213" s="93"/>
      <c r="PJ213" s="93"/>
      <c r="PK213" s="93"/>
      <c r="PL213" s="93"/>
      <c r="PM213" s="93"/>
      <c r="PN213" s="93"/>
      <c r="PO213" s="93"/>
      <c r="PP213" s="93"/>
      <c r="PQ213" s="93"/>
      <c r="PR213" s="93"/>
      <c r="PS213" s="93"/>
      <c r="PT213" s="93"/>
      <c r="PU213" s="93"/>
      <c r="PV213" s="93"/>
      <c r="PW213" s="93"/>
      <c r="PX213" s="93"/>
      <c r="PY213" s="93"/>
      <c r="PZ213" s="93"/>
      <c r="QA213" s="93"/>
      <c r="QB213" s="93"/>
      <c r="QC213" s="93"/>
      <c r="QD213" s="93"/>
      <c r="QE213" s="93"/>
      <c r="QF213" s="93"/>
      <c r="QG213" s="93"/>
      <c r="QH213" s="93"/>
      <c r="QI213" s="93"/>
      <c r="QJ213" s="93"/>
      <c r="QK213" s="93"/>
      <c r="QL213" s="93"/>
      <c r="QM213" s="93"/>
      <c r="QN213" s="93"/>
      <c r="QO213" s="93"/>
      <c r="QP213" s="93"/>
      <c r="QQ213" s="93"/>
      <c r="QR213" s="93"/>
      <c r="QS213" s="93"/>
      <c r="QT213" s="93"/>
      <c r="QU213" s="93"/>
      <c r="QV213" s="93"/>
      <c r="QW213" s="93"/>
      <c r="QX213" s="93"/>
      <c r="QY213" s="93"/>
      <c r="QZ213" s="93"/>
      <c r="RA213" s="93"/>
      <c r="RB213" s="93"/>
      <c r="RC213" s="93"/>
      <c r="RD213" s="93"/>
      <c r="RE213" s="93"/>
      <c r="RF213" s="93"/>
      <c r="RG213" s="93"/>
      <c r="RH213" s="93"/>
      <c r="RI213" s="93"/>
      <c r="RJ213" s="93"/>
      <c r="RK213" s="93"/>
      <c r="RL213" s="93"/>
      <c r="RM213" s="93"/>
      <c r="RN213" s="93"/>
      <c r="RO213" s="93"/>
      <c r="RP213" s="93"/>
      <c r="RQ213" s="93"/>
      <c r="RR213" s="93"/>
      <c r="RS213" s="93"/>
      <c r="RT213" s="93"/>
      <c r="RU213" s="93"/>
      <c r="RV213" s="93"/>
      <c r="RW213" s="93"/>
      <c r="RX213" s="93"/>
      <c r="RY213" s="93"/>
      <c r="RZ213" s="93"/>
      <c r="SA213" s="93"/>
      <c r="SB213" s="93"/>
      <c r="SC213" s="93"/>
      <c r="SD213" s="93"/>
      <c r="SE213" s="93"/>
      <c r="SF213" s="93"/>
      <c r="SG213" s="93"/>
      <c r="SH213" s="93"/>
      <c r="SI213" s="93"/>
      <c r="SJ213" s="93"/>
      <c r="SK213" s="93"/>
      <c r="SL213" s="93"/>
      <c r="SM213" s="93"/>
      <c r="SN213" s="93"/>
      <c r="SO213" s="93"/>
      <c r="SP213" s="93"/>
      <c r="SQ213" s="93"/>
      <c r="SR213" s="93"/>
      <c r="SS213" s="93"/>
      <c r="ST213" s="93"/>
      <c r="SU213" s="93"/>
      <c r="SV213" s="93"/>
      <c r="SW213" s="93"/>
      <c r="SX213" s="93"/>
      <c r="SY213" s="93"/>
      <c r="SZ213" s="93"/>
      <c r="TA213" s="93"/>
      <c r="TB213" s="93"/>
      <c r="TC213" s="93"/>
      <c r="TD213" s="93"/>
      <c r="TE213" s="93"/>
      <c r="TF213" s="93"/>
      <c r="TG213" s="93"/>
      <c r="TH213" s="93"/>
      <c r="TI213" s="93"/>
      <c r="TJ213" s="93"/>
      <c r="TK213" s="93"/>
      <c r="TL213" s="93"/>
      <c r="TM213" s="93"/>
      <c r="TN213" s="93"/>
      <c r="TO213" s="93"/>
      <c r="TP213" s="93"/>
      <c r="TQ213" s="93"/>
      <c r="TR213" s="93"/>
      <c r="TS213" s="93"/>
      <c r="TT213" s="93"/>
      <c r="TU213" s="93"/>
      <c r="TV213" s="93"/>
      <c r="TW213" s="93"/>
      <c r="TX213" s="93"/>
      <c r="TY213" s="93"/>
      <c r="TZ213" s="93"/>
      <c r="UA213" s="93"/>
      <c r="UB213" s="93"/>
      <c r="UC213" s="93"/>
      <c r="UD213" s="93"/>
      <c r="UE213" s="93"/>
      <c r="UF213" s="93"/>
      <c r="UG213" s="93"/>
      <c r="UH213" s="93"/>
      <c r="UI213" s="93"/>
      <c r="UJ213" s="93"/>
      <c r="UK213" s="93"/>
      <c r="UL213" s="93"/>
      <c r="UM213" s="93"/>
      <c r="UN213" s="93"/>
      <c r="UO213" s="93"/>
      <c r="UP213" s="93"/>
      <c r="UQ213" s="93"/>
      <c r="UR213" s="93"/>
      <c r="US213" s="93"/>
      <c r="UT213" s="93"/>
      <c r="UU213" s="93"/>
      <c r="UV213" s="93"/>
      <c r="UW213" s="93"/>
      <c r="UX213" s="93"/>
      <c r="UY213" s="93"/>
      <c r="UZ213" s="93"/>
      <c r="VA213" s="93"/>
      <c r="VB213" s="93"/>
      <c r="VC213" s="93"/>
      <c r="VD213" s="93"/>
      <c r="VE213" s="93"/>
      <c r="VF213" s="93"/>
      <c r="VG213" s="93"/>
      <c r="VH213" s="93"/>
      <c r="VI213" s="93"/>
      <c r="VJ213" s="93"/>
      <c r="VK213" s="93"/>
      <c r="VL213" s="93"/>
      <c r="VM213" s="93"/>
      <c r="VN213" s="93"/>
      <c r="VO213" s="93"/>
      <c r="VP213" s="93"/>
      <c r="VQ213" s="93"/>
      <c r="VR213" s="93"/>
      <c r="VS213" s="93"/>
      <c r="VT213" s="93"/>
      <c r="VU213" s="93"/>
      <c r="VV213" s="93"/>
      <c r="VW213" s="93"/>
      <c r="VX213" s="93"/>
      <c r="VY213" s="93"/>
      <c r="VZ213" s="93"/>
      <c r="WA213" s="93"/>
      <c r="WB213" s="93"/>
      <c r="WC213" s="93"/>
      <c r="WD213" s="93"/>
      <c r="WE213" s="93"/>
      <c r="WF213" s="93"/>
      <c r="WG213" s="93"/>
      <c r="WH213" s="93"/>
      <c r="WI213" s="93"/>
      <c r="WJ213" s="93"/>
      <c r="WK213" s="93"/>
      <c r="WL213" s="93"/>
      <c r="WM213" s="93"/>
      <c r="WN213" s="93"/>
      <c r="WO213" s="93"/>
      <c r="WP213" s="93"/>
      <c r="WQ213" s="93"/>
      <c r="WR213" s="93"/>
      <c r="WS213" s="93"/>
      <c r="WT213" s="93"/>
      <c r="WU213" s="93"/>
      <c r="WV213" s="93"/>
      <c r="WW213" s="93"/>
      <c r="WX213" s="93"/>
      <c r="WY213" s="93"/>
      <c r="WZ213" s="93"/>
      <c r="XA213" s="93"/>
      <c r="XB213" s="93"/>
      <c r="XC213" s="93"/>
      <c r="XD213" s="93"/>
      <c r="XE213" s="93"/>
      <c r="XF213" s="93"/>
      <c r="XG213" s="93"/>
      <c r="XH213" s="93"/>
      <c r="XI213" s="93"/>
      <c r="XJ213" s="93"/>
      <c r="XK213" s="93"/>
      <c r="XL213" s="93"/>
      <c r="XM213" s="93"/>
      <c r="XN213" s="93"/>
      <c r="XO213" s="93"/>
      <c r="XP213" s="93"/>
      <c r="XQ213" s="93"/>
      <c r="XR213" s="93"/>
      <c r="XS213" s="93"/>
      <c r="XT213" s="93"/>
      <c r="XU213" s="93"/>
      <c r="XV213" s="93"/>
      <c r="XW213" s="93"/>
      <c r="XX213" s="93"/>
      <c r="XY213" s="93"/>
      <c r="XZ213" s="93"/>
      <c r="YA213" s="93"/>
      <c r="YB213" s="93"/>
      <c r="YC213" s="93"/>
      <c r="YD213" s="93"/>
      <c r="YE213" s="93"/>
      <c r="YF213" s="93"/>
      <c r="YG213" s="93"/>
      <c r="YH213" s="93"/>
      <c r="YI213" s="93"/>
      <c r="YJ213" s="93"/>
      <c r="YK213" s="93"/>
      <c r="YL213" s="93"/>
      <c r="YM213" s="93"/>
      <c r="YN213" s="93"/>
      <c r="YO213" s="93"/>
      <c r="YP213" s="93"/>
      <c r="YQ213" s="93"/>
      <c r="YR213" s="93"/>
      <c r="YS213" s="93"/>
      <c r="YT213" s="93"/>
      <c r="YU213" s="93"/>
      <c r="YV213" s="93"/>
      <c r="YW213" s="93"/>
      <c r="YX213" s="93"/>
      <c r="YY213" s="93"/>
      <c r="YZ213" s="93"/>
      <c r="ZA213" s="93"/>
      <c r="ZB213" s="93"/>
      <c r="ZC213" s="93"/>
      <c r="ZD213" s="93"/>
      <c r="ZE213" s="93"/>
      <c r="ZF213" s="93"/>
      <c r="ZG213" s="93"/>
      <c r="ZH213" s="93"/>
      <c r="ZI213" s="93"/>
      <c r="ZJ213" s="93"/>
      <c r="ZK213" s="93"/>
      <c r="ZL213" s="93"/>
      <c r="ZM213" s="93"/>
      <c r="ZN213" s="93"/>
      <c r="ZO213" s="93"/>
      <c r="ZP213" s="93"/>
      <c r="ZQ213" s="93"/>
      <c r="ZR213" s="93"/>
      <c r="ZS213" s="93"/>
      <c r="ZT213" s="93"/>
      <c r="ZU213" s="93"/>
      <c r="ZV213" s="93"/>
      <c r="ZW213" s="93"/>
      <c r="ZX213" s="93"/>
      <c r="ZY213" s="93"/>
      <c r="ZZ213" s="93"/>
      <c r="AAA213" s="93"/>
      <c r="AAB213" s="93"/>
      <c r="AAC213" s="93"/>
      <c r="AAD213" s="93"/>
      <c r="AAE213" s="93"/>
      <c r="AAF213" s="93"/>
      <c r="AAG213" s="93"/>
      <c r="AAH213" s="93"/>
      <c r="AAI213" s="93"/>
      <c r="AAJ213" s="93"/>
      <c r="AAK213" s="93"/>
      <c r="AAL213" s="93"/>
      <c r="AAM213" s="93"/>
      <c r="AAN213" s="93"/>
      <c r="AAO213" s="93"/>
      <c r="AAP213" s="93"/>
      <c r="AAQ213" s="93"/>
      <c r="AAR213" s="93"/>
      <c r="AAS213" s="93"/>
      <c r="AAT213" s="93"/>
      <c r="AAU213" s="93"/>
      <c r="AAV213" s="93"/>
      <c r="AAW213" s="93"/>
      <c r="AAX213" s="93"/>
      <c r="AAY213" s="93"/>
      <c r="AAZ213" s="93"/>
      <c r="ABA213" s="93"/>
      <c r="ABB213" s="93"/>
      <c r="ABC213" s="93"/>
      <c r="ABD213" s="93"/>
      <c r="ABE213" s="93"/>
      <c r="ABF213" s="93"/>
      <c r="ABG213" s="93"/>
      <c r="ABH213" s="93"/>
      <c r="ABI213" s="93"/>
      <c r="ABJ213" s="93"/>
      <c r="ABK213" s="93"/>
      <c r="ABL213" s="93"/>
      <c r="ABM213" s="93"/>
      <c r="ABN213" s="93"/>
      <c r="ABO213" s="93"/>
      <c r="ABP213" s="93"/>
      <c r="ABQ213" s="93"/>
      <c r="ABR213" s="93"/>
      <c r="ABS213" s="93"/>
      <c r="ABT213" s="93"/>
      <c r="ABU213" s="93"/>
      <c r="ABV213" s="93"/>
      <c r="ABW213" s="93"/>
      <c r="ABX213" s="93"/>
      <c r="ABY213" s="93"/>
      <c r="ABZ213" s="93"/>
      <c r="ACA213" s="93"/>
      <c r="ACB213" s="93"/>
      <c r="ACC213" s="93"/>
      <c r="ACD213" s="93"/>
      <c r="ACE213" s="93"/>
      <c r="ACF213" s="93"/>
      <c r="ACG213" s="93"/>
      <c r="ACH213" s="93"/>
      <c r="ACI213" s="93"/>
      <c r="ACJ213" s="93"/>
      <c r="ACK213" s="93"/>
      <c r="ACL213" s="93"/>
      <c r="ACM213" s="93"/>
      <c r="ACN213" s="93"/>
      <c r="ACO213" s="93"/>
      <c r="ACP213" s="93"/>
      <c r="ACQ213" s="93"/>
      <c r="ACR213" s="93"/>
      <c r="ACS213" s="93"/>
      <c r="ACT213" s="93"/>
      <c r="ACU213" s="93"/>
      <c r="ACV213" s="93"/>
      <c r="ACW213" s="93"/>
      <c r="ACX213" s="93"/>
      <c r="ACY213" s="93"/>
      <c r="ACZ213" s="93"/>
      <c r="ADA213" s="93"/>
      <c r="ADB213" s="93"/>
      <c r="ADC213" s="93"/>
      <c r="ADD213" s="93"/>
      <c r="ADE213" s="93"/>
      <c r="ADF213" s="93"/>
      <c r="ADG213" s="93"/>
      <c r="ADH213" s="93"/>
      <c r="ADI213" s="93"/>
      <c r="ADJ213" s="93"/>
      <c r="ADK213" s="93"/>
      <c r="ADL213" s="93"/>
      <c r="ADM213" s="93"/>
      <c r="ADN213" s="93"/>
      <c r="ADO213" s="93"/>
      <c r="ADP213" s="93"/>
      <c r="ADQ213" s="93"/>
      <c r="ADR213" s="93"/>
      <c r="ADS213" s="93"/>
      <c r="ADT213" s="93"/>
      <c r="ADU213" s="93"/>
      <c r="ADV213" s="93"/>
      <c r="ADW213" s="93"/>
      <c r="ADX213" s="93"/>
      <c r="ADY213" s="93"/>
      <c r="ADZ213" s="93"/>
      <c r="AEA213" s="93"/>
      <c r="AEB213" s="93"/>
      <c r="AEC213" s="93"/>
      <c r="AED213" s="93"/>
      <c r="AEE213" s="93"/>
      <c r="AEF213" s="93"/>
      <c r="AEG213" s="93"/>
      <c r="AEH213" s="93"/>
      <c r="AEI213" s="93"/>
      <c r="AEJ213" s="93"/>
      <c r="AEK213" s="93"/>
      <c r="AEL213" s="93"/>
      <c r="AEM213" s="93"/>
      <c r="AEN213" s="93"/>
      <c r="AEO213" s="93"/>
      <c r="AEP213" s="93"/>
      <c r="AEQ213" s="93"/>
      <c r="AER213" s="93"/>
      <c r="AES213" s="93"/>
      <c r="AET213" s="93"/>
      <c r="AEU213" s="93"/>
      <c r="AEV213" s="93"/>
      <c r="AEW213" s="93"/>
      <c r="AEX213" s="93"/>
      <c r="AEY213" s="93"/>
      <c r="AEZ213" s="93"/>
      <c r="AFA213" s="93"/>
      <c r="AFB213" s="93"/>
      <c r="AFC213" s="93"/>
      <c r="AFD213" s="93"/>
      <c r="AFE213" s="93"/>
      <c r="AFF213" s="93"/>
      <c r="AFG213" s="93"/>
      <c r="AFH213" s="93"/>
      <c r="AFI213" s="93"/>
      <c r="AFJ213" s="93"/>
      <c r="AFK213" s="93"/>
      <c r="AFL213" s="93"/>
      <c r="AFM213" s="93"/>
      <c r="AFN213" s="93"/>
      <c r="AFO213" s="93"/>
      <c r="AFP213" s="93"/>
      <c r="AFQ213" s="93"/>
      <c r="AFR213" s="93"/>
      <c r="AFS213" s="93"/>
      <c r="AFT213" s="93"/>
      <c r="AFU213" s="93"/>
      <c r="AFV213" s="93"/>
      <c r="AFW213" s="93"/>
      <c r="AFX213" s="93"/>
      <c r="AFY213" s="93"/>
      <c r="AFZ213" s="93"/>
      <c r="AGA213" s="93"/>
      <c r="AGB213" s="93"/>
      <c r="AGC213" s="93"/>
      <c r="AGD213" s="93"/>
      <c r="AGE213" s="93"/>
      <c r="AGF213" s="93"/>
      <c r="AGG213" s="93"/>
      <c r="AGH213" s="93"/>
      <c r="AGI213" s="93"/>
      <c r="AGJ213" s="93"/>
      <c r="AGK213" s="93"/>
      <c r="AGL213" s="93"/>
      <c r="AGM213" s="93"/>
      <c r="AGN213" s="93"/>
      <c r="AGO213" s="93"/>
      <c r="AGP213" s="93"/>
      <c r="AGQ213" s="93"/>
      <c r="AGR213" s="93"/>
      <c r="AGS213" s="93"/>
      <c r="AGT213" s="93"/>
      <c r="AGU213" s="93"/>
      <c r="AGV213" s="93"/>
      <c r="AGW213" s="93"/>
      <c r="AGX213" s="93"/>
      <c r="AGY213" s="93"/>
      <c r="AGZ213" s="93"/>
      <c r="AHA213" s="93"/>
      <c r="AHB213" s="93"/>
      <c r="AHC213" s="93"/>
      <c r="AHD213" s="93"/>
      <c r="AHE213" s="93"/>
      <c r="AHF213" s="93"/>
      <c r="AHG213" s="93"/>
      <c r="AHH213" s="93"/>
      <c r="AHI213" s="93"/>
      <c r="AHJ213" s="93"/>
      <c r="AHK213" s="93"/>
      <c r="AHL213" s="93"/>
      <c r="AHM213" s="93"/>
      <c r="AHN213" s="93"/>
      <c r="AHO213" s="93"/>
      <c r="AHP213" s="93"/>
      <c r="AHQ213" s="93"/>
      <c r="AHR213" s="93"/>
      <c r="AHS213" s="93"/>
      <c r="AHT213" s="93"/>
      <c r="AHU213" s="93"/>
      <c r="AHV213" s="93"/>
      <c r="AHW213" s="93"/>
      <c r="AHX213" s="93"/>
      <c r="AHY213" s="93"/>
      <c r="AHZ213" s="93"/>
      <c r="AIA213" s="93"/>
      <c r="AIB213" s="93"/>
      <c r="AIC213" s="93"/>
      <c r="AID213" s="93"/>
      <c r="AIE213" s="93"/>
      <c r="AIF213" s="93"/>
      <c r="AIG213" s="93"/>
      <c r="AIH213" s="93"/>
      <c r="AII213" s="93"/>
      <c r="AIJ213" s="93"/>
      <c r="AIK213" s="93"/>
      <c r="AIL213" s="93"/>
      <c r="AIM213" s="93"/>
      <c r="AIN213" s="93"/>
      <c r="AIO213" s="93"/>
      <c r="AIP213" s="93"/>
      <c r="AIQ213" s="93"/>
      <c r="AIR213" s="93"/>
      <c r="AIS213" s="93"/>
      <c r="AIT213" s="93"/>
      <c r="AIU213" s="93"/>
      <c r="AIV213" s="93"/>
      <c r="AIW213" s="93"/>
      <c r="AIX213" s="93"/>
      <c r="AIY213" s="93"/>
      <c r="AIZ213" s="93"/>
      <c r="AJA213" s="93"/>
      <c r="AJB213" s="93"/>
      <c r="AJC213" s="93"/>
      <c r="AJD213" s="93"/>
      <c r="AJE213" s="93"/>
      <c r="AJF213" s="93"/>
      <c r="AJG213" s="93"/>
      <c r="AJH213" s="93"/>
      <c r="AJI213" s="93"/>
      <c r="AJJ213" s="93"/>
      <c r="AJK213" s="93"/>
      <c r="AJL213" s="93"/>
      <c r="AJM213" s="93"/>
      <c r="AJN213" s="93"/>
      <c r="AJO213" s="93"/>
      <c r="AJP213" s="93"/>
      <c r="AJQ213" s="93"/>
      <c r="AJR213" s="93"/>
      <c r="AJS213" s="93"/>
      <c r="AJT213" s="93"/>
      <c r="AJU213" s="93"/>
      <c r="AJV213" s="93"/>
      <c r="AJW213" s="93"/>
      <c r="AJX213" s="93"/>
      <c r="AJY213" s="93"/>
      <c r="AJZ213" s="93"/>
      <c r="AKA213" s="93"/>
      <c r="AKB213" s="93"/>
      <c r="AKC213" s="93"/>
      <c r="AKD213" s="93"/>
      <c r="AKE213" s="93"/>
      <c r="AKF213" s="93"/>
      <c r="AKG213" s="93"/>
      <c r="AKH213" s="93"/>
      <c r="AKI213" s="93"/>
      <c r="AKJ213" s="93"/>
      <c r="AKK213" s="93"/>
      <c r="AKL213" s="93"/>
      <c r="AKM213" s="93"/>
      <c r="AKN213" s="93"/>
      <c r="AKO213" s="93"/>
      <c r="AKP213" s="93"/>
      <c r="AKQ213" s="93"/>
      <c r="AKR213" s="93"/>
      <c r="AKS213" s="93"/>
      <c r="AKT213" s="93"/>
      <c r="AKU213" s="93"/>
      <c r="AKV213" s="93"/>
      <c r="AKW213" s="93"/>
      <c r="AKX213" s="93"/>
      <c r="AKY213" s="93"/>
      <c r="AKZ213" s="93"/>
      <c r="ALA213" s="93"/>
      <c r="ALB213" s="93"/>
      <c r="ALC213" s="93"/>
      <c r="ALD213" s="93"/>
      <c r="ALE213" s="93"/>
      <c r="ALF213" s="93"/>
      <c r="ALG213" s="93"/>
      <c r="ALH213" s="93"/>
      <c r="ALI213" s="93"/>
      <c r="ALJ213" s="93"/>
      <c r="ALK213" s="93"/>
      <c r="ALL213" s="93"/>
      <c r="ALM213" s="93"/>
      <c r="ALN213" s="93"/>
      <c r="ALO213" s="93"/>
      <c r="ALP213" s="93"/>
      <c r="ALQ213" s="93"/>
      <c r="ALR213" s="93"/>
      <c r="ALS213" s="93"/>
      <c r="ALT213" s="93"/>
      <c r="ALU213" s="93"/>
      <c r="ALV213" s="93"/>
      <c r="ALW213" s="93"/>
      <c r="ALX213" s="93"/>
      <c r="ALY213" s="93"/>
      <c r="ALZ213" s="93"/>
      <c r="AMA213" s="93"/>
      <c r="AMB213" s="93"/>
      <c r="AMC213" s="93"/>
      <c r="AMD213" s="93"/>
      <c r="AME213" s="93"/>
      <c r="AMF213" s="93"/>
      <c r="AMG213" s="93"/>
      <c r="AMH213" s="93"/>
    </row>
    <row r="214" spans="1:1022" s="144" customFormat="1" ht="69.95" customHeight="1" x14ac:dyDescent="0.25">
      <c r="A214" s="429">
        <v>61</v>
      </c>
      <c r="B214" s="432" t="s">
        <v>712</v>
      </c>
      <c r="C214" s="367" t="s">
        <v>713</v>
      </c>
      <c r="D214" s="432" t="s">
        <v>1415</v>
      </c>
      <c r="E214" s="481" t="s">
        <v>1416</v>
      </c>
      <c r="F214" s="427" t="s">
        <v>1417</v>
      </c>
      <c r="G214" s="490" t="s">
        <v>1418</v>
      </c>
      <c r="H214" s="368" t="str">
        <f>IF(B214="Seguridad_Información","Posibilidad de "&amp;C214&amp;"con "&amp;M214&amp;" "&amp;"por"&amp;" "&amp;I214&amp;" "&amp;"debido a"&amp;" "&amp;L214,"Posibilidad de"&amp;" "&amp;M214&amp;" "&amp;"por"&amp;" "&amp;I214&amp;" debido a"&amp;" "&amp;L214)</f>
        <v>Posibilidad de Afectación Económica por no identificar correctamente los activos fijos que administra la Entidad debido a la falta de actualización y verificación de estos elementos</v>
      </c>
      <c r="I214" s="369" t="s">
        <v>1419</v>
      </c>
      <c r="J214" s="136" t="s">
        <v>717</v>
      </c>
      <c r="K214" s="115" t="s">
        <v>1420</v>
      </c>
      <c r="L214" s="369" t="s">
        <v>1421</v>
      </c>
      <c r="M214" s="369" t="s">
        <v>720</v>
      </c>
      <c r="N214" s="397" t="s">
        <v>1422</v>
      </c>
      <c r="O214" s="369" t="s">
        <v>848</v>
      </c>
      <c r="P214" s="390" t="str">
        <f>IF(OR($O214=[3]Tabla_Probabilidad!$D$30,$O214=[3]Tabla_Probabilidad!$D$32,$O214=[3]Tabla_Probabilidad!$J$32),"Muy Baja",IF(OR($O214=[3]Tabla_Probabilidad!$E$30,$O214=[3]Tabla_Probabilidad!$E$32,$O214=[3]Tabla_Probabilidad!$K$32),"Baja",IF(OR($O214=[3]Tabla_Probabilidad!$F$30,$O214=[3]Tabla_Probabilidad!$F$32,$O214=[3]Tabla_Probabilidad!$L$32),"Media",IF(OR($O214=[3]Tabla_Probabilidad!$G$30,$O214=[3]Tabla_Probabilidad!$G$32,$O214=[3]Tabla_Probabilidad!$M$32),"Alta",IF(OR($O214=[3]Tabla_Probabilidad!$H$30,$O214=[3]Tabla_Probabilidad!$H$32,$O214=[3]Tabla_Probabilidad!$N$32),"Muy Alta","")))))</f>
        <v>Muy Baja</v>
      </c>
      <c r="Q214" s="385">
        <f t="shared" ref="Q214" si="273">IF(P214="","",IF(P214="Muy Baja",0.2,IF(P214="Baja",0.4,IF(P214="Media",0.6,IF(P214="Alta",0.8,IF(P214="Muy Alta",1,))))))</f>
        <v>0.2</v>
      </c>
      <c r="R214" s="393" t="s">
        <v>849</v>
      </c>
      <c r="S214" s="394" t="str">
        <f>IF(OR($R214=[3]Tabla_Impacto!$D$24,$R214=[3]Tabla_Impacto!$D$27,$R214=[3]Tabla_Impacto!$J$24,$R214=[3]Tabla_Impacto!$P$26,$R214=[3]Tabla_Impacto!$V$26,$R214=[3]Tabla_Impacto!$AB$26),"Leve",IF(OR($R214=[3]Tabla_Impacto!$E$24,$R214=[3]Tabla_Impacto!$E$27,$R214=[3]Tabla_Impacto!$K$24,$R214=[3]Tabla_Impacto!$Q$26,$R214=[3]Tabla_Impacto!$W$26,$R214=[3]Tabla_Impacto!$AC$26),"Menor",IF(OR($R214=[3]Tabla_Impacto!$F$24,$R214=[3]Tabla_Impacto!$F$27,$R214=[3]Tabla_Impacto!$L$24,$R214=[3]Tabla_Impacto!$R$26,$R214=[3]Tabla_Impacto!$X$26,$R214=[3]Tabla_Impacto!$AD$26),"Moderado",IF(OR($R214=[3]Tabla_Impacto!$G$24,$R214=[3]Tabla_Impacto!$G$27,$R214=[3]Tabla_Impacto!$M$24,$R214=[3]Tabla_Impacto!$S$26,$R214=[3]Tabla_Impacto!$Y$26,$R214=[3]Tabla_Impacto!$AE$26),"Mayor",IF(OR($R214=[3]Tabla_Impacto!$H$24,$R214=[3]Tabla_Impacto!$H$27,$R214=[3]Tabla_Impacto!$N$24,$R214=[3]Tabla_Impacto!$T$26,$R214=[3]Tabla_Impacto!$Z$26,$R214=[3]Tabla_Impacto!$AF$26),"Catastrófico","")))))</f>
        <v>Menor</v>
      </c>
      <c r="T214" s="385">
        <f t="shared" ref="T214" si="274">IF(S214="","",IF(S214="Leve",0.2,IF(S214="Menor",0.4,IF(S214="Moderado",0.6,IF(S214="Mayor",0.8,IF(S214="Catastrófico",1,))))))</f>
        <v>0.4</v>
      </c>
      <c r="U214" s="386" t="str">
        <f t="shared" ref="U214" si="275">IF(OR(AND(P214="Muy Baja",S214="Leve"),AND(P214="Muy Baja",S214="Menor"),AND(P214="Baja",S214="Leve")),"Bajo",IF(OR(AND(P214="Muy baja",S214="Moderado"),AND(P214="Baja",S214="Menor"),AND(P214="Baja",S214="Moderado"),AND(P214="Media",S214="Leve"),AND(P214="Media",S214="Menor"),AND(P214="Media",S214="Moderado"),AND(P214="Alta",S214="Leve"),AND(P214="Alta",S214="Menor")),"Moderado",IF(OR(AND(P214="Muy Baja",S214="Mayor"),AND(P214="Baja",S214="Mayor"),AND(P214="Media",S214="Mayor"),AND(P214="Alta",S214="Moderado"),AND(P214="Alta",S214="Mayor"),AND(P214="Muy Alta",S214="Leve"),AND(P214="Muy Alta",S214="Menor"),AND(P214="Muy Alta",S214="Moderado"),AND(P214="Muy Alta",S214="Mayor")),"Alto",IF(OR(AND(P214="Muy Baja",S214="Catastrófico"),AND(P214="Baja",S214="Catastrófico"),AND(P214="Media",S214="Catastrófico"),AND(P214="Alta",S214="Catastrófico"),AND(P214="Muy Alta",S214="Catastrófico")),"Extremo",""))))</f>
        <v>Bajo</v>
      </c>
      <c r="V214" s="136" t="s">
        <v>91</v>
      </c>
      <c r="W214" s="116" t="s">
        <v>1423</v>
      </c>
      <c r="X214" s="117" t="s">
        <v>1424</v>
      </c>
      <c r="Y214" s="193" t="s">
        <v>1425</v>
      </c>
      <c r="Z214" s="119" t="s">
        <v>1426</v>
      </c>
      <c r="AA214" s="120" t="str">
        <f t="shared" si="5"/>
        <v>Probabilidad</v>
      </c>
      <c r="AB214" s="121" t="s">
        <v>727</v>
      </c>
      <c r="AC214" s="121" t="s">
        <v>728</v>
      </c>
      <c r="AD214" s="122" t="str">
        <f t="shared" si="6"/>
        <v>40%</v>
      </c>
      <c r="AE214" s="121" t="s">
        <v>729</v>
      </c>
      <c r="AF214" s="121" t="s">
        <v>730</v>
      </c>
      <c r="AG214" s="121" t="s">
        <v>731</v>
      </c>
      <c r="AH214" s="123">
        <f>IFERROR(IF(AA214="Probabilidad",(Q214-(+Q214*AD214)),IF(AA214="Impacto",Q214,"")),"")</f>
        <v>0.12</v>
      </c>
      <c r="AI214" s="122">
        <f t="shared" si="7"/>
        <v>0.12</v>
      </c>
      <c r="AJ214" s="387" t="str">
        <f t="shared" ref="AJ214" si="276">IFERROR(IF(AK214="","",IF(AK214&lt;=0.2,"Muy Baja",IF(AK214&lt;=0.4,"Baja",IF(AK214&lt;=0.6,"Media",IF(AK214&lt;=0.8,"Alta","Muy Alta"))))),"")</f>
        <v>Muy Baja</v>
      </c>
      <c r="AK214" s="388">
        <f t="shared" ref="AK214" si="277">IFERROR(LOOKUP(MAX(AI214:AI220)+1,(AI214:AI220)),"")</f>
        <v>2.1167999999999999E-2</v>
      </c>
      <c r="AL214" s="124">
        <f>IFERROR(IF(AA214="Impacto",(T214-(+T214*AD214)),IF(AA214="Probabilidad",T214,"")),"")</f>
        <v>0.4</v>
      </c>
      <c r="AM214" s="389" t="str">
        <f t="shared" ref="AM214" si="278">IFERROR(IF(AN214="","",IF(AN214&lt;=0.2,"Leve",IF(AN214&lt;=0.4,"Menor",IF(AN214&lt;=0.6,"Moderado",IF(AN214&lt;=0.8,"Mayor","Catastrófico"))))),"")</f>
        <v>Menor</v>
      </c>
      <c r="AN214" s="388">
        <f t="shared" ref="AN214" si="279">IFERROR(LOOKUP(MAX(AL214:AL220)+1,(AL214:AL220)),"")</f>
        <v>0.4</v>
      </c>
      <c r="AO214" s="384" t="str">
        <f t="shared" ref="AO214" si="280">IFERROR(IF(OR(AND(AJ214="Muy Baja",AM214="Leve"),AND(AJ214="Muy Baja",AM214="Menor"),AND(AJ214="Baja",AM214="Leve")),"Bajo",IF(OR(AND(AJ214="Muy baja",AM214="Moderado"),AND(AJ214="Baja",AM214="Menor"),AND(AJ214="Baja",AM214="Moderado"),AND(AJ214="Media",AM214="Leve"),AND(AJ214="Media",AM214="Menor"),AND(AJ214="Media",AM214="Moderado"),AND(AJ214="Alta",AM214="Leve"),AND(AJ214="Alta",AM214="Menor")),"Moderado",IF(OR(AND(AJ214="Muy Baja",AM214="Mayor"),AND(AJ214="Baja",AM214="Mayor"),AND(AJ214="Media",AM214="Mayor"),AND(AJ214="Alta",AM214="Moderado"),AND(AJ214="Alta",AM214="Mayor"),AND(AJ214="Muy Alta",AM214="Leve"),AND(AJ214="Muy Alta",AM214="Menor"),AND(AJ214="Muy Alta",AM214="Moderado"),AND(AJ214="Muy Alta",AM214="Mayor")),"Alto",IF(OR(AND(AJ214="Muy Baja",AM214="Catastrófico"),AND(AJ214="Baja",AM214="Catastrófico"),AND(AJ214="Media",AM214="Catastrófico"),AND(AJ214="Alta",AM214="Catastrófico"),AND(AJ214="Muy Alta",AM214="Catastrófico")),"Extremo","")))),"")</f>
        <v>Bajo</v>
      </c>
      <c r="AP214" s="367" t="s">
        <v>821</v>
      </c>
      <c r="AQ214" s="120" t="s">
        <v>105</v>
      </c>
      <c r="AR214" s="134" t="s">
        <v>94</v>
      </c>
      <c r="AS214" s="134" t="s">
        <v>94</v>
      </c>
      <c r="AT214" s="134" t="s">
        <v>94</v>
      </c>
      <c r="AU214" s="134" t="s">
        <v>94</v>
      </c>
      <c r="AV214" s="370" t="s">
        <v>1427</v>
      </c>
      <c r="AW214" s="142" t="s">
        <v>91</v>
      </c>
      <c r="AX214" s="253" t="s">
        <v>2867</v>
      </c>
      <c r="AY214" s="254" t="s">
        <v>2893</v>
      </c>
      <c r="AZ214" s="256" t="s">
        <v>2870</v>
      </c>
      <c r="BA214" s="142" t="s">
        <v>105</v>
      </c>
      <c r="BB214" s="128"/>
      <c r="BC214" s="128"/>
      <c r="BD214" s="128"/>
      <c r="BE214" s="373" t="s">
        <v>2891</v>
      </c>
      <c r="BF214" s="374"/>
      <c r="BG214" s="374"/>
      <c r="BH214" s="131"/>
      <c r="BI214" s="90"/>
      <c r="BJ214" s="90"/>
      <c r="BK214" s="90"/>
      <c r="BL214" s="90"/>
      <c r="BM214" s="90"/>
      <c r="BN214" s="90"/>
      <c r="BO214" s="90"/>
      <c r="BP214" s="90"/>
      <c r="BQ214" s="90"/>
      <c r="BR214" s="90"/>
      <c r="BS214" s="90"/>
      <c r="BT214" s="90"/>
      <c r="BU214" s="90"/>
      <c r="BV214" s="90"/>
      <c r="BW214" s="90"/>
      <c r="BX214" s="90"/>
      <c r="BY214" s="90"/>
      <c r="BZ214" s="90"/>
      <c r="CA214" s="90"/>
      <c r="CB214" s="90"/>
      <c r="CC214" s="90"/>
      <c r="CD214" s="90"/>
      <c r="CE214" s="90"/>
      <c r="CF214" s="90"/>
      <c r="CG214" s="90"/>
      <c r="CH214" s="90"/>
      <c r="CI214" s="90"/>
      <c r="CJ214" s="90"/>
      <c r="CK214" s="90"/>
      <c r="CL214" s="90"/>
      <c r="CM214" s="90"/>
      <c r="CN214" s="90"/>
      <c r="CO214" s="90"/>
      <c r="CP214" s="90"/>
      <c r="CQ214" s="90"/>
      <c r="CR214" s="90"/>
      <c r="CS214" s="90"/>
      <c r="CT214" s="90"/>
      <c r="CU214" s="90"/>
      <c r="CV214" s="90"/>
      <c r="CW214" s="90"/>
      <c r="CX214" s="90"/>
      <c r="CY214" s="90"/>
      <c r="CZ214" s="90"/>
      <c r="DA214" s="90"/>
      <c r="DB214" s="90"/>
      <c r="DC214" s="90"/>
      <c r="DD214" s="90"/>
      <c r="DE214" s="90"/>
      <c r="DF214" s="90"/>
      <c r="DG214" s="90"/>
      <c r="DH214" s="90"/>
      <c r="DI214" s="90"/>
      <c r="DJ214" s="90"/>
      <c r="DK214" s="90"/>
      <c r="DL214" s="90"/>
      <c r="DM214" s="90"/>
      <c r="DN214" s="90"/>
      <c r="DO214" s="90"/>
      <c r="DP214" s="90"/>
      <c r="DQ214" s="90"/>
      <c r="DR214" s="90"/>
      <c r="DS214" s="90"/>
      <c r="DT214" s="90"/>
      <c r="DU214" s="90"/>
      <c r="DV214" s="90"/>
      <c r="DW214" s="90"/>
      <c r="DX214" s="90"/>
      <c r="DY214" s="90"/>
      <c r="DZ214" s="90"/>
      <c r="EA214" s="90"/>
      <c r="EB214" s="90"/>
      <c r="EC214" s="90"/>
      <c r="ED214" s="90"/>
      <c r="EE214" s="90"/>
      <c r="EF214" s="90"/>
      <c r="EG214" s="90"/>
      <c r="EH214" s="90"/>
      <c r="EI214" s="90"/>
      <c r="EJ214" s="90"/>
      <c r="EK214" s="90"/>
      <c r="EL214" s="90"/>
      <c r="EM214" s="90"/>
      <c r="EN214" s="90"/>
      <c r="EO214" s="90"/>
      <c r="EP214" s="90"/>
      <c r="EQ214" s="90"/>
      <c r="ER214" s="90"/>
      <c r="ES214" s="90"/>
      <c r="ET214" s="90"/>
      <c r="EU214" s="90"/>
      <c r="EV214" s="90"/>
      <c r="EW214" s="90"/>
      <c r="EX214" s="90"/>
      <c r="EY214" s="90"/>
      <c r="EZ214" s="90"/>
      <c r="FA214" s="90"/>
      <c r="FB214" s="90"/>
      <c r="FC214" s="90"/>
      <c r="FD214" s="90"/>
      <c r="FE214" s="90"/>
      <c r="FF214" s="90"/>
      <c r="FG214" s="90"/>
      <c r="FH214" s="90"/>
      <c r="FI214" s="90"/>
      <c r="FJ214" s="90"/>
      <c r="FK214" s="90"/>
      <c r="FL214" s="90"/>
      <c r="FM214" s="90"/>
      <c r="FN214" s="90"/>
      <c r="FO214" s="90"/>
      <c r="FP214" s="90"/>
      <c r="FQ214" s="90"/>
      <c r="FR214" s="90"/>
      <c r="FS214" s="90"/>
      <c r="FT214" s="90"/>
      <c r="FU214" s="90"/>
      <c r="FV214" s="90"/>
      <c r="FW214" s="90"/>
      <c r="FX214" s="90"/>
      <c r="FY214" s="90"/>
      <c r="FZ214" s="90"/>
      <c r="GA214" s="90"/>
      <c r="GB214" s="90"/>
      <c r="GC214" s="90"/>
      <c r="GD214" s="90"/>
      <c r="GE214" s="90"/>
      <c r="GF214" s="90"/>
      <c r="GG214" s="90"/>
      <c r="GH214" s="90"/>
      <c r="GI214" s="90"/>
      <c r="GJ214" s="90"/>
      <c r="GK214" s="90"/>
      <c r="GL214" s="90"/>
      <c r="GM214" s="90"/>
      <c r="GN214" s="90"/>
      <c r="GO214" s="90"/>
      <c r="GP214" s="90"/>
      <c r="GQ214" s="90"/>
      <c r="GR214" s="90"/>
      <c r="GS214" s="90"/>
      <c r="GT214" s="90"/>
      <c r="GU214" s="90"/>
      <c r="GV214" s="90"/>
      <c r="GW214" s="90"/>
      <c r="GX214" s="90"/>
      <c r="GY214" s="90"/>
      <c r="GZ214" s="90"/>
      <c r="HA214" s="90"/>
      <c r="HB214" s="90"/>
      <c r="HC214" s="90"/>
      <c r="HD214" s="90"/>
      <c r="HE214" s="90"/>
      <c r="HF214" s="90"/>
      <c r="HG214" s="90"/>
      <c r="HH214" s="90"/>
      <c r="HI214" s="90"/>
      <c r="HJ214" s="90"/>
      <c r="HK214" s="90"/>
      <c r="HL214" s="90"/>
      <c r="HM214" s="90"/>
      <c r="HN214" s="90"/>
      <c r="HO214" s="90"/>
      <c r="HP214" s="90"/>
      <c r="HQ214" s="90"/>
      <c r="HR214" s="90"/>
      <c r="HS214" s="90"/>
      <c r="HT214" s="90"/>
      <c r="HU214" s="90"/>
      <c r="HV214" s="90"/>
      <c r="HW214" s="90"/>
      <c r="HX214" s="90"/>
      <c r="HY214" s="90"/>
      <c r="HZ214" s="90"/>
      <c r="IA214" s="90"/>
      <c r="IB214" s="90"/>
      <c r="IC214" s="90"/>
      <c r="ID214" s="90"/>
      <c r="IE214" s="90"/>
      <c r="IF214" s="90"/>
      <c r="IG214" s="90"/>
      <c r="IH214" s="90"/>
      <c r="II214" s="90"/>
      <c r="IJ214" s="90"/>
      <c r="IK214" s="90"/>
      <c r="IL214" s="90"/>
      <c r="IM214" s="90"/>
      <c r="IN214" s="90"/>
      <c r="IO214" s="90"/>
      <c r="IP214" s="90"/>
      <c r="IQ214" s="90"/>
      <c r="IR214" s="90"/>
      <c r="IS214" s="90"/>
      <c r="IT214" s="90"/>
      <c r="IU214" s="90"/>
      <c r="IV214" s="90"/>
      <c r="IW214" s="90"/>
      <c r="IX214" s="90"/>
      <c r="IY214" s="90"/>
      <c r="IZ214" s="90"/>
      <c r="JA214" s="90"/>
      <c r="JB214" s="90"/>
      <c r="JC214" s="90"/>
      <c r="JD214" s="90"/>
      <c r="JE214" s="90"/>
      <c r="JF214" s="90"/>
      <c r="JG214" s="90"/>
      <c r="JH214" s="90"/>
      <c r="JI214" s="90"/>
      <c r="JJ214" s="90"/>
      <c r="JK214" s="90"/>
      <c r="JL214" s="90"/>
      <c r="JM214" s="90"/>
      <c r="JN214" s="90"/>
      <c r="JO214" s="90"/>
      <c r="JP214" s="90"/>
      <c r="JQ214" s="90"/>
      <c r="JR214" s="90"/>
      <c r="JS214" s="90"/>
      <c r="JT214" s="90"/>
      <c r="JU214" s="90"/>
      <c r="JV214" s="90"/>
      <c r="JW214" s="90"/>
      <c r="JX214" s="90"/>
      <c r="JY214" s="90"/>
      <c r="JZ214" s="90"/>
      <c r="KA214" s="90"/>
      <c r="KB214" s="90"/>
      <c r="KC214" s="90"/>
      <c r="KD214" s="90"/>
      <c r="KE214" s="90"/>
      <c r="KF214" s="90"/>
      <c r="KG214" s="90"/>
      <c r="KH214" s="90"/>
      <c r="KI214" s="90"/>
      <c r="KJ214" s="90"/>
      <c r="KK214" s="90"/>
      <c r="KL214" s="90"/>
      <c r="KM214" s="90"/>
      <c r="KN214" s="90"/>
      <c r="KO214" s="90"/>
      <c r="KP214" s="90"/>
      <c r="KQ214" s="90"/>
      <c r="KR214" s="90"/>
      <c r="KS214" s="90"/>
      <c r="KT214" s="90"/>
      <c r="KU214" s="90"/>
      <c r="KV214" s="90"/>
      <c r="KW214" s="90"/>
      <c r="KX214" s="90"/>
      <c r="KY214" s="90"/>
      <c r="KZ214" s="90"/>
      <c r="LA214" s="90"/>
      <c r="LB214" s="90"/>
      <c r="LC214" s="90"/>
      <c r="LD214" s="90"/>
      <c r="LE214" s="90"/>
      <c r="LF214" s="90"/>
      <c r="LG214" s="90"/>
      <c r="LH214" s="90"/>
      <c r="LI214" s="90"/>
      <c r="LJ214" s="90"/>
      <c r="LK214" s="90"/>
      <c r="LL214" s="90"/>
      <c r="LM214" s="90"/>
      <c r="LN214" s="90"/>
      <c r="LO214" s="90"/>
      <c r="LP214" s="90"/>
      <c r="LQ214" s="90"/>
      <c r="LR214" s="90"/>
      <c r="LS214" s="90"/>
      <c r="LT214" s="90"/>
      <c r="LU214" s="90"/>
      <c r="LV214" s="90"/>
      <c r="LW214" s="90"/>
      <c r="LX214" s="90"/>
      <c r="LY214" s="90"/>
      <c r="LZ214" s="90"/>
      <c r="MA214" s="90"/>
      <c r="MB214" s="90"/>
      <c r="MC214" s="90"/>
      <c r="MD214" s="90"/>
      <c r="ME214" s="90"/>
      <c r="MF214" s="90"/>
      <c r="MG214" s="90"/>
      <c r="MH214" s="90"/>
      <c r="MI214" s="90"/>
      <c r="MJ214" s="90"/>
      <c r="MK214" s="90"/>
      <c r="ML214" s="90"/>
      <c r="MM214" s="90"/>
      <c r="MN214" s="90"/>
      <c r="MO214" s="90"/>
      <c r="MP214" s="90"/>
      <c r="MQ214" s="90"/>
      <c r="MR214" s="90"/>
      <c r="MS214" s="90"/>
      <c r="MT214" s="90"/>
      <c r="MU214" s="90"/>
      <c r="MV214" s="90"/>
      <c r="MW214" s="90"/>
      <c r="MX214" s="90"/>
      <c r="MY214" s="90"/>
      <c r="MZ214" s="90"/>
      <c r="NA214" s="90"/>
      <c r="NB214" s="90"/>
      <c r="NC214" s="90"/>
      <c r="ND214" s="90"/>
      <c r="NE214" s="90"/>
      <c r="NF214" s="90"/>
      <c r="NG214" s="90"/>
      <c r="NH214" s="90"/>
      <c r="NI214" s="90"/>
      <c r="NJ214" s="90"/>
      <c r="NK214" s="90"/>
      <c r="NL214" s="90"/>
      <c r="NM214" s="90"/>
      <c r="NN214" s="90"/>
      <c r="NO214" s="90"/>
      <c r="NP214" s="90"/>
      <c r="NQ214" s="90"/>
      <c r="NR214" s="90"/>
      <c r="NS214" s="90"/>
      <c r="NT214" s="90"/>
      <c r="NU214" s="90"/>
      <c r="NV214" s="90"/>
      <c r="NW214" s="90"/>
      <c r="NX214" s="90"/>
      <c r="NY214" s="90"/>
      <c r="NZ214" s="90"/>
      <c r="OA214" s="90"/>
      <c r="OB214" s="90"/>
      <c r="OC214" s="90"/>
      <c r="OD214" s="90"/>
      <c r="OE214" s="90"/>
      <c r="OF214" s="90"/>
      <c r="OG214" s="90"/>
      <c r="OH214" s="90"/>
      <c r="OI214" s="90"/>
      <c r="OJ214" s="90"/>
      <c r="OK214" s="90"/>
      <c r="OL214" s="90"/>
      <c r="OM214" s="90"/>
      <c r="ON214" s="90"/>
      <c r="OO214" s="90"/>
      <c r="OP214" s="90"/>
      <c r="OQ214" s="90"/>
      <c r="OR214" s="90"/>
      <c r="OS214" s="90"/>
      <c r="OT214" s="90"/>
      <c r="OU214" s="90"/>
      <c r="OV214" s="90"/>
      <c r="OW214" s="90"/>
      <c r="OX214" s="90"/>
      <c r="OY214" s="90"/>
      <c r="OZ214" s="90"/>
      <c r="PA214" s="90"/>
      <c r="PB214" s="90"/>
      <c r="PC214" s="90"/>
      <c r="PD214" s="90"/>
      <c r="PE214" s="90"/>
      <c r="PF214" s="90"/>
      <c r="PG214" s="90"/>
      <c r="PH214" s="90"/>
      <c r="PI214" s="90"/>
      <c r="PJ214" s="90"/>
      <c r="PK214" s="90"/>
      <c r="PL214" s="90"/>
      <c r="PM214" s="90"/>
      <c r="PN214" s="90"/>
      <c r="PO214" s="90"/>
      <c r="PP214" s="90"/>
      <c r="PQ214" s="90"/>
      <c r="PR214" s="90"/>
      <c r="PS214" s="90"/>
      <c r="PT214" s="90"/>
      <c r="PU214" s="90"/>
      <c r="PV214" s="90"/>
      <c r="PW214" s="90"/>
      <c r="PX214" s="90"/>
      <c r="PY214" s="90"/>
      <c r="PZ214" s="90"/>
      <c r="QA214" s="90"/>
      <c r="QB214" s="90"/>
      <c r="QC214" s="90"/>
      <c r="QD214" s="90"/>
      <c r="QE214" s="90"/>
      <c r="QF214" s="90"/>
      <c r="QG214" s="90"/>
      <c r="QH214" s="90"/>
      <c r="QI214" s="90"/>
      <c r="QJ214" s="90"/>
      <c r="QK214" s="90"/>
      <c r="QL214" s="90"/>
      <c r="QM214" s="90"/>
      <c r="QN214" s="90"/>
      <c r="QO214" s="90"/>
      <c r="QP214" s="90"/>
      <c r="QQ214" s="90"/>
      <c r="QR214" s="90"/>
      <c r="QS214" s="90"/>
      <c r="QT214" s="90"/>
      <c r="QU214" s="90"/>
      <c r="QV214" s="90"/>
      <c r="QW214" s="90"/>
      <c r="QX214" s="90"/>
      <c r="QY214" s="90"/>
      <c r="QZ214" s="90"/>
      <c r="RA214" s="90"/>
      <c r="RB214" s="90"/>
      <c r="RC214" s="90"/>
      <c r="RD214" s="90"/>
      <c r="RE214" s="90"/>
      <c r="RF214" s="90"/>
      <c r="RG214" s="90"/>
      <c r="RH214" s="90"/>
      <c r="RI214" s="90"/>
      <c r="RJ214" s="90"/>
      <c r="RK214" s="90"/>
      <c r="RL214" s="90"/>
      <c r="RM214" s="90"/>
      <c r="RN214" s="90"/>
      <c r="RO214" s="90"/>
      <c r="RP214" s="90"/>
      <c r="RQ214" s="90"/>
      <c r="RR214" s="90"/>
      <c r="RS214" s="90"/>
      <c r="RT214" s="90"/>
      <c r="RU214" s="90"/>
      <c r="RV214" s="90"/>
      <c r="RW214" s="90"/>
      <c r="RX214" s="90"/>
      <c r="RY214" s="90"/>
      <c r="RZ214" s="90"/>
      <c r="SA214" s="90"/>
      <c r="SB214" s="90"/>
      <c r="SC214" s="90"/>
      <c r="SD214" s="90"/>
      <c r="SE214" s="90"/>
      <c r="SF214" s="90"/>
      <c r="SG214" s="90"/>
      <c r="SH214" s="90"/>
      <c r="SI214" s="90"/>
      <c r="SJ214" s="90"/>
      <c r="SK214" s="90"/>
      <c r="SL214" s="90"/>
      <c r="SM214" s="90"/>
      <c r="SN214" s="90"/>
      <c r="SO214" s="90"/>
      <c r="SP214" s="90"/>
      <c r="SQ214" s="90"/>
      <c r="SR214" s="90"/>
      <c r="SS214" s="90"/>
      <c r="ST214" s="90"/>
      <c r="SU214" s="90"/>
      <c r="SV214" s="90"/>
      <c r="SW214" s="90"/>
      <c r="SX214" s="90"/>
      <c r="SY214" s="90"/>
      <c r="SZ214" s="90"/>
      <c r="TA214" s="90"/>
      <c r="TB214" s="90"/>
      <c r="TC214" s="90"/>
      <c r="TD214" s="90"/>
      <c r="TE214" s="90"/>
      <c r="TF214" s="90"/>
      <c r="TG214" s="90"/>
      <c r="TH214" s="90"/>
      <c r="TI214" s="90"/>
      <c r="TJ214" s="90"/>
      <c r="TK214" s="90"/>
      <c r="TL214" s="90"/>
      <c r="TM214" s="90"/>
      <c r="TN214" s="90"/>
      <c r="TO214" s="90"/>
      <c r="TP214" s="90"/>
      <c r="TQ214" s="90"/>
      <c r="TR214" s="90"/>
      <c r="TS214" s="90"/>
      <c r="TT214" s="90"/>
      <c r="TU214" s="90"/>
      <c r="TV214" s="90"/>
      <c r="TW214" s="90"/>
      <c r="TX214" s="90"/>
      <c r="TY214" s="90"/>
      <c r="TZ214" s="90"/>
      <c r="UA214" s="90"/>
      <c r="UB214" s="90"/>
      <c r="UC214" s="90"/>
      <c r="UD214" s="90"/>
      <c r="UE214" s="90"/>
      <c r="UF214" s="90"/>
      <c r="UG214" s="90"/>
      <c r="UH214" s="90"/>
      <c r="UI214" s="90"/>
      <c r="UJ214" s="90"/>
      <c r="UK214" s="90"/>
      <c r="UL214" s="90"/>
      <c r="UM214" s="90"/>
      <c r="UN214" s="90"/>
      <c r="UO214" s="90"/>
      <c r="UP214" s="90"/>
      <c r="UQ214" s="90"/>
      <c r="UR214" s="90"/>
      <c r="US214" s="90"/>
      <c r="UT214" s="90"/>
      <c r="UU214" s="90"/>
      <c r="UV214" s="90"/>
      <c r="UW214" s="90"/>
      <c r="UX214" s="90"/>
      <c r="UY214" s="90"/>
      <c r="UZ214" s="90"/>
      <c r="VA214" s="90"/>
      <c r="VB214" s="90"/>
      <c r="VC214" s="90"/>
      <c r="VD214" s="90"/>
      <c r="VE214" s="90"/>
      <c r="VF214" s="90"/>
      <c r="VG214" s="90"/>
      <c r="VH214" s="90"/>
      <c r="VI214" s="90"/>
      <c r="VJ214" s="90"/>
      <c r="VK214" s="90"/>
      <c r="VL214" s="90"/>
      <c r="VM214" s="90"/>
      <c r="VN214" s="90"/>
      <c r="VO214" s="90"/>
      <c r="VP214" s="90"/>
      <c r="VQ214" s="90"/>
      <c r="VR214" s="90"/>
      <c r="VS214" s="90"/>
      <c r="VT214" s="90"/>
      <c r="VU214" s="90"/>
      <c r="VV214" s="90"/>
      <c r="VW214" s="90"/>
      <c r="VX214" s="90"/>
      <c r="VY214" s="90"/>
      <c r="VZ214" s="90"/>
      <c r="WA214" s="90"/>
      <c r="WB214" s="90"/>
      <c r="WC214" s="90"/>
      <c r="WD214" s="90"/>
      <c r="WE214" s="90"/>
      <c r="WF214" s="90"/>
      <c r="WG214" s="90"/>
      <c r="WH214" s="90"/>
      <c r="WI214" s="90"/>
      <c r="WJ214" s="90"/>
      <c r="WK214" s="90"/>
      <c r="WL214" s="90"/>
      <c r="WM214" s="90"/>
      <c r="WN214" s="90"/>
      <c r="WO214" s="90"/>
      <c r="WP214" s="90"/>
      <c r="WQ214" s="90"/>
      <c r="WR214" s="90"/>
      <c r="WS214" s="90"/>
      <c r="WT214" s="90"/>
      <c r="WU214" s="90"/>
      <c r="WV214" s="90"/>
      <c r="WW214" s="90"/>
      <c r="WX214" s="90"/>
      <c r="WY214" s="90"/>
      <c r="WZ214" s="90"/>
      <c r="XA214" s="90"/>
      <c r="XB214" s="90"/>
      <c r="XC214" s="90"/>
      <c r="XD214" s="90"/>
      <c r="XE214" s="90"/>
      <c r="XF214" s="90"/>
      <c r="XG214" s="90"/>
      <c r="XH214" s="90"/>
      <c r="XI214" s="90"/>
      <c r="XJ214" s="90"/>
      <c r="XK214" s="90"/>
      <c r="XL214" s="90"/>
      <c r="XM214" s="90"/>
      <c r="XN214" s="90"/>
      <c r="XO214" s="90"/>
      <c r="XP214" s="90"/>
      <c r="XQ214" s="90"/>
      <c r="XR214" s="90"/>
      <c r="XS214" s="90"/>
      <c r="XT214" s="90"/>
      <c r="XU214" s="90"/>
      <c r="XV214" s="90"/>
      <c r="XW214" s="90"/>
      <c r="XX214" s="90"/>
      <c r="XY214" s="90"/>
      <c r="XZ214" s="90"/>
      <c r="YA214" s="90"/>
      <c r="YB214" s="90"/>
      <c r="YC214" s="90"/>
      <c r="YD214" s="90"/>
      <c r="YE214" s="90"/>
      <c r="YF214" s="90"/>
      <c r="YG214" s="90"/>
      <c r="YH214" s="90"/>
      <c r="YI214" s="90"/>
      <c r="YJ214" s="90"/>
      <c r="YK214" s="90"/>
      <c r="YL214" s="90"/>
      <c r="YM214" s="90"/>
      <c r="YN214" s="90"/>
      <c r="YO214" s="90"/>
      <c r="YP214" s="90"/>
      <c r="YQ214" s="90"/>
      <c r="YR214" s="90"/>
      <c r="YS214" s="90"/>
      <c r="YT214" s="90"/>
      <c r="YU214" s="90"/>
      <c r="YV214" s="90"/>
      <c r="YW214" s="90"/>
      <c r="YX214" s="90"/>
      <c r="YY214" s="90"/>
      <c r="YZ214" s="90"/>
      <c r="ZA214" s="90"/>
      <c r="ZB214" s="90"/>
      <c r="ZC214" s="90"/>
      <c r="ZD214" s="90"/>
      <c r="ZE214" s="90"/>
      <c r="ZF214" s="90"/>
      <c r="ZG214" s="90"/>
      <c r="ZH214" s="90"/>
      <c r="ZI214" s="90"/>
      <c r="ZJ214" s="90"/>
      <c r="ZK214" s="90"/>
      <c r="ZL214" s="90"/>
      <c r="ZM214" s="90"/>
      <c r="ZN214" s="90"/>
      <c r="ZO214" s="90"/>
      <c r="ZP214" s="90"/>
      <c r="ZQ214" s="90"/>
      <c r="ZR214" s="90"/>
      <c r="ZS214" s="90"/>
      <c r="ZT214" s="90"/>
      <c r="ZU214" s="90"/>
      <c r="ZV214" s="90"/>
      <c r="ZW214" s="90"/>
      <c r="ZX214" s="90"/>
      <c r="ZY214" s="90"/>
      <c r="ZZ214" s="90"/>
      <c r="AAA214" s="90"/>
      <c r="AAB214" s="90"/>
      <c r="AAC214" s="90"/>
      <c r="AAD214" s="90"/>
      <c r="AAE214" s="90"/>
      <c r="AAF214" s="90"/>
      <c r="AAG214" s="90"/>
      <c r="AAH214" s="90"/>
      <c r="AAI214" s="90"/>
      <c r="AAJ214" s="90"/>
      <c r="AAK214" s="90"/>
      <c r="AAL214" s="90"/>
      <c r="AAM214" s="90"/>
      <c r="AAN214" s="90"/>
      <c r="AAO214" s="90"/>
      <c r="AAP214" s="90"/>
      <c r="AAQ214" s="90"/>
      <c r="AAR214" s="90"/>
      <c r="AAS214" s="90"/>
      <c r="AAT214" s="90"/>
      <c r="AAU214" s="90"/>
      <c r="AAV214" s="90"/>
      <c r="AAW214" s="90"/>
      <c r="AAX214" s="90"/>
      <c r="AAY214" s="90"/>
      <c r="AAZ214" s="90"/>
      <c r="ABA214" s="90"/>
      <c r="ABB214" s="90"/>
      <c r="ABC214" s="90"/>
      <c r="ABD214" s="90"/>
      <c r="ABE214" s="90"/>
      <c r="ABF214" s="90"/>
      <c r="ABG214" s="90"/>
      <c r="ABH214" s="90"/>
      <c r="ABI214" s="90"/>
      <c r="ABJ214" s="90"/>
      <c r="ABK214" s="90"/>
      <c r="ABL214" s="90"/>
      <c r="ABM214" s="90"/>
      <c r="ABN214" s="90"/>
      <c r="ABO214" s="90"/>
      <c r="ABP214" s="90"/>
      <c r="ABQ214" s="90"/>
      <c r="ABR214" s="90"/>
      <c r="ABS214" s="90"/>
      <c r="ABT214" s="90"/>
      <c r="ABU214" s="90"/>
      <c r="ABV214" s="90"/>
      <c r="ABW214" s="90"/>
      <c r="ABX214" s="90"/>
      <c r="ABY214" s="90"/>
      <c r="ABZ214" s="90"/>
      <c r="ACA214" s="90"/>
      <c r="ACB214" s="90"/>
      <c r="ACC214" s="90"/>
      <c r="ACD214" s="90"/>
      <c r="ACE214" s="90"/>
      <c r="ACF214" s="90"/>
      <c r="ACG214" s="90"/>
      <c r="ACH214" s="90"/>
      <c r="ACI214" s="90"/>
      <c r="ACJ214" s="90"/>
      <c r="ACK214" s="90"/>
      <c r="ACL214" s="90"/>
      <c r="ACM214" s="90"/>
      <c r="ACN214" s="90"/>
      <c r="ACO214" s="90"/>
      <c r="ACP214" s="90"/>
      <c r="ACQ214" s="90"/>
      <c r="ACR214" s="90"/>
      <c r="ACS214" s="90"/>
      <c r="ACT214" s="90"/>
      <c r="ACU214" s="90"/>
      <c r="ACV214" s="90"/>
      <c r="ACW214" s="90"/>
      <c r="ACX214" s="90"/>
      <c r="ACY214" s="90"/>
      <c r="ACZ214" s="90"/>
      <c r="ADA214" s="90"/>
      <c r="ADB214" s="90"/>
      <c r="ADC214" s="90"/>
      <c r="ADD214" s="90"/>
      <c r="ADE214" s="90"/>
      <c r="ADF214" s="90"/>
      <c r="ADG214" s="90"/>
      <c r="ADH214" s="90"/>
      <c r="ADI214" s="90"/>
      <c r="ADJ214" s="90"/>
      <c r="ADK214" s="90"/>
      <c r="ADL214" s="90"/>
      <c r="ADM214" s="90"/>
      <c r="ADN214" s="90"/>
      <c r="ADO214" s="90"/>
      <c r="ADP214" s="90"/>
      <c r="ADQ214" s="90"/>
      <c r="ADR214" s="90"/>
      <c r="ADS214" s="90"/>
      <c r="ADT214" s="90"/>
      <c r="ADU214" s="90"/>
      <c r="ADV214" s="90"/>
      <c r="ADW214" s="90"/>
      <c r="ADX214" s="90"/>
      <c r="ADY214" s="90"/>
      <c r="ADZ214" s="90"/>
      <c r="AEA214" s="90"/>
      <c r="AEB214" s="90"/>
      <c r="AEC214" s="90"/>
      <c r="AED214" s="90"/>
      <c r="AEE214" s="90"/>
      <c r="AEF214" s="90"/>
      <c r="AEG214" s="90"/>
      <c r="AEH214" s="90"/>
      <c r="AEI214" s="90"/>
      <c r="AEJ214" s="90"/>
      <c r="AEK214" s="90"/>
      <c r="AEL214" s="90"/>
      <c r="AEM214" s="90"/>
      <c r="AEN214" s="90"/>
      <c r="AEO214" s="90"/>
      <c r="AEP214" s="90"/>
      <c r="AEQ214" s="90"/>
      <c r="AER214" s="90"/>
      <c r="AES214" s="90"/>
      <c r="AET214" s="90"/>
      <c r="AEU214" s="90"/>
      <c r="AEV214" s="90"/>
      <c r="AEW214" s="90"/>
      <c r="AEX214" s="90"/>
      <c r="AEY214" s="90"/>
      <c r="AEZ214" s="90"/>
      <c r="AFA214" s="90"/>
      <c r="AFB214" s="90"/>
      <c r="AFC214" s="90"/>
      <c r="AFD214" s="90"/>
      <c r="AFE214" s="90"/>
      <c r="AFF214" s="90"/>
      <c r="AFG214" s="90"/>
      <c r="AFH214" s="90"/>
      <c r="AFI214" s="90"/>
      <c r="AFJ214" s="90"/>
      <c r="AFK214" s="90"/>
      <c r="AFL214" s="90"/>
      <c r="AFM214" s="90"/>
      <c r="AFN214" s="90"/>
      <c r="AFO214" s="90"/>
      <c r="AFP214" s="90"/>
      <c r="AFQ214" s="90"/>
      <c r="AFR214" s="90"/>
      <c r="AFS214" s="90"/>
      <c r="AFT214" s="90"/>
      <c r="AFU214" s="90"/>
      <c r="AFV214" s="90"/>
      <c r="AFW214" s="90"/>
      <c r="AFX214" s="90"/>
      <c r="AFY214" s="90"/>
      <c r="AFZ214" s="90"/>
      <c r="AGA214" s="90"/>
      <c r="AGB214" s="90"/>
      <c r="AGC214" s="90"/>
      <c r="AGD214" s="90"/>
      <c r="AGE214" s="90"/>
      <c r="AGF214" s="90"/>
      <c r="AGG214" s="90"/>
      <c r="AGH214" s="90"/>
      <c r="AGI214" s="90"/>
      <c r="AGJ214" s="90"/>
      <c r="AGK214" s="90"/>
      <c r="AGL214" s="90"/>
      <c r="AGM214" s="90"/>
      <c r="AGN214" s="90"/>
      <c r="AGO214" s="90"/>
      <c r="AGP214" s="90"/>
      <c r="AGQ214" s="90"/>
      <c r="AGR214" s="90"/>
      <c r="AGS214" s="90"/>
      <c r="AGT214" s="90"/>
      <c r="AGU214" s="90"/>
      <c r="AGV214" s="90"/>
      <c r="AGW214" s="90"/>
      <c r="AGX214" s="90"/>
      <c r="AGY214" s="90"/>
      <c r="AGZ214" s="90"/>
      <c r="AHA214" s="90"/>
      <c r="AHB214" s="90"/>
      <c r="AHC214" s="90"/>
      <c r="AHD214" s="90"/>
      <c r="AHE214" s="90"/>
      <c r="AHF214" s="90"/>
      <c r="AHG214" s="90"/>
      <c r="AHH214" s="90"/>
      <c r="AHI214" s="90"/>
      <c r="AHJ214" s="90"/>
      <c r="AHK214" s="90"/>
      <c r="AHL214" s="90"/>
      <c r="AHM214" s="90"/>
      <c r="AHN214" s="90"/>
      <c r="AHO214" s="90"/>
      <c r="AHP214" s="90"/>
      <c r="AHQ214" s="90"/>
      <c r="AHR214" s="90"/>
      <c r="AHS214" s="90"/>
      <c r="AHT214" s="90"/>
      <c r="AHU214" s="90"/>
      <c r="AHV214" s="90"/>
      <c r="AHW214" s="90"/>
      <c r="AHX214" s="90"/>
      <c r="AHY214" s="90"/>
      <c r="AHZ214" s="90"/>
      <c r="AIA214" s="90"/>
      <c r="AIB214" s="90"/>
      <c r="AIC214" s="90"/>
      <c r="AID214" s="90"/>
      <c r="AIE214" s="90"/>
      <c r="AIF214" s="90"/>
      <c r="AIG214" s="90"/>
      <c r="AIH214" s="90"/>
      <c r="AII214" s="90"/>
      <c r="AIJ214" s="90"/>
      <c r="AIK214" s="90"/>
      <c r="AIL214" s="90"/>
      <c r="AIM214" s="90"/>
      <c r="AIN214" s="90"/>
      <c r="AIO214" s="90"/>
      <c r="AIP214" s="90"/>
      <c r="AIQ214" s="90"/>
      <c r="AIR214" s="90"/>
      <c r="AIS214" s="90"/>
      <c r="AIT214" s="90"/>
      <c r="AIU214" s="90"/>
      <c r="AIV214" s="90"/>
      <c r="AIW214" s="90"/>
      <c r="AIX214" s="90"/>
      <c r="AIY214" s="90"/>
      <c r="AIZ214" s="90"/>
      <c r="AJA214" s="90"/>
      <c r="AJB214" s="90"/>
      <c r="AJC214" s="90"/>
      <c r="AJD214" s="90"/>
      <c r="AJE214" s="90"/>
      <c r="AJF214" s="90"/>
      <c r="AJG214" s="90"/>
      <c r="AJH214" s="90"/>
      <c r="AJI214" s="90"/>
      <c r="AJJ214" s="90"/>
      <c r="AJK214" s="90"/>
      <c r="AJL214" s="90"/>
      <c r="AJM214" s="90"/>
      <c r="AJN214" s="90"/>
      <c r="AJO214" s="90"/>
      <c r="AJP214" s="90"/>
      <c r="AJQ214" s="90"/>
      <c r="AJR214" s="90"/>
      <c r="AJS214" s="90"/>
      <c r="AJT214" s="90"/>
      <c r="AJU214" s="90"/>
      <c r="AJV214" s="90"/>
      <c r="AJW214" s="90"/>
      <c r="AJX214" s="90"/>
      <c r="AJY214" s="90"/>
      <c r="AJZ214" s="90"/>
      <c r="AKA214" s="90"/>
      <c r="AKB214" s="90"/>
      <c r="AKC214" s="90"/>
      <c r="AKD214" s="90"/>
      <c r="AKE214" s="90"/>
      <c r="AKF214" s="90"/>
      <c r="AKG214" s="90"/>
      <c r="AKH214" s="90"/>
      <c r="AKI214" s="90"/>
      <c r="AKJ214" s="90"/>
      <c r="AKK214" s="90"/>
      <c r="AKL214" s="90"/>
      <c r="AKM214" s="90"/>
      <c r="AKN214" s="90"/>
      <c r="AKO214" s="90"/>
      <c r="AKP214" s="90"/>
      <c r="AKQ214" s="90"/>
      <c r="AKR214" s="90"/>
      <c r="AKS214" s="90"/>
      <c r="AKT214" s="90"/>
      <c r="AKU214" s="90"/>
      <c r="AKV214" s="90"/>
      <c r="AKW214" s="90"/>
      <c r="AKX214" s="90"/>
      <c r="AKY214" s="90"/>
      <c r="AKZ214" s="90"/>
      <c r="ALA214" s="90"/>
      <c r="ALB214" s="90"/>
      <c r="ALC214" s="90"/>
      <c r="ALD214" s="90"/>
      <c r="ALE214" s="90"/>
      <c r="ALF214" s="90"/>
      <c r="ALG214" s="90"/>
      <c r="ALH214" s="90"/>
      <c r="ALI214" s="90"/>
      <c r="ALJ214" s="90"/>
      <c r="ALK214" s="90"/>
      <c r="ALL214" s="90"/>
      <c r="ALM214" s="90"/>
      <c r="ALN214" s="90"/>
      <c r="ALO214" s="90"/>
      <c r="ALP214" s="90"/>
      <c r="ALQ214" s="90"/>
      <c r="ALR214" s="90"/>
      <c r="ALS214" s="90"/>
      <c r="ALT214" s="90"/>
      <c r="ALU214" s="90"/>
      <c r="ALV214" s="90"/>
      <c r="ALW214" s="90"/>
      <c r="ALX214" s="90"/>
      <c r="ALY214" s="90"/>
      <c r="ALZ214" s="90"/>
      <c r="AMA214" s="90"/>
      <c r="AMB214" s="90"/>
      <c r="AMC214" s="90"/>
      <c r="AMD214" s="90"/>
      <c r="AME214" s="90"/>
      <c r="AMF214" s="90"/>
      <c r="AMG214" s="90"/>
      <c r="AMH214" s="90"/>
    </row>
    <row r="215" spans="1:1022" ht="102" customHeight="1" x14ac:dyDescent="0.3">
      <c r="A215" s="430">
        <v>61</v>
      </c>
      <c r="B215" s="433" t="s">
        <v>712</v>
      </c>
      <c r="C215" s="367"/>
      <c r="D215" s="433" t="s">
        <v>1415</v>
      </c>
      <c r="E215" s="481" t="s">
        <v>1416</v>
      </c>
      <c r="F215" s="427"/>
      <c r="G215" s="490"/>
      <c r="H215" s="368"/>
      <c r="I215" s="369"/>
      <c r="J215" s="136" t="s">
        <v>735</v>
      </c>
      <c r="K215" s="115" t="s">
        <v>1428</v>
      </c>
      <c r="L215" s="369"/>
      <c r="M215" s="369"/>
      <c r="N215" s="398"/>
      <c r="O215" s="369"/>
      <c r="P215" s="391"/>
      <c r="Q215" s="385"/>
      <c r="R215" s="393"/>
      <c r="S215" s="394"/>
      <c r="T215" s="385"/>
      <c r="U215" s="386"/>
      <c r="V215" s="136" t="s">
        <v>112</v>
      </c>
      <c r="W215" s="116" t="s">
        <v>1429</v>
      </c>
      <c r="X215" s="117" t="s">
        <v>1430</v>
      </c>
      <c r="Y215" s="193" t="s">
        <v>1425</v>
      </c>
      <c r="Z215" s="119" t="s">
        <v>1426</v>
      </c>
      <c r="AA215" s="120" t="str">
        <f t="shared" si="5"/>
        <v>Probabilidad</v>
      </c>
      <c r="AB215" s="121" t="s">
        <v>727</v>
      </c>
      <c r="AC215" s="121" t="s">
        <v>728</v>
      </c>
      <c r="AD215" s="122" t="str">
        <f t="shared" si="6"/>
        <v>40%</v>
      </c>
      <c r="AE215" s="121" t="s">
        <v>729</v>
      </c>
      <c r="AF215" s="121" t="s">
        <v>730</v>
      </c>
      <c r="AG215" s="121" t="s">
        <v>731</v>
      </c>
      <c r="AH215" s="123">
        <f>IFERROR(IF(AND(AA214="Probabilidad",AA215="Probabilidad"),(AI214-(+AI214*AD215)),IF(AND(AA215="Probabilidad",AA214="Impacto"),(AI214-(+AI214*AD215)),IF(AA215="Impacto",AI214,""))),"")</f>
        <v>7.1999999999999995E-2</v>
      </c>
      <c r="AI215" s="122">
        <f t="shared" si="7"/>
        <v>7.1999999999999995E-2</v>
      </c>
      <c r="AJ215" s="387"/>
      <c r="AK215" s="388"/>
      <c r="AL215" s="124">
        <f t="shared" ref="AL215:AL220" si="281">IFERROR(IF(AND(AA214="Impacto",AA215="Impacto"),(AL214-(+AL214*AD215)),IF(AND(AA215="Impacto",AA214="Probabilidad"),(AL214-(+AL214*AD215)),IF(AA215="Probabilidad",AL214,""))),"")</f>
        <v>0.4</v>
      </c>
      <c r="AM215" s="389"/>
      <c r="AN215" s="388"/>
      <c r="AO215" s="384"/>
      <c r="AP215" s="367"/>
      <c r="AQ215" s="120" t="s">
        <v>118</v>
      </c>
      <c r="AR215" s="134" t="s">
        <v>94</v>
      </c>
      <c r="AS215" s="134" t="s">
        <v>94</v>
      </c>
      <c r="AT215" s="134" t="s">
        <v>94</v>
      </c>
      <c r="AU215" s="134" t="s">
        <v>94</v>
      </c>
      <c r="AV215" s="371"/>
      <c r="AW215" s="142" t="s">
        <v>112</v>
      </c>
      <c r="AX215" s="253" t="s">
        <v>2867</v>
      </c>
      <c r="AY215" s="254" t="s">
        <v>2894</v>
      </c>
      <c r="AZ215" s="256" t="s">
        <v>2871</v>
      </c>
      <c r="BA215" s="142" t="s">
        <v>118</v>
      </c>
      <c r="BB215" s="128"/>
      <c r="BC215" s="128"/>
      <c r="BD215" s="128"/>
      <c r="BE215" s="373"/>
      <c r="BF215" s="374"/>
      <c r="BG215" s="374"/>
      <c r="BH215" s="131"/>
    </row>
    <row r="216" spans="1:1022" ht="69.75" customHeight="1" x14ac:dyDescent="0.3">
      <c r="A216" s="430">
        <v>61</v>
      </c>
      <c r="B216" s="433" t="s">
        <v>712</v>
      </c>
      <c r="C216" s="367"/>
      <c r="D216" s="433" t="s">
        <v>1415</v>
      </c>
      <c r="E216" s="481" t="s">
        <v>1416</v>
      </c>
      <c r="F216" s="427"/>
      <c r="G216" s="490"/>
      <c r="H216" s="368"/>
      <c r="I216" s="369"/>
      <c r="J216" s="136" t="s">
        <v>741</v>
      </c>
      <c r="K216" s="115" t="s">
        <v>1431</v>
      </c>
      <c r="L216" s="369"/>
      <c r="M216" s="369"/>
      <c r="N216" s="398"/>
      <c r="O216" s="369"/>
      <c r="P216" s="391"/>
      <c r="Q216" s="385"/>
      <c r="R216" s="393"/>
      <c r="S216" s="394"/>
      <c r="T216" s="385"/>
      <c r="U216" s="386"/>
      <c r="V216" s="136" t="s">
        <v>124</v>
      </c>
      <c r="W216" s="116" t="s">
        <v>1432</v>
      </c>
      <c r="X216" s="117" t="s">
        <v>1433</v>
      </c>
      <c r="Y216" s="193" t="s">
        <v>1425</v>
      </c>
      <c r="Z216" s="119" t="s">
        <v>1426</v>
      </c>
      <c r="AA216" s="120" t="str">
        <f t="shared" si="5"/>
        <v>Probabilidad</v>
      </c>
      <c r="AB216" s="121" t="s">
        <v>740</v>
      </c>
      <c r="AC216" s="121" t="s">
        <v>728</v>
      </c>
      <c r="AD216" s="122" t="str">
        <f t="shared" si="6"/>
        <v>30%</v>
      </c>
      <c r="AE216" s="121" t="s">
        <v>729</v>
      </c>
      <c r="AF216" s="121" t="s">
        <v>730</v>
      </c>
      <c r="AG216" s="121" t="s">
        <v>731</v>
      </c>
      <c r="AH216" s="123">
        <f t="shared" ref="AH216:AH220" si="282">IFERROR(IF(AND(AA215="Probabilidad",AA216="Probabilidad"),(AI215-(+AI215*AD216)),IF(AND(AA216="Probabilidad",AA215="Impacto"),(AI215-(+AI215*AD216)),IF(AA216="Impacto",AI215,""))),"")</f>
        <v>5.04E-2</v>
      </c>
      <c r="AI216" s="122">
        <f t="shared" si="7"/>
        <v>5.04E-2</v>
      </c>
      <c r="AJ216" s="387"/>
      <c r="AK216" s="388"/>
      <c r="AL216" s="124">
        <f t="shared" si="281"/>
        <v>0.4</v>
      </c>
      <c r="AM216" s="389"/>
      <c r="AN216" s="388"/>
      <c r="AO216" s="384"/>
      <c r="AP216" s="367"/>
      <c r="AQ216" s="120" t="s">
        <v>128</v>
      </c>
      <c r="AR216" s="134" t="s">
        <v>94</v>
      </c>
      <c r="AS216" s="134" t="s">
        <v>94</v>
      </c>
      <c r="AT216" s="134" t="s">
        <v>94</v>
      </c>
      <c r="AU216" s="134" t="s">
        <v>94</v>
      </c>
      <c r="AV216" s="371"/>
      <c r="AW216" s="142" t="s">
        <v>124</v>
      </c>
      <c r="AX216" s="253" t="s">
        <v>2867</v>
      </c>
      <c r="AY216" s="254" t="s">
        <v>2872</v>
      </c>
      <c r="AZ216" s="255" t="s">
        <v>2873</v>
      </c>
      <c r="BA216" s="142" t="s">
        <v>128</v>
      </c>
      <c r="BB216" s="128"/>
      <c r="BC216" s="128"/>
      <c r="BD216" s="128"/>
      <c r="BE216" s="373"/>
      <c r="BF216" s="374"/>
      <c r="BG216" s="374"/>
      <c r="BH216" s="131"/>
    </row>
    <row r="217" spans="1:1022" ht="69" customHeight="1" x14ac:dyDescent="0.3">
      <c r="A217" s="430">
        <v>61</v>
      </c>
      <c r="B217" s="433" t="s">
        <v>712</v>
      </c>
      <c r="C217" s="367"/>
      <c r="D217" s="433" t="s">
        <v>1415</v>
      </c>
      <c r="E217" s="481" t="s">
        <v>1416</v>
      </c>
      <c r="F217" s="427"/>
      <c r="G217" s="490"/>
      <c r="H217" s="368"/>
      <c r="I217" s="369"/>
      <c r="J217" s="136" t="s">
        <v>749</v>
      </c>
      <c r="K217" s="115" t="s">
        <v>1434</v>
      </c>
      <c r="L217" s="369"/>
      <c r="M217" s="369"/>
      <c r="N217" s="398"/>
      <c r="O217" s="369"/>
      <c r="P217" s="391"/>
      <c r="Q217" s="385"/>
      <c r="R217" s="393"/>
      <c r="S217" s="394"/>
      <c r="T217" s="385"/>
      <c r="U217" s="386"/>
      <c r="V217" s="136" t="s">
        <v>131</v>
      </c>
      <c r="W217" s="116" t="s">
        <v>1435</v>
      </c>
      <c r="X217" s="117" t="s">
        <v>1436</v>
      </c>
      <c r="Y217" s="193" t="s">
        <v>1425</v>
      </c>
      <c r="Z217" s="119" t="s">
        <v>1426</v>
      </c>
      <c r="AA217" s="120" t="str">
        <f t="shared" si="5"/>
        <v>Probabilidad</v>
      </c>
      <c r="AB217" s="121" t="s">
        <v>727</v>
      </c>
      <c r="AC217" s="121" t="s">
        <v>728</v>
      </c>
      <c r="AD217" s="122" t="str">
        <f t="shared" si="6"/>
        <v>40%</v>
      </c>
      <c r="AE217" s="121" t="s">
        <v>729</v>
      </c>
      <c r="AF217" s="121" t="s">
        <v>730</v>
      </c>
      <c r="AG217" s="121" t="s">
        <v>731</v>
      </c>
      <c r="AH217" s="123">
        <f t="shared" si="282"/>
        <v>3.024E-2</v>
      </c>
      <c r="AI217" s="122">
        <f t="shared" si="7"/>
        <v>3.024E-2</v>
      </c>
      <c r="AJ217" s="387"/>
      <c r="AK217" s="388"/>
      <c r="AL217" s="124">
        <f t="shared" si="281"/>
        <v>0.4</v>
      </c>
      <c r="AM217" s="389"/>
      <c r="AN217" s="388"/>
      <c r="AO217" s="384"/>
      <c r="AP217" s="367"/>
      <c r="AQ217" s="120" t="s">
        <v>136</v>
      </c>
      <c r="AR217" s="134" t="s">
        <v>94</v>
      </c>
      <c r="AS217" s="134" t="s">
        <v>94</v>
      </c>
      <c r="AT217" s="134" t="s">
        <v>94</v>
      </c>
      <c r="AU217" s="134" t="s">
        <v>94</v>
      </c>
      <c r="AV217" s="371"/>
      <c r="AW217" s="142" t="s">
        <v>131</v>
      </c>
      <c r="AX217" s="253" t="s">
        <v>2867</v>
      </c>
      <c r="AY217" s="254" t="s">
        <v>2874</v>
      </c>
      <c r="AZ217" s="255" t="s">
        <v>2875</v>
      </c>
      <c r="BA217" s="143" t="s">
        <v>136</v>
      </c>
      <c r="BB217" s="128"/>
      <c r="BC217" s="128"/>
      <c r="BD217" s="128"/>
      <c r="BE217" s="373"/>
      <c r="BF217" s="374"/>
      <c r="BG217" s="374"/>
      <c r="BH217" s="131"/>
    </row>
    <row r="218" spans="1:1022" ht="70.5" customHeight="1" x14ac:dyDescent="0.3">
      <c r="A218" s="430">
        <v>61</v>
      </c>
      <c r="B218" s="433" t="s">
        <v>712</v>
      </c>
      <c r="C218" s="367"/>
      <c r="D218" s="433" t="s">
        <v>1415</v>
      </c>
      <c r="E218" s="481" t="s">
        <v>1416</v>
      </c>
      <c r="F218" s="427"/>
      <c r="G218" s="490"/>
      <c r="H218" s="368"/>
      <c r="I218" s="369"/>
      <c r="J218" s="136" t="s">
        <v>756</v>
      </c>
      <c r="K218" s="115" t="s">
        <v>1437</v>
      </c>
      <c r="L218" s="369"/>
      <c r="M218" s="369"/>
      <c r="N218" s="398"/>
      <c r="O218" s="369"/>
      <c r="P218" s="391"/>
      <c r="Q218" s="385"/>
      <c r="R218" s="393"/>
      <c r="S218" s="394"/>
      <c r="T218" s="385"/>
      <c r="U218" s="386"/>
      <c r="V218" s="136" t="s">
        <v>139</v>
      </c>
      <c r="W218" s="116" t="s">
        <v>1438</v>
      </c>
      <c r="X218" s="117" t="s">
        <v>1439</v>
      </c>
      <c r="Y218" s="193" t="s">
        <v>1425</v>
      </c>
      <c r="Z218" s="119" t="s">
        <v>1426</v>
      </c>
      <c r="AA218" s="120" t="str">
        <f t="shared" si="5"/>
        <v>Probabilidad</v>
      </c>
      <c r="AB218" s="121" t="s">
        <v>740</v>
      </c>
      <c r="AC218" s="121" t="s">
        <v>728</v>
      </c>
      <c r="AD218" s="122" t="str">
        <f t="shared" si="6"/>
        <v>30%</v>
      </c>
      <c r="AE218" s="121" t="s">
        <v>729</v>
      </c>
      <c r="AF218" s="121" t="s">
        <v>730</v>
      </c>
      <c r="AG218" s="121" t="s">
        <v>731</v>
      </c>
      <c r="AH218" s="123">
        <f t="shared" si="282"/>
        <v>2.1167999999999999E-2</v>
      </c>
      <c r="AI218" s="122">
        <f t="shared" si="7"/>
        <v>2.1167999999999999E-2</v>
      </c>
      <c r="AJ218" s="387"/>
      <c r="AK218" s="388"/>
      <c r="AL218" s="124">
        <f t="shared" si="281"/>
        <v>0.4</v>
      </c>
      <c r="AM218" s="389"/>
      <c r="AN218" s="388"/>
      <c r="AO218" s="384"/>
      <c r="AP218" s="367"/>
      <c r="AQ218" s="120" t="s">
        <v>145</v>
      </c>
      <c r="AR218" s="134" t="s">
        <v>94</v>
      </c>
      <c r="AS218" s="134" t="s">
        <v>94</v>
      </c>
      <c r="AT218" s="134" t="s">
        <v>94</v>
      </c>
      <c r="AU218" s="134" t="s">
        <v>94</v>
      </c>
      <c r="AV218" s="371"/>
      <c r="AW218" s="142" t="s">
        <v>139</v>
      </c>
      <c r="AX218" s="253" t="s">
        <v>2867</v>
      </c>
      <c r="AY218" s="254" t="s">
        <v>2876</v>
      </c>
      <c r="AZ218" s="255" t="s">
        <v>2877</v>
      </c>
      <c r="BA218" s="143" t="s">
        <v>145</v>
      </c>
      <c r="BB218" s="128"/>
      <c r="BC218" s="128"/>
      <c r="BD218" s="128"/>
      <c r="BE218" s="373"/>
      <c r="BF218" s="374"/>
      <c r="BG218" s="374"/>
      <c r="BH218" s="131"/>
    </row>
    <row r="219" spans="1:1022" ht="18.95" customHeight="1" x14ac:dyDescent="0.3">
      <c r="A219" s="430">
        <v>61</v>
      </c>
      <c r="B219" s="433" t="s">
        <v>712</v>
      </c>
      <c r="C219" s="367"/>
      <c r="D219" s="433" t="s">
        <v>1415</v>
      </c>
      <c r="E219" s="481" t="s">
        <v>1416</v>
      </c>
      <c r="F219" s="427"/>
      <c r="G219" s="490"/>
      <c r="H219" s="368"/>
      <c r="I219" s="369"/>
      <c r="J219" s="136" t="s">
        <v>757</v>
      </c>
      <c r="K219" s="115"/>
      <c r="L219" s="369"/>
      <c r="M219" s="369"/>
      <c r="N219" s="398"/>
      <c r="O219" s="369"/>
      <c r="P219" s="391"/>
      <c r="Q219" s="385"/>
      <c r="R219" s="393"/>
      <c r="S219" s="394"/>
      <c r="T219" s="385"/>
      <c r="U219" s="386"/>
      <c r="V219" s="136" t="s">
        <v>150</v>
      </c>
      <c r="W219" s="116"/>
      <c r="X219" s="117"/>
      <c r="Y219" s="118"/>
      <c r="Z219" s="116"/>
      <c r="AA219" s="120" t="str">
        <f t="shared" si="5"/>
        <v/>
      </c>
      <c r="AB219" s="121"/>
      <c r="AC219" s="121"/>
      <c r="AD219" s="122" t="str">
        <f t="shared" si="6"/>
        <v/>
      </c>
      <c r="AE219" s="121"/>
      <c r="AF219" s="121"/>
      <c r="AG219" s="121"/>
      <c r="AH219" s="123" t="str">
        <f t="shared" si="282"/>
        <v/>
      </c>
      <c r="AI219" s="122" t="str">
        <f t="shared" si="7"/>
        <v/>
      </c>
      <c r="AJ219" s="387"/>
      <c r="AK219" s="388"/>
      <c r="AL219" s="124" t="str">
        <f t="shared" si="281"/>
        <v/>
      </c>
      <c r="AM219" s="389"/>
      <c r="AN219" s="388"/>
      <c r="AO219" s="384"/>
      <c r="AP219" s="367"/>
      <c r="AQ219" s="120" t="s">
        <v>155</v>
      </c>
      <c r="AR219" s="119"/>
      <c r="AS219" s="119"/>
      <c r="AT219" s="126"/>
      <c r="AU219" s="119"/>
      <c r="AV219" s="371"/>
      <c r="AW219" s="142" t="s">
        <v>150</v>
      </c>
      <c r="AX219" s="128"/>
      <c r="AY219" s="129"/>
      <c r="AZ219" s="130"/>
      <c r="BA219" s="143" t="s">
        <v>155</v>
      </c>
      <c r="BB219" s="128"/>
      <c r="BC219" s="128"/>
      <c r="BD219" s="128"/>
      <c r="BE219" s="373"/>
      <c r="BF219" s="374"/>
      <c r="BG219" s="374"/>
      <c r="BH219" s="131"/>
    </row>
    <row r="220" spans="1:1022" ht="23.1" customHeight="1" x14ac:dyDescent="0.3">
      <c r="A220" s="431">
        <v>61</v>
      </c>
      <c r="B220" s="434" t="s">
        <v>712</v>
      </c>
      <c r="C220" s="367"/>
      <c r="D220" s="434" t="s">
        <v>1415</v>
      </c>
      <c r="E220" s="481" t="s">
        <v>1416</v>
      </c>
      <c r="F220" s="427"/>
      <c r="G220" s="490"/>
      <c r="H220" s="368"/>
      <c r="I220" s="369"/>
      <c r="J220" s="136" t="s">
        <v>758</v>
      </c>
      <c r="K220" s="115"/>
      <c r="L220" s="369"/>
      <c r="M220" s="369"/>
      <c r="N220" s="398"/>
      <c r="O220" s="369"/>
      <c r="P220" s="392"/>
      <c r="Q220" s="385"/>
      <c r="R220" s="393"/>
      <c r="S220" s="394"/>
      <c r="T220" s="385"/>
      <c r="U220" s="386"/>
      <c r="V220" s="136" t="s">
        <v>161</v>
      </c>
      <c r="W220" s="116"/>
      <c r="X220" s="117"/>
      <c r="Y220" s="118"/>
      <c r="Z220" s="116"/>
      <c r="AA220" s="120" t="str">
        <f t="shared" si="5"/>
        <v/>
      </c>
      <c r="AB220" s="121"/>
      <c r="AC220" s="121"/>
      <c r="AD220" s="122" t="str">
        <f t="shared" si="6"/>
        <v/>
      </c>
      <c r="AE220" s="121"/>
      <c r="AF220" s="121"/>
      <c r="AG220" s="121"/>
      <c r="AH220" s="123" t="str">
        <f t="shared" si="282"/>
        <v/>
      </c>
      <c r="AI220" s="122" t="str">
        <f t="shared" si="7"/>
        <v/>
      </c>
      <c r="AJ220" s="387"/>
      <c r="AK220" s="388"/>
      <c r="AL220" s="124" t="str">
        <f t="shared" si="281"/>
        <v/>
      </c>
      <c r="AM220" s="389"/>
      <c r="AN220" s="388"/>
      <c r="AO220" s="384"/>
      <c r="AP220" s="367"/>
      <c r="AQ220" s="120" t="s">
        <v>162</v>
      </c>
      <c r="AR220" s="119"/>
      <c r="AS220" s="119"/>
      <c r="AT220" s="126"/>
      <c r="AU220" s="119"/>
      <c r="AV220" s="372"/>
      <c r="AW220" s="142" t="s">
        <v>161</v>
      </c>
      <c r="AX220" s="128"/>
      <c r="AY220" s="129"/>
      <c r="AZ220" s="130"/>
      <c r="BA220" s="143" t="s">
        <v>162</v>
      </c>
      <c r="BB220" s="128"/>
      <c r="BC220" s="128"/>
      <c r="BD220" s="128"/>
      <c r="BE220" s="373"/>
      <c r="BF220" s="374"/>
      <c r="BG220" s="374"/>
      <c r="BH220" s="131"/>
    </row>
    <row r="221" spans="1:1022" s="144" customFormat="1" ht="114" customHeight="1" x14ac:dyDescent="0.25">
      <c r="A221" s="429">
        <v>62</v>
      </c>
      <c r="B221" s="432" t="s">
        <v>712</v>
      </c>
      <c r="C221" s="367" t="s">
        <v>713</v>
      </c>
      <c r="D221" s="432" t="s">
        <v>1415</v>
      </c>
      <c r="E221" s="481" t="s">
        <v>1440</v>
      </c>
      <c r="F221" s="427" t="s">
        <v>1441</v>
      </c>
      <c r="G221" s="367" t="s">
        <v>1442</v>
      </c>
      <c r="H221" s="368" t="str">
        <f>IF(B221="Seguridad_Información","Posibilidad de "&amp;C221&amp;"con "&amp;M221&amp;" "&amp;"por"&amp;" "&amp;I221&amp;" "&amp;"debido a"&amp;" "&amp;L221,"Posibilidad de"&amp;" "&amp;M221&amp;" "&amp;"por"&amp;" "&amp;I221&amp;" debido a"&amp;" "&amp;L221)</f>
        <v>Posibilidad de Afectación Económica y Reputacional por no identificar las necesidades de mantenimiento en las instalaciones de manera oportuna debido a la falta de planeación de las actividades de mantenimiento a ejecutar y desconocimiento de los funcionarios sobre como reportar las fallas en las instalaciones</v>
      </c>
      <c r="I221" s="369" t="s">
        <v>1443</v>
      </c>
      <c r="J221" s="136" t="s">
        <v>717</v>
      </c>
      <c r="K221" s="115" t="s">
        <v>1444</v>
      </c>
      <c r="L221" s="369" t="s">
        <v>1445</v>
      </c>
      <c r="M221" s="425" t="s">
        <v>763</v>
      </c>
      <c r="N221" s="397" t="s">
        <v>1446</v>
      </c>
      <c r="O221" s="369" t="s">
        <v>848</v>
      </c>
      <c r="P221" s="390" t="str">
        <f>IF(OR($O221=[3]Tabla_Probabilidad!$D$30,$O221=[3]Tabla_Probabilidad!$D$32,$O221=[3]Tabla_Probabilidad!$J$32),"Muy Baja",IF(OR($O221=[3]Tabla_Probabilidad!$E$30,$O221=[3]Tabla_Probabilidad!$E$32,$O221=[3]Tabla_Probabilidad!$K$32),"Baja",IF(OR($O221=[3]Tabla_Probabilidad!$F$30,$O221=[3]Tabla_Probabilidad!$F$32,$O221=[3]Tabla_Probabilidad!$L$32),"Media",IF(OR($O221=[3]Tabla_Probabilidad!$G$30,$O221=[3]Tabla_Probabilidad!$G$32,$O221=[3]Tabla_Probabilidad!$M$32),"Alta",IF(OR($O221=[3]Tabla_Probabilidad!$H$30,$O221=[3]Tabla_Probabilidad!$H$32,$O221=[3]Tabla_Probabilidad!$N$32),"Muy Alta","")))))</f>
        <v>Muy Baja</v>
      </c>
      <c r="Q221" s="385">
        <f t="shared" ref="Q221" si="283">IF(P221="","",IF(P221="Muy Baja",0.2,IF(P221="Baja",0.4,IF(P221="Media",0.6,IF(P221="Alta",0.8,IF(P221="Muy Alta",1,))))))</f>
        <v>0.2</v>
      </c>
      <c r="R221" s="393" t="s">
        <v>1447</v>
      </c>
      <c r="S221" s="394" t="str">
        <f>IF(OR($R221=[3]Tabla_Impacto!$D$24,$R221=[3]Tabla_Impacto!$D$27,$R221=[3]Tabla_Impacto!$J$24,$R221=[3]Tabla_Impacto!$P$26,$R221=[3]Tabla_Impacto!$V$26,$R221=[3]Tabla_Impacto!$AB$26),"Leve",IF(OR($R221=[3]Tabla_Impacto!$E$24,$R221=[3]Tabla_Impacto!$E$27,$R221=[3]Tabla_Impacto!$K$24,$R221=[3]Tabla_Impacto!$Q$26,$R221=[3]Tabla_Impacto!$W$26,$R221=[3]Tabla_Impacto!$AC$26),"Menor",IF(OR($R221=[3]Tabla_Impacto!$F$24,$R221=[3]Tabla_Impacto!$F$27,$R221=[3]Tabla_Impacto!$L$24,$R221=[3]Tabla_Impacto!$R$26,$R221=[3]Tabla_Impacto!$X$26,$R221=[3]Tabla_Impacto!$AD$26),"Moderado",IF(OR($R221=[3]Tabla_Impacto!$G$24,$R221=[3]Tabla_Impacto!$G$27,$R221=[3]Tabla_Impacto!$M$24,$R221=[3]Tabla_Impacto!$S$26,$R221=[3]Tabla_Impacto!$Y$26,$R221=[3]Tabla_Impacto!$AE$26),"Mayor",IF(OR($R221=[3]Tabla_Impacto!$H$24,$R221=[3]Tabla_Impacto!$H$27,$R221=[3]Tabla_Impacto!$N$24,$R221=[3]Tabla_Impacto!$T$26,$R221=[3]Tabla_Impacto!$Z$26,$R221=[3]Tabla_Impacto!$AF$26),"Catastrófico","")))))</f>
        <v>Leve</v>
      </c>
      <c r="T221" s="385">
        <f t="shared" ref="T221" si="284">IF(S221="","",IF(S221="Leve",0.2,IF(S221="Menor",0.4,IF(S221="Moderado",0.6,IF(S221="Mayor",0.8,IF(S221="Catastrófico",1,))))))</f>
        <v>0.2</v>
      </c>
      <c r="U221" s="386" t="str">
        <f t="shared" ref="U221" si="285">IF(OR(AND(P221="Muy Baja",S221="Leve"),AND(P221="Muy Baja",S221="Menor"),AND(P221="Baja",S221="Leve")),"Bajo",IF(OR(AND(P221="Muy baja",S221="Moderado"),AND(P221="Baja",S221="Menor"),AND(P221="Baja",S221="Moderado"),AND(P221="Media",S221="Leve"),AND(P221="Media",S221="Menor"),AND(P221="Media",S221="Moderado"),AND(P221="Alta",S221="Leve"),AND(P221="Alta",S221="Menor")),"Moderado",IF(OR(AND(P221="Muy Baja",S221="Mayor"),AND(P221="Baja",S221="Mayor"),AND(P221="Media",S221="Mayor"),AND(P221="Alta",S221="Moderado"),AND(P221="Alta",S221="Mayor"),AND(P221="Muy Alta",S221="Leve"),AND(P221="Muy Alta",S221="Menor"),AND(P221="Muy Alta",S221="Moderado"),AND(P221="Muy Alta",S221="Mayor")),"Alto",IF(OR(AND(P221="Muy Baja",S221="Catastrófico"),AND(P221="Baja",S221="Catastrófico"),AND(P221="Media",S221="Catastrófico"),AND(P221="Alta",S221="Catastrófico"),AND(P221="Muy Alta",S221="Catastrófico")),"Extremo",""))))</f>
        <v>Bajo</v>
      </c>
      <c r="V221" s="136" t="s">
        <v>91</v>
      </c>
      <c r="W221" s="116" t="s">
        <v>1448</v>
      </c>
      <c r="X221" s="117" t="s">
        <v>1449</v>
      </c>
      <c r="Y221" s="119" t="s">
        <v>1450</v>
      </c>
      <c r="Z221" s="119" t="s">
        <v>1426</v>
      </c>
      <c r="AA221" s="120" t="str">
        <f t="shared" si="5"/>
        <v>Probabilidad</v>
      </c>
      <c r="AB221" s="121" t="s">
        <v>727</v>
      </c>
      <c r="AC221" s="121" t="s">
        <v>728</v>
      </c>
      <c r="AD221" s="122" t="str">
        <f t="shared" si="6"/>
        <v>40%</v>
      </c>
      <c r="AE221" s="121" t="s">
        <v>729</v>
      </c>
      <c r="AF221" s="121" t="s">
        <v>730</v>
      </c>
      <c r="AG221" s="121" t="s">
        <v>731</v>
      </c>
      <c r="AH221" s="123">
        <f>IFERROR(IF(AA221="Probabilidad",(Q221-(+Q221*AD221)),IF(AA221="Impacto",Q221,"")),"")</f>
        <v>0.12</v>
      </c>
      <c r="AI221" s="122">
        <f t="shared" si="7"/>
        <v>0.12</v>
      </c>
      <c r="AJ221" s="387" t="str">
        <f t="shared" ref="AJ221" si="286">IFERROR(IF(AK221="","",IF(AK221&lt;=0.2,"Muy Baja",IF(AK221&lt;=0.4,"Baja",IF(AK221&lt;=0.6,"Media",IF(AK221&lt;=0.8,"Alta","Muy Alta"))))),"")</f>
        <v>Muy Baja</v>
      </c>
      <c r="AK221" s="388">
        <f t="shared" ref="AK221" si="287">IFERROR(LOOKUP(MAX(AI221:AI227)+1,(AI221:AI227)),"")</f>
        <v>5.0399999999999993E-2</v>
      </c>
      <c r="AL221" s="124">
        <f>IFERROR(IF(AA221="Impacto",(T221-(+T221*AD221)),IF(AA221="Probabilidad",T221,"")),"")</f>
        <v>0.2</v>
      </c>
      <c r="AM221" s="389" t="str">
        <f t="shared" ref="AM221" si="288">IFERROR(IF(AN221="","",IF(AN221&lt;=0.2,"Leve",IF(AN221&lt;=0.4,"Menor",IF(AN221&lt;=0.6,"Moderado",IF(AN221&lt;=0.8,"Mayor","Catastrófico"))))),"")</f>
        <v>Leve</v>
      </c>
      <c r="AN221" s="388">
        <f t="shared" ref="AN221" si="289">IFERROR(LOOKUP(MAX(AL221:AL227)+1,(AL221:AL227)),"")</f>
        <v>0.2</v>
      </c>
      <c r="AO221" s="384" t="str">
        <f t="shared" ref="AO221" si="290">IFERROR(IF(OR(AND(AJ221="Muy Baja",AM221="Leve"),AND(AJ221="Muy Baja",AM221="Menor"),AND(AJ221="Baja",AM221="Leve")),"Bajo",IF(OR(AND(AJ221="Muy baja",AM221="Moderado"),AND(AJ221="Baja",AM221="Menor"),AND(AJ221="Baja",AM221="Moderado"),AND(AJ221="Media",AM221="Leve"),AND(AJ221="Media",AM221="Menor"),AND(AJ221="Media",AM221="Moderado"),AND(AJ221="Alta",AM221="Leve"),AND(AJ221="Alta",AM221="Menor")),"Moderado",IF(OR(AND(AJ221="Muy Baja",AM221="Mayor"),AND(AJ221="Baja",AM221="Mayor"),AND(AJ221="Media",AM221="Mayor"),AND(AJ221="Alta",AM221="Moderado"),AND(AJ221="Alta",AM221="Mayor"),AND(AJ221="Muy Alta",AM221="Leve"),AND(AJ221="Muy Alta",AM221="Menor"),AND(AJ221="Muy Alta",AM221="Moderado"),AND(AJ221="Muy Alta",AM221="Mayor")),"Alto",IF(OR(AND(AJ221="Muy Baja",AM221="Catastrófico"),AND(AJ221="Baja",AM221="Catastrófico"),AND(AJ221="Media",AM221="Catastrófico"),AND(AJ221="Alta",AM221="Catastrófico"),AND(AJ221="Muy Alta",AM221="Catastrófico")),"Extremo","")))),"")</f>
        <v>Bajo</v>
      </c>
      <c r="AP221" s="367" t="s">
        <v>821</v>
      </c>
      <c r="AQ221" s="120" t="s">
        <v>105</v>
      </c>
      <c r="AR221" s="134" t="s">
        <v>94</v>
      </c>
      <c r="AS221" s="134" t="s">
        <v>94</v>
      </c>
      <c r="AT221" s="134" t="s">
        <v>94</v>
      </c>
      <c r="AU221" s="134" t="s">
        <v>94</v>
      </c>
      <c r="AV221" s="370" t="s">
        <v>1451</v>
      </c>
      <c r="AW221" s="142" t="s">
        <v>91</v>
      </c>
      <c r="AX221" s="253" t="s">
        <v>2867</v>
      </c>
      <c r="AY221" s="254" t="s">
        <v>2878</v>
      </c>
      <c r="AZ221" s="255" t="s">
        <v>2879</v>
      </c>
      <c r="BA221" s="143" t="s">
        <v>105</v>
      </c>
      <c r="BB221" s="128"/>
      <c r="BC221" s="128"/>
      <c r="BD221" s="128"/>
      <c r="BE221" s="373" t="s">
        <v>2891</v>
      </c>
      <c r="BF221" s="447"/>
      <c r="BG221" s="447"/>
      <c r="BH221" s="182"/>
      <c r="BI221" s="90"/>
      <c r="BJ221" s="90"/>
      <c r="BK221" s="90"/>
      <c r="BL221" s="90"/>
      <c r="BM221" s="90"/>
      <c r="BN221" s="90"/>
      <c r="BO221" s="90"/>
      <c r="BP221" s="90"/>
      <c r="BQ221" s="90"/>
      <c r="BR221" s="90"/>
      <c r="BS221" s="90"/>
      <c r="BT221" s="90"/>
      <c r="BU221" s="90"/>
      <c r="BV221" s="90"/>
      <c r="BW221" s="90"/>
      <c r="BX221" s="90"/>
      <c r="BY221" s="90"/>
      <c r="BZ221" s="90"/>
      <c r="CA221" s="90"/>
      <c r="CB221" s="90"/>
      <c r="CC221" s="90"/>
      <c r="CD221" s="90"/>
      <c r="CE221" s="90"/>
      <c r="CF221" s="90"/>
      <c r="CG221" s="90"/>
      <c r="CH221" s="90"/>
      <c r="CI221" s="90"/>
      <c r="CJ221" s="90"/>
      <c r="CK221" s="90"/>
      <c r="CL221" s="90"/>
      <c r="CM221" s="90"/>
      <c r="CN221" s="90"/>
      <c r="CO221" s="90"/>
      <c r="CP221" s="90"/>
      <c r="CQ221" s="90"/>
      <c r="CR221" s="90"/>
      <c r="CS221" s="90"/>
      <c r="CT221" s="90"/>
      <c r="CU221" s="90"/>
      <c r="CV221" s="90"/>
      <c r="CW221" s="90"/>
      <c r="CX221" s="90"/>
      <c r="CY221" s="90"/>
      <c r="CZ221" s="90"/>
      <c r="DA221" s="90"/>
      <c r="DB221" s="90"/>
      <c r="DC221" s="90"/>
      <c r="DD221" s="90"/>
      <c r="DE221" s="90"/>
      <c r="DF221" s="90"/>
      <c r="DG221" s="90"/>
      <c r="DH221" s="90"/>
      <c r="DI221" s="90"/>
      <c r="DJ221" s="90"/>
      <c r="DK221" s="90"/>
      <c r="DL221" s="90"/>
      <c r="DM221" s="90"/>
      <c r="DN221" s="90"/>
      <c r="DO221" s="90"/>
      <c r="DP221" s="90"/>
      <c r="DQ221" s="90"/>
      <c r="DR221" s="90"/>
      <c r="DS221" s="90"/>
      <c r="DT221" s="90"/>
      <c r="DU221" s="90"/>
      <c r="DV221" s="90"/>
      <c r="DW221" s="90"/>
      <c r="DX221" s="90"/>
      <c r="DY221" s="90"/>
      <c r="DZ221" s="90"/>
      <c r="EA221" s="90"/>
      <c r="EB221" s="90"/>
      <c r="EC221" s="90"/>
      <c r="ED221" s="90"/>
      <c r="EE221" s="90"/>
      <c r="EF221" s="90"/>
      <c r="EG221" s="90"/>
      <c r="EH221" s="90"/>
      <c r="EI221" s="90"/>
      <c r="EJ221" s="90"/>
      <c r="EK221" s="90"/>
      <c r="EL221" s="90"/>
      <c r="EM221" s="90"/>
      <c r="EN221" s="90"/>
      <c r="EO221" s="90"/>
      <c r="EP221" s="90"/>
      <c r="EQ221" s="90"/>
      <c r="ER221" s="90"/>
      <c r="ES221" s="90"/>
      <c r="ET221" s="90"/>
      <c r="EU221" s="90"/>
      <c r="EV221" s="90"/>
      <c r="EW221" s="90"/>
      <c r="EX221" s="90"/>
      <c r="EY221" s="90"/>
      <c r="EZ221" s="90"/>
      <c r="FA221" s="90"/>
      <c r="FB221" s="90"/>
      <c r="FC221" s="90"/>
      <c r="FD221" s="90"/>
      <c r="FE221" s="90"/>
      <c r="FF221" s="90"/>
      <c r="FG221" s="90"/>
      <c r="FH221" s="90"/>
      <c r="FI221" s="90"/>
      <c r="FJ221" s="90"/>
      <c r="FK221" s="90"/>
      <c r="FL221" s="90"/>
      <c r="FM221" s="90"/>
      <c r="FN221" s="90"/>
      <c r="FO221" s="90"/>
      <c r="FP221" s="90"/>
      <c r="FQ221" s="90"/>
      <c r="FR221" s="90"/>
      <c r="FS221" s="90"/>
      <c r="FT221" s="90"/>
      <c r="FU221" s="90"/>
      <c r="FV221" s="90"/>
      <c r="FW221" s="90"/>
      <c r="FX221" s="90"/>
      <c r="FY221" s="90"/>
      <c r="FZ221" s="90"/>
      <c r="GA221" s="90"/>
      <c r="GB221" s="90"/>
      <c r="GC221" s="90"/>
      <c r="GD221" s="90"/>
      <c r="GE221" s="90"/>
      <c r="GF221" s="90"/>
      <c r="GG221" s="90"/>
      <c r="GH221" s="90"/>
      <c r="GI221" s="90"/>
      <c r="GJ221" s="90"/>
      <c r="GK221" s="90"/>
      <c r="GL221" s="90"/>
      <c r="GM221" s="90"/>
      <c r="GN221" s="90"/>
      <c r="GO221" s="90"/>
      <c r="GP221" s="90"/>
      <c r="GQ221" s="90"/>
      <c r="GR221" s="90"/>
      <c r="GS221" s="90"/>
      <c r="GT221" s="90"/>
      <c r="GU221" s="90"/>
      <c r="GV221" s="90"/>
      <c r="GW221" s="90"/>
      <c r="GX221" s="90"/>
      <c r="GY221" s="90"/>
      <c r="GZ221" s="90"/>
      <c r="HA221" s="90"/>
      <c r="HB221" s="90"/>
      <c r="HC221" s="90"/>
      <c r="HD221" s="90"/>
      <c r="HE221" s="90"/>
      <c r="HF221" s="90"/>
      <c r="HG221" s="90"/>
      <c r="HH221" s="90"/>
      <c r="HI221" s="90"/>
      <c r="HJ221" s="90"/>
      <c r="HK221" s="90"/>
      <c r="HL221" s="90"/>
      <c r="HM221" s="90"/>
      <c r="HN221" s="90"/>
      <c r="HO221" s="90"/>
      <c r="HP221" s="90"/>
      <c r="HQ221" s="90"/>
      <c r="HR221" s="90"/>
      <c r="HS221" s="90"/>
      <c r="HT221" s="90"/>
      <c r="HU221" s="90"/>
      <c r="HV221" s="90"/>
      <c r="HW221" s="90"/>
      <c r="HX221" s="90"/>
      <c r="HY221" s="90"/>
      <c r="HZ221" s="90"/>
      <c r="IA221" s="90"/>
      <c r="IB221" s="90"/>
      <c r="IC221" s="90"/>
      <c r="ID221" s="90"/>
      <c r="IE221" s="90"/>
      <c r="IF221" s="90"/>
      <c r="IG221" s="90"/>
      <c r="IH221" s="90"/>
      <c r="II221" s="90"/>
      <c r="IJ221" s="90"/>
      <c r="IK221" s="90"/>
      <c r="IL221" s="90"/>
      <c r="IM221" s="90"/>
      <c r="IN221" s="90"/>
      <c r="IO221" s="90"/>
      <c r="IP221" s="90"/>
      <c r="IQ221" s="90"/>
      <c r="IR221" s="90"/>
      <c r="IS221" s="90"/>
      <c r="IT221" s="90"/>
      <c r="IU221" s="90"/>
      <c r="IV221" s="90"/>
      <c r="IW221" s="90"/>
      <c r="IX221" s="90"/>
      <c r="IY221" s="90"/>
      <c r="IZ221" s="90"/>
      <c r="JA221" s="90"/>
      <c r="JB221" s="90"/>
      <c r="JC221" s="90"/>
      <c r="JD221" s="90"/>
      <c r="JE221" s="90"/>
      <c r="JF221" s="90"/>
      <c r="JG221" s="90"/>
      <c r="JH221" s="90"/>
      <c r="JI221" s="90"/>
      <c r="JJ221" s="90"/>
      <c r="JK221" s="90"/>
      <c r="JL221" s="90"/>
      <c r="JM221" s="90"/>
      <c r="JN221" s="90"/>
      <c r="JO221" s="90"/>
      <c r="JP221" s="90"/>
      <c r="JQ221" s="90"/>
      <c r="JR221" s="90"/>
      <c r="JS221" s="90"/>
      <c r="JT221" s="90"/>
      <c r="JU221" s="90"/>
      <c r="JV221" s="90"/>
      <c r="JW221" s="90"/>
      <c r="JX221" s="90"/>
      <c r="JY221" s="90"/>
      <c r="JZ221" s="90"/>
      <c r="KA221" s="90"/>
      <c r="KB221" s="90"/>
      <c r="KC221" s="90"/>
      <c r="KD221" s="90"/>
      <c r="KE221" s="90"/>
      <c r="KF221" s="90"/>
      <c r="KG221" s="90"/>
      <c r="KH221" s="90"/>
      <c r="KI221" s="90"/>
      <c r="KJ221" s="90"/>
      <c r="KK221" s="90"/>
      <c r="KL221" s="90"/>
      <c r="KM221" s="90"/>
      <c r="KN221" s="90"/>
      <c r="KO221" s="90"/>
      <c r="KP221" s="90"/>
      <c r="KQ221" s="90"/>
      <c r="KR221" s="90"/>
      <c r="KS221" s="90"/>
      <c r="KT221" s="90"/>
      <c r="KU221" s="90"/>
      <c r="KV221" s="90"/>
      <c r="KW221" s="90"/>
      <c r="KX221" s="90"/>
      <c r="KY221" s="90"/>
      <c r="KZ221" s="90"/>
      <c r="LA221" s="90"/>
      <c r="LB221" s="90"/>
      <c r="LC221" s="90"/>
      <c r="LD221" s="90"/>
      <c r="LE221" s="90"/>
      <c r="LF221" s="90"/>
      <c r="LG221" s="90"/>
      <c r="LH221" s="90"/>
      <c r="LI221" s="90"/>
      <c r="LJ221" s="90"/>
      <c r="LK221" s="90"/>
      <c r="LL221" s="90"/>
      <c r="LM221" s="90"/>
      <c r="LN221" s="90"/>
      <c r="LO221" s="90"/>
      <c r="LP221" s="90"/>
      <c r="LQ221" s="90"/>
      <c r="LR221" s="90"/>
      <c r="LS221" s="90"/>
      <c r="LT221" s="90"/>
      <c r="LU221" s="90"/>
      <c r="LV221" s="90"/>
      <c r="LW221" s="90"/>
      <c r="LX221" s="90"/>
      <c r="LY221" s="90"/>
      <c r="LZ221" s="90"/>
      <c r="MA221" s="90"/>
      <c r="MB221" s="90"/>
      <c r="MC221" s="90"/>
      <c r="MD221" s="90"/>
      <c r="ME221" s="90"/>
      <c r="MF221" s="90"/>
      <c r="MG221" s="90"/>
      <c r="MH221" s="90"/>
      <c r="MI221" s="90"/>
      <c r="MJ221" s="90"/>
      <c r="MK221" s="90"/>
      <c r="ML221" s="90"/>
      <c r="MM221" s="90"/>
      <c r="MN221" s="90"/>
      <c r="MO221" s="90"/>
      <c r="MP221" s="90"/>
      <c r="MQ221" s="90"/>
      <c r="MR221" s="90"/>
      <c r="MS221" s="90"/>
      <c r="MT221" s="90"/>
      <c r="MU221" s="90"/>
      <c r="MV221" s="90"/>
      <c r="MW221" s="90"/>
      <c r="MX221" s="90"/>
      <c r="MY221" s="90"/>
      <c r="MZ221" s="90"/>
      <c r="NA221" s="90"/>
      <c r="NB221" s="90"/>
      <c r="NC221" s="90"/>
      <c r="ND221" s="90"/>
      <c r="NE221" s="90"/>
      <c r="NF221" s="90"/>
      <c r="NG221" s="90"/>
      <c r="NH221" s="90"/>
      <c r="NI221" s="90"/>
      <c r="NJ221" s="90"/>
      <c r="NK221" s="90"/>
      <c r="NL221" s="90"/>
      <c r="NM221" s="90"/>
      <c r="NN221" s="90"/>
      <c r="NO221" s="90"/>
      <c r="NP221" s="90"/>
      <c r="NQ221" s="90"/>
      <c r="NR221" s="90"/>
      <c r="NS221" s="90"/>
      <c r="NT221" s="90"/>
      <c r="NU221" s="90"/>
      <c r="NV221" s="90"/>
      <c r="NW221" s="90"/>
      <c r="NX221" s="90"/>
      <c r="NY221" s="90"/>
      <c r="NZ221" s="90"/>
      <c r="OA221" s="90"/>
      <c r="OB221" s="90"/>
      <c r="OC221" s="90"/>
      <c r="OD221" s="90"/>
      <c r="OE221" s="90"/>
      <c r="OF221" s="90"/>
      <c r="OG221" s="90"/>
      <c r="OH221" s="90"/>
      <c r="OI221" s="90"/>
      <c r="OJ221" s="90"/>
      <c r="OK221" s="90"/>
      <c r="OL221" s="90"/>
      <c r="OM221" s="90"/>
      <c r="ON221" s="90"/>
      <c r="OO221" s="90"/>
      <c r="OP221" s="90"/>
      <c r="OQ221" s="90"/>
      <c r="OR221" s="90"/>
      <c r="OS221" s="90"/>
      <c r="OT221" s="90"/>
      <c r="OU221" s="90"/>
      <c r="OV221" s="90"/>
      <c r="OW221" s="90"/>
      <c r="OX221" s="90"/>
      <c r="OY221" s="90"/>
      <c r="OZ221" s="90"/>
      <c r="PA221" s="90"/>
      <c r="PB221" s="90"/>
      <c r="PC221" s="90"/>
      <c r="PD221" s="90"/>
      <c r="PE221" s="90"/>
      <c r="PF221" s="90"/>
      <c r="PG221" s="90"/>
      <c r="PH221" s="90"/>
      <c r="PI221" s="90"/>
      <c r="PJ221" s="90"/>
      <c r="PK221" s="90"/>
      <c r="PL221" s="90"/>
      <c r="PM221" s="90"/>
      <c r="PN221" s="90"/>
      <c r="PO221" s="90"/>
      <c r="PP221" s="90"/>
      <c r="PQ221" s="90"/>
      <c r="PR221" s="90"/>
      <c r="PS221" s="90"/>
      <c r="PT221" s="90"/>
      <c r="PU221" s="90"/>
      <c r="PV221" s="90"/>
      <c r="PW221" s="90"/>
      <c r="PX221" s="90"/>
      <c r="PY221" s="90"/>
      <c r="PZ221" s="90"/>
      <c r="QA221" s="90"/>
      <c r="QB221" s="90"/>
      <c r="QC221" s="90"/>
      <c r="QD221" s="90"/>
      <c r="QE221" s="90"/>
      <c r="QF221" s="90"/>
      <c r="QG221" s="90"/>
      <c r="QH221" s="90"/>
      <c r="QI221" s="90"/>
      <c r="QJ221" s="90"/>
      <c r="QK221" s="90"/>
      <c r="QL221" s="90"/>
      <c r="QM221" s="90"/>
      <c r="QN221" s="90"/>
      <c r="QO221" s="90"/>
      <c r="QP221" s="90"/>
      <c r="QQ221" s="90"/>
      <c r="QR221" s="90"/>
      <c r="QS221" s="90"/>
      <c r="QT221" s="90"/>
      <c r="QU221" s="90"/>
      <c r="QV221" s="90"/>
      <c r="QW221" s="90"/>
      <c r="QX221" s="90"/>
      <c r="QY221" s="90"/>
      <c r="QZ221" s="90"/>
      <c r="RA221" s="90"/>
      <c r="RB221" s="90"/>
      <c r="RC221" s="90"/>
      <c r="RD221" s="90"/>
      <c r="RE221" s="90"/>
      <c r="RF221" s="90"/>
      <c r="RG221" s="90"/>
      <c r="RH221" s="90"/>
      <c r="RI221" s="90"/>
      <c r="RJ221" s="90"/>
      <c r="RK221" s="90"/>
      <c r="RL221" s="90"/>
      <c r="RM221" s="90"/>
      <c r="RN221" s="90"/>
      <c r="RO221" s="90"/>
      <c r="RP221" s="90"/>
      <c r="RQ221" s="90"/>
      <c r="RR221" s="90"/>
      <c r="RS221" s="90"/>
      <c r="RT221" s="90"/>
      <c r="RU221" s="90"/>
      <c r="RV221" s="90"/>
      <c r="RW221" s="90"/>
      <c r="RX221" s="90"/>
      <c r="RY221" s="90"/>
      <c r="RZ221" s="90"/>
      <c r="SA221" s="90"/>
      <c r="SB221" s="90"/>
      <c r="SC221" s="90"/>
      <c r="SD221" s="90"/>
      <c r="SE221" s="90"/>
      <c r="SF221" s="90"/>
      <c r="SG221" s="90"/>
      <c r="SH221" s="90"/>
      <c r="SI221" s="90"/>
      <c r="SJ221" s="90"/>
      <c r="SK221" s="90"/>
      <c r="SL221" s="90"/>
      <c r="SM221" s="90"/>
      <c r="SN221" s="90"/>
      <c r="SO221" s="90"/>
      <c r="SP221" s="90"/>
      <c r="SQ221" s="90"/>
      <c r="SR221" s="90"/>
      <c r="SS221" s="90"/>
      <c r="ST221" s="90"/>
      <c r="SU221" s="90"/>
      <c r="SV221" s="90"/>
      <c r="SW221" s="90"/>
      <c r="SX221" s="90"/>
      <c r="SY221" s="90"/>
      <c r="SZ221" s="90"/>
      <c r="TA221" s="90"/>
      <c r="TB221" s="90"/>
      <c r="TC221" s="90"/>
      <c r="TD221" s="90"/>
      <c r="TE221" s="90"/>
      <c r="TF221" s="90"/>
      <c r="TG221" s="90"/>
      <c r="TH221" s="90"/>
      <c r="TI221" s="90"/>
      <c r="TJ221" s="90"/>
      <c r="TK221" s="90"/>
      <c r="TL221" s="90"/>
      <c r="TM221" s="90"/>
      <c r="TN221" s="90"/>
      <c r="TO221" s="90"/>
      <c r="TP221" s="90"/>
      <c r="TQ221" s="90"/>
      <c r="TR221" s="90"/>
      <c r="TS221" s="90"/>
      <c r="TT221" s="90"/>
      <c r="TU221" s="90"/>
      <c r="TV221" s="90"/>
      <c r="TW221" s="90"/>
      <c r="TX221" s="90"/>
      <c r="TY221" s="90"/>
      <c r="TZ221" s="90"/>
      <c r="UA221" s="90"/>
      <c r="UB221" s="90"/>
      <c r="UC221" s="90"/>
      <c r="UD221" s="90"/>
      <c r="UE221" s="90"/>
      <c r="UF221" s="90"/>
      <c r="UG221" s="90"/>
      <c r="UH221" s="90"/>
      <c r="UI221" s="90"/>
      <c r="UJ221" s="90"/>
      <c r="UK221" s="90"/>
      <c r="UL221" s="90"/>
      <c r="UM221" s="90"/>
      <c r="UN221" s="90"/>
      <c r="UO221" s="90"/>
      <c r="UP221" s="90"/>
      <c r="UQ221" s="90"/>
      <c r="UR221" s="90"/>
      <c r="US221" s="90"/>
      <c r="UT221" s="90"/>
      <c r="UU221" s="90"/>
      <c r="UV221" s="90"/>
      <c r="UW221" s="90"/>
      <c r="UX221" s="90"/>
      <c r="UY221" s="90"/>
      <c r="UZ221" s="90"/>
      <c r="VA221" s="90"/>
      <c r="VB221" s="90"/>
      <c r="VC221" s="90"/>
      <c r="VD221" s="90"/>
      <c r="VE221" s="90"/>
      <c r="VF221" s="90"/>
      <c r="VG221" s="90"/>
      <c r="VH221" s="90"/>
      <c r="VI221" s="90"/>
      <c r="VJ221" s="90"/>
      <c r="VK221" s="90"/>
      <c r="VL221" s="90"/>
      <c r="VM221" s="90"/>
      <c r="VN221" s="90"/>
      <c r="VO221" s="90"/>
      <c r="VP221" s="90"/>
      <c r="VQ221" s="90"/>
      <c r="VR221" s="90"/>
      <c r="VS221" s="90"/>
      <c r="VT221" s="90"/>
      <c r="VU221" s="90"/>
      <c r="VV221" s="90"/>
      <c r="VW221" s="90"/>
      <c r="VX221" s="90"/>
      <c r="VY221" s="90"/>
      <c r="VZ221" s="90"/>
      <c r="WA221" s="90"/>
      <c r="WB221" s="90"/>
      <c r="WC221" s="90"/>
      <c r="WD221" s="90"/>
      <c r="WE221" s="90"/>
      <c r="WF221" s="90"/>
      <c r="WG221" s="90"/>
      <c r="WH221" s="90"/>
      <c r="WI221" s="90"/>
      <c r="WJ221" s="90"/>
      <c r="WK221" s="90"/>
      <c r="WL221" s="90"/>
      <c r="WM221" s="90"/>
      <c r="WN221" s="90"/>
      <c r="WO221" s="90"/>
      <c r="WP221" s="90"/>
      <c r="WQ221" s="90"/>
      <c r="WR221" s="90"/>
      <c r="WS221" s="90"/>
      <c r="WT221" s="90"/>
      <c r="WU221" s="90"/>
      <c r="WV221" s="90"/>
      <c r="WW221" s="90"/>
      <c r="WX221" s="90"/>
      <c r="WY221" s="90"/>
      <c r="WZ221" s="90"/>
      <c r="XA221" s="90"/>
      <c r="XB221" s="90"/>
      <c r="XC221" s="90"/>
      <c r="XD221" s="90"/>
      <c r="XE221" s="90"/>
      <c r="XF221" s="90"/>
      <c r="XG221" s="90"/>
      <c r="XH221" s="90"/>
      <c r="XI221" s="90"/>
      <c r="XJ221" s="90"/>
      <c r="XK221" s="90"/>
      <c r="XL221" s="90"/>
      <c r="XM221" s="90"/>
      <c r="XN221" s="90"/>
      <c r="XO221" s="90"/>
      <c r="XP221" s="90"/>
      <c r="XQ221" s="90"/>
      <c r="XR221" s="90"/>
      <c r="XS221" s="90"/>
      <c r="XT221" s="90"/>
      <c r="XU221" s="90"/>
      <c r="XV221" s="90"/>
      <c r="XW221" s="90"/>
      <c r="XX221" s="90"/>
      <c r="XY221" s="90"/>
      <c r="XZ221" s="90"/>
      <c r="YA221" s="90"/>
      <c r="YB221" s="90"/>
      <c r="YC221" s="90"/>
      <c r="YD221" s="90"/>
      <c r="YE221" s="90"/>
      <c r="YF221" s="90"/>
      <c r="YG221" s="90"/>
      <c r="YH221" s="90"/>
      <c r="YI221" s="90"/>
      <c r="YJ221" s="90"/>
      <c r="YK221" s="90"/>
      <c r="YL221" s="90"/>
      <c r="YM221" s="90"/>
      <c r="YN221" s="90"/>
      <c r="YO221" s="90"/>
      <c r="YP221" s="90"/>
      <c r="YQ221" s="90"/>
      <c r="YR221" s="90"/>
      <c r="YS221" s="90"/>
      <c r="YT221" s="90"/>
      <c r="YU221" s="90"/>
      <c r="YV221" s="90"/>
      <c r="YW221" s="90"/>
      <c r="YX221" s="90"/>
      <c r="YY221" s="90"/>
      <c r="YZ221" s="90"/>
      <c r="ZA221" s="90"/>
      <c r="ZB221" s="90"/>
      <c r="ZC221" s="90"/>
      <c r="ZD221" s="90"/>
      <c r="ZE221" s="90"/>
      <c r="ZF221" s="90"/>
      <c r="ZG221" s="90"/>
      <c r="ZH221" s="90"/>
      <c r="ZI221" s="90"/>
      <c r="ZJ221" s="90"/>
      <c r="ZK221" s="90"/>
      <c r="ZL221" s="90"/>
      <c r="ZM221" s="90"/>
      <c r="ZN221" s="90"/>
      <c r="ZO221" s="90"/>
      <c r="ZP221" s="90"/>
      <c r="ZQ221" s="90"/>
      <c r="ZR221" s="90"/>
      <c r="ZS221" s="90"/>
      <c r="ZT221" s="90"/>
      <c r="ZU221" s="90"/>
      <c r="ZV221" s="90"/>
      <c r="ZW221" s="90"/>
      <c r="ZX221" s="90"/>
      <c r="ZY221" s="90"/>
      <c r="ZZ221" s="90"/>
      <c r="AAA221" s="90"/>
      <c r="AAB221" s="90"/>
      <c r="AAC221" s="90"/>
      <c r="AAD221" s="90"/>
      <c r="AAE221" s="90"/>
      <c r="AAF221" s="90"/>
      <c r="AAG221" s="90"/>
      <c r="AAH221" s="90"/>
      <c r="AAI221" s="90"/>
      <c r="AAJ221" s="90"/>
      <c r="AAK221" s="90"/>
      <c r="AAL221" s="90"/>
      <c r="AAM221" s="90"/>
      <c r="AAN221" s="90"/>
      <c r="AAO221" s="90"/>
      <c r="AAP221" s="90"/>
      <c r="AAQ221" s="90"/>
      <c r="AAR221" s="90"/>
      <c r="AAS221" s="90"/>
      <c r="AAT221" s="90"/>
      <c r="AAU221" s="90"/>
      <c r="AAV221" s="90"/>
      <c r="AAW221" s="90"/>
      <c r="AAX221" s="90"/>
      <c r="AAY221" s="90"/>
      <c r="AAZ221" s="90"/>
      <c r="ABA221" s="90"/>
      <c r="ABB221" s="90"/>
      <c r="ABC221" s="90"/>
      <c r="ABD221" s="90"/>
      <c r="ABE221" s="90"/>
      <c r="ABF221" s="90"/>
      <c r="ABG221" s="90"/>
      <c r="ABH221" s="90"/>
      <c r="ABI221" s="90"/>
      <c r="ABJ221" s="90"/>
      <c r="ABK221" s="90"/>
      <c r="ABL221" s="90"/>
      <c r="ABM221" s="90"/>
      <c r="ABN221" s="90"/>
      <c r="ABO221" s="90"/>
      <c r="ABP221" s="90"/>
      <c r="ABQ221" s="90"/>
      <c r="ABR221" s="90"/>
      <c r="ABS221" s="90"/>
      <c r="ABT221" s="90"/>
      <c r="ABU221" s="90"/>
      <c r="ABV221" s="90"/>
      <c r="ABW221" s="90"/>
      <c r="ABX221" s="90"/>
      <c r="ABY221" s="90"/>
      <c r="ABZ221" s="90"/>
      <c r="ACA221" s="90"/>
      <c r="ACB221" s="90"/>
      <c r="ACC221" s="90"/>
      <c r="ACD221" s="90"/>
      <c r="ACE221" s="90"/>
      <c r="ACF221" s="90"/>
      <c r="ACG221" s="90"/>
      <c r="ACH221" s="90"/>
      <c r="ACI221" s="90"/>
      <c r="ACJ221" s="90"/>
      <c r="ACK221" s="90"/>
      <c r="ACL221" s="90"/>
      <c r="ACM221" s="90"/>
      <c r="ACN221" s="90"/>
      <c r="ACO221" s="90"/>
      <c r="ACP221" s="90"/>
      <c r="ACQ221" s="90"/>
      <c r="ACR221" s="90"/>
      <c r="ACS221" s="90"/>
      <c r="ACT221" s="90"/>
      <c r="ACU221" s="90"/>
      <c r="ACV221" s="90"/>
      <c r="ACW221" s="90"/>
      <c r="ACX221" s="90"/>
      <c r="ACY221" s="90"/>
      <c r="ACZ221" s="90"/>
      <c r="ADA221" s="90"/>
      <c r="ADB221" s="90"/>
      <c r="ADC221" s="90"/>
      <c r="ADD221" s="90"/>
      <c r="ADE221" s="90"/>
      <c r="ADF221" s="90"/>
      <c r="ADG221" s="90"/>
      <c r="ADH221" s="90"/>
      <c r="ADI221" s="90"/>
      <c r="ADJ221" s="90"/>
      <c r="ADK221" s="90"/>
      <c r="ADL221" s="90"/>
      <c r="ADM221" s="90"/>
      <c r="ADN221" s="90"/>
      <c r="ADO221" s="90"/>
      <c r="ADP221" s="90"/>
      <c r="ADQ221" s="90"/>
      <c r="ADR221" s="90"/>
      <c r="ADS221" s="90"/>
      <c r="ADT221" s="90"/>
      <c r="ADU221" s="90"/>
      <c r="ADV221" s="90"/>
      <c r="ADW221" s="90"/>
      <c r="ADX221" s="90"/>
      <c r="ADY221" s="90"/>
      <c r="ADZ221" s="90"/>
      <c r="AEA221" s="90"/>
      <c r="AEB221" s="90"/>
      <c r="AEC221" s="90"/>
      <c r="AED221" s="90"/>
      <c r="AEE221" s="90"/>
      <c r="AEF221" s="90"/>
      <c r="AEG221" s="90"/>
      <c r="AEH221" s="90"/>
      <c r="AEI221" s="90"/>
      <c r="AEJ221" s="90"/>
      <c r="AEK221" s="90"/>
      <c r="AEL221" s="90"/>
      <c r="AEM221" s="90"/>
      <c r="AEN221" s="90"/>
      <c r="AEO221" s="90"/>
      <c r="AEP221" s="90"/>
      <c r="AEQ221" s="90"/>
      <c r="AER221" s="90"/>
      <c r="AES221" s="90"/>
      <c r="AET221" s="90"/>
      <c r="AEU221" s="90"/>
      <c r="AEV221" s="90"/>
      <c r="AEW221" s="90"/>
      <c r="AEX221" s="90"/>
      <c r="AEY221" s="90"/>
      <c r="AEZ221" s="90"/>
      <c r="AFA221" s="90"/>
      <c r="AFB221" s="90"/>
      <c r="AFC221" s="90"/>
      <c r="AFD221" s="90"/>
      <c r="AFE221" s="90"/>
      <c r="AFF221" s="90"/>
      <c r="AFG221" s="90"/>
      <c r="AFH221" s="90"/>
      <c r="AFI221" s="90"/>
      <c r="AFJ221" s="90"/>
      <c r="AFK221" s="90"/>
      <c r="AFL221" s="90"/>
      <c r="AFM221" s="90"/>
      <c r="AFN221" s="90"/>
      <c r="AFO221" s="90"/>
      <c r="AFP221" s="90"/>
      <c r="AFQ221" s="90"/>
      <c r="AFR221" s="90"/>
      <c r="AFS221" s="90"/>
      <c r="AFT221" s="90"/>
      <c r="AFU221" s="90"/>
      <c r="AFV221" s="90"/>
      <c r="AFW221" s="90"/>
      <c r="AFX221" s="90"/>
      <c r="AFY221" s="90"/>
      <c r="AFZ221" s="90"/>
      <c r="AGA221" s="90"/>
      <c r="AGB221" s="90"/>
      <c r="AGC221" s="90"/>
      <c r="AGD221" s="90"/>
      <c r="AGE221" s="90"/>
      <c r="AGF221" s="90"/>
      <c r="AGG221" s="90"/>
      <c r="AGH221" s="90"/>
      <c r="AGI221" s="90"/>
      <c r="AGJ221" s="90"/>
      <c r="AGK221" s="90"/>
      <c r="AGL221" s="90"/>
      <c r="AGM221" s="90"/>
      <c r="AGN221" s="90"/>
      <c r="AGO221" s="90"/>
      <c r="AGP221" s="90"/>
      <c r="AGQ221" s="90"/>
      <c r="AGR221" s="90"/>
      <c r="AGS221" s="90"/>
      <c r="AGT221" s="90"/>
      <c r="AGU221" s="90"/>
      <c r="AGV221" s="90"/>
      <c r="AGW221" s="90"/>
      <c r="AGX221" s="90"/>
      <c r="AGY221" s="90"/>
      <c r="AGZ221" s="90"/>
      <c r="AHA221" s="90"/>
      <c r="AHB221" s="90"/>
      <c r="AHC221" s="90"/>
      <c r="AHD221" s="90"/>
      <c r="AHE221" s="90"/>
      <c r="AHF221" s="90"/>
      <c r="AHG221" s="90"/>
      <c r="AHH221" s="90"/>
      <c r="AHI221" s="90"/>
      <c r="AHJ221" s="90"/>
      <c r="AHK221" s="90"/>
      <c r="AHL221" s="90"/>
      <c r="AHM221" s="90"/>
      <c r="AHN221" s="90"/>
      <c r="AHO221" s="90"/>
      <c r="AHP221" s="90"/>
      <c r="AHQ221" s="90"/>
      <c r="AHR221" s="90"/>
      <c r="AHS221" s="90"/>
      <c r="AHT221" s="90"/>
      <c r="AHU221" s="90"/>
      <c r="AHV221" s="90"/>
      <c r="AHW221" s="90"/>
      <c r="AHX221" s="90"/>
      <c r="AHY221" s="90"/>
      <c r="AHZ221" s="90"/>
      <c r="AIA221" s="90"/>
      <c r="AIB221" s="90"/>
      <c r="AIC221" s="90"/>
      <c r="AID221" s="90"/>
      <c r="AIE221" s="90"/>
      <c r="AIF221" s="90"/>
      <c r="AIG221" s="90"/>
      <c r="AIH221" s="90"/>
      <c r="AII221" s="90"/>
      <c r="AIJ221" s="90"/>
      <c r="AIK221" s="90"/>
      <c r="AIL221" s="90"/>
      <c r="AIM221" s="90"/>
      <c r="AIN221" s="90"/>
      <c r="AIO221" s="90"/>
      <c r="AIP221" s="90"/>
      <c r="AIQ221" s="90"/>
      <c r="AIR221" s="90"/>
      <c r="AIS221" s="90"/>
      <c r="AIT221" s="90"/>
      <c r="AIU221" s="90"/>
      <c r="AIV221" s="90"/>
      <c r="AIW221" s="90"/>
      <c r="AIX221" s="90"/>
      <c r="AIY221" s="90"/>
      <c r="AIZ221" s="90"/>
      <c r="AJA221" s="90"/>
      <c r="AJB221" s="90"/>
      <c r="AJC221" s="90"/>
      <c r="AJD221" s="90"/>
      <c r="AJE221" s="90"/>
      <c r="AJF221" s="90"/>
      <c r="AJG221" s="90"/>
      <c r="AJH221" s="90"/>
      <c r="AJI221" s="90"/>
      <c r="AJJ221" s="90"/>
      <c r="AJK221" s="90"/>
      <c r="AJL221" s="90"/>
      <c r="AJM221" s="90"/>
      <c r="AJN221" s="90"/>
      <c r="AJO221" s="90"/>
      <c r="AJP221" s="90"/>
      <c r="AJQ221" s="90"/>
      <c r="AJR221" s="90"/>
      <c r="AJS221" s="90"/>
      <c r="AJT221" s="90"/>
      <c r="AJU221" s="90"/>
      <c r="AJV221" s="90"/>
      <c r="AJW221" s="90"/>
      <c r="AJX221" s="90"/>
      <c r="AJY221" s="90"/>
      <c r="AJZ221" s="90"/>
      <c r="AKA221" s="90"/>
      <c r="AKB221" s="90"/>
      <c r="AKC221" s="90"/>
      <c r="AKD221" s="90"/>
      <c r="AKE221" s="90"/>
      <c r="AKF221" s="90"/>
      <c r="AKG221" s="90"/>
      <c r="AKH221" s="90"/>
      <c r="AKI221" s="90"/>
      <c r="AKJ221" s="90"/>
      <c r="AKK221" s="90"/>
      <c r="AKL221" s="90"/>
      <c r="AKM221" s="90"/>
      <c r="AKN221" s="90"/>
      <c r="AKO221" s="90"/>
      <c r="AKP221" s="90"/>
      <c r="AKQ221" s="90"/>
      <c r="AKR221" s="90"/>
      <c r="AKS221" s="90"/>
      <c r="AKT221" s="90"/>
      <c r="AKU221" s="90"/>
      <c r="AKV221" s="90"/>
      <c r="AKW221" s="90"/>
      <c r="AKX221" s="90"/>
      <c r="AKY221" s="90"/>
      <c r="AKZ221" s="90"/>
      <c r="ALA221" s="90"/>
      <c r="ALB221" s="90"/>
      <c r="ALC221" s="90"/>
      <c r="ALD221" s="90"/>
      <c r="ALE221" s="90"/>
      <c r="ALF221" s="90"/>
      <c r="ALG221" s="90"/>
      <c r="ALH221" s="90"/>
      <c r="ALI221" s="90"/>
      <c r="ALJ221" s="90"/>
      <c r="ALK221" s="90"/>
      <c r="ALL221" s="90"/>
      <c r="ALM221" s="90"/>
      <c r="ALN221" s="90"/>
      <c r="ALO221" s="90"/>
      <c r="ALP221" s="90"/>
      <c r="ALQ221" s="90"/>
      <c r="ALR221" s="90"/>
      <c r="ALS221" s="90"/>
      <c r="ALT221" s="90"/>
      <c r="ALU221" s="90"/>
      <c r="ALV221" s="90"/>
      <c r="ALW221" s="90"/>
      <c r="ALX221" s="90"/>
      <c r="ALY221" s="90"/>
      <c r="ALZ221" s="90"/>
      <c r="AMA221" s="90"/>
      <c r="AMB221" s="90"/>
      <c r="AMC221" s="90"/>
      <c r="AMD221" s="90"/>
      <c r="AME221" s="90"/>
      <c r="AMF221" s="90"/>
      <c r="AMG221" s="90"/>
      <c r="AMH221" s="90"/>
    </row>
    <row r="222" spans="1:1022" ht="158.25" customHeight="1" x14ac:dyDescent="0.3">
      <c r="A222" s="430">
        <v>62</v>
      </c>
      <c r="B222" s="433" t="s">
        <v>712</v>
      </c>
      <c r="C222" s="367"/>
      <c r="D222" s="433" t="s">
        <v>1415</v>
      </c>
      <c r="E222" s="481" t="s">
        <v>1440</v>
      </c>
      <c r="F222" s="427"/>
      <c r="G222" s="367"/>
      <c r="H222" s="368"/>
      <c r="I222" s="369"/>
      <c r="J222" s="136" t="s">
        <v>735</v>
      </c>
      <c r="K222" s="115" t="s">
        <v>1452</v>
      </c>
      <c r="L222" s="369"/>
      <c r="M222" s="425"/>
      <c r="N222" s="398"/>
      <c r="O222" s="369"/>
      <c r="P222" s="391"/>
      <c r="Q222" s="385"/>
      <c r="R222" s="393"/>
      <c r="S222" s="394"/>
      <c r="T222" s="385"/>
      <c r="U222" s="386"/>
      <c r="V222" s="136" t="s">
        <v>112</v>
      </c>
      <c r="W222" s="116" t="s">
        <v>1453</v>
      </c>
      <c r="X222" s="117" t="s">
        <v>1454</v>
      </c>
      <c r="Y222" s="119" t="s">
        <v>1450</v>
      </c>
      <c r="Z222" s="119" t="s">
        <v>1426</v>
      </c>
      <c r="AA222" s="120" t="str">
        <f t="shared" si="5"/>
        <v>Probabilidad</v>
      </c>
      <c r="AB222" s="121" t="s">
        <v>740</v>
      </c>
      <c r="AC222" s="121" t="s">
        <v>728</v>
      </c>
      <c r="AD222" s="122" t="str">
        <f t="shared" si="6"/>
        <v>30%</v>
      </c>
      <c r="AE222" s="121" t="s">
        <v>729</v>
      </c>
      <c r="AF222" s="121" t="s">
        <v>730</v>
      </c>
      <c r="AG222" s="121" t="s">
        <v>731</v>
      </c>
      <c r="AH222" s="123">
        <f>IFERROR(IF(AND(AA221="Probabilidad",AA222="Probabilidad"),(AI221-(+AI221*AD222)),IF(AND(AA222="Probabilidad",AA221="Impacto"),(AI221-(+AI221*AD222)),IF(AA222="Impacto",AI221,""))),"")</f>
        <v>8.3999999999999991E-2</v>
      </c>
      <c r="AI222" s="122">
        <f t="shared" si="7"/>
        <v>8.3999999999999991E-2</v>
      </c>
      <c r="AJ222" s="387"/>
      <c r="AK222" s="388"/>
      <c r="AL222" s="124">
        <f t="shared" ref="AL222:AL227" si="291">IFERROR(IF(AND(AA221="Impacto",AA222="Impacto"),(AL221-(+AL221*AD222)),IF(AND(AA222="Impacto",AA221="Probabilidad"),(AL221-(+AL221*AD222)),IF(AA222="Probabilidad",AL221,""))),"")</f>
        <v>0.2</v>
      </c>
      <c r="AM222" s="389"/>
      <c r="AN222" s="388"/>
      <c r="AO222" s="384"/>
      <c r="AP222" s="367"/>
      <c r="AQ222" s="120" t="s">
        <v>118</v>
      </c>
      <c r="AR222" s="134" t="s">
        <v>94</v>
      </c>
      <c r="AS222" s="134" t="s">
        <v>94</v>
      </c>
      <c r="AT222" s="134" t="s">
        <v>94</v>
      </c>
      <c r="AU222" s="134" t="s">
        <v>94</v>
      </c>
      <c r="AV222" s="371"/>
      <c r="AW222" s="142" t="s">
        <v>112</v>
      </c>
      <c r="AX222" s="253" t="s">
        <v>2866</v>
      </c>
      <c r="AY222" s="254" t="s">
        <v>2880</v>
      </c>
      <c r="AZ222" s="255" t="s">
        <v>2881</v>
      </c>
      <c r="BA222" s="143" t="s">
        <v>118</v>
      </c>
      <c r="BB222" s="128"/>
      <c r="BC222" s="128"/>
      <c r="BD222" s="128"/>
      <c r="BE222" s="373"/>
      <c r="BF222" s="448"/>
      <c r="BG222" s="448"/>
      <c r="BH222" s="182"/>
    </row>
    <row r="223" spans="1:1022" ht="89.25" customHeight="1" x14ac:dyDescent="0.3">
      <c r="A223" s="430">
        <v>62</v>
      </c>
      <c r="B223" s="433" t="s">
        <v>712</v>
      </c>
      <c r="C223" s="367"/>
      <c r="D223" s="433" t="s">
        <v>1415</v>
      </c>
      <c r="E223" s="481" t="s">
        <v>1440</v>
      </c>
      <c r="F223" s="427"/>
      <c r="G223" s="367"/>
      <c r="H223" s="368"/>
      <c r="I223" s="369"/>
      <c r="J223" s="136" t="s">
        <v>741</v>
      </c>
      <c r="K223" s="115" t="s">
        <v>1455</v>
      </c>
      <c r="L223" s="369"/>
      <c r="M223" s="425"/>
      <c r="N223" s="398"/>
      <c r="O223" s="369"/>
      <c r="P223" s="391"/>
      <c r="Q223" s="385"/>
      <c r="R223" s="393"/>
      <c r="S223" s="394"/>
      <c r="T223" s="385"/>
      <c r="U223" s="386"/>
      <c r="V223" s="136" t="s">
        <v>124</v>
      </c>
      <c r="W223" s="116" t="s">
        <v>1456</v>
      </c>
      <c r="X223" s="117" t="s">
        <v>1457</v>
      </c>
      <c r="Y223" s="119" t="s">
        <v>1450</v>
      </c>
      <c r="Z223" s="119" t="s">
        <v>1426</v>
      </c>
      <c r="AA223" s="120" t="str">
        <f t="shared" si="5"/>
        <v>Probabilidad</v>
      </c>
      <c r="AB223" s="121" t="s">
        <v>727</v>
      </c>
      <c r="AC223" s="121" t="s">
        <v>728</v>
      </c>
      <c r="AD223" s="122" t="str">
        <f t="shared" si="6"/>
        <v>40%</v>
      </c>
      <c r="AE223" s="121" t="s">
        <v>729</v>
      </c>
      <c r="AF223" s="121" t="s">
        <v>730</v>
      </c>
      <c r="AG223" s="121" t="s">
        <v>731</v>
      </c>
      <c r="AH223" s="123">
        <f t="shared" ref="AH223:AH227" si="292">IFERROR(IF(AND(AA222="Probabilidad",AA223="Probabilidad"),(AI222-(+AI222*AD223)),IF(AND(AA223="Probabilidad",AA222="Impacto"),(AI222-(+AI222*AD223)),IF(AA223="Impacto",AI222,""))),"")</f>
        <v>5.0399999999999993E-2</v>
      </c>
      <c r="AI223" s="122">
        <f t="shared" si="7"/>
        <v>5.0399999999999993E-2</v>
      </c>
      <c r="AJ223" s="387"/>
      <c r="AK223" s="388"/>
      <c r="AL223" s="124">
        <f t="shared" si="291"/>
        <v>0.2</v>
      </c>
      <c r="AM223" s="389"/>
      <c r="AN223" s="388"/>
      <c r="AO223" s="384"/>
      <c r="AP223" s="367"/>
      <c r="AQ223" s="120" t="s">
        <v>128</v>
      </c>
      <c r="AR223" s="134" t="s">
        <v>94</v>
      </c>
      <c r="AS223" s="134" t="s">
        <v>94</v>
      </c>
      <c r="AT223" s="134" t="s">
        <v>94</v>
      </c>
      <c r="AU223" s="134" t="s">
        <v>94</v>
      </c>
      <c r="AV223" s="371"/>
      <c r="AW223" s="142" t="s">
        <v>124</v>
      </c>
      <c r="AX223" s="253" t="s">
        <v>2867</v>
      </c>
      <c r="AY223" s="254" t="s">
        <v>2882</v>
      </c>
      <c r="AZ223" s="255" t="s">
        <v>2883</v>
      </c>
      <c r="BA223" s="143" t="s">
        <v>128</v>
      </c>
      <c r="BB223" s="128"/>
      <c r="BC223" s="128"/>
      <c r="BD223" s="128"/>
      <c r="BE223" s="373"/>
      <c r="BF223" s="448"/>
      <c r="BG223" s="448"/>
      <c r="BH223" s="182"/>
    </row>
    <row r="224" spans="1:1022" ht="16.5" customHeight="1" x14ac:dyDescent="0.3">
      <c r="A224" s="430">
        <v>62</v>
      </c>
      <c r="B224" s="433" t="s">
        <v>712</v>
      </c>
      <c r="C224" s="367"/>
      <c r="D224" s="433" t="s">
        <v>1415</v>
      </c>
      <c r="E224" s="481" t="s">
        <v>1440</v>
      </c>
      <c r="F224" s="427"/>
      <c r="G224" s="367"/>
      <c r="H224" s="368"/>
      <c r="I224" s="369"/>
      <c r="J224" s="136" t="s">
        <v>749</v>
      </c>
      <c r="K224" s="115"/>
      <c r="L224" s="369"/>
      <c r="M224" s="425"/>
      <c r="N224" s="398"/>
      <c r="O224" s="369"/>
      <c r="P224" s="391"/>
      <c r="Q224" s="385"/>
      <c r="R224" s="393"/>
      <c r="S224" s="394"/>
      <c r="T224" s="385"/>
      <c r="U224" s="386"/>
      <c r="V224" s="136" t="s">
        <v>131</v>
      </c>
      <c r="W224" s="116"/>
      <c r="X224" s="117"/>
      <c r="Y224" s="118"/>
      <c r="Z224" s="116"/>
      <c r="AA224" s="120" t="str">
        <f t="shared" si="5"/>
        <v/>
      </c>
      <c r="AB224" s="121"/>
      <c r="AC224" s="121"/>
      <c r="AD224" s="122" t="str">
        <f t="shared" si="6"/>
        <v/>
      </c>
      <c r="AE224" s="121"/>
      <c r="AF224" s="121"/>
      <c r="AG224" s="121"/>
      <c r="AH224" s="123" t="str">
        <f t="shared" si="292"/>
        <v/>
      </c>
      <c r="AI224" s="122" t="str">
        <f t="shared" si="7"/>
        <v/>
      </c>
      <c r="AJ224" s="387"/>
      <c r="AK224" s="388"/>
      <c r="AL224" s="124" t="str">
        <f t="shared" si="291"/>
        <v/>
      </c>
      <c r="AM224" s="389"/>
      <c r="AN224" s="388"/>
      <c r="AO224" s="384"/>
      <c r="AP224" s="367"/>
      <c r="AQ224" s="120" t="s">
        <v>136</v>
      </c>
      <c r="AR224" s="119"/>
      <c r="AS224" s="119"/>
      <c r="AT224" s="126"/>
      <c r="AU224" s="119"/>
      <c r="AV224" s="371"/>
      <c r="AW224" s="142" t="s">
        <v>131</v>
      </c>
      <c r="AX224" s="128"/>
      <c r="AY224" s="257"/>
      <c r="AZ224" s="256"/>
      <c r="BA224" s="143" t="s">
        <v>136</v>
      </c>
      <c r="BB224" s="128"/>
      <c r="BC224" s="128"/>
      <c r="BD224" s="128"/>
      <c r="BE224" s="373"/>
      <c r="BF224" s="448"/>
      <c r="BG224" s="448"/>
      <c r="BH224" s="182"/>
    </row>
    <row r="225" spans="1:1022" ht="16.5" customHeight="1" x14ac:dyDescent="0.3">
      <c r="A225" s="430">
        <v>62</v>
      </c>
      <c r="B225" s="433" t="s">
        <v>712</v>
      </c>
      <c r="C225" s="367"/>
      <c r="D225" s="433" t="s">
        <v>1415</v>
      </c>
      <c r="E225" s="481" t="s">
        <v>1440</v>
      </c>
      <c r="F225" s="427"/>
      <c r="G225" s="367"/>
      <c r="H225" s="368"/>
      <c r="I225" s="369"/>
      <c r="J225" s="136" t="s">
        <v>756</v>
      </c>
      <c r="K225" s="115"/>
      <c r="L225" s="369"/>
      <c r="M225" s="425"/>
      <c r="N225" s="398"/>
      <c r="O225" s="369"/>
      <c r="P225" s="391"/>
      <c r="Q225" s="385"/>
      <c r="R225" s="393"/>
      <c r="S225" s="394"/>
      <c r="T225" s="385"/>
      <c r="U225" s="386"/>
      <c r="V225" s="136" t="s">
        <v>139</v>
      </c>
      <c r="W225" s="116"/>
      <c r="X225" s="117"/>
      <c r="Y225" s="118"/>
      <c r="Z225" s="116"/>
      <c r="AA225" s="120" t="str">
        <f t="shared" si="5"/>
        <v/>
      </c>
      <c r="AB225" s="121"/>
      <c r="AC225" s="121"/>
      <c r="AD225" s="122" t="str">
        <f t="shared" si="6"/>
        <v/>
      </c>
      <c r="AE225" s="121"/>
      <c r="AF225" s="121"/>
      <c r="AG225" s="121"/>
      <c r="AH225" s="123" t="str">
        <f t="shared" si="292"/>
        <v/>
      </c>
      <c r="AI225" s="122" t="str">
        <f t="shared" si="7"/>
        <v/>
      </c>
      <c r="AJ225" s="387"/>
      <c r="AK225" s="388"/>
      <c r="AL225" s="124" t="str">
        <f t="shared" si="291"/>
        <v/>
      </c>
      <c r="AM225" s="389"/>
      <c r="AN225" s="388"/>
      <c r="AO225" s="384"/>
      <c r="AP225" s="367"/>
      <c r="AQ225" s="120" t="s">
        <v>145</v>
      </c>
      <c r="AR225" s="119"/>
      <c r="AS225" s="119"/>
      <c r="AT225" s="126"/>
      <c r="AU225" s="119"/>
      <c r="AV225" s="371"/>
      <c r="AW225" s="142" t="s">
        <v>139</v>
      </c>
      <c r="AX225" s="128"/>
      <c r="AY225" s="254"/>
      <c r="AZ225" s="255"/>
      <c r="BA225" s="143" t="s">
        <v>145</v>
      </c>
      <c r="BB225" s="128"/>
      <c r="BC225" s="128"/>
      <c r="BD225" s="128"/>
      <c r="BE225" s="373"/>
      <c r="BF225" s="448"/>
      <c r="BG225" s="448"/>
      <c r="BH225" s="182"/>
    </row>
    <row r="226" spans="1:1022" ht="16.5" customHeight="1" x14ac:dyDescent="0.3">
      <c r="A226" s="430">
        <v>62</v>
      </c>
      <c r="B226" s="433" t="s">
        <v>712</v>
      </c>
      <c r="C226" s="367"/>
      <c r="D226" s="433" t="s">
        <v>1415</v>
      </c>
      <c r="E226" s="481" t="s">
        <v>1440</v>
      </c>
      <c r="F226" s="427"/>
      <c r="G226" s="367"/>
      <c r="H226" s="368"/>
      <c r="I226" s="369"/>
      <c r="J226" s="136" t="s">
        <v>757</v>
      </c>
      <c r="K226" s="115"/>
      <c r="L226" s="369"/>
      <c r="M226" s="425"/>
      <c r="N226" s="398"/>
      <c r="O226" s="369"/>
      <c r="P226" s="391"/>
      <c r="Q226" s="385"/>
      <c r="R226" s="393"/>
      <c r="S226" s="394"/>
      <c r="T226" s="385"/>
      <c r="U226" s="386"/>
      <c r="V226" s="136" t="s">
        <v>150</v>
      </c>
      <c r="W226" s="116"/>
      <c r="X226" s="117"/>
      <c r="Y226" s="118"/>
      <c r="Z226" s="116"/>
      <c r="AA226" s="120" t="str">
        <f t="shared" si="5"/>
        <v/>
      </c>
      <c r="AB226" s="121"/>
      <c r="AC226" s="121"/>
      <c r="AD226" s="122" t="str">
        <f t="shared" si="6"/>
        <v/>
      </c>
      <c r="AE226" s="121"/>
      <c r="AF226" s="121"/>
      <c r="AG226" s="121"/>
      <c r="AH226" s="123" t="str">
        <f t="shared" si="292"/>
        <v/>
      </c>
      <c r="AI226" s="122" t="str">
        <f t="shared" si="7"/>
        <v/>
      </c>
      <c r="AJ226" s="387"/>
      <c r="AK226" s="388"/>
      <c r="AL226" s="124" t="str">
        <f t="shared" si="291"/>
        <v/>
      </c>
      <c r="AM226" s="389"/>
      <c r="AN226" s="388"/>
      <c r="AO226" s="384"/>
      <c r="AP226" s="367"/>
      <c r="AQ226" s="120" t="s">
        <v>155</v>
      </c>
      <c r="AR226" s="119"/>
      <c r="AS226" s="119"/>
      <c r="AT226" s="126"/>
      <c r="AU226" s="119"/>
      <c r="AV226" s="371"/>
      <c r="AW226" s="142" t="s">
        <v>150</v>
      </c>
      <c r="AX226" s="128"/>
      <c r="AY226" s="254"/>
      <c r="AZ226" s="255"/>
      <c r="BA226" s="143" t="s">
        <v>155</v>
      </c>
      <c r="BB226" s="128"/>
      <c r="BC226" s="128"/>
      <c r="BD226" s="128"/>
      <c r="BE226" s="373"/>
      <c r="BF226" s="448"/>
      <c r="BG226" s="448"/>
      <c r="BH226" s="182"/>
    </row>
    <row r="227" spans="1:1022" ht="16.5" customHeight="1" x14ac:dyDescent="0.3">
      <c r="A227" s="431">
        <v>62</v>
      </c>
      <c r="B227" s="434" t="s">
        <v>712</v>
      </c>
      <c r="C227" s="367"/>
      <c r="D227" s="434" t="s">
        <v>1415</v>
      </c>
      <c r="E227" s="481" t="s">
        <v>1440</v>
      </c>
      <c r="F227" s="427"/>
      <c r="G227" s="367"/>
      <c r="H227" s="368"/>
      <c r="I227" s="369"/>
      <c r="J227" s="136" t="s">
        <v>758</v>
      </c>
      <c r="K227" s="115"/>
      <c r="L227" s="369"/>
      <c r="M227" s="425"/>
      <c r="N227" s="398"/>
      <c r="O227" s="369"/>
      <c r="P227" s="392"/>
      <c r="Q227" s="385"/>
      <c r="R227" s="393"/>
      <c r="S227" s="394"/>
      <c r="T227" s="385"/>
      <c r="U227" s="386"/>
      <c r="V227" s="136" t="s">
        <v>161</v>
      </c>
      <c r="W227" s="116"/>
      <c r="X227" s="117"/>
      <c r="Y227" s="118"/>
      <c r="Z227" s="116"/>
      <c r="AA227" s="120" t="str">
        <f t="shared" si="5"/>
        <v/>
      </c>
      <c r="AB227" s="121"/>
      <c r="AC227" s="121"/>
      <c r="AD227" s="122" t="str">
        <f t="shared" si="6"/>
        <v/>
      </c>
      <c r="AE227" s="121"/>
      <c r="AF227" s="121"/>
      <c r="AG227" s="121"/>
      <c r="AH227" s="123" t="str">
        <f t="shared" si="292"/>
        <v/>
      </c>
      <c r="AI227" s="122" t="str">
        <f t="shared" si="7"/>
        <v/>
      </c>
      <c r="AJ227" s="387"/>
      <c r="AK227" s="388"/>
      <c r="AL227" s="124" t="str">
        <f t="shared" si="291"/>
        <v/>
      </c>
      <c r="AM227" s="389"/>
      <c r="AN227" s="388"/>
      <c r="AO227" s="384"/>
      <c r="AP227" s="367"/>
      <c r="AQ227" s="120" t="s">
        <v>162</v>
      </c>
      <c r="AR227" s="119"/>
      <c r="AS227" s="119"/>
      <c r="AT227" s="126"/>
      <c r="AU227" s="119"/>
      <c r="AV227" s="372"/>
      <c r="AW227" s="142" t="s">
        <v>161</v>
      </c>
      <c r="AX227" s="128"/>
      <c r="AY227" s="254"/>
      <c r="AZ227" s="255"/>
      <c r="BA227" s="143" t="s">
        <v>162</v>
      </c>
      <c r="BB227" s="128"/>
      <c r="BC227" s="128"/>
      <c r="BD227" s="128"/>
      <c r="BE227" s="373"/>
      <c r="BF227" s="449"/>
      <c r="BG227" s="449"/>
      <c r="BH227" s="182"/>
    </row>
    <row r="228" spans="1:1022" s="144" customFormat="1" ht="69.95" customHeight="1" x14ac:dyDescent="0.25">
      <c r="A228" s="429">
        <v>64</v>
      </c>
      <c r="B228" s="432" t="s">
        <v>712</v>
      </c>
      <c r="C228" s="367" t="s">
        <v>713</v>
      </c>
      <c r="D228" s="432" t="s">
        <v>245</v>
      </c>
      <c r="E228" s="432" t="s">
        <v>246</v>
      </c>
      <c r="F228" s="427" t="s">
        <v>1458</v>
      </c>
      <c r="G228" s="424" t="s">
        <v>1459</v>
      </c>
      <c r="H228" s="368" t="str">
        <f>IF(B228="Seguridad_Información","Posibilidad de "&amp;C228&amp;"con "&amp;M228&amp;" "&amp;"por"&amp;" "&amp;I228&amp;" "&amp;"debido a"&amp;" "&amp;L228,"Posibilidad de"&amp;" "&amp;M228&amp;" "&amp;"por"&amp;" "&amp;I228&amp;" debido a"&amp;" "&amp;L228)</f>
        <v>Posibilidad de Afectación Reputacional por incumplimiento de las auditorías y seguimientos programados en el Plan Anual de auditoría debido a falencias en la planeación, seguimiento, cambios, retrasos o limitación de capacidad operativa en el proceso</v>
      </c>
      <c r="I228" s="425" t="s">
        <v>1460</v>
      </c>
      <c r="J228" s="136" t="s">
        <v>717</v>
      </c>
      <c r="K228" s="137" t="s">
        <v>1461</v>
      </c>
      <c r="L228" s="425" t="s">
        <v>1462</v>
      </c>
      <c r="M228" s="425" t="s">
        <v>897</v>
      </c>
      <c r="N228" s="426" t="s">
        <v>1463</v>
      </c>
      <c r="O228" s="369" t="s">
        <v>1080</v>
      </c>
      <c r="P228" s="390" t="str">
        <f>IF(OR($O228=[3]Tabla_Probabilidad!$D$30,$O228=[3]Tabla_Probabilidad!$D$32,$O228=[3]Tabla_Probabilidad!$J$32),"Muy Baja",IF(OR($O228=[3]Tabla_Probabilidad!$E$30,$O228=[3]Tabla_Probabilidad!$E$32,$O228=[3]Tabla_Probabilidad!$K$32),"Baja",IF(OR($O228=[3]Tabla_Probabilidad!$F$30,$O228=[3]Tabla_Probabilidad!$F$32,$O228=[3]Tabla_Probabilidad!$L$32),"Media",IF(OR($O228=[3]Tabla_Probabilidad!$G$30,$O228=[3]Tabla_Probabilidad!$G$32,$O228=[3]Tabla_Probabilidad!$M$32),"Alta",IF(OR($O228=[3]Tabla_Probabilidad!$H$30,$O228=[3]Tabla_Probabilidad!$H$32,$O228=[3]Tabla_Probabilidad!$N$32),"Muy Alta","")))))</f>
        <v>Baja</v>
      </c>
      <c r="Q228" s="385">
        <f t="shared" ref="Q228" si="293">IF(P228="","",IF(P228="Muy Baja",0.2,IF(P228="Baja",0.4,IF(P228="Media",0.6,IF(P228="Alta",0.8,IF(P228="Muy Alta",1,))))))</f>
        <v>0.4</v>
      </c>
      <c r="R228" s="393" t="s">
        <v>816</v>
      </c>
      <c r="S228" s="394" t="str">
        <f>IF(OR($R228=[3]Tabla_Impacto!$D$24,$R228=[3]Tabla_Impacto!$D$27,$R228=[3]Tabla_Impacto!$J$24,$R228=[3]Tabla_Impacto!$P$26,$R228=[3]Tabla_Impacto!$V$26,$R228=[3]Tabla_Impacto!$AB$26),"Leve",IF(OR($R228=[3]Tabla_Impacto!$E$24,$R228=[3]Tabla_Impacto!$E$27,$R228=[3]Tabla_Impacto!$K$24,$R228=[3]Tabla_Impacto!$Q$26,$R228=[3]Tabla_Impacto!$W$26,$R228=[3]Tabla_Impacto!$AC$26),"Menor",IF(OR($R228=[3]Tabla_Impacto!$F$24,$R228=[3]Tabla_Impacto!$F$27,$R228=[3]Tabla_Impacto!$L$24,$R228=[3]Tabla_Impacto!$R$26,$R228=[3]Tabla_Impacto!$X$26,$R228=[3]Tabla_Impacto!$AD$26),"Moderado",IF(OR($R228=[3]Tabla_Impacto!$G$24,$R228=[3]Tabla_Impacto!$G$27,$R228=[3]Tabla_Impacto!$M$24,$R228=[3]Tabla_Impacto!$S$26,$R228=[3]Tabla_Impacto!$Y$26,$R228=[3]Tabla_Impacto!$AE$26),"Mayor",IF(OR($R228=[3]Tabla_Impacto!$H$24,$R228=[3]Tabla_Impacto!$H$27,$R228=[3]Tabla_Impacto!$N$24,$R228=[3]Tabla_Impacto!$T$26,$R228=[3]Tabla_Impacto!$Z$26,$R228=[3]Tabla_Impacto!$AF$26),"Catastrófico","")))))</f>
        <v>Menor</v>
      </c>
      <c r="T228" s="385">
        <f t="shared" ref="T228" si="294">IF(S228="","",IF(S228="Leve",0.2,IF(S228="Menor",0.4,IF(S228="Moderado",0.6,IF(S228="Mayor",0.8,IF(S228="Catastrófico",1,))))))</f>
        <v>0.4</v>
      </c>
      <c r="U228" s="386" t="str">
        <f t="shared" ref="U228" si="295">IF(OR(AND(P228="Muy Baja",S228="Leve"),AND(P228="Muy Baja",S228="Menor"),AND(P228="Baja",S228="Leve")),"Bajo",IF(OR(AND(P228="Muy baja",S228="Moderado"),AND(P228="Baja",S228="Menor"),AND(P228="Baja",S228="Moderado"),AND(P228="Media",S228="Leve"),AND(P228="Media",S228="Menor"),AND(P228="Media",S228="Moderado"),AND(P228="Alta",S228="Leve"),AND(P228="Alta",S228="Menor")),"Moderado",IF(OR(AND(P228="Muy Baja",S228="Mayor"),AND(P228="Baja",S228="Mayor"),AND(P228="Media",S228="Mayor"),AND(P228="Alta",S228="Moderado"),AND(P228="Alta",S228="Mayor"),AND(P228="Muy Alta",S228="Leve"),AND(P228="Muy Alta",S228="Menor"),AND(P228="Muy Alta",S228="Moderado"),AND(P228="Muy Alta",S228="Mayor")),"Alto",IF(OR(AND(P228="Muy Baja",S228="Catastrófico"),AND(P228="Baja",S228="Catastrófico"),AND(P228="Media",S228="Catastrófico"),AND(P228="Alta",S228="Catastrófico"),AND(P228="Muy Alta",S228="Catastrófico")),"Extremo",""))))</f>
        <v>Moderado</v>
      </c>
      <c r="V228" s="136" t="s">
        <v>91</v>
      </c>
      <c r="W228" s="116" t="s">
        <v>1464</v>
      </c>
      <c r="X228" s="117" t="s">
        <v>1465</v>
      </c>
      <c r="Y228" s="118" t="s">
        <v>94</v>
      </c>
      <c r="Z228" s="119" t="s">
        <v>1466</v>
      </c>
      <c r="AA228" s="120" t="str">
        <f t="shared" si="5"/>
        <v>Probabilidad</v>
      </c>
      <c r="AB228" s="121" t="s">
        <v>727</v>
      </c>
      <c r="AC228" s="121" t="s">
        <v>728</v>
      </c>
      <c r="AD228" s="122" t="str">
        <f t="shared" si="6"/>
        <v>40%</v>
      </c>
      <c r="AE228" s="121" t="s">
        <v>954</v>
      </c>
      <c r="AF228" s="121" t="s">
        <v>809</v>
      </c>
      <c r="AG228" s="121" t="s">
        <v>731</v>
      </c>
      <c r="AH228" s="123">
        <f>IFERROR(IF(AA228="Probabilidad",(Q228-(+Q228*AD228)),IF(AA228="Impacto",Q228,"")),"")</f>
        <v>0.24</v>
      </c>
      <c r="AI228" s="122">
        <f t="shared" si="7"/>
        <v>0.24</v>
      </c>
      <c r="AJ228" s="387" t="str">
        <f t="shared" ref="AJ228" si="296">IFERROR(IF(AK228="","",IF(AK228&lt;=0.2,"Muy Baja",IF(AK228&lt;=0.4,"Baja",IF(AK228&lt;=0.6,"Media",IF(AK228&lt;=0.8,"Alta","Muy Alta"))))),"")</f>
        <v>Muy Baja</v>
      </c>
      <c r="AK228" s="388">
        <f t="shared" ref="AK228" si="297">IFERROR(LOOKUP(MAX(AI228:AI234)+1,(AI228:AI234)),"")</f>
        <v>3.1103999999999993E-2</v>
      </c>
      <c r="AL228" s="124">
        <f>IFERROR(IF(AA228="Impacto",(T228-(+T228*AD228)),IF(AA228="Probabilidad",T228,"")),"")</f>
        <v>0.4</v>
      </c>
      <c r="AM228" s="389" t="str">
        <f t="shared" ref="AM228" si="298">IFERROR(IF(AN228="","",IF(AN228&lt;=0.2,"Leve",IF(AN228&lt;=0.4,"Menor",IF(AN228&lt;=0.6,"Moderado",IF(AN228&lt;=0.8,"Mayor","Catastrófico"))))),"")</f>
        <v>Menor</v>
      </c>
      <c r="AN228" s="388">
        <f t="shared" ref="AN228" si="299">IFERROR(LOOKUP(MAX(AL228:AL234)+1,(AL228:AL234)),"")</f>
        <v>0.4</v>
      </c>
      <c r="AO228" s="384" t="str">
        <f t="shared" ref="AO228" si="300">IFERROR(IF(OR(AND(AJ228="Muy Baja",AM228="Leve"),AND(AJ228="Muy Baja",AM228="Menor"),AND(AJ228="Baja",AM228="Leve")),"Bajo",IF(OR(AND(AJ228="Muy baja",AM228="Moderado"),AND(AJ228="Baja",AM228="Menor"),AND(AJ228="Baja",AM228="Moderado"),AND(AJ228="Media",AM228="Leve"),AND(AJ228="Media",AM228="Menor"),AND(AJ228="Media",AM228="Moderado"),AND(AJ228="Alta",AM228="Leve"),AND(AJ228="Alta",AM228="Menor")),"Moderado",IF(OR(AND(AJ228="Muy Baja",AM228="Mayor"),AND(AJ228="Baja",AM228="Mayor"),AND(AJ228="Media",AM228="Mayor"),AND(AJ228="Alta",AM228="Moderado"),AND(AJ228="Alta",AM228="Mayor"),AND(AJ228="Muy Alta",AM228="Leve"),AND(AJ228="Muy Alta",AM228="Menor"),AND(AJ228="Muy Alta",AM228="Moderado"),AND(AJ228="Muy Alta",AM228="Mayor")),"Alto",IF(OR(AND(AJ228="Muy Baja",AM228="Catastrófico"),AND(AJ228="Baja",AM228="Catastrófico"),AND(AJ228="Media",AM228="Catastrófico"),AND(AJ228="Alta",AM228="Catastrófico"),AND(AJ228="Muy Alta",AM228="Catastrófico")),"Extremo","")))),"")</f>
        <v>Bajo</v>
      </c>
      <c r="AP228" s="367" t="s">
        <v>821</v>
      </c>
      <c r="AQ228" s="120" t="s">
        <v>105</v>
      </c>
      <c r="AR228" s="134" t="s">
        <v>94</v>
      </c>
      <c r="AS228" s="134" t="s">
        <v>94</v>
      </c>
      <c r="AT228" s="134" t="s">
        <v>94</v>
      </c>
      <c r="AU228" s="134" t="s">
        <v>94</v>
      </c>
      <c r="AV228" s="370" t="s">
        <v>1467</v>
      </c>
      <c r="AW228" s="142" t="s">
        <v>91</v>
      </c>
      <c r="AX228" s="264" t="s">
        <v>2867</v>
      </c>
      <c r="AY228" s="283" t="s">
        <v>2995</v>
      </c>
      <c r="AZ228" s="284"/>
      <c r="BA228" s="143" t="s">
        <v>105</v>
      </c>
      <c r="BB228" s="128"/>
      <c r="BC228" s="128"/>
      <c r="BD228" s="128"/>
      <c r="BE228" s="373" t="s">
        <v>2891</v>
      </c>
      <c r="BF228" s="374"/>
      <c r="BG228" s="374"/>
      <c r="BH228" s="131"/>
      <c r="BI228" s="90"/>
      <c r="BJ228" s="90"/>
      <c r="BK228" s="90"/>
      <c r="BL228" s="90"/>
      <c r="BM228" s="90"/>
      <c r="BN228" s="90"/>
      <c r="BO228" s="90"/>
      <c r="BP228" s="90"/>
      <c r="BQ228" s="90"/>
      <c r="BR228" s="90"/>
      <c r="BS228" s="90"/>
      <c r="BT228" s="90"/>
      <c r="BU228" s="90"/>
      <c r="BV228" s="90"/>
      <c r="BW228" s="90"/>
      <c r="BX228" s="90"/>
      <c r="BY228" s="90"/>
      <c r="BZ228" s="90"/>
      <c r="CA228" s="90"/>
      <c r="CB228" s="90"/>
      <c r="CC228" s="90"/>
      <c r="CD228" s="90"/>
      <c r="CE228" s="90"/>
      <c r="CF228" s="90"/>
      <c r="CG228" s="90"/>
      <c r="CH228" s="90"/>
      <c r="CI228" s="90"/>
      <c r="CJ228" s="90"/>
      <c r="CK228" s="90"/>
      <c r="CL228" s="90"/>
      <c r="CM228" s="90"/>
      <c r="CN228" s="90"/>
      <c r="CO228" s="90"/>
      <c r="CP228" s="90"/>
      <c r="CQ228" s="90"/>
      <c r="CR228" s="90"/>
      <c r="CS228" s="90"/>
      <c r="CT228" s="90"/>
      <c r="CU228" s="90"/>
      <c r="CV228" s="90"/>
      <c r="CW228" s="90"/>
      <c r="CX228" s="90"/>
      <c r="CY228" s="90"/>
      <c r="CZ228" s="90"/>
      <c r="DA228" s="90"/>
      <c r="DB228" s="90"/>
      <c r="DC228" s="90"/>
      <c r="DD228" s="90"/>
      <c r="DE228" s="90"/>
      <c r="DF228" s="90"/>
      <c r="DG228" s="90"/>
      <c r="DH228" s="90"/>
      <c r="DI228" s="90"/>
      <c r="DJ228" s="90"/>
      <c r="DK228" s="90"/>
      <c r="DL228" s="90"/>
      <c r="DM228" s="90"/>
      <c r="DN228" s="90"/>
      <c r="DO228" s="90"/>
      <c r="DP228" s="90"/>
      <c r="DQ228" s="90"/>
      <c r="DR228" s="90"/>
      <c r="DS228" s="90"/>
      <c r="DT228" s="90"/>
      <c r="DU228" s="90"/>
      <c r="DV228" s="90"/>
      <c r="DW228" s="90"/>
      <c r="DX228" s="90"/>
      <c r="DY228" s="90"/>
      <c r="DZ228" s="90"/>
      <c r="EA228" s="90"/>
      <c r="EB228" s="90"/>
      <c r="EC228" s="90"/>
      <c r="ED228" s="90"/>
      <c r="EE228" s="90"/>
      <c r="EF228" s="90"/>
      <c r="EG228" s="90"/>
      <c r="EH228" s="90"/>
      <c r="EI228" s="90"/>
      <c r="EJ228" s="90"/>
      <c r="EK228" s="90"/>
      <c r="EL228" s="90"/>
      <c r="EM228" s="90"/>
      <c r="EN228" s="90"/>
      <c r="EO228" s="90"/>
      <c r="EP228" s="90"/>
      <c r="EQ228" s="90"/>
      <c r="ER228" s="90"/>
      <c r="ES228" s="90"/>
      <c r="ET228" s="90"/>
      <c r="EU228" s="90"/>
      <c r="EV228" s="90"/>
      <c r="EW228" s="90"/>
      <c r="EX228" s="90"/>
      <c r="EY228" s="90"/>
      <c r="EZ228" s="90"/>
      <c r="FA228" s="90"/>
      <c r="FB228" s="90"/>
      <c r="FC228" s="90"/>
      <c r="FD228" s="90"/>
      <c r="FE228" s="90"/>
      <c r="FF228" s="90"/>
      <c r="FG228" s="90"/>
      <c r="FH228" s="90"/>
      <c r="FI228" s="90"/>
      <c r="FJ228" s="90"/>
      <c r="FK228" s="90"/>
      <c r="FL228" s="90"/>
      <c r="FM228" s="90"/>
      <c r="FN228" s="90"/>
      <c r="FO228" s="90"/>
      <c r="FP228" s="90"/>
      <c r="FQ228" s="90"/>
      <c r="FR228" s="90"/>
      <c r="FS228" s="90"/>
      <c r="FT228" s="90"/>
      <c r="FU228" s="90"/>
      <c r="FV228" s="90"/>
      <c r="FW228" s="90"/>
      <c r="FX228" s="90"/>
      <c r="FY228" s="90"/>
      <c r="FZ228" s="90"/>
      <c r="GA228" s="90"/>
      <c r="GB228" s="90"/>
      <c r="GC228" s="90"/>
      <c r="GD228" s="90"/>
      <c r="GE228" s="90"/>
      <c r="GF228" s="90"/>
      <c r="GG228" s="90"/>
      <c r="GH228" s="90"/>
      <c r="GI228" s="90"/>
      <c r="GJ228" s="90"/>
      <c r="GK228" s="90"/>
      <c r="GL228" s="90"/>
      <c r="GM228" s="90"/>
      <c r="GN228" s="90"/>
      <c r="GO228" s="90"/>
      <c r="GP228" s="90"/>
      <c r="GQ228" s="90"/>
      <c r="GR228" s="90"/>
      <c r="GS228" s="90"/>
      <c r="GT228" s="90"/>
      <c r="GU228" s="90"/>
      <c r="GV228" s="90"/>
      <c r="GW228" s="90"/>
      <c r="GX228" s="90"/>
      <c r="GY228" s="90"/>
      <c r="GZ228" s="90"/>
      <c r="HA228" s="90"/>
      <c r="HB228" s="90"/>
      <c r="HC228" s="90"/>
      <c r="HD228" s="90"/>
      <c r="HE228" s="90"/>
      <c r="HF228" s="90"/>
      <c r="HG228" s="90"/>
      <c r="HH228" s="90"/>
      <c r="HI228" s="90"/>
      <c r="HJ228" s="90"/>
      <c r="HK228" s="90"/>
      <c r="HL228" s="90"/>
      <c r="HM228" s="90"/>
      <c r="HN228" s="90"/>
      <c r="HO228" s="90"/>
      <c r="HP228" s="90"/>
      <c r="HQ228" s="90"/>
      <c r="HR228" s="90"/>
      <c r="HS228" s="90"/>
      <c r="HT228" s="90"/>
      <c r="HU228" s="90"/>
      <c r="HV228" s="90"/>
      <c r="HW228" s="90"/>
      <c r="HX228" s="90"/>
      <c r="HY228" s="90"/>
      <c r="HZ228" s="90"/>
      <c r="IA228" s="90"/>
      <c r="IB228" s="90"/>
      <c r="IC228" s="90"/>
      <c r="ID228" s="90"/>
      <c r="IE228" s="90"/>
      <c r="IF228" s="90"/>
      <c r="IG228" s="90"/>
      <c r="IH228" s="90"/>
      <c r="II228" s="90"/>
      <c r="IJ228" s="90"/>
      <c r="IK228" s="90"/>
      <c r="IL228" s="90"/>
      <c r="IM228" s="90"/>
      <c r="IN228" s="90"/>
      <c r="IO228" s="90"/>
      <c r="IP228" s="90"/>
      <c r="IQ228" s="90"/>
      <c r="IR228" s="90"/>
      <c r="IS228" s="90"/>
      <c r="IT228" s="90"/>
      <c r="IU228" s="90"/>
      <c r="IV228" s="90"/>
      <c r="IW228" s="90"/>
      <c r="IX228" s="90"/>
      <c r="IY228" s="90"/>
      <c r="IZ228" s="90"/>
      <c r="JA228" s="90"/>
      <c r="JB228" s="90"/>
      <c r="JC228" s="90"/>
      <c r="JD228" s="90"/>
      <c r="JE228" s="90"/>
      <c r="JF228" s="90"/>
      <c r="JG228" s="90"/>
      <c r="JH228" s="90"/>
      <c r="JI228" s="90"/>
      <c r="JJ228" s="90"/>
      <c r="JK228" s="90"/>
      <c r="JL228" s="90"/>
      <c r="JM228" s="90"/>
      <c r="JN228" s="90"/>
      <c r="JO228" s="90"/>
      <c r="JP228" s="90"/>
      <c r="JQ228" s="90"/>
      <c r="JR228" s="90"/>
      <c r="JS228" s="90"/>
      <c r="JT228" s="90"/>
      <c r="JU228" s="90"/>
      <c r="JV228" s="90"/>
      <c r="JW228" s="90"/>
      <c r="JX228" s="90"/>
      <c r="JY228" s="90"/>
      <c r="JZ228" s="90"/>
      <c r="KA228" s="90"/>
      <c r="KB228" s="90"/>
      <c r="KC228" s="90"/>
      <c r="KD228" s="90"/>
      <c r="KE228" s="90"/>
      <c r="KF228" s="90"/>
      <c r="KG228" s="90"/>
      <c r="KH228" s="90"/>
      <c r="KI228" s="90"/>
      <c r="KJ228" s="90"/>
      <c r="KK228" s="90"/>
      <c r="KL228" s="90"/>
      <c r="KM228" s="90"/>
      <c r="KN228" s="90"/>
      <c r="KO228" s="90"/>
      <c r="KP228" s="90"/>
      <c r="KQ228" s="90"/>
      <c r="KR228" s="90"/>
      <c r="KS228" s="90"/>
      <c r="KT228" s="90"/>
      <c r="KU228" s="90"/>
      <c r="KV228" s="90"/>
      <c r="KW228" s="90"/>
      <c r="KX228" s="90"/>
      <c r="KY228" s="90"/>
      <c r="KZ228" s="90"/>
      <c r="LA228" s="90"/>
      <c r="LB228" s="90"/>
      <c r="LC228" s="90"/>
      <c r="LD228" s="90"/>
      <c r="LE228" s="90"/>
      <c r="LF228" s="90"/>
      <c r="LG228" s="90"/>
      <c r="LH228" s="90"/>
      <c r="LI228" s="90"/>
      <c r="LJ228" s="90"/>
      <c r="LK228" s="90"/>
      <c r="LL228" s="90"/>
      <c r="LM228" s="90"/>
      <c r="LN228" s="90"/>
      <c r="LO228" s="90"/>
      <c r="LP228" s="90"/>
      <c r="LQ228" s="90"/>
      <c r="LR228" s="90"/>
      <c r="LS228" s="90"/>
      <c r="LT228" s="90"/>
      <c r="LU228" s="90"/>
      <c r="LV228" s="90"/>
      <c r="LW228" s="90"/>
      <c r="LX228" s="90"/>
      <c r="LY228" s="90"/>
      <c r="LZ228" s="90"/>
      <c r="MA228" s="90"/>
      <c r="MB228" s="90"/>
      <c r="MC228" s="90"/>
      <c r="MD228" s="90"/>
      <c r="ME228" s="90"/>
      <c r="MF228" s="90"/>
      <c r="MG228" s="90"/>
      <c r="MH228" s="90"/>
      <c r="MI228" s="90"/>
      <c r="MJ228" s="90"/>
      <c r="MK228" s="90"/>
      <c r="ML228" s="90"/>
      <c r="MM228" s="90"/>
      <c r="MN228" s="90"/>
      <c r="MO228" s="90"/>
      <c r="MP228" s="90"/>
      <c r="MQ228" s="90"/>
      <c r="MR228" s="90"/>
      <c r="MS228" s="90"/>
      <c r="MT228" s="90"/>
      <c r="MU228" s="90"/>
      <c r="MV228" s="90"/>
      <c r="MW228" s="90"/>
      <c r="MX228" s="90"/>
      <c r="MY228" s="90"/>
      <c r="MZ228" s="90"/>
      <c r="NA228" s="90"/>
      <c r="NB228" s="90"/>
      <c r="NC228" s="90"/>
      <c r="ND228" s="90"/>
      <c r="NE228" s="90"/>
      <c r="NF228" s="90"/>
      <c r="NG228" s="90"/>
      <c r="NH228" s="90"/>
      <c r="NI228" s="90"/>
      <c r="NJ228" s="90"/>
      <c r="NK228" s="90"/>
      <c r="NL228" s="90"/>
      <c r="NM228" s="90"/>
      <c r="NN228" s="90"/>
      <c r="NO228" s="90"/>
      <c r="NP228" s="90"/>
      <c r="NQ228" s="90"/>
      <c r="NR228" s="90"/>
      <c r="NS228" s="90"/>
      <c r="NT228" s="90"/>
      <c r="NU228" s="90"/>
      <c r="NV228" s="90"/>
      <c r="NW228" s="90"/>
      <c r="NX228" s="90"/>
      <c r="NY228" s="90"/>
      <c r="NZ228" s="90"/>
      <c r="OA228" s="90"/>
      <c r="OB228" s="90"/>
      <c r="OC228" s="90"/>
      <c r="OD228" s="90"/>
      <c r="OE228" s="90"/>
      <c r="OF228" s="90"/>
      <c r="OG228" s="90"/>
      <c r="OH228" s="90"/>
      <c r="OI228" s="90"/>
      <c r="OJ228" s="90"/>
      <c r="OK228" s="90"/>
      <c r="OL228" s="90"/>
      <c r="OM228" s="90"/>
      <c r="ON228" s="90"/>
      <c r="OO228" s="90"/>
      <c r="OP228" s="90"/>
      <c r="OQ228" s="90"/>
      <c r="OR228" s="90"/>
      <c r="OS228" s="90"/>
      <c r="OT228" s="90"/>
      <c r="OU228" s="90"/>
      <c r="OV228" s="90"/>
      <c r="OW228" s="90"/>
      <c r="OX228" s="90"/>
      <c r="OY228" s="90"/>
      <c r="OZ228" s="90"/>
      <c r="PA228" s="90"/>
      <c r="PB228" s="90"/>
      <c r="PC228" s="90"/>
      <c r="PD228" s="90"/>
      <c r="PE228" s="90"/>
      <c r="PF228" s="90"/>
      <c r="PG228" s="90"/>
      <c r="PH228" s="90"/>
      <c r="PI228" s="90"/>
      <c r="PJ228" s="90"/>
      <c r="PK228" s="90"/>
      <c r="PL228" s="90"/>
      <c r="PM228" s="90"/>
      <c r="PN228" s="90"/>
      <c r="PO228" s="90"/>
      <c r="PP228" s="90"/>
      <c r="PQ228" s="90"/>
      <c r="PR228" s="90"/>
      <c r="PS228" s="90"/>
      <c r="PT228" s="90"/>
      <c r="PU228" s="90"/>
      <c r="PV228" s="90"/>
      <c r="PW228" s="90"/>
      <c r="PX228" s="90"/>
      <c r="PY228" s="90"/>
      <c r="PZ228" s="90"/>
      <c r="QA228" s="90"/>
      <c r="QB228" s="90"/>
      <c r="QC228" s="90"/>
      <c r="QD228" s="90"/>
      <c r="QE228" s="90"/>
      <c r="QF228" s="90"/>
      <c r="QG228" s="90"/>
      <c r="QH228" s="90"/>
      <c r="QI228" s="90"/>
      <c r="QJ228" s="90"/>
      <c r="QK228" s="90"/>
      <c r="QL228" s="90"/>
      <c r="QM228" s="90"/>
      <c r="QN228" s="90"/>
      <c r="QO228" s="90"/>
      <c r="QP228" s="90"/>
      <c r="QQ228" s="90"/>
      <c r="QR228" s="90"/>
      <c r="QS228" s="90"/>
      <c r="QT228" s="90"/>
      <c r="QU228" s="90"/>
      <c r="QV228" s="90"/>
      <c r="QW228" s="90"/>
      <c r="QX228" s="90"/>
      <c r="QY228" s="90"/>
      <c r="QZ228" s="90"/>
      <c r="RA228" s="90"/>
      <c r="RB228" s="90"/>
      <c r="RC228" s="90"/>
      <c r="RD228" s="90"/>
      <c r="RE228" s="90"/>
      <c r="RF228" s="90"/>
      <c r="RG228" s="90"/>
      <c r="RH228" s="90"/>
      <c r="RI228" s="90"/>
      <c r="RJ228" s="90"/>
      <c r="RK228" s="90"/>
      <c r="RL228" s="90"/>
      <c r="RM228" s="90"/>
      <c r="RN228" s="90"/>
      <c r="RO228" s="90"/>
      <c r="RP228" s="90"/>
      <c r="RQ228" s="90"/>
      <c r="RR228" s="90"/>
      <c r="RS228" s="90"/>
      <c r="RT228" s="90"/>
      <c r="RU228" s="90"/>
      <c r="RV228" s="90"/>
      <c r="RW228" s="90"/>
      <c r="RX228" s="90"/>
      <c r="RY228" s="90"/>
      <c r="RZ228" s="90"/>
      <c r="SA228" s="90"/>
      <c r="SB228" s="90"/>
      <c r="SC228" s="90"/>
      <c r="SD228" s="90"/>
      <c r="SE228" s="90"/>
      <c r="SF228" s="90"/>
      <c r="SG228" s="90"/>
      <c r="SH228" s="90"/>
      <c r="SI228" s="90"/>
      <c r="SJ228" s="90"/>
      <c r="SK228" s="90"/>
      <c r="SL228" s="90"/>
      <c r="SM228" s="90"/>
      <c r="SN228" s="90"/>
      <c r="SO228" s="90"/>
      <c r="SP228" s="90"/>
      <c r="SQ228" s="90"/>
      <c r="SR228" s="90"/>
      <c r="SS228" s="90"/>
      <c r="ST228" s="90"/>
      <c r="SU228" s="90"/>
      <c r="SV228" s="90"/>
      <c r="SW228" s="90"/>
      <c r="SX228" s="90"/>
      <c r="SY228" s="90"/>
      <c r="SZ228" s="90"/>
      <c r="TA228" s="90"/>
      <c r="TB228" s="90"/>
      <c r="TC228" s="90"/>
      <c r="TD228" s="90"/>
      <c r="TE228" s="90"/>
      <c r="TF228" s="90"/>
      <c r="TG228" s="90"/>
      <c r="TH228" s="90"/>
      <c r="TI228" s="90"/>
      <c r="TJ228" s="90"/>
      <c r="TK228" s="90"/>
      <c r="TL228" s="90"/>
      <c r="TM228" s="90"/>
      <c r="TN228" s="90"/>
      <c r="TO228" s="90"/>
      <c r="TP228" s="90"/>
      <c r="TQ228" s="90"/>
      <c r="TR228" s="90"/>
      <c r="TS228" s="90"/>
      <c r="TT228" s="90"/>
      <c r="TU228" s="90"/>
      <c r="TV228" s="90"/>
      <c r="TW228" s="90"/>
      <c r="TX228" s="90"/>
      <c r="TY228" s="90"/>
      <c r="TZ228" s="90"/>
      <c r="UA228" s="90"/>
      <c r="UB228" s="90"/>
      <c r="UC228" s="90"/>
      <c r="UD228" s="90"/>
      <c r="UE228" s="90"/>
      <c r="UF228" s="90"/>
      <c r="UG228" s="90"/>
      <c r="UH228" s="90"/>
      <c r="UI228" s="90"/>
      <c r="UJ228" s="90"/>
      <c r="UK228" s="90"/>
      <c r="UL228" s="90"/>
      <c r="UM228" s="90"/>
      <c r="UN228" s="90"/>
      <c r="UO228" s="90"/>
      <c r="UP228" s="90"/>
      <c r="UQ228" s="90"/>
      <c r="UR228" s="90"/>
      <c r="US228" s="90"/>
      <c r="UT228" s="90"/>
      <c r="UU228" s="90"/>
      <c r="UV228" s="90"/>
      <c r="UW228" s="90"/>
      <c r="UX228" s="90"/>
      <c r="UY228" s="90"/>
      <c r="UZ228" s="90"/>
      <c r="VA228" s="90"/>
      <c r="VB228" s="90"/>
      <c r="VC228" s="90"/>
      <c r="VD228" s="90"/>
      <c r="VE228" s="90"/>
      <c r="VF228" s="90"/>
      <c r="VG228" s="90"/>
      <c r="VH228" s="90"/>
      <c r="VI228" s="90"/>
      <c r="VJ228" s="90"/>
      <c r="VK228" s="90"/>
      <c r="VL228" s="90"/>
      <c r="VM228" s="90"/>
      <c r="VN228" s="90"/>
      <c r="VO228" s="90"/>
      <c r="VP228" s="90"/>
      <c r="VQ228" s="90"/>
      <c r="VR228" s="90"/>
      <c r="VS228" s="90"/>
      <c r="VT228" s="90"/>
      <c r="VU228" s="90"/>
      <c r="VV228" s="90"/>
      <c r="VW228" s="90"/>
      <c r="VX228" s="90"/>
      <c r="VY228" s="90"/>
      <c r="VZ228" s="90"/>
      <c r="WA228" s="90"/>
      <c r="WB228" s="90"/>
      <c r="WC228" s="90"/>
      <c r="WD228" s="90"/>
      <c r="WE228" s="90"/>
      <c r="WF228" s="90"/>
      <c r="WG228" s="90"/>
      <c r="WH228" s="90"/>
      <c r="WI228" s="90"/>
      <c r="WJ228" s="90"/>
      <c r="WK228" s="90"/>
      <c r="WL228" s="90"/>
      <c r="WM228" s="90"/>
      <c r="WN228" s="90"/>
      <c r="WO228" s="90"/>
      <c r="WP228" s="90"/>
      <c r="WQ228" s="90"/>
      <c r="WR228" s="90"/>
      <c r="WS228" s="90"/>
      <c r="WT228" s="90"/>
      <c r="WU228" s="90"/>
      <c r="WV228" s="90"/>
      <c r="WW228" s="90"/>
      <c r="WX228" s="90"/>
      <c r="WY228" s="90"/>
      <c r="WZ228" s="90"/>
      <c r="XA228" s="90"/>
      <c r="XB228" s="90"/>
      <c r="XC228" s="90"/>
      <c r="XD228" s="90"/>
      <c r="XE228" s="90"/>
      <c r="XF228" s="90"/>
      <c r="XG228" s="90"/>
      <c r="XH228" s="90"/>
      <c r="XI228" s="90"/>
      <c r="XJ228" s="90"/>
      <c r="XK228" s="90"/>
      <c r="XL228" s="90"/>
      <c r="XM228" s="90"/>
      <c r="XN228" s="90"/>
      <c r="XO228" s="90"/>
      <c r="XP228" s="90"/>
      <c r="XQ228" s="90"/>
      <c r="XR228" s="90"/>
      <c r="XS228" s="90"/>
      <c r="XT228" s="90"/>
      <c r="XU228" s="90"/>
      <c r="XV228" s="90"/>
      <c r="XW228" s="90"/>
      <c r="XX228" s="90"/>
      <c r="XY228" s="90"/>
      <c r="XZ228" s="90"/>
      <c r="YA228" s="90"/>
      <c r="YB228" s="90"/>
      <c r="YC228" s="90"/>
      <c r="YD228" s="90"/>
      <c r="YE228" s="90"/>
      <c r="YF228" s="90"/>
      <c r="YG228" s="90"/>
      <c r="YH228" s="90"/>
      <c r="YI228" s="90"/>
      <c r="YJ228" s="90"/>
      <c r="YK228" s="90"/>
      <c r="YL228" s="90"/>
      <c r="YM228" s="90"/>
      <c r="YN228" s="90"/>
      <c r="YO228" s="90"/>
      <c r="YP228" s="90"/>
      <c r="YQ228" s="90"/>
      <c r="YR228" s="90"/>
      <c r="YS228" s="90"/>
      <c r="YT228" s="90"/>
      <c r="YU228" s="90"/>
      <c r="YV228" s="90"/>
      <c r="YW228" s="90"/>
      <c r="YX228" s="90"/>
      <c r="YY228" s="90"/>
      <c r="YZ228" s="90"/>
      <c r="ZA228" s="90"/>
      <c r="ZB228" s="90"/>
      <c r="ZC228" s="90"/>
      <c r="ZD228" s="90"/>
      <c r="ZE228" s="90"/>
      <c r="ZF228" s="90"/>
      <c r="ZG228" s="90"/>
      <c r="ZH228" s="90"/>
      <c r="ZI228" s="90"/>
      <c r="ZJ228" s="90"/>
      <c r="ZK228" s="90"/>
      <c r="ZL228" s="90"/>
      <c r="ZM228" s="90"/>
      <c r="ZN228" s="90"/>
      <c r="ZO228" s="90"/>
      <c r="ZP228" s="90"/>
      <c r="ZQ228" s="90"/>
      <c r="ZR228" s="90"/>
      <c r="ZS228" s="90"/>
      <c r="ZT228" s="90"/>
      <c r="ZU228" s="90"/>
      <c r="ZV228" s="90"/>
      <c r="ZW228" s="90"/>
      <c r="ZX228" s="90"/>
      <c r="ZY228" s="90"/>
      <c r="ZZ228" s="90"/>
      <c r="AAA228" s="90"/>
      <c r="AAB228" s="90"/>
      <c r="AAC228" s="90"/>
      <c r="AAD228" s="90"/>
      <c r="AAE228" s="90"/>
      <c r="AAF228" s="90"/>
      <c r="AAG228" s="90"/>
      <c r="AAH228" s="90"/>
      <c r="AAI228" s="90"/>
      <c r="AAJ228" s="90"/>
      <c r="AAK228" s="90"/>
      <c r="AAL228" s="90"/>
      <c r="AAM228" s="90"/>
      <c r="AAN228" s="90"/>
      <c r="AAO228" s="90"/>
      <c r="AAP228" s="90"/>
      <c r="AAQ228" s="90"/>
      <c r="AAR228" s="90"/>
      <c r="AAS228" s="90"/>
      <c r="AAT228" s="90"/>
      <c r="AAU228" s="90"/>
      <c r="AAV228" s="90"/>
      <c r="AAW228" s="90"/>
      <c r="AAX228" s="90"/>
      <c r="AAY228" s="90"/>
      <c r="AAZ228" s="90"/>
      <c r="ABA228" s="90"/>
      <c r="ABB228" s="90"/>
      <c r="ABC228" s="90"/>
      <c r="ABD228" s="90"/>
      <c r="ABE228" s="90"/>
      <c r="ABF228" s="90"/>
      <c r="ABG228" s="90"/>
      <c r="ABH228" s="90"/>
      <c r="ABI228" s="90"/>
      <c r="ABJ228" s="90"/>
      <c r="ABK228" s="90"/>
      <c r="ABL228" s="90"/>
      <c r="ABM228" s="90"/>
      <c r="ABN228" s="90"/>
      <c r="ABO228" s="90"/>
      <c r="ABP228" s="90"/>
      <c r="ABQ228" s="90"/>
      <c r="ABR228" s="90"/>
      <c r="ABS228" s="90"/>
      <c r="ABT228" s="90"/>
      <c r="ABU228" s="90"/>
      <c r="ABV228" s="90"/>
      <c r="ABW228" s="90"/>
      <c r="ABX228" s="90"/>
      <c r="ABY228" s="90"/>
      <c r="ABZ228" s="90"/>
      <c r="ACA228" s="90"/>
      <c r="ACB228" s="90"/>
      <c r="ACC228" s="90"/>
      <c r="ACD228" s="90"/>
      <c r="ACE228" s="90"/>
      <c r="ACF228" s="90"/>
      <c r="ACG228" s="90"/>
      <c r="ACH228" s="90"/>
      <c r="ACI228" s="90"/>
      <c r="ACJ228" s="90"/>
      <c r="ACK228" s="90"/>
      <c r="ACL228" s="90"/>
      <c r="ACM228" s="90"/>
      <c r="ACN228" s="90"/>
      <c r="ACO228" s="90"/>
      <c r="ACP228" s="90"/>
      <c r="ACQ228" s="90"/>
      <c r="ACR228" s="90"/>
      <c r="ACS228" s="90"/>
      <c r="ACT228" s="90"/>
      <c r="ACU228" s="90"/>
      <c r="ACV228" s="90"/>
      <c r="ACW228" s="90"/>
      <c r="ACX228" s="90"/>
      <c r="ACY228" s="90"/>
      <c r="ACZ228" s="90"/>
      <c r="ADA228" s="90"/>
      <c r="ADB228" s="90"/>
      <c r="ADC228" s="90"/>
      <c r="ADD228" s="90"/>
      <c r="ADE228" s="90"/>
      <c r="ADF228" s="90"/>
      <c r="ADG228" s="90"/>
      <c r="ADH228" s="90"/>
      <c r="ADI228" s="90"/>
      <c r="ADJ228" s="90"/>
      <c r="ADK228" s="90"/>
      <c r="ADL228" s="90"/>
      <c r="ADM228" s="90"/>
      <c r="ADN228" s="90"/>
      <c r="ADO228" s="90"/>
      <c r="ADP228" s="90"/>
      <c r="ADQ228" s="90"/>
      <c r="ADR228" s="90"/>
      <c r="ADS228" s="90"/>
      <c r="ADT228" s="90"/>
      <c r="ADU228" s="90"/>
      <c r="ADV228" s="90"/>
      <c r="ADW228" s="90"/>
      <c r="ADX228" s="90"/>
      <c r="ADY228" s="90"/>
      <c r="ADZ228" s="90"/>
      <c r="AEA228" s="90"/>
      <c r="AEB228" s="90"/>
      <c r="AEC228" s="90"/>
      <c r="AED228" s="90"/>
      <c r="AEE228" s="90"/>
      <c r="AEF228" s="90"/>
      <c r="AEG228" s="90"/>
      <c r="AEH228" s="90"/>
      <c r="AEI228" s="90"/>
      <c r="AEJ228" s="90"/>
      <c r="AEK228" s="90"/>
      <c r="AEL228" s="90"/>
      <c r="AEM228" s="90"/>
      <c r="AEN228" s="90"/>
      <c r="AEO228" s="90"/>
      <c r="AEP228" s="90"/>
      <c r="AEQ228" s="90"/>
      <c r="AER228" s="90"/>
      <c r="AES228" s="90"/>
      <c r="AET228" s="90"/>
      <c r="AEU228" s="90"/>
      <c r="AEV228" s="90"/>
      <c r="AEW228" s="90"/>
      <c r="AEX228" s="90"/>
      <c r="AEY228" s="90"/>
      <c r="AEZ228" s="90"/>
      <c r="AFA228" s="90"/>
      <c r="AFB228" s="90"/>
      <c r="AFC228" s="90"/>
      <c r="AFD228" s="90"/>
      <c r="AFE228" s="90"/>
      <c r="AFF228" s="90"/>
      <c r="AFG228" s="90"/>
      <c r="AFH228" s="90"/>
      <c r="AFI228" s="90"/>
      <c r="AFJ228" s="90"/>
      <c r="AFK228" s="90"/>
      <c r="AFL228" s="90"/>
      <c r="AFM228" s="90"/>
      <c r="AFN228" s="90"/>
      <c r="AFO228" s="90"/>
      <c r="AFP228" s="90"/>
      <c r="AFQ228" s="90"/>
      <c r="AFR228" s="90"/>
      <c r="AFS228" s="90"/>
      <c r="AFT228" s="90"/>
      <c r="AFU228" s="90"/>
      <c r="AFV228" s="90"/>
      <c r="AFW228" s="90"/>
      <c r="AFX228" s="90"/>
      <c r="AFY228" s="90"/>
      <c r="AFZ228" s="90"/>
      <c r="AGA228" s="90"/>
      <c r="AGB228" s="90"/>
      <c r="AGC228" s="90"/>
      <c r="AGD228" s="90"/>
      <c r="AGE228" s="90"/>
      <c r="AGF228" s="90"/>
      <c r="AGG228" s="90"/>
      <c r="AGH228" s="90"/>
      <c r="AGI228" s="90"/>
      <c r="AGJ228" s="90"/>
      <c r="AGK228" s="90"/>
      <c r="AGL228" s="90"/>
      <c r="AGM228" s="90"/>
      <c r="AGN228" s="90"/>
      <c r="AGO228" s="90"/>
      <c r="AGP228" s="90"/>
      <c r="AGQ228" s="90"/>
      <c r="AGR228" s="90"/>
      <c r="AGS228" s="90"/>
      <c r="AGT228" s="90"/>
      <c r="AGU228" s="90"/>
      <c r="AGV228" s="90"/>
      <c r="AGW228" s="90"/>
      <c r="AGX228" s="90"/>
      <c r="AGY228" s="90"/>
      <c r="AGZ228" s="90"/>
      <c r="AHA228" s="90"/>
      <c r="AHB228" s="90"/>
      <c r="AHC228" s="90"/>
      <c r="AHD228" s="90"/>
      <c r="AHE228" s="90"/>
      <c r="AHF228" s="90"/>
      <c r="AHG228" s="90"/>
      <c r="AHH228" s="90"/>
      <c r="AHI228" s="90"/>
      <c r="AHJ228" s="90"/>
      <c r="AHK228" s="90"/>
      <c r="AHL228" s="90"/>
      <c r="AHM228" s="90"/>
      <c r="AHN228" s="90"/>
      <c r="AHO228" s="90"/>
      <c r="AHP228" s="90"/>
      <c r="AHQ228" s="90"/>
      <c r="AHR228" s="90"/>
      <c r="AHS228" s="90"/>
      <c r="AHT228" s="90"/>
      <c r="AHU228" s="90"/>
      <c r="AHV228" s="90"/>
      <c r="AHW228" s="90"/>
      <c r="AHX228" s="90"/>
      <c r="AHY228" s="90"/>
      <c r="AHZ228" s="90"/>
      <c r="AIA228" s="90"/>
      <c r="AIB228" s="90"/>
      <c r="AIC228" s="90"/>
      <c r="AID228" s="90"/>
      <c r="AIE228" s="90"/>
      <c r="AIF228" s="90"/>
      <c r="AIG228" s="90"/>
      <c r="AIH228" s="90"/>
      <c r="AII228" s="90"/>
      <c r="AIJ228" s="90"/>
      <c r="AIK228" s="90"/>
      <c r="AIL228" s="90"/>
      <c r="AIM228" s="90"/>
      <c r="AIN228" s="90"/>
      <c r="AIO228" s="90"/>
      <c r="AIP228" s="90"/>
      <c r="AIQ228" s="90"/>
      <c r="AIR228" s="90"/>
      <c r="AIS228" s="90"/>
      <c r="AIT228" s="90"/>
      <c r="AIU228" s="90"/>
      <c r="AIV228" s="90"/>
      <c r="AIW228" s="90"/>
      <c r="AIX228" s="90"/>
      <c r="AIY228" s="90"/>
      <c r="AIZ228" s="90"/>
      <c r="AJA228" s="90"/>
      <c r="AJB228" s="90"/>
      <c r="AJC228" s="90"/>
      <c r="AJD228" s="90"/>
      <c r="AJE228" s="90"/>
      <c r="AJF228" s="90"/>
      <c r="AJG228" s="90"/>
      <c r="AJH228" s="90"/>
      <c r="AJI228" s="90"/>
      <c r="AJJ228" s="90"/>
      <c r="AJK228" s="90"/>
      <c r="AJL228" s="90"/>
      <c r="AJM228" s="90"/>
      <c r="AJN228" s="90"/>
      <c r="AJO228" s="90"/>
      <c r="AJP228" s="90"/>
      <c r="AJQ228" s="90"/>
      <c r="AJR228" s="90"/>
      <c r="AJS228" s="90"/>
      <c r="AJT228" s="90"/>
      <c r="AJU228" s="90"/>
      <c r="AJV228" s="90"/>
      <c r="AJW228" s="90"/>
      <c r="AJX228" s="90"/>
      <c r="AJY228" s="90"/>
      <c r="AJZ228" s="90"/>
      <c r="AKA228" s="90"/>
      <c r="AKB228" s="90"/>
      <c r="AKC228" s="90"/>
      <c r="AKD228" s="90"/>
      <c r="AKE228" s="90"/>
      <c r="AKF228" s="90"/>
      <c r="AKG228" s="90"/>
      <c r="AKH228" s="90"/>
      <c r="AKI228" s="90"/>
      <c r="AKJ228" s="90"/>
      <c r="AKK228" s="90"/>
      <c r="AKL228" s="90"/>
      <c r="AKM228" s="90"/>
      <c r="AKN228" s="90"/>
      <c r="AKO228" s="90"/>
      <c r="AKP228" s="90"/>
      <c r="AKQ228" s="90"/>
      <c r="AKR228" s="90"/>
      <c r="AKS228" s="90"/>
      <c r="AKT228" s="90"/>
      <c r="AKU228" s="90"/>
      <c r="AKV228" s="90"/>
      <c r="AKW228" s="90"/>
      <c r="AKX228" s="90"/>
      <c r="AKY228" s="90"/>
      <c r="AKZ228" s="90"/>
      <c r="ALA228" s="90"/>
      <c r="ALB228" s="90"/>
      <c r="ALC228" s="90"/>
      <c r="ALD228" s="90"/>
      <c r="ALE228" s="90"/>
      <c r="ALF228" s="90"/>
      <c r="ALG228" s="90"/>
      <c r="ALH228" s="90"/>
      <c r="ALI228" s="90"/>
      <c r="ALJ228" s="90"/>
      <c r="ALK228" s="90"/>
      <c r="ALL228" s="90"/>
      <c r="ALM228" s="90"/>
      <c r="ALN228" s="90"/>
      <c r="ALO228" s="90"/>
      <c r="ALP228" s="90"/>
      <c r="ALQ228" s="90"/>
      <c r="ALR228" s="90"/>
      <c r="ALS228" s="90"/>
      <c r="ALT228" s="90"/>
      <c r="ALU228" s="90"/>
      <c r="ALV228" s="90"/>
      <c r="ALW228" s="90"/>
      <c r="ALX228" s="90"/>
      <c r="ALY228" s="90"/>
      <c r="ALZ228" s="90"/>
      <c r="AMA228" s="90"/>
      <c r="AMB228" s="90"/>
      <c r="AMC228" s="90"/>
      <c r="AMD228" s="90"/>
      <c r="AME228" s="90"/>
      <c r="AMF228" s="90"/>
      <c r="AMG228" s="90"/>
      <c r="AMH228" s="90"/>
    </row>
    <row r="229" spans="1:1022" ht="99.75" customHeight="1" x14ac:dyDescent="0.3">
      <c r="A229" s="430">
        <v>64</v>
      </c>
      <c r="B229" s="433" t="s">
        <v>712</v>
      </c>
      <c r="C229" s="367"/>
      <c r="D229" s="433" t="s">
        <v>245</v>
      </c>
      <c r="E229" s="433" t="s">
        <v>246</v>
      </c>
      <c r="F229" s="427"/>
      <c r="G229" s="424"/>
      <c r="H229" s="368"/>
      <c r="I229" s="425"/>
      <c r="J229" s="136" t="s">
        <v>735</v>
      </c>
      <c r="K229" s="137" t="s">
        <v>1468</v>
      </c>
      <c r="L229" s="425"/>
      <c r="M229" s="425"/>
      <c r="N229" s="426"/>
      <c r="O229" s="369"/>
      <c r="P229" s="391"/>
      <c r="Q229" s="385"/>
      <c r="R229" s="393"/>
      <c r="S229" s="394"/>
      <c r="T229" s="385"/>
      <c r="U229" s="386"/>
      <c r="V229" s="136" t="s">
        <v>112</v>
      </c>
      <c r="W229" s="116" t="s">
        <v>1469</v>
      </c>
      <c r="X229" s="117" t="s">
        <v>1470</v>
      </c>
      <c r="Y229" s="118" t="s">
        <v>1471</v>
      </c>
      <c r="Z229" s="119" t="s">
        <v>1466</v>
      </c>
      <c r="AA229" s="120" t="str">
        <f t="shared" si="5"/>
        <v>Probabilidad</v>
      </c>
      <c r="AB229" s="121" t="s">
        <v>727</v>
      </c>
      <c r="AC229" s="121" t="s">
        <v>728</v>
      </c>
      <c r="AD229" s="122" t="str">
        <f t="shared" si="6"/>
        <v>40%</v>
      </c>
      <c r="AE229" s="121" t="s">
        <v>729</v>
      </c>
      <c r="AF229" s="121" t="s">
        <v>730</v>
      </c>
      <c r="AG229" s="121" t="s">
        <v>731</v>
      </c>
      <c r="AH229" s="123">
        <f>IFERROR(IF(AND(AA228="Probabilidad",AA229="Probabilidad"),(AI228-(+AI228*AD229)),IF(AND(AA229="Probabilidad",AA228="Impacto"),(AI228-(+AI228*AD229)),IF(AA229="Impacto",AI228,""))),"")</f>
        <v>0.14399999999999999</v>
      </c>
      <c r="AI229" s="122">
        <f t="shared" si="7"/>
        <v>0.14399999999999999</v>
      </c>
      <c r="AJ229" s="387"/>
      <c r="AK229" s="388"/>
      <c r="AL229" s="124">
        <f t="shared" ref="AL229:AL234" si="301">IFERROR(IF(AND(AA228="Impacto",AA229="Impacto"),(AL228-(+AL228*AD229)),IF(AND(AA229="Impacto",AA228="Probabilidad"),(AL228-(+AL228*AD229)),IF(AA229="Probabilidad",AL228,""))),"")</f>
        <v>0.4</v>
      </c>
      <c r="AM229" s="389"/>
      <c r="AN229" s="388"/>
      <c r="AO229" s="384"/>
      <c r="AP229" s="367"/>
      <c r="AQ229" s="120" t="s">
        <v>118</v>
      </c>
      <c r="AR229" s="134" t="s">
        <v>94</v>
      </c>
      <c r="AS229" s="134" t="s">
        <v>94</v>
      </c>
      <c r="AT229" s="134" t="s">
        <v>94</v>
      </c>
      <c r="AU229" s="134" t="s">
        <v>94</v>
      </c>
      <c r="AV229" s="371"/>
      <c r="AW229" s="142" t="s">
        <v>112</v>
      </c>
      <c r="AX229" s="264" t="s">
        <v>2866</v>
      </c>
      <c r="AY229" s="285" t="s">
        <v>2996</v>
      </c>
      <c r="AZ229" s="284" t="s">
        <v>2997</v>
      </c>
      <c r="BA229" s="143" t="s">
        <v>118</v>
      </c>
      <c r="BB229" s="128"/>
      <c r="BC229" s="128"/>
      <c r="BD229" s="128"/>
      <c r="BE229" s="373"/>
      <c r="BF229" s="374"/>
      <c r="BG229" s="374"/>
      <c r="BH229" s="131"/>
    </row>
    <row r="230" spans="1:1022" ht="78.75" customHeight="1" x14ac:dyDescent="0.3">
      <c r="A230" s="430">
        <v>64</v>
      </c>
      <c r="B230" s="433" t="s">
        <v>712</v>
      </c>
      <c r="C230" s="367"/>
      <c r="D230" s="433" t="s">
        <v>245</v>
      </c>
      <c r="E230" s="433" t="s">
        <v>246</v>
      </c>
      <c r="F230" s="427"/>
      <c r="G230" s="424"/>
      <c r="H230" s="368"/>
      <c r="I230" s="425"/>
      <c r="J230" s="136" t="s">
        <v>741</v>
      </c>
      <c r="K230" s="137" t="s">
        <v>1472</v>
      </c>
      <c r="L230" s="425"/>
      <c r="M230" s="425"/>
      <c r="N230" s="426"/>
      <c r="O230" s="369"/>
      <c r="P230" s="391"/>
      <c r="Q230" s="385"/>
      <c r="R230" s="393"/>
      <c r="S230" s="394"/>
      <c r="T230" s="385"/>
      <c r="U230" s="386"/>
      <c r="V230" s="136" t="s">
        <v>124</v>
      </c>
      <c r="W230" s="116" t="s">
        <v>1473</v>
      </c>
      <c r="X230" s="117" t="s">
        <v>1474</v>
      </c>
      <c r="Y230" s="118" t="s">
        <v>1475</v>
      </c>
      <c r="Z230" s="119" t="s">
        <v>1466</v>
      </c>
      <c r="AA230" s="120" t="str">
        <f t="shared" si="5"/>
        <v>Probabilidad</v>
      </c>
      <c r="AB230" s="121" t="s">
        <v>727</v>
      </c>
      <c r="AC230" s="121" t="s">
        <v>728</v>
      </c>
      <c r="AD230" s="122" t="str">
        <f t="shared" si="6"/>
        <v>40%</v>
      </c>
      <c r="AE230" s="121" t="s">
        <v>729</v>
      </c>
      <c r="AF230" s="121" t="s">
        <v>730</v>
      </c>
      <c r="AG230" s="121" t="s">
        <v>731</v>
      </c>
      <c r="AH230" s="123">
        <f t="shared" ref="AH230:AH234" si="302">IFERROR(IF(AND(AA229="Probabilidad",AA230="Probabilidad"),(AI229-(+AI229*AD230)),IF(AND(AA230="Probabilidad",AA229="Impacto"),(AI229-(+AI229*AD230)),IF(AA230="Impacto",AI229,""))),"")</f>
        <v>8.6399999999999991E-2</v>
      </c>
      <c r="AI230" s="122">
        <f t="shared" si="7"/>
        <v>8.6399999999999991E-2</v>
      </c>
      <c r="AJ230" s="387"/>
      <c r="AK230" s="388"/>
      <c r="AL230" s="124">
        <f t="shared" si="301"/>
        <v>0.4</v>
      </c>
      <c r="AM230" s="389"/>
      <c r="AN230" s="388"/>
      <c r="AO230" s="384"/>
      <c r="AP230" s="367"/>
      <c r="AQ230" s="120" t="s">
        <v>128</v>
      </c>
      <c r="AR230" s="134" t="s">
        <v>94</v>
      </c>
      <c r="AS230" s="134" t="s">
        <v>94</v>
      </c>
      <c r="AT230" s="134" t="s">
        <v>94</v>
      </c>
      <c r="AU230" s="134" t="s">
        <v>94</v>
      </c>
      <c r="AV230" s="371"/>
      <c r="AW230" s="142" t="s">
        <v>124</v>
      </c>
      <c r="AX230" s="264" t="s">
        <v>2867</v>
      </c>
      <c r="AY230" s="283" t="s">
        <v>2998</v>
      </c>
      <c r="AZ230" s="286" t="s">
        <v>2999</v>
      </c>
      <c r="BA230" s="143" t="s">
        <v>128</v>
      </c>
      <c r="BB230" s="128"/>
      <c r="BC230" s="128"/>
      <c r="BD230" s="128"/>
      <c r="BE230" s="373"/>
      <c r="BF230" s="374"/>
      <c r="BG230" s="374"/>
      <c r="BH230" s="131"/>
    </row>
    <row r="231" spans="1:1022" ht="93.75" customHeight="1" x14ac:dyDescent="0.3">
      <c r="A231" s="430">
        <v>64</v>
      </c>
      <c r="B231" s="433" t="s">
        <v>712</v>
      </c>
      <c r="C231" s="367"/>
      <c r="D231" s="433" t="s">
        <v>245</v>
      </c>
      <c r="E231" s="433" t="s">
        <v>246</v>
      </c>
      <c r="F231" s="427"/>
      <c r="G231" s="424"/>
      <c r="H231" s="368"/>
      <c r="I231" s="425"/>
      <c r="J231" s="136" t="s">
        <v>749</v>
      </c>
      <c r="K231" s="137" t="s">
        <v>1476</v>
      </c>
      <c r="L231" s="425"/>
      <c r="M231" s="425"/>
      <c r="N231" s="426"/>
      <c r="O231" s="369"/>
      <c r="P231" s="391"/>
      <c r="Q231" s="385"/>
      <c r="R231" s="393"/>
      <c r="S231" s="394"/>
      <c r="T231" s="385"/>
      <c r="U231" s="386"/>
      <c r="V231" s="136" t="s">
        <v>131</v>
      </c>
      <c r="W231" s="116" t="s">
        <v>1477</v>
      </c>
      <c r="X231" s="117" t="s">
        <v>1478</v>
      </c>
      <c r="Y231" s="118" t="s">
        <v>1475</v>
      </c>
      <c r="Z231" s="119" t="s">
        <v>1466</v>
      </c>
      <c r="AA231" s="120" t="str">
        <f t="shared" si="5"/>
        <v>Probabilidad</v>
      </c>
      <c r="AB231" s="121" t="s">
        <v>727</v>
      </c>
      <c r="AC231" s="121" t="s">
        <v>728</v>
      </c>
      <c r="AD231" s="122" t="str">
        <f t="shared" si="6"/>
        <v>40%</v>
      </c>
      <c r="AE231" s="121" t="s">
        <v>729</v>
      </c>
      <c r="AF231" s="121" t="s">
        <v>730</v>
      </c>
      <c r="AG231" s="121" t="s">
        <v>731</v>
      </c>
      <c r="AH231" s="123">
        <f t="shared" si="302"/>
        <v>5.183999999999999E-2</v>
      </c>
      <c r="AI231" s="122">
        <f t="shared" si="7"/>
        <v>5.183999999999999E-2</v>
      </c>
      <c r="AJ231" s="387"/>
      <c r="AK231" s="388"/>
      <c r="AL231" s="124">
        <f t="shared" si="301"/>
        <v>0.4</v>
      </c>
      <c r="AM231" s="389"/>
      <c r="AN231" s="388"/>
      <c r="AO231" s="384"/>
      <c r="AP231" s="367"/>
      <c r="AQ231" s="120" t="s">
        <v>136</v>
      </c>
      <c r="AR231" s="134" t="s">
        <v>94</v>
      </c>
      <c r="AS231" s="134" t="s">
        <v>94</v>
      </c>
      <c r="AT231" s="134" t="s">
        <v>94</v>
      </c>
      <c r="AU231" s="134" t="s">
        <v>94</v>
      </c>
      <c r="AV231" s="371"/>
      <c r="AW231" s="142" t="s">
        <v>131</v>
      </c>
      <c r="AX231" s="264" t="s">
        <v>2866</v>
      </c>
      <c r="AY231" s="283" t="s">
        <v>3000</v>
      </c>
      <c r="AZ231" s="284" t="s">
        <v>3001</v>
      </c>
      <c r="BA231" s="143" t="s">
        <v>136</v>
      </c>
      <c r="BB231" s="128"/>
      <c r="BC231" s="128"/>
      <c r="BD231" s="128"/>
      <c r="BE231" s="373"/>
      <c r="BF231" s="374"/>
      <c r="BG231" s="374"/>
      <c r="BH231" s="131"/>
    </row>
    <row r="232" spans="1:1022" ht="73.5" customHeight="1" x14ac:dyDescent="0.3">
      <c r="A232" s="430">
        <v>64</v>
      </c>
      <c r="B232" s="433" t="s">
        <v>712</v>
      </c>
      <c r="C232" s="367"/>
      <c r="D232" s="433" t="s">
        <v>245</v>
      </c>
      <c r="E232" s="433" t="s">
        <v>246</v>
      </c>
      <c r="F232" s="427"/>
      <c r="G232" s="424"/>
      <c r="H232" s="368"/>
      <c r="I232" s="425"/>
      <c r="J232" s="136" t="s">
        <v>756</v>
      </c>
      <c r="K232" s="137" t="s">
        <v>1479</v>
      </c>
      <c r="L232" s="425"/>
      <c r="M232" s="425"/>
      <c r="N232" s="426"/>
      <c r="O232" s="369"/>
      <c r="P232" s="391"/>
      <c r="Q232" s="385"/>
      <c r="R232" s="393"/>
      <c r="S232" s="394"/>
      <c r="T232" s="385"/>
      <c r="U232" s="386"/>
      <c r="V232" s="136" t="s">
        <v>139</v>
      </c>
      <c r="W232" s="116" t="s">
        <v>1480</v>
      </c>
      <c r="X232" s="117" t="s">
        <v>1481</v>
      </c>
      <c r="Y232" s="118" t="s">
        <v>94</v>
      </c>
      <c r="Z232" s="119" t="s">
        <v>1466</v>
      </c>
      <c r="AA232" s="120" t="str">
        <f t="shared" si="5"/>
        <v>Probabilidad</v>
      </c>
      <c r="AB232" s="121" t="s">
        <v>727</v>
      </c>
      <c r="AC232" s="121" t="s">
        <v>728</v>
      </c>
      <c r="AD232" s="122" t="str">
        <f t="shared" si="6"/>
        <v>40%</v>
      </c>
      <c r="AE232" s="121" t="s">
        <v>954</v>
      </c>
      <c r="AF232" s="121" t="s">
        <v>809</v>
      </c>
      <c r="AG232" s="121" t="s">
        <v>955</v>
      </c>
      <c r="AH232" s="123">
        <f t="shared" si="302"/>
        <v>3.1103999999999993E-2</v>
      </c>
      <c r="AI232" s="122">
        <f t="shared" si="7"/>
        <v>3.1103999999999993E-2</v>
      </c>
      <c r="AJ232" s="387"/>
      <c r="AK232" s="388"/>
      <c r="AL232" s="124">
        <f t="shared" si="301"/>
        <v>0.4</v>
      </c>
      <c r="AM232" s="389"/>
      <c r="AN232" s="388"/>
      <c r="AO232" s="384"/>
      <c r="AP232" s="367"/>
      <c r="AQ232" s="120" t="s">
        <v>145</v>
      </c>
      <c r="AR232" s="134" t="s">
        <v>94</v>
      </c>
      <c r="AS232" s="134" t="s">
        <v>94</v>
      </c>
      <c r="AT232" s="134" t="s">
        <v>94</v>
      </c>
      <c r="AU232" s="134" t="s">
        <v>94</v>
      </c>
      <c r="AV232" s="371"/>
      <c r="AW232" s="142" t="s">
        <v>139</v>
      </c>
      <c r="AX232" s="264" t="s">
        <v>2867</v>
      </c>
      <c r="AY232" s="283" t="s">
        <v>3002</v>
      </c>
      <c r="AZ232" s="284" t="s">
        <v>3003</v>
      </c>
      <c r="BA232" s="143" t="s">
        <v>145</v>
      </c>
      <c r="BB232" s="128"/>
      <c r="BC232" s="128"/>
      <c r="BD232" s="128"/>
      <c r="BE232" s="373"/>
      <c r="BF232" s="374"/>
      <c r="BG232" s="374"/>
      <c r="BH232" s="131"/>
    </row>
    <row r="233" spans="1:1022" ht="18.95" customHeight="1" x14ac:dyDescent="0.3">
      <c r="A233" s="430">
        <v>64</v>
      </c>
      <c r="B233" s="433" t="s">
        <v>712</v>
      </c>
      <c r="C233" s="367"/>
      <c r="D233" s="433" t="s">
        <v>245</v>
      </c>
      <c r="E233" s="433" t="s">
        <v>246</v>
      </c>
      <c r="F233" s="427"/>
      <c r="G233" s="424"/>
      <c r="H233" s="368"/>
      <c r="I233" s="425"/>
      <c r="J233" s="136" t="s">
        <v>757</v>
      </c>
      <c r="K233" s="137"/>
      <c r="L233" s="425"/>
      <c r="M233" s="425"/>
      <c r="N233" s="426"/>
      <c r="O233" s="369"/>
      <c r="P233" s="391"/>
      <c r="Q233" s="385"/>
      <c r="R233" s="393"/>
      <c r="S233" s="394"/>
      <c r="T233" s="385"/>
      <c r="U233" s="386"/>
      <c r="V233" s="136" t="s">
        <v>150</v>
      </c>
      <c r="W233" s="116"/>
      <c r="X233" s="117"/>
      <c r="Y233" s="118"/>
      <c r="Z233" s="116"/>
      <c r="AA233" s="120" t="str">
        <f t="shared" si="5"/>
        <v/>
      </c>
      <c r="AB233" s="121"/>
      <c r="AC233" s="121"/>
      <c r="AD233" s="122" t="str">
        <f t="shared" si="6"/>
        <v/>
      </c>
      <c r="AE233" s="121"/>
      <c r="AF233" s="121"/>
      <c r="AG233" s="121"/>
      <c r="AH233" s="123" t="str">
        <f t="shared" si="302"/>
        <v/>
      </c>
      <c r="AI233" s="122" t="str">
        <f t="shared" si="7"/>
        <v/>
      </c>
      <c r="AJ233" s="387"/>
      <c r="AK233" s="388"/>
      <c r="AL233" s="124" t="str">
        <f t="shared" si="301"/>
        <v/>
      </c>
      <c r="AM233" s="389"/>
      <c r="AN233" s="388"/>
      <c r="AO233" s="384"/>
      <c r="AP233" s="367"/>
      <c r="AQ233" s="120" t="s">
        <v>155</v>
      </c>
      <c r="AR233" s="119"/>
      <c r="AS233" s="119"/>
      <c r="AT233" s="126"/>
      <c r="AU233" s="119"/>
      <c r="AV233" s="371"/>
      <c r="AW233" s="142" t="s">
        <v>150</v>
      </c>
      <c r="AX233" s="128"/>
      <c r="AY233" s="281"/>
      <c r="AZ233" s="282"/>
      <c r="BA233" s="143" t="s">
        <v>155</v>
      </c>
      <c r="BB233" s="128"/>
      <c r="BC233" s="128"/>
      <c r="BD233" s="128"/>
      <c r="BE233" s="373"/>
      <c r="BF233" s="374"/>
      <c r="BG233" s="374"/>
      <c r="BH233" s="131"/>
    </row>
    <row r="234" spans="1:1022" ht="23.1" customHeight="1" x14ac:dyDescent="0.3">
      <c r="A234" s="431">
        <v>64</v>
      </c>
      <c r="B234" s="434" t="s">
        <v>712</v>
      </c>
      <c r="C234" s="367"/>
      <c r="D234" s="434" t="s">
        <v>245</v>
      </c>
      <c r="E234" s="434" t="s">
        <v>246</v>
      </c>
      <c r="F234" s="427"/>
      <c r="G234" s="424"/>
      <c r="H234" s="368"/>
      <c r="I234" s="425"/>
      <c r="J234" s="136" t="s">
        <v>758</v>
      </c>
      <c r="K234" s="137"/>
      <c r="L234" s="425"/>
      <c r="M234" s="425"/>
      <c r="N234" s="426"/>
      <c r="O234" s="369"/>
      <c r="P234" s="392"/>
      <c r="Q234" s="385"/>
      <c r="R234" s="393"/>
      <c r="S234" s="394"/>
      <c r="T234" s="385"/>
      <c r="U234" s="386"/>
      <c r="V234" s="136" t="s">
        <v>161</v>
      </c>
      <c r="W234" s="116"/>
      <c r="X234" s="117"/>
      <c r="Y234" s="118"/>
      <c r="Z234" s="116"/>
      <c r="AA234" s="120" t="str">
        <f t="shared" si="5"/>
        <v/>
      </c>
      <c r="AB234" s="121"/>
      <c r="AC234" s="121"/>
      <c r="AD234" s="122" t="str">
        <f t="shared" si="6"/>
        <v/>
      </c>
      <c r="AE234" s="121"/>
      <c r="AF234" s="121"/>
      <c r="AG234" s="121"/>
      <c r="AH234" s="123" t="str">
        <f t="shared" si="302"/>
        <v/>
      </c>
      <c r="AI234" s="122" t="str">
        <f t="shared" si="7"/>
        <v/>
      </c>
      <c r="AJ234" s="387"/>
      <c r="AK234" s="388"/>
      <c r="AL234" s="124" t="str">
        <f t="shared" si="301"/>
        <v/>
      </c>
      <c r="AM234" s="389"/>
      <c r="AN234" s="388"/>
      <c r="AO234" s="384"/>
      <c r="AP234" s="367"/>
      <c r="AQ234" s="120" t="s">
        <v>162</v>
      </c>
      <c r="AR234" s="119"/>
      <c r="AS234" s="119"/>
      <c r="AT234" s="126"/>
      <c r="AU234" s="119"/>
      <c r="AV234" s="372"/>
      <c r="AW234" s="142" t="s">
        <v>161</v>
      </c>
      <c r="AX234" s="128"/>
      <c r="AY234" s="281"/>
      <c r="AZ234" s="282"/>
      <c r="BA234" s="143" t="s">
        <v>162</v>
      </c>
      <c r="BB234" s="128"/>
      <c r="BC234" s="128"/>
      <c r="BD234" s="128"/>
      <c r="BE234" s="373"/>
      <c r="BF234" s="374"/>
      <c r="BG234" s="374"/>
      <c r="BH234" s="131"/>
    </row>
    <row r="235" spans="1:1022" s="144" customFormat="1" ht="107.25" customHeight="1" x14ac:dyDescent="0.25">
      <c r="A235" s="429">
        <v>65</v>
      </c>
      <c r="B235" s="432" t="s">
        <v>712</v>
      </c>
      <c r="C235" s="367" t="s">
        <v>713</v>
      </c>
      <c r="D235" s="432" t="s">
        <v>245</v>
      </c>
      <c r="E235" s="432" t="s">
        <v>246</v>
      </c>
      <c r="F235" s="427" t="s">
        <v>1458</v>
      </c>
      <c r="G235" s="424" t="s">
        <v>1482</v>
      </c>
      <c r="H235" s="368" t="str">
        <f>IF(B235="Seguridad_Información","Posibilidad de "&amp;C235&amp;"con "&amp;M235&amp;" "&amp;"por"&amp;" "&amp;I235&amp;" "&amp;"debido a"&amp;" "&amp;L235,"Posibilidad de"&amp;" "&amp;M235&amp;" "&amp;"por"&amp;" "&amp;I235&amp;" debido a"&amp;" "&amp;L235)</f>
        <v xml:space="preserve">Posibilidad de Afectación Reputacional por ejecución de planes de mejoramiento que no sean efectivos debido a inadecuado análisis de causas y fallas en los seguimientos </v>
      </c>
      <c r="I235" s="425" t="s">
        <v>1483</v>
      </c>
      <c r="J235" s="136" t="s">
        <v>717</v>
      </c>
      <c r="K235" s="137" t="s">
        <v>1484</v>
      </c>
      <c r="L235" s="425" t="s">
        <v>1485</v>
      </c>
      <c r="M235" s="425" t="s">
        <v>897</v>
      </c>
      <c r="N235" s="426" t="s">
        <v>1486</v>
      </c>
      <c r="O235" s="369" t="s">
        <v>1080</v>
      </c>
      <c r="P235" s="390" t="str">
        <f>IF(OR($O235=[3]Tabla_Probabilidad!$D$30,$O235=[3]Tabla_Probabilidad!$D$32,$O235=[3]Tabla_Probabilidad!$J$32),"Muy Baja",IF(OR($O235=[3]Tabla_Probabilidad!$E$30,$O235=[3]Tabla_Probabilidad!$E$32,$O235=[3]Tabla_Probabilidad!$K$32),"Baja",IF(OR($O235=[3]Tabla_Probabilidad!$F$30,$O235=[3]Tabla_Probabilidad!$F$32,$O235=[3]Tabla_Probabilidad!$L$32),"Media",IF(OR($O235=[3]Tabla_Probabilidad!$G$30,$O235=[3]Tabla_Probabilidad!$G$32,$O235=[3]Tabla_Probabilidad!$M$32),"Alta",IF(OR($O235=[3]Tabla_Probabilidad!$H$30,$O235=[3]Tabla_Probabilidad!$H$32,$O235=[3]Tabla_Probabilidad!$N$32),"Muy Alta","")))))</f>
        <v>Baja</v>
      </c>
      <c r="Q235" s="385">
        <f t="shared" ref="Q235" si="303">IF(P235="","",IF(P235="Muy Baja",0.2,IF(P235="Baja",0.4,IF(P235="Media",0.6,IF(P235="Alta",0.8,IF(P235="Muy Alta",1,))))))</f>
        <v>0.4</v>
      </c>
      <c r="R235" s="393" t="s">
        <v>1487</v>
      </c>
      <c r="S235" s="394" t="str">
        <f>IF(OR($R235=[3]Tabla_Impacto!$D$24,$R235=[3]Tabla_Impacto!$D$27,$R235=[3]Tabla_Impacto!$J$24,$R235=[3]Tabla_Impacto!$P$26,$R235=[3]Tabla_Impacto!$V$26,$R235=[3]Tabla_Impacto!$AB$26),"Leve",IF(OR($R235=[3]Tabla_Impacto!$E$24,$R235=[3]Tabla_Impacto!$E$27,$R235=[3]Tabla_Impacto!$K$24,$R235=[3]Tabla_Impacto!$Q$26,$R235=[3]Tabla_Impacto!$W$26,$R235=[3]Tabla_Impacto!$AC$26),"Menor",IF(OR($R235=[3]Tabla_Impacto!$F$24,$R235=[3]Tabla_Impacto!$F$27,$R235=[3]Tabla_Impacto!$L$24,$R235=[3]Tabla_Impacto!$R$26,$R235=[3]Tabla_Impacto!$X$26,$R235=[3]Tabla_Impacto!$AD$26),"Moderado",IF(OR($R235=[3]Tabla_Impacto!$G$24,$R235=[3]Tabla_Impacto!$G$27,$R235=[3]Tabla_Impacto!$M$24,$R235=[3]Tabla_Impacto!$S$26,$R235=[3]Tabla_Impacto!$Y$26,$R235=[3]Tabla_Impacto!$AE$26),"Mayor",IF(OR($R235=[3]Tabla_Impacto!$H$24,$R235=[3]Tabla_Impacto!$H$27,$R235=[3]Tabla_Impacto!$N$24,$R235=[3]Tabla_Impacto!$T$26,$R235=[3]Tabla_Impacto!$Z$26,$R235=[3]Tabla_Impacto!$AF$26),"Catastrófico","")))))</f>
        <v>Leve</v>
      </c>
      <c r="T235" s="385">
        <f t="shared" ref="T235" si="304">IF(S235="","",IF(S235="Leve",0.2,IF(S235="Menor",0.4,IF(S235="Moderado",0.6,IF(S235="Mayor",0.8,IF(S235="Catastrófico",1,))))))</f>
        <v>0.2</v>
      </c>
      <c r="U235" s="403" t="str">
        <f t="shared" ref="U235" si="305">IF(OR(AND(P235="Muy Baja",S235="Leve"),AND(P235="Muy Baja",S235="Menor"),AND(P235="Baja",S235="Leve")),"Bajo",IF(OR(AND(P235="Muy baja",S235="Moderado"),AND(P235="Baja",S235="Menor"),AND(P235="Baja",S235="Moderado"),AND(P235="Media",S235="Leve"),AND(P235="Media",S235="Menor"),AND(P235="Media",S235="Moderado"),AND(P235="Alta",S235="Leve"),AND(P235="Alta",S235="Menor")),"Moderado",IF(OR(AND(P235="Muy Baja",S235="Mayor"),AND(P235="Baja",S235="Mayor"),AND(P235="Media",S235="Mayor"),AND(P235="Alta",S235="Moderado"),AND(P235="Alta",S235="Mayor"),AND(P235="Muy Alta",S235="Leve"),AND(P235="Muy Alta",S235="Menor"),AND(P235="Muy Alta",S235="Moderado"),AND(P235="Muy Alta",S235="Mayor")),"Alto",IF(OR(AND(P235="Muy Baja",S235="Catastrófico"),AND(P235="Baja",S235="Catastrófico"),AND(P235="Media",S235="Catastrófico"),AND(P235="Alta",S235="Catastrófico"),AND(P235="Muy Alta",S235="Catastrófico")),"Extremo",""))))</f>
        <v>Bajo</v>
      </c>
      <c r="V235" s="136" t="s">
        <v>91</v>
      </c>
      <c r="W235" s="116" t="s">
        <v>1488</v>
      </c>
      <c r="X235" s="117" t="s">
        <v>1489</v>
      </c>
      <c r="Y235" s="118" t="s">
        <v>1490</v>
      </c>
      <c r="Z235" s="119" t="s">
        <v>1491</v>
      </c>
      <c r="AA235" s="120" t="str">
        <f t="shared" si="5"/>
        <v>Probabilidad</v>
      </c>
      <c r="AB235" s="121" t="s">
        <v>727</v>
      </c>
      <c r="AC235" s="121" t="s">
        <v>728</v>
      </c>
      <c r="AD235" s="122" t="str">
        <f t="shared" si="6"/>
        <v>40%</v>
      </c>
      <c r="AE235" s="121" t="s">
        <v>729</v>
      </c>
      <c r="AF235" s="121" t="s">
        <v>730</v>
      </c>
      <c r="AG235" s="121" t="s">
        <v>731</v>
      </c>
      <c r="AH235" s="123">
        <f>IFERROR(IF(AA235="Probabilidad",(Q235-(+Q235*AD235)),IF(AA235="Impacto",Q235,"")),"")</f>
        <v>0.24</v>
      </c>
      <c r="AI235" s="122">
        <f t="shared" si="7"/>
        <v>0.24</v>
      </c>
      <c r="AJ235" s="387" t="str">
        <f t="shared" ref="AJ235" si="306">IFERROR(IF(AK235="","",IF(AK235&lt;=0.2,"Muy Baja",IF(AK235&lt;=0.4,"Baja",IF(AK235&lt;=0.6,"Media",IF(AK235&lt;=0.8,"Alta","Muy Alta"))))),"")</f>
        <v>Muy Baja</v>
      </c>
      <c r="AK235" s="388">
        <f t="shared" ref="AK235" si="307">IFERROR(LOOKUP(MAX(AI235:AI241)+1,(AI235:AI241)),"")</f>
        <v>0.10079999999999999</v>
      </c>
      <c r="AL235" s="124">
        <f>IFERROR(IF(AA235="Impacto",(T235-(+T235*AD235)),IF(AA235="Probabilidad",T235,"")),"")</f>
        <v>0.2</v>
      </c>
      <c r="AM235" s="389" t="str">
        <f t="shared" ref="AM235" si="308">IFERROR(IF(AN235="","",IF(AN235&lt;=0.2,"Leve",IF(AN235&lt;=0.4,"Menor",IF(AN235&lt;=0.6,"Moderado",IF(AN235&lt;=0.8,"Mayor","Catastrófico"))))),"")</f>
        <v>Leve</v>
      </c>
      <c r="AN235" s="388">
        <f t="shared" ref="AN235" si="309">IFERROR(LOOKUP(MAX(AL235:AL241)+1,(AL235:AL241)),"")</f>
        <v>0.2</v>
      </c>
      <c r="AO235" s="384" t="str">
        <f t="shared" ref="AO235" si="310">IFERROR(IF(OR(AND(AJ235="Muy Baja",AM235="Leve"),AND(AJ235="Muy Baja",AM235="Menor"),AND(AJ235="Baja",AM235="Leve")),"Bajo",IF(OR(AND(AJ235="Muy baja",AM235="Moderado"),AND(AJ235="Baja",AM235="Menor"),AND(AJ235="Baja",AM235="Moderado"),AND(AJ235="Media",AM235="Leve"),AND(AJ235="Media",AM235="Menor"),AND(AJ235="Media",AM235="Moderado"),AND(AJ235="Alta",AM235="Leve"),AND(AJ235="Alta",AM235="Menor")),"Moderado",IF(OR(AND(AJ235="Muy Baja",AM235="Mayor"),AND(AJ235="Baja",AM235="Mayor"),AND(AJ235="Media",AM235="Mayor"),AND(AJ235="Alta",AM235="Moderado"),AND(AJ235="Alta",AM235="Mayor"),AND(AJ235="Muy Alta",AM235="Leve"),AND(AJ235="Muy Alta",AM235="Menor"),AND(AJ235="Muy Alta",AM235="Moderado"),AND(AJ235="Muy Alta",AM235="Mayor")),"Alto",IF(OR(AND(AJ235="Muy Baja",AM235="Catastrófico"),AND(AJ235="Baja",AM235="Catastrófico"),AND(AJ235="Media",AM235="Catastrófico"),AND(AJ235="Alta",AM235="Catastrófico"),AND(AJ235="Muy Alta",AM235="Catastrófico")),"Extremo","")))),"")</f>
        <v>Bajo</v>
      </c>
      <c r="AP235" s="367" t="s">
        <v>821</v>
      </c>
      <c r="AQ235" s="120" t="s">
        <v>105</v>
      </c>
      <c r="AR235" s="134" t="s">
        <v>94</v>
      </c>
      <c r="AS235" s="134" t="s">
        <v>94</v>
      </c>
      <c r="AT235" s="134" t="s">
        <v>94</v>
      </c>
      <c r="AU235" s="134" t="s">
        <v>94</v>
      </c>
      <c r="AV235" s="370" t="s">
        <v>1492</v>
      </c>
      <c r="AW235" s="142" t="s">
        <v>91</v>
      </c>
      <c r="AX235" s="264" t="s">
        <v>2866</v>
      </c>
      <c r="AY235" s="283" t="s">
        <v>3610</v>
      </c>
      <c r="AZ235" s="286" t="s">
        <v>3004</v>
      </c>
      <c r="BA235" s="143" t="s">
        <v>105</v>
      </c>
      <c r="BB235" s="128"/>
      <c r="BC235" s="128"/>
      <c r="BD235" s="128"/>
      <c r="BE235" s="373" t="s">
        <v>2891</v>
      </c>
      <c r="BF235" s="374" t="s">
        <v>94</v>
      </c>
      <c r="BG235" s="374" t="s">
        <v>94</v>
      </c>
      <c r="BH235" s="131"/>
      <c r="BI235" s="90"/>
      <c r="BJ235" s="90"/>
      <c r="BK235" s="90"/>
      <c r="BL235" s="90"/>
      <c r="BM235" s="90"/>
      <c r="BN235" s="90"/>
      <c r="BO235" s="90"/>
      <c r="BP235" s="90"/>
      <c r="BQ235" s="90"/>
      <c r="BR235" s="90"/>
      <c r="BS235" s="90"/>
      <c r="BT235" s="90"/>
      <c r="BU235" s="90"/>
      <c r="BV235" s="90"/>
      <c r="BW235" s="90"/>
      <c r="BX235" s="90"/>
      <c r="BY235" s="90"/>
      <c r="BZ235" s="90"/>
      <c r="CA235" s="90"/>
      <c r="CB235" s="90"/>
      <c r="CC235" s="90"/>
      <c r="CD235" s="90"/>
      <c r="CE235" s="90"/>
      <c r="CF235" s="90"/>
      <c r="CG235" s="90"/>
      <c r="CH235" s="90"/>
      <c r="CI235" s="90"/>
      <c r="CJ235" s="90"/>
      <c r="CK235" s="90"/>
      <c r="CL235" s="90"/>
      <c r="CM235" s="90"/>
      <c r="CN235" s="90"/>
      <c r="CO235" s="90"/>
      <c r="CP235" s="90"/>
      <c r="CQ235" s="90"/>
      <c r="CR235" s="90"/>
      <c r="CS235" s="90"/>
      <c r="CT235" s="90"/>
      <c r="CU235" s="90"/>
      <c r="CV235" s="90"/>
      <c r="CW235" s="90"/>
      <c r="CX235" s="90"/>
      <c r="CY235" s="90"/>
      <c r="CZ235" s="90"/>
      <c r="DA235" s="90"/>
      <c r="DB235" s="90"/>
      <c r="DC235" s="90"/>
      <c r="DD235" s="90"/>
      <c r="DE235" s="90"/>
      <c r="DF235" s="90"/>
      <c r="DG235" s="90"/>
      <c r="DH235" s="90"/>
      <c r="DI235" s="90"/>
      <c r="DJ235" s="90"/>
      <c r="DK235" s="90"/>
      <c r="DL235" s="90"/>
      <c r="DM235" s="90"/>
      <c r="DN235" s="90"/>
      <c r="DO235" s="90"/>
      <c r="DP235" s="90"/>
      <c r="DQ235" s="90"/>
      <c r="DR235" s="90"/>
      <c r="DS235" s="90"/>
      <c r="DT235" s="90"/>
      <c r="DU235" s="90"/>
      <c r="DV235" s="90"/>
      <c r="DW235" s="90"/>
      <c r="DX235" s="90"/>
      <c r="DY235" s="90"/>
      <c r="DZ235" s="90"/>
      <c r="EA235" s="90"/>
      <c r="EB235" s="90"/>
      <c r="EC235" s="90"/>
      <c r="ED235" s="90"/>
      <c r="EE235" s="90"/>
      <c r="EF235" s="90"/>
      <c r="EG235" s="90"/>
      <c r="EH235" s="90"/>
      <c r="EI235" s="90"/>
      <c r="EJ235" s="90"/>
      <c r="EK235" s="90"/>
      <c r="EL235" s="90"/>
      <c r="EM235" s="90"/>
      <c r="EN235" s="90"/>
      <c r="EO235" s="90"/>
      <c r="EP235" s="90"/>
      <c r="EQ235" s="90"/>
      <c r="ER235" s="90"/>
      <c r="ES235" s="90"/>
      <c r="ET235" s="90"/>
      <c r="EU235" s="90"/>
      <c r="EV235" s="90"/>
      <c r="EW235" s="90"/>
      <c r="EX235" s="90"/>
      <c r="EY235" s="90"/>
      <c r="EZ235" s="90"/>
      <c r="FA235" s="90"/>
      <c r="FB235" s="90"/>
      <c r="FC235" s="90"/>
      <c r="FD235" s="90"/>
      <c r="FE235" s="90"/>
      <c r="FF235" s="90"/>
      <c r="FG235" s="90"/>
      <c r="FH235" s="90"/>
      <c r="FI235" s="90"/>
      <c r="FJ235" s="90"/>
      <c r="FK235" s="90"/>
      <c r="FL235" s="90"/>
      <c r="FM235" s="90"/>
      <c r="FN235" s="90"/>
      <c r="FO235" s="90"/>
      <c r="FP235" s="90"/>
      <c r="FQ235" s="90"/>
      <c r="FR235" s="90"/>
      <c r="FS235" s="90"/>
      <c r="FT235" s="90"/>
      <c r="FU235" s="90"/>
      <c r="FV235" s="90"/>
      <c r="FW235" s="90"/>
      <c r="FX235" s="90"/>
      <c r="FY235" s="90"/>
      <c r="FZ235" s="90"/>
      <c r="GA235" s="90"/>
      <c r="GB235" s="90"/>
      <c r="GC235" s="90"/>
      <c r="GD235" s="90"/>
      <c r="GE235" s="90"/>
      <c r="GF235" s="90"/>
      <c r="GG235" s="90"/>
      <c r="GH235" s="90"/>
      <c r="GI235" s="90"/>
      <c r="GJ235" s="90"/>
      <c r="GK235" s="90"/>
      <c r="GL235" s="90"/>
      <c r="GM235" s="90"/>
      <c r="GN235" s="90"/>
      <c r="GO235" s="90"/>
      <c r="GP235" s="90"/>
      <c r="GQ235" s="90"/>
      <c r="GR235" s="90"/>
      <c r="GS235" s="90"/>
      <c r="GT235" s="90"/>
      <c r="GU235" s="90"/>
      <c r="GV235" s="90"/>
      <c r="GW235" s="90"/>
      <c r="GX235" s="90"/>
      <c r="GY235" s="90"/>
      <c r="GZ235" s="90"/>
      <c r="HA235" s="90"/>
      <c r="HB235" s="90"/>
      <c r="HC235" s="90"/>
      <c r="HD235" s="90"/>
      <c r="HE235" s="90"/>
      <c r="HF235" s="90"/>
      <c r="HG235" s="90"/>
      <c r="HH235" s="90"/>
      <c r="HI235" s="90"/>
      <c r="HJ235" s="90"/>
      <c r="HK235" s="90"/>
      <c r="HL235" s="90"/>
      <c r="HM235" s="90"/>
      <c r="HN235" s="90"/>
      <c r="HO235" s="90"/>
      <c r="HP235" s="90"/>
      <c r="HQ235" s="90"/>
      <c r="HR235" s="90"/>
      <c r="HS235" s="90"/>
      <c r="HT235" s="90"/>
      <c r="HU235" s="90"/>
      <c r="HV235" s="90"/>
      <c r="HW235" s="90"/>
      <c r="HX235" s="90"/>
      <c r="HY235" s="90"/>
      <c r="HZ235" s="90"/>
      <c r="IA235" s="90"/>
      <c r="IB235" s="90"/>
      <c r="IC235" s="90"/>
      <c r="ID235" s="90"/>
      <c r="IE235" s="90"/>
      <c r="IF235" s="90"/>
      <c r="IG235" s="90"/>
      <c r="IH235" s="90"/>
      <c r="II235" s="90"/>
      <c r="IJ235" s="90"/>
      <c r="IK235" s="90"/>
      <c r="IL235" s="90"/>
      <c r="IM235" s="90"/>
      <c r="IN235" s="90"/>
      <c r="IO235" s="90"/>
      <c r="IP235" s="90"/>
      <c r="IQ235" s="90"/>
      <c r="IR235" s="90"/>
      <c r="IS235" s="90"/>
      <c r="IT235" s="90"/>
      <c r="IU235" s="90"/>
      <c r="IV235" s="90"/>
      <c r="IW235" s="90"/>
      <c r="IX235" s="90"/>
      <c r="IY235" s="90"/>
      <c r="IZ235" s="90"/>
      <c r="JA235" s="90"/>
      <c r="JB235" s="90"/>
      <c r="JC235" s="90"/>
      <c r="JD235" s="90"/>
      <c r="JE235" s="90"/>
      <c r="JF235" s="90"/>
      <c r="JG235" s="90"/>
      <c r="JH235" s="90"/>
      <c r="JI235" s="90"/>
      <c r="JJ235" s="90"/>
      <c r="JK235" s="90"/>
      <c r="JL235" s="90"/>
      <c r="JM235" s="90"/>
      <c r="JN235" s="90"/>
      <c r="JO235" s="90"/>
      <c r="JP235" s="90"/>
      <c r="JQ235" s="90"/>
      <c r="JR235" s="90"/>
      <c r="JS235" s="90"/>
      <c r="JT235" s="90"/>
      <c r="JU235" s="90"/>
      <c r="JV235" s="90"/>
      <c r="JW235" s="90"/>
      <c r="JX235" s="90"/>
      <c r="JY235" s="90"/>
      <c r="JZ235" s="90"/>
      <c r="KA235" s="90"/>
      <c r="KB235" s="90"/>
      <c r="KC235" s="90"/>
      <c r="KD235" s="90"/>
      <c r="KE235" s="90"/>
      <c r="KF235" s="90"/>
      <c r="KG235" s="90"/>
      <c r="KH235" s="90"/>
      <c r="KI235" s="90"/>
      <c r="KJ235" s="90"/>
      <c r="KK235" s="90"/>
      <c r="KL235" s="90"/>
      <c r="KM235" s="90"/>
      <c r="KN235" s="90"/>
      <c r="KO235" s="90"/>
      <c r="KP235" s="90"/>
      <c r="KQ235" s="90"/>
      <c r="KR235" s="90"/>
      <c r="KS235" s="90"/>
      <c r="KT235" s="90"/>
      <c r="KU235" s="90"/>
      <c r="KV235" s="90"/>
      <c r="KW235" s="90"/>
      <c r="KX235" s="90"/>
      <c r="KY235" s="90"/>
      <c r="KZ235" s="90"/>
      <c r="LA235" s="90"/>
      <c r="LB235" s="90"/>
      <c r="LC235" s="90"/>
      <c r="LD235" s="90"/>
      <c r="LE235" s="90"/>
      <c r="LF235" s="90"/>
      <c r="LG235" s="90"/>
      <c r="LH235" s="90"/>
      <c r="LI235" s="90"/>
      <c r="LJ235" s="90"/>
      <c r="LK235" s="90"/>
      <c r="LL235" s="90"/>
      <c r="LM235" s="90"/>
      <c r="LN235" s="90"/>
      <c r="LO235" s="90"/>
      <c r="LP235" s="90"/>
      <c r="LQ235" s="90"/>
      <c r="LR235" s="90"/>
      <c r="LS235" s="90"/>
      <c r="LT235" s="90"/>
      <c r="LU235" s="90"/>
      <c r="LV235" s="90"/>
      <c r="LW235" s="90"/>
      <c r="LX235" s="90"/>
      <c r="LY235" s="90"/>
      <c r="LZ235" s="90"/>
      <c r="MA235" s="90"/>
      <c r="MB235" s="90"/>
      <c r="MC235" s="90"/>
      <c r="MD235" s="90"/>
      <c r="ME235" s="90"/>
      <c r="MF235" s="90"/>
      <c r="MG235" s="90"/>
      <c r="MH235" s="90"/>
      <c r="MI235" s="90"/>
      <c r="MJ235" s="90"/>
      <c r="MK235" s="90"/>
      <c r="ML235" s="90"/>
      <c r="MM235" s="90"/>
      <c r="MN235" s="90"/>
      <c r="MO235" s="90"/>
      <c r="MP235" s="90"/>
      <c r="MQ235" s="90"/>
      <c r="MR235" s="90"/>
      <c r="MS235" s="90"/>
      <c r="MT235" s="90"/>
      <c r="MU235" s="90"/>
      <c r="MV235" s="90"/>
      <c r="MW235" s="90"/>
      <c r="MX235" s="90"/>
      <c r="MY235" s="90"/>
      <c r="MZ235" s="90"/>
      <c r="NA235" s="90"/>
      <c r="NB235" s="90"/>
      <c r="NC235" s="90"/>
      <c r="ND235" s="90"/>
      <c r="NE235" s="90"/>
      <c r="NF235" s="90"/>
      <c r="NG235" s="90"/>
      <c r="NH235" s="90"/>
      <c r="NI235" s="90"/>
      <c r="NJ235" s="90"/>
      <c r="NK235" s="90"/>
      <c r="NL235" s="90"/>
      <c r="NM235" s="90"/>
      <c r="NN235" s="90"/>
      <c r="NO235" s="90"/>
      <c r="NP235" s="90"/>
      <c r="NQ235" s="90"/>
      <c r="NR235" s="90"/>
      <c r="NS235" s="90"/>
      <c r="NT235" s="90"/>
      <c r="NU235" s="90"/>
      <c r="NV235" s="90"/>
      <c r="NW235" s="90"/>
      <c r="NX235" s="90"/>
      <c r="NY235" s="90"/>
      <c r="NZ235" s="90"/>
      <c r="OA235" s="90"/>
      <c r="OB235" s="90"/>
      <c r="OC235" s="90"/>
      <c r="OD235" s="90"/>
      <c r="OE235" s="90"/>
      <c r="OF235" s="90"/>
      <c r="OG235" s="90"/>
      <c r="OH235" s="90"/>
      <c r="OI235" s="90"/>
      <c r="OJ235" s="90"/>
      <c r="OK235" s="90"/>
      <c r="OL235" s="90"/>
      <c r="OM235" s="90"/>
      <c r="ON235" s="90"/>
      <c r="OO235" s="90"/>
      <c r="OP235" s="90"/>
      <c r="OQ235" s="90"/>
      <c r="OR235" s="90"/>
      <c r="OS235" s="90"/>
      <c r="OT235" s="90"/>
      <c r="OU235" s="90"/>
      <c r="OV235" s="90"/>
      <c r="OW235" s="90"/>
      <c r="OX235" s="90"/>
      <c r="OY235" s="90"/>
      <c r="OZ235" s="90"/>
      <c r="PA235" s="90"/>
      <c r="PB235" s="90"/>
      <c r="PC235" s="90"/>
      <c r="PD235" s="90"/>
      <c r="PE235" s="90"/>
      <c r="PF235" s="90"/>
      <c r="PG235" s="90"/>
      <c r="PH235" s="90"/>
      <c r="PI235" s="90"/>
      <c r="PJ235" s="90"/>
      <c r="PK235" s="90"/>
      <c r="PL235" s="90"/>
      <c r="PM235" s="90"/>
      <c r="PN235" s="90"/>
      <c r="PO235" s="90"/>
      <c r="PP235" s="90"/>
      <c r="PQ235" s="90"/>
      <c r="PR235" s="90"/>
      <c r="PS235" s="90"/>
      <c r="PT235" s="90"/>
      <c r="PU235" s="90"/>
      <c r="PV235" s="90"/>
      <c r="PW235" s="90"/>
      <c r="PX235" s="90"/>
      <c r="PY235" s="90"/>
      <c r="PZ235" s="90"/>
      <c r="QA235" s="90"/>
      <c r="QB235" s="90"/>
      <c r="QC235" s="90"/>
      <c r="QD235" s="90"/>
      <c r="QE235" s="90"/>
      <c r="QF235" s="90"/>
      <c r="QG235" s="90"/>
      <c r="QH235" s="90"/>
      <c r="QI235" s="90"/>
      <c r="QJ235" s="90"/>
      <c r="QK235" s="90"/>
      <c r="QL235" s="90"/>
      <c r="QM235" s="90"/>
      <c r="QN235" s="90"/>
      <c r="QO235" s="90"/>
      <c r="QP235" s="90"/>
      <c r="QQ235" s="90"/>
      <c r="QR235" s="90"/>
      <c r="QS235" s="90"/>
      <c r="QT235" s="90"/>
      <c r="QU235" s="90"/>
      <c r="QV235" s="90"/>
      <c r="QW235" s="90"/>
      <c r="QX235" s="90"/>
      <c r="QY235" s="90"/>
      <c r="QZ235" s="90"/>
      <c r="RA235" s="90"/>
      <c r="RB235" s="90"/>
      <c r="RC235" s="90"/>
      <c r="RD235" s="90"/>
      <c r="RE235" s="90"/>
      <c r="RF235" s="90"/>
      <c r="RG235" s="90"/>
      <c r="RH235" s="90"/>
      <c r="RI235" s="90"/>
      <c r="RJ235" s="90"/>
      <c r="RK235" s="90"/>
      <c r="RL235" s="90"/>
      <c r="RM235" s="90"/>
      <c r="RN235" s="90"/>
      <c r="RO235" s="90"/>
      <c r="RP235" s="90"/>
      <c r="RQ235" s="90"/>
      <c r="RR235" s="90"/>
      <c r="RS235" s="90"/>
      <c r="RT235" s="90"/>
      <c r="RU235" s="90"/>
      <c r="RV235" s="90"/>
      <c r="RW235" s="90"/>
      <c r="RX235" s="90"/>
      <c r="RY235" s="90"/>
      <c r="RZ235" s="90"/>
      <c r="SA235" s="90"/>
      <c r="SB235" s="90"/>
      <c r="SC235" s="90"/>
      <c r="SD235" s="90"/>
      <c r="SE235" s="90"/>
      <c r="SF235" s="90"/>
      <c r="SG235" s="90"/>
      <c r="SH235" s="90"/>
      <c r="SI235" s="90"/>
      <c r="SJ235" s="90"/>
      <c r="SK235" s="90"/>
      <c r="SL235" s="90"/>
      <c r="SM235" s="90"/>
      <c r="SN235" s="90"/>
      <c r="SO235" s="90"/>
      <c r="SP235" s="90"/>
      <c r="SQ235" s="90"/>
      <c r="SR235" s="90"/>
      <c r="SS235" s="90"/>
      <c r="ST235" s="90"/>
      <c r="SU235" s="90"/>
      <c r="SV235" s="90"/>
      <c r="SW235" s="90"/>
      <c r="SX235" s="90"/>
      <c r="SY235" s="90"/>
      <c r="SZ235" s="90"/>
      <c r="TA235" s="90"/>
      <c r="TB235" s="90"/>
      <c r="TC235" s="90"/>
      <c r="TD235" s="90"/>
      <c r="TE235" s="90"/>
      <c r="TF235" s="90"/>
      <c r="TG235" s="90"/>
      <c r="TH235" s="90"/>
      <c r="TI235" s="90"/>
      <c r="TJ235" s="90"/>
      <c r="TK235" s="90"/>
      <c r="TL235" s="90"/>
      <c r="TM235" s="90"/>
      <c r="TN235" s="90"/>
      <c r="TO235" s="90"/>
      <c r="TP235" s="90"/>
      <c r="TQ235" s="90"/>
      <c r="TR235" s="90"/>
      <c r="TS235" s="90"/>
      <c r="TT235" s="90"/>
      <c r="TU235" s="90"/>
      <c r="TV235" s="90"/>
      <c r="TW235" s="90"/>
      <c r="TX235" s="90"/>
      <c r="TY235" s="90"/>
      <c r="TZ235" s="90"/>
      <c r="UA235" s="90"/>
      <c r="UB235" s="90"/>
      <c r="UC235" s="90"/>
      <c r="UD235" s="90"/>
      <c r="UE235" s="90"/>
      <c r="UF235" s="90"/>
      <c r="UG235" s="90"/>
      <c r="UH235" s="90"/>
      <c r="UI235" s="90"/>
      <c r="UJ235" s="90"/>
      <c r="UK235" s="90"/>
      <c r="UL235" s="90"/>
      <c r="UM235" s="90"/>
      <c r="UN235" s="90"/>
      <c r="UO235" s="90"/>
      <c r="UP235" s="90"/>
      <c r="UQ235" s="90"/>
      <c r="UR235" s="90"/>
      <c r="US235" s="90"/>
      <c r="UT235" s="90"/>
      <c r="UU235" s="90"/>
      <c r="UV235" s="90"/>
      <c r="UW235" s="90"/>
      <c r="UX235" s="90"/>
      <c r="UY235" s="90"/>
      <c r="UZ235" s="90"/>
      <c r="VA235" s="90"/>
      <c r="VB235" s="90"/>
      <c r="VC235" s="90"/>
      <c r="VD235" s="90"/>
      <c r="VE235" s="90"/>
      <c r="VF235" s="90"/>
      <c r="VG235" s="90"/>
      <c r="VH235" s="90"/>
      <c r="VI235" s="90"/>
      <c r="VJ235" s="90"/>
      <c r="VK235" s="90"/>
      <c r="VL235" s="90"/>
      <c r="VM235" s="90"/>
      <c r="VN235" s="90"/>
      <c r="VO235" s="90"/>
      <c r="VP235" s="90"/>
      <c r="VQ235" s="90"/>
      <c r="VR235" s="90"/>
      <c r="VS235" s="90"/>
      <c r="VT235" s="90"/>
      <c r="VU235" s="90"/>
      <c r="VV235" s="90"/>
      <c r="VW235" s="90"/>
      <c r="VX235" s="90"/>
      <c r="VY235" s="90"/>
      <c r="VZ235" s="90"/>
      <c r="WA235" s="90"/>
      <c r="WB235" s="90"/>
      <c r="WC235" s="90"/>
      <c r="WD235" s="90"/>
      <c r="WE235" s="90"/>
      <c r="WF235" s="90"/>
      <c r="WG235" s="90"/>
      <c r="WH235" s="90"/>
      <c r="WI235" s="90"/>
      <c r="WJ235" s="90"/>
      <c r="WK235" s="90"/>
      <c r="WL235" s="90"/>
      <c r="WM235" s="90"/>
      <c r="WN235" s="90"/>
      <c r="WO235" s="90"/>
      <c r="WP235" s="90"/>
      <c r="WQ235" s="90"/>
      <c r="WR235" s="90"/>
      <c r="WS235" s="90"/>
      <c r="WT235" s="90"/>
      <c r="WU235" s="90"/>
      <c r="WV235" s="90"/>
      <c r="WW235" s="90"/>
      <c r="WX235" s="90"/>
      <c r="WY235" s="90"/>
      <c r="WZ235" s="90"/>
      <c r="XA235" s="90"/>
      <c r="XB235" s="90"/>
      <c r="XC235" s="90"/>
      <c r="XD235" s="90"/>
      <c r="XE235" s="90"/>
      <c r="XF235" s="90"/>
      <c r="XG235" s="90"/>
      <c r="XH235" s="90"/>
      <c r="XI235" s="90"/>
      <c r="XJ235" s="90"/>
      <c r="XK235" s="90"/>
      <c r="XL235" s="90"/>
      <c r="XM235" s="90"/>
      <c r="XN235" s="90"/>
      <c r="XO235" s="90"/>
      <c r="XP235" s="90"/>
      <c r="XQ235" s="90"/>
      <c r="XR235" s="90"/>
      <c r="XS235" s="90"/>
      <c r="XT235" s="90"/>
      <c r="XU235" s="90"/>
      <c r="XV235" s="90"/>
      <c r="XW235" s="90"/>
      <c r="XX235" s="90"/>
      <c r="XY235" s="90"/>
      <c r="XZ235" s="90"/>
      <c r="YA235" s="90"/>
      <c r="YB235" s="90"/>
      <c r="YC235" s="90"/>
      <c r="YD235" s="90"/>
      <c r="YE235" s="90"/>
      <c r="YF235" s="90"/>
      <c r="YG235" s="90"/>
      <c r="YH235" s="90"/>
      <c r="YI235" s="90"/>
      <c r="YJ235" s="90"/>
      <c r="YK235" s="90"/>
      <c r="YL235" s="90"/>
      <c r="YM235" s="90"/>
      <c r="YN235" s="90"/>
      <c r="YO235" s="90"/>
      <c r="YP235" s="90"/>
      <c r="YQ235" s="90"/>
      <c r="YR235" s="90"/>
      <c r="YS235" s="90"/>
      <c r="YT235" s="90"/>
      <c r="YU235" s="90"/>
      <c r="YV235" s="90"/>
      <c r="YW235" s="90"/>
      <c r="YX235" s="90"/>
      <c r="YY235" s="90"/>
      <c r="YZ235" s="90"/>
      <c r="ZA235" s="90"/>
      <c r="ZB235" s="90"/>
      <c r="ZC235" s="90"/>
      <c r="ZD235" s="90"/>
      <c r="ZE235" s="90"/>
      <c r="ZF235" s="90"/>
      <c r="ZG235" s="90"/>
      <c r="ZH235" s="90"/>
      <c r="ZI235" s="90"/>
      <c r="ZJ235" s="90"/>
      <c r="ZK235" s="90"/>
      <c r="ZL235" s="90"/>
      <c r="ZM235" s="90"/>
      <c r="ZN235" s="90"/>
      <c r="ZO235" s="90"/>
      <c r="ZP235" s="90"/>
      <c r="ZQ235" s="90"/>
      <c r="ZR235" s="90"/>
      <c r="ZS235" s="90"/>
      <c r="ZT235" s="90"/>
      <c r="ZU235" s="90"/>
      <c r="ZV235" s="90"/>
      <c r="ZW235" s="90"/>
      <c r="ZX235" s="90"/>
      <c r="ZY235" s="90"/>
      <c r="ZZ235" s="90"/>
      <c r="AAA235" s="90"/>
      <c r="AAB235" s="90"/>
      <c r="AAC235" s="90"/>
      <c r="AAD235" s="90"/>
      <c r="AAE235" s="90"/>
      <c r="AAF235" s="90"/>
      <c r="AAG235" s="90"/>
      <c r="AAH235" s="90"/>
      <c r="AAI235" s="90"/>
      <c r="AAJ235" s="90"/>
      <c r="AAK235" s="90"/>
      <c r="AAL235" s="90"/>
      <c r="AAM235" s="90"/>
      <c r="AAN235" s="90"/>
      <c r="AAO235" s="90"/>
      <c r="AAP235" s="90"/>
      <c r="AAQ235" s="90"/>
      <c r="AAR235" s="90"/>
      <c r="AAS235" s="90"/>
      <c r="AAT235" s="90"/>
      <c r="AAU235" s="90"/>
      <c r="AAV235" s="90"/>
      <c r="AAW235" s="90"/>
      <c r="AAX235" s="90"/>
      <c r="AAY235" s="90"/>
      <c r="AAZ235" s="90"/>
      <c r="ABA235" s="90"/>
      <c r="ABB235" s="90"/>
      <c r="ABC235" s="90"/>
      <c r="ABD235" s="90"/>
      <c r="ABE235" s="90"/>
      <c r="ABF235" s="90"/>
      <c r="ABG235" s="90"/>
      <c r="ABH235" s="90"/>
      <c r="ABI235" s="90"/>
      <c r="ABJ235" s="90"/>
      <c r="ABK235" s="90"/>
      <c r="ABL235" s="90"/>
      <c r="ABM235" s="90"/>
      <c r="ABN235" s="90"/>
      <c r="ABO235" s="90"/>
      <c r="ABP235" s="90"/>
      <c r="ABQ235" s="90"/>
      <c r="ABR235" s="90"/>
      <c r="ABS235" s="90"/>
      <c r="ABT235" s="90"/>
      <c r="ABU235" s="90"/>
      <c r="ABV235" s="90"/>
      <c r="ABW235" s="90"/>
      <c r="ABX235" s="90"/>
      <c r="ABY235" s="90"/>
      <c r="ABZ235" s="90"/>
      <c r="ACA235" s="90"/>
      <c r="ACB235" s="90"/>
      <c r="ACC235" s="90"/>
      <c r="ACD235" s="90"/>
      <c r="ACE235" s="90"/>
      <c r="ACF235" s="90"/>
      <c r="ACG235" s="90"/>
      <c r="ACH235" s="90"/>
      <c r="ACI235" s="90"/>
      <c r="ACJ235" s="90"/>
      <c r="ACK235" s="90"/>
      <c r="ACL235" s="90"/>
      <c r="ACM235" s="90"/>
      <c r="ACN235" s="90"/>
      <c r="ACO235" s="90"/>
      <c r="ACP235" s="90"/>
      <c r="ACQ235" s="90"/>
      <c r="ACR235" s="90"/>
      <c r="ACS235" s="90"/>
      <c r="ACT235" s="90"/>
      <c r="ACU235" s="90"/>
      <c r="ACV235" s="90"/>
      <c r="ACW235" s="90"/>
      <c r="ACX235" s="90"/>
      <c r="ACY235" s="90"/>
      <c r="ACZ235" s="90"/>
      <c r="ADA235" s="90"/>
      <c r="ADB235" s="90"/>
      <c r="ADC235" s="90"/>
      <c r="ADD235" s="90"/>
      <c r="ADE235" s="90"/>
      <c r="ADF235" s="90"/>
      <c r="ADG235" s="90"/>
      <c r="ADH235" s="90"/>
      <c r="ADI235" s="90"/>
      <c r="ADJ235" s="90"/>
      <c r="ADK235" s="90"/>
      <c r="ADL235" s="90"/>
      <c r="ADM235" s="90"/>
      <c r="ADN235" s="90"/>
      <c r="ADO235" s="90"/>
      <c r="ADP235" s="90"/>
      <c r="ADQ235" s="90"/>
      <c r="ADR235" s="90"/>
      <c r="ADS235" s="90"/>
      <c r="ADT235" s="90"/>
      <c r="ADU235" s="90"/>
      <c r="ADV235" s="90"/>
      <c r="ADW235" s="90"/>
      <c r="ADX235" s="90"/>
      <c r="ADY235" s="90"/>
      <c r="ADZ235" s="90"/>
      <c r="AEA235" s="90"/>
      <c r="AEB235" s="90"/>
      <c r="AEC235" s="90"/>
      <c r="AED235" s="90"/>
      <c r="AEE235" s="90"/>
      <c r="AEF235" s="90"/>
      <c r="AEG235" s="90"/>
      <c r="AEH235" s="90"/>
      <c r="AEI235" s="90"/>
      <c r="AEJ235" s="90"/>
      <c r="AEK235" s="90"/>
      <c r="AEL235" s="90"/>
      <c r="AEM235" s="90"/>
      <c r="AEN235" s="90"/>
      <c r="AEO235" s="90"/>
      <c r="AEP235" s="90"/>
      <c r="AEQ235" s="90"/>
      <c r="AER235" s="90"/>
      <c r="AES235" s="90"/>
      <c r="AET235" s="90"/>
      <c r="AEU235" s="90"/>
      <c r="AEV235" s="90"/>
      <c r="AEW235" s="90"/>
      <c r="AEX235" s="90"/>
      <c r="AEY235" s="90"/>
      <c r="AEZ235" s="90"/>
      <c r="AFA235" s="90"/>
      <c r="AFB235" s="90"/>
      <c r="AFC235" s="90"/>
      <c r="AFD235" s="90"/>
      <c r="AFE235" s="90"/>
      <c r="AFF235" s="90"/>
      <c r="AFG235" s="90"/>
      <c r="AFH235" s="90"/>
      <c r="AFI235" s="90"/>
      <c r="AFJ235" s="90"/>
      <c r="AFK235" s="90"/>
      <c r="AFL235" s="90"/>
      <c r="AFM235" s="90"/>
      <c r="AFN235" s="90"/>
      <c r="AFO235" s="90"/>
      <c r="AFP235" s="90"/>
      <c r="AFQ235" s="90"/>
      <c r="AFR235" s="90"/>
      <c r="AFS235" s="90"/>
      <c r="AFT235" s="90"/>
      <c r="AFU235" s="90"/>
      <c r="AFV235" s="90"/>
      <c r="AFW235" s="90"/>
      <c r="AFX235" s="90"/>
      <c r="AFY235" s="90"/>
      <c r="AFZ235" s="90"/>
      <c r="AGA235" s="90"/>
      <c r="AGB235" s="90"/>
      <c r="AGC235" s="90"/>
      <c r="AGD235" s="90"/>
      <c r="AGE235" s="90"/>
      <c r="AGF235" s="90"/>
      <c r="AGG235" s="90"/>
      <c r="AGH235" s="90"/>
      <c r="AGI235" s="90"/>
      <c r="AGJ235" s="90"/>
      <c r="AGK235" s="90"/>
      <c r="AGL235" s="90"/>
      <c r="AGM235" s="90"/>
      <c r="AGN235" s="90"/>
      <c r="AGO235" s="90"/>
      <c r="AGP235" s="90"/>
      <c r="AGQ235" s="90"/>
      <c r="AGR235" s="90"/>
      <c r="AGS235" s="90"/>
      <c r="AGT235" s="90"/>
      <c r="AGU235" s="90"/>
      <c r="AGV235" s="90"/>
      <c r="AGW235" s="90"/>
      <c r="AGX235" s="90"/>
      <c r="AGY235" s="90"/>
      <c r="AGZ235" s="90"/>
      <c r="AHA235" s="90"/>
      <c r="AHB235" s="90"/>
      <c r="AHC235" s="90"/>
      <c r="AHD235" s="90"/>
      <c r="AHE235" s="90"/>
      <c r="AHF235" s="90"/>
      <c r="AHG235" s="90"/>
      <c r="AHH235" s="90"/>
      <c r="AHI235" s="90"/>
      <c r="AHJ235" s="90"/>
      <c r="AHK235" s="90"/>
      <c r="AHL235" s="90"/>
      <c r="AHM235" s="90"/>
      <c r="AHN235" s="90"/>
      <c r="AHO235" s="90"/>
      <c r="AHP235" s="90"/>
      <c r="AHQ235" s="90"/>
      <c r="AHR235" s="90"/>
      <c r="AHS235" s="90"/>
      <c r="AHT235" s="90"/>
      <c r="AHU235" s="90"/>
      <c r="AHV235" s="90"/>
      <c r="AHW235" s="90"/>
      <c r="AHX235" s="90"/>
      <c r="AHY235" s="90"/>
      <c r="AHZ235" s="90"/>
      <c r="AIA235" s="90"/>
      <c r="AIB235" s="90"/>
      <c r="AIC235" s="90"/>
      <c r="AID235" s="90"/>
      <c r="AIE235" s="90"/>
      <c r="AIF235" s="90"/>
      <c r="AIG235" s="90"/>
      <c r="AIH235" s="90"/>
      <c r="AII235" s="90"/>
      <c r="AIJ235" s="90"/>
      <c r="AIK235" s="90"/>
      <c r="AIL235" s="90"/>
      <c r="AIM235" s="90"/>
      <c r="AIN235" s="90"/>
      <c r="AIO235" s="90"/>
      <c r="AIP235" s="90"/>
      <c r="AIQ235" s="90"/>
      <c r="AIR235" s="90"/>
      <c r="AIS235" s="90"/>
      <c r="AIT235" s="90"/>
      <c r="AIU235" s="90"/>
      <c r="AIV235" s="90"/>
      <c r="AIW235" s="90"/>
      <c r="AIX235" s="90"/>
      <c r="AIY235" s="90"/>
      <c r="AIZ235" s="90"/>
      <c r="AJA235" s="90"/>
      <c r="AJB235" s="90"/>
      <c r="AJC235" s="90"/>
      <c r="AJD235" s="90"/>
      <c r="AJE235" s="90"/>
      <c r="AJF235" s="90"/>
      <c r="AJG235" s="90"/>
      <c r="AJH235" s="90"/>
      <c r="AJI235" s="90"/>
      <c r="AJJ235" s="90"/>
      <c r="AJK235" s="90"/>
      <c r="AJL235" s="90"/>
      <c r="AJM235" s="90"/>
      <c r="AJN235" s="90"/>
      <c r="AJO235" s="90"/>
      <c r="AJP235" s="90"/>
      <c r="AJQ235" s="90"/>
      <c r="AJR235" s="90"/>
      <c r="AJS235" s="90"/>
      <c r="AJT235" s="90"/>
      <c r="AJU235" s="90"/>
      <c r="AJV235" s="90"/>
      <c r="AJW235" s="90"/>
      <c r="AJX235" s="90"/>
      <c r="AJY235" s="90"/>
      <c r="AJZ235" s="90"/>
      <c r="AKA235" s="90"/>
      <c r="AKB235" s="90"/>
      <c r="AKC235" s="90"/>
      <c r="AKD235" s="90"/>
      <c r="AKE235" s="90"/>
      <c r="AKF235" s="90"/>
      <c r="AKG235" s="90"/>
      <c r="AKH235" s="90"/>
      <c r="AKI235" s="90"/>
      <c r="AKJ235" s="90"/>
      <c r="AKK235" s="90"/>
      <c r="AKL235" s="90"/>
      <c r="AKM235" s="90"/>
      <c r="AKN235" s="90"/>
      <c r="AKO235" s="90"/>
      <c r="AKP235" s="90"/>
      <c r="AKQ235" s="90"/>
      <c r="AKR235" s="90"/>
      <c r="AKS235" s="90"/>
      <c r="AKT235" s="90"/>
      <c r="AKU235" s="90"/>
      <c r="AKV235" s="90"/>
      <c r="AKW235" s="90"/>
      <c r="AKX235" s="90"/>
      <c r="AKY235" s="90"/>
      <c r="AKZ235" s="90"/>
      <c r="ALA235" s="90"/>
      <c r="ALB235" s="90"/>
      <c r="ALC235" s="90"/>
      <c r="ALD235" s="90"/>
      <c r="ALE235" s="90"/>
      <c r="ALF235" s="90"/>
      <c r="ALG235" s="90"/>
      <c r="ALH235" s="90"/>
      <c r="ALI235" s="90"/>
      <c r="ALJ235" s="90"/>
      <c r="ALK235" s="90"/>
      <c r="ALL235" s="90"/>
      <c r="ALM235" s="90"/>
      <c r="ALN235" s="90"/>
      <c r="ALO235" s="90"/>
      <c r="ALP235" s="90"/>
      <c r="ALQ235" s="90"/>
      <c r="ALR235" s="90"/>
      <c r="ALS235" s="90"/>
      <c r="ALT235" s="90"/>
      <c r="ALU235" s="90"/>
      <c r="ALV235" s="90"/>
      <c r="ALW235" s="90"/>
      <c r="ALX235" s="90"/>
      <c r="ALY235" s="90"/>
      <c r="ALZ235" s="90"/>
      <c r="AMA235" s="90"/>
      <c r="AMB235" s="90"/>
      <c r="AMC235" s="90"/>
      <c r="AMD235" s="90"/>
      <c r="AME235" s="90"/>
      <c r="AMF235" s="90"/>
      <c r="AMG235" s="90"/>
      <c r="AMH235" s="90"/>
    </row>
    <row r="236" spans="1:1022" ht="83.25" customHeight="1" x14ac:dyDescent="0.3">
      <c r="A236" s="430">
        <v>65</v>
      </c>
      <c r="B236" s="433" t="s">
        <v>712</v>
      </c>
      <c r="C236" s="367"/>
      <c r="D236" s="433" t="s">
        <v>245</v>
      </c>
      <c r="E236" s="433" t="s">
        <v>246</v>
      </c>
      <c r="F236" s="427"/>
      <c r="G236" s="424"/>
      <c r="H236" s="368"/>
      <c r="I236" s="425"/>
      <c r="J236" s="136" t="s">
        <v>735</v>
      </c>
      <c r="K236" s="137" t="s">
        <v>1493</v>
      </c>
      <c r="L236" s="425"/>
      <c r="M236" s="425"/>
      <c r="N236" s="426"/>
      <c r="O236" s="369"/>
      <c r="P236" s="391"/>
      <c r="Q236" s="385"/>
      <c r="R236" s="393"/>
      <c r="S236" s="394"/>
      <c r="T236" s="385"/>
      <c r="U236" s="404"/>
      <c r="V236" s="136" t="s">
        <v>112</v>
      </c>
      <c r="W236" s="116" t="s">
        <v>1494</v>
      </c>
      <c r="X236" s="117" t="s">
        <v>1495</v>
      </c>
      <c r="Y236" s="118" t="s">
        <v>1490</v>
      </c>
      <c r="Z236" s="119" t="s">
        <v>1466</v>
      </c>
      <c r="AA236" s="120" t="str">
        <f t="shared" si="5"/>
        <v>Probabilidad</v>
      </c>
      <c r="AB236" s="121" t="s">
        <v>740</v>
      </c>
      <c r="AC236" s="121" t="s">
        <v>728</v>
      </c>
      <c r="AD236" s="122" t="str">
        <f t="shared" si="6"/>
        <v>30%</v>
      </c>
      <c r="AE236" s="121" t="s">
        <v>729</v>
      </c>
      <c r="AF236" s="121" t="s">
        <v>730</v>
      </c>
      <c r="AG236" s="121" t="s">
        <v>731</v>
      </c>
      <c r="AH236" s="123">
        <f>IFERROR(IF(AND(AA235="Probabilidad",AA236="Probabilidad"),(AI235-(+AI235*AD236)),IF(AND(AA236="Probabilidad",AA235="Impacto"),(AI235-(+AI235*AD236)),IF(AA236="Impacto",AI235,""))),"")</f>
        <v>0.16799999999999998</v>
      </c>
      <c r="AI236" s="122">
        <f t="shared" si="7"/>
        <v>0.16799999999999998</v>
      </c>
      <c r="AJ236" s="387"/>
      <c r="AK236" s="388"/>
      <c r="AL236" s="124">
        <f t="shared" ref="AL236:AL241" si="311">IFERROR(IF(AND(AA235="Impacto",AA236="Impacto"),(AL235-(+AL235*AD236)),IF(AND(AA236="Impacto",AA235="Probabilidad"),(AL235-(+AL235*AD236)),IF(AA236="Probabilidad",AL235,""))),"")</f>
        <v>0.2</v>
      </c>
      <c r="AM236" s="389"/>
      <c r="AN236" s="388"/>
      <c r="AO236" s="384"/>
      <c r="AP236" s="367"/>
      <c r="AQ236" s="120" t="s">
        <v>118</v>
      </c>
      <c r="AR236" s="134" t="s">
        <v>94</v>
      </c>
      <c r="AS236" s="134" t="s">
        <v>94</v>
      </c>
      <c r="AT236" s="134" t="s">
        <v>94</v>
      </c>
      <c r="AU236" s="134" t="s">
        <v>94</v>
      </c>
      <c r="AV236" s="371"/>
      <c r="AW236" s="142" t="s">
        <v>112</v>
      </c>
      <c r="AX236" s="264" t="s">
        <v>2867</v>
      </c>
      <c r="AY236" s="283" t="s">
        <v>3005</v>
      </c>
      <c r="AZ236" s="286" t="s">
        <v>3006</v>
      </c>
      <c r="BA236" s="143" t="s">
        <v>118</v>
      </c>
      <c r="BB236" s="128"/>
      <c r="BC236" s="128"/>
      <c r="BD236" s="128"/>
      <c r="BE236" s="373"/>
      <c r="BF236" s="374"/>
      <c r="BG236" s="374"/>
      <c r="BH236" s="131"/>
    </row>
    <row r="237" spans="1:1022" ht="99.75" customHeight="1" x14ac:dyDescent="0.3">
      <c r="A237" s="430">
        <v>65</v>
      </c>
      <c r="B237" s="433" t="s">
        <v>712</v>
      </c>
      <c r="C237" s="367"/>
      <c r="D237" s="433" t="s">
        <v>245</v>
      </c>
      <c r="E237" s="433" t="s">
        <v>246</v>
      </c>
      <c r="F237" s="427"/>
      <c r="G237" s="424"/>
      <c r="H237" s="368"/>
      <c r="I237" s="425"/>
      <c r="J237" s="136" t="s">
        <v>741</v>
      </c>
      <c r="K237" s="137" t="s">
        <v>1496</v>
      </c>
      <c r="L237" s="425"/>
      <c r="M237" s="425"/>
      <c r="N237" s="426"/>
      <c r="O237" s="369"/>
      <c r="P237" s="391"/>
      <c r="Q237" s="385"/>
      <c r="R237" s="393"/>
      <c r="S237" s="394"/>
      <c r="T237" s="385"/>
      <c r="U237" s="404"/>
      <c r="V237" s="136" t="s">
        <v>124</v>
      </c>
      <c r="W237" s="116" t="s">
        <v>1497</v>
      </c>
      <c r="X237" s="117" t="s">
        <v>1498</v>
      </c>
      <c r="Y237" s="118" t="s">
        <v>1490</v>
      </c>
      <c r="Z237" s="119" t="s">
        <v>1499</v>
      </c>
      <c r="AA237" s="120" t="str">
        <f t="shared" si="5"/>
        <v>Probabilidad</v>
      </c>
      <c r="AB237" s="121" t="s">
        <v>727</v>
      </c>
      <c r="AC237" s="121" t="s">
        <v>728</v>
      </c>
      <c r="AD237" s="122" t="str">
        <f t="shared" si="6"/>
        <v>40%</v>
      </c>
      <c r="AE237" s="121" t="s">
        <v>729</v>
      </c>
      <c r="AF237" s="121" t="s">
        <v>730</v>
      </c>
      <c r="AG237" s="121" t="s">
        <v>731</v>
      </c>
      <c r="AH237" s="123">
        <f t="shared" ref="AH237:AH241" si="312">IFERROR(IF(AND(AA236="Probabilidad",AA237="Probabilidad"),(AI236-(+AI236*AD237)),IF(AND(AA237="Probabilidad",AA236="Impacto"),(AI236-(+AI236*AD237)),IF(AA237="Impacto",AI236,""))),"")</f>
        <v>0.10079999999999999</v>
      </c>
      <c r="AI237" s="122">
        <f t="shared" si="7"/>
        <v>0.10079999999999999</v>
      </c>
      <c r="AJ237" s="387"/>
      <c r="AK237" s="388"/>
      <c r="AL237" s="124">
        <f t="shared" si="311"/>
        <v>0.2</v>
      </c>
      <c r="AM237" s="389"/>
      <c r="AN237" s="388"/>
      <c r="AO237" s="384"/>
      <c r="AP237" s="367"/>
      <c r="AQ237" s="120" t="s">
        <v>128</v>
      </c>
      <c r="AR237" s="134" t="s">
        <v>94</v>
      </c>
      <c r="AS237" s="134" t="s">
        <v>94</v>
      </c>
      <c r="AT237" s="134" t="s">
        <v>94</v>
      </c>
      <c r="AU237" s="134" t="s">
        <v>94</v>
      </c>
      <c r="AV237" s="371"/>
      <c r="AW237" s="142" t="s">
        <v>124</v>
      </c>
      <c r="AX237" s="253" t="s">
        <v>2866</v>
      </c>
      <c r="AY237" s="257" t="s">
        <v>3611</v>
      </c>
      <c r="AZ237" s="256" t="s">
        <v>3612</v>
      </c>
      <c r="BA237" s="143" t="s">
        <v>128</v>
      </c>
      <c r="BB237" s="258"/>
      <c r="BC237" s="258" t="s">
        <v>94</v>
      </c>
      <c r="BD237" s="258" t="s">
        <v>94</v>
      </c>
      <c r="BE237" s="441"/>
      <c r="BF237" s="442"/>
      <c r="BG237" s="442"/>
      <c r="BH237" s="131"/>
    </row>
    <row r="238" spans="1:1022" ht="30" customHeight="1" x14ac:dyDescent="0.3">
      <c r="A238" s="430">
        <v>65</v>
      </c>
      <c r="B238" s="433" t="s">
        <v>712</v>
      </c>
      <c r="C238" s="367"/>
      <c r="D238" s="433" t="s">
        <v>245</v>
      </c>
      <c r="E238" s="433" t="s">
        <v>246</v>
      </c>
      <c r="F238" s="427"/>
      <c r="G238" s="424"/>
      <c r="H238" s="368"/>
      <c r="I238" s="425"/>
      <c r="J238" s="136" t="s">
        <v>749</v>
      </c>
      <c r="K238" s="137"/>
      <c r="L238" s="425"/>
      <c r="M238" s="425"/>
      <c r="N238" s="426"/>
      <c r="O238" s="369"/>
      <c r="P238" s="391"/>
      <c r="Q238" s="385"/>
      <c r="R238" s="393"/>
      <c r="S238" s="394"/>
      <c r="T238" s="385"/>
      <c r="U238" s="404"/>
      <c r="V238" s="136" t="s">
        <v>131</v>
      </c>
      <c r="W238" s="116"/>
      <c r="X238" s="117"/>
      <c r="Y238" s="118"/>
      <c r="Z238" s="116"/>
      <c r="AA238" s="120" t="str">
        <f t="shared" si="5"/>
        <v/>
      </c>
      <c r="AB238" s="121"/>
      <c r="AC238" s="121"/>
      <c r="AD238" s="122" t="str">
        <f t="shared" si="6"/>
        <v/>
      </c>
      <c r="AE238" s="121"/>
      <c r="AF238" s="121"/>
      <c r="AG238" s="121"/>
      <c r="AH238" s="123" t="str">
        <f t="shared" si="312"/>
        <v/>
      </c>
      <c r="AI238" s="122" t="str">
        <f t="shared" si="7"/>
        <v/>
      </c>
      <c r="AJ238" s="387"/>
      <c r="AK238" s="388"/>
      <c r="AL238" s="124" t="str">
        <f t="shared" si="311"/>
        <v/>
      </c>
      <c r="AM238" s="389"/>
      <c r="AN238" s="388"/>
      <c r="AO238" s="384"/>
      <c r="AP238" s="367"/>
      <c r="AQ238" s="120" t="s">
        <v>136</v>
      </c>
      <c r="AR238" s="119"/>
      <c r="AS238" s="119"/>
      <c r="AT238" s="126"/>
      <c r="AU238" s="119"/>
      <c r="AV238" s="371"/>
      <c r="AW238" s="142" t="s">
        <v>131</v>
      </c>
      <c r="AX238" s="128"/>
      <c r="AY238" s="129"/>
      <c r="AZ238" s="130"/>
      <c r="BA238" s="143" t="s">
        <v>136</v>
      </c>
      <c r="BB238" s="128"/>
      <c r="BC238" s="128"/>
      <c r="BD238" s="128"/>
      <c r="BE238" s="373"/>
      <c r="BF238" s="374"/>
      <c r="BG238" s="374"/>
      <c r="BH238" s="131"/>
    </row>
    <row r="239" spans="1:1022" ht="18.95" customHeight="1" x14ac:dyDescent="0.3">
      <c r="A239" s="430">
        <v>65</v>
      </c>
      <c r="B239" s="433" t="s">
        <v>712</v>
      </c>
      <c r="C239" s="367"/>
      <c r="D239" s="433" t="s">
        <v>245</v>
      </c>
      <c r="E239" s="433" t="s">
        <v>246</v>
      </c>
      <c r="F239" s="427"/>
      <c r="G239" s="424"/>
      <c r="H239" s="368"/>
      <c r="I239" s="425"/>
      <c r="J239" s="136" t="s">
        <v>756</v>
      </c>
      <c r="K239" s="137"/>
      <c r="L239" s="425"/>
      <c r="M239" s="425"/>
      <c r="N239" s="426"/>
      <c r="O239" s="369"/>
      <c r="P239" s="391"/>
      <c r="Q239" s="385"/>
      <c r="R239" s="393"/>
      <c r="S239" s="394"/>
      <c r="T239" s="385"/>
      <c r="U239" s="404"/>
      <c r="V239" s="136" t="s">
        <v>139</v>
      </c>
      <c r="W239" s="116"/>
      <c r="X239" s="117"/>
      <c r="Y239" s="118"/>
      <c r="Z239" s="116"/>
      <c r="AA239" s="120" t="str">
        <f t="shared" si="5"/>
        <v/>
      </c>
      <c r="AB239" s="121"/>
      <c r="AC239" s="121"/>
      <c r="AD239" s="122" t="str">
        <f t="shared" si="6"/>
        <v/>
      </c>
      <c r="AE239" s="121"/>
      <c r="AF239" s="121"/>
      <c r="AG239" s="121"/>
      <c r="AH239" s="123" t="str">
        <f t="shared" si="312"/>
        <v/>
      </c>
      <c r="AI239" s="122" t="str">
        <f t="shared" si="7"/>
        <v/>
      </c>
      <c r="AJ239" s="387"/>
      <c r="AK239" s="388"/>
      <c r="AL239" s="124" t="str">
        <f t="shared" si="311"/>
        <v/>
      </c>
      <c r="AM239" s="389"/>
      <c r="AN239" s="388"/>
      <c r="AO239" s="384"/>
      <c r="AP239" s="367"/>
      <c r="AQ239" s="120" t="s">
        <v>145</v>
      </c>
      <c r="AR239" s="119"/>
      <c r="AS239" s="119"/>
      <c r="AT239" s="126"/>
      <c r="AU239" s="119"/>
      <c r="AV239" s="371"/>
      <c r="AW239" s="142" t="s">
        <v>139</v>
      </c>
      <c r="AX239" s="128"/>
      <c r="AY239" s="129"/>
      <c r="AZ239" s="130"/>
      <c r="BA239" s="143" t="s">
        <v>145</v>
      </c>
      <c r="BB239" s="128"/>
      <c r="BC239" s="128"/>
      <c r="BD239" s="128"/>
      <c r="BE239" s="373"/>
      <c r="BF239" s="374"/>
      <c r="BG239" s="374"/>
      <c r="BH239" s="131"/>
    </row>
    <row r="240" spans="1:1022" ht="18.95" customHeight="1" x14ac:dyDescent="0.3">
      <c r="A240" s="430">
        <v>65</v>
      </c>
      <c r="B240" s="433" t="s">
        <v>712</v>
      </c>
      <c r="C240" s="367"/>
      <c r="D240" s="433" t="s">
        <v>245</v>
      </c>
      <c r="E240" s="433" t="s">
        <v>246</v>
      </c>
      <c r="F240" s="427"/>
      <c r="G240" s="424"/>
      <c r="H240" s="368"/>
      <c r="I240" s="425"/>
      <c r="J240" s="136" t="s">
        <v>757</v>
      </c>
      <c r="K240" s="137"/>
      <c r="L240" s="425"/>
      <c r="M240" s="425"/>
      <c r="N240" s="426"/>
      <c r="O240" s="369"/>
      <c r="P240" s="391"/>
      <c r="Q240" s="385"/>
      <c r="R240" s="393"/>
      <c r="S240" s="394"/>
      <c r="T240" s="385"/>
      <c r="U240" s="404"/>
      <c r="V240" s="136" t="s">
        <v>150</v>
      </c>
      <c r="W240" s="116"/>
      <c r="X240" s="117"/>
      <c r="Y240" s="118"/>
      <c r="Z240" s="116"/>
      <c r="AA240" s="120" t="str">
        <f t="shared" si="5"/>
        <v/>
      </c>
      <c r="AB240" s="121"/>
      <c r="AC240" s="121"/>
      <c r="AD240" s="122" t="str">
        <f t="shared" si="6"/>
        <v/>
      </c>
      <c r="AE240" s="121"/>
      <c r="AF240" s="121"/>
      <c r="AG240" s="121"/>
      <c r="AH240" s="123" t="str">
        <f t="shared" si="312"/>
        <v/>
      </c>
      <c r="AI240" s="122" t="str">
        <f t="shared" si="7"/>
        <v/>
      </c>
      <c r="AJ240" s="387"/>
      <c r="AK240" s="388"/>
      <c r="AL240" s="124" t="str">
        <f t="shared" si="311"/>
        <v/>
      </c>
      <c r="AM240" s="389"/>
      <c r="AN240" s="388"/>
      <c r="AO240" s="384"/>
      <c r="AP240" s="367"/>
      <c r="AQ240" s="120" t="s">
        <v>155</v>
      </c>
      <c r="AR240" s="119"/>
      <c r="AS240" s="119"/>
      <c r="AT240" s="126"/>
      <c r="AU240" s="119"/>
      <c r="AV240" s="371"/>
      <c r="AW240" s="142" t="s">
        <v>150</v>
      </c>
      <c r="AX240" s="128"/>
      <c r="AY240" s="129"/>
      <c r="AZ240" s="130"/>
      <c r="BA240" s="143" t="s">
        <v>155</v>
      </c>
      <c r="BB240" s="128"/>
      <c r="BC240" s="128"/>
      <c r="BD240" s="128"/>
      <c r="BE240" s="373"/>
      <c r="BF240" s="374"/>
      <c r="BG240" s="374"/>
      <c r="BH240" s="131"/>
    </row>
    <row r="241" spans="1:1022" ht="23.1" customHeight="1" x14ac:dyDescent="0.3">
      <c r="A241" s="431">
        <v>65</v>
      </c>
      <c r="B241" s="434"/>
      <c r="C241" s="367"/>
      <c r="D241" s="434" t="s">
        <v>245</v>
      </c>
      <c r="E241" s="434" t="s">
        <v>246</v>
      </c>
      <c r="F241" s="427"/>
      <c r="G241" s="424"/>
      <c r="H241" s="368"/>
      <c r="I241" s="425"/>
      <c r="J241" s="136" t="s">
        <v>758</v>
      </c>
      <c r="K241" s="137"/>
      <c r="L241" s="425"/>
      <c r="M241" s="425"/>
      <c r="N241" s="426"/>
      <c r="O241" s="369"/>
      <c r="P241" s="392"/>
      <c r="Q241" s="385"/>
      <c r="R241" s="393"/>
      <c r="S241" s="394"/>
      <c r="T241" s="385"/>
      <c r="U241" s="405"/>
      <c r="V241" s="136" t="s">
        <v>161</v>
      </c>
      <c r="W241" s="116"/>
      <c r="X241" s="117"/>
      <c r="Y241" s="118"/>
      <c r="Z241" s="116"/>
      <c r="AA241" s="120" t="str">
        <f t="shared" si="5"/>
        <v/>
      </c>
      <c r="AB241" s="121"/>
      <c r="AC241" s="121"/>
      <c r="AD241" s="122" t="str">
        <f t="shared" si="6"/>
        <v/>
      </c>
      <c r="AE241" s="121"/>
      <c r="AF241" s="121"/>
      <c r="AG241" s="121"/>
      <c r="AH241" s="123" t="str">
        <f t="shared" si="312"/>
        <v/>
      </c>
      <c r="AI241" s="122" t="str">
        <f t="shared" si="7"/>
        <v/>
      </c>
      <c r="AJ241" s="387"/>
      <c r="AK241" s="388"/>
      <c r="AL241" s="124" t="str">
        <f t="shared" si="311"/>
        <v/>
      </c>
      <c r="AM241" s="389"/>
      <c r="AN241" s="388"/>
      <c r="AO241" s="384"/>
      <c r="AP241" s="367"/>
      <c r="AQ241" s="120" t="s">
        <v>162</v>
      </c>
      <c r="AR241" s="119"/>
      <c r="AS241" s="119"/>
      <c r="AT241" s="126"/>
      <c r="AU241" s="119"/>
      <c r="AV241" s="372"/>
      <c r="AW241" s="142" t="s">
        <v>161</v>
      </c>
      <c r="AX241" s="128"/>
      <c r="AY241" s="129"/>
      <c r="AZ241" s="130"/>
      <c r="BA241" s="143" t="s">
        <v>162</v>
      </c>
      <c r="BB241" s="128"/>
      <c r="BC241" s="128"/>
      <c r="BD241" s="128"/>
      <c r="BE241" s="373"/>
      <c r="BF241" s="374"/>
      <c r="BG241" s="374"/>
      <c r="BH241" s="131"/>
    </row>
    <row r="242" spans="1:1022" s="144" customFormat="1" ht="90" customHeight="1" x14ac:dyDescent="0.25">
      <c r="A242" s="429">
        <v>66</v>
      </c>
      <c r="B242" s="432" t="s">
        <v>712</v>
      </c>
      <c r="C242" s="367" t="s">
        <v>713</v>
      </c>
      <c r="D242" s="432" t="s">
        <v>245</v>
      </c>
      <c r="E242" s="432" t="s">
        <v>246</v>
      </c>
      <c r="F242" s="427" t="s">
        <v>1458</v>
      </c>
      <c r="G242" s="424" t="s">
        <v>1500</v>
      </c>
      <c r="H242" s="368" t="str">
        <f>IF(B242="Seguridad_Información","Posibilidad de "&amp;C242&amp;"con "&amp;M242&amp;" "&amp;"por"&amp;" "&amp;I242&amp;" "&amp;"debido a"&amp;" "&amp;L242,"Posibilidad de"&amp;" "&amp;M242&amp;" "&amp;"por"&amp;" "&amp;I242&amp;" debido a"&amp;" "&amp;L242)</f>
        <v>Posibilidad de Afectación Reputacional por no dar respuesta adecuada y oportuna a las solicitudes de asesoría y acompañamiento a la gestión de la SAE debido a limitaciones en los términos de respuesta a las solicitudes de acompañamiento</v>
      </c>
      <c r="I242" s="425" t="s">
        <v>1501</v>
      </c>
      <c r="J242" s="136" t="s">
        <v>717</v>
      </c>
      <c r="K242" s="137" t="s">
        <v>1502</v>
      </c>
      <c r="L242" s="425" t="s">
        <v>1503</v>
      </c>
      <c r="M242" s="425" t="s">
        <v>897</v>
      </c>
      <c r="N242" s="426" t="s">
        <v>1504</v>
      </c>
      <c r="O242" s="369" t="s">
        <v>722</v>
      </c>
      <c r="P242" s="390" t="str">
        <f>IF(OR($O242=[3]Tabla_Probabilidad!$D$30,$O242=[3]Tabla_Probabilidad!$D$32,$O242=[3]Tabla_Probabilidad!$J$32),"Muy Baja",IF(OR($O242=[3]Tabla_Probabilidad!$E$30,$O242=[3]Tabla_Probabilidad!$E$32,$O242=[3]Tabla_Probabilidad!$K$32),"Baja",IF(OR($O242=[3]Tabla_Probabilidad!$F$30,$O242=[3]Tabla_Probabilidad!$F$32,$O242=[3]Tabla_Probabilidad!$L$32),"Media",IF(OR($O242=[3]Tabla_Probabilidad!$G$30,$O242=[3]Tabla_Probabilidad!$G$32,$O242=[3]Tabla_Probabilidad!$M$32),"Alta",IF(OR($O242=[3]Tabla_Probabilidad!$H$30,$O242=[3]Tabla_Probabilidad!$H$32,$O242=[3]Tabla_Probabilidad!$N$32),"Muy Alta","")))))</f>
        <v>Media</v>
      </c>
      <c r="Q242" s="385">
        <f t="shared" ref="Q242" si="313">IF(P242="","",IF(P242="Muy Baja",0.2,IF(P242="Baja",0.4,IF(P242="Media",0.6,IF(P242="Alta",0.8,IF(P242="Muy Alta",1,))))))</f>
        <v>0.6</v>
      </c>
      <c r="R242" s="393" t="s">
        <v>816</v>
      </c>
      <c r="S242" s="394" t="str">
        <f>IF(OR($R242=[3]Tabla_Impacto!$D$24,$R242=[3]Tabla_Impacto!$D$27,$R242=[3]Tabla_Impacto!$J$24,$R242=[3]Tabla_Impacto!$P$26,$R242=[3]Tabla_Impacto!$V$26,$R242=[3]Tabla_Impacto!$AB$26),"Leve",IF(OR($R242=[3]Tabla_Impacto!$E$24,$R242=[3]Tabla_Impacto!$E$27,$R242=[3]Tabla_Impacto!$K$24,$R242=[3]Tabla_Impacto!$Q$26,$R242=[3]Tabla_Impacto!$W$26,$R242=[3]Tabla_Impacto!$AC$26),"Menor",IF(OR($R242=[3]Tabla_Impacto!$F$24,$R242=[3]Tabla_Impacto!$F$27,$R242=[3]Tabla_Impacto!$L$24,$R242=[3]Tabla_Impacto!$R$26,$R242=[3]Tabla_Impacto!$X$26,$R242=[3]Tabla_Impacto!$AD$26),"Moderado",IF(OR($R242=[3]Tabla_Impacto!$G$24,$R242=[3]Tabla_Impacto!$G$27,$R242=[3]Tabla_Impacto!$M$24,$R242=[3]Tabla_Impacto!$S$26,$R242=[3]Tabla_Impacto!$Y$26,$R242=[3]Tabla_Impacto!$AE$26),"Mayor",IF(OR($R242=[3]Tabla_Impacto!$H$24,$R242=[3]Tabla_Impacto!$H$27,$R242=[3]Tabla_Impacto!$N$24,$R242=[3]Tabla_Impacto!$T$26,$R242=[3]Tabla_Impacto!$Z$26,$R242=[3]Tabla_Impacto!$AF$26),"Catastrófico","")))))</f>
        <v>Menor</v>
      </c>
      <c r="T242" s="385">
        <f t="shared" ref="T242" si="314">IF(S242="","",IF(S242="Leve",0.2,IF(S242="Menor",0.4,IF(S242="Moderado",0.6,IF(S242="Mayor",0.8,IF(S242="Catastrófico",1,))))))</f>
        <v>0.4</v>
      </c>
      <c r="U242" s="386" t="str">
        <f t="shared" ref="U242" si="315">IF(OR(AND(P242="Muy Baja",S242="Leve"),AND(P242="Muy Baja",S242="Menor"),AND(P242="Baja",S242="Leve")),"Bajo",IF(OR(AND(P242="Muy baja",S242="Moderado"),AND(P242="Baja",S242="Menor"),AND(P242="Baja",S242="Moderado"),AND(P242="Media",S242="Leve"),AND(P242="Media",S242="Menor"),AND(P242="Media",S242="Moderado"),AND(P242="Alta",S242="Leve"),AND(P242="Alta",S242="Menor")),"Moderado",IF(OR(AND(P242="Muy Baja",S242="Mayor"),AND(P242="Baja",S242="Mayor"),AND(P242="Media",S242="Mayor"),AND(P242="Alta",S242="Moderado"),AND(P242="Alta",S242="Mayor"),AND(P242="Muy Alta",S242="Leve"),AND(P242="Muy Alta",S242="Menor"),AND(P242="Muy Alta",S242="Moderado"),AND(P242="Muy Alta",S242="Mayor")),"Alto",IF(OR(AND(P242="Muy Baja",S242="Catastrófico"),AND(P242="Baja",S242="Catastrófico"),AND(P242="Media",S242="Catastrófico"),AND(P242="Alta",S242="Catastrófico"),AND(P242="Muy Alta",S242="Catastrófico")),"Extremo",""))))</f>
        <v>Moderado</v>
      </c>
      <c r="V242" s="136" t="s">
        <v>91</v>
      </c>
      <c r="W242" s="116" t="s">
        <v>1505</v>
      </c>
      <c r="X242" s="117" t="s">
        <v>1506</v>
      </c>
      <c r="Y242" s="118" t="s">
        <v>1507</v>
      </c>
      <c r="Z242" s="119" t="s">
        <v>1466</v>
      </c>
      <c r="AA242" s="120" t="str">
        <f t="shared" si="5"/>
        <v>Probabilidad</v>
      </c>
      <c r="AB242" s="121" t="s">
        <v>727</v>
      </c>
      <c r="AC242" s="121" t="s">
        <v>728</v>
      </c>
      <c r="AD242" s="122" t="str">
        <f t="shared" si="6"/>
        <v>40%</v>
      </c>
      <c r="AE242" s="121" t="s">
        <v>729</v>
      </c>
      <c r="AF242" s="121" t="s">
        <v>730</v>
      </c>
      <c r="AG242" s="121" t="s">
        <v>731</v>
      </c>
      <c r="AH242" s="123">
        <f>IFERROR(IF(AA242="Probabilidad",(Q242-(+Q242*AD242)),IF(AA242="Impacto",Q242,"")),"")</f>
        <v>0.36</v>
      </c>
      <c r="AI242" s="122">
        <f t="shared" si="7"/>
        <v>0.36</v>
      </c>
      <c r="AJ242" s="387" t="str">
        <f t="shared" ref="AJ242" si="316">IFERROR(IF(AK242="","",IF(AK242&lt;=0.2,"Muy Baja",IF(AK242&lt;=0.4,"Baja",IF(AK242&lt;=0.6,"Media",IF(AK242&lt;=0.8,"Alta","Muy Alta"))))),"")</f>
        <v>Muy Baja</v>
      </c>
      <c r="AK242" s="388">
        <f t="shared" ref="AK242" si="317">IFERROR(LOOKUP(MAX(AI242:AI248)+1,(AI242:AI248)),"")</f>
        <v>0.12959999999999999</v>
      </c>
      <c r="AL242" s="124">
        <f>IFERROR(IF(AA242="Impacto",(T242-(+T242*AD242)),IF(AA242="Probabilidad",T242,"")),"")</f>
        <v>0.4</v>
      </c>
      <c r="AM242" s="389" t="str">
        <f t="shared" ref="AM242" si="318">IFERROR(IF(AN242="","",IF(AN242&lt;=0.2,"Leve",IF(AN242&lt;=0.4,"Menor",IF(AN242&lt;=0.6,"Moderado",IF(AN242&lt;=0.8,"Mayor","Catastrófico"))))),"")</f>
        <v>Menor</v>
      </c>
      <c r="AN242" s="388">
        <f t="shared" ref="AN242" si="319">IFERROR(LOOKUP(MAX(AL242:AL248)+1,(AL242:AL248)),"")</f>
        <v>0.4</v>
      </c>
      <c r="AO242" s="384" t="str">
        <f t="shared" ref="AO242" si="320">IFERROR(IF(OR(AND(AJ242="Muy Baja",AM242="Leve"),AND(AJ242="Muy Baja",AM242="Menor"),AND(AJ242="Baja",AM242="Leve")),"Bajo",IF(OR(AND(AJ242="Muy baja",AM242="Moderado"),AND(AJ242="Baja",AM242="Menor"),AND(AJ242="Baja",AM242="Moderado"),AND(AJ242="Media",AM242="Leve"),AND(AJ242="Media",AM242="Menor"),AND(AJ242="Media",AM242="Moderado"),AND(AJ242="Alta",AM242="Leve"),AND(AJ242="Alta",AM242="Menor")),"Moderado",IF(OR(AND(AJ242="Muy Baja",AM242="Mayor"),AND(AJ242="Baja",AM242="Mayor"),AND(AJ242="Media",AM242="Mayor"),AND(AJ242="Alta",AM242="Moderado"),AND(AJ242="Alta",AM242="Mayor"),AND(AJ242="Muy Alta",AM242="Leve"),AND(AJ242="Muy Alta",AM242="Menor"),AND(AJ242="Muy Alta",AM242="Moderado"),AND(AJ242="Muy Alta",AM242="Mayor")),"Alto",IF(OR(AND(AJ242="Muy Baja",AM242="Catastrófico"),AND(AJ242="Baja",AM242="Catastrófico"),AND(AJ242="Media",AM242="Catastrófico"),AND(AJ242="Alta",AM242="Catastrófico"),AND(AJ242="Muy Alta",AM242="Catastrófico")),"Extremo","")))),"")</f>
        <v>Bajo</v>
      </c>
      <c r="AP242" s="367" t="s">
        <v>821</v>
      </c>
      <c r="AQ242" s="120" t="s">
        <v>105</v>
      </c>
      <c r="AR242" s="134" t="s">
        <v>94</v>
      </c>
      <c r="AS242" s="134" t="s">
        <v>94</v>
      </c>
      <c r="AT242" s="134" t="s">
        <v>94</v>
      </c>
      <c r="AU242" s="134" t="s">
        <v>94</v>
      </c>
      <c r="AV242" s="370" t="s">
        <v>1508</v>
      </c>
      <c r="AW242" s="142" t="s">
        <v>91</v>
      </c>
      <c r="AX242" s="264" t="s">
        <v>2866</v>
      </c>
      <c r="AY242" s="285" t="s">
        <v>3007</v>
      </c>
      <c r="AZ242" s="286" t="s">
        <v>3008</v>
      </c>
      <c r="BA242" s="143" t="s">
        <v>105</v>
      </c>
      <c r="BB242" s="128"/>
      <c r="BC242" s="128"/>
      <c r="BD242" s="128"/>
      <c r="BE242" s="373" t="s">
        <v>2891</v>
      </c>
      <c r="BF242" s="374"/>
      <c r="BG242" s="374"/>
      <c r="BH242" s="131"/>
      <c r="BI242" s="90"/>
      <c r="BJ242" s="90"/>
      <c r="BK242" s="90"/>
      <c r="BL242" s="90"/>
      <c r="BM242" s="90"/>
      <c r="BN242" s="90"/>
      <c r="BO242" s="90"/>
      <c r="BP242" s="90"/>
      <c r="BQ242" s="90"/>
      <c r="BR242" s="90"/>
      <c r="BS242" s="90"/>
      <c r="BT242" s="90"/>
      <c r="BU242" s="90"/>
      <c r="BV242" s="90"/>
      <c r="BW242" s="90"/>
      <c r="BX242" s="90"/>
      <c r="BY242" s="90"/>
      <c r="BZ242" s="90"/>
      <c r="CA242" s="90"/>
      <c r="CB242" s="90"/>
      <c r="CC242" s="90"/>
      <c r="CD242" s="90"/>
      <c r="CE242" s="90"/>
      <c r="CF242" s="90"/>
      <c r="CG242" s="90"/>
      <c r="CH242" s="90"/>
      <c r="CI242" s="90"/>
      <c r="CJ242" s="90"/>
      <c r="CK242" s="90"/>
      <c r="CL242" s="90"/>
      <c r="CM242" s="90"/>
      <c r="CN242" s="90"/>
      <c r="CO242" s="90"/>
      <c r="CP242" s="90"/>
      <c r="CQ242" s="90"/>
      <c r="CR242" s="90"/>
      <c r="CS242" s="90"/>
      <c r="CT242" s="90"/>
      <c r="CU242" s="90"/>
      <c r="CV242" s="90"/>
      <c r="CW242" s="90"/>
      <c r="CX242" s="90"/>
      <c r="CY242" s="90"/>
      <c r="CZ242" s="90"/>
      <c r="DA242" s="90"/>
      <c r="DB242" s="90"/>
      <c r="DC242" s="90"/>
      <c r="DD242" s="90"/>
      <c r="DE242" s="90"/>
      <c r="DF242" s="90"/>
      <c r="DG242" s="90"/>
      <c r="DH242" s="90"/>
      <c r="DI242" s="90"/>
      <c r="DJ242" s="90"/>
      <c r="DK242" s="90"/>
      <c r="DL242" s="90"/>
      <c r="DM242" s="90"/>
      <c r="DN242" s="90"/>
      <c r="DO242" s="90"/>
      <c r="DP242" s="90"/>
      <c r="DQ242" s="90"/>
      <c r="DR242" s="90"/>
      <c r="DS242" s="90"/>
      <c r="DT242" s="90"/>
      <c r="DU242" s="90"/>
      <c r="DV242" s="90"/>
      <c r="DW242" s="90"/>
      <c r="DX242" s="90"/>
      <c r="DY242" s="90"/>
      <c r="DZ242" s="90"/>
      <c r="EA242" s="90"/>
      <c r="EB242" s="90"/>
      <c r="EC242" s="90"/>
      <c r="ED242" s="90"/>
      <c r="EE242" s="90"/>
      <c r="EF242" s="90"/>
      <c r="EG242" s="90"/>
      <c r="EH242" s="90"/>
      <c r="EI242" s="90"/>
      <c r="EJ242" s="90"/>
      <c r="EK242" s="90"/>
      <c r="EL242" s="90"/>
      <c r="EM242" s="90"/>
      <c r="EN242" s="90"/>
      <c r="EO242" s="90"/>
      <c r="EP242" s="90"/>
      <c r="EQ242" s="90"/>
      <c r="ER242" s="90"/>
      <c r="ES242" s="90"/>
      <c r="ET242" s="90"/>
      <c r="EU242" s="90"/>
      <c r="EV242" s="90"/>
      <c r="EW242" s="90"/>
      <c r="EX242" s="90"/>
      <c r="EY242" s="90"/>
      <c r="EZ242" s="90"/>
      <c r="FA242" s="90"/>
      <c r="FB242" s="90"/>
      <c r="FC242" s="90"/>
      <c r="FD242" s="90"/>
      <c r="FE242" s="90"/>
      <c r="FF242" s="90"/>
      <c r="FG242" s="90"/>
      <c r="FH242" s="90"/>
      <c r="FI242" s="90"/>
      <c r="FJ242" s="90"/>
      <c r="FK242" s="90"/>
      <c r="FL242" s="90"/>
      <c r="FM242" s="90"/>
      <c r="FN242" s="90"/>
      <c r="FO242" s="90"/>
      <c r="FP242" s="90"/>
      <c r="FQ242" s="90"/>
      <c r="FR242" s="90"/>
      <c r="FS242" s="90"/>
      <c r="FT242" s="90"/>
      <c r="FU242" s="90"/>
      <c r="FV242" s="90"/>
      <c r="FW242" s="90"/>
      <c r="FX242" s="90"/>
      <c r="FY242" s="90"/>
      <c r="FZ242" s="90"/>
      <c r="GA242" s="90"/>
      <c r="GB242" s="90"/>
      <c r="GC242" s="90"/>
      <c r="GD242" s="90"/>
      <c r="GE242" s="90"/>
      <c r="GF242" s="90"/>
      <c r="GG242" s="90"/>
      <c r="GH242" s="90"/>
      <c r="GI242" s="90"/>
      <c r="GJ242" s="90"/>
      <c r="GK242" s="90"/>
      <c r="GL242" s="90"/>
      <c r="GM242" s="90"/>
      <c r="GN242" s="90"/>
      <c r="GO242" s="90"/>
      <c r="GP242" s="90"/>
      <c r="GQ242" s="90"/>
      <c r="GR242" s="90"/>
      <c r="GS242" s="90"/>
      <c r="GT242" s="90"/>
      <c r="GU242" s="90"/>
      <c r="GV242" s="90"/>
      <c r="GW242" s="90"/>
      <c r="GX242" s="90"/>
      <c r="GY242" s="90"/>
      <c r="GZ242" s="90"/>
      <c r="HA242" s="90"/>
      <c r="HB242" s="90"/>
      <c r="HC242" s="90"/>
      <c r="HD242" s="90"/>
      <c r="HE242" s="90"/>
      <c r="HF242" s="90"/>
      <c r="HG242" s="90"/>
      <c r="HH242" s="90"/>
      <c r="HI242" s="90"/>
      <c r="HJ242" s="90"/>
      <c r="HK242" s="90"/>
      <c r="HL242" s="90"/>
      <c r="HM242" s="90"/>
      <c r="HN242" s="90"/>
      <c r="HO242" s="90"/>
      <c r="HP242" s="90"/>
      <c r="HQ242" s="90"/>
      <c r="HR242" s="90"/>
      <c r="HS242" s="90"/>
      <c r="HT242" s="90"/>
      <c r="HU242" s="90"/>
      <c r="HV242" s="90"/>
      <c r="HW242" s="90"/>
      <c r="HX242" s="90"/>
      <c r="HY242" s="90"/>
      <c r="HZ242" s="90"/>
      <c r="IA242" s="90"/>
      <c r="IB242" s="90"/>
      <c r="IC242" s="90"/>
      <c r="ID242" s="90"/>
      <c r="IE242" s="90"/>
      <c r="IF242" s="90"/>
      <c r="IG242" s="90"/>
      <c r="IH242" s="90"/>
      <c r="II242" s="90"/>
      <c r="IJ242" s="90"/>
      <c r="IK242" s="90"/>
      <c r="IL242" s="90"/>
      <c r="IM242" s="90"/>
      <c r="IN242" s="90"/>
      <c r="IO242" s="90"/>
      <c r="IP242" s="90"/>
      <c r="IQ242" s="90"/>
      <c r="IR242" s="90"/>
      <c r="IS242" s="90"/>
      <c r="IT242" s="90"/>
      <c r="IU242" s="90"/>
      <c r="IV242" s="90"/>
      <c r="IW242" s="90"/>
      <c r="IX242" s="90"/>
      <c r="IY242" s="90"/>
      <c r="IZ242" s="90"/>
      <c r="JA242" s="90"/>
      <c r="JB242" s="90"/>
      <c r="JC242" s="90"/>
      <c r="JD242" s="90"/>
      <c r="JE242" s="90"/>
      <c r="JF242" s="90"/>
      <c r="JG242" s="90"/>
      <c r="JH242" s="90"/>
      <c r="JI242" s="90"/>
      <c r="JJ242" s="90"/>
      <c r="JK242" s="90"/>
      <c r="JL242" s="90"/>
      <c r="JM242" s="90"/>
      <c r="JN242" s="90"/>
      <c r="JO242" s="90"/>
      <c r="JP242" s="90"/>
      <c r="JQ242" s="90"/>
      <c r="JR242" s="90"/>
      <c r="JS242" s="90"/>
      <c r="JT242" s="90"/>
      <c r="JU242" s="90"/>
      <c r="JV242" s="90"/>
      <c r="JW242" s="90"/>
      <c r="JX242" s="90"/>
      <c r="JY242" s="90"/>
      <c r="JZ242" s="90"/>
      <c r="KA242" s="90"/>
      <c r="KB242" s="90"/>
      <c r="KC242" s="90"/>
      <c r="KD242" s="90"/>
      <c r="KE242" s="90"/>
      <c r="KF242" s="90"/>
      <c r="KG242" s="90"/>
      <c r="KH242" s="90"/>
      <c r="KI242" s="90"/>
      <c r="KJ242" s="90"/>
      <c r="KK242" s="90"/>
      <c r="KL242" s="90"/>
      <c r="KM242" s="90"/>
      <c r="KN242" s="90"/>
      <c r="KO242" s="90"/>
      <c r="KP242" s="90"/>
      <c r="KQ242" s="90"/>
      <c r="KR242" s="90"/>
      <c r="KS242" s="90"/>
      <c r="KT242" s="90"/>
      <c r="KU242" s="90"/>
      <c r="KV242" s="90"/>
      <c r="KW242" s="90"/>
      <c r="KX242" s="90"/>
      <c r="KY242" s="90"/>
      <c r="KZ242" s="90"/>
      <c r="LA242" s="90"/>
      <c r="LB242" s="90"/>
      <c r="LC242" s="90"/>
      <c r="LD242" s="90"/>
      <c r="LE242" s="90"/>
      <c r="LF242" s="90"/>
      <c r="LG242" s="90"/>
      <c r="LH242" s="90"/>
      <c r="LI242" s="90"/>
      <c r="LJ242" s="90"/>
      <c r="LK242" s="90"/>
      <c r="LL242" s="90"/>
      <c r="LM242" s="90"/>
      <c r="LN242" s="90"/>
      <c r="LO242" s="90"/>
      <c r="LP242" s="90"/>
      <c r="LQ242" s="90"/>
      <c r="LR242" s="90"/>
      <c r="LS242" s="90"/>
      <c r="LT242" s="90"/>
      <c r="LU242" s="90"/>
      <c r="LV242" s="90"/>
      <c r="LW242" s="90"/>
      <c r="LX242" s="90"/>
      <c r="LY242" s="90"/>
      <c r="LZ242" s="90"/>
      <c r="MA242" s="90"/>
      <c r="MB242" s="90"/>
      <c r="MC242" s="90"/>
      <c r="MD242" s="90"/>
      <c r="ME242" s="90"/>
      <c r="MF242" s="90"/>
      <c r="MG242" s="90"/>
      <c r="MH242" s="90"/>
      <c r="MI242" s="90"/>
      <c r="MJ242" s="90"/>
      <c r="MK242" s="90"/>
      <c r="ML242" s="90"/>
      <c r="MM242" s="90"/>
      <c r="MN242" s="90"/>
      <c r="MO242" s="90"/>
      <c r="MP242" s="90"/>
      <c r="MQ242" s="90"/>
      <c r="MR242" s="90"/>
      <c r="MS242" s="90"/>
      <c r="MT242" s="90"/>
      <c r="MU242" s="90"/>
      <c r="MV242" s="90"/>
      <c r="MW242" s="90"/>
      <c r="MX242" s="90"/>
      <c r="MY242" s="90"/>
      <c r="MZ242" s="90"/>
      <c r="NA242" s="90"/>
      <c r="NB242" s="90"/>
      <c r="NC242" s="90"/>
      <c r="ND242" s="90"/>
      <c r="NE242" s="90"/>
      <c r="NF242" s="90"/>
      <c r="NG242" s="90"/>
      <c r="NH242" s="90"/>
      <c r="NI242" s="90"/>
      <c r="NJ242" s="90"/>
      <c r="NK242" s="90"/>
      <c r="NL242" s="90"/>
      <c r="NM242" s="90"/>
      <c r="NN242" s="90"/>
      <c r="NO242" s="90"/>
      <c r="NP242" s="90"/>
      <c r="NQ242" s="90"/>
      <c r="NR242" s="90"/>
      <c r="NS242" s="90"/>
      <c r="NT242" s="90"/>
      <c r="NU242" s="90"/>
      <c r="NV242" s="90"/>
      <c r="NW242" s="90"/>
      <c r="NX242" s="90"/>
      <c r="NY242" s="90"/>
      <c r="NZ242" s="90"/>
      <c r="OA242" s="90"/>
      <c r="OB242" s="90"/>
      <c r="OC242" s="90"/>
      <c r="OD242" s="90"/>
      <c r="OE242" s="90"/>
      <c r="OF242" s="90"/>
      <c r="OG242" s="90"/>
      <c r="OH242" s="90"/>
      <c r="OI242" s="90"/>
      <c r="OJ242" s="90"/>
      <c r="OK242" s="90"/>
      <c r="OL242" s="90"/>
      <c r="OM242" s="90"/>
      <c r="ON242" s="90"/>
      <c r="OO242" s="90"/>
      <c r="OP242" s="90"/>
      <c r="OQ242" s="90"/>
      <c r="OR242" s="90"/>
      <c r="OS242" s="90"/>
      <c r="OT242" s="90"/>
      <c r="OU242" s="90"/>
      <c r="OV242" s="90"/>
      <c r="OW242" s="90"/>
      <c r="OX242" s="90"/>
      <c r="OY242" s="90"/>
      <c r="OZ242" s="90"/>
      <c r="PA242" s="90"/>
      <c r="PB242" s="90"/>
      <c r="PC242" s="90"/>
      <c r="PD242" s="90"/>
      <c r="PE242" s="90"/>
      <c r="PF242" s="90"/>
      <c r="PG242" s="90"/>
      <c r="PH242" s="90"/>
      <c r="PI242" s="90"/>
      <c r="PJ242" s="90"/>
      <c r="PK242" s="90"/>
      <c r="PL242" s="90"/>
      <c r="PM242" s="90"/>
      <c r="PN242" s="90"/>
      <c r="PO242" s="90"/>
      <c r="PP242" s="90"/>
      <c r="PQ242" s="90"/>
      <c r="PR242" s="90"/>
      <c r="PS242" s="90"/>
      <c r="PT242" s="90"/>
      <c r="PU242" s="90"/>
      <c r="PV242" s="90"/>
      <c r="PW242" s="90"/>
      <c r="PX242" s="90"/>
      <c r="PY242" s="90"/>
      <c r="PZ242" s="90"/>
      <c r="QA242" s="90"/>
      <c r="QB242" s="90"/>
      <c r="QC242" s="90"/>
      <c r="QD242" s="90"/>
      <c r="QE242" s="90"/>
      <c r="QF242" s="90"/>
      <c r="QG242" s="90"/>
      <c r="QH242" s="90"/>
      <c r="QI242" s="90"/>
      <c r="QJ242" s="90"/>
      <c r="QK242" s="90"/>
      <c r="QL242" s="90"/>
      <c r="QM242" s="90"/>
      <c r="QN242" s="90"/>
      <c r="QO242" s="90"/>
      <c r="QP242" s="90"/>
      <c r="QQ242" s="90"/>
      <c r="QR242" s="90"/>
      <c r="QS242" s="90"/>
      <c r="QT242" s="90"/>
      <c r="QU242" s="90"/>
      <c r="QV242" s="90"/>
      <c r="QW242" s="90"/>
      <c r="QX242" s="90"/>
      <c r="QY242" s="90"/>
      <c r="QZ242" s="90"/>
      <c r="RA242" s="90"/>
      <c r="RB242" s="90"/>
      <c r="RC242" s="90"/>
      <c r="RD242" s="90"/>
      <c r="RE242" s="90"/>
      <c r="RF242" s="90"/>
      <c r="RG242" s="90"/>
      <c r="RH242" s="90"/>
      <c r="RI242" s="90"/>
      <c r="RJ242" s="90"/>
      <c r="RK242" s="90"/>
      <c r="RL242" s="90"/>
      <c r="RM242" s="90"/>
      <c r="RN242" s="90"/>
      <c r="RO242" s="90"/>
      <c r="RP242" s="90"/>
      <c r="RQ242" s="90"/>
      <c r="RR242" s="90"/>
      <c r="RS242" s="90"/>
      <c r="RT242" s="90"/>
      <c r="RU242" s="90"/>
      <c r="RV242" s="90"/>
      <c r="RW242" s="90"/>
      <c r="RX242" s="90"/>
      <c r="RY242" s="90"/>
      <c r="RZ242" s="90"/>
      <c r="SA242" s="90"/>
      <c r="SB242" s="90"/>
      <c r="SC242" s="90"/>
      <c r="SD242" s="90"/>
      <c r="SE242" s="90"/>
      <c r="SF242" s="90"/>
      <c r="SG242" s="90"/>
      <c r="SH242" s="90"/>
      <c r="SI242" s="90"/>
      <c r="SJ242" s="90"/>
      <c r="SK242" s="90"/>
      <c r="SL242" s="90"/>
      <c r="SM242" s="90"/>
      <c r="SN242" s="90"/>
      <c r="SO242" s="90"/>
      <c r="SP242" s="90"/>
      <c r="SQ242" s="90"/>
      <c r="SR242" s="90"/>
      <c r="SS242" s="90"/>
      <c r="ST242" s="90"/>
      <c r="SU242" s="90"/>
      <c r="SV242" s="90"/>
      <c r="SW242" s="90"/>
      <c r="SX242" s="90"/>
      <c r="SY242" s="90"/>
      <c r="SZ242" s="90"/>
      <c r="TA242" s="90"/>
      <c r="TB242" s="90"/>
      <c r="TC242" s="90"/>
      <c r="TD242" s="90"/>
      <c r="TE242" s="90"/>
      <c r="TF242" s="90"/>
      <c r="TG242" s="90"/>
      <c r="TH242" s="90"/>
      <c r="TI242" s="90"/>
      <c r="TJ242" s="90"/>
      <c r="TK242" s="90"/>
      <c r="TL242" s="90"/>
      <c r="TM242" s="90"/>
      <c r="TN242" s="90"/>
      <c r="TO242" s="90"/>
      <c r="TP242" s="90"/>
      <c r="TQ242" s="90"/>
      <c r="TR242" s="90"/>
      <c r="TS242" s="90"/>
      <c r="TT242" s="90"/>
      <c r="TU242" s="90"/>
      <c r="TV242" s="90"/>
      <c r="TW242" s="90"/>
      <c r="TX242" s="90"/>
      <c r="TY242" s="90"/>
      <c r="TZ242" s="90"/>
      <c r="UA242" s="90"/>
      <c r="UB242" s="90"/>
      <c r="UC242" s="90"/>
      <c r="UD242" s="90"/>
      <c r="UE242" s="90"/>
      <c r="UF242" s="90"/>
      <c r="UG242" s="90"/>
      <c r="UH242" s="90"/>
      <c r="UI242" s="90"/>
      <c r="UJ242" s="90"/>
      <c r="UK242" s="90"/>
      <c r="UL242" s="90"/>
      <c r="UM242" s="90"/>
      <c r="UN242" s="90"/>
      <c r="UO242" s="90"/>
      <c r="UP242" s="90"/>
      <c r="UQ242" s="90"/>
      <c r="UR242" s="90"/>
      <c r="US242" s="90"/>
      <c r="UT242" s="90"/>
      <c r="UU242" s="90"/>
      <c r="UV242" s="90"/>
      <c r="UW242" s="90"/>
      <c r="UX242" s="90"/>
      <c r="UY242" s="90"/>
      <c r="UZ242" s="90"/>
      <c r="VA242" s="90"/>
      <c r="VB242" s="90"/>
      <c r="VC242" s="90"/>
      <c r="VD242" s="90"/>
      <c r="VE242" s="90"/>
      <c r="VF242" s="90"/>
      <c r="VG242" s="90"/>
      <c r="VH242" s="90"/>
      <c r="VI242" s="90"/>
      <c r="VJ242" s="90"/>
      <c r="VK242" s="90"/>
      <c r="VL242" s="90"/>
      <c r="VM242" s="90"/>
      <c r="VN242" s="90"/>
      <c r="VO242" s="90"/>
      <c r="VP242" s="90"/>
      <c r="VQ242" s="90"/>
      <c r="VR242" s="90"/>
      <c r="VS242" s="90"/>
      <c r="VT242" s="90"/>
      <c r="VU242" s="90"/>
      <c r="VV242" s="90"/>
      <c r="VW242" s="90"/>
      <c r="VX242" s="90"/>
      <c r="VY242" s="90"/>
      <c r="VZ242" s="90"/>
      <c r="WA242" s="90"/>
      <c r="WB242" s="90"/>
      <c r="WC242" s="90"/>
      <c r="WD242" s="90"/>
      <c r="WE242" s="90"/>
      <c r="WF242" s="90"/>
      <c r="WG242" s="90"/>
      <c r="WH242" s="90"/>
      <c r="WI242" s="90"/>
      <c r="WJ242" s="90"/>
      <c r="WK242" s="90"/>
      <c r="WL242" s="90"/>
      <c r="WM242" s="90"/>
      <c r="WN242" s="90"/>
      <c r="WO242" s="90"/>
      <c r="WP242" s="90"/>
      <c r="WQ242" s="90"/>
      <c r="WR242" s="90"/>
      <c r="WS242" s="90"/>
      <c r="WT242" s="90"/>
      <c r="WU242" s="90"/>
      <c r="WV242" s="90"/>
      <c r="WW242" s="90"/>
      <c r="WX242" s="90"/>
      <c r="WY242" s="90"/>
      <c r="WZ242" s="90"/>
      <c r="XA242" s="90"/>
      <c r="XB242" s="90"/>
      <c r="XC242" s="90"/>
      <c r="XD242" s="90"/>
      <c r="XE242" s="90"/>
      <c r="XF242" s="90"/>
      <c r="XG242" s="90"/>
      <c r="XH242" s="90"/>
      <c r="XI242" s="90"/>
      <c r="XJ242" s="90"/>
      <c r="XK242" s="90"/>
      <c r="XL242" s="90"/>
      <c r="XM242" s="90"/>
      <c r="XN242" s="90"/>
      <c r="XO242" s="90"/>
      <c r="XP242" s="90"/>
      <c r="XQ242" s="90"/>
      <c r="XR242" s="90"/>
      <c r="XS242" s="90"/>
      <c r="XT242" s="90"/>
      <c r="XU242" s="90"/>
      <c r="XV242" s="90"/>
      <c r="XW242" s="90"/>
      <c r="XX242" s="90"/>
      <c r="XY242" s="90"/>
      <c r="XZ242" s="90"/>
      <c r="YA242" s="90"/>
      <c r="YB242" s="90"/>
      <c r="YC242" s="90"/>
      <c r="YD242" s="90"/>
      <c r="YE242" s="90"/>
      <c r="YF242" s="90"/>
      <c r="YG242" s="90"/>
      <c r="YH242" s="90"/>
      <c r="YI242" s="90"/>
      <c r="YJ242" s="90"/>
      <c r="YK242" s="90"/>
      <c r="YL242" s="90"/>
      <c r="YM242" s="90"/>
      <c r="YN242" s="90"/>
      <c r="YO242" s="90"/>
      <c r="YP242" s="90"/>
      <c r="YQ242" s="90"/>
      <c r="YR242" s="90"/>
      <c r="YS242" s="90"/>
      <c r="YT242" s="90"/>
      <c r="YU242" s="90"/>
      <c r="YV242" s="90"/>
      <c r="YW242" s="90"/>
      <c r="YX242" s="90"/>
      <c r="YY242" s="90"/>
      <c r="YZ242" s="90"/>
      <c r="ZA242" s="90"/>
      <c r="ZB242" s="90"/>
      <c r="ZC242" s="90"/>
      <c r="ZD242" s="90"/>
      <c r="ZE242" s="90"/>
      <c r="ZF242" s="90"/>
      <c r="ZG242" s="90"/>
      <c r="ZH242" s="90"/>
      <c r="ZI242" s="90"/>
      <c r="ZJ242" s="90"/>
      <c r="ZK242" s="90"/>
      <c r="ZL242" s="90"/>
      <c r="ZM242" s="90"/>
      <c r="ZN242" s="90"/>
      <c r="ZO242" s="90"/>
      <c r="ZP242" s="90"/>
      <c r="ZQ242" s="90"/>
      <c r="ZR242" s="90"/>
      <c r="ZS242" s="90"/>
      <c r="ZT242" s="90"/>
      <c r="ZU242" s="90"/>
      <c r="ZV242" s="90"/>
      <c r="ZW242" s="90"/>
      <c r="ZX242" s="90"/>
      <c r="ZY242" s="90"/>
      <c r="ZZ242" s="90"/>
      <c r="AAA242" s="90"/>
      <c r="AAB242" s="90"/>
      <c r="AAC242" s="90"/>
      <c r="AAD242" s="90"/>
      <c r="AAE242" s="90"/>
      <c r="AAF242" s="90"/>
      <c r="AAG242" s="90"/>
      <c r="AAH242" s="90"/>
      <c r="AAI242" s="90"/>
      <c r="AAJ242" s="90"/>
      <c r="AAK242" s="90"/>
      <c r="AAL242" s="90"/>
      <c r="AAM242" s="90"/>
      <c r="AAN242" s="90"/>
      <c r="AAO242" s="90"/>
      <c r="AAP242" s="90"/>
      <c r="AAQ242" s="90"/>
      <c r="AAR242" s="90"/>
      <c r="AAS242" s="90"/>
      <c r="AAT242" s="90"/>
      <c r="AAU242" s="90"/>
      <c r="AAV242" s="90"/>
      <c r="AAW242" s="90"/>
      <c r="AAX242" s="90"/>
      <c r="AAY242" s="90"/>
      <c r="AAZ242" s="90"/>
      <c r="ABA242" s="90"/>
      <c r="ABB242" s="90"/>
      <c r="ABC242" s="90"/>
      <c r="ABD242" s="90"/>
      <c r="ABE242" s="90"/>
      <c r="ABF242" s="90"/>
      <c r="ABG242" s="90"/>
      <c r="ABH242" s="90"/>
      <c r="ABI242" s="90"/>
      <c r="ABJ242" s="90"/>
      <c r="ABK242" s="90"/>
      <c r="ABL242" s="90"/>
      <c r="ABM242" s="90"/>
      <c r="ABN242" s="90"/>
      <c r="ABO242" s="90"/>
      <c r="ABP242" s="90"/>
      <c r="ABQ242" s="90"/>
      <c r="ABR242" s="90"/>
      <c r="ABS242" s="90"/>
      <c r="ABT242" s="90"/>
      <c r="ABU242" s="90"/>
      <c r="ABV242" s="90"/>
      <c r="ABW242" s="90"/>
      <c r="ABX242" s="90"/>
      <c r="ABY242" s="90"/>
      <c r="ABZ242" s="90"/>
      <c r="ACA242" s="90"/>
      <c r="ACB242" s="90"/>
      <c r="ACC242" s="90"/>
      <c r="ACD242" s="90"/>
      <c r="ACE242" s="90"/>
      <c r="ACF242" s="90"/>
      <c r="ACG242" s="90"/>
      <c r="ACH242" s="90"/>
      <c r="ACI242" s="90"/>
      <c r="ACJ242" s="90"/>
      <c r="ACK242" s="90"/>
      <c r="ACL242" s="90"/>
      <c r="ACM242" s="90"/>
      <c r="ACN242" s="90"/>
      <c r="ACO242" s="90"/>
      <c r="ACP242" s="90"/>
      <c r="ACQ242" s="90"/>
      <c r="ACR242" s="90"/>
      <c r="ACS242" s="90"/>
      <c r="ACT242" s="90"/>
      <c r="ACU242" s="90"/>
      <c r="ACV242" s="90"/>
      <c r="ACW242" s="90"/>
      <c r="ACX242" s="90"/>
      <c r="ACY242" s="90"/>
      <c r="ACZ242" s="90"/>
      <c r="ADA242" s="90"/>
      <c r="ADB242" s="90"/>
      <c r="ADC242" s="90"/>
      <c r="ADD242" s="90"/>
      <c r="ADE242" s="90"/>
      <c r="ADF242" s="90"/>
      <c r="ADG242" s="90"/>
      <c r="ADH242" s="90"/>
      <c r="ADI242" s="90"/>
      <c r="ADJ242" s="90"/>
      <c r="ADK242" s="90"/>
      <c r="ADL242" s="90"/>
      <c r="ADM242" s="90"/>
      <c r="ADN242" s="90"/>
      <c r="ADO242" s="90"/>
      <c r="ADP242" s="90"/>
      <c r="ADQ242" s="90"/>
      <c r="ADR242" s="90"/>
      <c r="ADS242" s="90"/>
      <c r="ADT242" s="90"/>
      <c r="ADU242" s="90"/>
      <c r="ADV242" s="90"/>
      <c r="ADW242" s="90"/>
      <c r="ADX242" s="90"/>
      <c r="ADY242" s="90"/>
      <c r="ADZ242" s="90"/>
      <c r="AEA242" s="90"/>
      <c r="AEB242" s="90"/>
      <c r="AEC242" s="90"/>
      <c r="AED242" s="90"/>
      <c r="AEE242" s="90"/>
      <c r="AEF242" s="90"/>
      <c r="AEG242" s="90"/>
      <c r="AEH242" s="90"/>
      <c r="AEI242" s="90"/>
      <c r="AEJ242" s="90"/>
      <c r="AEK242" s="90"/>
      <c r="AEL242" s="90"/>
      <c r="AEM242" s="90"/>
      <c r="AEN242" s="90"/>
      <c r="AEO242" s="90"/>
      <c r="AEP242" s="90"/>
      <c r="AEQ242" s="90"/>
      <c r="AER242" s="90"/>
      <c r="AES242" s="90"/>
      <c r="AET242" s="90"/>
      <c r="AEU242" s="90"/>
      <c r="AEV242" s="90"/>
      <c r="AEW242" s="90"/>
      <c r="AEX242" s="90"/>
      <c r="AEY242" s="90"/>
      <c r="AEZ242" s="90"/>
      <c r="AFA242" s="90"/>
      <c r="AFB242" s="90"/>
      <c r="AFC242" s="90"/>
      <c r="AFD242" s="90"/>
      <c r="AFE242" s="90"/>
      <c r="AFF242" s="90"/>
      <c r="AFG242" s="90"/>
      <c r="AFH242" s="90"/>
      <c r="AFI242" s="90"/>
      <c r="AFJ242" s="90"/>
      <c r="AFK242" s="90"/>
      <c r="AFL242" s="90"/>
      <c r="AFM242" s="90"/>
      <c r="AFN242" s="90"/>
      <c r="AFO242" s="90"/>
      <c r="AFP242" s="90"/>
      <c r="AFQ242" s="90"/>
      <c r="AFR242" s="90"/>
      <c r="AFS242" s="90"/>
      <c r="AFT242" s="90"/>
      <c r="AFU242" s="90"/>
      <c r="AFV242" s="90"/>
      <c r="AFW242" s="90"/>
      <c r="AFX242" s="90"/>
      <c r="AFY242" s="90"/>
      <c r="AFZ242" s="90"/>
      <c r="AGA242" s="90"/>
      <c r="AGB242" s="90"/>
      <c r="AGC242" s="90"/>
      <c r="AGD242" s="90"/>
      <c r="AGE242" s="90"/>
      <c r="AGF242" s="90"/>
      <c r="AGG242" s="90"/>
      <c r="AGH242" s="90"/>
      <c r="AGI242" s="90"/>
      <c r="AGJ242" s="90"/>
      <c r="AGK242" s="90"/>
      <c r="AGL242" s="90"/>
      <c r="AGM242" s="90"/>
      <c r="AGN242" s="90"/>
      <c r="AGO242" s="90"/>
      <c r="AGP242" s="90"/>
      <c r="AGQ242" s="90"/>
      <c r="AGR242" s="90"/>
      <c r="AGS242" s="90"/>
      <c r="AGT242" s="90"/>
      <c r="AGU242" s="90"/>
      <c r="AGV242" s="90"/>
      <c r="AGW242" s="90"/>
      <c r="AGX242" s="90"/>
      <c r="AGY242" s="90"/>
      <c r="AGZ242" s="90"/>
      <c r="AHA242" s="90"/>
      <c r="AHB242" s="90"/>
      <c r="AHC242" s="90"/>
      <c r="AHD242" s="90"/>
      <c r="AHE242" s="90"/>
      <c r="AHF242" s="90"/>
      <c r="AHG242" s="90"/>
      <c r="AHH242" s="90"/>
      <c r="AHI242" s="90"/>
      <c r="AHJ242" s="90"/>
      <c r="AHK242" s="90"/>
      <c r="AHL242" s="90"/>
      <c r="AHM242" s="90"/>
      <c r="AHN242" s="90"/>
      <c r="AHO242" s="90"/>
      <c r="AHP242" s="90"/>
      <c r="AHQ242" s="90"/>
      <c r="AHR242" s="90"/>
      <c r="AHS242" s="90"/>
      <c r="AHT242" s="90"/>
      <c r="AHU242" s="90"/>
      <c r="AHV242" s="90"/>
      <c r="AHW242" s="90"/>
      <c r="AHX242" s="90"/>
      <c r="AHY242" s="90"/>
      <c r="AHZ242" s="90"/>
      <c r="AIA242" s="90"/>
      <c r="AIB242" s="90"/>
      <c r="AIC242" s="90"/>
      <c r="AID242" s="90"/>
      <c r="AIE242" s="90"/>
      <c r="AIF242" s="90"/>
      <c r="AIG242" s="90"/>
      <c r="AIH242" s="90"/>
      <c r="AII242" s="90"/>
      <c r="AIJ242" s="90"/>
      <c r="AIK242" s="90"/>
      <c r="AIL242" s="90"/>
      <c r="AIM242" s="90"/>
      <c r="AIN242" s="90"/>
      <c r="AIO242" s="90"/>
      <c r="AIP242" s="90"/>
      <c r="AIQ242" s="90"/>
      <c r="AIR242" s="90"/>
      <c r="AIS242" s="90"/>
      <c r="AIT242" s="90"/>
      <c r="AIU242" s="90"/>
      <c r="AIV242" s="90"/>
      <c r="AIW242" s="90"/>
      <c r="AIX242" s="90"/>
      <c r="AIY242" s="90"/>
      <c r="AIZ242" s="90"/>
      <c r="AJA242" s="90"/>
      <c r="AJB242" s="90"/>
      <c r="AJC242" s="90"/>
      <c r="AJD242" s="90"/>
      <c r="AJE242" s="90"/>
      <c r="AJF242" s="90"/>
      <c r="AJG242" s="90"/>
      <c r="AJH242" s="90"/>
      <c r="AJI242" s="90"/>
      <c r="AJJ242" s="90"/>
      <c r="AJK242" s="90"/>
      <c r="AJL242" s="90"/>
      <c r="AJM242" s="90"/>
      <c r="AJN242" s="90"/>
      <c r="AJO242" s="90"/>
      <c r="AJP242" s="90"/>
      <c r="AJQ242" s="90"/>
      <c r="AJR242" s="90"/>
      <c r="AJS242" s="90"/>
      <c r="AJT242" s="90"/>
      <c r="AJU242" s="90"/>
      <c r="AJV242" s="90"/>
      <c r="AJW242" s="90"/>
      <c r="AJX242" s="90"/>
      <c r="AJY242" s="90"/>
      <c r="AJZ242" s="90"/>
      <c r="AKA242" s="90"/>
      <c r="AKB242" s="90"/>
      <c r="AKC242" s="90"/>
      <c r="AKD242" s="90"/>
      <c r="AKE242" s="90"/>
      <c r="AKF242" s="90"/>
      <c r="AKG242" s="90"/>
      <c r="AKH242" s="90"/>
      <c r="AKI242" s="90"/>
      <c r="AKJ242" s="90"/>
      <c r="AKK242" s="90"/>
      <c r="AKL242" s="90"/>
      <c r="AKM242" s="90"/>
      <c r="AKN242" s="90"/>
      <c r="AKO242" s="90"/>
      <c r="AKP242" s="90"/>
      <c r="AKQ242" s="90"/>
      <c r="AKR242" s="90"/>
      <c r="AKS242" s="90"/>
      <c r="AKT242" s="90"/>
      <c r="AKU242" s="90"/>
      <c r="AKV242" s="90"/>
      <c r="AKW242" s="90"/>
      <c r="AKX242" s="90"/>
      <c r="AKY242" s="90"/>
      <c r="AKZ242" s="90"/>
      <c r="ALA242" s="90"/>
      <c r="ALB242" s="90"/>
      <c r="ALC242" s="90"/>
      <c r="ALD242" s="90"/>
      <c r="ALE242" s="90"/>
      <c r="ALF242" s="90"/>
      <c r="ALG242" s="90"/>
      <c r="ALH242" s="90"/>
      <c r="ALI242" s="90"/>
      <c r="ALJ242" s="90"/>
      <c r="ALK242" s="90"/>
      <c r="ALL242" s="90"/>
      <c r="ALM242" s="90"/>
      <c r="ALN242" s="90"/>
      <c r="ALO242" s="90"/>
      <c r="ALP242" s="90"/>
      <c r="ALQ242" s="90"/>
      <c r="ALR242" s="90"/>
      <c r="ALS242" s="90"/>
      <c r="ALT242" s="90"/>
      <c r="ALU242" s="90"/>
      <c r="ALV242" s="90"/>
      <c r="ALW242" s="90"/>
      <c r="ALX242" s="90"/>
      <c r="ALY242" s="90"/>
      <c r="ALZ242" s="90"/>
      <c r="AMA242" s="90"/>
      <c r="AMB242" s="90"/>
      <c r="AMC242" s="90"/>
      <c r="AMD242" s="90"/>
      <c r="AME242" s="90"/>
      <c r="AMF242" s="90"/>
      <c r="AMG242" s="90"/>
      <c r="AMH242" s="90"/>
    </row>
    <row r="243" spans="1:1022" ht="74.099999999999994" customHeight="1" x14ac:dyDescent="0.3">
      <c r="A243" s="430">
        <v>66</v>
      </c>
      <c r="B243" s="433" t="s">
        <v>712</v>
      </c>
      <c r="C243" s="367"/>
      <c r="D243" s="433" t="s">
        <v>245</v>
      </c>
      <c r="E243" s="433" t="s">
        <v>246</v>
      </c>
      <c r="F243" s="427"/>
      <c r="G243" s="424"/>
      <c r="H243" s="368"/>
      <c r="I243" s="425"/>
      <c r="J243" s="136" t="s">
        <v>735</v>
      </c>
      <c r="K243" s="137" t="s">
        <v>1509</v>
      </c>
      <c r="L243" s="425"/>
      <c r="M243" s="425"/>
      <c r="N243" s="426"/>
      <c r="O243" s="369"/>
      <c r="P243" s="391"/>
      <c r="Q243" s="385"/>
      <c r="R243" s="393"/>
      <c r="S243" s="394"/>
      <c r="T243" s="385"/>
      <c r="U243" s="386"/>
      <c r="V243" s="136" t="s">
        <v>112</v>
      </c>
      <c r="W243" s="116" t="s">
        <v>1510</v>
      </c>
      <c r="X243" s="117" t="s">
        <v>1511</v>
      </c>
      <c r="Y243" s="118" t="s">
        <v>1512</v>
      </c>
      <c r="Z243" s="119" t="s">
        <v>1466</v>
      </c>
      <c r="AA243" s="120" t="str">
        <f t="shared" si="5"/>
        <v>Probabilidad</v>
      </c>
      <c r="AB243" s="121" t="s">
        <v>727</v>
      </c>
      <c r="AC243" s="121" t="s">
        <v>728</v>
      </c>
      <c r="AD243" s="122" t="str">
        <f t="shared" si="6"/>
        <v>40%</v>
      </c>
      <c r="AE243" s="121" t="s">
        <v>729</v>
      </c>
      <c r="AF243" s="121" t="s">
        <v>730</v>
      </c>
      <c r="AG243" s="121" t="s">
        <v>731</v>
      </c>
      <c r="AH243" s="123">
        <f>IFERROR(IF(AND(AA242="Probabilidad",AA243="Probabilidad"),(AI242-(+AI242*AD243)),IF(AND(AA243="Probabilidad",AA242="Impacto"),(AI242-(+AI242*AD243)),IF(AA243="Impacto",AI242,""))),"")</f>
        <v>0.216</v>
      </c>
      <c r="AI243" s="122">
        <f t="shared" si="7"/>
        <v>0.216</v>
      </c>
      <c r="AJ243" s="387"/>
      <c r="AK243" s="388"/>
      <c r="AL243" s="124">
        <f t="shared" ref="AL243:AL248" si="321">IFERROR(IF(AND(AA242="Impacto",AA243="Impacto"),(AL242-(+AL242*AD243)),IF(AND(AA243="Impacto",AA242="Probabilidad"),(AL242-(+AL242*AD243)),IF(AA243="Probabilidad",AL242,""))),"")</f>
        <v>0.4</v>
      </c>
      <c r="AM243" s="389"/>
      <c r="AN243" s="388"/>
      <c r="AO243" s="384"/>
      <c r="AP243" s="367"/>
      <c r="AQ243" s="120" t="s">
        <v>118</v>
      </c>
      <c r="AR243" s="134" t="s">
        <v>94</v>
      </c>
      <c r="AS243" s="134" t="s">
        <v>94</v>
      </c>
      <c r="AT243" s="134" t="s">
        <v>94</v>
      </c>
      <c r="AU243" s="134" t="s">
        <v>94</v>
      </c>
      <c r="AV243" s="371"/>
      <c r="AW243" s="142" t="s">
        <v>112</v>
      </c>
      <c r="AX243" s="264" t="s">
        <v>2866</v>
      </c>
      <c r="AY243" s="283" t="s">
        <v>3009</v>
      </c>
      <c r="AZ243" s="284" t="s">
        <v>3010</v>
      </c>
      <c r="BA243" s="143" t="s">
        <v>118</v>
      </c>
      <c r="BB243" s="128"/>
      <c r="BC243" s="128"/>
      <c r="BD243" s="128"/>
      <c r="BE243" s="373"/>
      <c r="BF243" s="374"/>
      <c r="BG243" s="374"/>
      <c r="BH243" s="131"/>
    </row>
    <row r="244" spans="1:1022" ht="86.25" customHeight="1" x14ac:dyDescent="0.3">
      <c r="A244" s="430">
        <v>66</v>
      </c>
      <c r="B244" s="433" t="s">
        <v>712</v>
      </c>
      <c r="C244" s="367"/>
      <c r="D244" s="433" t="s">
        <v>245</v>
      </c>
      <c r="E244" s="433" t="s">
        <v>246</v>
      </c>
      <c r="F244" s="427"/>
      <c r="G244" s="424"/>
      <c r="H244" s="368"/>
      <c r="I244" s="425"/>
      <c r="J244" s="136" t="s">
        <v>741</v>
      </c>
      <c r="K244" s="137" t="s">
        <v>1513</v>
      </c>
      <c r="L244" s="425"/>
      <c r="M244" s="425"/>
      <c r="N244" s="426"/>
      <c r="O244" s="369"/>
      <c r="P244" s="391"/>
      <c r="Q244" s="385"/>
      <c r="R244" s="393"/>
      <c r="S244" s="394"/>
      <c r="T244" s="385"/>
      <c r="U244" s="386"/>
      <c r="V244" s="136" t="s">
        <v>124</v>
      </c>
      <c r="W244" s="116" t="s">
        <v>1514</v>
      </c>
      <c r="X244" s="117" t="s">
        <v>1515</v>
      </c>
      <c r="Y244" s="118" t="s">
        <v>1475</v>
      </c>
      <c r="Z244" s="119" t="s">
        <v>1466</v>
      </c>
      <c r="AA244" s="120" t="str">
        <f t="shared" si="5"/>
        <v>Probabilidad</v>
      </c>
      <c r="AB244" s="121" t="s">
        <v>727</v>
      </c>
      <c r="AC244" s="121" t="s">
        <v>728</v>
      </c>
      <c r="AD244" s="122" t="str">
        <f t="shared" si="6"/>
        <v>40%</v>
      </c>
      <c r="AE244" s="121" t="s">
        <v>729</v>
      </c>
      <c r="AF244" s="121" t="s">
        <v>730</v>
      </c>
      <c r="AG244" s="121" t="s">
        <v>731</v>
      </c>
      <c r="AH244" s="123">
        <f t="shared" ref="AH244:AH248" si="322">IFERROR(IF(AND(AA243="Probabilidad",AA244="Probabilidad"),(AI243-(+AI243*AD244)),IF(AND(AA244="Probabilidad",AA243="Impacto"),(AI243-(+AI243*AD244)),IF(AA244="Impacto",AI243,""))),"")</f>
        <v>0.12959999999999999</v>
      </c>
      <c r="AI244" s="122">
        <f t="shared" si="7"/>
        <v>0.12959999999999999</v>
      </c>
      <c r="AJ244" s="387"/>
      <c r="AK244" s="388"/>
      <c r="AL244" s="124">
        <f t="shared" si="321"/>
        <v>0.4</v>
      </c>
      <c r="AM244" s="389"/>
      <c r="AN244" s="388"/>
      <c r="AO244" s="384"/>
      <c r="AP244" s="367"/>
      <c r="AQ244" s="120" t="s">
        <v>128</v>
      </c>
      <c r="AR244" s="134" t="s">
        <v>94</v>
      </c>
      <c r="AS244" s="134" t="s">
        <v>94</v>
      </c>
      <c r="AT244" s="134" t="s">
        <v>94</v>
      </c>
      <c r="AU244" s="134" t="s">
        <v>94</v>
      </c>
      <c r="AV244" s="371"/>
      <c r="AW244" s="142" t="s">
        <v>124</v>
      </c>
      <c r="AX244" s="264" t="s">
        <v>2866</v>
      </c>
      <c r="AY244" s="283" t="s">
        <v>3011</v>
      </c>
      <c r="AZ244" s="284" t="s">
        <v>3012</v>
      </c>
      <c r="BA244" s="143" t="s">
        <v>128</v>
      </c>
      <c r="BB244" s="128"/>
      <c r="BC244" s="128"/>
      <c r="BD244" s="128"/>
      <c r="BE244" s="373"/>
      <c r="BF244" s="374"/>
      <c r="BG244" s="374"/>
      <c r="BH244" s="131"/>
    </row>
    <row r="245" spans="1:1022" ht="30" customHeight="1" x14ac:dyDescent="0.3">
      <c r="A245" s="430">
        <v>66</v>
      </c>
      <c r="B245" s="433" t="s">
        <v>712</v>
      </c>
      <c r="C245" s="367"/>
      <c r="D245" s="433" t="s">
        <v>245</v>
      </c>
      <c r="E245" s="433" t="s">
        <v>246</v>
      </c>
      <c r="F245" s="427"/>
      <c r="G245" s="424"/>
      <c r="H245" s="368"/>
      <c r="I245" s="425"/>
      <c r="J245" s="136" t="s">
        <v>749</v>
      </c>
      <c r="K245" s="137"/>
      <c r="L245" s="425"/>
      <c r="M245" s="425"/>
      <c r="N245" s="426"/>
      <c r="O245" s="369"/>
      <c r="P245" s="391"/>
      <c r="Q245" s="385"/>
      <c r="R245" s="393"/>
      <c r="S245" s="394"/>
      <c r="T245" s="385"/>
      <c r="U245" s="386"/>
      <c r="V245" s="136" t="s">
        <v>131</v>
      </c>
      <c r="W245" s="116"/>
      <c r="X245" s="117"/>
      <c r="Y245" s="118"/>
      <c r="Z245" s="116"/>
      <c r="AA245" s="120" t="str">
        <f t="shared" si="5"/>
        <v/>
      </c>
      <c r="AB245" s="121"/>
      <c r="AC245" s="121"/>
      <c r="AD245" s="122" t="str">
        <f t="shared" si="6"/>
        <v/>
      </c>
      <c r="AE245" s="121"/>
      <c r="AF245" s="121"/>
      <c r="AG245" s="121"/>
      <c r="AH245" s="123" t="str">
        <f t="shared" si="322"/>
        <v/>
      </c>
      <c r="AI245" s="122" t="str">
        <f t="shared" si="7"/>
        <v/>
      </c>
      <c r="AJ245" s="387"/>
      <c r="AK245" s="388"/>
      <c r="AL245" s="124" t="str">
        <f t="shared" si="321"/>
        <v/>
      </c>
      <c r="AM245" s="389"/>
      <c r="AN245" s="388"/>
      <c r="AO245" s="384"/>
      <c r="AP245" s="367"/>
      <c r="AQ245" s="120" t="s">
        <v>136</v>
      </c>
      <c r="AR245" s="119"/>
      <c r="AS245" s="119"/>
      <c r="AT245" s="126"/>
      <c r="AU245" s="119"/>
      <c r="AV245" s="371"/>
      <c r="AW245" s="142" t="s">
        <v>131</v>
      </c>
      <c r="AX245" s="128"/>
      <c r="AY245" s="281"/>
      <c r="AZ245" s="282"/>
      <c r="BA245" s="143" t="s">
        <v>136</v>
      </c>
      <c r="BB245" s="128"/>
      <c r="BC245" s="128"/>
      <c r="BD245" s="128"/>
      <c r="BE245" s="373"/>
      <c r="BF245" s="374"/>
      <c r="BG245" s="374"/>
      <c r="BH245" s="131"/>
    </row>
    <row r="246" spans="1:1022" ht="18.95" customHeight="1" x14ac:dyDescent="0.3">
      <c r="A246" s="430">
        <v>66</v>
      </c>
      <c r="B246" s="433" t="s">
        <v>712</v>
      </c>
      <c r="C246" s="367"/>
      <c r="D246" s="433" t="s">
        <v>245</v>
      </c>
      <c r="E246" s="433" t="s">
        <v>246</v>
      </c>
      <c r="F246" s="427"/>
      <c r="G246" s="424"/>
      <c r="H246" s="368"/>
      <c r="I246" s="425"/>
      <c r="J246" s="136" t="s">
        <v>756</v>
      </c>
      <c r="K246" s="137"/>
      <c r="L246" s="425"/>
      <c r="M246" s="425"/>
      <c r="N246" s="426"/>
      <c r="O246" s="369"/>
      <c r="P246" s="391"/>
      <c r="Q246" s="385"/>
      <c r="R246" s="393"/>
      <c r="S246" s="394"/>
      <c r="T246" s="385"/>
      <c r="U246" s="386"/>
      <c r="V246" s="136" t="s">
        <v>139</v>
      </c>
      <c r="W246" s="116"/>
      <c r="X246" s="117"/>
      <c r="Y246" s="118"/>
      <c r="Z246" s="116"/>
      <c r="AA246" s="120" t="str">
        <f t="shared" si="5"/>
        <v/>
      </c>
      <c r="AB246" s="121"/>
      <c r="AC246" s="121"/>
      <c r="AD246" s="122" t="str">
        <f t="shared" si="6"/>
        <v/>
      </c>
      <c r="AE246" s="121"/>
      <c r="AF246" s="121"/>
      <c r="AG246" s="121"/>
      <c r="AH246" s="123" t="str">
        <f t="shared" si="322"/>
        <v/>
      </c>
      <c r="AI246" s="122" t="str">
        <f t="shared" si="7"/>
        <v/>
      </c>
      <c r="AJ246" s="387"/>
      <c r="AK246" s="388"/>
      <c r="AL246" s="124" t="str">
        <f t="shared" si="321"/>
        <v/>
      </c>
      <c r="AM246" s="389"/>
      <c r="AN246" s="388"/>
      <c r="AO246" s="384"/>
      <c r="AP246" s="367"/>
      <c r="AQ246" s="120" t="s">
        <v>145</v>
      </c>
      <c r="AR246" s="119"/>
      <c r="AS246" s="119"/>
      <c r="AT246" s="126"/>
      <c r="AU246" s="119"/>
      <c r="AV246" s="371"/>
      <c r="AW246" s="142" t="s">
        <v>139</v>
      </c>
      <c r="AX246" s="128"/>
      <c r="AY246" s="281"/>
      <c r="AZ246" s="282"/>
      <c r="BA246" s="143" t="s">
        <v>145</v>
      </c>
      <c r="BB246" s="128"/>
      <c r="BC246" s="128"/>
      <c r="BD246" s="128"/>
      <c r="BE246" s="373"/>
      <c r="BF246" s="374"/>
      <c r="BG246" s="374"/>
      <c r="BH246" s="131"/>
    </row>
    <row r="247" spans="1:1022" ht="18.95" customHeight="1" x14ac:dyDescent="0.3">
      <c r="A247" s="430">
        <v>66</v>
      </c>
      <c r="B247" s="433" t="s">
        <v>712</v>
      </c>
      <c r="C247" s="367"/>
      <c r="D247" s="433" t="s">
        <v>245</v>
      </c>
      <c r="E247" s="433" t="s">
        <v>246</v>
      </c>
      <c r="F247" s="427"/>
      <c r="G247" s="424"/>
      <c r="H247" s="368"/>
      <c r="I247" s="425"/>
      <c r="J247" s="136" t="s">
        <v>757</v>
      </c>
      <c r="K247" s="137"/>
      <c r="L247" s="425"/>
      <c r="M247" s="425"/>
      <c r="N247" s="426"/>
      <c r="O247" s="369"/>
      <c r="P247" s="391"/>
      <c r="Q247" s="385"/>
      <c r="R247" s="393"/>
      <c r="S247" s="394"/>
      <c r="T247" s="385"/>
      <c r="U247" s="386"/>
      <c r="V247" s="136" t="s">
        <v>150</v>
      </c>
      <c r="W247" s="116"/>
      <c r="X247" s="117"/>
      <c r="Y247" s="118"/>
      <c r="Z247" s="116"/>
      <c r="AA247" s="120" t="str">
        <f t="shared" si="5"/>
        <v/>
      </c>
      <c r="AB247" s="121"/>
      <c r="AC247" s="121"/>
      <c r="AD247" s="122" t="str">
        <f t="shared" si="6"/>
        <v/>
      </c>
      <c r="AE247" s="121"/>
      <c r="AF247" s="121"/>
      <c r="AG247" s="121"/>
      <c r="AH247" s="123" t="str">
        <f t="shared" si="322"/>
        <v/>
      </c>
      <c r="AI247" s="122" t="str">
        <f t="shared" si="7"/>
        <v/>
      </c>
      <c r="AJ247" s="387"/>
      <c r="AK247" s="388"/>
      <c r="AL247" s="124" t="str">
        <f t="shared" si="321"/>
        <v/>
      </c>
      <c r="AM247" s="389"/>
      <c r="AN247" s="388"/>
      <c r="AO247" s="384"/>
      <c r="AP247" s="367"/>
      <c r="AQ247" s="120" t="s">
        <v>155</v>
      </c>
      <c r="AR247" s="119"/>
      <c r="AS247" s="119"/>
      <c r="AT247" s="126"/>
      <c r="AU247" s="119"/>
      <c r="AV247" s="371"/>
      <c r="AW247" s="142" t="s">
        <v>150</v>
      </c>
      <c r="AX247" s="128"/>
      <c r="AY247" s="281"/>
      <c r="AZ247" s="282"/>
      <c r="BA247" s="143" t="s">
        <v>155</v>
      </c>
      <c r="BB247" s="128"/>
      <c r="BC247" s="128"/>
      <c r="BD247" s="128"/>
      <c r="BE247" s="373"/>
      <c r="BF247" s="374"/>
      <c r="BG247" s="374"/>
      <c r="BH247" s="131"/>
    </row>
    <row r="248" spans="1:1022" ht="23.1" customHeight="1" x14ac:dyDescent="0.3">
      <c r="A248" s="431">
        <v>66</v>
      </c>
      <c r="B248" s="434" t="s">
        <v>712</v>
      </c>
      <c r="C248" s="367"/>
      <c r="D248" s="434" t="s">
        <v>245</v>
      </c>
      <c r="E248" s="434"/>
      <c r="F248" s="427"/>
      <c r="G248" s="424"/>
      <c r="H248" s="368"/>
      <c r="I248" s="425"/>
      <c r="J248" s="136" t="s">
        <v>758</v>
      </c>
      <c r="K248" s="137"/>
      <c r="L248" s="425"/>
      <c r="M248" s="425"/>
      <c r="N248" s="426"/>
      <c r="O248" s="369"/>
      <c r="P248" s="392"/>
      <c r="Q248" s="385"/>
      <c r="R248" s="393"/>
      <c r="S248" s="394"/>
      <c r="T248" s="385"/>
      <c r="U248" s="386"/>
      <c r="V248" s="136" t="s">
        <v>161</v>
      </c>
      <c r="W248" s="116"/>
      <c r="X248" s="117"/>
      <c r="Y248" s="118"/>
      <c r="Z248" s="116"/>
      <c r="AA248" s="120" t="str">
        <f t="shared" si="5"/>
        <v/>
      </c>
      <c r="AB248" s="121"/>
      <c r="AC248" s="121"/>
      <c r="AD248" s="122" t="str">
        <f t="shared" si="6"/>
        <v/>
      </c>
      <c r="AE248" s="121"/>
      <c r="AF248" s="121"/>
      <c r="AG248" s="121"/>
      <c r="AH248" s="123" t="str">
        <f t="shared" si="322"/>
        <v/>
      </c>
      <c r="AI248" s="122" t="str">
        <f t="shared" si="7"/>
        <v/>
      </c>
      <c r="AJ248" s="387"/>
      <c r="AK248" s="388"/>
      <c r="AL248" s="124" t="str">
        <f t="shared" si="321"/>
        <v/>
      </c>
      <c r="AM248" s="389"/>
      <c r="AN248" s="388"/>
      <c r="AO248" s="384"/>
      <c r="AP248" s="367"/>
      <c r="AQ248" s="120" t="s">
        <v>162</v>
      </c>
      <c r="AR248" s="119"/>
      <c r="AS248" s="119"/>
      <c r="AT248" s="126"/>
      <c r="AU248" s="119"/>
      <c r="AV248" s="372"/>
      <c r="AW248" s="142" t="s">
        <v>161</v>
      </c>
      <c r="AX248" s="128"/>
      <c r="AY248" s="281"/>
      <c r="AZ248" s="282"/>
      <c r="BA248" s="143" t="s">
        <v>162</v>
      </c>
      <c r="BB248" s="128"/>
      <c r="BC248" s="128"/>
      <c r="BD248" s="128"/>
      <c r="BE248" s="373"/>
      <c r="BF248" s="374"/>
      <c r="BG248" s="374"/>
      <c r="BH248" s="131"/>
    </row>
    <row r="249" spans="1:1022" s="144" customFormat="1" ht="111.75" customHeight="1" x14ac:dyDescent="0.25">
      <c r="A249" s="429">
        <v>72</v>
      </c>
      <c r="B249" s="432" t="s">
        <v>712</v>
      </c>
      <c r="C249" s="367" t="s">
        <v>713</v>
      </c>
      <c r="D249" s="432" t="s">
        <v>209</v>
      </c>
      <c r="E249" s="432" t="s">
        <v>1516</v>
      </c>
      <c r="F249" s="427" t="s">
        <v>1517</v>
      </c>
      <c r="G249" s="424" t="s">
        <v>55</v>
      </c>
      <c r="H249" s="368" t="str">
        <f>IF(B249="Seguridad_Información","Posibilidad de "&amp;C249&amp;"con "&amp;M249&amp;" "&amp;"por"&amp;" "&amp;I249&amp;" "&amp;"debido a"&amp;" "&amp;L249,"Posibilidad de"&amp;" "&amp;M249&amp;" "&amp;"por"&amp;" "&amp;I249&amp;" debido a"&amp;" "&amp;L249)</f>
        <v xml:space="preserve">Posibilidad de Afectación Económica y Reputacional por atención inadecuada o inoportuna de solicitudes, requerimientos e incidentes en la mesa de ayuda debido a falta de capacidad técnica o de negocio  </v>
      </c>
      <c r="I249" s="425" t="s">
        <v>1518</v>
      </c>
      <c r="J249" s="136" t="s">
        <v>717</v>
      </c>
      <c r="K249" s="137" t="s">
        <v>1519</v>
      </c>
      <c r="L249" s="425" t="s">
        <v>1520</v>
      </c>
      <c r="M249" s="425" t="s">
        <v>763</v>
      </c>
      <c r="N249" s="426" t="s">
        <v>1521</v>
      </c>
      <c r="O249" s="369" t="s">
        <v>765</v>
      </c>
      <c r="P249" s="390" t="str">
        <f>IF(OR($O249=[3]Tabla_Probabilidad!$D$30,$O249=[3]Tabla_Probabilidad!$D$32,$O249=[3]Tabla_Probabilidad!$J$32),"Muy Baja",IF(OR($O249=[3]Tabla_Probabilidad!$E$30,$O249=[3]Tabla_Probabilidad!$E$32,$O249=[3]Tabla_Probabilidad!$K$32),"Baja",IF(OR($O249=[3]Tabla_Probabilidad!$F$30,$O249=[3]Tabla_Probabilidad!$F$32,$O249=[3]Tabla_Probabilidad!$L$32),"Media",IF(OR($O249=[3]Tabla_Probabilidad!$G$30,$O249=[3]Tabla_Probabilidad!$G$32,$O249=[3]Tabla_Probabilidad!$M$32),"Alta",IF(OR($O249=[3]Tabla_Probabilidad!$H$30,$O249=[3]Tabla_Probabilidad!$H$32,$O249=[3]Tabla_Probabilidad!$N$32),"Muy Alta","")))))</f>
        <v>Alta</v>
      </c>
      <c r="Q249" s="385">
        <f t="shared" ref="Q249" si="323">IF(P249="","",IF(P249="Muy Baja",0.2,IF(P249="Baja",0.4,IF(P249="Media",0.6,IF(P249="Alta",0.8,IF(P249="Muy Alta",1,))))))</f>
        <v>0.8</v>
      </c>
      <c r="R249" s="393" t="s">
        <v>723</v>
      </c>
      <c r="S249" s="394" t="str">
        <f>IF(OR($R249=[3]Tabla_Impacto!$D$24,$R249=[3]Tabla_Impacto!$D$27,$R249=[3]Tabla_Impacto!$J$24,$R249=[3]Tabla_Impacto!$P$26,$R249=[3]Tabla_Impacto!$V$26,$R249=[3]Tabla_Impacto!$AB$26),"Leve",IF(OR($R249=[3]Tabla_Impacto!$E$24,$R249=[3]Tabla_Impacto!$E$27,$R249=[3]Tabla_Impacto!$K$24,$R249=[3]Tabla_Impacto!$Q$26,$R249=[3]Tabla_Impacto!$W$26,$R249=[3]Tabla_Impacto!$AC$26),"Menor",IF(OR($R249=[3]Tabla_Impacto!$F$24,$R249=[3]Tabla_Impacto!$F$27,$R249=[3]Tabla_Impacto!$L$24,$R249=[3]Tabla_Impacto!$R$26,$R249=[3]Tabla_Impacto!$X$26,$R249=[3]Tabla_Impacto!$AD$26),"Moderado",IF(OR($R249=[3]Tabla_Impacto!$G$24,$R249=[3]Tabla_Impacto!$G$27,$R249=[3]Tabla_Impacto!$M$24,$R249=[3]Tabla_Impacto!$S$26,$R249=[3]Tabla_Impacto!$Y$26,$R249=[3]Tabla_Impacto!$AE$26),"Mayor",IF(OR($R249=[3]Tabla_Impacto!$H$24,$R249=[3]Tabla_Impacto!$H$27,$R249=[3]Tabla_Impacto!$N$24,$R249=[3]Tabla_Impacto!$T$26,$R249=[3]Tabla_Impacto!$Z$26,$R249=[3]Tabla_Impacto!$AF$26),"Catastrófico","")))))</f>
        <v>Moderado</v>
      </c>
      <c r="T249" s="385">
        <f t="shared" ref="T249" si="324">IF(S249="","",IF(S249="Leve",0.2,IF(S249="Menor",0.4,IF(S249="Moderado",0.6,IF(S249="Mayor",0.8,IF(S249="Catastrófico",1,))))))</f>
        <v>0.6</v>
      </c>
      <c r="U249" s="386" t="str">
        <f t="shared" ref="U249" si="325">IF(OR(AND(P249="Muy Baja",S249="Leve"),AND(P249="Muy Baja",S249="Menor"),AND(P249="Baja",S249="Leve")),"Bajo",IF(OR(AND(P249="Muy baja",S249="Moderado"),AND(P249="Baja",S249="Menor"),AND(P249="Baja",S249="Moderado"),AND(P249="Media",S249="Leve"),AND(P249="Media",S249="Menor"),AND(P249="Media",S249="Moderado"),AND(P249="Alta",S249="Leve"),AND(P249="Alta",S249="Menor")),"Moderado",IF(OR(AND(P249="Muy Baja",S249="Mayor"),AND(P249="Baja",S249="Mayor"),AND(P249="Media",S249="Mayor"),AND(P249="Alta",S249="Moderado"),AND(P249="Alta",S249="Mayor"),AND(P249="Muy Alta",S249="Leve"),AND(P249="Muy Alta",S249="Menor"),AND(P249="Muy Alta",S249="Moderado"),AND(P249="Muy Alta",S249="Mayor")),"Alto",IF(OR(AND(P249="Muy Baja",S249="Catastrófico"),AND(P249="Baja",S249="Catastrófico"),AND(P249="Media",S249="Catastrófico"),AND(P249="Alta",S249="Catastrófico"),AND(P249="Muy Alta",S249="Catastrófico")),"Extremo",""))))</f>
        <v>Alto</v>
      </c>
      <c r="V249" s="136" t="s">
        <v>91</v>
      </c>
      <c r="W249" s="116" t="s">
        <v>1522</v>
      </c>
      <c r="X249" s="117" t="s">
        <v>1523</v>
      </c>
      <c r="Y249" s="118" t="s">
        <v>1524</v>
      </c>
      <c r="Z249" s="119" t="s">
        <v>95</v>
      </c>
      <c r="AA249" s="120" t="str">
        <f t="shared" si="5"/>
        <v>Probabilidad</v>
      </c>
      <c r="AB249" s="121" t="s">
        <v>727</v>
      </c>
      <c r="AC249" s="121" t="s">
        <v>728</v>
      </c>
      <c r="AD249" s="122" t="str">
        <f t="shared" si="6"/>
        <v>40%</v>
      </c>
      <c r="AE249" s="121" t="s">
        <v>729</v>
      </c>
      <c r="AF249" s="121" t="s">
        <v>730</v>
      </c>
      <c r="AG249" s="121" t="s">
        <v>731</v>
      </c>
      <c r="AH249" s="123">
        <f>IFERROR(IF(AA249="Probabilidad",(Q249-(+Q249*AD249)),IF(AA249="Impacto",Q249,"")),"")</f>
        <v>0.48</v>
      </c>
      <c r="AI249" s="122">
        <f t="shared" si="7"/>
        <v>0.48</v>
      </c>
      <c r="AJ249" s="387" t="str">
        <f t="shared" ref="AJ249" si="326">IFERROR(IF(AK249="","",IF(AK249&lt;=0.2,"Muy Baja",IF(AK249&lt;=0.4,"Baja",IF(AK249&lt;=0.6,"Media",IF(AK249&lt;=0.8,"Alta","Muy Alta"))))),"")</f>
        <v>Muy Baja</v>
      </c>
      <c r="AK249" s="388">
        <f t="shared" ref="AK249" si="327">IFERROR(LOOKUP(MAX(AI249:AI255)+1,(AI249:AI255)),"")</f>
        <v>0.12095999999999998</v>
      </c>
      <c r="AL249" s="124">
        <f>IFERROR(IF(AA249="Impacto",(T249-(+T249*AD249)),IF(AA249="Probabilidad",T249,"")),"")</f>
        <v>0.6</v>
      </c>
      <c r="AM249" s="389" t="str">
        <f t="shared" ref="AM249" si="328">IFERROR(IF(AN249="","",IF(AN249&lt;=0.2,"Leve",IF(AN249&lt;=0.4,"Menor",IF(AN249&lt;=0.6,"Moderado",IF(AN249&lt;=0.8,"Mayor","Catastrófico"))))),"")</f>
        <v>Moderado</v>
      </c>
      <c r="AN249" s="388">
        <f t="shared" ref="AN249" si="329">IFERROR(LOOKUP(MAX(AL249:AL255)+1,(AL249:AL255)),"")</f>
        <v>0.6</v>
      </c>
      <c r="AO249" s="384" t="str">
        <f t="shared" ref="AO249" si="330">IFERROR(IF(OR(AND(AJ249="Muy Baja",AM249="Leve"),AND(AJ249="Muy Baja",AM249="Menor"),AND(AJ249="Baja",AM249="Leve")),"Bajo",IF(OR(AND(AJ249="Muy baja",AM249="Moderado"),AND(AJ249="Baja",AM249="Menor"),AND(AJ249="Baja",AM249="Moderado"),AND(AJ249="Media",AM249="Leve"),AND(AJ249="Media",AM249="Menor"),AND(AJ249="Media",AM249="Moderado"),AND(AJ249="Alta",AM249="Leve"),AND(AJ249="Alta",AM249="Menor")),"Moderado",IF(OR(AND(AJ249="Muy Baja",AM249="Mayor"),AND(AJ249="Baja",AM249="Mayor"),AND(AJ249="Media",AM249="Mayor"),AND(AJ249="Alta",AM249="Moderado"),AND(AJ249="Alta",AM249="Mayor"),AND(AJ249="Muy Alta",AM249="Leve"),AND(AJ249="Muy Alta",AM249="Menor"),AND(AJ249="Muy Alta",AM249="Moderado"),AND(AJ249="Muy Alta",AM249="Mayor")),"Alto",IF(OR(AND(AJ249="Muy Baja",AM249="Catastrófico"),AND(AJ249="Baja",AM249="Catastrófico"),AND(AJ249="Media",AM249="Catastrófico"),AND(AJ249="Alta",AM249="Catastrófico"),AND(AJ249="Muy Alta",AM249="Catastrófico")),"Extremo","")))),"")</f>
        <v>Moderado</v>
      </c>
      <c r="AP249" s="367" t="s">
        <v>104</v>
      </c>
      <c r="AQ249" s="120" t="s">
        <v>105</v>
      </c>
      <c r="AR249" s="119" t="s">
        <v>1525</v>
      </c>
      <c r="AS249" s="119" t="s">
        <v>913</v>
      </c>
      <c r="AT249" s="126">
        <v>44650</v>
      </c>
      <c r="AU249" s="127" t="s">
        <v>733</v>
      </c>
      <c r="AV249" s="370" t="s">
        <v>1526</v>
      </c>
      <c r="AW249" s="142" t="s">
        <v>91</v>
      </c>
      <c r="AX249" s="253" t="s">
        <v>2866</v>
      </c>
      <c r="AY249" s="271" t="s">
        <v>3065</v>
      </c>
      <c r="AZ249" s="271" t="s">
        <v>3066</v>
      </c>
      <c r="BA249" s="143" t="s">
        <v>105</v>
      </c>
      <c r="BB249" s="264" t="s">
        <v>2866</v>
      </c>
      <c r="BC249" s="265" t="s">
        <v>3343</v>
      </c>
      <c r="BD249" s="265" t="s">
        <v>3344</v>
      </c>
      <c r="BE249" s="373" t="s">
        <v>2891</v>
      </c>
      <c r="BF249" s="373" t="s">
        <v>3368</v>
      </c>
      <c r="BG249" s="374"/>
      <c r="BH249" s="131"/>
      <c r="BI249" s="90"/>
      <c r="BJ249" s="90"/>
      <c r="BK249" s="90"/>
      <c r="BL249" s="90"/>
      <c r="BM249" s="90"/>
      <c r="BN249" s="90"/>
      <c r="BO249" s="90"/>
      <c r="BP249" s="90"/>
      <c r="BQ249" s="90"/>
      <c r="BR249" s="90"/>
      <c r="BS249" s="90"/>
      <c r="BT249" s="90"/>
      <c r="BU249" s="90"/>
      <c r="BV249" s="90"/>
      <c r="BW249" s="90"/>
      <c r="BX249" s="90"/>
      <c r="BY249" s="90"/>
      <c r="BZ249" s="90"/>
      <c r="CA249" s="90"/>
      <c r="CB249" s="90"/>
      <c r="CC249" s="90"/>
      <c r="CD249" s="90"/>
      <c r="CE249" s="90"/>
      <c r="CF249" s="90"/>
      <c r="CG249" s="90"/>
      <c r="CH249" s="90"/>
      <c r="CI249" s="90"/>
      <c r="CJ249" s="90"/>
      <c r="CK249" s="90"/>
      <c r="CL249" s="90"/>
      <c r="CM249" s="90"/>
      <c r="CN249" s="90"/>
      <c r="CO249" s="90"/>
      <c r="CP249" s="90"/>
      <c r="CQ249" s="90"/>
      <c r="CR249" s="90"/>
      <c r="CS249" s="90"/>
      <c r="CT249" s="90"/>
      <c r="CU249" s="90"/>
      <c r="CV249" s="90"/>
      <c r="CW249" s="90"/>
      <c r="CX249" s="90"/>
      <c r="CY249" s="90"/>
      <c r="CZ249" s="90"/>
      <c r="DA249" s="90"/>
      <c r="DB249" s="90"/>
      <c r="DC249" s="90"/>
      <c r="DD249" s="90"/>
      <c r="DE249" s="90"/>
      <c r="DF249" s="90"/>
      <c r="DG249" s="90"/>
      <c r="DH249" s="90"/>
      <c r="DI249" s="90"/>
      <c r="DJ249" s="90"/>
      <c r="DK249" s="90"/>
      <c r="DL249" s="90"/>
      <c r="DM249" s="90"/>
      <c r="DN249" s="90"/>
      <c r="DO249" s="90"/>
      <c r="DP249" s="90"/>
      <c r="DQ249" s="90"/>
      <c r="DR249" s="90"/>
      <c r="DS249" s="90"/>
      <c r="DT249" s="90"/>
      <c r="DU249" s="90"/>
      <c r="DV249" s="90"/>
      <c r="DW249" s="90"/>
      <c r="DX249" s="90"/>
      <c r="DY249" s="90"/>
      <c r="DZ249" s="90"/>
      <c r="EA249" s="90"/>
      <c r="EB249" s="90"/>
      <c r="EC249" s="90"/>
      <c r="ED249" s="90"/>
      <c r="EE249" s="90"/>
      <c r="EF249" s="90"/>
      <c r="EG249" s="90"/>
      <c r="EH249" s="90"/>
      <c r="EI249" s="90"/>
      <c r="EJ249" s="90"/>
      <c r="EK249" s="90"/>
      <c r="EL249" s="90"/>
      <c r="EM249" s="90"/>
      <c r="EN249" s="90"/>
      <c r="EO249" s="90"/>
      <c r="EP249" s="90"/>
      <c r="EQ249" s="90"/>
      <c r="ER249" s="90"/>
      <c r="ES249" s="90"/>
      <c r="ET249" s="90"/>
      <c r="EU249" s="90"/>
      <c r="EV249" s="90"/>
      <c r="EW249" s="90"/>
      <c r="EX249" s="90"/>
      <c r="EY249" s="90"/>
      <c r="EZ249" s="90"/>
      <c r="FA249" s="90"/>
      <c r="FB249" s="90"/>
      <c r="FC249" s="90"/>
      <c r="FD249" s="90"/>
      <c r="FE249" s="90"/>
      <c r="FF249" s="90"/>
      <c r="FG249" s="90"/>
      <c r="FH249" s="90"/>
      <c r="FI249" s="90"/>
      <c r="FJ249" s="90"/>
      <c r="FK249" s="90"/>
      <c r="FL249" s="90"/>
      <c r="FM249" s="90"/>
      <c r="FN249" s="90"/>
      <c r="FO249" s="90"/>
      <c r="FP249" s="90"/>
      <c r="FQ249" s="90"/>
      <c r="FR249" s="90"/>
      <c r="FS249" s="90"/>
      <c r="FT249" s="90"/>
      <c r="FU249" s="90"/>
      <c r="FV249" s="90"/>
      <c r="FW249" s="90"/>
      <c r="FX249" s="90"/>
      <c r="FY249" s="90"/>
      <c r="FZ249" s="90"/>
      <c r="GA249" s="90"/>
      <c r="GB249" s="90"/>
      <c r="GC249" s="90"/>
      <c r="GD249" s="90"/>
      <c r="GE249" s="90"/>
      <c r="GF249" s="90"/>
      <c r="GG249" s="90"/>
      <c r="GH249" s="90"/>
      <c r="GI249" s="90"/>
      <c r="GJ249" s="90"/>
      <c r="GK249" s="90"/>
      <c r="GL249" s="90"/>
      <c r="GM249" s="90"/>
      <c r="GN249" s="90"/>
      <c r="GO249" s="90"/>
      <c r="GP249" s="90"/>
      <c r="GQ249" s="90"/>
      <c r="GR249" s="90"/>
      <c r="GS249" s="90"/>
      <c r="GT249" s="90"/>
      <c r="GU249" s="90"/>
      <c r="GV249" s="90"/>
      <c r="GW249" s="90"/>
      <c r="GX249" s="90"/>
      <c r="GY249" s="90"/>
      <c r="GZ249" s="90"/>
      <c r="HA249" s="90"/>
      <c r="HB249" s="90"/>
      <c r="HC249" s="90"/>
      <c r="HD249" s="90"/>
      <c r="HE249" s="90"/>
      <c r="HF249" s="90"/>
      <c r="HG249" s="90"/>
      <c r="HH249" s="90"/>
      <c r="HI249" s="90"/>
      <c r="HJ249" s="90"/>
      <c r="HK249" s="90"/>
      <c r="HL249" s="90"/>
      <c r="HM249" s="90"/>
      <c r="HN249" s="90"/>
      <c r="HO249" s="90"/>
      <c r="HP249" s="90"/>
      <c r="HQ249" s="90"/>
      <c r="HR249" s="90"/>
      <c r="HS249" s="90"/>
      <c r="HT249" s="90"/>
      <c r="HU249" s="90"/>
      <c r="HV249" s="90"/>
      <c r="HW249" s="90"/>
      <c r="HX249" s="90"/>
      <c r="HY249" s="90"/>
      <c r="HZ249" s="90"/>
      <c r="IA249" s="90"/>
      <c r="IB249" s="90"/>
      <c r="IC249" s="90"/>
      <c r="ID249" s="90"/>
      <c r="IE249" s="90"/>
      <c r="IF249" s="90"/>
      <c r="IG249" s="90"/>
      <c r="IH249" s="90"/>
      <c r="II249" s="90"/>
      <c r="IJ249" s="90"/>
      <c r="IK249" s="90"/>
      <c r="IL249" s="90"/>
      <c r="IM249" s="90"/>
      <c r="IN249" s="90"/>
      <c r="IO249" s="90"/>
      <c r="IP249" s="90"/>
      <c r="IQ249" s="90"/>
      <c r="IR249" s="90"/>
      <c r="IS249" s="90"/>
      <c r="IT249" s="90"/>
      <c r="IU249" s="90"/>
      <c r="IV249" s="90"/>
      <c r="IW249" s="90"/>
      <c r="IX249" s="90"/>
      <c r="IY249" s="90"/>
      <c r="IZ249" s="90"/>
      <c r="JA249" s="90"/>
      <c r="JB249" s="90"/>
      <c r="JC249" s="90"/>
      <c r="JD249" s="90"/>
      <c r="JE249" s="90"/>
      <c r="JF249" s="90"/>
      <c r="JG249" s="90"/>
      <c r="JH249" s="90"/>
      <c r="JI249" s="90"/>
      <c r="JJ249" s="90"/>
      <c r="JK249" s="90"/>
      <c r="JL249" s="90"/>
      <c r="JM249" s="90"/>
      <c r="JN249" s="90"/>
      <c r="JO249" s="90"/>
      <c r="JP249" s="90"/>
      <c r="JQ249" s="90"/>
      <c r="JR249" s="90"/>
      <c r="JS249" s="90"/>
      <c r="JT249" s="90"/>
      <c r="JU249" s="90"/>
      <c r="JV249" s="90"/>
      <c r="JW249" s="90"/>
      <c r="JX249" s="90"/>
      <c r="JY249" s="90"/>
      <c r="JZ249" s="90"/>
      <c r="KA249" s="90"/>
      <c r="KB249" s="90"/>
      <c r="KC249" s="90"/>
      <c r="KD249" s="90"/>
      <c r="KE249" s="90"/>
      <c r="KF249" s="90"/>
      <c r="KG249" s="90"/>
      <c r="KH249" s="90"/>
      <c r="KI249" s="90"/>
      <c r="KJ249" s="90"/>
      <c r="KK249" s="90"/>
      <c r="KL249" s="90"/>
      <c r="KM249" s="90"/>
      <c r="KN249" s="90"/>
      <c r="KO249" s="90"/>
      <c r="KP249" s="90"/>
      <c r="KQ249" s="90"/>
      <c r="KR249" s="90"/>
      <c r="KS249" s="90"/>
      <c r="KT249" s="90"/>
      <c r="KU249" s="90"/>
      <c r="KV249" s="90"/>
      <c r="KW249" s="90"/>
      <c r="KX249" s="90"/>
      <c r="KY249" s="90"/>
      <c r="KZ249" s="90"/>
      <c r="LA249" s="90"/>
      <c r="LB249" s="90"/>
      <c r="LC249" s="90"/>
      <c r="LD249" s="90"/>
      <c r="LE249" s="90"/>
      <c r="LF249" s="90"/>
      <c r="LG249" s="90"/>
      <c r="LH249" s="90"/>
      <c r="LI249" s="90"/>
      <c r="LJ249" s="90"/>
      <c r="LK249" s="90"/>
      <c r="LL249" s="90"/>
      <c r="LM249" s="90"/>
      <c r="LN249" s="90"/>
      <c r="LO249" s="90"/>
      <c r="LP249" s="90"/>
      <c r="LQ249" s="90"/>
      <c r="LR249" s="90"/>
      <c r="LS249" s="90"/>
      <c r="LT249" s="90"/>
      <c r="LU249" s="90"/>
      <c r="LV249" s="90"/>
      <c r="LW249" s="90"/>
      <c r="LX249" s="90"/>
      <c r="LY249" s="90"/>
      <c r="LZ249" s="90"/>
      <c r="MA249" s="90"/>
      <c r="MB249" s="90"/>
      <c r="MC249" s="90"/>
      <c r="MD249" s="90"/>
      <c r="ME249" s="90"/>
      <c r="MF249" s="90"/>
      <c r="MG249" s="90"/>
      <c r="MH249" s="90"/>
      <c r="MI249" s="90"/>
      <c r="MJ249" s="90"/>
      <c r="MK249" s="90"/>
      <c r="ML249" s="90"/>
      <c r="MM249" s="90"/>
      <c r="MN249" s="90"/>
      <c r="MO249" s="90"/>
      <c r="MP249" s="90"/>
      <c r="MQ249" s="90"/>
      <c r="MR249" s="90"/>
      <c r="MS249" s="90"/>
      <c r="MT249" s="90"/>
      <c r="MU249" s="90"/>
      <c r="MV249" s="90"/>
      <c r="MW249" s="90"/>
      <c r="MX249" s="90"/>
      <c r="MY249" s="90"/>
      <c r="MZ249" s="90"/>
      <c r="NA249" s="90"/>
      <c r="NB249" s="90"/>
      <c r="NC249" s="90"/>
      <c r="ND249" s="90"/>
      <c r="NE249" s="90"/>
      <c r="NF249" s="90"/>
      <c r="NG249" s="90"/>
      <c r="NH249" s="90"/>
      <c r="NI249" s="90"/>
      <c r="NJ249" s="90"/>
      <c r="NK249" s="90"/>
      <c r="NL249" s="90"/>
      <c r="NM249" s="90"/>
      <c r="NN249" s="90"/>
      <c r="NO249" s="90"/>
      <c r="NP249" s="90"/>
      <c r="NQ249" s="90"/>
      <c r="NR249" s="90"/>
      <c r="NS249" s="90"/>
      <c r="NT249" s="90"/>
      <c r="NU249" s="90"/>
      <c r="NV249" s="90"/>
      <c r="NW249" s="90"/>
      <c r="NX249" s="90"/>
      <c r="NY249" s="90"/>
      <c r="NZ249" s="90"/>
      <c r="OA249" s="90"/>
      <c r="OB249" s="90"/>
      <c r="OC249" s="90"/>
      <c r="OD249" s="90"/>
      <c r="OE249" s="90"/>
      <c r="OF249" s="90"/>
      <c r="OG249" s="90"/>
      <c r="OH249" s="90"/>
      <c r="OI249" s="90"/>
      <c r="OJ249" s="90"/>
      <c r="OK249" s="90"/>
      <c r="OL249" s="90"/>
      <c r="OM249" s="90"/>
      <c r="ON249" s="90"/>
      <c r="OO249" s="90"/>
      <c r="OP249" s="90"/>
      <c r="OQ249" s="90"/>
      <c r="OR249" s="90"/>
      <c r="OS249" s="90"/>
      <c r="OT249" s="90"/>
      <c r="OU249" s="90"/>
      <c r="OV249" s="90"/>
      <c r="OW249" s="90"/>
      <c r="OX249" s="90"/>
      <c r="OY249" s="90"/>
      <c r="OZ249" s="90"/>
      <c r="PA249" s="90"/>
      <c r="PB249" s="90"/>
      <c r="PC249" s="90"/>
      <c r="PD249" s="90"/>
      <c r="PE249" s="90"/>
      <c r="PF249" s="90"/>
      <c r="PG249" s="90"/>
      <c r="PH249" s="90"/>
      <c r="PI249" s="90"/>
      <c r="PJ249" s="90"/>
      <c r="PK249" s="90"/>
      <c r="PL249" s="90"/>
      <c r="PM249" s="90"/>
      <c r="PN249" s="90"/>
      <c r="PO249" s="90"/>
      <c r="PP249" s="90"/>
      <c r="PQ249" s="90"/>
      <c r="PR249" s="90"/>
      <c r="PS249" s="90"/>
      <c r="PT249" s="90"/>
      <c r="PU249" s="90"/>
      <c r="PV249" s="90"/>
      <c r="PW249" s="90"/>
      <c r="PX249" s="90"/>
      <c r="PY249" s="90"/>
      <c r="PZ249" s="90"/>
      <c r="QA249" s="90"/>
      <c r="QB249" s="90"/>
      <c r="QC249" s="90"/>
      <c r="QD249" s="90"/>
      <c r="QE249" s="90"/>
      <c r="QF249" s="90"/>
      <c r="QG249" s="90"/>
      <c r="QH249" s="90"/>
      <c r="QI249" s="90"/>
      <c r="QJ249" s="90"/>
      <c r="QK249" s="90"/>
      <c r="QL249" s="90"/>
      <c r="QM249" s="90"/>
      <c r="QN249" s="90"/>
      <c r="QO249" s="90"/>
      <c r="QP249" s="90"/>
      <c r="QQ249" s="90"/>
      <c r="QR249" s="90"/>
      <c r="QS249" s="90"/>
      <c r="QT249" s="90"/>
      <c r="QU249" s="90"/>
      <c r="QV249" s="90"/>
      <c r="QW249" s="90"/>
      <c r="QX249" s="90"/>
      <c r="QY249" s="90"/>
      <c r="QZ249" s="90"/>
      <c r="RA249" s="90"/>
      <c r="RB249" s="90"/>
      <c r="RC249" s="90"/>
      <c r="RD249" s="90"/>
      <c r="RE249" s="90"/>
      <c r="RF249" s="90"/>
      <c r="RG249" s="90"/>
      <c r="RH249" s="90"/>
      <c r="RI249" s="90"/>
      <c r="RJ249" s="90"/>
      <c r="RK249" s="90"/>
      <c r="RL249" s="90"/>
      <c r="RM249" s="90"/>
      <c r="RN249" s="90"/>
      <c r="RO249" s="90"/>
      <c r="RP249" s="90"/>
      <c r="RQ249" s="90"/>
      <c r="RR249" s="90"/>
      <c r="RS249" s="90"/>
      <c r="RT249" s="90"/>
      <c r="RU249" s="90"/>
      <c r="RV249" s="90"/>
      <c r="RW249" s="90"/>
      <c r="RX249" s="90"/>
      <c r="RY249" s="90"/>
      <c r="RZ249" s="90"/>
      <c r="SA249" s="90"/>
      <c r="SB249" s="90"/>
      <c r="SC249" s="90"/>
      <c r="SD249" s="90"/>
      <c r="SE249" s="90"/>
      <c r="SF249" s="90"/>
      <c r="SG249" s="90"/>
      <c r="SH249" s="90"/>
      <c r="SI249" s="90"/>
      <c r="SJ249" s="90"/>
      <c r="SK249" s="90"/>
      <c r="SL249" s="90"/>
      <c r="SM249" s="90"/>
      <c r="SN249" s="90"/>
      <c r="SO249" s="90"/>
      <c r="SP249" s="90"/>
      <c r="SQ249" s="90"/>
      <c r="SR249" s="90"/>
      <c r="SS249" s="90"/>
      <c r="ST249" s="90"/>
      <c r="SU249" s="90"/>
      <c r="SV249" s="90"/>
      <c r="SW249" s="90"/>
      <c r="SX249" s="90"/>
      <c r="SY249" s="90"/>
      <c r="SZ249" s="90"/>
      <c r="TA249" s="90"/>
      <c r="TB249" s="90"/>
      <c r="TC249" s="90"/>
      <c r="TD249" s="90"/>
      <c r="TE249" s="90"/>
      <c r="TF249" s="90"/>
      <c r="TG249" s="90"/>
      <c r="TH249" s="90"/>
      <c r="TI249" s="90"/>
      <c r="TJ249" s="90"/>
      <c r="TK249" s="90"/>
      <c r="TL249" s="90"/>
      <c r="TM249" s="90"/>
      <c r="TN249" s="90"/>
      <c r="TO249" s="90"/>
      <c r="TP249" s="90"/>
      <c r="TQ249" s="90"/>
      <c r="TR249" s="90"/>
      <c r="TS249" s="90"/>
      <c r="TT249" s="90"/>
      <c r="TU249" s="90"/>
      <c r="TV249" s="90"/>
      <c r="TW249" s="90"/>
      <c r="TX249" s="90"/>
      <c r="TY249" s="90"/>
      <c r="TZ249" s="90"/>
      <c r="UA249" s="90"/>
      <c r="UB249" s="90"/>
      <c r="UC249" s="90"/>
      <c r="UD249" s="90"/>
      <c r="UE249" s="90"/>
      <c r="UF249" s="90"/>
      <c r="UG249" s="90"/>
      <c r="UH249" s="90"/>
      <c r="UI249" s="90"/>
      <c r="UJ249" s="90"/>
      <c r="UK249" s="90"/>
      <c r="UL249" s="90"/>
      <c r="UM249" s="90"/>
      <c r="UN249" s="90"/>
      <c r="UO249" s="90"/>
      <c r="UP249" s="90"/>
      <c r="UQ249" s="90"/>
      <c r="UR249" s="90"/>
      <c r="US249" s="90"/>
      <c r="UT249" s="90"/>
      <c r="UU249" s="90"/>
      <c r="UV249" s="90"/>
      <c r="UW249" s="90"/>
      <c r="UX249" s="90"/>
      <c r="UY249" s="90"/>
      <c r="UZ249" s="90"/>
      <c r="VA249" s="90"/>
      <c r="VB249" s="90"/>
      <c r="VC249" s="90"/>
      <c r="VD249" s="90"/>
      <c r="VE249" s="90"/>
      <c r="VF249" s="90"/>
      <c r="VG249" s="90"/>
      <c r="VH249" s="90"/>
      <c r="VI249" s="90"/>
      <c r="VJ249" s="90"/>
      <c r="VK249" s="90"/>
      <c r="VL249" s="90"/>
      <c r="VM249" s="90"/>
      <c r="VN249" s="90"/>
      <c r="VO249" s="90"/>
      <c r="VP249" s="90"/>
      <c r="VQ249" s="90"/>
      <c r="VR249" s="90"/>
      <c r="VS249" s="90"/>
      <c r="VT249" s="90"/>
      <c r="VU249" s="90"/>
      <c r="VV249" s="90"/>
      <c r="VW249" s="90"/>
      <c r="VX249" s="90"/>
      <c r="VY249" s="90"/>
      <c r="VZ249" s="90"/>
      <c r="WA249" s="90"/>
      <c r="WB249" s="90"/>
      <c r="WC249" s="90"/>
      <c r="WD249" s="90"/>
      <c r="WE249" s="90"/>
      <c r="WF249" s="90"/>
      <c r="WG249" s="90"/>
      <c r="WH249" s="90"/>
      <c r="WI249" s="90"/>
      <c r="WJ249" s="90"/>
      <c r="WK249" s="90"/>
      <c r="WL249" s="90"/>
      <c r="WM249" s="90"/>
      <c r="WN249" s="90"/>
      <c r="WO249" s="90"/>
      <c r="WP249" s="90"/>
      <c r="WQ249" s="90"/>
      <c r="WR249" s="90"/>
      <c r="WS249" s="90"/>
      <c r="WT249" s="90"/>
      <c r="WU249" s="90"/>
      <c r="WV249" s="90"/>
      <c r="WW249" s="90"/>
      <c r="WX249" s="90"/>
      <c r="WY249" s="90"/>
      <c r="WZ249" s="90"/>
      <c r="XA249" s="90"/>
      <c r="XB249" s="90"/>
      <c r="XC249" s="90"/>
      <c r="XD249" s="90"/>
      <c r="XE249" s="90"/>
      <c r="XF249" s="90"/>
      <c r="XG249" s="90"/>
      <c r="XH249" s="90"/>
      <c r="XI249" s="90"/>
      <c r="XJ249" s="90"/>
      <c r="XK249" s="90"/>
      <c r="XL249" s="90"/>
      <c r="XM249" s="90"/>
      <c r="XN249" s="90"/>
      <c r="XO249" s="90"/>
      <c r="XP249" s="90"/>
      <c r="XQ249" s="90"/>
      <c r="XR249" s="90"/>
      <c r="XS249" s="90"/>
      <c r="XT249" s="90"/>
      <c r="XU249" s="90"/>
      <c r="XV249" s="90"/>
      <c r="XW249" s="90"/>
      <c r="XX249" s="90"/>
      <c r="XY249" s="90"/>
      <c r="XZ249" s="90"/>
      <c r="YA249" s="90"/>
      <c r="YB249" s="90"/>
      <c r="YC249" s="90"/>
      <c r="YD249" s="90"/>
      <c r="YE249" s="90"/>
      <c r="YF249" s="90"/>
      <c r="YG249" s="90"/>
      <c r="YH249" s="90"/>
      <c r="YI249" s="90"/>
      <c r="YJ249" s="90"/>
      <c r="YK249" s="90"/>
      <c r="YL249" s="90"/>
      <c r="YM249" s="90"/>
      <c r="YN249" s="90"/>
      <c r="YO249" s="90"/>
      <c r="YP249" s="90"/>
      <c r="YQ249" s="90"/>
      <c r="YR249" s="90"/>
      <c r="YS249" s="90"/>
      <c r="YT249" s="90"/>
      <c r="YU249" s="90"/>
      <c r="YV249" s="90"/>
      <c r="YW249" s="90"/>
      <c r="YX249" s="90"/>
      <c r="YY249" s="90"/>
      <c r="YZ249" s="90"/>
      <c r="ZA249" s="90"/>
      <c r="ZB249" s="90"/>
      <c r="ZC249" s="90"/>
      <c r="ZD249" s="90"/>
      <c r="ZE249" s="90"/>
      <c r="ZF249" s="90"/>
      <c r="ZG249" s="90"/>
      <c r="ZH249" s="90"/>
      <c r="ZI249" s="90"/>
      <c r="ZJ249" s="90"/>
      <c r="ZK249" s="90"/>
      <c r="ZL249" s="90"/>
      <c r="ZM249" s="90"/>
      <c r="ZN249" s="90"/>
      <c r="ZO249" s="90"/>
      <c r="ZP249" s="90"/>
      <c r="ZQ249" s="90"/>
      <c r="ZR249" s="90"/>
      <c r="ZS249" s="90"/>
      <c r="ZT249" s="90"/>
      <c r="ZU249" s="90"/>
      <c r="ZV249" s="90"/>
      <c r="ZW249" s="90"/>
      <c r="ZX249" s="90"/>
      <c r="ZY249" s="90"/>
      <c r="ZZ249" s="90"/>
      <c r="AAA249" s="90"/>
      <c r="AAB249" s="90"/>
      <c r="AAC249" s="90"/>
      <c r="AAD249" s="90"/>
      <c r="AAE249" s="90"/>
      <c r="AAF249" s="90"/>
      <c r="AAG249" s="90"/>
      <c r="AAH249" s="90"/>
      <c r="AAI249" s="90"/>
      <c r="AAJ249" s="90"/>
      <c r="AAK249" s="90"/>
      <c r="AAL249" s="90"/>
      <c r="AAM249" s="90"/>
      <c r="AAN249" s="90"/>
      <c r="AAO249" s="90"/>
      <c r="AAP249" s="90"/>
      <c r="AAQ249" s="90"/>
      <c r="AAR249" s="90"/>
      <c r="AAS249" s="90"/>
      <c r="AAT249" s="90"/>
      <c r="AAU249" s="90"/>
      <c r="AAV249" s="90"/>
      <c r="AAW249" s="90"/>
      <c r="AAX249" s="90"/>
      <c r="AAY249" s="90"/>
      <c r="AAZ249" s="90"/>
      <c r="ABA249" s="90"/>
      <c r="ABB249" s="90"/>
      <c r="ABC249" s="90"/>
      <c r="ABD249" s="90"/>
      <c r="ABE249" s="90"/>
      <c r="ABF249" s="90"/>
      <c r="ABG249" s="90"/>
      <c r="ABH249" s="90"/>
      <c r="ABI249" s="90"/>
      <c r="ABJ249" s="90"/>
      <c r="ABK249" s="90"/>
      <c r="ABL249" s="90"/>
      <c r="ABM249" s="90"/>
      <c r="ABN249" s="90"/>
      <c r="ABO249" s="90"/>
      <c r="ABP249" s="90"/>
      <c r="ABQ249" s="90"/>
      <c r="ABR249" s="90"/>
      <c r="ABS249" s="90"/>
      <c r="ABT249" s="90"/>
      <c r="ABU249" s="90"/>
      <c r="ABV249" s="90"/>
      <c r="ABW249" s="90"/>
      <c r="ABX249" s="90"/>
      <c r="ABY249" s="90"/>
      <c r="ABZ249" s="90"/>
      <c r="ACA249" s="90"/>
      <c r="ACB249" s="90"/>
      <c r="ACC249" s="90"/>
      <c r="ACD249" s="90"/>
      <c r="ACE249" s="90"/>
      <c r="ACF249" s="90"/>
      <c r="ACG249" s="90"/>
      <c r="ACH249" s="90"/>
      <c r="ACI249" s="90"/>
      <c r="ACJ249" s="90"/>
      <c r="ACK249" s="90"/>
      <c r="ACL249" s="90"/>
      <c r="ACM249" s="90"/>
      <c r="ACN249" s="90"/>
      <c r="ACO249" s="90"/>
      <c r="ACP249" s="90"/>
      <c r="ACQ249" s="90"/>
      <c r="ACR249" s="90"/>
      <c r="ACS249" s="90"/>
      <c r="ACT249" s="90"/>
      <c r="ACU249" s="90"/>
      <c r="ACV249" s="90"/>
      <c r="ACW249" s="90"/>
      <c r="ACX249" s="90"/>
      <c r="ACY249" s="90"/>
      <c r="ACZ249" s="90"/>
      <c r="ADA249" s="90"/>
      <c r="ADB249" s="90"/>
      <c r="ADC249" s="90"/>
      <c r="ADD249" s="90"/>
      <c r="ADE249" s="90"/>
      <c r="ADF249" s="90"/>
      <c r="ADG249" s="90"/>
      <c r="ADH249" s="90"/>
      <c r="ADI249" s="90"/>
      <c r="ADJ249" s="90"/>
      <c r="ADK249" s="90"/>
      <c r="ADL249" s="90"/>
      <c r="ADM249" s="90"/>
      <c r="ADN249" s="90"/>
      <c r="ADO249" s="90"/>
      <c r="ADP249" s="90"/>
      <c r="ADQ249" s="90"/>
      <c r="ADR249" s="90"/>
      <c r="ADS249" s="90"/>
      <c r="ADT249" s="90"/>
      <c r="ADU249" s="90"/>
      <c r="ADV249" s="90"/>
      <c r="ADW249" s="90"/>
      <c r="ADX249" s="90"/>
      <c r="ADY249" s="90"/>
      <c r="ADZ249" s="90"/>
      <c r="AEA249" s="90"/>
      <c r="AEB249" s="90"/>
      <c r="AEC249" s="90"/>
      <c r="AED249" s="90"/>
      <c r="AEE249" s="90"/>
      <c r="AEF249" s="90"/>
      <c r="AEG249" s="90"/>
      <c r="AEH249" s="90"/>
      <c r="AEI249" s="90"/>
      <c r="AEJ249" s="90"/>
      <c r="AEK249" s="90"/>
      <c r="AEL249" s="90"/>
      <c r="AEM249" s="90"/>
      <c r="AEN249" s="90"/>
      <c r="AEO249" s="90"/>
      <c r="AEP249" s="90"/>
      <c r="AEQ249" s="90"/>
      <c r="AER249" s="90"/>
      <c r="AES249" s="90"/>
      <c r="AET249" s="90"/>
      <c r="AEU249" s="90"/>
      <c r="AEV249" s="90"/>
      <c r="AEW249" s="90"/>
      <c r="AEX249" s="90"/>
      <c r="AEY249" s="90"/>
      <c r="AEZ249" s="90"/>
      <c r="AFA249" s="90"/>
      <c r="AFB249" s="90"/>
      <c r="AFC249" s="90"/>
      <c r="AFD249" s="90"/>
      <c r="AFE249" s="90"/>
      <c r="AFF249" s="90"/>
      <c r="AFG249" s="90"/>
      <c r="AFH249" s="90"/>
      <c r="AFI249" s="90"/>
      <c r="AFJ249" s="90"/>
      <c r="AFK249" s="90"/>
      <c r="AFL249" s="90"/>
      <c r="AFM249" s="90"/>
      <c r="AFN249" s="90"/>
      <c r="AFO249" s="90"/>
      <c r="AFP249" s="90"/>
      <c r="AFQ249" s="90"/>
      <c r="AFR249" s="90"/>
      <c r="AFS249" s="90"/>
      <c r="AFT249" s="90"/>
      <c r="AFU249" s="90"/>
      <c r="AFV249" s="90"/>
      <c r="AFW249" s="90"/>
      <c r="AFX249" s="90"/>
      <c r="AFY249" s="90"/>
      <c r="AFZ249" s="90"/>
      <c r="AGA249" s="90"/>
      <c r="AGB249" s="90"/>
      <c r="AGC249" s="90"/>
      <c r="AGD249" s="90"/>
      <c r="AGE249" s="90"/>
      <c r="AGF249" s="90"/>
      <c r="AGG249" s="90"/>
      <c r="AGH249" s="90"/>
      <c r="AGI249" s="90"/>
      <c r="AGJ249" s="90"/>
      <c r="AGK249" s="90"/>
      <c r="AGL249" s="90"/>
      <c r="AGM249" s="90"/>
      <c r="AGN249" s="90"/>
      <c r="AGO249" s="90"/>
      <c r="AGP249" s="90"/>
      <c r="AGQ249" s="90"/>
      <c r="AGR249" s="90"/>
      <c r="AGS249" s="90"/>
      <c r="AGT249" s="90"/>
      <c r="AGU249" s="90"/>
      <c r="AGV249" s="90"/>
      <c r="AGW249" s="90"/>
      <c r="AGX249" s="90"/>
      <c r="AGY249" s="90"/>
      <c r="AGZ249" s="90"/>
      <c r="AHA249" s="90"/>
      <c r="AHB249" s="90"/>
      <c r="AHC249" s="90"/>
      <c r="AHD249" s="90"/>
      <c r="AHE249" s="90"/>
      <c r="AHF249" s="90"/>
      <c r="AHG249" s="90"/>
      <c r="AHH249" s="90"/>
      <c r="AHI249" s="90"/>
      <c r="AHJ249" s="90"/>
      <c r="AHK249" s="90"/>
      <c r="AHL249" s="90"/>
      <c r="AHM249" s="90"/>
      <c r="AHN249" s="90"/>
      <c r="AHO249" s="90"/>
      <c r="AHP249" s="90"/>
      <c r="AHQ249" s="90"/>
      <c r="AHR249" s="90"/>
      <c r="AHS249" s="90"/>
      <c r="AHT249" s="90"/>
      <c r="AHU249" s="90"/>
      <c r="AHV249" s="90"/>
      <c r="AHW249" s="90"/>
      <c r="AHX249" s="90"/>
      <c r="AHY249" s="90"/>
      <c r="AHZ249" s="90"/>
      <c r="AIA249" s="90"/>
      <c r="AIB249" s="90"/>
      <c r="AIC249" s="90"/>
      <c r="AID249" s="90"/>
      <c r="AIE249" s="90"/>
      <c r="AIF249" s="90"/>
      <c r="AIG249" s="90"/>
      <c r="AIH249" s="90"/>
      <c r="AII249" s="90"/>
      <c r="AIJ249" s="90"/>
      <c r="AIK249" s="90"/>
      <c r="AIL249" s="90"/>
      <c r="AIM249" s="90"/>
      <c r="AIN249" s="90"/>
      <c r="AIO249" s="90"/>
      <c r="AIP249" s="90"/>
      <c r="AIQ249" s="90"/>
      <c r="AIR249" s="90"/>
      <c r="AIS249" s="90"/>
      <c r="AIT249" s="90"/>
      <c r="AIU249" s="90"/>
      <c r="AIV249" s="90"/>
      <c r="AIW249" s="90"/>
      <c r="AIX249" s="90"/>
      <c r="AIY249" s="90"/>
      <c r="AIZ249" s="90"/>
      <c r="AJA249" s="90"/>
      <c r="AJB249" s="90"/>
      <c r="AJC249" s="90"/>
      <c r="AJD249" s="90"/>
      <c r="AJE249" s="90"/>
      <c r="AJF249" s="90"/>
      <c r="AJG249" s="90"/>
      <c r="AJH249" s="90"/>
      <c r="AJI249" s="90"/>
      <c r="AJJ249" s="90"/>
      <c r="AJK249" s="90"/>
      <c r="AJL249" s="90"/>
      <c r="AJM249" s="90"/>
      <c r="AJN249" s="90"/>
      <c r="AJO249" s="90"/>
      <c r="AJP249" s="90"/>
      <c r="AJQ249" s="90"/>
      <c r="AJR249" s="90"/>
      <c r="AJS249" s="90"/>
      <c r="AJT249" s="90"/>
      <c r="AJU249" s="90"/>
      <c r="AJV249" s="90"/>
      <c r="AJW249" s="90"/>
      <c r="AJX249" s="90"/>
      <c r="AJY249" s="90"/>
      <c r="AJZ249" s="90"/>
      <c r="AKA249" s="90"/>
      <c r="AKB249" s="90"/>
      <c r="AKC249" s="90"/>
      <c r="AKD249" s="90"/>
      <c r="AKE249" s="90"/>
      <c r="AKF249" s="90"/>
      <c r="AKG249" s="90"/>
      <c r="AKH249" s="90"/>
      <c r="AKI249" s="90"/>
      <c r="AKJ249" s="90"/>
      <c r="AKK249" s="90"/>
      <c r="AKL249" s="90"/>
      <c r="AKM249" s="90"/>
      <c r="AKN249" s="90"/>
      <c r="AKO249" s="90"/>
      <c r="AKP249" s="90"/>
      <c r="AKQ249" s="90"/>
      <c r="AKR249" s="90"/>
      <c r="AKS249" s="90"/>
      <c r="AKT249" s="90"/>
      <c r="AKU249" s="90"/>
      <c r="AKV249" s="90"/>
      <c r="AKW249" s="90"/>
      <c r="AKX249" s="90"/>
      <c r="AKY249" s="90"/>
      <c r="AKZ249" s="90"/>
      <c r="ALA249" s="90"/>
      <c r="ALB249" s="90"/>
      <c r="ALC249" s="90"/>
      <c r="ALD249" s="90"/>
      <c r="ALE249" s="90"/>
      <c r="ALF249" s="90"/>
      <c r="ALG249" s="90"/>
      <c r="ALH249" s="90"/>
      <c r="ALI249" s="90"/>
      <c r="ALJ249" s="90"/>
      <c r="ALK249" s="90"/>
      <c r="ALL249" s="90"/>
      <c r="ALM249" s="90"/>
      <c r="ALN249" s="90"/>
      <c r="ALO249" s="90"/>
      <c r="ALP249" s="90"/>
      <c r="ALQ249" s="90"/>
      <c r="ALR249" s="90"/>
      <c r="ALS249" s="90"/>
      <c r="ALT249" s="90"/>
      <c r="ALU249" s="90"/>
      <c r="ALV249" s="90"/>
      <c r="ALW249" s="90"/>
      <c r="ALX249" s="90"/>
      <c r="ALY249" s="90"/>
      <c r="ALZ249" s="90"/>
      <c r="AMA249" s="90"/>
      <c r="AMB249" s="90"/>
      <c r="AMC249" s="90"/>
      <c r="AMD249" s="90"/>
      <c r="AME249" s="90"/>
      <c r="AMF249" s="90"/>
      <c r="AMG249" s="90"/>
      <c r="AMH249" s="90"/>
    </row>
    <row r="250" spans="1:1022" ht="117" customHeight="1" x14ac:dyDescent="0.3">
      <c r="A250" s="430">
        <v>72</v>
      </c>
      <c r="B250" s="433" t="s">
        <v>712</v>
      </c>
      <c r="C250" s="367"/>
      <c r="D250" s="433" t="s">
        <v>209</v>
      </c>
      <c r="E250" s="433" t="s">
        <v>1516</v>
      </c>
      <c r="F250" s="427"/>
      <c r="G250" s="424"/>
      <c r="H250" s="368"/>
      <c r="I250" s="425"/>
      <c r="J250" s="136" t="s">
        <v>735</v>
      </c>
      <c r="K250" s="137" t="s">
        <v>1527</v>
      </c>
      <c r="L250" s="425"/>
      <c r="M250" s="425"/>
      <c r="N250" s="426"/>
      <c r="O250" s="369"/>
      <c r="P250" s="391"/>
      <c r="Q250" s="385"/>
      <c r="R250" s="393"/>
      <c r="S250" s="394"/>
      <c r="T250" s="385"/>
      <c r="U250" s="386"/>
      <c r="V250" s="136" t="s">
        <v>112</v>
      </c>
      <c r="W250" s="116" t="s">
        <v>1528</v>
      </c>
      <c r="X250" s="117" t="s">
        <v>1529</v>
      </c>
      <c r="Y250" s="118" t="s">
        <v>1530</v>
      </c>
      <c r="Z250" s="119" t="s">
        <v>913</v>
      </c>
      <c r="AA250" s="120" t="str">
        <f t="shared" si="5"/>
        <v>Probabilidad</v>
      </c>
      <c r="AB250" s="121" t="s">
        <v>740</v>
      </c>
      <c r="AC250" s="121" t="s">
        <v>728</v>
      </c>
      <c r="AD250" s="122" t="str">
        <f t="shared" si="6"/>
        <v>30%</v>
      </c>
      <c r="AE250" s="121" t="s">
        <v>729</v>
      </c>
      <c r="AF250" s="121" t="s">
        <v>730</v>
      </c>
      <c r="AG250" s="121" t="s">
        <v>731</v>
      </c>
      <c r="AH250" s="123">
        <f>IFERROR(IF(AND(AA249="Probabilidad",AA250="Probabilidad"),(AI249-(+AI249*AD250)),IF(AND(AA250="Probabilidad",AA249="Impacto"),(AI249-(+AI249*AD250)),IF(AA250="Impacto",AI249,""))),"")</f>
        <v>0.33599999999999997</v>
      </c>
      <c r="AI250" s="122">
        <f t="shared" si="7"/>
        <v>0.33599999999999997</v>
      </c>
      <c r="AJ250" s="387"/>
      <c r="AK250" s="388"/>
      <c r="AL250" s="124">
        <f t="shared" ref="AL250:AL255" si="331">IFERROR(IF(AND(AA249="Impacto",AA250="Impacto"),(AL249-(+AL249*AD250)),IF(AND(AA250="Impacto",AA249="Probabilidad"),(AL249-(+AL249*AD250)),IF(AA250="Probabilidad",AL249,""))),"")</f>
        <v>0.6</v>
      </c>
      <c r="AM250" s="389"/>
      <c r="AN250" s="388"/>
      <c r="AO250" s="384"/>
      <c r="AP250" s="367"/>
      <c r="AQ250" s="120" t="s">
        <v>118</v>
      </c>
      <c r="AR250" s="119" t="s">
        <v>1531</v>
      </c>
      <c r="AS250" s="119" t="s">
        <v>913</v>
      </c>
      <c r="AT250" s="126">
        <v>44650</v>
      </c>
      <c r="AU250" s="127" t="s">
        <v>733</v>
      </c>
      <c r="AV250" s="371"/>
      <c r="AW250" s="142" t="s">
        <v>112</v>
      </c>
      <c r="AX250" s="264" t="s">
        <v>2866</v>
      </c>
      <c r="AY250" s="266" t="s">
        <v>3309</v>
      </c>
      <c r="AZ250" s="265" t="s">
        <v>3310</v>
      </c>
      <c r="BA250" s="143" t="s">
        <v>118</v>
      </c>
      <c r="BB250" s="264" t="s">
        <v>2866</v>
      </c>
      <c r="BC250" s="265" t="s">
        <v>3345</v>
      </c>
      <c r="BD250" s="300" t="s">
        <v>3346</v>
      </c>
      <c r="BE250" s="373"/>
      <c r="BF250" s="374"/>
      <c r="BG250" s="374"/>
      <c r="BH250" s="131"/>
    </row>
    <row r="251" spans="1:1022" ht="66" customHeight="1" x14ac:dyDescent="0.3">
      <c r="A251" s="430">
        <v>72</v>
      </c>
      <c r="B251" s="433" t="s">
        <v>712</v>
      </c>
      <c r="C251" s="367"/>
      <c r="D251" s="433" t="s">
        <v>209</v>
      </c>
      <c r="E251" s="433" t="s">
        <v>1516</v>
      </c>
      <c r="F251" s="427"/>
      <c r="G251" s="424"/>
      <c r="H251" s="368"/>
      <c r="I251" s="425"/>
      <c r="J251" s="136" t="s">
        <v>741</v>
      </c>
      <c r="K251" s="137" t="s">
        <v>1532</v>
      </c>
      <c r="L251" s="425"/>
      <c r="M251" s="425"/>
      <c r="N251" s="426"/>
      <c r="O251" s="369"/>
      <c r="P251" s="391"/>
      <c r="Q251" s="385"/>
      <c r="R251" s="393"/>
      <c r="S251" s="394"/>
      <c r="T251" s="385"/>
      <c r="U251" s="386"/>
      <c r="V251" s="136" t="s">
        <v>124</v>
      </c>
      <c r="W251" s="116" t="s">
        <v>1533</v>
      </c>
      <c r="X251" s="117" t="s">
        <v>1534</v>
      </c>
      <c r="Y251" s="118" t="s">
        <v>230</v>
      </c>
      <c r="Z251" s="119" t="s">
        <v>913</v>
      </c>
      <c r="AA251" s="120" t="str">
        <f t="shared" si="5"/>
        <v>Probabilidad</v>
      </c>
      <c r="AB251" s="121" t="s">
        <v>727</v>
      </c>
      <c r="AC251" s="121" t="s">
        <v>728</v>
      </c>
      <c r="AD251" s="122" t="str">
        <f t="shared" si="6"/>
        <v>40%</v>
      </c>
      <c r="AE251" s="121" t="s">
        <v>729</v>
      </c>
      <c r="AF251" s="121" t="s">
        <v>730</v>
      </c>
      <c r="AG251" s="121" t="s">
        <v>731</v>
      </c>
      <c r="AH251" s="123">
        <f t="shared" ref="AH251:AH255" si="332">IFERROR(IF(AND(AA250="Probabilidad",AA251="Probabilidad"),(AI250-(+AI250*AD251)),IF(AND(AA251="Probabilidad",AA250="Impacto"),(AI250-(+AI250*AD251)),IF(AA251="Impacto",AI250,""))),"")</f>
        <v>0.20159999999999997</v>
      </c>
      <c r="AI251" s="122">
        <f t="shared" si="7"/>
        <v>0.20159999999999997</v>
      </c>
      <c r="AJ251" s="387"/>
      <c r="AK251" s="388"/>
      <c r="AL251" s="124">
        <f t="shared" si="331"/>
        <v>0.6</v>
      </c>
      <c r="AM251" s="389"/>
      <c r="AN251" s="388"/>
      <c r="AO251" s="384"/>
      <c r="AP251" s="367"/>
      <c r="AQ251" s="120" t="s">
        <v>128</v>
      </c>
      <c r="AR251" s="119" t="s">
        <v>1535</v>
      </c>
      <c r="AS251" s="119" t="s">
        <v>913</v>
      </c>
      <c r="AT251" s="126">
        <v>44742</v>
      </c>
      <c r="AU251" s="127" t="s">
        <v>733</v>
      </c>
      <c r="AV251" s="371"/>
      <c r="AW251" s="142" t="s">
        <v>124</v>
      </c>
      <c r="AX251" s="264" t="s">
        <v>2866</v>
      </c>
      <c r="AY251" s="265" t="s">
        <v>3311</v>
      </c>
      <c r="AZ251" s="265" t="s">
        <v>3312</v>
      </c>
      <c r="BA251" s="143" t="s">
        <v>128</v>
      </c>
      <c r="BB251" s="264" t="s">
        <v>2866</v>
      </c>
      <c r="BC251" s="265" t="s">
        <v>3347</v>
      </c>
      <c r="BD251" s="265" t="s">
        <v>3348</v>
      </c>
      <c r="BE251" s="373"/>
      <c r="BF251" s="374"/>
      <c r="BG251" s="374"/>
      <c r="BH251" s="131"/>
    </row>
    <row r="252" spans="1:1022" ht="99" customHeight="1" x14ac:dyDescent="0.3">
      <c r="A252" s="430">
        <v>72</v>
      </c>
      <c r="B252" s="433" t="s">
        <v>712</v>
      </c>
      <c r="C252" s="367"/>
      <c r="D252" s="433" t="s">
        <v>209</v>
      </c>
      <c r="E252" s="433" t="s">
        <v>1516</v>
      </c>
      <c r="F252" s="427"/>
      <c r="G252" s="424"/>
      <c r="H252" s="368"/>
      <c r="I252" s="425"/>
      <c r="J252" s="136" t="s">
        <v>749</v>
      </c>
      <c r="K252" s="137" t="s">
        <v>1536</v>
      </c>
      <c r="L252" s="425"/>
      <c r="M252" s="425"/>
      <c r="N252" s="426"/>
      <c r="O252" s="369"/>
      <c r="P252" s="391"/>
      <c r="Q252" s="385"/>
      <c r="R252" s="393"/>
      <c r="S252" s="394"/>
      <c r="T252" s="385"/>
      <c r="U252" s="386"/>
      <c r="V252" s="136" t="s">
        <v>131</v>
      </c>
      <c r="W252" s="116" t="s">
        <v>1537</v>
      </c>
      <c r="X252" s="117" t="s">
        <v>1538</v>
      </c>
      <c r="Y252" s="118" t="s">
        <v>1539</v>
      </c>
      <c r="Z252" s="119" t="s">
        <v>913</v>
      </c>
      <c r="AA252" s="120" t="str">
        <f t="shared" si="5"/>
        <v>Probabilidad</v>
      </c>
      <c r="AB252" s="121" t="s">
        <v>727</v>
      </c>
      <c r="AC252" s="121" t="s">
        <v>728</v>
      </c>
      <c r="AD252" s="122" t="str">
        <f t="shared" si="6"/>
        <v>40%</v>
      </c>
      <c r="AE252" s="121" t="s">
        <v>729</v>
      </c>
      <c r="AF252" s="121" t="s">
        <v>730</v>
      </c>
      <c r="AG252" s="121" t="s">
        <v>731</v>
      </c>
      <c r="AH252" s="123">
        <f t="shared" si="332"/>
        <v>0.12095999999999998</v>
      </c>
      <c r="AI252" s="122">
        <f t="shared" si="7"/>
        <v>0.12095999999999998</v>
      </c>
      <c r="AJ252" s="387"/>
      <c r="AK252" s="388"/>
      <c r="AL252" s="124">
        <f t="shared" si="331"/>
        <v>0.6</v>
      </c>
      <c r="AM252" s="389"/>
      <c r="AN252" s="388"/>
      <c r="AO252" s="384"/>
      <c r="AP252" s="367"/>
      <c r="AQ252" s="120" t="s">
        <v>136</v>
      </c>
      <c r="AR252" s="119" t="s">
        <v>1540</v>
      </c>
      <c r="AS252" s="119" t="s">
        <v>913</v>
      </c>
      <c r="AT252" s="126">
        <v>44742</v>
      </c>
      <c r="AU252" s="127" t="s">
        <v>733</v>
      </c>
      <c r="AV252" s="371"/>
      <c r="AW252" s="142" t="s">
        <v>131</v>
      </c>
      <c r="AX252" s="264" t="s">
        <v>2866</v>
      </c>
      <c r="AY252" s="265" t="s">
        <v>3313</v>
      </c>
      <c r="AZ252" s="265" t="s">
        <v>3314</v>
      </c>
      <c r="BA252" s="143" t="s">
        <v>136</v>
      </c>
      <c r="BB252" s="264" t="s">
        <v>2866</v>
      </c>
      <c r="BC252" s="265" t="s">
        <v>3349</v>
      </c>
      <c r="BD252" s="300" t="s">
        <v>3350</v>
      </c>
      <c r="BE252" s="373"/>
      <c r="BF252" s="374"/>
      <c r="BG252" s="374"/>
      <c r="BH252" s="131"/>
    </row>
    <row r="253" spans="1:1022" ht="16.5" customHeight="1" x14ac:dyDescent="0.3">
      <c r="A253" s="430">
        <v>72</v>
      </c>
      <c r="B253" s="433" t="s">
        <v>712</v>
      </c>
      <c r="C253" s="367"/>
      <c r="D253" s="433" t="s">
        <v>209</v>
      </c>
      <c r="E253" s="433" t="s">
        <v>1516</v>
      </c>
      <c r="F253" s="427"/>
      <c r="G253" s="424"/>
      <c r="H253" s="368"/>
      <c r="I253" s="425"/>
      <c r="J253" s="136" t="s">
        <v>756</v>
      </c>
      <c r="K253" s="137"/>
      <c r="L253" s="425"/>
      <c r="M253" s="425"/>
      <c r="N253" s="426"/>
      <c r="O253" s="369"/>
      <c r="P253" s="391"/>
      <c r="Q253" s="385"/>
      <c r="R253" s="393"/>
      <c r="S253" s="394"/>
      <c r="T253" s="385"/>
      <c r="U253" s="386"/>
      <c r="V253" s="136" t="s">
        <v>139</v>
      </c>
      <c r="W253" s="116"/>
      <c r="X253" s="117"/>
      <c r="Y253" s="118"/>
      <c r="Z253" s="119"/>
      <c r="AA253" s="120" t="str">
        <f t="shared" si="5"/>
        <v/>
      </c>
      <c r="AB253" s="121"/>
      <c r="AC253" s="121"/>
      <c r="AD253" s="122" t="str">
        <f t="shared" si="6"/>
        <v/>
      </c>
      <c r="AE253" s="121"/>
      <c r="AF253" s="121"/>
      <c r="AG253" s="121"/>
      <c r="AH253" s="123" t="str">
        <f t="shared" si="332"/>
        <v/>
      </c>
      <c r="AI253" s="122" t="str">
        <f t="shared" si="7"/>
        <v/>
      </c>
      <c r="AJ253" s="387"/>
      <c r="AK253" s="388"/>
      <c r="AL253" s="124" t="str">
        <f t="shared" si="331"/>
        <v/>
      </c>
      <c r="AM253" s="389"/>
      <c r="AN253" s="388"/>
      <c r="AO253" s="384"/>
      <c r="AP253" s="367"/>
      <c r="AQ253" s="120" t="s">
        <v>145</v>
      </c>
      <c r="AR253" s="119"/>
      <c r="AS253" s="119"/>
      <c r="AT253" s="126"/>
      <c r="AU253" s="127"/>
      <c r="AV253" s="371"/>
      <c r="AW253" s="142" t="s">
        <v>139</v>
      </c>
      <c r="AX253" s="128"/>
      <c r="AY253" s="129"/>
      <c r="AZ253" s="130"/>
      <c r="BA253" s="143" t="s">
        <v>145</v>
      </c>
      <c r="BB253" s="128"/>
      <c r="BC253" s="128"/>
      <c r="BD253" s="128"/>
      <c r="BE253" s="373"/>
      <c r="BF253" s="374"/>
      <c r="BG253" s="374"/>
      <c r="BH253" s="131"/>
    </row>
    <row r="254" spans="1:1022" ht="99" customHeight="1" x14ac:dyDescent="0.3">
      <c r="A254" s="430">
        <v>72</v>
      </c>
      <c r="B254" s="433" t="s">
        <v>712</v>
      </c>
      <c r="C254" s="367"/>
      <c r="D254" s="433" t="s">
        <v>209</v>
      </c>
      <c r="E254" s="433" t="s">
        <v>1516</v>
      </c>
      <c r="F254" s="427"/>
      <c r="G254" s="424"/>
      <c r="H254" s="368"/>
      <c r="I254" s="425"/>
      <c r="J254" s="136" t="s">
        <v>757</v>
      </c>
      <c r="K254" s="137"/>
      <c r="L254" s="425"/>
      <c r="M254" s="425"/>
      <c r="N254" s="426"/>
      <c r="O254" s="369"/>
      <c r="P254" s="391"/>
      <c r="Q254" s="385"/>
      <c r="R254" s="393"/>
      <c r="S254" s="394"/>
      <c r="T254" s="385"/>
      <c r="U254" s="386"/>
      <c r="V254" s="136" t="s">
        <v>150</v>
      </c>
      <c r="W254" s="116"/>
      <c r="X254" s="117"/>
      <c r="Y254" s="118"/>
      <c r="Z254" s="119"/>
      <c r="AA254" s="120" t="str">
        <f t="shared" si="5"/>
        <v/>
      </c>
      <c r="AB254" s="121"/>
      <c r="AC254" s="121"/>
      <c r="AD254" s="122" t="str">
        <f t="shared" si="6"/>
        <v/>
      </c>
      <c r="AE254" s="121"/>
      <c r="AF254" s="121"/>
      <c r="AG254" s="121"/>
      <c r="AH254" s="123" t="str">
        <f t="shared" si="332"/>
        <v/>
      </c>
      <c r="AI254" s="122" t="str">
        <f t="shared" si="7"/>
        <v/>
      </c>
      <c r="AJ254" s="387"/>
      <c r="AK254" s="388"/>
      <c r="AL254" s="124" t="str">
        <f t="shared" si="331"/>
        <v/>
      </c>
      <c r="AM254" s="389"/>
      <c r="AN254" s="388"/>
      <c r="AO254" s="384"/>
      <c r="AP254" s="367"/>
      <c r="AQ254" s="120" t="s">
        <v>155</v>
      </c>
      <c r="AR254" s="119"/>
      <c r="AS254" s="119"/>
      <c r="AT254" s="126"/>
      <c r="AU254" s="127"/>
      <c r="AV254" s="371"/>
      <c r="AW254" s="142" t="s">
        <v>150</v>
      </c>
      <c r="AX254" s="128"/>
      <c r="AY254" s="129"/>
      <c r="AZ254" s="130"/>
      <c r="BA254" s="143" t="s">
        <v>155</v>
      </c>
      <c r="BB254" s="128"/>
      <c r="BC254" s="128"/>
      <c r="BD254" s="128"/>
      <c r="BE254" s="373"/>
      <c r="BF254" s="374"/>
      <c r="BG254" s="374"/>
      <c r="BH254" s="131"/>
    </row>
    <row r="255" spans="1:1022" ht="16.5" customHeight="1" x14ac:dyDescent="0.3">
      <c r="A255" s="431">
        <v>72</v>
      </c>
      <c r="B255" s="434" t="s">
        <v>712</v>
      </c>
      <c r="C255" s="367"/>
      <c r="D255" s="434" t="s">
        <v>209</v>
      </c>
      <c r="E255" s="434" t="s">
        <v>1516</v>
      </c>
      <c r="F255" s="427"/>
      <c r="G255" s="424"/>
      <c r="H255" s="368"/>
      <c r="I255" s="425"/>
      <c r="J255" s="136" t="s">
        <v>758</v>
      </c>
      <c r="K255" s="137"/>
      <c r="L255" s="425"/>
      <c r="M255" s="425"/>
      <c r="N255" s="426"/>
      <c r="O255" s="369"/>
      <c r="P255" s="392"/>
      <c r="Q255" s="385"/>
      <c r="R255" s="393"/>
      <c r="S255" s="394"/>
      <c r="T255" s="385"/>
      <c r="U255" s="386"/>
      <c r="V255" s="136" t="s">
        <v>161</v>
      </c>
      <c r="W255" s="116"/>
      <c r="X255" s="117"/>
      <c r="Y255" s="118"/>
      <c r="Z255" s="116"/>
      <c r="AA255" s="120" t="str">
        <f t="shared" si="5"/>
        <v/>
      </c>
      <c r="AB255" s="121"/>
      <c r="AC255" s="121"/>
      <c r="AD255" s="122" t="str">
        <f t="shared" si="6"/>
        <v/>
      </c>
      <c r="AE255" s="121"/>
      <c r="AF255" s="121"/>
      <c r="AG255" s="121"/>
      <c r="AH255" s="123" t="str">
        <f t="shared" si="332"/>
        <v/>
      </c>
      <c r="AI255" s="122" t="str">
        <f t="shared" si="7"/>
        <v/>
      </c>
      <c r="AJ255" s="387"/>
      <c r="AK255" s="388"/>
      <c r="AL255" s="124" t="str">
        <f t="shared" si="331"/>
        <v/>
      </c>
      <c r="AM255" s="389"/>
      <c r="AN255" s="388"/>
      <c r="AO255" s="384"/>
      <c r="AP255" s="367"/>
      <c r="AQ255" s="120" t="s">
        <v>162</v>
      </c>
      <c r="AR255" s="119"/>
      <c r="AS255" s="119"/>
      <c r="AT255" s="126"/>
      <c r="AU255" s="119"/>
      <c r="AV255" s="372"/>
      <c r="AW255" s="142" t="s">
        <v>161</v>
      </c>
      <c r="AX255" s="128"/>
      <c r="AY255" s="129"/>
      <c r="AZ255" s="130"/>
      <c r="BA255" s="143" t="s">
        <v>162</v>
      </c>
      <c r="BB255" s="128"/>
      <c r="BC255" s="128"/>
      <c r="BD255" s="128"/>
      <c r="BE255" s="373"/>
      <c r="BF255" s="374"/>
      <c r="BG255" s="374"/>
      <c r="BH255" s="131"/>
    </row>
    <row r="256" spans="1:1022" s="144" customFormat="1" ht="84" customHeight="1" x14ac:dyDescent="0.25">
      <c r="A256" s="429">
        <v>76</v>
      </c>
      <c r="B256" s="432" t="s">
        <v>712</v>
      </c>
      <c r="C256" s="367" t="s">
        <v>1541</v>
      </c>
      <c r="D256" s="432" t="s">
        <v>268</v>
      </c>
      <c r="E256" s="435" t="s">
        <v>289</v>
      </c>
      <c r="F256" s="427" t="s">
        <v>1542</v>
      </c>
      <c r="G256" s="424" t="s">
        <v>1543</v>
      </c>
      <c r="H256" s="368" t="str">
        <f>IF(B256="Seguridad_Información","Posibilidad de "&amp;C256&amp;"con "&amp;M256&amp;" "&amp;"por"&amp;" "&amp;I256&amp;" "&amp;"debido a"&amp;" "&amp;L256,"Posibilidad de"&amp;" "&amp;M256&amp;" "&amp;"por"&amp;" "&amp;I256&amp;" debido a"&amp;" "&amp;L256)</f>
        <v>Posibilidad de Afectación Económica y Reputacional por no realizar entregas físicas del activo una vez posesionado el depositario provisional debido a retrasos en la comunicación de entregas físicas o capacidad operativa</v>
      </c>
      <c r="I256" s="425" t="s">
        <v>1544</v>
      </c>
      <c r="J256" s="136" t="s">
        <v>717</v>
      </c>
      <c r="K256" s="137" t="s">
        <v>1545</v>
      </c>
      <c r="L256" s="425" t="s">
        <v>1546</v>
      </c>
      <c r="M256" s="425" t="s">
        <v>763</v>
      </c>
      <c r="N256" s="426" t="s">
        <v>1547</v>
      </c>
      <c r="O256" s="369" t="s">
        <v>765</v>
      </c>
      <c r="P256" s="390" t="str">
        <f>IF(OR($O256=[3]Tabla_Probabilidad!$D$30,$O256=[3]Tabla_Probabilidad!$D$32,$O256=[3]Tabla_Probabilidad!$J$32),"Muy Baja",IF(OR($O256=[3]Tabla_Probabilidad!$E$30,$O256=[3]Tabla_Probabilidad!$E$32,$O256=[3]Tabla_Probabilidad!$K$32),"Baja",IF(OR($O256=[3]Tabla_Probabilidad!$F$30,$O256=[3]Tabla_Probabilidad!$F$32,$O256=[3]Tabla_Probabilidad!$L$32),"Media",IF(OR($O256=[3]Tabla_Probabilidad!$G$30,$O256=[3]Tabla_Probabilidad!$G$32,$O256=[3]Tabla_Probabilidad!$M$32),"Alta",IF(OR($O256=[3]Tabla_Probabilidad!$H$30,$O256=[3]Tabla_Probabilidad!$H$32,$O256=[3]Tabla_Probabilidad!$N$32),"Muy Alta","")))))</f>
        <v>Alta</v>
      </c>
      <c r="Q256" s="385">
        <f t="shared" ref="Q256" si="333">IF(P256="","",IF(P256="Muy Baja",0.2,IF(P256="Baja",0.4,IF(P256="Media",0.6,IF(P256="Alta",0.8,IF(P256="Muy Alta",1,))))))</f>
        <v>0.8</v>
      </c>
      <c r="R256" s="393" t="s">
        <v>723</v>
      </c>
      <c r="S256" s="394" t="str">
        <f>IF(OR($R256=[3]Tabla_Impacto!$D$24,$R256=[3]Tabla_Impacto!$D$27,$R256=[3]Tabla_Impacto!$J$24,$R256=[3]Tabla_Impacto!$P$26,$R256=[3]Tabla_Impacto!$V$26,$R256=[3]Tabla_Impacto!$AB$26),"Leve",IF(OR($R256=[3]Tabla_Impacto!$E$24,$R256=[3]Tabla_Impacto!$E$27,$R256=[3]Tabla_Impacto!$K$24,$R256=[3]Tabla_Impacto!$Q$26,$R256=[3]Tabla_Impacto!$W$26,$R256=[3]Tabla_Impacto!$AC$26),"Menor",IF(OR($R256=[3]Tabla_Impacto!$F$24,$R256=[3]Tabla_Impacto!$F$27,$R256=[3]Tabla_Impacto!$L$24,$R256=[3]Tabla_Impacto!$R$26,$R256=[3]Tabla_Impacto!$X$26,$R256=[3]Tabla_Impacto!$AD$26),"Moderado",IF(OR($R256=[3]Tabla_Impacto!$G$24,$R256=[3]Tabla_Impacto!$G$27,$R256=[3]Tabla_Impacto!$M$24,$R256=[3]Tabla_Impacto!$S$26,$R256=[3]Tabla_Impacto!$Y$26,$R256=[3]Tabla_Impacto!$AE$26),"Mayor",IF(OR($R256=[3]Tabla_Impacto!$H$24,$R256=[3]Tabla_Impacto!$H$27,$R256=[3]Tabla_Impacto!$N$24,$R256=[3]Tabla_Impacto!$T$26,$R256=[3]Tabla_Impacto!$Z$26,$R256=[3]Tabla_Impacto!$AF$26),"Catastrófico","")))))</f>
        <v>Moderado</v>
      </c>
      <c r="T256" s="385">
        <f t="shared" ref="T256" si="334">IF(S256="","",IF(S256="Leve",0.2,IF(S256="Menor",0.4,IF(S256="Moderado",0.6,IF(S256="Mayor",0.8,IF(S256="Catastrófico",1,))))))</f>
        <v>0.6</v>
      </c>
      <c r="U256" s="403" t="str">
        <f t="shared" ref="U256" si="335">IF(OR(AND(P256="Muy Baja",S256="Leve"),AND(P256="Muy Baja",S256="Menor"),AND(P256="Baja",S256="Leve")),"Bajo",IF(OR(AND(P256="Muy baja",S256="Moderado"),AND(P256="Baja",S256="Menor"),AND(P256="Baja",S256="Moderado"),AND(P256="Media",S256="Leve"),AND(P256="Media",S256="Menor"),AND(P256="Media",S256="Moderado"),AND(P256="Alta",S256="Leve"),AND(P256="Alta",S256="Menor")),"Moderado",IF(OR(AND(P256="Muy Baja",S256="Mayor"),AND(P256="Baja",S256="Mayor"),AND(P256="Media",S256="Mayor"),AND(P256="Alta",S256="Moderado"),AND(P256="Alta",S256="Mayor"),AND(P256="Muy Alta",S256="Leve"),AND(P256="Muy Alta",S256="Menor"),AND(P256="Muy Alta",S256="Moderado"),AND(P256="Muy Alta",S256="Mayor")),"Alto",IF(OR(AND(P256="Muy Baja",S256="Catastrófico"),AND(P256="Baja",S256="Catastrófico"),AND(P256="Media",S256="Catastrófico"),AND(P256="Alta",S256="Catastrófico"),AND(P256="Muy Alta",S256="Catastrófico")),"Extremo",""))))</f>
        <v>Alto</v>
      </c>
      <c r="V256" s="136" t="s">
        <v>91</v>
      </c>
      <c r="W256" s="116" t="s">
        <v>1548</v>
      </c>
      <c r="X256" s="161" t="s">
        <v>1549</v>
      </c>
      <c r="Y256" s="162" t="s">
        <v>94</v>
      </c>
      <c r="Z256" s="128" t="s">
        <v>240</v>
      </c>
      <c r="AA256" s="120" t="str">
        <f t="shared" si="5"/>
        <v>Probabilidad</v>
      </c>
      <c r="AB256" s="121" t="s">
        <v>727</v>
      </c>
      <c r="AC256" s="121" t="s">
        <v>728</v>
      </c>
      <c r="AD256" s="122" t="str">
        <f t="shared" si="6"/>
        <v>40%</v>
      </c>
      <c r="AE256" s="121" t="s">
        <v>954</v>
      </c>
      <c r="AF256" s="121" t="s">
        <v>730</v>
      </c>
      <c r="AG256" s="121" t="s">
        <v>955</v>
      </c>
      <c r="AH256" s="123">
        <f>IFERROR(IF(AA256="Probabilidad",(Q256-(+Q256*AD256)),IF(AA256="Impacto",Q256,"")),"")</f>
        <v>0.48</v>
      </c>
      <c r="AI256" s="122">
        <f t="shared" si="7"/>
        <v>0.48</v>
      </c>
      <c r="AJ256" s="387" t="str">
        <f t="shared" ref="AJ256" si="336">IFERROR(IF(AK256="","",IF(AK256&lt;=0.2,"Muy Baja",IF(AK256&lt;=0.4,"Baja",IF(AK256&lt;=0.6,"Media",IF(AK256&lt;=0.8,"Alta","Muy Alta"))))),"")</f>
        <v>Muy Baja</v>
      </c>
      <c r="AK256" s="388">
        <f t="shared" ref="AK256" si="337">IFERROR(LOOKUP(MAX(AI256:AI262)+1,(AI256:AI262)),"")</f>
        <v>0.17279999999999998</v>
      </c>
      <c r="AL256" s="124">
        <f>IFERROR(IF(AA256="Impacto",(T256-(+T256*AD256)),IF(AA256="Probabilidad",T256,"")),"")</f>
        <v>0.6</v>
      </c>
      <c r="AM256" s="389" t="str">
        <f t="shared" ref="AM256" si="338">IFERROR(IF(AN256="","",IF(AN256&lt;=0.2,"Leve",IF(AN256&lt;=0.4,"Menor",IF(AN256&lt;=0.6,"Moderado",IF(AN256&lt;=0.8,"Mayor","Catastrófico"))))),"")</f>
        <v>Moderado</v>
      </c>
      <c r="AN256" s="388">
        <f t="shared" ref="AN256" si="339">IFERROR(LOOKUP(MAX(AL256:AL262)+1,(AL256:AL262)),"")</f>
        <v>0.6</v>
      </c>
      <c r="AO256" s="384" t="str">
        <f t="shared" ref="AO256" si="340">IFERROR(IF(OR(AND(AJ256="Muy Baja",AM256="Leve"),AND(AJ256="Muy Baja",AM256="Menor"),AND(AJ256="Baja",AM256="Leve")),"Bajo",IF(OR(AND(AJ256="Muy baja",AM256="Moderado"),AND(AJ256="Baja",AM256="Menor"),AND(AJ256="Baja",AM256="Moderado"),AND(AJ256="Media",AM256="Leve"),AND(AJ256="Media",AM256="Menor"),AND(AJ256="Media",AM256="Moderado"),AND(AJ256="Alta",AM256="Leve"),AND(AJ256="Alta",AM256="Menor")),"Moderado",IF(OR(AND(AJ256="Muy Baja",AM256="Mayor"),AND(AJ256="Baja",AM256="Mayor"),AND(AJ256="Media",AM256="Mayor"),AND(AJ256="Alta",AM256="Moderado"),AND(AJ256="Alta",AM256="Mayor"),AND(AJ256="Muy Alta",AM256="Leve"),AND(AJ256="Muy Alta",AM256="Menor"),AND(AJ256="Muy Alta",AM256="Moderado"),AND(AJ256="Muy Alta",AM256="Mayor")),"Alto",IF(OR(AND(AJ256="Muy Baja",AM256="Catastrófico"),AND(AJ256="Baja",AM256="Catastrófico"),AND(AJ256="Media",AM256="Catastrófico"),AND(AJ256="Alta",AM256="Catastrófico"),AND(AJ256="Muy Alta",AM256="Catastrófico")),"Extremo","")))),"")</f>
        <v>Moderado</v>
      </c>
      <c r="AP256" s="367" t="s">
        <v>104</v>
      </c>
      <c r="AQ256" s="120" t="s">
        <v>105</v>
      </c>
      <c r="AR256" s="134" t="s">
        <v>94</v>
      </c>
      <c r="AS256" s="134" t="s">
        <v>94</v>
      </c>
      <c r="AT256" s="134" t="s">
        <v>94</v>
      </c>
      <c r="AU256" s="134" t="s">
        <v>94</v>
      </c>
      <c r="AV256" s="370" t="s">
        <v>1550</v>
      </c>
      <c r="AW256" s="142" t="s">
        <v>91</v>
      </c>
      <c r="AX256" s="128" t="s">
        <v>2866</v>
      </c>
      <c r="AY256" s="280" t="s">
        <v>3483</v>
      </c>
      <c r="AZ256" s="279" t="s">
        <v>3484</v>
      </c>
      <c r="BA256" s="143" t="s">
        <v>105</v>
      </c>
      <c r="BB256" s="128"/>
      <c r="BC256" s="128"/>
      <c r="BD256" s="128"/>
      <c r="BE256" s="373" t="s">
        <v>2891</v>
      </c>
      <c r="BF256" s="374"/>
      <c r="BG256" s="374"/>
      <c r="BH256" s="131"/>
      <c r="BI256" s="90"/>
      <c r="BJ256" s="90"/>
      <c r="BK256" s="90"/>
      <c r="BL256" s="90"/>
      <c r="BM256" s="90"/>
      <c r="BN256" s="90"/>
      <c r="BO256" s="90"/>
      <c r="BP256" s="90"/>
      <c r="BQ256" s="90"/>
      <c r="BR256" s="90"/>
      <c r="BS256" s="90"/>
      <c r="BT256" s="90"/>
      <c r="BU256" s="90"/>
      <c r="BV256" s="90"/>
      <c r="BW256" s="90"/>
      <c r="BX256" s="90"/>
      <c r="BY256" s="90"/>
      <c r="BZ256" s="90"/>
      <c r="CA256" s="90"/>
      <c r="CB256" s="90"/>
      <c r="CC256" s="90"/>
      <c r="CD256" s="90"/>
      <c r="CE256" s="90"/>
      <c r="CF256" s="90"/>
      <c r="CG256" s="90"/>
      <c r="CH256" s="90"/>
      <c r="CI256" s="90"/>
      <c r="CJ256" s="90"/>
      <c r="CK256" s="90"/>
      <c r="CL256" s="90"/>
      <c r="CM256" s="90"/>
      <c r="CN256" s="90"/>
      <c r="CO256" s="90"/>
      <c r="CP256" s="90"/>
      <c r="CQ256" s="90"/>
      <c r="CR256" s="90"/>
      <c r="CS256" s="90"/>
      <c r="CT256" s="90"/>
      <c r="CU256" s="90"/>
      <c r="CV256" s="90"/>
      <c r="CW256" s="90"/>
      <c r="CX256" s="90"/>
      <c r="CY256" s="90"/>
      <c r="CZ256" s="90"/>
      <c r="DA256" s="90"/>
      <c r="DB256" s="90"/>
      <c r="DC256" s="90"/>
      <c r="DD256" s="90"/>
      <c r="DE256" s="90"/>
      <c r="DF256" s="90"/>
      <c r="DG256" s="90"/>
      <c r="DH256" s="90"/>
      <c r="DI256" s="90"/>
      <c r="DJ256" s="90"/>
      <c r="DK256" s="90"/>
      <c r="DL256" s="90"/>
      <c r="DM256" s="90"/>
      <c r="DN256" s="90"/>
      <c r="DO256" s="90"/>
      <c r="DP256" s="90"/>
      <c r="DQ256" s="90"/>
      <c r="DR256" s="90"/>
      <c r="DS256" s="90"/>
      <c r="DT256" s="90"/>
      <c r="DU256" s="90"/>
      <c r="DV256" s="90"/>
      <c r="DW256" s="90"/>
      <c r="DX256" s="90"/>
      <c r="DY256" s="90"/>
      <c r="DZ256" s="90"/>
      <c r="EA256" s="90"/>
      <c r="EB256" s="90"/>
      <c r="EC256" s="90"/>
      <c r="ED256" s="90"/>
      <c r="EE256" s="90"/>
      <c r="EF256" s="90"/>
      <c r="EG256" s="90"/>
      <c r="EH256" s="90"/>
      <c r="EI256" s="90"/>
      <c r="EJ256" s="90"/>
      <c r="EK256" s="90"/>
      <c r="EL256" s="90"/>
      <c r="EM256" s="90"/>
      <c r="EN256" s="90"/>
      <c r="EO256" s="90"/>
      <c r="EP256" s="90"/>
      <c r="EQ256" s="90"/>
      <c r="ER256" s="90"/>
      <c r="ES256" s="90"/>
      <c r="ET256" s="90"/>
      <c r="EU256" s="90"/>
      <c r="EV256" s="90"/>
      <c r="EW256" s="90"/>
      <c r="EX256" s="90"/>
      <c r="EY256" s="90"/>
      <c r="EZ256" s="90"/>
      <c r="FA256" s="90"/>
      <c r="FB256" s="90"/>
      <c r="FC256" s="90"/>
      <c r="FD256" s="90"/>
      <c r="FE256" s="90"/>
      <c r="FF256" s="90"/>
      <c r="FG256" s="90"/>
      <c r="FH256" s="90"/>
      <c r="FI256" s="90"/>
      <c r="FJ256" s="90"/>
      <c r="FK256" s="90"/>
      <c r="FL256" s="90"/>
      <c r="FM256" s="90"/>
      <c r="FN256" s="90"/>
      <c r="FO256" s="90"/>
      <c r="FP256" s="90"/>
      <c r="FQ256" s="90"/>
      <c r="FR256" s="90"/>
      <c r="FS256" s="90"/>
      <c r="FT256" s="90"/>
      <c r="FU256" s="90"/>
      <c r="FV256" s="90"/>
      <c r="FW256" s="90"/>
      <c r="FX256" s="90"/>
      <c r="FY256" s="90"/>
      <c r="FZ256" s="90"/>
      <c r="GA256" s="90"/>
      <c r="GB256" s="90"/>
      <c r="GC256" s="90"/>
      <c r="GD256" s="90"/>
      <c r="GE256" s="90"/>
      <c r="GF256" s="90"/>
      <c r="GG256" s="90"/>
      <c r="GH256" s="90"/>
      <c r="GI256" s="90"/>
      <c r="GJ256" s="90"/>
      <c r="GK256" s="90"/>
      <c r="GL256" s="90"/>
      <c r="GM256" s="90"/>
      <c r="GN256" s="90"/>
      <c r="GO256" s="90"/>
      <c r="GP256" s="90"/>
      <c r="GQ256" s="90"/>
      <c r="GR256" s="90"/>
      <c r="GS256" s="90"/>
      <c r="GT256" s="90"/>
      <c r="GU256" s="90"/>
      <c r="GV256" s="90"/>
      <c r="GW256" s="90"/>
      <c r="GX256" s="90"/>
      <c r="GY256" s="90"/>
      <c r="GZ256" s="90"/>
      <c r="HA256" s="90"/>
      <c r="HB256" s="90"/>
      <c r="HC256" s="90"/>
      <c r="HD256" s="90"/>
      <c r="HE256" s="90"/>
      <c r="HF256" s="90"/>
      <c r="HG256" s="90"/>
      <c r="HH256" s="90"/>
      <c r="HI256" s="90"/>
      <c r="HJ256" s="90"/>
      <c r="HK256" s="90"/>
      <c r="HL256" s="90"/>
      <c r="HM256" s="90"/>
      <c r="HN256" s="90"/>
      <c r="HO256" s="90"/>
      <c r="HP256" s="90"/>
      <c r="HQ256" s="90"/>
      <c r="HR256" s="90"/>
      <c r="HS256" s="90"/>
      <c r="HT256" s="90"/>
      <c r="HU256" s="90"/>
      <c r="HV256" s="90"/>
      <c r="HW256" s="90"/>
      <c r="HX256" s="90"/>
      <c r="HY256" s="90"/>
      <c r="HZ256" s="90"/>
      <c r="IA256" s="90"/>
      <c r="IB256" s="90"/>
      <c r="IC256" s="90"/>
      <c r="ID256" s="90"/>
      <c r="IE256" s="90"/>
      <c r="IF256" s="90"/>
      <c r="IG256" s="90"/>
      <c r="IH256" s="90"/>
      <c r="II256" s="90"/>
      <c r="IJ256" s="90"/>
      <c r="IK256" s="90"/>
      <c r="IL256" s="90"/>
      <c r="IM256" s="90"/>
      <c r="IN256" s="90"/>
      <c r="IO256" s="90"/>
      <c r="IP256" s="90"/>
      <c r="IQ256" s="90"/>
      <c r="IR256" s="90"/>
      <c r="IS256" s="90"/>
      <c r="IT256" s="90"/>
      <c r="IU256" s="90"/>
      <c r="IV256" s="90"/>
      <c r="IW256" s="90"/>
      <c r="IX256" s="90"/>
      <c r="IY256" s="90"/>
      <c r="IZ256" s="90"/>
      <c r="JA256" s="90"/>
      <c r="JB256" s="90"/>
      <c r="JC256" s="90"/>
      <c r="JD256" s="90"/>
      <c r="JE256" s="90"/>
      <c r="JF256" s="90"/>
      <c r="JG256" s="90"/>
      <c r="JH256" s="90"/>
      <c r="JI256" s="90"/>
      <c r="JJ256" s="90"/>
      <c r="JK256" s="90"/>
      <c r="JL256" s="90"/>
      <c r="JM256" s="90"/>
      <c r="JN256" s="90"/>
      <c r="JO256" s="90"/>
      <c r="JP256" s="90"/>
      <c r="JQ256" s="90"/>
      <c r="JR256" s="90"/>
      <c r="JS256" s="90"/>
      <c r="JT256" s="90"/>
      <c r="JU256" s="90"/>
      <c r="JV256" s="90"/>
      <c r="JW256" s="90"/>
      <c r="JX256" s="90"/>
      <c r="JY256" s="90"/>
      <c r="JZ256" s="90"/>
      <c r="KA256" s="90"/>
      <c r="KB256" s="90"/>
      <c r="KC256" s="90"/>
      <c r="KD256" s="90"/>
      <c r="KE256" s="90"/>
      <c r="KF256" s="90"/>
      <c r="KG256" s="90"/>
      <c r="KH256" s="90"/>
      <c r="KI256" s="90"/>
      <c r="KJ256" s="90"/>
      <c r="KK256" s="90"/>
      <c r="KL256" s="90"/>
      <c r="KM256" s="90"/>
      <c r="KN256" s="90"/>
      <c r="KO256" s="90"/>
      <c r="KP256" s="90"/>
      <c r="KQ256" s="90"/>
      <c r="KR256" s="90"/>
      <c r="KS256" s="90"/>
      <c r="KT256" s="90"/>
      <c r="KU256" s="90"/>
      <c r="KV256" s="90"/>
      <c r="KW256" s="90"/>
      <c r="KX256" s="90"/>
      <c r="KY256" s="90"/>
      <c r="KZ256" s="90"/>
      <c r="LA256" s="90"/>
      <c r="LB256" s="90"/>
      <c r="LC256" s="90"/>
      <c r="LD256" s="90"/>
      <c r="LE256" s="90"/>
      <c r="LF256" s="90"/>
      <c r="LG256" s="90"/>
      <c r="LH256" s="90"/>
      <c r="LI256" s="90"/>
      <c r="LJ256" s="90"/>
      <c r="LK256" s="90"/>
      <c r="LL256" s="90"/>
      <c r="LM256" s="90"/>
      <c r="LN256" s="90"/>
      <c r="LO256" s="90"/>
      <c r="LP256" s="90"/>
      <c r="LQ256" s="90"/>
      <c r="LR256" s="90"/>
      <c r="LS256" s="90"/>
      <c r="LT256" s="90"/>
      <c r="LU256" s="90"/>
      <c r="LV256" s="90"/>
      <c r="LW256" s="90"/>
      <c r="LX256" s="90"/>
      <c r="LY256" s="90"/>
      <c r="LZ256" s="90"/>
      <c r="MA256" s="90"/>
      <c r="MB256" s="90"/>
      <c r="MC256" s="90"/>
      <c r="MD256" s="90"/>
      <c r="ME256" s="90"/>
      <c r="MF256" s="90"/>
      <c r="MG256" s="90"/>
      <c r="MH256" s="90"/>
      <c r="MI256" s="90"/>
      <c r="MJ256" s="90"/>
      <c r="MK256" s="90"/>
      <c r="ML256" s="90"/>
      <c r="MM256" s="90"/>
      <c r="MN256" s="90"/>
      <c r="MO256" s="90"/>
      <c r="MP256" s="90"/>
      <c r="MQ256" s="90"/>
      <c r="MR256" s="90"/>
      <c r="MS256" s="90"/>
      <c r="MT256" s="90"/>
      <c r="MU256" s="90"/>
      <c r="MV256" s="90"/>
      <c r="MW256" s="90"/>
      <c r="MX256" s="90"/>
      <c r="MY256" s="90"/>
      <c r="MZ256" s="90"/>
      <c r="NA256" s="90"/>
      <c r="NB256" s="90"/>
      <c r="NC256" s="90"/>
      <c r="ND256" s="90"/>
      <c r="NE256" s="90"/>
      <c r="NF256" s="90"/>
      <c r="NG256" s="90"/>
      <c r="NH256" s="90"/>
      <c r="NI256" s="90"/>
      <c r="NJ256" s="90"/>
      <c r="NK256" s="90"/>
      <c r="NL256" s="90"/>
      <c r="NM256" s="90"/>
      <c r="NN256" s="90"/>
      <c r="NO256" s="90"/>
      <c r="NP256" s="90"/>
      <c r="NQ256" s="90"/>
      <c r="NR256" s="90"/>
      <c r="NS256" s="90"/>
      <c r="NT256" s="90"/>
      <c r="NU256" s="90"/>
      <c r="NV256" s="90"/>
      <c r="NW256" s="90"/>
      <c r="NX256" s="90"/>
      <c r="NY256" s="90"/>
      <c r="NZ256" s="90"/>
      <c r="OA256" s="90"/>
      <c r="OB256" s="90"/>
      <c r="OC256" s="90"/>
      <c r="OD256" s="90"/>
      <c r="OE256" s="90"/>
      <c r="OF256" s="90"/>
      <c r="OG256" s="90"/>
      <c r="OH256" s="90"/>
      <c r="OI256" s="90"/>
      <c r="OJ256" s="90"/>
      <c r="OK256" s="90"/>
      <c r="OL256" s="90"/>
      <c r="OM256" s="90"/>
      <c r="ON256" s="90"/>
      <c r="OO256" s="90"/>
      <c r="OP256" s="90"/>
      <c r="OQ256" s="90"/>
      <c r="OR256" s="90"/>
      <c r="OS256" s="90"/>
      <c r="OT256" s="90"/>
      <c r="OU256" s="90"/>
      <c r="OV256" s="90"/>
      <c r="OW256" s="90"/>
      <c r="OX256" s="90"/>
      <c r="OY256" s="90"/>
      <c r="OZ256" s="90"/>
      <c r="PA256" s="90"/>
      <c r="PB256" s="90"/>
      <c r="PC256" s="90"/>
      <c r="PD256" s="90"/>
      <c r="PE256" s="90"/>
      <c r="PF256" s="90"/>
      <c r="PG256" s="90"/>
      <c r="PH256" s="90"/>
      <c r="PI256" s="90"/>
      <c r="PJ256" s="90"/>
      <c r="PK256" s="90"/>
      <c r="PL256" s="90"/>
      <c r="PM256" s="90"/>
      <c r="PN256" s="90"/>
      <c r="PO256" s="90"/>
      <c r="PP256" s="90"/>
      <c r="PQ256" s="90"/>
      <c r="PR256" s="90"/>
      <c r="PS256" s="90"/>
      <c r="PT256" s="90"/>
      <c r="PU256" s="90"/>
      <c r="PV256" s="90"/>
      <c r="PW256" s="90"/>
      <c r="PX256" s="90"/>
      <c r="PY256" s="90"/>
      <c r="PZ256" s="90"/>
      <c r="QA256" s="90"/>
      <c r="QB256" s="90"/>
      <c r="QC256" s="90"/>
      <c r="QD256" s="90"/>
      <c r="QE256" s="90"/>
      <c r="QF256" s="90"/>
      <c r="QG256" s="90"/>
      <c r="QH256" s="90"/>
      <c r="QI256" s="90"/>
      <c r="QJ256" s="90"/>
      <c r="QK256" s="90"/>
      <c r="QL256" s="90"/>
      <c r="QM256" s="90"/>
      <c r="QN256" s="90"/>
      <c r="QO256" s="90"/>
      <c r="QP256" s="90"/>
      <c r="QQ256" s="90"/>
      <c r="QR256" s="90"/>
      <c r="QS256" s="90"/>
      <c r="QT256" s="90"/>
      <c r="QU256" s="90"/>
      <c r="QV256" s="90"/>
      <c r="QW256" s="90"/>
      <c r="QX256" s="90"/>
      <c r="QY256" s="90"/>
      <c r="QZ256" s="90"/>
      <c r="RA256" s="90"/>
      <c r="RB256" s="90"/>
      <c r="RC256" s="90"/>
      <c r="RD256" s="90"/>
      <c r="RE256" s="90"/>
      <c r="RF256" s="90"/>
      <c r="RG256" s="90"/>
      <c r="RH256" s="90"/>
      <c r="RI256" s="90"/>
      <c r="RJ256" s="90"/>
      <c r="RK256" s="90"/>
      <c r="RL256" s="90"/>
      <c r="RM256" s="90"/>
      <c r="RN256" s="90"/>
      <c r="RO256" s="90"/>
      <c r="RP256" s="90"/>
      <c r="RQ256" s="90"/>
      <c r="RR256" s="90"/>
      <c r="RS256" s="90"/>
      <c r="RT256" s="90"/>
      <c r="RU256" s="90"/>
      <c r="RV256" s="90"/>
      <c r="RW256" s="90"/>
      <c r="RX256" s="90"/>
      <c r="RY256" s="90"/>
      <c r="RZ256" s="90"/>
      <c r="SA256" s="90"/>
      <c r="SB256" s="90"/>
      <c r="SC256" s="90"/>
      <c r="SD256" s="90"/>
      <c r="SE256" s="90"/>
      <c r="SF256" s="90"/>
      <c r="SG256" s="90"/>
      <c r="SH256" s="90"/>
      <c r="SI256" s="90"/>
      <c r="SJ256" s="90"/>
      <c r="SK256" s="90"/>
      <c r="SL256" s="90"/>
      <c r="SM256" s="90"/>
      <c r="SN256" s="90"/>
      <c r="SO256" s="90"/>
      <c r="SP256" s="90"/>
      <c r="SQ256" s="90"/>
      <c r="SR256" s="90"/>
      <c r="SS256" s="90"/>
      <c r="ST256" s="90"/>
      <c r="SU256" s="90"/>
      <c r="SV256" s="90"/>
      <c r="SW256" s="90"/>
      <c r="SX256" s="90"/>
      <c r="SY256" s="90"/>
      <c r="SZ256" s="90"/>
      <c r="TA256" s="90"/>
      <c r="TB256" s="90"/>
      <c r="TC256" s="90"/>
      <c r="TD256" s="90"/>
      <c r="TE256" s="90"/>
      <c r="TF256" s="90"/>
      <c r="TG256" s="90"/>
      <c r="TH256" s="90"/>
      <c r="TI256" s="90"/>
      <c r="TJ256" s="90"/>
      <c r="TK256" s="90"/>
      <c r="TL256" s="90"/>
      <c r="TM256" s="90"/>
      <c r="TN256" s="90"/>
      <c r="TO256" s="90"/>
      <c r="TP256" s="90"/>
      <c r="TQ256" s="90"/>
      <c r="TR256" s="90"/>
      <c r="TS256" s="90"/>
      <c r="TT256" s="90"/>
      <c r="TU256" s="90"/>
      <c r="TV256" s="90"/>
      <c r="TW256" s="90"/>
      <c r="TX256" s="90"/>
      <c r="TY256" s="90"/>
      <c r="TZ256" s="90"/>
      <c r="UA256" s="90"/>
      <c r="UB256" s="90"/>
      <c r="UC256" s="90"/>
      <c r="UD256" s="90"/>
      <c r="UE256" s="90"/>
      <c r="UF256" s="90"/>
      <c r="UG256" s="90"/>
      <c r="UH256" s="90"/>
      <c r="UI256" s="90"/>
      <c r="UJ256" s="90"/>
      <c r="UK256" s="90"/>
      <c r="UL256" s="90"/>
      <c r="UM256" s="90"/>
      <c r="UN256" s="90"/>
      <c r="UO256" s="90"/>
      <c r="UP256" s="90"/>
      <c r="UQ256" s="90"/>
      <c r="UR256" s="90"/>
      <c r="US256" s="90"/>
      <c r="UT256" s="90"/>
      <c r="UU256" s="90"/>
      <c r="UV256" s="90"/>
      <c r="UW256" s="90"/>
      <c r="UX256" s="90"/>
      <c r="UY256" s="90"/>
      <c r="UZ256" s="90"/>
      <c r="VA256" s="90"/>
      <c r="VB256" s="90"/>
      <c r="VC256" s="90"/>
      <c r="VD256" s="90"/>
      <c r="VE256" s="90"/>
      <c r="VF256" s="90"/>
      <c r="VG256" s="90"/>
      <c r="VH256" s="90"/>
      <c r="VI256" s="90"/>
      <c r="VJ256" s="90"/>
      <c r="VK256" s="90"/>
      <c r="VL256" s="90"/>
      <c r="VM256" s="90"/>
      <c r="VN256" s="90"/>
      <c r="VO256" s="90"/>
      <c r="VP256" s="90"/>
      <c r="VQ256" s="90"/>
      <c r="VR256" s="90"/>
      <c r="VS256" s="90"/>
      <c r="VT256" s="90"/>
      <c r="VU256" s="90"/>
      <c r="VV256" s="90"/>
      <c r="VW256" s="90"/>
      <c r="VX256" s="90"/>
      <c r="VY256" s="90"/>
      <c r="VZ256" s="90"/>
      <c r="WA256" s="90"/>
      <c r="WB256" s="90"/>
      <c r="WC256" s="90"/>
      <c r="WD256" s="90"/>
      <c r="WE256" s="90"/>
      <c r="WF256" s="90"/>
      <c r="WG256" s="90"/>
      <c r="WH256" s="90"/>
      <c r="WI256" s="90"/>
      <c r="WJ256" s="90"/>
      <c r="WK256" s="90"/>
      <c r="WL256" s="90"/>
      <c r="WM256" s="90"/>
      <c r="WN256" s="90"/>
      <c r="WO256" s="90"/>
      <c r="WP256" s="90"/>
      <c r="WQ256" s="90"/>
      <c r="WR256" s="90"/>
      <c r="WS256" s="90"/>
      <c r="WT256" s="90"/>
      <c r="WU256" s="90"/>
      <c r="WV256" s="90"/>
      <c r="WW256" s="90"/>
      <c r="WX256" s="90"/>
      <c r="WY256" s="90"/>
      <c r="WZ256" s="90"/>
      <c r="XA256" s="90"/>
      <c r="XB256" s="90"/>
      <c r="XC256" s="90"/>
      <c r="XD256" s="90"/>
      <c r="XE256" s="90"/>
      <c r="XF256" s="90"/>
      <c r="XG256" s="90"/>
      <c r="XH256" s="90"/>
      <c r="XI256" s="90"/>
      <c r="XJ256" s="90"/>
      <c r="XK256" s="90"/>
      <c r="XL256" s="90"/>
      <c r="XM256" s="90"/>
      <c r="XN256" s="90"/>
      <c r="XO256" s="90"/>
      <c r="XP256" s="90"/>
      <c r="XQ256" s="90"/>
      <c r="XR256" s="90"/>
      <c r="XS256" s="90"/>
      <c r="XT256" s="90"/>
      <c r="XU256" s="90"/>
      <c r="XV256" s="90"/>
      <c r="XW256" s="90"/>
      <c r="XX256" s="90"/>
      <c r="XY256" s="90"/>
      <c r="XZ256" s="90"/>
      <c r="YA256" s="90"/>
      <c r="YB256" s="90"/>
      <c r="YC256" s="90"/>
      <c r="YD256" s="90"/>
      <c r="YE256" s="90"/>
      <c r="YF256" s="90"/>
      <c r="YG256" s="90"/>
      <c r="YH256" s="90"/>
      <c r="YI256" s="90"/>
      <c r="YJ256" s="90"/>
      <c r="YK256" s="90"/>
      <c r="YL256" s="90"/>
      <c r="YM256" s="90"/>
      <c r="YN256" s="90"/>
      <c r="YO256" s="90"/>
      <c r="YP256" s="90"/>
      <c r="YQ256" s="90"/>
      <c r="YR256" s="90"/>
      <c r="YS256" s="90"/>
      <c r="YT256" s="90"/>
      <c r="YU256" s="90"/>
      <c r="YV256" s="90"/>
      <c r="YW256" s="90"/>
      <c r="YX256" s="90"/>
      <c r="YY256" s="90"/>
      <c r="YZ256" s="90"/>
      <c r="ZA256" s="90"/>
      <c r="ZB256" s="90"/>
      <c r="ZC256" s="90"/>
      <c r="ZD256" s="90"/>
      <c r="ZE256" s="90"/>
      <c r="ZF256" s="90"/>
      <c r="ZG256" s="90"/>
      <c r="ZH256" s="90"/>
      <c r="ZI256" s="90"/>
      <c r="ZJ256" s="90"/>
      <c r="ZK256" s="90"/>
      <c r="ZL256" s="90"/>
      <c r="ZM256" s="90"/>
      <c r="ZN256" s="90"/>
      <c r="ZO256" s="90"/>
      <c r="ZP256" s="90"/>
      <c r="ZQ256" s="90"/>
      <c r="ZR256" s="90"/>
      <c r="ZS256" s="90"/>
      <c r="ZT256" s="90"/>
      <c r="ZU256" s="90"/>
      <c r="ZV256" s="90"/>
      <c r="ZW256" s="90"/>
      <c r="ZX256" s="90"/>
      <c r="ZY256" s="90"/>
      <c r="ZZ256" s="90"/>
      <c r="AAA256" s="90"/>
      <c r="AAB256" s="90"/>
      <c r="AAC256" s="90"/>
      <c r="AAD256" s="90"/>
      <c r="AAE256" s="90"/>
      <c r="AAF256" s="90"/>
      <c r="AAG256" s="90"/>
      <c r="AAH256" s="90"/>
      <c r="AAI256" s="90"/>
      <c r="AAJ256" s="90"/>
      <c r="AAK256" s="90"/>
      <c r="AAL256" s="90"/>
      <c r="AAM256" s="90"/>
      <c r="AAN256" s="90"/>
      <c r="AAO256" s="90"/>
      <c r="AAP256" s="90"/>
      <c r="AAQ256" s="90"/>
      <c r="AAR256" s="90"/>
      <c r="AAS256" s="90"/>
      <c r="AAT256" s="90"/>
      <c r="AAU256" s="90"/>
      <c r="AAV256" s="90"/>
      <c r="AAW256" s="90"/>
      <c r="AAX256" s="90"/>
      <c r="AAY256" s="90"/>
      <c r="AAZ256" s="90"/>
      <c r="ABA256" s="90"/>
      <c r="ABB256" s="90"/>
      <c r="ABC256" s="90"/>
      <c r="ABD256" s="90"/>
      <c r="ABE256" s="90"/>
      <c r="ABF256" s="90"/>
      <c r="ABG256" s="90"/>
      <c r="ABH256" s="90"/>
      <c r="ABI256" s="90"/>
      <c r="ABJ256" s="90"/>
      <c r="ABK256" s="90"/>
      <c r="ABL256" s="90"/>
      <c r="ABM256" s="90"/>
      <c r="ABN256" s="90"/>
      <c r="ABO256" s="90"/>
      <c r="ABP256" s="90"/>
      <c r="ABQ256" s="90"/>
      <c r="ABR256" s="90"/>
      <c r="ABS256" s="90"/>
      <c r="ABT256" s="90"/>
      <c r="ABU256" s="90"/>
      <c r="ABV256" s="90"/>
      <c r="ABW256" s="90"/>
      <c r="ABX256" s="90"/>
      <c r="ABY256" s="90"/>
      <c r="ABZ256" s="90"/>
      <c r="ACA256" s="90"/>
      <c r="ACB256" s="90"/>
      <c r="ACC256" s="90"/>
      <c r="ACD256" s="90"/>
      <c r="ACE256" s="90"/>
      <c r="ACF256" s="90"/>
      <c r="ACG256" s="90"/>
      <c r="ACH256" s="90"/>
      <c r="ACI256" s="90"/>
      <c r="ACJ256" s="90"/>
      <c r="ACK256" s="90"/>
      <c r="ACL256" s="90"/>
      <c r="ACM256" s="90"/>
      <c r="ACN256" s="90"/>
      <c r="ACO256" s="90"/>
      <c r="ACP256" s="90"/>
      <c r="ACQ256" s="90"/>
      <c r="ACR256" s="90"/>
      <c r="ACS256" s="90"/>
      <c r="ACT256" s="90"/>
      <c r="ACU256" s="90"/>
      <c r="ACV256" s="90"/>
      <c r="ACW256" s="90"/>
      <c r="ACX256" s="90"/>
      <c r="ACY256" s="90"/>
      <c r="ACZ256" s="90"/>
      <c r="ADA256" s="90"/>
      <c r="ADB256" s="90"/>
      <c r="ADC256" s="90"/>
      <c r="ADD256" s="90"/>
      <c r="ADE256" s="90"/>
      <c r="ADF256" s="90"/>
      <c r="ADG256" s="90"/>
      <c r="ADH256" s="90"/>
      <c r="ADI256" s="90"/>
      <c r="ADJ256" s="90"/>
      <c r="ADK256" s="90"/>
      <c r="ADL256" s="90"/>
      <c r="ADM256" s="90"/>
      <c r="ADN256" s="90"/>
      <c r="ADO256" s="90"/>
      <c r="ADP256" s="90"/>
      <c r="ADQ256" s="90"/>
      <c r="ADR256" s="90"/>
      <c r="ADS256" s="90"/>
      <c r="ADT256" s="90"/>
      <c r="ADU256" s="90"/>
      <c r="ADV256" s="90"/>
      <c r="ADW256" s="90"/>
      <c r="ADX256" s="90"/>
      <c r="ADY256" s="90"/>
      <c r="ADZ256" s="90"/>
      <c r="AEA256" s="90"/>
      <c r="AEB256" s="90"/>
      <c r="AEC256" s="90"/>
      <c r="AED256" s="90"/>
      <c r="AEE256" s="90"/>
      <c r="AEF256" s="90"/>
      <c r="AEG256" s="90"/>
      <c r="AEH256" s="90"/>
      <c r="AEI256" s="90"/>
      <c r="AEJ256" s="90"/>
      <c r="AEK256" s="90"/>
      <c r="AEL256" s="90"/>
      <c r="AEM256" s="90"/>
      <c r="AEN256" s="90"/>
      <c r="AEO256" s="90"/>
      <c r="AEP256" s="90"/>
      <c r="AEQ256" s="90"/>
      <c r="AER256" s="90"/>
      <c r="AES256" s="90"/>
      <c r="AET256" s="90"/>
      <c r="AEU256" s="90"/>
      <c r="AEV256" s="90"/>
      <c r="AEW256" s="90"/>
      <c r="AEX256" s="90"/>
      <c r="AEY256" s="90"/>
      <c r="AEZ256" s="90"/>
      <c r="AFA256" s="90"/>
      <c r="AFB256" s="90"/>
      <c r="AFC256" s="90"/>
      <c r="AFD256" s="90"/>
      <c r="AFE256" s="90"/>
      <c r="AFF256" s="90"/>
      <c r="AFG256" s="90"/>
      <c r="AFH256" s="90"/>
      <c r="AFI256" s="90"/>
      <c r="AFJ256" s="90"/>
      <c r="AFK256" s="90"/>
      <c r="AFL256" s="90"/>
      <c r="AFM256" s="90"/>
      <c r="AFN256" s="90"/>
      <c r="AFO256" s="90"/>
      <c r="AFP256" s="90"/>
      <c r="AFQ256" s="90"/>
      <c r="AFR256" s="90"/>
      <c r="AFS256" s="90"/>
      <c r="AFT256" s="90"/>
      <c r="AFU256" s="90"/>
      <c r="AFV256" s="90"/>
      <c r="AFW256" s="90"/>
      <c r="AFX256" s="90"/>
      <c r="AFY256" s="90"/>
      <c r="AFZ256" s="90"/>
      <c r="AGA256" s="90"/>
      <c r="AGB256" s="90"/>
      <c r="AGC256" s="90"/>
      <c r="AGD256" s="90"/>
      <c r="AGE256" s="90"/>
      <c r="AGF256" s="90"/>
      <c r="AGG256" s="90"/>
      <c r="AGH256" s="90"/>
      <c r="AGI256" s="90"/>
      <c r="AGJ256" s="90"/>
      <c r="AGK256" s="90"/>
      <c r="AGL256" s="90"/>
      <c r="AGM256" s="90"/>
      <c r="AGN256" s="90"/>
      <c r="AGO256" s="90"/>
      <c r="AGP256" s="90"/>
      <c r="AGQ256" s="90"/>
      <c r="AGR256" s="90"/>
      <c r="AGS256" s="90"/>
      <c r="AGT256" s="90"/>
      <c r="AGU256" s="90"/>
      <c r="AGV256" s="90"/>
      <c r="AGW256" s="90"/>
      <c r="AGX256" s="90"/>
      <c r="AGY256" s="90"/>
      <c r="AGZ256" s="90"/>
      <c r="AHA256" s="90"/>
      <c r="AHB256" s="90"/>
      <c r="AHC256" s="90"/>
      <c r="AHD256" s="90"/>
      <c r="AHE256" s="90"/>
      <c r="AHF256" s="90"/>
      <c r="AHG256" s="90"/>
      <c r="AHH256" s="90"/>
      <c r="AHI256" s="90"/>
      <c r="AHJ256" s="90"/>
      <c r="AHK256" s="90"/>
      <c r="AHL256" s="90"/>
      <c r="AHM256" s="90"/>
      <c r="AHN256" s="90"/>
      <c r="AHO256" s="90"/>
      <c r="AHP256" s="90"/>
      <c r="AHQ256" s="90"/>
      <c r="AHR256" s="90"/>
      <c r="AHS256" s="90"/>
      <c r="AHT256" s="90"/>
      <c r="AHU256" s="90"/>
      <c r="AHV256" s="90"/>
      <c r="AHW256" s="90"/>
      <c r="AHX256" s="90"/>
      <c r="AHY256" s="90"/>
      <c r="AHZ256" s="90"/>
      <c r="AIA256" s="90"/>
      <c r="AIB256" s="90"/>
      <c r="AIC256" s="90"/>
      <c r="AID256" s="90"/>
      <c r="AIE256" s="90"/>
      <c r="AIF256" s="90"/>
      <c r="AIG256" s="90"/>
      <c r="AIH256" s="90"/>
      <c r="AII256" s="90"/>
      <c r="AIJ256" s="90"/>
      <c r="AIK256" s="90"/>
      <c r="AIL256" s="90"/>
      <c r="AIM256" s="90"/>
      <c r="AIN256" s="90"/>
      <c r="AIO256" s="90"/>
      <c r="AIP256" s="90"/>
      <c r="AIQ256" s="90"/>
      <c r="AIR256" s="90"/>
      <c r="AIS256" s="90"/>
      <c r="AIT256" s="90"/>
      <c r="AIU256" s="90"/>
      <c r="AIV256" s="90"/>
      <c r="AIW256" s="90"/>
      <c r="AIX256" s="90"/>
      <c r="AIY256" s="90"/>
      <c r="AIZ256" s="90"/>
      <c r="AJA256" s="90"/>
      <c r="AJB256" s="90"/>
      <c r="AJC256" s="90"/>
      <c r="AJD256" s="90"/>
      <c r="AJE256" s="90"/>
      <c r="AJF256" s="90"/>
      <c r="AJG256" s="90"/>
      <c r="AJH256" s="90"/>
      <c r="AJI256" s="90"/>
      <c r="AJJ256" s="90"/>
      <c r="AJK256" s="90"/>
      <c r="AJL256" s="90"/>
      <c r="AJM256" s="90"/>
      <c r="AJN256" s="90"/>
      <c r="AJO256" s="90"/>
      <c r="AJP256" s="90"/>
      <c r="AJQ256" s="90"/>
      <c r="AJR256" s="90"/>
      <c r="AJS256" s="90"/>
      <c r="AJT256" s="90"/>
      <c r="AJU256" s="90"/>
      <c r="AJV256" s="90"/>
      <c r="AJW256" s="90"/>
      <c r="AJX256" s="90"/>
      <c r="AJY256" s="90"/>
      <c r="AJZ256" s="90"/>
      <c r="AKA256" s="90"/>
      <c r="AKB256" s="90"/>
      <c r="AKC256" s="90"/>
      <c r="AKD256" s="90"/>
      <c r="AKE256" s="90"/>
      <c r="AKF256" s="90"/>
      <c r="AKG256" s="90"/>
      <c r="AKH256" s="90"/>
      <c r="AKI256" s="90"/>
      <c r="AKJ256" s="90"/>
      <c r="AKK256" s="90"/>
      <c r="AKL256" s="90"/>
      <c r="AKM256" s="90"/>
      <c r="AKN256" s="90"/>
      <c r="AKO256" s="90"/>
      <c r="AKP256" s="90"/>
      <c r="AKQ256" s="90"/>
      <c r="AKR256" s="90"/>
      <c r="AKS256" s="90"/>
      <c r="AKT256" s="90"/>
      <c r="AKU256" s="90"/>
      <c r="AKV256" s="90"/>
      <c r="AKW256" s="90"/>
      <c r="AKX256" s="90"/>
      <c r="AKY256" s="90"/>
      <c r="AKZ256" s="90"/>
      <c r="ALA256" s="90"/>
      <c r="ALB256" s="90"/>
      <c r="ALC256" s="90"/>
      <c r="ALD256" s="90"/>
      <c r="ALE256" s="90"/>
      <c r="ALF256" s="90"/>
      <c r="ALG256" s="90"/>
      <c r="ALH256" s="90"/>
      <c r="ALI256" s="90"/>
      <c r="ALJ256" s="90"/>
      <c r="ALK256" s="90"/>
      <c r="ALL256" s="90"/>
      <c r="ALM256" s="90"/>
      <c r="ALN256" s="90"/>
      <c r="ALO256" s="90"/>
      <c r="ALP256" s="90"/>
      <c r="ALQ256" s="90"/>
      <c r="ALR256" s="90"/>
      <c r="ALS256" s="90"/>
      <c r="ALT256" s="90"/>
      <c r="ALU256" s="90"/>
      <c r="ALV256" s="90"/>
      <c r="ALW256" s="90"/>
      <c r="ALX256" s="90"/>
      <c r="ALY256" s="90"/>
      <c r="ALZ256" s="90"/>
      <c r="AMA256" s="90"/>
      <c r="AMB256" s="90"/>
      <c r="AMC256" s="90"/>
      <c r="AMD256" s="90"/>
      <c r="AME256" s="90"/>
      <c r="AMF256" s="90"/>
      <c r="AMG256" s="90"/>
      <c r="AMH256" s="90"/>
    </row>
    <row r="257" spans="1:1022" ht="123.75" customHeight="1" x14ac:dyDescent="0.3">
      <c r="A257" s="430">
        <v>76</v>
      </c>
      <c r="B257" s="433" t="s">
        <v>712</v>
      </c>
      <c r="C257" s="367"/>
      <c r="D257" s="433" t="s">
        <v>268</v>
      </c>
      <c r="E257" s="436" t="s">
        <v>289</v>
      </c>
      <c r="F257" s="427"/>
      <c r="G257" s="424"/>
      <c r="H257" s="368"/>
      <c r="I257" s="425"/>
      <c r="J257" s="136" t="s">
        <v>735</v>
      </c>
      <c r="K257" s="137" t="s">
        <v>1551</v>
      </c>
      <c r="L257" s="425"/>
      <c r="M257" s="425"/>
      <c r="N257" s="426"/>
      <c r="O257" s="369"/>
      <c r="P257" s="391"/>
      <c r="Q257" s="385"/>
      <c r="R257" s="393"/>
      <c r="S257" s="394"/>
      <c r="T257" s="385"/>
      <c r="U257" s="404"/>
      <c r="V257" s="136" t="s">
        <v>112</v>
      </c>
      <c r="W257" s="116" t="s">
        <v>1552</v>
      </c>
      <c r="X257" s="117" t="s">
        <v>1553</v>
      </c>
      <c r="Y257" s="118" t="s">
        <v>1554</v>
      </c>
      <c r="Z257" s="119" t="s">
        <v>240</v>
      </c>
      <c r="AA257" s="120" t="str">
        <f t="shared" si="5"/>
        <v>Probabilidad</v>
      </c>
      <c r="AB257" s="121" t="s">
        <v>727</v>
      </c>
      <c r="AC257" s="121" t="s">
        <v>728</v>
      </c>
      <c r="AD257" s="122" t="str">
        <f t="shared" si="6"/>
        <v>40%</v>
      </c>
      <c r="AE257" s="121" t="s">
        <v>729</v>
      </c>
      <c r="AF257" s="121" t="s">
        <v>730</v>
      </c>
      <c r="AG257" s="121" t="s">
        <v>731</v>
      </c>
      <c r="AH257" s="123">
        <f>IFERROR(IF(AND(AA256="Probabilidad",AA257="Probabilidad"),(AI256-(+AI256*AD257)),IF(AND(AA257="Probabilidad",AA256="Impacto"),(AI256-(+AI256*AD257)),IF(AA257="Impacto",AI256,""))),"")</f>
        <v>0.28799999999999998</v>
      </c>
      <c r="AI257" s="122">
        <f t="shared" si="7"/>
        <v>0.28799999999999998</v>
      </c>
      <c r="AJ257" s="387"/>
      <c r="AK257" s="388"/>
      <c r="AL257" s="124">
        <f t="shared" ref="AL257:AL262" si="341">IFERROR(IF(AND(AA256="Impacto",AA257="Impacto"),(AL256-(+AL256*AD257)),IF(AND(AA257="Impacto",AA256="Probabilidad"),(AL256-(+AL256*AD257)),IF(AA257="Probabilidad",AL256,""))),"")</f>
        <v>0.6</v>
      </c>
      <c r="AM257" s="389"/>
      <c r="AN257" s="388"/>
      <c r="AO257" s="384"/>
      <c r="AP257" s="367"/>
      <c r="AQ257" s="120" t="s">
        <v>118</v>
      </c>
      <c r="AR257" s="119" t="s">
        <v>1555</v>
      </c>
      <c r="AS257" s="119" t="s">
        <v>240</v>
      </c>
      <c r="AT257" s="126" t="s">
        <v>747</v>
      </c>
      <c r="AU257" s="127" t="s">
        <v>733</v>
      </c>
      <c r="AV257" s="371"/>
      <c r="AW257" s="142" t="s">
        <v>112</v>
      </c>
      <c r="AX257" s="128" t="s">
        <v>2866</v>
      </c>
      <c r="AY257" s="280" t="s">
        <v>3485</v>
      </c>
      <c r="AZ257" s="279" t="s">
        <v>3486</v>
      </c>
      <c r="BA257" s="143" t="s">
        <v>118</v>
      </c>
      <c r="BB257" s="264" t="s">
        <v>2866</v>
      </c>
      <c r="BC257" s="265" t="s">
        <v>3930</v>
      </c>
      <c r="BD257" s="265" t="s">
        <v>3931</v>
      </c>
      <c r="BE257" s="373"/>
      <c r="BF257" s="374"/>
      <c r="BG257" s="374"/>
      <c r="BH257" s="131"/>
    </row>
    <row r="258" spans="1:1022" ht="104.25" customHeight="1" x14ac:dyDescent="0.3">
      <c r="A258" s="430">
        <v>76</v>
      </c>
      <c r="B258" s="433" t="s">
        <v>712</v>
      </c>
      <c r="C258" s="367"/>
      <c r="D258" s="433" t="s">
        <v>268</v>
      </c>
      <c r="E258" s="436" t="s">
        <v>289</v>
      </c>
      <c r="F258" s="427"/>
      <c r="G258" s="424"/>
      <c r="H258" s="368"/>
      <c r="I258" s="425"/>
      <c r="J258" s="136" t="s">
        <v>741</v>
      </c>
      <c r="K258" s="137" t="s">
        <v>1556</v>
      </c>
      <c r="L258" s="425"/>
      <c r="M258" s="425"/>
      <c r="N258" s="426"/>
      <c r="O258" s="369"/>
      <c r="P258" s="391"/>
      <c r="Q258" s="385"/>
      <c r="R258" s="393"/>
      <c r="S258" s="394"/>
      <c r="T258" s="385"/>
      <c r="U258" s="404"/>
      <c r="V258" s="136" t="s">
        <v>124</v>
      </c>
      <c r="W258" s="116" t="s">
        <v>1557</v>
      </c>
      <c r="X258" s="117" t="s">
        <v>1558</v>
      </c>
      <c r="Y258" s="118" t="s">
        <v>1554</v>
      </c>
      <c r="Z258" s="119" t="s">
        <v>906</v>
      </c>
      <c r="AA258" s="120" t="str">
        <f t="shared" si="5"/>
        <v>Probabilidad</v>
      </c>
      <c r="AB258" s="121" t="s">
        <v>727</v>
      </c>
      <c r="AC258" s="121" t="s">
        <v>728</v>
      </c>
      <c r="AD258" s="122" t="str">
        <f t="shared" si="6"/>
        <v>40%</v>
      </c>
      <c r="AE258" s="121" t="s">
        <v>729</v>
      </c>
      <c r="AF258" s="121" t="s">
        <v>730</v>
      </c>
      <c r="AG258" s="121" t="s">
        <v>731</v>
      </c>
      <c r="AH258" s="123">
        <f t="shared" ref="AH258:AH262" si="342">IFERROR(IF(AND(AA257="Probabilidad",AA258="Probabilidad"),(AI257-(+AI257*AD258)),IF(AND(AA258="Probabilidad",AA257="Impacto"),(AI257-(+AI257*AD258)),IF(AA258="Impacto",AI257,""))),"")</f>
        <v>0.17279999999999998</v>
      </c>
      <c r="AI258" s="122">
        <f t="shared" si="7"/>
        <v>0.17279999999999998</v>
      </c>
      <c r="AJ258" s="387"/>
      <c r="AK258" s="388"/>
      <c r="AL258" s="124">
        <f t="shared" si="341"/>
        <v>0.6</v>
      </c>
      <c r="AM258" s="389"/>
      <c r="AN258" s="388"/>
      <c r="AO258" s="384"/>
      <c r="AP258" s="367"/>
      <c r="AQ258" s="120" t="s">
        <v>128</v>
      </c>
      <c r="AR258" s="119" t="s">
        <v>1559</v>
      </c>
      <c r="AS258" s="119" t="s">
        <v>298</v>
      </c>
      <c r="AT258" s="126" t="s">
        <v>747</v>
      </c>
      <c r="AU258" s="127" t="s">
        <v>733</v>
      </c>
      <c r="AV258" s="371"/>
      <c r="AW258" s="142" t="s">
        <v>124</v>
      </c>
      <c r="AX258" s="264" t="s">
        <v>2867</v>
      </c>
      <c r="AY258" s="269" t="s">
        <v>3810</v>
      </c>
      <c r="AZ258" s="268" t="s">
        <v>3664</v>
      </c>
      <c r="BA258" s="143" t="s">
        <v>128</v>
      </c>
      <c r="BB258" s="264" t="s">
        <v>2866</v>
      </c>
      <c r="BC258" s="268" t="s">
        <v>3663</v>
      </c>
      <c r="BD258" s="268" t="s">
        <v>3664</v>
      </c>
      <c r="BE258" s="373"/>
      <c r="BF258" s="374"/>
      <c r="BG258" s="374"/>
      <c r="BH258" s="131"/>
    </row>
    <row r="259" spans="1:1022" ht="30" customHeight="1" x14ac:dyDescent="0.3">
      <c r="A259" s="430">
        <v>76</v>
      </c>
      <c r="B259" s="433" t="s">
        <v>712</v>
      </c>
      <c r="C259" s="367"/>
      <c r="D259" s="433" t="s">
        <v>268</v>
      </c>
      <c r="E259" s="436" t="s">
        <v>289</v>
      </c>
      <c r="F259" s="427"/>
      <c r="G259" s="424"/>
      <c r="H259" s="368"/>
      <c r="I259" s="425"/>
      <c r="J259" s="136" t="s">
        <v>749</v>
      </c>
      <c r="K259" s="137"/>
      <c r="L259" s="425"/>
      <c r="M259" s="425"/>
      <c r="N259" s="426"/>
      <c r="O259" s="369"/>
      <c r="P259" s="391"/>
      <c r="Q259" s="385"/>
      <c r="R259" s="393"/>
      <c r="S259" s="394"/>
      <c r="T259" s="385"/>
      <c r="U259" s="404"/>
      <c r="V259" s="136" t="s">
        <v>131</v>
      </c>
      <c r="W259" s="116"/>
      <c r="X259" s="117"/>
      <c r="Y259" s="118"/>
      <c r="Z259" s="116"/>
      <c r="AA259" s="120" t="str">
        <f t="shared" si="5"/>
        <v/>
      </c>
      <c r="AB259" s="121"/>
      <c r="AC259" s="121"/>
      <c r="AD259" s="122" t="str">
        <f t="shared" si="6"/>
        <v/>
      </c>
      <c r="AE259" s="121"/>
      <c r="AF259" s="121"/>
      <c r="AG259" s="121"/>
      <c r="AH259" s="123" t="str">
        <f t="shared" si="342"/>
        <v/>
      </c>
      <c r="AI259" s="122" t="str">
        <f t="shared" si="7"/>
        <v/>
      </c>
      <c r="AJ259" s="387"/>
      <c r="AK259" s="388"/>
      <c r="AL259" s="124" t="str">
        <f t="shared" si="341"/>
        <v/>
      </c>
      <c r="AM259" s="389"/>
      <c r="AN259" s="388"/>
      <c r="AO259" s="384"/>
      <c r="AP259" s="367"/>
      <c r="AQ259" s="120" t="s">
        <v>136</v>
      </c>
      <c r="AR259" s="119"/>
      <c r="AS259" s="119"/>
      <c r="AT259" s="126"/>
      <c r="AU259" s="119"/>
      <c r="AV259" s="371"/>
      <c r="AW259" s="142" t="s">
        <v>131</v>
      </c>
      <c r="AX259" s="128"/>
      <c r="AY259" s="129"/>
      <c r="AZ259" s="130"/>
      <c r="BA259" s="143" t="s">
        <v>136</v>
      </c>
      <c r="BB259" s="128"/>
      <c r="BC259" s="128"/>
      <c r="BD259" s="128"/>
      <c r="BE259" s="373"/>
      <c r="BF259" s="374"/>
      <c r="BG259" s="374"/>
      <c r="BH259" s="131"/>
    </row>
    <row r="260" spans="1:1022" ht="18.95" customHeight="1" x14ac:dyDescent="0.3">
      <c r="A260" s="430">
        <v>76</v>
      </c>
      <c r="B260" s="433" t="s">
        <v>712</v>
      </c>
      <c r="C260" s="367"/>
      <c r="D260" s="433" t="s">
        <v>268</v>
      </c>
      <c r="E260" s="436" t="s">
        <v>289</v>
      </c>
      <c r="F260" s="427"/>
      <c r="G260" s="424"/>
      <c r="H260" s="368"/>
      <c r="I260" s="425"/>
      <c r="J260" s="136" t="s">
        <v>756</v>
      </c>
      <c r="K260" s="137"/>
      <c r="L260" s="425"/>
      <c r="M260" s="425"/>
      <c r="N260" s="426"/>
      <c r="O260" s="369"/>
      <c r="P260" s="391"/>
      <c r="Q260" s="385"/>
      <c r="R260" s="393"/>
      <c r="S260" s="394"/>
      <c r="T260" s="385"/>
      <c r="U260" s="404"/>
      <c r="V260" s="136" t="s">
        <v>139</v>
      </c>
      <c r="W260" s="116"/>
      <c r="X260" s="117"/>
      <c r="Y260" s="118"/>
      <c r="Z260" s="116"/>
      <c r="AA260" s="120" t="str">
        <f t="shared" si="5"/>
        <v/>
      </c>
      <c r="AB260" s="121"/>
      <c r="AC260" s="121"/>
      <c r="AD260" s="122" t="str">
        <f t="shared" si="6"/>
        <v/>
      </c>
      <c r="AE260" s="121"/>
      <c r="AF260" s="121"/>
      <c r="AG260" s="121"/>
      <c r="AH260" s="123" t="str">
        <f t="shared" si="342"/>
        <v/>
      </c>
      <c r="AI260" s="122" t="str">
        <f t="shared" si="7"/>
        <v/>
      </c>
      <c r="AJ260" s="387"/>
      <c r="AK260" s="388"/>
      <c r="AL260" s="124" t="str">
        <f t="shared" si="341"/>
        <v/>
      </c>
      <c r="AM260" s="389"/>
      <c r="AN260" s="388"/>
      <c r="AO260" s="384"/>
      <c r="AP260" s="367"/>
      <c r="AQ260" s="120" t="s">
        <v>145</v>
      </c>
      <c r="AR260" s="119"/>
      <c r="AS260" s="119"/>
      <c r="AT260" s="126"/>
      <c r="AU260" s="119"/>
      <c r="AV260" s="371"/>
      <c r="AW260" s="142" t="s">
        <v>139</v>
      </c>
      <c r="AX260" s="128"/>
      <c r="AY260" s="129"/>
      <c r="AZ260" s="130"/>
      <c r="BA260" s="143" t="s">
        <v>145</v>
      </c>
      <c r="BB260" s="128"/>
      <c r="BC260" s="128"/>
      <c r="BD260" s="128"/>
      <c r="BE260" s="373"/>
      <c r="BF260" s="374"/>
      <c r="BG260" s="374"/>
      <c r="BH260" s="131"/>
    </row>
    <row r="261" spans="1:1022" ht="18.95" customHeight="1" x14ac:dyDescent="0.3">
      <c r="A261" s="430">
        <v>76</v>
      </c>
      <c r="B261" s="433" t="s">
        <v>712</v>
      </c>
      <c r="C261" s="367"/>
      <c r="D261" s="433" t="s">
        <v>268</v>
      </c>
      <c r="E261" s="436" t="s">
        <v>289</v>
      </c>
      <c r="F261" s="427"/>
      <c r="G261" s="424"/>
      <c r="H261" s="368"/>
      <c r="I261" s="425"/>
      <c r="J261" s="136" t="s">
        <v>757</v>
      </c>
      <c r="K261" s="137"/>
      <c r="L261" s="425"/>
      <c r="M261" s="425"/>
      <c r="N261" s="426"/>
      <c r="O261" s="369"/>
      <c r="P261" s="391"/>
      <c r="Q261" s="385"/>
      <c r="R261" s="393"/>
      <c r="S261" s="394"/>
      <c r="T261" s="385"/>
      <c r="U261" s="404"/>
      <c r="V261" s="136" t="s">
        <v>150</v>
      </c>
      <c r="W261" s="116"/>
      <c r="X261" s="117"/>
      <c r="Y261" s="118"/>
      <c r="Z261" s="116"/>
      <c r="AA261" s="120" t="str">
        <f t="shared" si="5"/>
        <v/>
      </c>
      <c r="AB261" s="121"/>
      <c r="AC261" s="121"/>
      <c r="AD261" s="122" t="str">
        <f t="shared" si="6"/>
        <v/>
      </c>
      <c r="AE261" s="121"/>
      <c r="AF261" s="121"/>
      <c r="AG261" s="121"/>
      <c r="AH261" s="123" t="str">
        <f t="shared" si="342"/>
        <v/>
      </c>
      <c r="AI261" s="122" t="str">
        <f t="shared" si="7"/>
        <v/>
      </c>
      <c r="AJ261" s="387"/>
      <c r="AK261" s="388"/>
      <c r="AL261" s="124" t="str">
        <f t="shared" si="341"/>
        <v/>
      </c>
      <c r="AM261" s="389"/>
      <c r="AN261" s="388"/>
      <c r="AO261" s="384"/>
      <c r="AP261" s="367"/>
      <c r="AQ261" s="120" t="s">
        <v>155</v>
      </c>
      <c r="AR261" s="119"/>
      <c r="AS261" s="119"/>
      <c r="AT261" s="126"/>
      <c r="AU261" s="119"/>
      <c r="AV261" s="371"/>
      <c r="AW261" s="142" t="s">
        <v>150</v>
      </c>
      <c r="AX261" s="128"/>
      <c r="AY261" s="129"/>
      <c r="AZ261" s="130"/>
      <c r="BA261" s="143" t="s">
        <v>155</v>
      </c>
      <c r="BB261" s="128"/>
      <c r="BC261" s="128"/>
      <c r="BD261" s="128"/>
      <c r="BE261" s="373"/>
      <c r="BF261" s="374"/>
      <c r="BG261" s="374"/>
      <c r="BH261" s="131"/>
    </row>
    <row r="262" spans="1:1022" ht="23.1" customHeight="1" x14ac:dyDescent="0.3">
      <c r="A262" s="431">
        <v>76</v>
      </c>
      <c r="B262" s="434" t="s">
        <v>712</v>
      </c>
      <c r="C262" s="367"/>
      <c r="D262" s="434" t="s">
        <v>268</v>
      </c>
      <c r="E262" s="437" t="s">
        <v>289</v>
      </c>
      <c r="F262" s="427"/>
      <c r="G262" s="424"/>
      <c r="H262" s="368"/>
      <c r="I262" s="425"/>
      <c r="J262" s="136" t="s">
        <v>758</v>
      </c>
      <c r="K262" s="137"/>
      <c r="L262" s="425"/>
      <c r="M262" s="425"/>
      <c r="N262" s="426"/>
      <c r="O262" s="369"/>
      <c r="P262" s="392"/>
      <c r="Q262" s="385"/>
      <c r="R262" s="393"/>
      <c r="S262" s="394"/>
      <c r="T262" s="385"/>
      <c r="U262" s="405"/>
      <c r="V262" s="136" t="s">
        <v>161</v>
      </c>
      <c r="W262" s="116"/>
      <c r="X262" s="117"/>
      <c r="Y262" s="118"/>
      <c r="Z262" s="116"/>
      <c r="AA262" s="120" t="str">
        <f t="shared" si="5"/>
        <v/>
      </c>
      <c r="AB262" s="121"/>
      <c r="AC262" s="121"/>
      <c r="AD262" s="122" t="str">
        <f t="shared" si="6"/>
        <v/>
      </c>
      <c r="AE262" s="121"/>
      <c r="AF262" s="121"/>
      <c r="AG262" s="121"/>
      <c r="AH262" s="123" t="str">
        <f t="shared" si="342"/>
        <v/>
      </c>
      <c r="AI262" s="122" t="str">
        <f t="shared" si="7"/>
        <v/>
      </c>
      <c r="AJ262" s="387"/>
      <c r="AK262" s="388"/>
      <c r="AL262" s="124" t="str">
        <f t="shared" si="341"/>
        <v/>
      </c>
      <c r="AM262" s="389"/>
      <c r="AN262" s="388"/>
      <c r="AO262" s="384"/>
      <c r="AP262" s="367"/>
      <c r="AQ262" s="120" t="s">
        <v>162</v>
      </c>
      <c r="AR262" s="119"/>
      <c r="AS262" s="119"/>
      <c r="AT262" s="126"/>
      <c r="AU262" s="119"/>
      <c r="AV262" s="372"/>
      <c r="AW262" s="142" t="s">
        <v>161</v>
      </c>
      <c r="AX262" s="128"/>
      <c r="AY262" s="129"/>
      <c r="AZ262" s="130"/>
      <c r="BA262" s="143" t="s">
        <v>162</v>
      </c>
      <c r="BB262" s="128"/>
      <c r="BC262" s="128"/>
      <c r="BD262" s="128"/>
      <c r="BE262" s="373"/>
      <c r="BF262" s="374"/>
      <c r="BG262" s="374"/>
      <c r="BH262" s="131"/>
    </row>
    <row r="263" spans="1:1022" s="144" customFormat="1" ht="164.25" customHeight="1" x14ac:dyDescent="0.25">
      <c r="A263" s="429">
        <v>81</v>
      </c>
      <c r="B263" s="432" t="s">
        <v>712</v>
      </c>
      <c r="C263" s="367" t="s">
        <v>1541</v>
      </c>
      <c r="D263" s="432" t="s">
        <v>268</v>
      </c>
      <c r="E263" s="432" t="s">
        <v>289</v>
      </c>
      <c r="F263" s="427" t="s">
        <v>1542</v>
      </c>
      <c r="G263" s="424" t="s">
        <v>1560</v>
      </c>
      <c r="H263" s="368" t="str">
        <f>IF(B263="Seguridad_Información","Posibilidad de "&amp;C263&amp;"con "&amp;M263&amp;" "&amp;"por"&amp;" "&amp;I263&amp;" "&amp;"debido a"&amp;" "&amp;L263,"Posibilidad de"&amp;" "&amp;M263&amp;" "&amp;"por"&amp;" "&amp;I263&amp;" debido a"&amp;" "&amp;L263)</f>
        <v>Posibilidad de Afectación Económica y Reputacional por depositarios Provisionales y/o Liquidadores incorporados en el Registro con características erróneas debido a falencias en los controles de evaluación de la Convocatoria de Registro de Depositarios y Liquidadores</v>
      </c>
      <c r="I263" s="425" t="s">
        <v>1561</v>
      </c>
      <c r="J263" s="136" t="s">
        <v>717</v>
      </c>
      <c r="K263" s="137" t="s">
        <v>1562</v>
      </c>
      <c r="L263" s="425" t="s">
        <v>1563</v>
      </c>
      <c r="M263" s="425" t="s">
        <v>763</v>
      </c>
      <c r="N263" s="426" t="s">
        <v>1564</v>
      </c>
      <c r="O263" s="369" t="s">
        <v>1080</v>
      </c>
      <c r="P263" s="390" t="str">
        <f>IF(OR($O263=[3]Tabla_Probabilidad!$D$30,$O263=[3]Tabla_Probabilidad!$D$32,$O263=[3]Tabla_Probabilidad!$J$32),"Muy Baja",IF(OR($O263=[3]Tabla_Probabilidad!$E$30,$O263=[3]Tabla_Probabilidad!$E$32,$O263=[3]Tabla_Probabilidad!$K$32),"Baja",IF(OR($O263=[3]Tabla_Probabilidad!$F$30,$O263=[3]Tabla_Probabilidad!$F$32,$O263=[3]Tabla_Probabilidad!$L$32),"Media",IF(OR($O263=[3]Tabla_Probabilidad!$G$30,$O263=[3]Tabla_Probabilidad!$G$32,$O263=[3]Tabla_Probabilidad!$M$32),"Alta",IF(OR($O263=[3]Tabla_Probabilidad!$H$30,$O263=[3]Tabla_Probabilidad!$H$32,$O263=[3]Tabla_Probabilidad!$N$32),"Muy Alta","")))))</f>
        <v>Baja</v>
      </c>
      <c r="Q263" s="385">
        <f t="shared" ref="Q263" si="343">IF(P263="","",IF(P263="Muy Baja",0.2,IF(P263="Baja",0.4,IF(P263="Media",0.6,IF(P263="Alta",0.8,IF(P263="Muy Alta",1,))))))</f>
        <v>0.4</v>
      </c>
      <c r="R263" s="393" t="s">
        <v>1565</v>
      </c>
      <c r="S263" s="394" t="str">
        <f>IF(OR($R263=[3]Tabla_Impacto!$D$24,$R263=[3]Tabla_Impacto!$D$27,$R263=[3]Tabla_Impacto!$J$24,$R263=[3]Tabla_Impacto!$P$26,$R263=[3]Tabla_Impacto!$V$26,$R263=[3]Tabla_Impacto!$AB$26),"Leve",IF(OR($R263=[3]Tabla_Impacto!$E$24,$R263=[3]Tabla_Impacto!$E$27,$R263=[3]Tabla_Impacto!$K$24,$R263=[3]Tabla_Impacto!$Q$26,$R263=[3]Tabla_Impacto!$W$26,$R263=[3]Tabla_Impacto!$AC$26),"Menor",IF(OR($R263=[3]Tabla_Impacto!$F$24,$R263=[3]Tabla_Impacto!$F$27,$R263=[3]Tabla_Impacto!$L$24,$R263=[3]Tabla_Impacto!$R$26,$R263=[3]Tabla_Impacto!$X$26,$R263=[3]Tabla_Impacto!$AD$26),"Moderado",IF(OR($R263=[3]Tabla_Impacto!$G$24,$R263=[3]Tabla_Impacto!$G$27,$R263=[3]Tabla_Impacto!$M$24,$R263=[3]Tabla_Impacto!$S$26,$R263=[3]Tabla_Impacto!$Y$26,$R263=[3]Tabla_Impacto!$AE$26),"Mayor",IF(OR($R263=[3]Tabla_Impacto!$H$24,$R263=[3]Tabla_Impacto!$H$27,$R263=[3]Tabla_Impacto!$N$24,$R263=[3]Tabla_Impacto!$T$26,$R263=[3]Tabla_Impacto!$Z$26,$R263=[3]Tabla_Impacto!$AF$26),"Catastrófico","")))))</f>
        <v>Mayor</v>
      </c>
      <c r="T263" s="385">
        <f t="shared" ref="T263" si="344">IF(S263="","",IF(S263="Leve",0.2,IF(S263="Menor",0.4,IF(S263="Moderado",0.6,IF(S263="Mayor",0.8,IF(S263="Catastrófico",1,))))))</f>
        <v>0.8</v>
      </c>
      <c r="U263" s="403" t="str">
        <f t="shared" ref="U263" si="345">IF(OR(AND(P263="Muy Baja",S263="Leve"),AND(P263="Muy Baja",S263="Menor"),AND(P263="Baja",S263="Leve")),"Bajo",IF(OR(AND(P263="Muy baja",S263="Moderado"),AND(P263="Baja",S263="Menor"),AND(P263="Baja",S263="Moderado"),AND(P263="Media",S263="Leve"),AND(P263="Media",S263="Menor"),AND(P263="Media",S263="Moderado"),AND(P263="Alta",S263="Leve"),AND(P263="Alta",S263="Menor")),"Moderado",IF(OR(AND(P263="Muy Baja",S263="Mayor"),AND(P263="Baja",S263="Mayor"),AND(P263="Media",S263="Mayor"),AND(P263="Alta",S263="Moderado"),AND(P263="Alta",S263="Mayor"),AND(P263="Muy Alta",S263="Leve"),AND(P263="Muy Alta",S263="Menor"),AND(P263="Muy Alta",S263="Moderado"),AND(P263="Muy Alta",S263="Mayor")),"Alto",IF(OR(AND(P263="Muy Baja",S263="Catastrófico"),AND(P263="Baja",S263="Catastrófico"),AND(P263="Media",S263="Catastrófico"),AND(P263="Alta",S263="Catastrófico"),AND(P263="Muy Alta",S263="Catastrófico")),"Extremo",""))))</f>
        <v>Alto</v>
      </c>
      <c r="V263" s="136" t="s">
        <v>91</v>
      </c>
      <c r="W263" s="116" t="s">
        <v>1566</v>
      </c>
      <c r="X263" s="117" t="s">
        <v>1567</v>
      </c>
      <c r="Y263" s="118" t="s">
        <v>1568</v>
      </c>
      <c r="Z263" s="119" t="s">
        <v>906</v>
      </c>
      <c r="AA263" s="120" t="str">
        <f t="shared" si="5"/>
        <v>Probabilidad</v>
      </c>
      <c r="AB263" s="121" t="s">
        <v>727</v>
      </c>
      <c r="AC263" s="121" t="s">
        <v>728</v>
      </c>
      <c r="AD263" s="122" t="str">
        <f t="shared" si="6"/>
        <v>40%</v>
      </c>
      <c r="AE263" s="121" t="s">
        <v>729</v>
      </c>
      <c r="AF263" s="121" t="s">
        <v>730</v>
      </c>
      <c r="AG263" s="121" t="s">
        <v>731</v>
      </c>
      <c r="AH263" s="123">
        <f>IFERROR(IF(AA263="Probabilidad",(Q263-(+Q263*AD263)),IF(AA263="Impacto",Q263,"")),"")</f>
        <v>0.24</v>
      </c>
      <c r="AI263" s="122">
        <f t="shared" si="7"/>
        <v>0.24</v>
      </c>
      <c r="AJ263" s="387" t="str">
        <f t="shared" ref="AJ263" si="346">IFERROR(IF(AK263="","",IF(AK263&lt;=0.2,"Muy Baja",IF(AK263&lt;=0.4,"Baja",IF(AK263&lt;=0.6,"Media",IF(AK263&lt;=0.8,"Alta","Muy Alta"))))),"")</f>
        <v>Muy Baja</v>
      </c>
      <c r="AK263" s="388">
        <f t="shared" ref="AK263" si="347">IFERROR(LOOKUP(MAX(AI263:AI269)+1,(AI263:AI269)),"")</f>
        <v>4.2335999999999985E-2</v>
      </c>
      <c r="AL263" s="124">
        <f>IFERROR(IF(AA263="Impacto",(T263-(+T263*AD263)),IF(AA263="Probabilidad",T263,"")),"")</f>
        <v>0.8</v>
      </c>
      <c r="AM263" s="389" t="str">
        <f t="shared" ref="AM263" si="348">IFERROR(IF(AN263="","",IF(AN263&lt;=0.2,"Leve",IF(AN263&lt;=0.4,"Menor",IF(AN263&lt;=0.6,"Moderado",IF(AN263&lt;=0.8,"Mayor","Catastrófico"))))),"")</f>
        <v>Mayor</v>
      </c>
      <c r="AN263" s="388">
        <f t="shared" ref="AN263" si="349">IFERROR(LOOKUP(MAX(AL263:AL269)+1,(AL263:AL269)),"")</f>
        <v>0.8</v>
      </c>
      <c r="AO263" s="384" t="str">
        <f t="shared" ref="AO263" si="350">IFERROR(IF(OR(AND(AJ263="Muy Baja",AM263="Leve"),AND(AJ263="Muy Baja",AM263="Menor"),AND(AJ263="Baja",AM263="Leve")),"Bajo",IF(OR(AND(AJ263="Muy baja",AM263="Moderado"),AND(AJ263="Baja",AM263="Menor"),AND(AJ263="Baja",AM263="Moderado"),AND(AJ263="Media",AM263="Leve"),AND(AJ263="Media",AM263="Menor"),AND(AJ263="Media",AM263="Moderado"),AND(AJ263="Alta",AM263="Leve"),AND(AJ263="Alta",AM263="Menor")),"Moderado",IF(OR(AND(AJ263="Muy Baja",AM263="Mayor"),AND(AJ263="Baja",AM263="Mayor"),AND(AJ263="Media",AM263="Mayor"),AND(AJ263="Alta",AM263="Moderado"),AND(AJ263="Alta",AM263="Mayor"),AND(AJ263="Muy Alta",AM263="Leve"),AND(AJ263="Muy Alta",AM263="Menor"),AND(AJ263="Muy Alta",AM263="Moderado"),AND(AJ263="Muy Alta",AM263="Mayor")),"Alto",IF(OR(AND(AJ263="Muy Baja",AM263="Catastrófico"),AND(AJ263="Baja",AM263="Catastrófico"),AND(AJ263="Media",AM263="Catastrófico"),AND(AJ263="Alta",AM263="Catastrófico"),AND(AJ263="Muy Alta",AM263="Catastrófico")),"Extremo","")))),"")</f>
        <v>Alto</v>
      </c>
      <c r="AP263" s="367" t="s">
        <v>104</v>
      </c>
      <c r="AQ263" s="120" t="s">
        <v>105</v>
      </c>
      <c r="AR263" s="119" t="s">
        <v>917</v>
      </c>
      <c r="AS263" s="119" t="s">
        <v>298</v>
      </c>
      <c r="AT263" s="126" t="s">
        <v>918</v>
      </c>
      <c r="AU263" s="127" t="s">
        <v>733</v>
      </c>
      <c r="AV263" s="370" t="s">
        <v>1569</v>
      </c>
      <c r="AW263" s="142" t="s">
        <v>91</v>
      </c>
      <c r="AX263" s="264" t="s">
        <v>2866</v>
      </c>
      <c r="AY263" s="268" t="s">
        <v>3665</v>
      </c>
      <c r="AZ263" s="268" t="s">
        <v>3666</v>
      </c>
      <c r="BA263" s="143" t="s">
        <v>105</v>
      </c>
      <c r="BB263" s="264" t="s">
        <v>2866</v>
      </c>
      <c r="BC263" s="327" t="s">
        <v>3899</v>
      </c>
      <c r="BD263" s="328" t="s">
        <v>3900</v>
      </c>
      <c r="BE263" s="373" t="s">
        <v>2891</v>
      </c>
      <c r="BF263" s="374"/>
      <c r="BG263" s="374"/>
      <c r="BH263" s="131"/>
      <c r="BI263" s="90"/>
      <c r="BJ263" s="90"/>
      <c r="BK263" s="90"/>
      <c r="BL263" s="90"/>
      <c r="BM263" s="90"/>
      <c r="BN263" s="90"/>
      <c r="BO263" s="90"/>
      <c r="BP263" s="90"/>
      <c r="BQ263" s="90"/>
      <c r="BR263" s="90"/>
      <c r="BS263" s="90"/>
      <c r="BT263" s="90"/>
      <c r="BU263" s="90"/>
      <c r="BV263" s="90"/>
      <c r="BW263" s="90"/>
      <c r="BX263" s="90"/>
      <c r="BY263" s="90"/>
      <c r="BZ263" s="90"/>
      <c r="CA263" s="90"/>
      <c r="CB263" s="90"/>
      <c r="CC263" s="90"/>
      <c r="CD263" s="90"/>
      <c r="CE263" s="90"/>
      <c r="CF263" s="90"/>
      <c r="CG263" s="90"/>
      <c r="CH263" s="90"/>
      <c r="CI263" s="90"/>
      <c r="CJ263" s="90"/>
      <c r="CK263" s="90"/>
      <c r="CL263" s="90"/>
      <c r="CM263" s="90"/>
      <c r="CN263" s="90"/>
      <c r="CO263" s="90"/>
      <c r="CP263" s="90"/>
      <c r="CQ263" s="90"/>
      <c r="CR263" s="90"/>
      <c r="CS263" s="90"/>
      <c r="CT263" s="90"/>
      <c r="CU263" s="90"/>
      <c r="CV263" s="90"/>
      <c r="CW263" s="90"/>
      <c r="CX263" s="90"/>
      <c r="CY263" s="90"/>
      <c r="CZ263" s="90"/>
      <c r="DA263" s="90"/>
      <c r="DB263" s="90"/>
      <c r="DC263" s="90"/>
      <c r="DD263" s="90"/>
      <c r="DE263" s="90"/>
      <c r="DF263" s="90"/>
      <c r="DG263" s="90"/>
      <c r="DH263" s="90"/>
      <c r="DI263" s="90"/>
      <c r="DJ263" s="90"/>
      <c r="DK263" s="90"/>
      <c r="DL263" s="90"/>
      <c r="DM263" s="90"/>
      <c r="DN263" s="90"/>
      <c r="DO263" s="90"/>
      <c r="DP263" s="90"/>
      <c r="DQ263" s="90"/>
      <c r="DR263" s="90"/>
      <c r="DS263" s="90"/>
      <c r="DT263" s="90"/>
      <c r="DU263" s="90"/>
      <c r="DV263" s="90"/>
      <c r="DW263" s="90"/>
      <c r="DX263" s="90"/>
      <c r="DY263" s="90"/>
      <c r="DZ263" s="90"/>
      <c r="EA263" s="90"/>
      <c r="EB263" s="90"/>
      <c r="EC263" s="90"/>
      <c r="ED263" s="90"/>
      <c r="EE263" s="90"/>
      <c r="EF263" s="90"/>
      <c r="EG263" s="90"/>
      <c r="EH263" s="90"/>
      <c r="EI263" s="90"/>
      <c r="EJ263" s="90"/>
      <c r="EK263" s="90"/>
      <c r="EL263" s="90"/>
      <c r="EM263" s="90"/>
      <c r="EN263" s="90"/>
      <c r="EO263" s="90"/>
      <c r="EP263" s="90"/>
      <c r="EQ263" s="90"/>
      <c r="ER263" s="90"/>
      <c r="ES263" s="90"/>
      <c r="ET263" s="90"/>
      <c r="EU263" s="90"/>
      <c r="EV263" s="90"/>
      <c r="EW263" s="90"/>
      <c r="EX263" s="90"/>
      <c r="EY263" s="90"/>
      <c r="EZ263" s="90"/>
      <c r="FA263" s="90"/>
      <c r="FB263" s="90"/>
      <c r="FC263" s="90"/>
      <c r="FD263" s="90"/>
      <c r="FE263" s="90"/>
      <c r="FF263" s="90"/>
      <c r="FG263" s="90"/>
      <c r="FH263" s="90"/>
      <c r="FI263" s="90"/>
      <c r="FJ263" s="90"/>
      <c r="FK263" s="90"/>
      <c r="FL263" s="90"/>
      <c r="FM263" s="90"/>
      <c r="FN263" s="90"/>
      <c r="FO263" s="90"/>
      <c r="FP263" s="90"/>
      <c r="FQ263" s="90"/>
      <c r="FR263" s="90"/>
      <c r="FS263" s="90"/>
      <c r="FT263" s="90"/>
      <c r="FU263" s="90"/>
      <c r="FV263" s="90"/>
      <c r="FW263" s="90"/>
      <c r="FX263" s="90"/>
      <c r="FY263" s="90"/>
      <c r="FZ263" s="90"/>
      <c r="GA263" s="90"/>
      <c r="GB263" s="90"/>
      <c r="GC263" s="90"/>
      <c r="GD263" s="90"/>
      <c r="GE263" s="90"/>
      <c r="GF263" s="90"/>
      <c r="GG263" s="90"/>
      <c r="GH263" s="90"/>
      <c r="GI263" s="90"/>
      <c r="GJ263" s="90"/>
      <c r="GK263" s="90"/>
      <c r="GL263" s="90"/>
      <c r="GM263" s="90"/>
      <c r="GN263" s="90"/>
      <c r="GO263" s="90"/>
      <c r="GP263" s="90"/>
      <c r="GQ263" s="90"/>
      <c r="GR263" s="90"/>
      <c r="GS263" s="90"/>
      <c r="GT263" s="90"/>
      <c r="GU263" s="90"/>
      <c r="GV263" s="90"/>
      <c r="GW263" s="90"/>
      <c r="GX263" s="90"/>
      <c r="GY263" s="90"/>
      <c r="GZ263" s="90"/>
      <c r="HA263" s="90"/>
      <c r="HB263" s="90"/>
      <c r="HC263" s="90"/>
      <c r="HD263" s="90"/>
      <c r="HE263" s="90"/>
      <c r="HF263" s="90"/>
      <c r="HG263" s="90"/>
      <c r="HH263" s="90"/>
      <c r="HI263" s="90"/>
      <c r="HJ263" s="90"/>
      <c r="HK263" s="90"/>
      <c r="HL263" s="90"/>
      <c r="HM263" s="90"/>
      <c r="HN263" s="90"/>
      <c r="HO263" s="90"/>
      <c r="HP263" s="90"/>
      <c r="HQ263" s="90"/>
      <c r="HR263" s="90"/>
      <c r="HS263" s="90"/>
      <c r="HT263" s="90"/>
      <c r="HU263" s="90"/>
      <c r="HV263" s="90"/>
      <c r="HW263" s="90"/>
      <c r="HX263" s="90"/>
      <c r="HY263" s="90"/>
      <c r="HZ263" s="90"/>
      <c r="IA263" s="90"/>
      <c r="IB263" s="90"/>
      <c r="IC263" s="90"/>
      <c r="ID263" s="90"/>
      <c r="IE263" s="90"/>
      <c r="IF263" s="90"/>
      <c r="IG263" s="90"/>
      <c r="IH263" s="90"/>
      <c r="II263" s="90"/>
      <c r="IJ263" s="90"/>
      <c r="IK263" s="90"/>
      <c r="IL263" s="90"/>
      <c r="IM263" s="90"/>
      <c r="IN263" s="90"/>
      <c r="IO263" s="90"/>
      <c r="IP263" s="90"/>
      <c r="IQ263" s="90"/>
      <c r="IR263" s="90"/>
      <c r="IS263" s="90"/>
      <c r="IT263" s="90"/>
      <c r="IU263" s="90"/>
      <c r="IV263" s="90"/>
      <c r="IW263" s="90"/>
      <c r="IX263" s="90"/>
      <c r="IY263" s="90"/>
      <c r="IZ263" s="90"/>
      <c r="JA263" s="90"/>
      <c r="JB263" s="90"/>
      <c r="JC263" s="90"/>
      <c r="JD263" s="90"/>
      <c r="JE263" s="90"/>
      <c r="JF263" s="90"/>
      <c r="JG263" s="90"/>
      <c r="JH263" s="90"/>
      <c r="JI263" s="90"/>
      <c r="JJ263" s="90"/>
      <c r="JK263" s="90"/>
      <c r="JL263" s="90"/>
      <c r="JM263" s="90"/>
      <c r="JN263" s="90"/>
      <c r="JO263" s="90"/>
      <c r="JP263" s="90"/>
      <c r="JQ263" s="90"/>
      <c r="JR263" s="90"/>
      <c r="JS263" s="90"/>
      <c r="JT263" s="90"/>
      <c r="JU263" s="90"/>
      <c r="JV263" s="90"/>
      <c r="JW263" s="90"/>
      <c r="JX263" s="90"/>
      <c r="JY263" s="90"/>
      <c r="JZ263" s="90"/>
      <c r="KA263" s="90"/>
      <c r="KB263" s="90"/>
      <c r="KC263" s="90"/>
      <c r="KD263" s="90"/>
      <c r="KE263" s="90"/>
      <c r="KF263" s="90"/>
      <c r="KG263" s="90"/>
      <c r="KH263" s="90"/>
      <c r="KI263" s="90"/>
      <c r="KJ263" s="90"/>
      <c r="KK263" s="90"/>
      <c r="KL263" s="90"/>
      <c r="KM263" s="90"/>
      <c r="KN263" s="90"/>
      <c r="KO263" s="90"/>
      <c r="KP263" s="90"/>
      <c r="KQ263" s="90"/>
      <c r="KR263" s="90"/>
      <c r="KS263" s="90"/>
      <c r="KT263" s="90"/>
      <c r="KU263" s="90"/>
      <c r="KV263" s="90"/>
      <c r="KW263" s="90"/>
      <c r="KX263" s="90"/>
      <c r="KY263" s="90"/>
      <c r="KZ263" s="90"/>
      <c r="LA263" s="90"/>
      <c r="LB263" s="90"/>
      <c r="LC263" s="90"/>
      <c r="LD263" s="90"/>
      <c r="LE263" s="90"/>
      <c r="LF263" s="90"/>
      <c r="LG263" s="90"/>
      <c r="LH263" s="90"/>
      <c r="LI263" s="90"/>
      <c r="LJ263" s="90"/>
      <c r="LK263" s="90"/>
      <c r="LL263" s="90"/>
      <c r="LM263" s="90"/>
      <c r="LN263" s="90"/>
      <c r="LO263" s="90"/>
      <c r="LP263" s="90"/>
      <c r="LQ263" s="90"/>
      <c r="LR263" s="90"/>
      <c r="LS263" s="90"/>
      <c r="LT263" s="90"/>
      <c r="LU263" s="90"/>
      <c r="LV263" s="90"/>
      <c r="LW263" s="90"/>
      <c r="LX263" s="90"/>
      <c r="LY263" s="90"/>
      <c r="LZ263" s="90"/>
      <c r="MA263" s="90"/>
      <c r="MB263" s="90"/>
      <c r="MC263" s="90"/>
      <c r="MD263" s="90"/>
      <c r="ME263" s="90"/>
      <c r="MF263" s="90"/>
      <c r="MG263" s="90"/>
      <c r="MH263" s="90"/>
      <c r="MI263" s="90"/>
      <c r="MJ263" s="90"/>
      <c r="MK263" s="90"/>
      <c r="ML263" s="90"/>
      <c r="MM263" s="90"/>
      <c r="MN263" s="90"/>
      <c r="MO263" s="90"/>
      <c r="MP263" s="90"/>
      <c r="MQ263" s="90"/>
      <c r="MR263" s="90"/>
      <c r="MS263" s="90"/>
      <c r="MT263" s="90"/>
      <c r="MU263" s="90"/>
      <c r="MV263" s="90"/>
      <c r="MW263" s="90"/>
      <c r="MX263" s="90"/>
      <c r="MY263" s="90"/>
      <c r="MZ263" s="90"/>
      <c r="NA263" s="90"/>
      <c r="NB263" s="90"/>
      <c r="NC263" s="90"/>
      <c r="ND263" s="90"/>
      <c r="NE263" s="90"/>
      <c r="NF263" s="90"/>
      <c r="NG263" s="90"/>
      <c r="NH263" s="90"/>
      <c r="NI263" s="90"/>
      <c r="NJ263" s="90"/>
      <c r="NK263" s="90"/>
      <c r="NL263" s="90"/>
      <c r="NM263" s="90"/>
      <c r="NN263" s="90"/>
      <c r="NO263" s="90"/>
      <c r="NP263" s="90"/>
      <c r="NQ263" s="90"/>
      <c r="NR263" s="90"/>
      <c r="NS263" s="90"/>
      <c r="NT263" s="90"/>
      <c r="NU263" s="90"/>
      <c r="NV263" s="90"/>
      <c r="NW263" s="90"/>
      <c r="NX263" s="90"/>
      <c r="NY263" s="90"/>
      <c r="NZ263" s="90"/>
      <c r="OA263" s="90"/>
      <c r="OB263" s="90"/>
      <c r="OC263" s="90"/>
      <c r="OD263" s="90"/>
      <c r="OE263" s="90"/>
      <c r="OF263" s="90"/>
      <c r="OG263" s="90"/>
      <c r="OH263" s="90"/>
      <c r="OI263" s="90"/>
      <c r="OJ263" s="90"/>
      <c r="OK263" s="90"/>
      <c r="OL263" s="90"/>
      <c r="OM263" s="90"/>
      <c r="ON263" s="90"/>
      <c r="OO263" s="90"/>
      <c r="OP263" s="90"/>
      <c r="OQ263" s="90"/>
      <c r="OR263" s="90"/>
      <c r="OS263" s="90"/>
      <c r="OT263" s="90"/>
      <c r="OU263" s="90"/>
      <c r="OV263" s="90"/>
      <c r="OW263" s="90"/>
      <c r="OX263" s="90"/>
      <c r="OY263" s="90"/>
      <c r="OZ263" s="90"/>
      <c r="PA263" s="90"/>
      <c r="PB263" s="90"/>
      <c r="PC263" s="90"/>
      <c r="PD263" s="90"/>
      <c r="PE263" s="90"/>
      <c r="PF263" s="90"/>
      <c r="PG263" s="90"/>
      <c r="PH263" s="90"/>
      <c r="PI263" s="90"/>
      <c r="PJ263" s="90"/>
      <c r="PK263" s="90"/>
      <c r="PL263" s="90"/>
      <c r="PM263" s="90"/>
      <c r="PN263" s="90"/>
      <c r="PO263" s="90"/>
      <c r="PP263" s="90"/>
      <c r="PQ263" s="90"/>
      <c r="PR263" s="90"/>
      <c r="PS263" s="90"/>
      <c r="PT263" s="90"/>
      <c r="PU263" s="90"/>
      <c r="PV263" s="90"/>
      <c r="PW263" s="90"/>
      <c r="PX263" s="90"/>
      <c r="PY263" s="90"/>
      <c r="PZ263" s="90"/>
      <c r="QA263" s="90"/>
      <c r="QB263" s="90"/>
      <c r="QC263" s="90"/>
      <c r="QD263" s="90"/>
      <c r="QE263" s="90"/>
      <c r="QF263" s="90"/>
      <c r="QG263" s="90"/>
      <c r="QH263" s="90"/>
      <c r="QI263" s="90"/>
      <c r="QJ263" s="90"/>
      <c r="QK263" s="90"/>
      <c r="QL263" s="90"/>
      <c r="QM263" s="90"/>
      <c r="QN263" s="90"/>
      <c r="QO263" s="90"/>
      <c r="QP263" s="90"/>
      <c r="QQ263" s="90"/>
      <c r="QR263" s="90"/>
      <c r="QS263" s="90"/>
      <c r="QT263" s="90"/>
      <c r="QU263" s="90"/>
      <c r="QV263" s="90"/>
      <c r="QW263" s="90"/>
      <c r="QX263" s="90"/>
      <c r="QY263" s="90"/>
      <c r="QZ263" s="90"/>
      <c r="RA263" s="90"/>
      <c r="RB263" s="90"/>
      <c r="RC263" s="90"/>
      <c r="RD263" s="90"/>
      <c r="RE263" s="90"/>
      <c r="RF263" s="90"/>
      <c r="RG263" s="90"/>
      <c r="RH263" s="90"/>
      <c r="RI263" s="90"/>
      <c r="RJ263" s="90"/>
      <c r="RK263" s="90"/>
      <c r="RL263" s="90"/>
      <c r="RM263" s="90"/>
      <c r="RN263" s="90"/>
      <c r="RO263" s="90"/>
      <c r="RP263" s="90"/>
      <c r="RQ263" s="90"/>
      <c r="RR263" s="90"/>
      <c r="RS263" s="90"/>
      <c r="RT263" s="90"/>
      <c r="RU263" s="90"/>
      <c r="RV263" s="90"/>
      <c r="RW263" s="90"/>
      <c r="RX263" s="90"/>
      <c r="RY263" s="90"/>
      <c r="RZ263" s="90"/>
      <c r="SA263" s="90"/>
      <c r="SB263" s="90"/>
      <c r="SC263" s="90"/>
      <c r="SD263" s="90"/>
      <c r="SE263" s="90"/>
      <c r="SF263" s="90"/>
      <c r="SG263" s="90"/>
      <c r="SH263" s="90"/>
      <c r="SI263" s="90"/>
      <c r="SJ263" s="90"/>
      <c r="SK263" s="90"/>
      <c r="SL263" s="90"/>
      <c r="SM263" s="90"/>
      <c r="SN263" s="90"/>
      <c r="SO263" s="90"/>
      <c r="SP263" s="90"/>
      <c r="SQ263" s="90"/>
      <c r="SR263" s="90"/>
      <c r="SS263" s="90"/>
      <c r="ST263" s="90"/>
      <c r="SU263" s="90"/>
      <c r="SV263" s="90"/>
      <c r="SW263" s="90"/>
      <c r="SX263" s="90"/>
      <c r="SY263" s="90"/>
      <c r="SZ263" s="90"/>
      <c r="TA263" s="90"/>
      <c r="TB263" s="90"/>
      <c r="TC263" s="90"/>
      <c r="TD263" s="90"/>
      <c r="TE263" s="90"/>
      <c r="TF263" s="90"/>
      <c r="TG263" s="90"/>
      <c r="TH263" s="90"/>
      <c r="TI263" s="90"/>
      <c r="TJ263" s="90"/>
      <c r="TK263" s="90"/>
      <c r="TL263" s="90"/>
      <c r="TM263" s="90"/>
      <c r="TN263" s="90"/>
      <c r="TO263" s="90"/>
      <c r="TP263" s="90"/>
      <c r="TQ263" s="90"/>
      <c r="TR263" s="90"/>
      <c r="TS263" s="90"/>
      <c r="TT263" s="90"/>
      <c r="TU263" s="90"/>
      <c r="TV263" s="90"/>
      <c r="TW263" s="90"/>
      <c r="TX263" s="90"/>
      <c r="TY263" s="90"/>
      <c r="TZ263" s="90"/>
      <c r="UA263" s="90"/>
      <c r="UB263" s="90"/>
      <c r="UC263" s="90"/>
      <c r="UD263" s="90"/>
      <c r="UE263" s="90"/>
      <c r="UF263" s="90"/>
      <c r="UG263" s="90"/>
      <c r="UH263" s="90"/>
      <c r="UI263" s="90"/>
      <c r="UJ263" s="90"/>
      <c r="UK263" s="90"/>
      <c r="UL263" s="90"/>
      <c r="UM263" s="90"/>
      <c r="UN263" s="90"/>
      <c r="UO263" s="90"/>
      <c r="UP263" s="90"/>
      <c r="UQ263" s="90"/>
      <c r="UR263" s="90"/>
      <c r="US263" s="90"/>
      <c r="UT263" s="90"/>
      <c r="UU263" s="90"/>
      <c r="UV263" s="90"/>
      <c r="UW263" s="90"/>
      <c r="UX263" s="90"/>
      <c r="UY263" s="90"/>
      <c r="UZ263" s="90"/>
      <c r="VA263" s="90"/>
      <c r="VB263" s="90"/>
      <c r="VC263" s="90"/>
      <c r="VD263" s="90"/>
      <c r="VE263" s="90"/>
      <c r="VF263" s="90"/>
      <c r="VG263" s="90"/>
      <c r="VH263" s="90"/>
      <c r="VI263" s="90"/>
      <c r="VJ263" s="90"/>
      <c r="VK263" s="90"/>
      <c r="VL263" s="90"/>
      <c r="VM263" s="90"/>
      <c r="VN263" s="90"/>
      <c r="VO263" s="90"/>
      <c r="VP263" s="90"/>
      <c r="VQ263" s="90"/>
      <c r="VR263" s="90"/>
      <c r="VS263" s="90"/>
      <c r="VT263" s="90"/>
      <c r="VU263" s="90"/>
      <c r="VV263" s="90"/>
      <c r="VW263" s="90"/>
      <c r="VX263" s="90"/>
      <c r="VY263" s="90"/>
      <c r="VZ263" s="90"/>
      <c r="WA263" s="90"/>
      <c r="WB263" s="90"/>
      <c r="WC263" s="90"/>
      <c r="WD263" s="90"/>
      <c r="WE263" s="90"/>
      <c r="WF263" s="90"/>
      <c r="WG263" s="90"/>
      <c r="WH263" s="90"/>
      <c r="WI263" s="90"/>
      <c r="WJ263" s="90"/>
      <c r="WK263" s="90"/>
      <c r="WL263" s="90"/>
      <c r="WM263" s="90"/>
      <c r="WN263" s="90"/>
      <c r="WO263" s="90"/>
      <c r="WP263" s="90"/>
      <c r="WQ263" s="90"/>
      <c r="WR263" s="90"/>
      <c r="WS263" s="90"/>
      <c r="WT263" s="90"/>
      <c r="WU263" s="90"/>
      <c r="WV263" s="90"/>
      <c r="WW263" s="90"/>
      <c r="WX263" s="90"/>
      <c r="WY263" s="90"/>
      <c r="WZ263" s="90"/>
      <c r="XA263" s="90"/>
      <c r="XB263" s="90"/>
      <c r="XC263" s="90"/>
      <c r="XD263" s="90"/>
      <c r="XE263" s="90"/>
      <c r="XF263" s="90"/>
      <c r="XG263" s="90"/>
      <c r="XH263" s="90"/>
      <c r="XI263" s="90"/>
      <c r="XJ263" s="90"/>
      <c r="XK263" s="90"/>
      <c r="XL263" s="90"/>
      <c r="XM263" s="90"/>
      <c r="XN263" s="90"/>
      <c r="XO263" s="90"/>
      <c r="XP263" s="90"/>
      <c r="XQ263" s="90"/>
      <c r="XR263" s="90"/>
      <c r="XS263" s="90"/>
      <c r="XT263" s="90"/>
      <c r="XU263" s="90"/>
      <c r="XV263" s="90"/>
      <c r="XW263" s="90"/>
      <c r="XX263" s="90"/>
      <c r="XY263" s="90"/>
      <c r="XZ263" s="90"/>
      <c r="YA263" s="90"/>
      <c r="YB263" s="90"/>
      <c r="YC263" s="90"/>
      <c r="YD263" s="90"/>
      <c r="YE263" s="90"/>
      <c r="YF263" s="90"/>
      <c r="YG263" s="90"/>
      <c r="YH263" s="90"/>
      <c r="YI263" s="90"/>
      <c r="YJ263" s="90"/>
      <c r="YK263" s="90"/>
      <c r="YL263" s="90"/>
      <c r="YM263" s="90"/>
      <c r="YN263" s="90"/>
      <c r="YO263" s="90"/>
      <c r="YP263" s="90"/>
      <c r="YQ263" s="90"/>
      <c r="YR263" s="90"/>
      <c r="YS263" s="90"/>
      <c r="YT263" s="90"/>
      <c r="YU263" s="90"/>
      <c r="YV263" s="90"/>
      <c r="YW263" s="90"/>
      <c r="YX263" s="90"/>
      <c r="YY263" s="90"/>
      <c r="YZ263" s="90"/>
      <c r="ZA263" s="90"/>
      <c r="ZB263" s="90"/>
      <c r="ZC263" s="90"/>
      <c r="ZD263" s="90"/>
      <c r="ZE263" s="90"/>
      <c r="ZF263" s="90"/>
      <c r="ZG263" s="90"/>
      <c r="ZH263" s="90"/>
      <c r="ZI263" s="90"/>
      <c r="ZJ263" s="90"/>
      <c r="ZK263" s="90"/>
      <c r="ZL263" s="90"/>
      <c r="ZM263" s="90"/>
      <c r="ZN263" s="90"/>
      <c r="ZO263" s="90"/>
      <c r="ZP263" s="90"/>
      <c r="ZQ263" s="90"/>
      <c r="ZR263" s="90"/>
      <c r="ZS263" s="90"/>
      <c r="ZT263" s="90"/>
      <c r="ZU263" s="90"/>
      <c r="ZV263" s="90"/>
      <c r="ZW263" s="90"/>
      <c r="ZX263" s="90"/>
      <c r="ZY263" s="90"/>
      <c r="ZZ263" s="90"/>
      <c r="AAA263" s="90"/>
      <c r="AAB263" s="90"/>
      <c r="AAC263" s="90"/>
      <c r="AAD263" s="90"/>
      <c r="AAE263" s="90"/>
      <c r="AAF263" s="90"/>
      <c r="AAG263" s="90"/>
      <c r="AAH263" s="90"/>
      <c r="AAI263" s="90"/>
      <c r="AAJ263" s="90"/>
      <c r="AAK263" s="90"/>
      <c r="AAL263" s="90"/>
      <c r="AAM263" s="90"/>
      <c r="AAN263" s="90"/>
      <c r="AAO263" s="90"/>
      <c r="AAP263" s="90"/>
      <c r="AAQ263" s="90"/>
      <c r="AAR263" s="90"/>
      <c r="AAS263" s="90"/>
      <c r="AAT263" s="90"/>
      <c r="AAU263" s="90"/>
      <c r="AAV263" s="90"/>
      <c r="AAW263" s="90"/>
      <c r="AAX263" s="90"/>
      <c r="AAY263" s="90"/>
      <c r="AAZ263" s="90"/>
      <c r="ABA263" s="90"/>
      <c r="ABB263" s="90"/>
      <c r="ABC263" s="90"/>
      <c r="ABD263" s="90"/>
      <c r="ABE263" s="90"/>
      <c r="ABF263" s="90"/>
      <c r="ABG263" s="90"/>
      <c r="ABH263" s="90"/>
      <c r="ABI263" s="90"/>
      <c r="ABJ263" s="90"/>
      <c r="ABK263" s="90"/>
      <c r="ABL263" s="90"/>
      <c r="ABM263" s="90"/>
      <c r="ABN263" s="90"/>
      <c r="ABO263" s="90"/>
      <c r="ABP263" s="90"/>
      <c r="ABQ263" s="90"/>
      <c r="ABR263" s="90"/>
      <c r="ABS263" s="90"/>
      <c r="ABT263" s="90"/>
      <c r="ABU263" s="90"/>
      <c r="ABV263" s="90"/>
      <c r="ABW263" s="90"/>
      <c r="ABX263" s="90"/>
      <c r="ABY263" s="90"/>
      <c r="ABZ263" s="90"/>
      <c r="ACA263" s="90"/>
      <c r="ACB263" s="90"/>
      <c r="ACC263" s="90"/>
      <c r="ACD263" s="90"/>
      <c r="ACE263" s="90"/>
      <c r="ACF263" s="90"/>
      <c r="ACG263" s="90"/>
      <c r="ACH263" s="90"/>
      <c r="ACI263" s="90"/>
      <c r="ACJ263" s="90"/>
      <c r="ACK263" s="90"/>
      <c r="ACL263" s="90"/>
      <c r="ACM263" s="90"/>
      <c r="ACN263" s="90"/>
      <c r="ACO263" s="90"/>
      <c r="ACP263" s="90"/>
      <c r="ACQ263" s="90"/>
      <c r="ACR263" s="90"/>
      <c r="ACS263" s="90"/>
      <c r="ACT263" s="90"/>
      <c r="ACU263" s="90"/>
      <c r="ACV263" s="90"/>
      <c r="ACW263" s="90"/>
      <c r="ACX263" s="90"/>
      <c r="ACY263" s="90"/>
      <c r="ACZ263" s="90"/>
      <c r="ADA263" s="90"/>
      <c r="ADB263" s="90"/>
      <c r="ADC263" s="90"/>
      <c r="ADD263" s="90"/>
      <c r="ADE263" s="90"/>
      <c r="ADF263" s="90"/>
      <c r="ADG263" s="90"/>
      <c r="ADH263" s="90"/>
      <c r="ADI263" s="90"/>
      <c r="ADJ263" s="90"/>
      <c r="ADK263" s="90"/>
      <c r="ADL263" s="90"/>
      <c r="ADM263" s="90"/>
      <c r="ADN263" s="90"/>
      <c r="ADO263" s="90"/>
      <c r="ADP263" s="90"/>
      <c r="ADQ263" s="90"/>
      <c r="ADR263" s="90"/>
      <c r="ADS263" s="90"/>
      <c r="ADT263" s="90"/>
      <c r="ADU263" s="90"/>
      <c r="ADV263" s="90"/>
      <c r="ADW263" s="90"/>
      <c r="ADX263" s="90"/>
      <c r="ADY263" s="90"/>
      <c r="ADZ263" s="90"/>
      <c r="AEA263" s="90"/>
      <c r="AEB263" s="90"/>
      <c r="AEC263" s="90"/>
      <c r="AED263" s="90"/>
      <c r="AEE263" s="90"/>
      <c r="AEF263" s="90"/>
      <c r="AEG263" s="90"/>
      <c r="AEH263" s="90"/>
      <c r="AEI263" s="90"/>
      <c r="AEJ263" s="90"/>
      <c r="AEK263" s="90"/>
      <c r="AEL263" s="90"/>
      <c r="AEM263" s="90"/>
      <c r="AEN263" s="90"/>
      <c r="AEO263" s="90"/>
      <c r="AEP263" s="90"/>
      <c r="AEQ263" s="90"/>
      <c r="AER263" s="90"/>
      <c r="AES263" s="90"/>
      <c r="AET263" s="90"/>
      <c r="AEU263" s="90"/>
      <c r="AEV263" s="90"/>
      <c r="AEW263" s="90"/>
      <c r="AEX263" s="90"/>
      <c r="AEY263" s="90"/>
      <c r="AEZ263" s="90"/>
      <c r="AFA263" s="90"/>
      <c r="AFB263" s="90"/>
      <c r="AFC263" s="90"/>
      <c r="AFD263" s="90"/>
      <c r="AFE263" s="90"/>
      <c r="AFF263" s="90"/>
      <c r="AFG263" s="90"/>
      <c r="AFH263" s="90"/>
      <c r="AFI263" s="90"/>
      <c r="AFJ263" s="90"/>
      <c r="AFK263" s="90"/>
      <c r="AFL263" s="90"/>
      <c r="AFM263" s="90"/>
      <c r="AFN263" s="90"/>
      <c r="AFO263" s="90"/>
      <c r="AFP263" s="90"/>
      <c r="AFQ263" s="90"/>
      <c r="AFR263" s="90"/>
      <c r="AFS263" s="90"/>
      <c r="AFT263" s="90"/>
      <c r="AFU263" s="90"/>
      <c r="AFV263" s="90"/>
      <c r="AFW263" s="90"/>
      <c r="AFX263" s="90"/>
      <c r="AFY263" s="90"/>
      <c r="AFZ263" s="90"/>
      <c r="AGA263" s="90"/>
      <c r="AGB263" s="90"/>
      <c r="AGC263" s="90"/>
      <c r="AGD263" s="90"/>
      <c r="AGE263" s="90"/>
      <c r="AGF263" s="90"/>
      <c r="AGG263" s="90"/>
      <c r="AGH263" s="90"/>
      <c r="AGI263" s="90"/>
      <c r="AGJ263" s="90"/>
      <c r="AGK263" s="90"/>
      <c r="AGL263" s="90"/>
      <c r="AGM263" s="90"/>
      <c r="AGN263" s="90"/>
      <c r="AGO263" s="90"/>
      <c r="AGP263" s="90"/>
      <c r="AGQ263" s="90"/>
      <c r="AGR263" s="90"/>
      <c r="AGS263" s="90"/>
      <c r="AGT263" s="90"/>
      <c r="AGU263" s="90"/>
      <c r="AGV263" s="90"/>
      <c r="AGW263" s="90"/>
      <c r="AGX263" s="90"/>
      <c r="AGY263" s="90"/>
      <c r="AGZ263" s="90"/>
      <c r="AHA263" s="90"/>
      <c r="AHB263" s="90"/>
      <c r="AHC263" s="90"/>
      <c r="AHD263" s="90"/>
      <c r="AHE263" s="90"/>
      <c r="AHF263" s="90"/>
      <c r="AHG263" s="90"/>
      <c r="AHH263" s="90"/>
      <c r="AHI263" s="90"/>
      <c r="AHJ263" s="90"/>
      <c r="AHK263" s="90"/>
      <c r="AHL263" s="90"/>
      <c r="AHM263" s="90"/>
      <c r="AHN263" s="90"/>
      <c r="AHO263" s="90"/>
      <c r="AHP263" s="90"/>
      <c r="AHQ263" s="90"/>
      <c r="AHR263" s="90"/>
      <c r="AHS263" s="90"/>
      <c r="AHT263" s="90"/>
      <c r="AHU263" s="90"/>
      <c r="AHV263" s="90"/>
      <c r="AHW263" s="90"/>
      <c r="AHX263" s="90"/>
      <c r="AHY263" s="90"/>
      <c r="AHZ263" s="90"/>
      <c r="AIA263" s="90"/>
      <c r="AIB263" s="90"/>
      <c r="AIC263" s="90"/>
      <c r="AID263" s="90"/>
      <c r="AIE263" s="90"/>
      <c r="AIF263" s="90"/>
      <c r="AIG263" s="90"/>
      <c r="AIH263" s="90"/>
      <c r="AII263" s="90"/>
      <c r="AIJ263" s="90"/>
      <c r="AIK263" s="90"/>
      <c r="AIL263" s="90"/>
      <c r="AIM263" s="90"/>
      <c r="AIN263" s="90"/>
      <c r="AIO263" s="90"/>
      <c r="AIP263" s="90"/>
      <c r="AIQ263" s="90"/>
      <c r="AIR263" s="90"/>
      <c r="AIS263" s="90"/>
      <c r="AIT263" s="90"/>
      <c r="AIU263" s="90"/>
      <c r="AIV263" s="90"/>
      <c r="AIW263" s="90"/>
      <c r="AIX263" s="90"/>
      <c r="AIY263" s="90"/>
      <c r="AIZ263" s="90"/>
      <c r="AJA263" s="90"/>
      <c r="AJB263" s="90"/>
      <c r="AJC263" s="90"/>
      <c r="AJD263" s="90"/>
      <c r="AJE263" s="90"/>
      <c r="AJF263" s="90"/>
      <c r="AJG263" s="90"/>
      <c r="AJH263" s="90"/>
      <c r="AJI263" s="90"/>
      <c r="AJJ263" s="90"/>
      <c r="AJK263" s="90"/>
      <c r="AJL263" s="90"/>
      <c r="AJM263" s="90"/>
      <c r="AJN263" s="90"/>
      <c r="AJO263" s="90"/>
      <c r="AJP263" s="90"/>
      <c r="AJQ263" s="90"/>
      <c r="AJR263" s="90"/>
      <c r="AJS263" s="90"/>
      <c r="AJT263" s="90"/>
      <c r="AJU263" s="90"/>
      <c r="AJV263" s="90"/>
      <c r="AJW263" s="90"/>
      <c r="AJX263" s="90"/>
      <c r="AJY263" s="90"/>
      <c r="AJZ263" s="90"/>
      <c r="AKA263" s="90"/>
      <c r="AKB263" s="90"/>
      <c r="AKC263" s="90"/>
      <c r="AKD263" s="90"/>
      <c r="AKE263" s="90"/>
      <c r="AKF263" s="90"/>
      <c r="AKG263" s="90"/>
      <c r="AKH263" s="90"/>
      <c r="AKI263" s="90"/>
      <c r="AKJ263" s="90"/>
      <c r="AKK263" s="90"/>
      <c r="AKL263" s="90"/>
      <c r="AKM263" s="90"/>
      <c r="AKN263" s="90"/>
      <c r="AKO263" s="90"/>
      <c r="AKP263" s="90"/>
      <c r="AKQ263" s="90"/>
      <c r="AKR263" s="90"/>
      <c r="AKS263" s="90"/>
      <c r="AKT263" s="90"/>
      <c r="AKU263" s="90"/>
      <c r="AKV263" s="90"/>
      <c r="AKW263" s="90"/>
      <c r="AKX263" s="90"/>
      <c r="AKY263" s="90"/>
      <c r="AKZ263" s="90"/>
      <c r="ALA263" s="90"/>
      <c r="ALB263" s="90"/>
      <c r="ALC263" s="90"/>
      <c r="ALD263" s="90"/>
      <c r="ALE263" s="90"/>
      <c r="ALF263" s="90"/>
      <c r="ALG263" s="90"/>
      <c r="ALH263" s="90"/>
      <c r="ALI263" s="90"/>
      <c r="ALJ263" s="90"/>
      <c r="ALK263" s="90"/>
      <c r="ALL263" s="90"/>
      <c r="ALM263" s="90"/>
      <c r="ALN263" s="90"/>
      <c r="ALO263" s="90"/>
      <c r="ALP263" s="90"/>
      <c r="ALQ263" s="90"/>
      <c r="ALR263" s="90"/>
      <c r="ALS263" s="90"/>
      <c r="ALT263" s="90"/>
      <c r="ALU263" s="90"/>
      <c r="ALV263" s="90"/>
      <c r="ALW263" s="90"/>
      <c r="ALX263" s="90"/>
      <c r="ALY263" s="90"/>
      <c r="ALZ263" s="90"/>
      <c r="AMA263" s="90"/>
      <c r="AMB263" s="90"/>
      <c r="AMC263" s="90"/>
      <c r="AMD263" s="90"/>
      <c r="AME263" s="90"/>
      <c r="AMF263" s="90"/>
      <c r="AMG263" s="90"/>
      <c r="AMH263" s="90"/>
    </row>
    <row r="264" spans="1:1022" ht="135" customHeight="1" x14ac:dyDescent="0.3">
      <c r="A264" s="430">
        <v>81</v>
      </c>
      <c r="B264" s="433" t="s">
        <v>712</v>
      </c>
      <c r="C264" s="367"/>
      <c r="D264" s="433" t="s">
        <v>268</v>
      </c>
      <c r="E264" s="433" t="s">
        <v>289</v>
      </c>
      <c r="F264" s="427"/>
      <c r="G264" s="424"/>
      <c r="H264" s="368"/>
      <c r="I264" s="425"/>
      <c r="J264" s="136" t="s">
        <v>735</v>
      </c>
      <c r="K264" s="137" t="s">
        <v>1570</v>
      </c>
      <c r="L264" s="425"/>
      <c r="M264" s="425"/>
      <c r="N264" s="426"/>
      <c r="O264" s="369"/>
      <c r="P264" s="391"/>
      <c r="Q264" s="385"/>
      <c r="R264" s="393"/>
      <c r="S264" s="394"/>
      <c r="T264" s="385"/>
      <c r="U264" s="404"/>
      <c r="V264" s="136" t="s">
        <v>112</v>
      </c>
      <c r="W264" s="116" t="s">
        <v>1571</v>
      </c>
      <c r="X264" s="117" t="s">
        <v>1572</v>
      </c>
      <c r="Y264" s="118" t="s">
        <v>1568</v>
      </c>
      <c r="Z264" s="119" t="s">
        <v>906</v>
      </c>
      <c r="AA264" s="120" t="str">
        <f t="shared" si="5"/>
        <v>Probabilidad</v>
      </c>
      <c r="AB264" s="121" t="s">
        <v>740</v>
      </c>
      <c r="AC264" s="121" t="s">
        <v>728</v>
      </c>
      <c r="AD264" s="122" t="str">
        <f t="shared" si="6"/>
        <v>30%</v>
      </c>
      <c r="AE264" s="121" t="s">
        <v>729</v>
      </c>
      <c r="AF264" s="121" t="s">
        <v>730</v>
      </c>
      <c r="AG264" s="121" t="s">
        <v>731</v>
      </c>
      <c r="AH264" s="123">
        <f>IFERROR(IF(AND(AA263="Probabilidad",AA264="Probabilidad"),(AI263-(+AI263*AD264)),IF(AND(AA264="Probabilidad",AA263="Impacto"),(AI263-(+AI263*AD264)),IF(AA264="Impacto",AI263,""))),"")</f>
        <v>0.16799999999999998</v>
      </c>
      <c r="AI264" s="122">
        <f t="shared" si="7"/>
        <v>0.16799999999999998</v>
      </c>
      <c r="AJ264" s="387"/>
      <c r="AK264" s="388"/>
      <c r="AL264" s="124">
        <f t="shared" ref="AL264:AL269" si="351">IFERROR(IF(AND(AA263="Impacto",AA264="Impacto"),(AL263-(+AL263*AD264)),IF(AND(AA264="Impacto",AA263="Probabilidad"),(AL263-(+AL263*AD264)),IF(AA264="Probabilidad",AL263,""))),"")</f>
        <v>0.8</v>
      </c>
      <c r="AM264" s="389"/>
      <c r="AN264" s="388"/>
      <c r="AO264" s="384"/>
      <c r="AP264" s="367"/>
      <c r="AQ264" s="120" t="s">
        <v>118</v>
      </c>
      <c r="AR264" s="134" t="s">
        <v>94</v>
      </c>
      <c r="AS264" s="134" t="s">
        <v>94</v>
      </c>
      <c r="AT264" s="134" t="s">
        <v>94</v>
      </c>
      <c r="AU264" s="134" t="s">
        <v>94</v>
      </c>
      <c r="AV264" s="371"/>
      <c r="AW264" s="142" t="s">
        <v>112</v>
      </c>
      <c r="AX264" s="128"/>
      <c r="AY264" s="129" t="s">
        <v>2868</v>
      </c>
      <c r="AZ264" s="130"/>
      <c r="BA264" s="143" t="s">
        <v>118</v>
      </c>
      <c r="BB264" s="128"/>
      <c r="BC264" s="128"/>
      <c r="BD264" s="128"/>
      <c r="BE264" s="373"/>
      <c r="BF264" s="374"/>
      <c r="BG264" s="374"/>
      <c r="BH264" s="131"/>
    </row>
    <row r="265" spans="1:1022" ht="87" customHeight="1" x14ac:dyDescent="0.3">
      <c r="A265" s="430">
        <v>81</v>
      </c>
      <c r="B265" s="433" t="s">
        <v>712</v>
      </c>
      <c r="C265" s="367"/>
      <c r="D265" s="433" t="s">
        <v>268</v>
      </c>
      <c r="E265" s="433" t="s">
        <v>289</v>
      </c>
      <c r="F265" s="427"/>
      <c r="G265" s="424"/>
      <c r="H265" s="368"/>
      <c r="I265" s="425"/>
      <c r="J265" s="136" t="s">
        <v>741</v>
      </c>
      <c r="K265" s="137" t="s">
        <v>1573</v>
      </c>
      <c r="L265" s="425"/>
      <c r="M265" s="425"/>
      <c r="N265" s="426"/>
      <c r="O265" s="369"/>
      <c r="P265" s="391"/>
      <c r="Q265" s="385"/>
      <c r="R265" s="393"/>
      <c r="S265" s="394"/>
      <c r="T265" s="385"/>
      <c r="U265" s="404"/>
      <c r="V265" s="136" t="s">
        <v>124</v>
      </c>
      <c r="W265" s="116" t="s">
        <v>1574</v>
      </c>
      <c r="X265" s="117" t="s">
        <v>1575</v>
      </c>
      <c r="Y265" s="118" t="s">
        <v>1568</v>
      </c>
      <c r="Z265" s="119" t="s">
        <v>906</v>
      </c>
      <c r="AA265" s="120" t="str">
        <f t="shared" si="5"/>
        <v>Probabilidad</v>
      </c>
      <c r="AB265" s="121" t="s">
        <v>727</v>
      </c>
      <c r="AC265" s="121" t="s">
        <v>728</v>
      </c>
      <c r="AD265" s="122" t="str">
        <f t="shared" si="6"/>
        <v>40%</v>
      </c>
      <c r="AE265" s="121" t="s">
        <v>729</v>
      </c>
      <c r="AF265" s="121" t="s">
        <v>730</v>
      </c>
      <c r="AG265" s="121" t="s">
        <v>731</v>
      </c>
      <c r="AH265" s="123">
        <f t="shared" ref="AH265:AH269" si="352">IFERROR(IF(AND(AA264="Probabilidad",AA265="Probabilidad"),(AI264-(+AI264*AD265)),IF(AND(AA265="Probabilidad",AA264="Impacto"),(AI264-(+AI264*AD265)),IF(AA265="Impacto",AI264,""))),"")</f>
        <v>0.10079999999999999</v>
      </c>
      <c r="AI265" s="122">
        <f t="shared" si="7"/>
        <v>0.10079999999999999</v>
      </c>
      <c r="AJ265" s="387"/>
      <c r="AK265" s="388"/>
      <c r="AL265" s="124">
        <f t="shared" si="351"/>
        <v>0.8</v>
      </c>
      <c r="AM265" s="389"/>
      <c r="AN265" s="388"/>
      <c r="AO265" s="384"/>
      <c r="AP265" s="367"/>
      <c r="AQ265" s="120" t="s">
        <v>128</v>
      </c>
      <c r="AR265" s="134" t="s">
        <v>94</v>
      </c>
      <c r="AS265" s="134" t="s">
        <v>94</v>
      </c>
      <c r="AT265" s="134" t="s">
        <v>94</v>
      </c>
      <c r="AU265" s="134" t="s">
        <v>94</v>
      </c>
      <c r="AV265" s="371"/>
      <c r="AW265" s="142" t="s">
        <v>124</v>
      </c>
      <c r="AX265" s="128"/>
      <c r="AY265" s="129" t="s">
        <v>2868</v>
      </c>
      <c r="AZ265" s="130"/>
      <c r="BA265" s="143" t="s">
        <v>128</v>
      </c>
      <c r="BB265" s="128"/>
      <c r="BC265" s="128"/>
      <c r="BD265" s="128"/>
      <c r="BE265" s="373"/>
      <c r="BF265" s="374"/>
      <c r="BG265" s="374"/>
      <c r="BH265" s="131"/>
    </row>
    <row r="266" spans="1:1022" ht="118.5" customHeight="1" x14ac:dyDescent="0.3">
      <c r="A266" s="430">
        <v>81</v>
      </c>
      <c r="B266" s="433" t="s">
        <v>712</v>
      </c>
      <c r="C266" s="367"/>
      <c r="D266" s="433" t="s">
        <v>268</v>
      </c>
      <c r="E266" s="433" t="s">
        <v>289</v>
      </c>
      <c r="F266" s="427"/>
      <c r="G266" s="424"/>
      <c r="H266" s="368"/>
      <c r="I266" s="425"/>
      <c r="J266" s="136" t="s">
        <v>749</v>
      </c>
      <c r="K266" s="137" t="s">
        <v>1576</v>
      </c>
      <c r="L266" s="425"/>
      <c r="M266" s="425"/>
      <c r="N266" s="426"/>
      <c r="O266" s="369"/>
      <c r="P266" s="391"/>
      <c r="Q266" s="385"/>
      <c r="R266" s="393"/>
      <c r="S266" s="394"/>
      <c r="T266" s="385"/>
      <c r="U266" s="404"/>
      <c r="V266" s="136" t="s">
        <v>131</v>
      </c>
      <c r="W266" s="116" t="s">
        <v>1577</v>
      </c>
      <c r="X266" s="117" t="s">
        <v>317</v>
      </c>
      <c r="Y266" s="118" t="s">
        <v>1568</v>
      </c>
      <c r="Z266" s="119" t="s">
        <v>906</v>
      </c>
      <c r="AA266" s="120" t="str">
        <f t="shared" si="5"/>
        <v>Probabilidad</v>
      </c>
      <c r="AB266" s="121" t="s">
        <v>740</v>
      </c>
      <c r="AC266" s="121" t="s">
        <v>728</v>
      </c>
      <c r="AD266" s="122" t="str">
        <f t="shared" si="6"/>
        <v>30%</v>
      </c>
      <c r="AE266" s="121" t="s">
        <v>729</v>
      </c>
      <c r="AF266" s="121" t="s">
        <v>730</v>
      </c>
      <c r="AG266" s="121" t="s">
        <v>731</v>
      </c>
      <c r="AH266" s="123">
        <f t="shared" si="352"/>
        <v>7.0559999999999984E-2</v>
      </c>
      <c r="AI266" s="122">
        <f t="shared" si="7"/>
        <v>7.0559999999999984E-2</v>
      </c>
      <c r="AJ266" s="387"/>
      <c r="AK266" s="388"/>
      <c r="AL266" s="124">
        <f t="shared" si="351"/>
        <v>0.8</v>
      </c>
      <c r="AM266" s="389"/>
      <c r="AN266" s="388"/>
      <c r="AO266" s="384"/>
      <c r="AP266" s="367"/>
      <c r="AQ266" s="120" t="s">
        <v>136</v>
      </c>
      <c r="AR266" s="134" t="s">
        <v>94</v>
      </c>
      <c r="AS266" s="134" t="s">
        <v>94</v>
      </c>
      <c r="AT266" s="134" t="s">
        <v>94</v>
      </c>
      <c r="AU266" s="134" t="s">
        <v>94</v>
      </c>
      <c r="AV266" s="371"/>
      <c r="AW266" s="142" t="s">
        <v>131</v>
      </c>
      <c r="AX266" s="128"/>
      <c r="AY266" s="129" t="s">
        <v>2868</v>
      </c>
      <c r="AZ266" s="130"/>
      <c r="BA266" s="143" t="s">
        <v>136</v>
      </c>
      <c r="BB266" s="128"/>
      <c r="BC266" s="128"/>
      <c r="BD266" s="128"/>
      <c r="BE266" s="373"/>
      <c r="BF266" s="374"/>
      <c r="BG266" s="374"/>
      <c r="BH266" s="131"/>
    </row>
    <row r="267" spans="1:1022" ht="82.5" customHeight="1" x14ac:dyDescent="0.3">
      <c r="A267" s="430">
        <v>81</v>
      </c>
      <c r="B267" s="433" t="s">
        <v>712</v>
      </c>
      <c r="C267" s="367"/>
      <c r="D267" s="433" t="s">
        <v>268</v>
      </c>
      <c r="E267" s="433" t="s">
        <v>289</v>
      </c>
      <c r="F267" s="427"/>
      <c r="G267" s="424"/>
      <c r="H267" s="368"/>
      <c r="I267" s="425"/>
      <c r="J267" s="136" t="s">
        <v>756</v>
      </c>
      <c r="K267" s="137" t="s">
        <v>1578</v>
      </c>
      <c r="L267" s="425"/>
      <c r="M267" s="425"/>
      <c r="N267" s="426"/>
      <c r="O267" s="369"/>
      <c r="P267" s="391"/>
      <c r="Q267" s="385"/>
      <c r="R267" s="393"/>
      <c r="S267" s="394"/>
      <c r="T267" s="385"/>
      <c r="U267" s="404"/>
      <c r="V267" s="136" t="s">
        <v>139</v>
      </c>
      <c r="W267" s="116" t="s">
        <v>1579</v>
      </c>
      <c r="X267" s="117" t="s">
        <v>1580</v>
      </c>
      <c r="Y267" s="118" t="s">
        <v>1568</v>
      </c>
      <c r="Z267" s="119" t="s">
        <v>906</v>
      </c>
      <c r="AA267" s="120" t="str">
        <f t="shared" si="5"/>
        <v>Probabilidad</v>
      </c>
      <c r="AB267" s="121" t="s">
        <v>727</v>
      </c>
      <c r="AC267" s="121" t="s">
        <v>728</v>
      </c>
      <c r="AD267" s="122" t="str">
        <f t="shared" si="6"/>
        <v>40%</v>
      </c>
      <c r="AE267" s="121" t="s">
        <v>729</v>
      </c>
      <c r="AF267" s="121" t="s">
        <v>730</v>
      </c>
      <c r="AG267" s="121" t="s">
        <v>731</v>
      </c>
      <c r="AH267" s="123">
        <f t="shared" si="352"/>
        <v>4.2335999999999985E-2</v>
      </c>
      <c r="AI267" s="122">
        <f t="shared" si="7"/>
        <v>4.2335999999999985E-2</v>
      </c>
      <c r="AJ267" s="387"/>
      <c r="AK267" s="388"/>
      <c r="AL267" s="124">
        <f t="shared" si="351"/>
        <v>0.8</v>
      </c>
      <c r="AM267" s="389"/>
      <c r="AN267" s="388"/>
      <c r="AO267" s="384"/>
      <c r="AP267" s="367"/>
      <c r="AQ267" s="120" t="s">
        <v>145</v>
      </c>
      <c r="AR267" s="134" t="s">
        <v>94</v>
      </c>
      <c r="AS267" s="134" t="s">
        <v>94</v>
      </c>
      <c r="AT267" s="134" t="s">
        <v>94</v>
      </c>
      <c r="AU267" s="134" t="s">
        <v>94</v>
      </c>
      <c r="AV267" s="371"/>
      <c r="AW267" s="142" t="s">
        <v>139</v>
      </c>
      <c r="AX267" s="128"/>
      <c r="AY267" s="129" t="s">
        <v>2868</v>
      </c>
      <c r="AZ267" s="130"/>
      <c r="BA267" s="143" t="s">
        <v>145</v>
      </c>
      <c r="BB267" s="128"/>
      <c r="BC267" s="128"/>
      <c r="BD267" s="128"/>
      <c r="BE267" s="373"/>
      <c r="BF267" s="374"/>
      <c r="BG267" s="374"/>
      <c r="BH267" s="131"/>
    </row>
    <row r="268" spans="1:1022" ht="18.95" customHeight="1" x14ac:dyDescent="0.3">
      <c r="A268" s="430">
        <v>81</v>
      </c>
      <c r="B268" s="433" t="s">
        <v>712</v>
      </c>
      <c r="C268" s="367"/>
      <c r="D268" s="433" t="s">
        <v>268</v>
      </c>
      <c r="E268" s="433" t="s">
        <v>289</v>
      </c>
      <c r="F268" s="427"/>
      <c r="G268" s="424"/>
      <c r="H268" s="368"/>
      <c r="I268" s="425"/>
      <c r="J268" s="136" t="s">
        <v>757</v>
      </c>
      <c r="K268" s="137"/>
      <c r="L268" s="425"/>
      <c r="M268" s="425"/>
      <c r="N268" s="426"/>
      <c r="O268" s="369"/>
      <c r="P268" s="391"/>
      <c r="Q268" s="385"/>
      <c r="R268" s="393"/>
      <c r="S268" s="394"/>
      <c r="T268" s="385"/>
      <c r="U268" s="404"/>
      <c r="V268" s="136" t="s">
        <v>150</v>
      </c>
      <c r="W268" s="116"/>
      <c r="X268" s="117"/>
      <c r="Y268" s="118"/>
      <c r="Z268" s="116"/>
      <c r="AA268" s="120" t="str">
        <f t="shared" si="5"/>
        <v/>
      </c>
      <c r="AB268" s="121"/>
      <c r="AC268" s="121"/>
      <c r="AD268" s="122" t="str">
        <f t="shared" si="6"/>
        <v/>
      </c>
      <c r="AE268" s="121"/>
      <c r="AF268" s="121"/>
      <c r="AG268" s="121"/>
      <c r="AH268" s="123" t="str">
        <f t="shared" si="352"/>
        <v/>
      </c>
      <c r="AI268" s="122" t="str">
        <f t="shared" si="7"/>
        <v/>
      </c>
      <c r="AJ268" s="387"/>
      <c r="AK268" s="388"/>
      <c r="AL268" s="124" t="str">
        <f t="shared" si="351"/>
        <v/>
      </c>
      <c r="AM268" s="389"/>
      <c r="AN268" s="388"/>
      <c r="AO268" s="384"/>
      <c r="AP268" s="367"/>
      <c r="AQ268" s="120" t="s">
        <v>155</v>
      </c>
      <c r="AR268" s="119"/>
      <c r="AS268" s="119"/>
      <c r="AT268" s="126"/>
      <c r="AU268" s="119"/>
      <c r="AV268" s="371"/>
      <c r="AW268" s="142" t="s">
        <v>150</v>
      </c>
      <c r="AX268" s="128"/>
      <c r="AY268" s="129"/>
      <c r="AZ268" s="130"/>
      <c r="BA268" s="143" t="s">
        <v>155</v>
      </c>
      <c r="BB268" s="128"/>
      <c r="BC268" s="128"/>
      <c r="BD268" s="128"/>
      <c r="BE268" s="373"/>
      <c r="BF268" s="374"/>
      <c r="BG268" s="374"/>
      <c r="BH268" s="131"/>
    </row>
    <row r="269" spans="1:1022" ht="23.1" customHeight="1" x14ac:dyDescent="0.3">
      <c r="A269" s="431">
        <v>81</v>
      </c>
      <c r="B269" s="434" t="s">
        <v>712</v>
      </c>
      <c r="C269" s="367"/>
      <c r="D269" s="434"/>
      <c r="E269" s="434" t="s">
        <v>289</v>
      </c>
      <c r="F269" s="427"/>
      <c r="G269" s="424"/>
      <c r="H269" s="368"/>
      <c r="I269" s="425"/>
      <c r="J269" s="136" t="s">
        <v>758</v>
      </c>
      <c r="K269" s="137"/>
      <c r="L269" s="425"/>
      <c r="M269" s="425"/>
      <c r="N269" s="426"/>
      <c r="O269" s="369"/>
      <c r="P269" s="392"/>
      <c r="Q269" s="385"/>
      <c r="R269" s="393"/>
      <c r="S269" s="394"/>
      <c r="T269" s="385"/>
      <c r="U269" s="405"/>
      <c r="V269" s="136" t="s">
        <v>161</v>
      </c>
      <c r="W269" s="116"/>
      <c r="X269" s="117"/>
      <c r="Y269" s="118"/>
      <c r="Z269" s="116"/>
      <c r="AA269" s="120" t="str">
        <f t="shared" si="5"/>
        <v/>
      </c>
      <c r="AB269" s="121"/>
      <c r="AC269" s="121"/>
      <c r="AD269" s="122" t="str">
        <f t="shared" si="6"/>
        <v/>
      </c>
      <c r="AE269" s="121"/>
      <c r="AF269" s="121"/>
      <c r="AG269" s="121"/>
      <c r="AH269" s="123" t="str">
        <f t="shared" si="352"/>
        <v/>
      </c>
      <c r="AI269" s="122" t="str">
        <f t="shared" si="7"/>
        <v/>
      </c>
      <c r="AJ269" s="387"/>
      <c r="AK269" s="388"/>
      <c r="AL269" s="124" t="str">
        <f t="shared" si="351"/>
        <v/>
      </c>
      <c r="AM269" s="389"/>
      <c r="AN269" s="388"/>
      <c r="AO269" s="384"/>
      <c r="AP269" s="367"/>
      <c r="AQ269" s="120" t="s">
        <v>162</v>
      </c>
      <c r="AR269" s="119"/>
      <c r="AS269" s="119"/>
      <c r="AT269" s="126"/>
      <c r="AU269" s="119"/>
      <c r="AV269" s="372"/>
      <c r="AW269" s="142" t="s">
        <v>161</v>
      </c>
      <c r="AX269" s="128"/>
      <c r="AY269" s="129"/>
      <c r="AZ269" s="130"/>
      <c r="BA269" s="143" t="s">
        <v>162</v>
      </c>
      <c r="BB269" s="128"/>
      <c r="BC269" s="128"/>
      <c r="BD269" s="128"/>
      <c r="BE269" s="373"/>
      <c r="BF269" s="374"/>
      <c r="BG269" s="374"/>
      <c r="BH269" s="131"/>
    </row>
    <row r="270" spans="1:1022" s="144" customFormat="1" ht="69.95" customHeight="1" x14ac:dyDescent="0.25">
      <c r="A270" s="429">
        <v>82</v>
      </c>
      <c r="B270" s="432" t="s">
        <v>712</v>
      </c>
      <c r="C270" s="367" t="s">
        <v>1541</v>
      </c>
      <c r="D270" s="432" t="s">
        <v>268</v>
      </c>
      <c r="E270" s="432" t="s">
        <v>289</v>
      </c>
      <c r="F270" s="427" t="s">
        <v>1542</v>
      </c>
      <c r="G270" s="424" t="s">
        <v>893</v>
      </c>
      <c r="H270" s="368" t="str">
        <f>IF(B270="Seguridad_Información","Posibilidad de "&amp;C270&amp;"con "&amp;M270&amp;" "&amp;"por"&amp;" "&amp;I270&amp;" "&amp;"debido a"&amp;" "&amp;L270,"Posibilidad de"&amp;" "&amp;M270&amp;" "&amp;"por"&amp;" "&amp;I270&amp;" debido a"&amp;" "&amp;L270)</f>
        <v>Posibilidad de Afectación Económica y Reputacional por activos sin asignación de Depositarios Provisionales y/o Liquidadores debido a inexistencia de depositarios de acuerdo con las necesidades o falencias del sistema en el proceso de asignación</v>
      </c>
      <c r="I270" s="425" t="s">
        <v>1581</v>
      </c>
      <c r="J270" s="136" t="s">
        <v>717</v>
      </c>
      <c r="K270" s="137" t="s">
        <v>1582</v>
      </c>
      <c r="L270" s="425" t="s">
        <v>1583</v>
      </c>
      <c r="M270" s="425" t="s">
        <v>763</v>
      </c>
      <c r="N270" s="426" t="s">
        <v>1584</v>
      </c>
      <c r="O270" s="369" t="s">
        <v>765</v>
      </c>
      <c r="P270" s="390" t="str">
        <f>IF(OR($O270=[3]Tabla_Probabilidad!$D$30,$O270=[3]Tabla_Probabilidad!$D$32,$O270=[3]Tabla_Probabilidad!$J$32),"Muy Baja",IF(OR($O270=[3]Tabla_Probabilidad!$E$30,$O270=[3]Tabla_Probabilidad!$E$32,$O270=[3]Tabla_Probabilidad!$K$32),"Baja",IF(OR($O270=[3]Tabla_Probabilidad!$F$30,$O270=[3]Tabla_Probabilidad!$F$32,$O270=[3]Tabla_Probabilidad!$L$32),"Media",IF(OR($O270=[3]Tabla_Probabilidad!$G$30,$O270=[3]Tabla_Probabilidad!$G$32,$O270=[3]Tabla_Probabilidad!$M$32),"Alta",IF(OR($O270=[3]Tabla_Probabilidad!$H$30,$O270=[3]Tabla_Probabilidad!$H$32,$O270=[3]Tabla_Probabilidad!$N$32),"Muy Alta","")))))</f>
        <v>Alta</v>
      </c>
      <c r="Q270" s="385">
        <f t="shared" ref="Q270" si="353">IF(P270="","",IF(P270="Muy Baja",0.2,IF(P270="Baja",0.4,IF(P270="Media",0.6,IF(P270="Alta",0.8,IF(P270="Muy Alta",1,))))))</f>
        <v>0.8</v>
      </c>
      <c r="R270" s="393" t="s">
        <v>1565</v>
      </c>
      <c r="S270" s="394" t="str">
        <f>IF(OR($R270=[3]Tabla_Impacto!$D$24,$R270=[3]Tabla_Impacto!$D$27,$R270=[3]Tabla_Impacto!$J$24,$R270=[3]Tabla_Impacto!$P$26,$R270=[3]Tabla_Impacto!$V$26,$R270=[3]Tabla_Impacto!$AB$26),"Leve",IF(OR($R270=[3]Tabla_Impacto!$E$24,$R270=[3]Tabla_Impacto!$E$27,$R270=[3]Tabla_Impacto!$K$24,$R270=[3]Tabla_Impacto!$Q$26,$R270=[3]Tabla_Impacto!$W$26,$R270=[3]Tabla_Impacto!$AC$26),"Menor",IF(OR($R270=[3]Tabla_Impacto!$F$24,$R270=[3]Tabla_Impacto!$F$27,$R270=[3]Tabla_Impacto!$L$24,$R270=[3]Tabla_Impacto!$R$26,$R270=[3]Tabla_Impacto!$X$26,$R270=[3]Tabla_Impacto!$AD$26),"Moderado",IF(OR($R270=[3]Tabla_Impacto!$G$24,$R270=[3]Tabla_Impacto!$G$27,$R270=[3]Tabla_Impacto!$M$24,$R270=[3]Tabla_Impacto!$S$26,$R270=[3]Tabla_Impacto!$Y$26,$R270=[3]Tabla_Impacto!$AE$26),"Mayor",IF(OR($R270=[3]Tabla_Impacto!$H$24,$R270=[3]Tabla_Impacto!$H$27,$R270=[3]Tabla_Impacto!$N$24,$R270=[3]Tabla_Impacto!$T$26,$R270=[3]Tabla_Impacto!$Z$26,$R270=[3]Tabla_Impacto!$AF$26),"Catastrófico","")))))</f>
        <v>Mayor</v>
      </c>
      <c r="T270" s="385">
        <f t="shared" ref="T270" si="354">IF(S270="","",IF(S270="Leve",0.2,IF(S270="Menor",0.4,IF(S270="Moderado",0.6,IF(S270="Mayor",0.8,IF(S270="Catastrófico",1,))))))</f>
        <v>0.8</v>
      </c>
      <c r="U270" s="403" t="str">
        <f t="shared" ref="U270" si="355">IF(OR(AND(P270="Muy Baja",S270="Leve"),AND(P270="Muy Baja",S270="Menor"),AND(P270="Baja",S270="Leve")),"Bajo",IF(OR(AND(P270="Muy baja",S270="Moderado"),AND(P270="Baja",S270="Menor"),AND(P270="Baja",S270="Moderado"),AND(P270="Media",S270="Leve"),AND(P270="Media",S270="Menor"),AND(P270="Media",S270="Moderado"),AND(P270="Alta",S270="Leve"),AND(P270="Alta",S270="Menor")),"Moderado",IF(OR(AND(P270="Muy Baja",S270="Mayor"),AND(P270="Baja",S270="Mayor"),AND(P270="Media",S270="Mayor"),AND(P270="Alta",S270="Moderado"),AND(P270="Alta",S270="Mayor"),AND(P270="Muy Alta",S270="Leve"),AND(P270="Muy Alta",S270="Menor"),AND(P270="Muy Alta",S270="Moderado"),AND(P270="Muy Alta",S270="Mayor")),"Alto",IF(OR(AND(P270="Muy Baja",S270="Catastrófico"),AND(P270="Baja",S270="Catastrófico"),AND(P270="Media",S270="Catastrófico"),AND(P270="Alta",S270="Catastrófico"),AND(P270="Muy Alta",S270="Catastrófico")),"Extremo",""))))</f>
        <v>Alto</v>
      </c>
      <c r="V270" s="136" t="s">
        <v>91</v>
      </c>
      <c r="W270" s="116" t="s">
        <v>903</v>
      </c>
      <c r="X270" s="117" t="s">
        <v>904</v>
      </c>
      <c r="Y270" s="118" t="s">
        <v>905</v>
      </c>
      <c r="Z270" s="119" t="s">
        <v>906</v>
      </c>
      <c r="AA270" s="120" t="str">
        <f t="shared" si="5"/>
        <v>Probabilidad</v>
      </c>
      <c r="AB270" s="121" t="s">
        <v>727</v>
      </c>
      <c r="AC270" s="121" t="s">
        <v>728</v>
      </c>
      <c r="AD270" s="122" t="str">
        <f t="shared" si="6"/>
        <v>40%</v>
      </c>
      <c r="AE270" s="121" t="s">
        <v>729</v>
      </c>
      <c r="AF270" s="121" t="s">
        <v>730</v>
      </c>
      <c r="AG270" s="121" t="s">
        <v>731</v>
      </c>
      <c r="AH270" s="123">
        <f>IFERROR(IF(AA270="Probabilidad",(Q270-(+Q270*AD270)),IF(AA270="Impacto",Q270,"")),"")</f>
        <v>0.48</v>
      </c>
      <c r="AI270" s="122">
        <f t="shared" si="7"/>
        <v>0.48</v>
      </c>
      <c r="AJ270" s="387" t="str">
        <f t="shared" ref="AJ270" si="356">IFERROR(IF(AK270="","",IF(AK270&lt;=0.2,"Muy Baja",IF(AK270&lt;=0.4,"Baja",IF(AK270&lt;=0.6,"Media",IF(AK270&lt;=0.8,"Alta","Muy Alta"))))),"")</f>
        <v>Baja</v>
      </c>
      <c r="AK270" s="388">
        <f t="shared" ref="AK270" si="357">IFERROR(LOOKUP(MAX(AI270:AI276)+1,(AI270:AI276)),"")</f>
        <v>0.33599999999999997</v>
      </c>
      <c r="AL270" s="124">
        <f>IFERROR(IF(AA270="Impacto",(T270-(+T270*AD270)),IF(AA270="Probabilidad",T270,"")),"")</f>
        <v>0.8</v>
      </c>
      <c r="AM270" s="389" t="str">
        <f t="shared" ref="AM270" si="358">IFERROR(IF(AN270="","",IF(AN270&lt;=0.2,"Leve",IF(AN270&lt;=0.4,"Menor",IF(AN270&lt;=0.6,"Moderado",IF(AN270&lt;=0.8,"Mayor","Catastrófico"))))),"")</f>
        <v>Moderado</v>
      </c>
      <c r="AN270" s="388">
        <f t="shared" ref="AN270" si="359">IFERROR(LOOKUP(MAX(AL270:AL276)+1,(AL270:AL276)),"")</f>
        <v>0.60000000000000009</v>
      </c>
      <c r="AO270" s="384" t="str">
        <f t="shared" ref="AO270" si="360">IFERROR(IF(OR(AND(AJ270="Muy Baja",AM270="Leve"),AND(AJ270="Muy Baja",AM270="Menor"),AND(AJ270="Baja",AM270="Leve")),"Bajo",IF(OR(AND(AJ270="Muy baja",AM270="Moderado"),AND(AJ270="Baja",AM270="Menor"),AND(AJ270="Baja",AM270="Moderado"),AND(AJ270="Media",AM270="Leve"),AND(AJ270="Media",AM270="Menor"),AND(AJ270="Media",AM270="Moderado"),AND(AJ270="Alta",AM270="Leve"),AND(AJ270="Alta",AM270="Menor")),"Moderado",IF(OR(AND(AJ270="Muy Baja",AM270="Mayor"),AND(AJ270="Baja",AM270="Mayor"),AND(AJ270="Media",AM270="Mayor"),AND(AJ270="Alta",AM270="Moderado"),AND(AJ270="Alta",AM270="Mayor"),AND(AJ270="Muy Alta",AM270="Leve"),AND(AJ270="Muy Alta",AM270="Menor"),AND(AJ270="Muy Alta",AM270="Moderado"),AND(AJ270="Muy Alta",AM270="Mayor")),"Alto",IF(OR(AND(AJ270="Muy Baja",AM270="Catastrófico"),AND(AJ270="Baja",AM270="Catastrófico"),AND(AJ270="Media",AM270="Catastrófico"),AND(AJ270="Alta",AM270="Catastrófico"),AND(AJ270="Muy Alta",AM270="Catastrófico")),"Extremo","")))),"")</f>
        <v>Moderado</v>
      </c>
      <c r="AP270" s="367" t="s">
        <v>104</v>
      </c>
      <c r="AQ270" s="120" t="s">
        <v>105</v>
      </c>
      <c r="AR270" s="119" t="s">
        <v>907</v>
      </c>
      <c r="AS270" s="119" t="s">
        <v>298</v>
      </c>
      <c r="AT270" s="126" t="s">
        <v>908</v>
      </c>
      <c r="AU270" s="127" t="s">
        <v>733</v>
      </c>
      <c r="AV270" s="370" t="s">
        <v>1585</v>
      </c>
      <c r="AW270" s="142" t="s">
        <v>91</v>
      </c>
      <c r="AX270" s="264" t="s">
        <v>2866</v>
      </c>
      <c r="AY270" s="268" t="s">
        <v>3667</v>
      </c>
      <c r="AZ270" s="269" t="s">
        <v>3668</v>
      </c>
      <c r="BA270" s="143" t="s">
        <v>105</v>
      </c>
      <c r="BB270" s="264" t="s">
        <v>2866</v>
      </c>
      <c r="BC270" s="268" t="s">
        <v>3667</v>
      </c>
      <c r="BD270" s="269" t="s">
        <v>3668</v>
      </c>
      <c r="BE270" s="373" t="s">
        <v>2891</v>
      </c>
      <c r="BF270" s="374"/>
      <c r="BG270" s="374"/>
      <c r="BH270" s="131"/>
      <c r="BI270" s="90"/>
      <c r="BJ270" s="90"/>
      <c r="BK270" s="90"/>
      <c r="BL270" s="90"/>
      <c r="BM270" s="90"/>
      <c r="BN270" s="90"/>
      <c r="BO270" s="90"/>
      <c r="BP270" s="90"/>
      <c r="BQ270" s="90"/>
      <c r="BR270" s="90"/>
      <c r="BS270" s="90"/>
      <c r="BT270" s="90"/>
      <c r="BU270" s="90"/>
      <c r="BV270" s="90"/>
      <c r="BW270" s="90"/>
      <c r="BX270" s="90"/>
      <c r="BY270" s="90"/>
      <c r="BZ270" s="90"/>
      <c r="CA270" s="90"/>
      <c r="CB270" s="90"/>
      <c r="CC270" s="90"/>
      <c r="CD270" s="90"/>
      <c r="CE270" s="90"/>
      <c r="CF270" s="90"/>
      <c r="CG270" s="90"/>
      <c r="CH270" s="90"/>
      <c r="CI270" s="90"/>
      <c r="CJ270" s="90"/>
      <c r="CK270" s="90"/>
      <c r="CL270" s="90"/>
      <c r="CM270" s="90"/>
      <c r="CN270" s="90"/>
      <c r="CO270" s="90"/>
      <c r="CP270" s="90"/>
      <c r="CQ270" s="90"/>
      <c r="CR270" s="90"/>
      <c r="CS270" s="90"/>
      <c r="CT270" s="90"/>
      <c r="CU270" s="90"/>
      <c r="CV270" s="90"/>
      <c r="CW270" s="90"/>
      <c r="CX270" s="90"/>
      <c r="CY270" s="90"/>
      <c r="CZ270" s="90"/>
      <c r="DA270" s="90"/>
      <c r="DB270" s="90"/>
      <c r="DC270" s="90"/>
      <c r="DD270" s="90"/>
      <c r="DE270" s="90"/>
      <c r="DF270" s="90"/>
      <c r="DG270" s="90"/>
      <c r="DH270" s="90"/>
      <c r="DI270" s="90"/>
      <c r="DJ270" s="90"/>
      <c r="DK270" s="90"/>
      <c r="DL270" s="90"/>
      <c r="DM270" s="90"/>
      <c r="DN270" s="90"/>
      <c r="DO270" s="90"/>
      <c r="DP270" s="90"/>
      <c r="DQ270" s="90"/>
      <c r="DR270" s="90"/>
      <c r="DS270" s="90"/>
      <c r="DT270" s="90"/>
      <c r="DU270" s="90"/>
      <c r="DV270" s="90"/>
      <c r="DW270" s="90"/>
      <c r="DX270" s="90"/>
      <c r="DY270" s="90"/>
      <c r="DZ270" s="90"/>
      <c r="EA270" s="90"/>
      <c r="EB270" s="90"/>
      <c r="EC270" s="90"/>
      <c r="ED270" s="90"/>
      <c r="EE270" s="90"/>
      <c r="EF270" s="90"/>
      <c r="EG270" s="90"/>
      <c r="EH270" s="90"/>
      <c r="EI270" s="90"/>
      <c r="EJ270" s="90"/>
      <c r="EK270" s="90"/>
      <c r="EL270" s="90"/>
      <c r="EM270" s="90"/>
      <c r="EN270" s="90"/>
      <c r="EO270" s="90"/>
      <c r="EP270" s="90"/>
      <c r="EQ270" s="90"/>
      <c r="ER270" s="90"/>
      <c r="ES270" s="90"/>
      <c r="ET270" s="90"/>
      <c r="EU270" s="90"/>
      <c r="EV270" s="90"/>
      <c r="EW270" s="90"/>
      <c r="EX270" s="90"/>
      <c r="EY270" s="90"/>
      <c r="EZ270" s="90"/>
      <c r="FA270" s="90"/>
      <c r="FB270" s="90"/>
      <c r="FC270" s="90"/>
      <c r="FD270" s="90"/>
      <c r="FE270" s="90"/>
      <c r="FF270" s="90"/>
      <c r="FG270" s="90"/>
      <c r="FH270" s="90"/>
      <c r="FI270" s="90"/>
      <c r="FJ270" s="90"/>
      <c r="FK270" s="90"/>
      <c r="FL270" s="90"/>
      <c r="FM270" s="90"/>
      <c r="FN270" s="90"/>
      <c r="FO270" s="90"/>
      <c r="FP270" s="90"/>
      <c r="FQ270" s="90"/>
      <c r="FR270" s="90"/>
      <c r="FS270" s="90"/>
      <c r="FT270" s="90"/>
      <c r="FU270" s="90"/>
      <c r="FV270" s="90"/>
      <c r="FW270" s="90"/>
      <c r="FX270" s="90"/>
      <c r="FY270" s="90"/>
      <c r="FZ270" s="90"/>
      <c r="GA270" s="90"/>
      <c r="GB270" s="90"/>
      <c r="GC270" s="90"/>
      <c r="GD270" s="90"/>
      <c r="GE270" s="90"/>
      <c r="GF270" s="90"/>
      <c r="GG270" s="90"/>
      <c r="GH270" s="90"/>
      <c r="GI270" s="90"/>
      <c r="GJ270" s="90"/>
      <c r="GK270" s="90"/>
      <c r="GL270" s="90"/>
      <c r="GM270" s="90"/>
      <c r="GN270" s="90"/>
      <c r="GO270" s="90"/>
      <c r="GP270" s="90"/>
      <c r="GQ270" s="90"/>
      <c r="GR270" s="90"/>
      <c r="GS270" s="90"/>
      <c r="GT270" s="90"/>
      <c r="GU270" s="90"/>
      <c r="GV270" s="90"/>
      <c r="GW270" s="90"/>
      <c r="GX270" s="90"/>
      <c r="GY270" s="90"/>
      <c r="GZ270" s="90"/>
      <c r="HA270" s="90"/>
      <c r="HB270" s="90"/>
      <c r="HC270" s="90"/>
      <c r="HD270" s="90"/>
      <c r="HE270" s="90"/>
      <c r="HF270" s="90"/>
      <c r="HG270" s="90"/>
      <c r="HH270" s="90"/>
      <c r="HI270" s="90"/>
      <c r="HJ270" s="90"/>
      <c r="HK270" s="90"/>
      <c r="HL270" s="90"/>
      <c r="HM270" s="90"/>
      <c r="HN270" s="90"/>
      <c r="HO270" s="90"/>
      <c r="HP270" s="90"/>
      <c r="HQ270" s="90"/>
      <c r="HR270" s="90"/>
      <c r="HS270" s="90"/>
      <c r="HT270" s="90"/>
      <c r="HU270" s="90"/>
      <c r="HV270" s="90"/>
      <c r="HW270" s="90"/>
      <c r="HX270" s="90"/>
      <c r="HY270" s="90"/>
      <c r="HZ270" s="90"/>
      <c r="IA270" s="90"/>
      <c r="IB270" s="90"/>
      <c r="IC270" s="90"/>
      <c r="ID270" s="90"/>
      <c r="IE270" s="90"/>
      <c r="IF270" s="90"/>
      <c r="IG270" s="90"/>
      <c r="IH270" s="90"/>
      <c r="II270" s="90"/>
      <c r="IJ270" s="90"/>
      <c r="IK270" s="90"/>
      <c r="IL270" s="90"/>
      <c r="IM270" s="90"/>
      <c r="IN270" s="90"/>
      <c r="IO270" s="90"/>
      <c r="IP270" s="90"/>
      <c r="IQ270" s="90"/>
      <c r="IR270" s="90"/>
      <c r="IS270" s="90"/>
      <c r="IT270" s="90"/>
      <c r="IU270" s="90"/>
      <c r="IV270" s="90"/>
      <c r="IW270" s="90"/>
      <c r="IX270" s="90"/>
      <c r="IY270" s="90"/>
      <c r="IZ270" s="90"/>
      <c r="JA270" s="90"/>
      <c r="JB270" s="90"/>
      <c r="JC270" s="90"/>
      <c r="JD270" s="90"/>
      <c r="JE270" s="90"/>
      <c r="JF270" s="90"/>
      <c r="JG270" s="90"/>
      <c r="JH270" s="90"/>
      <c r="JI270" s="90"/>
      <c r="JJ270" s="90"/>
      <c r="JK270" s="90"/>
      <c r="JL270" s="90"/>
      <c r="JM270" s="90"/>
      <c r="JN270" s="90"/>
      <c r="JO270" s="90"/>
      <c r="JP270" s="90"/>
      <c r="JQ270" s="90"/>
      <c r="JR270" s="90"/>
      <c r="JS270" s="90"/>
      <c r="JT270" s="90"/>
      <c r="JU270" s="90"/>
      <c r="JV270" s="90"/>
      <c r="JW270" s="90"/>
      <c r="JX270" s="90"/>
      <c r="JY270" s="90"/>
      <c r="JZ270" s="90"/>
      <c r="KA270" s="90"/>
      <c r="KB270" s="90"/>
      <c r="KC270" s="90"/>
      <c r="KD270" s="90"/>
      <c r="KE270" s="90"/>
      <c r="KF270" s="90"/>
      <c r="KG270" s="90"/>
      <c r="KH270" s="90"/>
      <c r="KI270" s="90"/>
      <c r="KJ270" s="90"/>
      <c r="KK270" s="90"/>
      <c r="KL270" s="90"/>
      <c r="KM270" s="90"/>
      <c r="KN270" s="90"/>
      <c r="KO270" s="90"/>
      <c r="KP270" s="90"/>
      <c r="KQ270" s="90"/>
      <c r="KR270" s="90"/>
      <c r="KS270" s="90"/>
      <c r="KT270" s="90"/>
      <c r="KU270" s="90"/>
      <c r="KV270" s="90"/>
      <c r="KW270" s="90"/>
      <c r="KX270" s="90"/>
      <c r="KY270" s="90"/>
      <c r="KZ270" s="90"/>
      <c r="LA270" s="90"/>
      <c r="LB270" s="90"/>
      <c r="LC270" s="90"/>
      <c r="LD270" s="90"/>
      <c r="LE270" s="90"/>
      <c r="LF270" s="90"/>
      <c r="LG270" s="90"/>
      <c r="LH270" s="90"/>
      <c r="LI270" s="90"/>
      <c r="LJ270" s="90"/>
      <c r="LK270" s="90"/>
      <c r="LL270" s="90"/>
      <c r="LM270" s="90"/>
      <c r="LN270" s="90"/>
      <c r="LO270" s="90"/>
      <c r="LP270" s="90"/>
      <c r="LQ270" s="90"/>
      <c r="LR270" s="90"/>
      <c r="LS270" s="90"/>
      <c r="LT270" s="90"/>
      <c r="LU270" s="90"/>
      <c r="LV270" s="90"/>
      <c r="LW270" s="90"/>
      <c r="LX270" s="90"/>
      <c r="LY270" s="90"/>
      <c r="LZ270" s="90"/>
      <c r="MA270" s="90"/>
      <c r="MB270" s="90"/>
      <c r="MC270" s="90"/>
      <c r="MD270" s="90"/>
      <c r="ME270" s="90"/>
      <c r="MF270" s="90"/>
      <c r="MG270" s="90"/>
      <c r="MH270" s="90"/>
      <c r="MI270" s="90"/>
      <c r="MJ270" s="90"/>
      <c r="MK270" s="90"/>
      <c r="ML270" s="90"/>
      <c r="MM270" s="90"/>
      <c r="MN270" s="90"/>
      <c r="MO270" s="90"/>
      <c r="MP270" s="90"/>
      <c r="MQ270" s="90"/>
      <c r="MR270" s="90"/>
      <c r="MS270" s="90"/>
      <c r="MT270" s="90"/>
      <c r="MU270" s="90"/>
      <c r="MV270" s="90"/>
      <c r="MW270" s="90"/>
      <c r="MX270" s="90"/>
      <c r="MY270" s="90"/>
      <c r="MZ270" s="90"/>
      <c r="NA270" s="90"/>
      <c r="NB270" s="90"/>
      <c r="NC270" s="90"/>
      <c r="ND270" s="90"/>
      <c r="NE270" s="90"/>
      <c r="NF270" s="90"/>
      <c r="NG270" s="90"/>
      <c r="NH270" s="90"/>
      <c r="NI270" s="90"/>
      <c r="NJ270" s="90"/>
      <c r="NK270" s="90"/>
      <c r="NL270" s="90"/>
      <c r="NM270" s="90"/>
      <c r="NN270" s="90"/>
      <c r="NO270" s="90"/>
      <c r="NP270" s="90"/>
      <c r="NQ270" s="90"/>
      <c r="NR270" s="90"/>
      <c r="NS270" s="90"/>
      <c r="NT270" s="90"/>
      <c r="NU270" s="90"/>
      <c r="NV270" s="90"/>
      <c r="NW270" s="90"/>
      <c r="NX270" s="90"/>
      <c r="NY270" s="90"/>
      <c r="NZ270" s="90"/>
      <c r="OA270" s="90"/>
      <c r="OB270" s="90"/>
      <c r="OC270" s="90"/>
      <c r="OD270" s="90"/>
      <c r="OE270" s="90"/>
      <c r="OF270" s="90"/>
      <c r="OG270" s="90"/>
      <c r="OH270" s="90"/>
      <c r="OI270" s="90"/>
      <c r="OJ270" s="90"/>
      <c r="OK270" s="90"/>
      <c r="OL270" s="90"/>
      <c r="OM270" s="90"/>
      <c r="ON270" s="90"/>
      <c r="OO270" s="90"/>
      <c r="OP270" s="90"/>
      <c r="OQ270" s="90"/>
      <c r="OR270" s="90"/>
      <c r="OS270" s="90"/>
      <c r="OT270" s="90"/>
      <c r="OU270" s="90"/>
      <c r="OV270" s="90"/>
      <c r="OW270" s="90"/>
      <c r="OX270" s="90"/>
      <c r="OY270" s="90"/>
      <c r="OZ270" s="90"/>
      <c r="PA270" s="90"/>
      <c r="PB270" s="90"/>
      <c r="PC270" s="90"/>
      <c r="PD270" s="90"/>
      <c r="PE270" s="90"/>
      <c r="PF270" s="90"/>
      <c r="PG270" s="90"/>
      <c r="PH270" s="90"/>
      <c r="PI270" s="90"/>
      <c r="PJ270" s="90"/>
      <c r="PK270" s="90"/>
      <c r="PL270" s="90"/>
      <c r="PM270" s="90"/>
      <c r="PN270" s="90"/>
      <c r="PO270" s="90"/>
      <c r="PP270" s="90"/>
      <c r="PQ270" s="90"/>
      <c r="PR270" s="90"/>
      <c r="PS270" s="90"/>
      <c r="PT270" s="90"/>
      <c r="PU270" s="90"/>
      <c r="PV270" s="90"/>
      <c r="PW270" s="90"/>
      <c r="PX270" s="90"/>
      <c r="PY270" s="90"/>
      <c r="PZ270" s="90"/>
      <c r="QA270" s="90"/>
      <c r="QB270" s="90"/>
      <c r="QC270" s="90"/>
      <c r="QD270" s="90"/>
      <c r="QE270" s="90"/>
      <c r="QF270" s="90"/>
      <c r="QG270" s="90"/>
      <c r="QH270" s="90"/>
      <c r="QI270" s="90"/>
      <c r="QJ270" s="90"/>
      <c r="QK270" s="90"/>
      <c r="QL270" s="90"/>
      <c r="QM270" s="90"/>
      <c r="QN270" s="90"/>
      <c r="QO270" s="90"/>
      <c r="QP270" s="90"/>
      <c r="QQ270" s="90"/>
      <c r="QR270" s="90"/>
      <c r="QS270" s="90"/>
      <c r="QT270" s="90"/>
      <c r="QU270" s="90"/>
      <c r="QV270" s="90"/>
      <c r="QW270" s="90"/>
      <c r="QX270" s="90"/>
      <c r="QY270" s="90"/>
      <c r="QZ270" s="90"/>
      <c r="RA270" s="90"/>
      <c r="RB270" s="90"/>
      <c r="RC270" s="90"/>
      <c r="RD270" s="90"/>
      <c r="RE270" s="90"/>
      <c r="RF270" s="90"/>
      <c r="RG270" s="90"/>
      <c r="RH270" s="90"/>
      <c r="RI270" s="90"/>
      <c r="RJ270" s="90"/>
      <c r="RK270" s="90"/>
      <c r="RL270" s="90"/>
      <c r="RM270" s="90"/>
      <c r="RN270" s="90"/>
      <c r="RO270" s="90"/>
      <c r="RP270" s="90"/>
      <c r="RQ270" s="90"/>
      <c r="RR270" s="90"/>
      <c r="RS270" s="90"/>
      <c r="RT270" s="90"/>
      <c r="RU270" s="90"/>
      <c r="RV270" s="90"/>
      <c r="RW270" s="90"/>
      <c r="RX270" s="90"/>
      <c r="RY270" s="90"/>
      <c r="RZ270" s="90"/>
      <c r="SA270" s="90"/>
      <c r="SB270" s="90"/>
      <c r="SC270" s="90"/>
      <c r="SD270" s="90"/>
      <c r="SE270" s="90"/>
      <c r="SF270" s="90"/>
      <c r="SG270" s="90"/>
      <c r="SH270" s="90"/>
      <c r="SI270" s="90"/>
      <c r="SJ270" s="90"/>
      <c r="SK270" s="90"/>
      <c r="SL270" s="90"/>
      <c r="SM270" s="90"/>
      <c r="SN270" s="90"/>
      <c r="SO270" s="90"/>
      <c r="SP270" s="90"/>
      <c r="SQ270" s="90"/>
      <c r="SR270" s="90"/>
      <c r="SS270" s="90"/>
      <c r="ST270" s="90"/>
      <c r="SU270" s="90"/>
      <c r="SV270" s="90"/>
      <c r="SW270" s="90"/>
      <c r="SX270" s="90"/>
      <c r="SY270" s="90"/>
      <c r="SZ270" s="90"/>
      <c r="TA270" s="90"/>
      <c r="TB270" s="90"/>
      <c r="TC270" s="90"/>
      <c r="TD270" s="90"/>
      <c r="TE270" s="90"/>
      <c r="TF270" s="90"/>
      <c r="TG270" s="90"/>
      <c r="TH270" s="90"/>
      <c r="TI270" s="90"/>
      <c r="TJ270" s="90"/>
      <c r="TK270" s="90"/>
      <c r="TL270" s="90"/>
      <c r="TM270" s="90"/>
      <c r="TN270" s="90"/>
      <c r="TO270" s="90"/>
      <c r="TP270" s="90"/>
      <c r="TQ270" s="90"/>
      <c r="TR270" s="90"/>
      <c r="TS270" s="90"/>
      <c r="TT270" s="90"/>
      <c r="TU270" s="90"/>
      <c r="TV270" s="90"/>
      <c r="TW270" s="90"/>
      <c r="TX270" s="90"/>
      <c r="TY270" s="90"/>
      <c r="TZ270" s="90"/>
      <c r="UA270" s="90"/>
      <c r="UB270" s="90"/>
      <c r="UC270" s="90"/>
      <c r="UD270" s="90"/>
      <c r="UE270" s="90"/>
      <c r="UF270" s="90"/>
      <c r="UG270" s="90"/>
      <c r="UH270" s="90"/>
      <c r="UI270" s="90"/>
      <c r="UJ270" s="90"/>
      <c r="UK270" s="90"/>
      <c r="UL270" s="90"/>
      <c r="UM270" s="90"/>
      <c r="UN270" s="90"/>
      <c r="UO270" s="90"/>
      <c r="UP270" s="90"/>
      <c r="UQ270" s="90"/>
      <c r="UR270" s="90"/>
      <c r="US270" s="90"/>
      <c r="UT270" s="90"/>
      <c r="UU270" s="90"/>
      <c r="UV270" s="90"/>
      <c r="UW270" s="90"/>
      <c r="UX270" s="90"/>
      <c r="UY270" s="90"/>
      <c r="UZ270" s="90"/>
      <c r="VA270" s="90"/>
      <c r="VB270" s="90"/>
      <c r="VC270" s="90"/>
      <c r="VD270" s="90"/>
      <c r="VE270" s="90"/>
      <c r="VF270" s="90"/>
      <c r="VG270" s="90"/>
      <c r="VH270" s="90"/>
      <c r="VI270" s="90"/>
      <c r="VJ270" s="90"/>
      <c r="VK270" s="90"/>
      <c r="VL270" s="90"/>
      <c r="VM270" s="90"/>
      <c r="VN270" s="90"/>
      <c r="VO270" s="90"/>
      <c r="VP270" s="90"/>
      <c r="VQ270" s="90"/>
      <c r="VR270" s="90"/>
      <c r="VS270" s="90"/>
      <c r="VT270" s="90"/>
      <c r="VU270" s="90"/>
      <c r="VV270" s="90"/>
      <c r="VW270" s="90"/>
      <c r="VX270" s="90"/>
      <c r="VY270" s="90"/>
      <c r="VZ270" s="90"/>
      <c r="WA270" s="90"/>
      <c r="WB270" s="90"/>
      <c r="WC270" s="90"/>
      <c r="WD270" s="90"/>
      <c r="WE270" s="90"/>
      <c r="WF270" s="90"/>
      <c r="WG270" s="90"/>
      <c r="WH270" s="90"/>
      <c r="WI270" s="90"/>
      <c r="WJ270" s="90"/>
      <c r="WK270" s="90"/>
      <c r="WL270" s="90"/>
      <c r="WM270" s="90"/>
      <c r="WN270" s="90"/>
      <c r="WO270" s="90"/>
      <c r="WP270" s="90"/>
      <c r="WQ270" s="90"/>
      <c r="WR270" s="90"/>
      <c r="WS270" s="90"/>
      <c r="WT270" s="90"/>
      <c r="WU270" s="90"/>
      <c r="WV270" s="90"/>
      <c r="WW270" s="90"/>
      <c r="WX270" s="90"/>
      <c r="WY270" s="90"/>
      <c r="WZ270" s="90"/>
      <c r="XA270" s="90"/>
      <c r="XB270" s="90"/>
      <c r="XC270" s="90"/>
      <c r="XD270" s="90"/>
      <c r="XE270" s="90"/>
      <c r="XF270" s="90"/>
      <c r="XG270" s="90"/>
      <c r="XH270" s="90"/>
      <c r="XI270" s="90"/>
      <c r="XJ270" s="90"/>
      <c r="XK270" s="90"/>
      <c r="XL270" s="90"/>
      <c r="XM270" s="90"/>
      <c r="XN270" s="90"/>
      <c r="XO270" s="90"/>
      <c r="XP270" s="90"/>
      <c r="XQ270" s="90"/>
      <c r="XR270" s="90"/>
      <c r="XS270" s="90"/>
      <c r="XT270" s="90"/>
      <c r="XU270" s="90"/>
      <c r="XV270" s="90"/>
      <c r="XW270" s="90"/>
      <c r="XX270" s="90"/>
      <c r="XY270" s="90"/>
      <c r="XZ270" s="90"/>
      <c r="YA270" s="90"/>
      <c r="YB270" s="90"/>
      <c r="YC270" s="90"/>
      <c r="YD270" s="90"/>
      <c r="YE270" s="90"/>
      <c r="YF270" s="90"/>
      <c r="YG270" s="90"/>
      <c r="YH270" s="90"/>
      <c r="YI270" s="90"/>
      <c r="YJ270" s="90"/>
      <c r="YK270" s="90"/>
      <c r="YL270" s="90"/>
      <c r="YM270" s="90"/>
      <c r="YN270" s="90"/>
      <c r="YO270" s="90"/>
      <c r="YP270" s="90"/>
      <c r="YQ270" s="90"/>
      <c r="YR270" s="90"/>
      <c r="YS270" s="90"/>
      <c r="YT270" s="90"/>
      <c r="YU270" s="90"/>
      <c r="YV270" s="90"/>
      <c r="YW270" s="90"/>
      <c r="YX270" s="90"/>
      <c r="YY270" s="90"/>
      <c r="YZ270" s="90"/>
      <c r="ZA270" s="90"/>
      <c r="ZB270" s="90"/>
      <c r="ZC270" s="90"/>
      <c r="ZD270" s="90"/>
      <c r="ZE270" s="90"/>
      <c r="ZF270" s="90"/>
      <c r="ZG270" s="90"/>
      <c r="ZH270" s="90"/>
      <c r="ZI270" s="90"/>
      <c r="ZJ270" s="90"/>
      <c r="ZK270" s="90"/>
      <c r="ZL270" s="90"/>
      <c r="ZM270" s="90"/>
      <c r="ZN270" s="90"/>
      <c r="ZO270" s="90"/>
      <c r="ZP270" s="90"/>
      <c r="ZQ270" s="90"/>
      <c r="ZR270" s="90"/>
      <c r="ZS270" s="90"/>
      <c r="ZT270" s="90"/>
      <c r="ZU270" s="90"/>
      <c r="ZV270" s="90"/>
      <c r="ZW270" s="90"/>
      <c r="ZX270" s="90"/>
      <c r="ZY270" s="90"/>
      <c r="ZZ270" s="90"/>
      <c r="AAA270" s="90"/>
      <c r="AAB270" s="90"/>
      <c r="AAC270" s="90"/>
      <c r="AAD270" s="90"/>
      <c r="AAE270" s="90"/>
      <c r="AAF270" s="90"/>
      <c r="AAG270" s="90"/>
      <c r="AAH270" s="90"/>
      <c r="AAI270" s="90"/>
      <c r="AAJ270" s="90"/>
      <c r="AAK270" s="90"/>
      <c r="AAL270" s="90"/>
      <c r="AAM270" s="90"/>
      <c r="AAN270" s="90"/>
      <c r="AAO270" s="90"/>
      <c r="AAP270" s="90"/>
      <c r="AAQ270" s="90"/>
      <c r="AAR270" s="90"/>
      <c r="AAS270" s="90"/>
      <c r="AAT270" s="90"/>
      <c r="AAU270" s="90"/>
      <c r="AAV270" s="90"/>
      <c r="AAW270" s="90"/>
      <c r="AAX270" s="90"/>
      <c r="AAY270" s="90"/>
      <c r="AAZ270" s="90"/>
      <c r="ABA270" s="90"/>
      <c r="ABB270" s="90"/>
      <c r="ABC270" s="90"/>
      <c r="ABD270" s="90"/>
      <c r="ABE270" s="90"/>
      <c r="ABF270" s="90"/>
      <c r="ABG270" s="90"/>
      <c r="ABH270" s="90"/>
      <c r="ABI270" s="90"/>
      <c r="ABJ270" s="90"/>
      <c r="ABK270" s="90"/>
      <c r="ABL270" s="90"/>
      <c r="ABM270" s="90"/>
      <c r="ABN270" s="90"/>
      <c r="ABO270" s="90"/>
      <c r="ABP270" s="90"/>
      <c r="ABQ270" s="90"/>
      <c r="ABR270" s="90"/>
      <c r="ABS270" s="90"/>
      <c r="ABT270" s="90"/>
      <c r="ABU270" s="90"/>
      <c r="ABV270" s="90"/>
      <c r="ABW270" s="90"/>
      <c r="ABX270" s="90"/>
      <c r="ABY270" s="90"/>
      <c r="ABZ270" s="90"/>
      <c r="ACA270" s="90"/>
      <c r="ACB270" s="90"/>
      <c r="ACC270" s="90"/>
      <c r="ACD270" s="90"/>
      <c r="ACE270" s="90"/>
      <c r="ACF270" s="90"/>
      <c r="ACG270" s="90"/>
      <c r="ACH270" s="90"/>
      <c r="ACI270" s="90"/>
      <c r="ACJ270" s="90"/>
      <c r="ACK270" s="90"/>
      <c r="ACL270" s="90"/>
      <c r="ACM270" s="90"/>
      <c r="ACN270" s="90"/>
      <c r="ACO270" s="90"/>
      <c r="ACP270" s="90"/>
      <c r="ACQ270" s="90"/>
      <c r="ACR270" s="90"/>
      <c r="ACS270" s="90"/>
      <c r="ACT270" s="90"/>
      <c r="ACU270" s="90"/>
      <c r="ACV270" s="90"/>
      <c r="ACW270" s="90"/>
      <c r="ACX270" s="90"/>
      <c r="ACY270" s="90"/>
      <c r="ACZ270" s="90"/>
      <c r="ADA270" s="90"/>
      <c r="ADB270" s="90"/>
      <c r="ADC270" s="90"/>
      <c r="ADD270" s="90"/>
      <c r="ADE270" s="90"/>
      <c r="ADF270" s="90"/>
      <c r="ADG270" s="90"/>
      <c r="ADH270" s="90"/>
      <c r="ADI270" s="90"/>
      <c r="ADJ270" s="90"/>
      <c r="ADK270" s="90"/>
      <c r="ADL270" s="90"/>
      <c r="ADM270" s="90"/>
      <c r="ADN270" s="90"/>
      <c r="ADO270" s="90"/>
      <c r="ADP270" s="90"/>
      <c r="ADQ270" s="90"/>
      <c r="ADR270" s="90"/>
      <c r="ADS270" s="90"/>
      <c r="ADT270" s="90"/>
      <c r="ADU270" s="90"/>
      <c r="ADV270" s="90"/>
      <c r="ADW270" s="90"/>
      <c r="ADX270" s="90"/>
      <c r="ADY270" s="90"/>
      <c r="ADZ270" s="90"/>
      <c r="AEA270" s="90"/>
      <c r="AEB270" s="90"/>
      <c r="AEC270" s="90"/>
      <c r="AED270" s="90"/>
      <c r="AEE270" s="90"/>
      <c r="AEF270" s="90"/>
      <c r="AEG270" s="90"/>
      <c r="AEH270" s="90"/>
      <c r="AEI270" s="90"/>
      <c r="AEJ270" s="90"/>
      <c r="AEK270" s="90"/>
      <c r="AEL270" s="90"/>
      <c r="AEM270" s="90"/>
      <c r="AEN270" s="90"/>
      <c r="AEO270" s="90"/>
      <c r="AEP270" s="90"/>
      <c r="AEQ270" s="90"/>
      <c r="AER270" s="90"/>
      <c r="AES270" s="90"/>
      <c r="AET270" s="90"/>
      <c r="AEU270" s="90"/>
      <c r="AEV270" s="90"/>
      <c r="AEW270" s="90"/>
      <c r="AEX270" s="90"/>
      <c r="AEY270" s="90"/>
      <c r="AEZ270" s="90"/>
      <c r="AFA270" s="90"/>
      <c r="AFB270" s="90"/>
      <c r="AFC270" s="90"/>
      <c r="AFD270" s="90"/>
      <c r="AFE270" s="90"/>
      <c r="AFF270" s="90"/>
      <c r="AFG270" s="90"/>
      <c r="AFH270" s="90"/>
      <c r="AFI270" s="90"/>
      <c r="AFJ270" s="90"/>
      <c r="AFK270" s="90"/>
      <c r="AFL270" s="90"/>
      <c r="AFM270" s="90"/>
      <c r="AFN270" s="90"/>
      <c r="AFO270" s="90"/>
      <c r="AFP270" s="90"/>
      <c r="AFQ270" s="90"/>
      <c r="AFR270" s="90"/>
      <c r="AFS270" s="90"/>
      <c r="AFT270" s="90"/>
      <c r="AFU270" s="90"/>
      <c r="AFV270" s="90"/>
      <c r="AFW270" s="90"/>
      <c r="AFX270" s="90"/>
      <c r="AFY270" s="90"/>
      <c r="AFZ270" s="90"/>
      <c r="AGA270" s="90"/>
      <c r="AGB270" s="90"/>
      <c r="AGC270" s="90"/>
      <c r="AGD270" s="90"/>
      <c r="AGE270" s="90"/>
      <c r="AGF270" s="90"/>
      <c r="AGG270" s="90"/>
      <c r="AGH270" s="90"/>
      <c r="AGI270" s="90"/>
      <c r="AGJ270" s="90"/>
      <c r="AGK270" s="90"/>
      <c r="AGL270" s="90"/>
      <c r="AGM270" s="90"/>
      <c r="AGN270" s="90"/>
      <c r="AGO270" s="90"/>
      <c r="AGP270" s="90"/>
      <c r="AGQ270" s="90"/>
      <c r="AGR270" s="90"/>
      <c r="AGS270" s="90"/>
      <c r="AGT270" s="90"/>
      <c r="AGU270" s="90"/>
      <c r="AGV270" s="90"/>
      <c r="AGW270" s="90"/>
      <c r="AGX270" s="90"/>
      <c r="AGY270" s="90"/>
      <c r="AGZ270" s="90"/>
      <c r="AHA270" s="90"/>
      <c r="AHB270" s="90"/>
      <c r="AHC270" s="90"/>
      <c r="AHD270" s="90"/>
      <c r="AHE270" s="90"/>
      <c r="AHF270" s="90"/>
      <c r="AHG270" s="90"/>
      <c r="AHH270" s="90"/>
      <c r="AHI270" s="90"/>
      <c r="AHJ270" s="90"/>
      <c r="AHK270" s="90"/>
      <c r="AHL270" s="90"/>
      <c r="AHM270" s="90"/>
      <c r="AHN270" s="90"/>
      <c r="AHO270" s="90"/>
      <c r="AHP270" s="90"/>
      <c r="AHQ270" s="90"/>
      <c r="AHR270" s="90"/>
      <c r="AHS270" s="90"/>
      <c r="AHT270" s="90"/>
      <c r="AHU270" s="90"/>
      <c r="AHV270" s="90"/>
      <c r="AHW270" s="90"/>
      <c r="AHX270" s="90"/>
      <c r="AHY270" s="90"/>
      <c r="AHZ270" s="90"/>
      <c r="AIA270" s="90"/>
      <c r="AIB270" s="90"/>
      <c r="AIC270" s="90"/>
      <c r="AID270" s="90"/>
      <c r="AIE270" s="90"/>
      <c r="AIF270" s="90"/>
      <c r="AIG270" s="90"/>
      <c r="AIH270" s="90"/>
      <c r="AII270" s="90"/>
      <c r="AIJ270" s="90"/>
      <c r="AIK270" s="90"/>
      <c r="AIL270" s="90"/>
      <c r="AIM270" s="90"/>
      <c r="AIN270" s="90"/>
      <c r="AIO270" s="90"/>
      <c r="AIP270" s="90"/>
      <c r="AIQ270" s="90"/>
      <c r="AIR270" s="90"/>
      <c r="AIS270" s="90"/>
      <c r="AIT270" s="90"/>
      <c r="AIU270" s="90"/>
      <c r="AIV270" s="90"/>
      <c r="AIW270" s="90"/>
      <c r="AIX270" s="90"/>
      <c r="AIY270" s="90"/>
      <c r="AIZ270" s="90"/>
      <c r="AJA270" s="90"/>
      <c r="AJB270" s="90"/>
      <c r="AJC270" s="90"/>
      <c r="AJD270" s="90"/>
      <c r="AJE270" s="90"/>
      <c r="AJF270" s="90"/>
      <c r="AJG270" s="90"/>
      <c r="AJH270" s="90"/>
      <c r="AJI270" s="90"/>
      <c r="AJJ270" s="90"/>
      <c r="AJK270" s="90"/>
      <c r="AJL270" s="90"/>
      <c r="AJM270" s="90"/>
      <c r="AJN270" s="90"/>
      <c r="AJO270" s="90"/>
      <c r="AJP270" s="90"/>
      <c r="AJQ270" s="90"/>
      <c r="AJR270" s="90"/>
      <c r="AJS270" s="90"/>
      <c r="AJT270" s="90"/>
      <c r="AJU270" s="90"/>
      <c r="AJV270" s="90"/>
      <c r="AJW270" s="90"/>
      <c r="AJX270" s="90"/>
      <c r="AJY270" s="90"/>
      <c r="AJZ270" s="90"/>
      <c r="AKA270" s="90"/>
      <c r="AKB270" s="90"/>
      <c r="AKC270" s="90"/>
      <c r="AKD270" s="90"/>
      <c r="AKE270" s="90"/>
      <c r="AKF270" s="90"/>
      <c r="AKG270" s="90"/>
      <c r="AKH270" s="90"/>
      <c r="AKI270" s="90"/>
      <c r="AKJ270" s="90"/>
      <c r="AKK270" s="90"/>
      <c r="AKL270" s="90"/>
      <c r="AKM270" s="90"/>
      <c r="AKN270" s="90"/>
      <c r="AKO270" s="90"/>
      <c r="AKP270" s="90"/>
      <c r="AKQ270" s="90"/>
      <c r="AKR270" s="90"/>
      <c r="AKS270" s="90"/>
      <c r="AKT270" s="90"/>
      <c r="AKU270" s="90"/>
      <c r="AKV270" s="90"/>
      <c r="AKW270" s="90"/>
      <c r="AKX270" s="90"/>
      <c r="AKY270" s="90"/>
      <c r="AKZ270" s="90"/>
      <c r="ALA270" s="90"/>
      <c r="ALB270" s="90"/>
      <c r="ALC270" s="90"/>
      <c r="ALD270" s="90"/>
      <c r="ALE270" s="90"/>
      <c r="ALF270" s="90"/>
      <c r="ALG270" s="90"/>
      <c r="ALH270" s="90"/>
      <c r="ALI270" s="90"/>
      <c r="ALJ270" s="90"/>
      <c r="ALK270" s="90"/>
      <c r="ALL270" s="90"/>
      <c r="ALM270" s="90"/>
      <c r="ALN270" s="90"/>
      <c r="ALO270" s="90"/>
      <c r="ALP270" s="90"/>
      <c r="ALQ270" s="90"/>
      <c r="ALR270" s="90"/>
      <c r="ALS270" s="90"/>
      <c r="ALT270" s="90"/>
      <c r="ALU270" s="90"/>
      <c r="ALV270" s="90"/>
      <c r="ALW270" s="90"/>
      <c r="ALX270" s="90"/>
      <c r="ALY270" s="90"/>
      <c r="ALZ270" s="90"/>
      <c r="AMA270" s="90"/>
      <c r="AMB270" s="90"/>
      <c r="AMC270" s="90"/>
      <c r="AMD270" s="90"/>
      <c r="AME270" s="90"/>
      <c r="AMF270" s="90"/>
      <c r="AMG270" s="90"/>
      <c r="AMH270" s="90"/>
    </row>
    <row r="271" spans="1:1022" ht="74.099999999999994" customHeight="1" x14ac:dyDescent="0.3">
      <c r="A271" s="430">
        <v>82</v>
      </c>
      <c r="B271" s="433" t="s">
        <v>712</v>
      </c>
      <c r="C271" s="367"/>
      <c r="D271" s="433" t="s">
        <v>268</v>
      </c>
      <c r="E271" s="433" t="s">
        <v>289</v>
      </c>
      <c r="F271" s="427"/>
      <c r="G271" s="424"/>
      <c r="H271" s="368"/>
      <c r="I271" s="425"/>
      <c r="J271" s="136" t="s">
        <v>735</v>
      </c>
      <c r="K271" s="137" t="s">
        <v>914</v>
      </c>
      <c r="L271" s="425"/>
      <c r="M271" s="425"/>
      <c r="N271" s="426"/>
      <c r="O271" s="369"/>
      <c r="P271" s="391"/>
      <c r="Q271" s="385"/>
      <c r="R271" s="393"/>
      <c r="S271" s="394"/>
      <c r="T271" s="385"/>
      <c r="U271" s="404"/>
      <c r="V271" s="136" t="s">
        <v>112</v>
      </c>
      <c r="W271" s="116" t="s">
        <v>915</v>
      </c>
      <c r="X271" s="117" t="s">
        <v>916</v>
      </c>
      <c r="Y271" s="118" t="s">
        <v>905</v>
      </c>
      <c r="Z271" s="119" t="s">
        <v>906</v>
      </c>
      <c r="AA271" s="120" t="str">
        <f t="shared" si="5"/>
        <v>Probabilidad</v>
      </c>
      <c r="AB271" s="121" t="s">
        <v>740</v>
      </c>
      <c r="AC271" s="121" t="s">
        <v>728</v>
      </c>
      <c r="AD271" s="122" t="str">
        <f t="shared" si="6"/>
        <v>30%</v>
      </c>
      <c r="AE271" s="121" t="s">
        <v>729</v>
      </c>
      <c r="AF271" s="121" t="s">
        <v>730</v>
      </c>
      <c r="AG271" s="121" t="s">
        <v>731</v>
      </c>
      <c r="AH271" s="123">
        <f>IFERROR(IF(AND(AA270="Probabilidad",AA271="Probabilidad"),(AI270-(+AI270*AD271)),IF(AND(AA271="Probabilidad",AA270="Impacto"),(AI270-(+AI270*AD271)),IF(AA271="Impacto",AI270,""))),"")</f>
        <v>0.33599999999999997</v>
      </c>
      <c r="AI271" s="122">
        <f t="shared" si="7"/>
        <v>0.33599999999999997</v>
      </c>
      <c r="AJ271" s="387"/>
      <c r="AK271" s="388"/>
      <c r="AL271" s="124">
        <f t="shared" ref="AL271:AL276" si="361">IFERROR(IF(AND(AA270="Impacto",AA271="Impacto"),(AL270-(+AL270*AD271)),IF(AND(AA271="Impacto",AA270="Probabilidad"),(AL270-(+AL270*AD271)),IF(AA271="Probabilidad",AL270,""))),"")</f>
        <v>0.8</v>
      </c>
      <c r="AM271" s="389"/>
      <c r="AN271" s="388"/>
      <c r="AO271" s="384"/>
      <c r="AP271" s="367"/>
      <c r="AQ271" s="120" t="s">
        <v>118</v>
      </c>
      <c r="AR271" s="119" t="s">
        <v>917</v>
      </c>
      <c r="AS271" s="119" t="s">
        <v>298</v>
      </c>
      <c r="AT271" s="126" t="s">
        <v>918</v>
      </c>
      <c r="AU271" s="127" t="s">
        <v>733</v>
      </c>
      <c r="AV271" s="371"/>
      <c r="AW271" s="142" t="s">
        <v>112</v>
      </c>
      <c r="AX271" s="264" t="s">
        <v>2866</v>
      </c>
      <c r="AY271" s="268" t="s">
        <v>3669</v>
      </c>
      <c r="AZ271" s="268" t="s">
        <v>3666</v>
      </c>
      <c r="BA271" s="143" t="s">
        <v>118</v>
      </c>
      <c r="BB271" s="264" t="s">
        <v>2866</v>
      </c>
      <c r="BC271" s="268" t="s">
        <v>3670</v>
      </c>
      <c r="BD271" s="268" t="s">
        <v>3670</v>
      </c>
      <c r="BE271" s="373"/>
      <c r="BF271" s="374"/>
      <c r="BG271" s="374"/>
      <c r="BH271" s="131"/>
    </row>
    <row r="272" spans="1:1022" ht="45" customHeight="1" x14ac:dyDescent="0.3">
      <c r="A272" s="430">
        <v>82</v>
      </c>
      <c r="B272" s="433" t="s">
        <v>712</v>
      </c>
      <c r="C272" s="367"/>
      <c r="D272" s="433" t="s">
        <v>268</v>
      </c>
      <c r="E272" s="433" t="s">
        <v>289</v>
      </c>
      <c r="F272" s="427"/>
      <c r="G272" s="424"/>
      <c r="H272" s="368"/>
      <c r="I272" s="425"/>
      <c r="J272" s="136" t="s">
        <v>741</v>
      </c>
      <c r="K272" s="137" t="s">
        <v>909</v>
      </c>
      <c r="L272" s="425"/>
      <c r="M272" s="425"/>
      <c r="N272" s="426"/>
      <c r="O272" s="369"/>
      <c r="P272" s="391"/>
      <c r="Q272" s="385"/>
      <c r="R272" s="393"/>
      <c r="S272" s="394"/>
      <c r="T272" s="385"/>
      <c r="U272" s="404"/>
      <c r="V272" s="136" t="s">
        <v>124</v>
      </c>
      <c r="W272" s="116" t="s">
        <v>910</v>
      </c>
      <c r="X272" s="161" t="s">
        <v>911</v>
      </c>
      <c r="Y272" s="162" t="s">
        <v>912</v>
      </c>
      <c r="Z272" s="128" t="s">
        <v>913</v>
      </c>
      <c r="AA272" s="120" t="str">
        <f t="shared" si="5"/>
        <v>Impacto</v>
      </c>
      <c r="AB272" s="121" t="s">
        <v>808</v>
      </c>
      <c r="AC272" s="121" t="s">
        <v>728</v>
      </c>
      <c r="AD272" s="122" t="str">
        <f t="shared" si="6"/>
        <v>25%</v>
      </c>
      <c r="AE272" s="121" t="s">
        <v>729</v>
      </c>
      <c r="AF272" s="121" t="s">
        <v>730</v>
      </c>
      <c r="AG272" s="121" t="s">
        <v>731</v>
      </c>
      <c r="AH272" s="123">
        <f t="shared" ref="AH272:AH276" si="362">IFERROR(IF(AND(AA271="Probabilidad",AA272="Probabilidad"),(AI271-(+AI271*AD272)),IF(AND(AA272="Probabilidad",AA271="Impacto"),(AI271-(+AI271*AD272)),IF(AA272="Impacto",AI271,""))),"")</f>
        <v>0.33599999999999997</v>
      </c>
      <c r="AI272" s="122">
        <f t="shared" si="7"/>
        <v>0.33599999999999997</v>
      </c>
      <c r="AJ272" s="387"/>
      <c r="AK272" s="388"/>
      <c r="AL272" s="124">
        <f t="shared" si="361"/>
        <v>0.60000000000000009</v>
      </c>
      <c r="AM272" s="389"/>
      <c r="AN272" s="388"/>
      <c r="AO272" s="384"/>
      <c r="AP272" s="367"/>
      <c r="AQ272" s="120" t="s">
        <v>128</v>
      </c>
      <c r="AR272" s="134" t="s">
        <v>94</v>
      </c>
      <c r="AS272" s="134" t="s">
        <v>94</v>
      </c>
      <c r="AT272" s="134" t="s">
        <v>94</v>
      </c>
      <c r="AU272" s="134" t="s">
        <v>94</v>
      </c>
      <c r="AV272" s="371"/>
      <c r="AW272" s="142" t="s">
        <v>124</v>
      </c>
      <c r="AX272" s="264" t="s">
        <v>2866</v>
      </c>
      <c r="AY272" s="265" t="s">
        <v>3315</v>
      </c>
      <c r="AZ272" s="265" t="s">
        <v>3307</v>
      </c>
      <c r="BA272" s="143" t="s">
        <v>128</v>
      </c>
      <c r="BB272" s="128"/>
      <c r="BC272" s="128"/>
      <c r="BD272" s="128"/>
      <c r="BE272" s="373"/>
      <c r="BF272" s="374"/>
      <c r="BG272" s="374"/>
      <c r="BH272" s="131"/>
    </row>
    <row r="273" spans="1:1022" ht="55.5" customHeight="1" x14ac:dyDescent="0.3">
      <c r="A273" s="430">
        <v>82</v>
      </c>
      <c r="B273" s="433" t="s">
        <v>712</v>
      </c>
      <c r="C273" s="367"/>
      <c r="D273" s="433" t="s">
        <v>268</v>
      </c>
      <c r="E273" s="433" t="s">
        <v>289</v>
      </c>
      <c r="F273" s="427"/>
      <c r="G273" s="424"/>
      <c r="H273" s="368"/>
      <c r="I273" s="425"/>
      <c r="J273" s="136" t="s">
        <v>749</v>
      </c>
      <c r="K273" s="137"/>
      <c r="L273" s="425"/>
      <c r="M273" s="425"/>
      <c r="N273" s="426"/>
      <c r="O273" s="369"/>
      <c r="P273" s="391"/>
      <c r="Q273" s="385"/>
      <c r="R273" s="393"/>
      <c r="S273" s="394"/>
      <c r="T273" s="385"/>
      <c r="U273" s="404"/>
      <c r="V273" s="136" t="s">
        <v>131</v>
      </c>
      <c r="W273" s="116"/>
      <c r="X273" s="117"/>
      <c r="Y273" s="118"/>
      <c r="Z273" s="119"/>
      <c r="AA273" s="120" t="str">
        <f t="shared" si="5"/>
        <v/>
      </c>
      <c r="AB273" s="121"/>
      <c r="AC273" s="121"/>
      <c r="AD273" s="122" t="str">
        <f t="shared" si="6"/>
        <v/>
      </c>
      <c r="AE273" s="121"/>
      <c r="AF273" s="121"/>
      <c r="AG273" s="121"/>
      <c r="AH273" s="123" t="str">
        <f t="shared" si="362"/>
        <v/>
      </c>
      <c r="AI273" s="122" t="str">
        <f t="shared" si="7"/>
        <v/>
      </c>
      <c r="AJ273" s="387"/>
      <c r="AK273" s="388"/>
      <c r="AL273" s="124" t="str">
        <f t="shared" si="361"/>
        <v/>
      </c>
      <c r="AM273" s="389"/>
      <c r="AN273" s="388"/>
      <c r="AO273" s="384"/>
      <c r="AP273" s="367"/>
      <c r="AQ273" s="120" t="s">
        <v>136</v>
      </c>
      <c r="AR273" s="119"/>
      <c r="AS273" s="119"/>
      <c r="AT273" s="126"/>
      <c r="AU273" s="127"/>
      <c r="AV273" s="371"/>
      <c r="AW273" s="142" t="s">
        <v>131</v>
      </c>
      <c r="AX273" s="128"/>
      <c r="AY273" s="129"/>
      <c r="AZ273" s="130"/>
      <c r="BA273" s="143" t="s">
        <v>136</v>
      </c>
      <c r="BB273" s="128"/>
      <c r="BC273" s="128"/>
      <c r="BD273" s="128"/>
      <c r="BE273" s="373"/>
      <c r="BF273" s="374"/>
      <c r="BG273" s="374"/>
      <c r="BH273" s="131"/>
    </row>
    <row r="274" spans="1:1022" ht="18.95" customHeight="1" x14ac:dyDescent="0.3">
      <c r="A274" s="430">
        <v>82</v>
      </c>
      <c r="B274" s="433" t="s">
        <v>712</v>
      </c>
      <c r="C274" s="367"/>
      <c r="D274" s="433" t="s">
        <v>268</v>
      </c>
      <c r="E274" s="433" t="s">
        <v>289</v>
      </c>
      <c r="F274" s="427"/>
      <c r="G274" s="424"/>
      <c r="H274" s="368"/>
      <c r="I274" s="425"/>
      <c r="J274" s="136" t="s">
        <v>756</v>
      </c>
      <c r="K274" s="137"/>
      <c r="L274" s="425"/>
      <c r="M274" s="425"/>
      <c r="N274" s="426"/>
      <c r="O274" s="369"/>
      <c r="P274" s="391"/>
      <c r="Q274" s="385"/>
      <c r="R274" s="393"/>
      <c r="S274" s="394"/>
      <c r="T274" s="385"/>
      <c r="U274" s="404"/>
      <c r="V274" s="136" t="s">
        <v>139</v>
      </c>
      <c r="W274" s="116"/>
      <c r="X274" s="117"/>
      <c r="Y274" s="118"/>
      <c r="Z274" s="116"/>
      <c r="AA274" s="120" t="str">
        <f t="shared" si="5"/>
        <v/>
      </c>
      <c r="AB274" s="121"/>
      <c r="AC274" s="121"/>
      <c r="AD274" s="122" t="str">
        <f t="shared" ref="AD274:AD337" si="363">IF(AND(AB274="Preventivo",AC274="Automático"),"50%",IF(AND(AB274="Preventivo",AC274="Manual"),"40%",IF(AND(AB274="Detectivo",AC274="Automático"),"40%",IF(AND(AB274="Detectivo",AC274="Manual"),"30%",IF(AND(AB274="Correctivo",AC274="Automático"),"35%",IF(AND(AB274="Correctivo",AC274="Manual"),"25%",""))))))</f>
        <v/>
      </c>
      <c r="AE274" s="121"/>
      <c r="AF274" s="121"/>
      <c r="AG274" s="121"/>
      <c r="AH274" s="123" t="str">
        <f t="shared" si="362"/>
        <v/>
      </c>
      <c r="AI274" s="122" t="str">
        <f t="shared" ref="AI274:AI337" si="364">AH274</f>
        <v/>
      </c>
      <c r="AJ274" s="387"/>
      <c r="AK274" s="388"/>
      <c r="AL274" s="124" t="str">
        <f t="shared" si="361"/>
        <v/>
      </c>
      <c r="AM274" s="389"/>
      <c r="AN274" s="388"/>
      <c r="AO274" s="384"/>
      <c r="AP274" s="367"/>
      <c r="AQ274" s="120" t="s">
        <v>145</v>
      </c>
      <c r="AR274" s="119"/>
      <c r="AS274" s="119"/>
      <c r="AT274" s="126"/>
      <c r="AU274" s="119"/>
      <c r="AV274" s="371"/>
      <c r="AW274" s="142" t="s">
        <v>139</v>
      </c>
      <c r="AX274" s="128"/>
      <c r="AY274" s="129"/>
      <c r="AZ274" s="130"/>
      <c r="BA274" s="143" t="s">
        <v>145</v>
      </c>
      <c r="BB274" s="128"/>
      <c r="BC274" s="128"/>
      <c r="BD274" s="128"/>
      <c r="BE274" s="373"/>
      <c r="BF274" s="374"/>
      <c r="BG274" s="374"/>
      <c r="BH274" s="131"/>
    </row>
    <row r="275" spans="1:1022" ht="18.95" customHeight="1" x14ac:dyDescent="0.3">
      <c r="A275" s="430">
        <v>82</v>
      </c>
      <c r="B275" s="433" t="s">
        <v>712</v>
      </c>
      <c r="C275" s="367"/>
      <c r="D275" s="433" t="s">
        <v>268</v>
      </c>
      <c r="E275" s="433" t="s">
        <v>289</v>
      </c>
      <c r="F275" s="427"/>
      <c r="G275" s="424"/>
      <c r="H275" s="368"/>
      <c r="I275" s="425"/>
      <c r="J275" s="136" t="s">
        <v>757</v>
      </c>
      <c r="K275" s="137"/>
      <c r="L275" s="425"/>
      <c r="M275" s="425"/>
      <c r="N275" s="426"/>
      <c r="O275" s="369"/>
      <c r="P275" s="391"/>
      <c r="Q275" s="385"/>
      <c r="R275" s="393"/>
      <c r="S275" s="394"/>
      <c r="T275" s="385"/>
      <c r="U275" s="404"/>
      <c r="V275" s="136" t="s">
        <v>150</v>
      </c>
      <c r="W275" s="116"/>
      <c r="X275" s="117"/>
      <c r="Y275" s="118"/>
      <c r="Z275" s="116"/>
      <c r="AA275" s="120" t="str">
        <f t="shared" ref="AA275:AA338" si="365">IF(OR(AB275="Preventivo",AB275="Detectivo"),"Probabilidad",IF(AB275="Correctivo","Impacto",""))</f>
        <v/>
      </c>
      <c r="AB275" s="121"/>
      <c r="AC275" s="121"/>
      <c r="AD275" s="122" t="str">
        <f t="shared" si="363"/>
        <v/>
      </c>
      <c r="AE275" s="121"/>
      <c r="AF275" s="121"/>
      <c r="AG275" s="121"/>
      <c r="AH275" s="123" t="str">
        <f t="shared" si="362"/>
        <v/>
      </c>
      <c r="AI275" s="122" t="str">
        <f t="shared" si="364"/>
        <v/>
      </c>
      <c r="AJ275" s="387"/>
      <c r="AK275" s="388"/>
      <c r="AL275" s="124" t="str">
        <f t="shared" si="361"/>
        <v/>
      </c>
      <c r="AM275" s="389"/>
      <c r="AN275" s="388"/>
      <c r="AO275" s="384"/>
      <c r="AP275" s="367"/>
      <c r="AQ275" s="120" t="s">
        <v>155</v>
      </c>
      <c r="AR275" s="119"/>
      <c r="AS275" s="119"/>
      <c r="AT275" s="126"/>
      <c r="AU275" s="119"/>
      <c r="AV275" s="371"/>
      <c r="AW275" s="142" t="s">
        <v>150</v>
      </c>
      <c r="AX275" s="128"/>
      <c r="AY275" s="129"/>
      <c r="AZ275" s="130"/>
      <c r="BA275" s="143" t="s">
        <v>155</v>
      </c>
      <c r="BB275" s="128"/>
      <c r="BC275" s="128"/>
      <c r="BD275" s="128"/>
      <c r="BE275" s="373"/>
      <c r="BF275" s="374"/>
      <c r="BG275" s="374"/>
      <c r="BH275" s="131"/>
    </row>
    <row r="276" spans="1:1022" ht="23.1" customHeight="1" x14ac:dyDescent="0.3">
      <c r="A276" s="431">
        <v>82</v>
      </c>
      <c r="B276" s="434" t="s">
        <v>712</v>
      </c>
      <c r="C276" s="367"/>
      <c r="D276" s="434" t="s">
        <v>268</v>
      </c>
      <c r="E276" s="434" t="s">
        <v>289</v>
      </c>
      <c r="F276" s="427"/>
      <c r="G276" s="424"/>
      <c r="H276" s="368"/>
      <c r="I276" s="425"/>
      <c r="J276" s="136" t="s">
        <v>758</v>
      </c>
      <c r="K276" s="137"/>
      <c r="L276" s="425"/>
      <c r="M276" s="425"/>
      <c r="N276" s="426"/>
      <c r="O276" s="369"/>
      <c r="P276" s="392"/>
      <c r="Q276" s="385"/>
      <c r="R276" s="393"/>
      <c r="S276" s="394"/>
      <c r="T276" s="385"/>
      <c r="U276" s="405"/>
      <c r="V276" s="136" t="s">
        <v>161</v>
      </c>
      <c r="W276" s="116"/>
      <c r="X276" s="117"/>
      <c r="Y276" s="118"/>
      <c r="Z276" s="116"/>
      <c r="AA276" s="120" t="str">
        <f t="shared" si="365"/>
        <v/>
      </c>
      <c r="AB276" s="121"/>
      <c r="AC276" s="121"/>
      <c r="AD276" s="122" t="str">
        <f t="shared" si="363"/>
        <v/>
      </c>
      <c r="AE276" s="121"/>
      <c r="AF276" s="121"/>
      <c r="AG276" s="121"/>
      <c r="AH276" s="123" t="str">
        <f t="shared" si="362"/>
        <v/>
      </c>
      <c r="AI276" s="122" t="str">
        <f t="shared" si="364"/>
        <v/>
      </c>
      <c r="AJ276" s="387"/>
      <c r="AK276" s="388"/>
      <c r="AL276" s="124" t="str">
        <f t="shared" si="361"/>
        <v/>
      </c>
      <c r="AM276" s="389"/>
      <c r="AN276" s="388"/>
      <c r="AO276" s="384"/>
      <c r="AP276" s="367"/>
      <c r="AQ276" s="120" t="s">
        <v>162</v>
      </c>
      <c r="AR276" s="119"/>
      <c r="AS276" s="119"/>
      <c r="AT276" s="126"/>
      <c r="AU276" s="119"/>
      <c r="AV276" s="372"/>
      <c r="AW276" s="142" t="s">
        <v>161</v>
      </c>
      <c r="AX276" s="128"/>
      <c r="AY276" s="129"/>
      <c r="AZ276" s="130"/>
      <c r="BA276" s="143" t="s">
        <v>162</v>
      </c>
      <c r="BB276" s="128"/>
      <c r="BC276" s="128"/>
      <c r="BD276" s="128"/>
      <c r="BE276" s="373"/>
      <c r="BF276" s="374"/>
      <c r="BG276" s="374"/>
      <c r="BH276" s="131"/>
    </row>
    <row r="277" spans="1:1022" s="144" customFormat="1" ht="81.75" customHeight="1" x14ac:dyDescent="0.25">
      <c r="A277" s="429">
        <v>87</v>
      </c>
      <c r="B277" s="432" t="s">
        <v>712</v>
      </c>
      <c r="C277" s="367" t="s">
        <v>713</v>
      </c>
      <c r="D277" s="432" t="s">
        <v>268</v>
      </c>
      <c r="E277" s="432" t="s">
        <v>289</v>
      </c>
      <c r="F277" s="427" t="s">
        <v>1542</v>
      </c>
      <c r="G277" s="424" t="s">
        <v>1586</v>
      </c>
      <c r="H277" s="368" t="str">
        <f>IF(B277="Seguridad_Información","Posibilidad de "&amp;C277&amp;"con "&amp;M277&amp;" "&amp;"por"&amp;" "&amp;I277&amp;" "&amp;"debido a"&amp;" "&amp;L277,"Posibilidad de"&amp;" "&amp;M277&amp;" "&amp;"por"&amp;" "&amp;I277&amp;" debido a"&amp;" "&amp;L277)</f>
        <v>Posibilidad de Afectación Económica y Reputacional por generación y suscripción del Acta de posesión con datos incorrectos o incompletos debido a error humano o inconsistencia de información en etapas previas en el Sistema de Información</v>
      </c>
      <c r="I277" s="425" t="s">
        <v>1587</v>
      </c>
      <c r="J277" s="136" t="s">
        <v>717</v>
      </c>
      <c r="K277" s="137" t="s">
        <v>1588</v>
      </c>
      <c r="L277" s="425" t="s">
        <v>1589</v>
      </c>
      <c r="M277" s="425" t="s">
        <v>763</v>
      </c>
      <c r="N277" s="426" t="s">
        <v>1590</v>
      </c>
      <c r="O277" s="369" t="s">
        <v>765</v>
      </c>
      <c r="P277" s="390" t="str">
        <f>IF(OR($O277=[3]Tabla_Probabilidad!$D$30,$O277=[3]Tabla_Probabilidad!$D$32,$O277=[3]Tabla_Probabilidad!$J$32),"Muy Baja",IF(OR($O277=[3]Tabla_Probabilidad!$E$30,$O277=[3]Tabla_Probabilidad!$E$32,$O277=[3]Tabla_Probabilidad!$K$32),"Baja",IF(OR($O277=[3]Tabla_Probabilidad!$F$30,$O277=[3]Tabla_Probabilidad!$F$32,$O277=[3]Tabla_Probabilidad!$L$32),"Media",IF(OR($O277=[3]Tabla_Probabilidad!$G$30,$O277=[3]Tabla_Probabilidad!$G$32,$O277=[3]Tabla_Probabilidad!$M$32),"Alta",IF(OR($O277=[3]Tabla_Probabilidad!$H$30,$O277=[3]Tabla_Probabilidad!$H$32,$O277=[3]Tabla_Probabilidad!$N$32),"Muy Alta","")))))</f>
        <v>Alta</v>
      </c>
      <c r="Q277" s="385">
        <f t="shared" ref="Q277" si="366">IF(P277="","",IF(P277="Muy Baja",0.2,IF(P277="Baja",0.4,IF(P277="Media",0.6,IF(P277="Alta",0.8,IF(P277="Muy Alta",1,))))))</f>
        <v>0.8</v>
      </c>
      <c r="R277" s="393" t="s">
        <v>816</v>
      </c>
      <c r="S277" s="394" t="str">
        <f>IF(OR($R277=[3]Tabla_Impacto!$D$24,$R277=[3]Tabla_Impacto!$D$27,$R277=[3]Tabla_Impacto!$J$24,$R277=[3]Tabla_Impacto!$P$26,$R277=[3]Tabla_Impacto!$V$26,$R277=[3]Tabla_Impacto!$AB$26),"Leve",IF(OR($R277=[3]Tabla_Impacto!$E$24,$R277=[3]Tabla_Impacto!$E$27,$R277=[3]Tabla_Impacto!$K$24,$R277=[3]Tabla_Impacto!$Q$26,$R277=[3]Tabla_Impacto!$W$26,$R277=[3]Tabla_Impacto!$AC$26),"Menor",IF(OR($R277=[3]Tabla_Impacto!$F$24,$R277=[3]Tabla_Impacto!$F$27,$R277=[3]Tabla_Impacto!$L$24,$R277=[3]Tabla_Impacto!$R$26,$R277=[3]Tabla_Impacto!$X$26,$R277=[3]Tabla_Impacto!$AD$26),"Moderado",IF(OR($R277=[3]Tabla_Impacto!$G$24,$R277=[3]Tabla_Impacto!$G$27,$R277=[3]Tabla_Impacto!$M$24,$R277=[3]Tabla_Impacto!$S$26,$R277=[3]Tabla_Impacto!$Y$26,$R277=[3]Tabla_Impacto!$AE$26),"Mayor",IF(OR($R277=[3]Tabla_Impacto!$H$24,$R277=[3]Tabla_Impacto!$H$27,$R277=[3]Tabla_Impacto!$N$24,$R277=[3]Tabla_Impacto!$T$26,$R277=[3]Tabla_Impacto!$Z$26,$R277=[3]Tabla_Impacto!$AF$26),"Catastrófico","")))))</f>
        <v>Menor</v>
      </c>
      <c r="T277" s="385">
        <f t="shared" ref="T277" si="367">IF(S277="","",IF(S277="Leve",0.2,IF(S277="Menor",0.4,IF(S277="Moderado",0.6,IF(S277="Mayor",0.8,IF(S277="Catastrófico",1,))))))</f>
        <v>0.4</v>
      </c>
      <c r="U277" s="403" t="str">
        <f t="shared" ref="U277" si="368">IF(OR(AND(P277="Muy Baja",S277="Leve"),AND(P277="Muy Baja",S277="Menor"),AND(P277="Baja",S277="Leve")),"Bajo",IF(OR(AND(P277="Muy baja",S277="Moderado"),AND(P277="Baja",S277="Menor"),AND(P277="Baja",S277="Moderado"),AND(P277="Media",S277="Leve"),AND(P277="Media",S277="Menor"),AND(P277="Media",S277="Moderado"),AND(P277="Alta",S277="Leve"),AND(P277="Alta",S277="Menor")),"Moderado",IF(OR(AND(P277="Muy Baja",S277="Mayor"),AND(P277="Baja",S277="Mayor"),AND(P277="Media",S277="Mayor"),AND(P277="Alta",S277="Moderado"),AND(P277="Alta",S277="Mayor"),AND(P277="Muy Alta",S277="Leve"),AND(P277="Muy Alta",S277="Menor"),AND(P277="Muy Alta",S277="Moderado"),AND(P277="Muy Alta",S277="Mayor")),"Alto",IF(OR(AND(P277="Muy Baja",S277="Catastrófico"),AND(P277="Baja",S277="Catastrófico"),AND(P277="Media",S277="Catastrófico"),AND(P277="Alta",S277="Catastrófico"),AND(P277="Muy Alta",S277="Catastrófico")),"Extremo",""))))</f>
        <v>Moderado</v>
      </c>
      <c r="V277" s="136" t="s">
        <v>91</v>
      </c>
      <c r="W277" s="116" t="s">
        <v>1591</v>
      </c>
      <c r="X277" s="117" t="s">
        <v>1592</v>
      </c>
      <c r="Y277" s="118" t="s">
        <v>94</v>
      </c>
      <c r="Z277" s="119" t="s">
        <v>906</v>
      </c>
      <c r="AA277" s="120" t="str">
        <f t="shared" si="365"/>
        <v>Probabilidad</v>
      </c>
      <c r="AB277" s="121" t="s">
        <v>740</v>
      </c>
      <c r="AC277" s="121" t="s">
        <v>728</v>
      </c>
      <c r="AD277" s="122" t="str">
        <f t="shared" si="363"/>
        <v>30%</v>
      </c>
      <c r="AE277" s="121" t="s">
        <v>954</v>
      </c>
      <c r="AF277" s="121" t="s">
        <v>809</v>
      </c>
      <c r="AG277" s="121" t="s">
        <v>731</v>
      </c>
      <c r="AH277" s="123">
        <f>IFERROR(IF(AA277="Probabilidad",(Q277-(+Q277*AD277)),IF(AA277="Impacto",Q277,"")),"")</f>
        <v>0.56000000000000005</v>
      </c>
      <c r="AI277" s="122">
        <f t="shared" si="364"/>
        <v>0.56000000000000005</v>
      </c>
      <c r="AJ277" s="387" t="str">
        <f t="shared" ref="AJ277" si="369">IFERROR(IF(AK277="","",IF(AK277&lt;=0.2,"Muy Baja",IF(AK277&lt;=0.4,"Baja",IF(AK277&lt;=0.6,"Media",IF(AK277&lt;=0.8,"Alta","Muy Alta"))))),"")</f>
        <v>Baja</v>
      </c>
      <c r="AK277" s="388">
        <f t="shared" ref="AK277" si="370">IFERROR(LOOKUP(MAX(AI277:AI283)+1,(AI277:AI283)),"")</f>
        <v>0.33600000000000002</v>
      </c>
      <c r="AL277" s="124">
        <f>IFERROR(IF(AA277="Impacto",(T277-(+T277*AD277)),IF(AA277="Probabilidad",T277,"")),"")</f>
        <v>0.4</v>
      </c>
      <c r="AM277" s="389" t="str">
        <f t="shared" ref="AM277" si="371">IFERROR(IF(AN277="","",IF(AN277&lt;=0.2,"Leve",IF(AN277&lt;=0.4,"Menor",IF(AN277&lt;=0.6,"Moderado",IF(AN277&lt;=0.8,"Mayor","Catastrófico"))))),"")</f>
        <v>Menor</v>
      </c>
      <c r="AN277" s="388">
        <f t="shared" ref="AN277" si="372">IFERROR(LOOKUP(MAX(AL277:AL283)+1,(AL277:AL283)),"")</f>
        <v>0.4</v>
      </c>
      <c r="AO277" s="384" t="str">
        <f t="shared" ref="AO277" si="373">IFERROR(IF(OR(AND(AJ277="Muy Baja",AM277="Leve"),AND(AJ277="Muy Baja",AM277="Menor"),AND(AJ277="Baja",AM277="Leve")),"Bajo",IF(OR(AND(AJ277="Muy baja",AM277="Moderado"),AND(AJ277="Baja",AM277="Menor"),AND(AJ277="Baja",AM277="Moderado"),AND(AJ277="Media",AM277="Leve"),AND(AJ277="Media",AM277="Menor"),AND(AJ277="Media",AM277="Moderado"),AND(AJ277="Alta",AM277="Leve"),AND(AJ277="Alta",AM277="Menor")),"Moderado",IF(OR(AND(AJ277="Muy Baja",AM277="Mayor"),AND(AJ277="Baja",AM277="Mayor"),AND(AJ277="Media",AM277="Mayor"),AND(AJ277="Alta",AM277="Moderado"),AND(AJ277="Alta",AM277="Mayor"),AND(AJ277="Muy Alta",AM277="Leve"),AND(AJ277="Muy Alta",AM277="Menor"),AND(AJ277="Muy Alta",AM277="Moderado"),AND(AJ277="Muy Alta",AM277="Mayor")),"Alto",IF(OR(AND(AJ277="Muy Baja",AM277="Catastrófico"),AND(AJ277="Baja",AM277="Catastrófico"),AND(AJ277="Media",AM277="Catastrófico"),AND(AJ277="Alta",AM277="Catastrófico"),AND(AJ277="Muy Alta",AM277="Catastrófico")),"Extremo","")))),"")</f>
        <v>Moderado</v>
      </c>
      <c r="AP277" s="367" t="s">
        <v>104</v>
      </c>
      <c r="AQ277" s="120" t="s">
        <v>105</v>
      </c>
      <c r="AR277" s="119" t="s">
        <v>1559</v>
      </c>
      <c r="AS277" s="119" t="s">
        <v>298</v>
      </c>
      <c r="AT277" s="126" t="s">
        <v>747</v>
      </c>
      <c r="AU277" s="127" t="s">
        <v>733</v>
      </c>
      <c r="AV277" s="370" t="s">
        <v>1593</v>
      </c>
      <c r="AW277" s="142" t="s">
        <v>91</v>
      </c>
      <c r="AX277" s="264" t="s">
        <v>2867</v>
      </c>
      <c r="AY277" s="268" t="s">
        <v>3663</v>
      </c>
      <c r="AZ277" s="268" t="s">
        <v>3664</v>
      </c>
      <c r="BA277" s="143" t="s">
        <v>105</v>
      </c>
      <c r="BB277" s="264" t="s">
        <v>2867</v>
      </c>
      <c r="BC277" s="268" t="s">
        <v>3663</v>
      </c>
      <c r="BD277" s="268" t="s">
        <v>3664</v>
      </c>
      <c r="BE277" s="373" t="s">
        <v>2891</v>
      </c>
      <c r="BF277" s="374"/>
      <c r="BG277" s="374"/>
      <c r="BH277" s="131"/>
      <c r="BI277" s="90"/>
      <c r="BJ277" s="90"/>
      <c r="BK277" s="90"/>
      <c r="BL277" s="90"/>
      <c r="BM277" s="90"/>
      <c r="BN277" s="90"/>
      <c r="BO277" s="90"/>
      <c r="BP277" s="90"/>
      <c r="BQ277" s="90"/>
      <c r="BR277" s="90"/>
      <c r="BS277" s="90"/>
      <c r="BT277" s="90"/>
      <c r="BU277" s="90"/>
      <c r="BV277" s="90"/>
      <c r="BW277" s="90"/>
      <c r="BX277" s="90"/>
      <c r="BY277" s="90"/>
      <c r="BZ277" s="90"/>
      <c r="CA277" s="90"/>
      <c r="CB277" s="90"/>
      <c r="CC277" s="90"/>
      <c r="CD277" s="90"/>
      <c r="CE277" s="90"/>
      <c r="CF277" s="90"/>
      <c r="CG277" s="90"/>
      <c r="CH277" s="90"/>
      <c r="CI277" s="90"/>
      <c r="CJ277" s="90"/>
      <c r="CK277" s="90"/>
      <c r="CL277" s="90"/>
      <c r="CM277" s="90"/>
      <c r="CN277" s="90"/>
      <c r="CO277" s="90"/>
      <c r="CP277" s="90"/>
      <c r="CQ277" s="90"/>
      <c r="CR277" s="90"/>
      <c r="CS277" s="90"/>
      <c r="CT277" s="90"/>
      <c r="CU277" s="90"/>
      <c r="CV277" s="90"/>
      <c r="CW277" s="90"/>
      <c r="CX277" s="90"/>
      <c r="CY277" s="90"/>
      <c r="CZ277" s="90"/>
      <c r="DA277" s="90"/>
      <c r="DB277" s="90"/>
      <c r="DC277" s="90"/>
      <c r="DD277" s="90"/>
      <c r="DE277" s="90"/>
      <c r="DF277" s="90"/>
      <c r="DG277" s="90"/>
      <c r="DH277" s="90"/>
      <c r="DI277" s="90"/>
      <c r="DJ277" s="90"/>
      <c r="DK277" s="90"/>
      <c r="DL277" s="90"/>
      <c r="DM277" s="90"/>
      <c r="DN277" s="90"/>
      <c r="DO277" s="90"/>
      <c r="DP277" s="90"/>
      <c r="DQ277" s="90"/>
      <c r="DR277" s="90"/>
      <c r="DS277" s="90"/>
      <c r="DT277" s="90"/>
      <c r="DU277" s="90"/>
      <c r="DV277" s="90"/>
      <c r="DW277" s="90"/>
      <c r="DX277" s="90"/>
      <c r="DY277" s="90"/>
      <c r="DZ277" s="90"/>
      <c r="EA277" s="90"/>
      <c r="EB277" s="90"/>
      <c r="EC277" s="90"/>
      <c r="ED277" s="90"/>
      <c r="EE277" s="90"/>
      <c r="EF277" s="90"/>
      <c r="EG277" s="90"/>
      <c r="EH277" s="90"/>
      <c r="EI277" s="90"/>
      <c r="EJ277" s="90"/>
      <c r="EK277" s="90"/>
      <c r="EL277" s="90"/>
      <c r="EM277" s="90"/>
      <c r="EN277" s="90"/>
      <c r="EO277" s="90"/>
      <c r="EP277" s="90"/>
      <c r="EQ277" s="90"/>
      <c r="ER277" s="90"/>
      <c r="ES277" s="90"/>
      <c r="ET277" s="90"/>
      <c r="EU277" s="90"/>
      <c r="EV277" s="90"/>
      <c r="EW277" s="90"/>
      <c r="EX277" s="90"/>
      <c r="EY277" s="90"/>
      <c r="EZ277" s="90"/>
      <c r="FA277" s="90"/>
      <c r="FB277" s="90"/>
      <c r="FC277" s="90"/>
      <c r="FD277" s="90"/>
      <c r="FE277" s="90"/>
      <c r="FF277" s="90"/>
      <c r="FG277" s="90"/>
      <c r="FH277" s="90"/>
      <c r="FI277" s="90"/>
      <c r="FJ277" s="90"/>
      <c r="FK277" s="90"/>
      <c r="FL277" s="90"/>
      <c r="FM277" s="90"/>
      <c r="FN277" s="90"/>
      <c r="FO277" s="90"/>
      <c r="FP277" s="90"/>
      <c r="FQ277" s="90"/>
      <c r="FR277" s="90"/>
      <c r="FS277" s="90"/>
      <c r="FT277" s="90"/>
      <c r="FU277" s="90"/>
      <c r="FV277" s="90"/>
      <c r="FW277" s="90"/>
      <c r="FX277" s="90"/>
      <c r="FY277" s="90"/>
      <c r="FZ277" s="90"/>
      <c r="GA277" s="90"/>
      <c r="GB277" s="90"/>
      <c r="GC277" s="90"/>
      <c r="GD277" s="90"/>
      <c r="GE277" s="90"/>
      <c r="GF277" s="90"/>
      <c r="GG277" s="90"/>
      <c r="GH277" s="90"/>
      <c r="GI277" s="90"/>
      <c r="GJ277" s="90"/>
      <c r="GK277" s="90"/>
      <c r="GL277" s="90"/>
      <c r="GM277" s="90"/>
      <c r="GN277" s="90"/>
      <c r="GO277" s="90"/>
      <c r="GP277" s="90"/>
      <c r="GQ277" s="90"/>
      <c r="GR277" s="90"/>
      <c r="GS277" s="90"/>
      <c r="GT277" s="90"/>
      <c r="GU277" s="90"/>
      <c r="GV277" s="90"/>
      <c r="GW277" s="90"/>
      <c r="GX277" s="90"/>
      <c r="GY277" s="90"/>
      <c r="GZ277" s="90"/>
      <c r="HA277" s="90"/>
      <c r="HB277" s="90"/>
      <c r="HC277" s="90"/>
      <c r="HD277" s="90"/>
      <c r="HE277" s="90"/>
      <c r="HF277" s="90"/>
      <c r="HG277" s="90"/>
      <c r="HH277" s="90"/>
      <c r="HI277" s="90"/>
      <c r="HJ277" s="90"/>
      <c r="HK277" s="90"/>
      <c r="HL277" s="90"/>
      <c r="HM277" s="90"/>
      <c r="HN277" s="90"/>
      <c r="HO277" s="90"/>
      <c r="HP277" s="90"/>
      <c r="HQ277" s="90"/>
      <c r="HR277" s="90"/>
      <c r="HS277" s="90"/>
      <c r="HT277" s="90"/>
      <c r="HU277" s="90"/>
      <c r="HV277" s="90"/>
      <c r="HW277" s="90"/>
      <c r="HX277" s="90"/>
      <c r="HY277" s="90"/>
      <c r="HZ277" s="90"/>
      <c r="IA277" s="90"/>
      <c r="IB277" s="90"/>
      <c r="IC277" s="90"/>
      <c r="ID277" s="90"/>
      <c r="IE277" s="90"/>
      <c r="IF277" s="90"/>
      <c r="IG277" s="90"/>
      <c r="IH277" s="90"/>
      <c r="II277" s="90"/>
      <c r="IJ277" s="90"/>
      <c r="IK277" s="90"/>
      <c r="IL277" s="90"/>
      <c r="IM277" s="90"/>
      <c r="IN277" s="90"/>
      <c r="IO277" s="90"/>
      <c r="IP277" s="90"/>
      <c r="IQ277" s="90"/>
      <c r="IR277" s="90"/>
      <c r="IS277" s="90"/>
      <c r="IT277" s="90"/>
      <c r="IU277" s="90"/>
      <c r="IV277" s="90"/>
      <c r="IW277" s="90"/>
      <c r="IX277" s="90"/>
      <c r="IY277" s="90"/>
      <c r="IZ277" s="90"/>
      <c r="JA277" s="90"/>
      <c r="JB277" s="90"/>
      <c r="JC277" s="90"/>
      <c r="JD277" s="90"/>
      <c r="JE277" s="90"/>
      <c r="JF277" s="90"/>
      <c r="JG277" s="90"/>
      <c r="JH277" s="90"/>
      <c r="JI277" s="90"/>
      <c r="JJ277" s="90"/>
      <c r="JK277" s="90"/>
      <c r="JL277" s="90"/>
      <c r="JM277" s="90"/>
      <c r="JN277" s="90"/>
      <c r="JO277" s="90"/>
      <c r="JP277" s="90"/>
      <c r="JQ277" s="90"/>
      <c r="JR277" s="90"/>
      <c r="JS277" s="90"/>
      <c r="JT277" s="90"/>
      <c r="JU277" s="90"/>
      <c r="JV277" s="90"/>
      <c r="JW277" s="90"/>
      <c r="JX277" s="90"/>
      <c r="JY277" s="90"/>
      <c r="JZ277" s="90"/>
      <c r="KA277" s="90"/>
      <c r="KB277" s="90"/>
      <c r="KC277" s="90"/>
      <c r="KD277" s="90"/>
      <c r="KE277" s="90"/>
      <c r="KF277" s="90"/>
      <c r="KG277" s="90"/>
      <c r="KH277" s="90"/>
      <c r="KI277" s="90"/>
      <c r="KJ277" s="90"/>
      <c r="KK277" s="90"/>
      <c r="KL277" s="90"/>
      <c r="KM277" s="90"/>
      <c r="KN277" s="90"/>
      <c r="KO277" s="90"/>
      <c r="KP277" s="90"/>
      <c r="KQ277" s="90"/>
      <c r="KR277" s="90"/>
      <c r="KS277" s="90"/>
      <c r="KT277" s="90"/>
      <c r="KU277" s="90"/>
      <c r="KV277" s="90"/>
      <c r="KW277" s="90"/>
      <c r="KX277" s="90"/>
      <c r="KY277" s="90"/>
      <c r="KZ277" s="90"/>
      <c r="LA277" s="90"/>
      <c r="LB277" s="90"/>
      <c r="LC277" s="90"/>
      <c r="LD277" s="90"/>
      <c r="LE277" s="90"/>
      <c r="LF277" s="90"/>
      <c r="LG277" s="90"/>
      <c r="LH277" s="90"/>
      <c r="LI277" s="90"/>
      <c r="LJ277" s="90"/>
      <c r="LK277" s="90"/>
      <c r="LL277" s="90"/>
      <c r="LM277" s="90"/>
      <c r="LN277" s="90"/>
      <c r="LO277" s="90"/>
      <c r="LP277" s="90"/>
      <c r="LQ277" s="90"/>
      <c r="LR277" s="90"/>
      <c r="LS277" s="90"/>
      <c r="LT277" s="90"/>
      <c r="LU277" s="90"/>
      <c r="LV277" s="90"/>
      <c r="LW277" s="90"/>
      <c r="LX277" s="90"/>
      <c r="LY277" s="90"/>
      <c r="LZ277" s="90"/>
      <c r="MA277" s="90"/>
      <c r="MB277" s="90"/>
      <c r="MC277" s="90"/>
      <c r="MD277" s="90"/>
      <c r="ME277" s="90"/>
      <c r="MF277" s="90"/>
      <c r="MG277" s="90"/>
      <c r="MH277" s="90"/>
      <c r="MI277" s="90"/>
      <c r="MJ277" s="90"/>
      <c r="MK277" s="90"/>
      <c r="ML277" s="90"/>
      <c r="MM277" s="90"/>
      <c r="MN277" s="90"/>
      <c r="MO277" s="90"/>
      <c r="MP277" s="90"/>
      <c r="MQ277" s="90"/>
      <c r="MR277" s="90"/>
      <c r="MS277" s="90"/>
      <c r="MT277" s="90"/>
      <c r="MU277" s="90"/>
      <c r="MV277" s="90"/>
      <c r="MW277" s="90"/>
      <c r="MX277" s="90"/>
      <c r="MY277" s="90"/>
      <c r="MZ277" s="90"/>
      <c r="NA277" s="90"/>
      <c r="NB277" s="90"/>
      <c r="NC277" s="90"/>
      <c r="ND277" s="90"/>
      <c r="NE277" s="90"/>
      <c r="NF277" s="90"/>
      <c r="NG277" s="90"/>
      <c r="NH277" s="90"/>
      <c r="NI277" s="90"/>
      <c r="NJ277" s="90"/>
      <c r="NK277" s="90"/>
      <c r="NL277" s="90"/>
      <c r="NM277" s="90"/>
      <c r="NN277" s="90"/>
      <c r="NO277" s="90"/>
      <c r="NP277" s="90"/>
      <c r="NQ277" s="90"/>
      <c r="NR277" s="90"/>
      <c r="NS277" s="90"/>
      <c r="NT277" s="90"/>
      <c r="NU277" s="90"/>
      <c r="NV277" s="90"/>
      <c r="NW277" s="90"/>
      <c r="NX277" s="90"/>
      <c r="NY277" s="90"/>
      <c r="NZ277" s="90"/>
      <c r="OA277" s="90"/>
      <c r="OB277" s="90"/>
      <c r="OC277" s="90"/>
      <c r="OD277" s="90"/>
      <c r="OE277" s="90"/>
      <c r="OF277" s="90"/>
      <c r="OG277" s="90"/>
      <c r="OH277" s="90"/>
      <c r="OI277" s="90"/>
      <c r="OJ277" s="90"/>
      <c r="OK277" s="90"/>
      <c r="OL277" s="90"/>
      <c r="OM277" s="90"/>
      <c r="ON277" s="90"/>
      <c r="OO277" s="90"/>
      <c r="OP277" s="90"/>
      <c r="OQ277" s="90"/>
      <c r="OR277" s="90"/>
      <c r="OS277" s="90"/>
      <c r="OT277" s="90"/>
      <c r="OU277" s="90"/>
      <c r="OV277" s="90"/>
      <c r="OW277" s="90"/>
      <c r="OX277" s="90"/>
      <c r="OY277" s="90"/>
      <c r="OZ277" s="90"/>
      <c r="PA277" s="90"/>
      <c r="PB277" s="90"/>
      <c r="PC277" s="90"/>
      <c r="PD277" s="90"/>
      <c r="PE277" s="90"/>
      <c r="PF277" s="90"/>
      <c r="PG277" s="90"/>
      <c r="PH277" s="90"/>
      <c r="PI277" s="90"/>
      <c r="PJ277" s="90"/>
      <c r="PK277" s="90"/>
      <c r="PL277" s="90"/>
      <c r="PM277" s="90"/>
      <c r="PN277" s="90"/>
      <c r="PO277" s="90"/>
      <c r="PP277" s="90"/>
      <c r="PQ277" s="90"/>
      <c r="PR277" s="90"/>
      <c r="PS277" s="90"/>
      <c r="PT277" s="90"/>
      <c r="PU277" s="90"/>
      <c r="PV277" s="90"/>
      <c r="PW277" s="90"/>
      <c r="PX277" s="90"/>
      <c r="PY277" s="90"/>
      <c r="PZ277" s="90"/>
      <c r="QA277" s="90"/>
      <c r="QB277" s="90"/>
      <c r="QC277" s="90"/>
      <c r="QD277" s="90"/>
      <c r="QE277" s="90"/>
      <c r="QF277" s="90"/>
      <c r="QG277" s="90"/>
      <c r="QH277" s="90"/>
      <c r="QI277" s="90"/>
      <c r="QJ277" s="90"/>
      <c r="QK277" s="90"/>
      <c r="QL277" s="90"/>
      <c r="QM277" s="90"/>
      <c r="QN277" s="90"/>
      <c r="QO277" s="90"/>
      <c r="QP277" s="90"/>
      <c r="QQ277" s="90"/>
      <c r="QR277" s="90"/>
      <c r="QS277" s="90"/>
      <c r="QT277" s="90"/>
      <c r="QU277" s="90"/>
      <c r="QV277" s="90"/>
      <c r="QW277" s="90"/>
      <c r="QX277" s="90"/>
      <c r="QY277" s="90"/>
      <c r="QZ277" s="90"/>
      <c r="RA277" s="90"/>
      <c r="RB277" s="90"/>
      <c r="RC277" s="90"/>
      <c r="RD277" s="90"/>
      <c r="RE277" s="90"/>
      <c r="RF277" s="90"/>
      <c r="RG277" s="90"/>
      <c r="RH277" s="90"/>
      <c r="RI277" s="90"/>
      <c r="RJ277" s="90"/>
      <c r="RK277" s="90"/>
      <c r="RL277" s="90"/>
      <c r="RM277" s="90"/>
      <c r="RN277" s="90"/>
      <c r="RO277" s="90"/>
      <c r="RP277" s="90"/>
      <c r="RQ277" s="90"/>
      <c r="RR277" s="90"/>
      <c r="RS277" s="90"/>
      <c r="RT277" s="90"/>
      <c r="RU277" s="90"/>
      <c r="RV277" s="90"/>
      <c r="RW277" s="90"/>
      <c r="RX277" s="90"/>
      <c r="RY277" s="90"/>
      <c r="RZ277" s="90"/>
      <c r="SA277" s="90"/>
      <c r="SB277" s="90"/>
      <c r="SC277" s="90"/>
      <c r="SD277" s="90"/>
      <c r="SE277" s="90"/>
      <c r="SF277" s="90"/>
      <c r="SG277" s="90"/>
      <c r="SH277" s="90"/>
      <c r="SI277" s="90"/>
      <c r="SJ277" s="90"/>
      <c r="SK277" s="90"/>
      <c r="SL277" s="90"/>
      <c r="SM277" s="90"/>
      <c r="SN277" s="90"/>
      <c r="SO277" s="90"/>
      <c r="SP277" s="90"/>
      <c r="SQ277" s="90"/>
      <c r="SR277" s="90"/>
      <c r="SS277" s="90"/>
      <c r="ST277" s="90"/>
      <c r="SU277" s="90"/>
      <c r="SV277" s="90"/>
      <c r="SW277" s="90"/>
      <c r="SX277" s="90"/>
      <c r="SY277" s="90"/>
      <c r="SZ277" s="90"/>
      <c r="TA277" s="90"/>
      <c r="TB277" s="90"/>
      <c r="TC277" s="90"/>
      <c r="TD277" s="90"/>
      <c r="TE277" s="90"/>
      <c r="TF277" s="90"/>
      <c r="TG277" s="90"/>
      <c r="TH277" s="90"/>
      <c r="TI277" s="90"/>
      <c r="TJ277" s="90"/>
      <c r="TK277" s="90"/>
      <c r="TL277" s="90"/>
      <c r="TM277" s="90"/>
      <c r="TN277" s="90"/>
      <c r="TO277" s="90"/>
      <c r="TP277" s="90"/>
      <c r="TQ277" s="90"/>
      <c r="TR277" s="90"/>
      <c r="TS277" s="90"/>
      <c r="TT277" s="90"/>
      <c r="TU277" s="90"/>
      <c r="TV277" s="90"/>
      <c r="TW277" s="90"/>
      <c r="TX277" s="90"/>
      <c r="TY277" s="90"/>
      <c r="TZ277" s="90"/>
      <c r="UA277" s="90"/>
      <c r="UB277" s="90"/>
      <c r="UC277" s="90"/>
      <c r="UD277" s="90"/>
      <c r="UE277" s="90"/>
      <c r="UF277" s="90"/>
      <c r="UG277" s="90"/>
      <c r="UH277" s="90"/>
      <c r="UI277" s="90"/>
      <c r="UJ277" s="90"/>
      <c r="UK277" s="90"/>
      <c r="UL277" s="90"/>
      <c r="UM277" s="90"/>
      <c r="UN277" s="90"/>
      <c r="UO277" s="90"/>
      <c r="UP277" s="90"/>
      <c r="UQ277" s="90"/>
      <c r="UR277" s="90"/>
      <c r="US277" s="90"/>
      <c r="UT277" s="90"/>
      <c r="UU277" s="90"/>
      <c r="UV277" s="90"/>
      <c r="UW277" s="90"/>
      <c r="UX277" s="90"/>
      <c r="UY277" s="90"/>
      <c r="UZ277" s="90"/>
      <c r="VA277" s="90"/>
      <c r="VB277" s="90"/>
      <c r="VC277" s="90"/>
      <c r="VD277" s="90"/>
      <c r="VE277" s="90"/>
      <c r="VF277" s="90"/>
      <c r="VG277" s="90"/>
      <c r="VH277" s="90"/>
      <c r="VI277" s="90"/>
      <c r="VJ277" s="90"/>
      <c r="VK277" s="90"/>
      <c r="VL277" s="90"/>
      <c r="VM277" s="90"/>
      <c r="VN277" s="90"/>
      <c r="VO277" s="90"/>
      <c r="VP277" s="90"/>
      <c r="VQ277" s="90"/>
      <c r="VR277" s="90"/>
      <c r="VS277" s="90"/>
      <c r="VT277" s="90"/>
      <c r="VU277" s="90"/>
      <c r="VV277" s="90"/>
      <c r="VW277" s="90"/>
      <c r="VX277" s="90"/>
      <c r="VY277" s="90"/>
      <c r="VZ277" s="90"/>
      <c r="WA277" s="90"/>
      <c r="WB277" s="90"/>
      <c r="WC277" s="90"/>
      <c r="WD277" s="90"/>
      <c r="WE277" s="90"/>
      <c r="WF277" s="90"/>
      <c r="WG277" s="90"/>
      <c r="WH277" s="90"/>
      <c r="WI277" s="90"/>
      <c r="WJ277" s="90"/>
      <c r="WK277" s="90"/>
      <c r="WL277" s="90"/>
      <c r="WM277" s="90"/>
      <c r="WN277" s="90"/>
      <c r="WO277" s="90"/>
      <c r="WP277" s="90"/>
      <c r="WQ277" s="90"/>
      <c r="WR277" s="90"/>
      <c r="WS277" s="90"/>
      <c r="WT277" s="90"/>
      <c r="WU277" s="90"/>
      <c r="WV277" s="90"/>
      <c r="WW277" s="90"/>
      <c r="WX277" s="90"/>
      <c r="WY277" s="90"/>
      <c r="WZ277" s="90"/>
      <c r="XA277" s="90"/>
      <c r="XB277" s="90"/>
      <c r="XC277" s="90"/>
      <c r="XD277" s="90"/>
      <c r="XE277" s="90"/>
      <c r="XF277" s="90"/>
      <c r="XG277" s="90"/>
      <c r="XH277" s="90"/>
      <c r="XI277" s="90"/>
      <c r="XJ277" s="90"/>
      <c r="XK277" s="90"/>
      <c r="XL277" s="90"/>
      <c r="XM277" s="90"/>
      <c r="XN277" s="90"/>
      <c r="XO277" s="90"/>
      <c r="XP277" s="90"/>
      <c r="XQ277" s="90"/>
      <c r="XR277" s="90"/>
      <c r="XS277" s="90"/>
      <c r="XT277" s="90"/>
      <c r="XU277" s="90"/>
      <c r="XV277" s="90"/>
      <c r="XW277" s="90"/>
      <c r="XX277" s="90"/>
      <c r="XY277" s="90"/>
      <c r="XZ277" s="90"/>
      <c r="YA277" s="90"/>
      <c r="YB277" s="90"/>
      <c r="YC277" s="90"/>
      <c r="YD277" s="90"/>
      <c r="YE277" s="90"/>
      <c r="YF277" s="90"/>
      <c r="YG277" s="90"/>
      <c r="YH277" s="90"/>
      <c r="YI277" s="90"/>
      <c r="YJ277" s="90"/>
      <c r="YK277" s="90"/>
      <c r="YL277" s="90"/>
      <c r="YM277" s="90"/>
      <c r="YN277" s="90"/>
      <c r="YO277" s="90"/>
      <c r="YP277" s="90"/>
      <c r="YQ277" s="90"/>
      <c r="YR277" s="90"/>
      <c r="YS277" s="90"/>
      <c r="YT277" s="90"/>
      <c r="YU277" s="90"/>
      <c r="YV277" s="90"/>
      <c r="YW277" s="90"/>
      <c r="YX277" s="90"/>
      <c r="YY277" s="90"/>
      <c r="YZ277" s="90"/>
      <c r="ZA277" s="90"/>
      <c r="ZB277" s="90"/>
      <c r="ZC277" s="90"/>
      <c r="ZD277" s="90"/>
      <c r="ZE277" s="90"/>
      <c r="ZF277" s="90"/>
      <c r="ZG277" s="90"/>
      <c r="ZH277" s="90"/>
      <c r="ZI277" s="90"/>
      <c r="ZJ277" s="90"/>
      <c r="ZK277" s="90"/>
      <c r="ZL277" s="90"/>
      <c r="ZM277" s="90"/>
      <c r="ZN277" s="90"/>
      <c r="ZO277" s="90"/>
      <c r="ZP277" s="90"/>
      <c r="ZQ277" s="90"/>
      <c r="ZR277" s="90"/>
      <c r="ZS277" s="90"/>
      <c r="ZT277" s="90"/>
      <c r="ZU277" s="90"/>
      <c r="ZV277" s="90"/>
      <c r="ZW277" s="90"/>
      <c r="ZX277" s="90"/>
      <c r="ZY277" s="90"/>
      <c r="ZZ277" s="90"/>
      <c r="AAA277" s="90"/>
      <c r="AAB277" s="90"/>
      <c r="AAC277" s="90"/>
      <c r="AAD277" s="90"/>
      <c r="AAE277" s="90"/>
      <c r="AAF277" s="90"/>
      <c r="AAG277" s="90"/>
      <c r="AAH277" s="90"/>
      <c r="AAI277" s="90"/>
      <c r="AAJ277" s="90"/>
      <c r="AAK277" s="90"/>
      <c r="AAL277" s="90"/>
      <c r="AAM277" s="90"/>
      <c r="AAN277" s="90"/>
      <c r="AAO277" s="90"/>
      <c r="AAP277" s="90"/>
      <c r="AAQ277" s="90"/>
      <c r="AAR277" s="90"/>
      <c r="AAS277" s="90"/>
      <c r="AAT277" s="90"/>
      <c r="AAU277" s="90"/>
      <c r="AAV277" s="90"/>
      <c r="AAW277" s="90"/>
      <c r="AAX277" s="90"/>
      <c r="AAY277" s="90"/>
      <c r="AAZ277" s="90"/>
      <c r="ABA277" s="90"/>
      <c r="ABB277" s="90"/>
      <c r="ABC277" s="90"/>
      <c r="ABD277" s="90"/>
      <c r="ABE277" s="90"/>
      <c r="ABF277" s="90"/>
      <c r="ABG277" s="90"/>
      <c r="ABH277" s="90"/>
      <c r="ABI277" s="90"/>
      <c r="ABJ277" s="90"/>
      <c r="ABK277" s="90"/>
      <c r="ABL277" s="90"/>
      <c r="ABM277" s="90"/>
      <c r="ABN277" s="90"/>
      <c r="ABO277" s="90"/>
      <c r="ABP277" s="90"/>
      <c r="ABQ277" s="90"/>
      <c r="ABR277" s="90"/>
      <c r="ABS277" s="90"/>
      <c r="ABT277" s="90"/>
      <c r="ABU277" s="90"/>
      <c r="ABV277" s="90"/>
      <c r="ABW277" s="90"/>
      <c r="ABX277" s="90"/>
      <c r="ABY277" s="90"/>
      <c r="ABZ277" s="90"/>
      <c r="ACA277" s="90"/>
      <c r="ACB277" s="90"/>
      <c r="ACC277" s="90"/>
      <c r="ACD277" s="90"/>
      <c r="ACE277" s="90"/>
      <c r="ACF277" s="90"/>
      <c r="ACG277" s="90"/>
      <c r="ACH277" s="90"/>
      <c r="ACI277" s="90"/>
      <c r="ACJ277" s="90"/>
      <c r="ACK277" s="90"/>
      <c r="ACL277" s="90"/>
      <c r="ACM277" s="90"/>
      <c r="ACN277" s="90"/>
      <c r="ACO277" s="90"/>
      <c r="ACP277" s="90"/>
      <c r="ACQ277" s="90"/>
      <c r="ACR277" s="90"/>
      <c r="ACS277" s="90"/>
      <c r="ACT277" s="90"/>
      <c r="ACU277" s="90"/>
      <c r="ACV277" s="90"/>
      <c r="ACW277" s="90"/>
      <c r="ACX277" s="90"/>
      <c r="ACY277" s="90"/>
      <c r="ACZ277" s="90"/>
      <c r="ADA277" s="90"/>
      <c r="ADB277" s="90"/>
      <c r="ADC277" s="90"/>
      <c r="ADD277" s="90"/>
      <c r="ADE277" s="90"/>
      <c r="ADF277" s="90"/>
      <c r="ADG277" s="90"/>
      <c r="ADH277" s="90"/>
      <c r="ADI277" s="90"/>
      <c r="ADJ277" s="90"/>
      <c r="ADK277" s="90"/>
      <c r="ADL277" s="90"/>
      <c r="ADM277" s="90"/>
      <c r="ADN277" s="90"/>
      <c r="ADO277" s="90"/>
      <c r="ADP277" s="90"/>
      <c r="ADQ277" s="90"/>
      <c r="ADR277" s="90"/>
      <c r="ADS277" s="90"/>
      <c r="ADT277" s="90"/>
      <c r="ADU277" s="90"/>
      <c r="ADV277" s="90"/>
      <c r="ADW277" s="90"/>
      <c r="ADX277" s="90"/>
      <c r="ADY277" s="90"/>
      <c r="ADZ277" s="90"/>
      <c r="AEA277" s="90"/>
      <c r="AEB277" s="90"/>
      <c r="AEC277" s="90"/>
      <c r="AED277" s="90"/>
      <c r="AEE277" s="90"/>
      <c r="AEF277" s="90"/>
      <c r="AEG277" s="90"/>
      <c r="AEH277" s="90"/>
      <c r="AEI277" s="90"/>
      <c r="AEJ277" s="90"/>
      <c r="AEK277" s="90"/>
      <c r="AEL277" s="90"/>
      <c r="AEM277" s="90"/>
      <c r="AEN277" s="90"/>
      <c r="AEO277" s="90"/>
      <c r="AEP277" s="90"/>
      <c r="AEQ277" s="90"/>
      <c r="AER277" s="90"/>
      <c r="AES277" s="90"/>
      <c r="AET277" s="90"/>
      <c r="AEU277" s="90"/>
      <c r="AEV277" s="90"/>
      <c r="AEW277" s="90"/>
      <c r="AEX277" s="90"/>
      <c r="AEY277" s="90"/>
      <c r="AEZ277" s="90"/>
      <c r="AFA277" s="90"/>
      <c r="AFB277" s="90"/>
      <c r="AFC277" s="90"/>
      <c r="AFD277" s="90"/>
      <c r="AFE277" s="90"/>
      <c r="AFF277" s="90"/>
      <c r="AFG277" s="90"/>
      <c r="AFH277" s="90"/>
      <c r="AFI277" s="90"/>
      <c r="AFJ277" s="90"/>
      <c r="AFK277" s="90"/>
      <c r="AFL277" s="90"/>
      <c r="AFM277" s="90"/>
      <c r="AFN277" s="90"/>
      <c r="AFO277" s="90"/>
      <c r="AFP277" s="90"/>
      <c r="AFQ277" s="90"/>
      <c r="AFR277" s="90"/>
      <c r="AFS277" s="90"/>
      <c r="AFT277" s="90"/>
      <c r="AFU277" s="90"/>
      <c r="AFV277" s="90"/>
      <c r="AFW277" s="90"/>
      <c r="AFX277" s="90"/>
      <c r="AFY277" s="90"/>
      <c r="AFZ277" s="90"/>
      <c r="AGA277" s="90"/>
      <c r="AGB277" s="90"/>
      <c r="AGC277" s="90"/>
      <c r="AGD277" s="90"/>
      <c r="AGE277" s="90"/>
      <c r="AGF277" s="90"/>
      <c r="AGG277" s="90"/>
      <c r="AGH277" s="90"/>
      <c r="AGI277" s="90"/>
      <c r="AGJ277" s="90"/>
      <c r="AGK277" s="90"/>
      <c r="AGL277" s="90"/>
      <c r="AGM277" s="90"/>
      <c r="AGN277" s="90"/>
      <c r="AGO277" s="90"/>
      <c r="AGP277" s="90"/>
      <c r="AGQ277" s="90"/>
      <c r="AGR277" s="90"/>
      <c r="AGS277" s="90"/>
      <c r="AGT277" s="90"/>
      <c r="AGU277" s="90"/>
      <c r="AGV277" s="90"/>
      <c r="AGW277" s="90"/>
      <c r="AGX277" s="90"/>
      <c r="AGY277" s="90"/>
      <c r="AGZ277" s="90"/>
      <c r="AHA277" s="90"/>
      <c r="AHB277" s="90"/>
      <c r="AHC277" s="90"/>
      <c r="AHD277" s="90"/>
      <c r="AHE277" s="90"/>
      <c r="AHF277" s="90"/>
      <c r="AHG277" s="90"/>
      <c r="AHH277" s="90"/>
      <c r="AHI277" s="90"/>
      <c r="AHJ277" s="90"/>
      <c r="AHK277" s="90"/>
      <c r="AHL277" s="90"/>
      <c r="AHM277" s="90"/>
      <c r="AHN277" s="90"/>
      <c r="AHO277" s="90"/>
      <c r="AHP277" s="90"/>
      <c r="AHQ277" s="90"/>
      <c r="AHR277" s="90"/>
      <c r="AHS277" s="90"/>
      <c r="AHT277" s="90"/>
      <c r="AHU277" s="90"/>
      <c r="AHV277" s="90"/>
      <c r="AHW277" s="90"/>
      <c r="AHX277" s="90"/>
      <c r="AHY277" s="90"/>
      <c r="AHZ277" s="90"/>
      <c r="AIA277" s="90"/>
      <c r="AIB277" s="90"/>
      <c r="AIC277" s="90"/>
      <c r="AID277" s="90"/>
      <c r="AIE277" s="90"/>
      <c r="AIF277" s="90"/>
      <c r="AIG277" s="90"/>
      <c r="AIH277" s="90"/>
      <c r="AII277" s="90"/>
      <c r="AIJ277" s="90"/>
      <c r="AIK277" s="90"/>
      <c r="AIL277" s="90"/>
      <c r="AIM277" s="90"/>
      <c r="AIN277" s="90"/>
      <c r="AIO277" s="90"/>
      <c r="AIP277" s="90"/>
      <c r="AIQ277" s="90"/>
      <c r="AIR277" s="90"/>
      <c r="AIS277" s="90"/>
      <c r="AIT277" s="90"/>
      <c r="AIU277" s="90"/>
      <c r="AIV277" s="90"/>
      <c r="AIW277" s="90"/>
      <c r="AIX277" s="90"/>
      <c r="AIY277" s="90"/>
      <c r="AIZ277" s="90"/>
      <c r="AJA277" s="90"/>
      <c r="AJB277" s="90"/>
      <c r="AJC277" s="90"/>
      <c r="AJD277" s="90"/>
      <c r="AJE277" s="90"/>
      <c r="AJF277" s="90"/>
      <c r="AJG277" s="90"/>
      <c r="AJH277" s="90"/>
      <c r="AJI277" s="90"/>
      <c r="AJJ277" s="90"/>
      <c r="AJK277" s="90"/>
      <c r="AJL277" s="90"/>
      <c r="AJM277" s="90"/>
      <c r="AJN277" s="90"/>
      <c r="AJO277" s="90"/>
      <c r="AJP277" s="90"/>
      <c r="AJQ277" s="90"/>
      <c r="AJR277" s="90"/>
      <c r="AJS277" s="90"/>
      <c r="AJT277" s="90"/>
      <c r="AJU277" s="90"/>
      <c r="AJV277" s="90"/>
      <c r="AJW277" s="90"/>
      <c r="AJX277" s="90"/>
      <c r="AJY277" s="90"/>
      <c r="AJZ277" s="90"/>
      <c r="AKA277" s="90"/>
      <c r="AKB277" s="90"/>
      <c r="AKC277" s="90"/>
      <c r="AKD277" s="90"/>
      <c r="AKE277" s="90"/>
      <c r="AKF277" s="90"/>
      <c r="AKG277" s="90"/>
      <c r="AKH277" s="90"/>
      <c r="AKI277" s="90"/>
      <c r="AKJ277" s="90"/>
      <c r="AKK277" s="90"/>
      <c r="AKL277" s="90"/>
      <c r="AKM277" s="90"/>
      <c r="AKN277" s="90"/>
      <c r="AKO277" s="90"/>
      <c r="AKP277" s="90"/>
      <c r="AKQ277" s="90"/>
      <c r="AKR277" s="90"/>
      <c r="AKS277" s="90"/>
      <c r="AKT277" s="90"/>
      <c r="AKU277" s="90"/>
      <c r="AKV277" s="90"/>
      <c r="AKW277" s="90"/>
      <c r="AKX277" s="90"/>
      <c r="AKY277" s="90"/>
      <c r="AKZ277" s="90"/>
      <c r="ALA277" s="90"/>
      <c r="ALB277" s="90"/>
      <c r="ALC277" s="90"/>
      <c r="ALD277" s="90"/>
      <c r="ALE277" s="90"/>
      <c r="ALF277" s="90"/>
      <c r="ALG277" s="90"/>
      <c r="ALH277" s="90"/>
      <c r="ALI277" s="90"/>
      <c r="ALJ277" s="90"/>
      <c r="ALK277" s="90"/>
      <c r="ALL277" s="90"/>
      <c r="ALM277" s="90"/>
      <c r="ALN277" s="90"/>
      <c r="ALO277" s="90"/>
      <c r="ALP277" s="90"/>
      <c r="ALQ277" s="90"/>
      <c r="ALR277" s="90"/>
      <c r="ALS277" s="90"/>
      <c r="ALT277" s="90"/>
      <c r="ALU277" s="90"/>
      <c r="ALV277" s="90"/>
      <c r="ALW277" s="90"/>
      <c r="ALX277" s="90"/>
      <c r="ALY277" s="90"/>
      <c r="ALZ277" s="90"/>
      <c r="AMA277" s="90"/>
      <c r="AMB277" s="90"/>
      <c r="AMC277" s="90"/>
      <c r="AMD277" s="90"/>
      <c r="AME277" s="90"/>
      <c r="AMF277" s="90"/>
      <c r="AMG277" s="90"/>
      <c r="AMH277" s="90"/>
    </row>
    <row r="278" spans="1:1022" ht="88.5" customHeight="1" x14ac:dyDescent="0.3">
      <c r="A278" s="430">
        <v>87</v>
      </c>
      <c r="B278" s="433" t="s">
        <v>712</v>
      </c>
      <c r="C278" s="367"/>
      <c r="D278" s="433" t="s">
        <v>268</v>
      </c>
      <c r="E278" s="433" t="s">
        <v>289</v>
      </c>
      <c r="F278" s="427"/>
      <c r="G278" s="424"/>
      <c r="H278" s="368"/>
      <c r="I278" s="425"/>
      <c r="J278" s="136" t="s">
        <v>735</v>
      </c>
      <c r="K278" s="137" t="s">
        <v>1594</v>
      </c>
      <c r="L278" s="425"/>
      <c r="M278" s="425"/>
      <c r="N278" s="426"/>
      <c r="O278" s="369"/>
      <c r="P278" s="391"/>
      <c r="Q278" s="385"/>
      <c r="R278" s="393"/>
      <c r="S278" s="394"/>
      <c r="T278" s="385"/>
      <c r="U278" s="404"/>
      <c r="V278" s="136" t="s">
        <v>112</v>
      </c>
      <c r="W278" s="116" t="s">
        <v>1595</v>
      </c>
      <c r="X278" s="117" t="s">
        <v>1596</v>
      </c>
      <c r="Y278" s="118" t="s">
        <v>1597</v>
      </c>
      <c r="Z278" s="135" t="s">
        <v>195</v>
      </c>
      <c r="AA278" s="120" t="str">
        <f t="shared" si="365"/>
        <v>Probabilidad</v>
      </c>
      <c r="AB278" s="121" t="s">
        <v>727</v>
      </c>
      <c r="AC278" s="121" t="s">
        <v>728</v>
      </c>
      <c r="AD278" s="122" t="str">
        <f t="shared" si="363"/>
        <v>40%</v>
      </c>
      <c r="AE278" s="121" t="s">
        <v>729</v>
      </c>
      <c r="AF278" s="121" t="s">
        <v>730</v>
      </c>
      <c r="AG278" s="121" t="s">
        <v>731</v>
      </c>
      <c r="AH278" s="123">
        <f>IFERROR(IF(AND(AA277="Probabilidad",AA278="Probabilidad"),(AI277-(+AI277*AD278)),IF(AND(AA278="Probabilidad",AA277="Impacto"),(AI277-(+AI277*AD278)),IF(AA278="Impacto",AI277,""))),"")</f>
        <v>0.33600000000000002</v>
      </c>
      <c r="AI278" s="122">
        <f t="shared" si="364"/>
        <v>0.33600000000000002</v>
      </c>
      <c r="AJ278" s="387"/>
      <c r="AK278" s="388"/>
      <c r="AL278" s="124">
        <f t="shared" ref="AL278:AL283" si="374">IFERROR(IF(AND(AA277="Impacto",AA278="Impacto"),(AL277-(+AL277*AD278)),IF(AND(AA278="Impacto",AA277="Probabilidad"),(AL277-(+AL277*AD278)),IF(AA278="Probabilidad",AL277,""))),"")</f>
        <v>0.4</v>
      </c>
      <c r="AM278" s="389"/>
      <c r="AN278" s="388"/>
      <c r="AO278" s="384"/>
      <c r="AP278" s="367"/>
      <c r="AQ278" s="120" t="s">
        <v>118</v>
      </c>
      <c r="AR278" s="134" t="s">
        <v>94</v>
      </c>
      <c r="AS278" s="134" t="s">
        <v>94</v>
      </c>
      <c r="AT278" s="134" t="s">
        <v>94</v>
      </c>
      <c r="AU278" s="134" t="s">
        <v>94</v>
      </c>
      <c r="AV278" s="371"/>
      <c r="AW278" s="142" t="s">
        <v>112</v>
      </c>
      <c r="AX278" s="128"/>
      <c r="AY278" s="129" t="s">
        <v>2869</v>
      </c>
      <c r="AZ278" s="130"/>
      <c r="BA278" s="143" t="s">
        <v>118</v>
      </c>
      <c r="BB278" s="128"/>
      <c r="BC278" s="128"/>
      <c r="BD278" s="128"/>
      <c r="BE278" s="373"/>
      <c r="BF278" s="374"/>
      <c r="BG278" s="374"/>
      <c r="BH278" s="131"/>
    </row>
    <row r="279" spans="1:1022" ht="45" customHeight="1" x14ac:dyDescent="0.3">
      <c r="A279" s="430">
        <v>87</v>
      </c>
      <c r="B279" s="433" t="s">
        <v>712</v>
      </c>
      <c r="C279" s="367"/>
      <c r="D279" s="433" t="s">
        <v>268</v>
      </c>
      <c r="E279" s="433" t="s">
        <v>289</v>
      </c>
      <c r="F279" s="427"/>
      <c r="G279" s="424"/>
      <c r="H279" s="368"/>
      <c r="I279" s="425"/>
      <c r="J279" s="136" t="s">
        <v>741</v>
      </c>
      <c r="K279" s="137"/>
      <c r="L279" s="425"/>
      <c r="M279" s="425"/>
      <c r="N279" s="426"/>
      <c r="O279" s="369"/>
      <c r="P279" s="391"/>
      <c r="Q279" s="385"/>
      <c r="R279" s="393"/>
      <c r="S279" s="394"/>
      <c r="T279" s="385"/>
      <c r="U279" s="404"/>
      <c r="V279" s="136" t="s">
        <v>124</v>
      </c>
      <c r="W279" s="116"/>
      <c r="X279" s="117"/>
      <c r="Y279" s="118"/>
      <c r="Z279" s="116"/>
      <c r="AA279" s="120" t="str">
        <f t="shared" si="365"/>
        <v/>
      </c>
      <c r="AB279" s="121"/>
      <c r="AC279" s="121"/>
      <c r="AD279" s="122" t="str">
        <f t="shared" si="363"/>
        <v/>
      </c>
      <c r="AE279" s="121"/>
      <c r="AF279" s="121"/>
      <c r="AG279" s="121"/>
      <c r="AH279" s="123" t="str">
        <f t="shared" ref="AH279:AH283" si="375">IFERROR(IF(AND(AA278="Probabilidad",AA279="Probabilidad"),(AI278-(+AI278*AD279)),IF(AND(AA279="Probabilidad",AA278="Impacto"),(AI278-(+AI278*AD279)),IF(AA279="Impacto",AI278,""))),"")</f>
        <v/>
      </c>
      <c r="AI279" s="122" t="str">
        <f t="shared" si="364"/>
        <v/>
      </c>
      <c r="AJ279" s="387"/>
      <c r="AK279" s="388"/>
      <c r="AL279" s="124" t="str">
        <f t="shared" si="374"/>
        <v/>
      </c>
      <c r="AM279" s="389"/>
      <c r="AN279" s="388"/>
      <c r="AO279" s="384"/>
      <c r="AP279" s="367"/>
      <c r="AQ279" s="120" t="s">
        <v>128</v>
      </c>
      <c r="AR279" s="119"/>
      <c r="AS279" s="119"/>
      <c r="AT279" s="126"/>
      <c r="AU279" s="119"/>
      <c r="AV279" s="371"/>
      <c r="AW279" s="142" t="s">
        <v>124</v>
      </c>
      <c r="AX279" s="128"/>
      <c r="AY279" s="129"/>
      <c r="AZ279" s="130"/>
      <c r="BA279" s="143" t="s">
        <v>128</v>
      </c>
      <c r="BB279" s="128"/>
      <c r="BC279" s="128"/>
      <c r="BD279" s="128"/>
      <c r="BE279" s="373"/>
      <c r="BF279" s="374"/>
      <c r="BG279" s="374"/>
      <c r="BH279" s="131"/>
    </row>
    <row r="280" spans="1:1022" ht="30" customHeight="1" x14ac:dyDescent="0.3">
      <c r="A280" s="430">
        <v>87</v>
      </c>
      <c r="B280" s="433" t="s">
        <v>712</v>
      </c>
      <c r="C280" s="367"/>
      <c r="D280" s="433" t="s">
        <v>268</v>
      </c>
      <c r="E280" s="433" t="s">
        <v>289</v>
      </c>
      <c r="F280" s="427"/>
      <c r="G280" s="424"/>
      <c r="H280" s="368"/>
      <c r="I280" s="425"/>
      <c r="J280" s="136" t="s">
        <v>749</v>
      </c>
      <c r="K280" s="137"/>
      <c r="L280" s="425"/>
      <c r="M280" s="425"/>
      <c r="N280" s="426"/>
      <c r="O280" s="369"/>
      <c r="P280" s="391"/>
      <c r="Q280" s="385"/>
      <c r="R280" s="393"/>
      <c r="S280" s="394"/>
      <c r="T280" s="385"/>
      <c r="U280" s="404"/>
      <c r="V280" s="136" t="s">
        <v>131</v>
      </c>
      <c r="W280" s="116"/>
      <c r="X280" s="117"/>
      <c r="Y280" s="118"/>
      <c r="Z280" s="116"/>
      <c r="AA280" s="120" t="str">
        <f t="shared" si="365"/>
        <v/>
      </c>
      <c r="AB280" s="121"/>
      <c r="AC280" s="121"/>
      <c r="AD280" s="122" t="str">
        <f t="shared" si="363"/>
        <v/>
      </c>
      <c r="AE280" s="121"/>
      <c r="AF280" s="121"/>
      <c r="AG280" s="121"/>
      <c r="AH280" s="123" t="str">
        <f t="shared" si="375"/>
        <v/>
      </c>
      <c r="AI280" s="122" t="str">
        <f t="shared" si="364"/>
        <v/>
      </c>
      <c r="AJ280" s="387"/>
      <c r="AK280" s="388"/>
      <c r="AL280" s="124" t="str">
        <f t="shared" si="374"/>
        <v/>
      </c>
      <c r="AM280" s="389"/>
      <c r="AN280" s="388"/>
      <c r="AO280" s="384"/>
      <c r="AP280" s="367"/>
      <c r="AQ280" s="120" t="s">
        <v>136</v>
      </c>
      <c r="AR280" s="119"/>
      <c r="AS280" s="119"/>
      <c r="AT280" s="126"/>
      <c r="AU280" s="119"/>
      <c r="AV280" s="371"/>
      <c r="AW280" s="142" t="s">
        <v>131</v>
      </c>
      <c r="AX280" s="128"/>
      <c r="AY280" s="129"/>
      <c r="AZ280" s="130"/>
      <c r="BA280" s="143" t="s">
        <v>136</v>
      </c>
      <c r="BB280" s="128"/>
      <c r="BC280" s="128"/>
      <c r="BD280" s="128"/>
      <c r="BE280" s="373"/>
      <c r="BF280" s="374"/>
      <c r="BG280" s="374"/>
      <c r="BH280" s="131"/>
    </row>
    <row r="281" spans="1:1022" ht="18.95" customHeight="1" x14ac:dyDescent="0.3">
      <c r="A281" s="430">
        <v>87</v>
      </c>
      <c r="B281" s="433" t="s">
        <v>712</v>
      </c>
      <c r="C281" s="367"/>
      <c r="D281" s="433" t="s">
        <v>268</v>
      </c>
      <c r="E281" s="433" t="s">
        <v>289</v>
      </c>
      <c r="F281" s="427"/>
      <c r="G281" s="424"/>
      <c r="H281" s="368"/>
      <c r="I281" s="425"/>
      <c r="J281" s="136" t="s">
        <v>756</v>
      </c>
      <c r="K281" s="137"/>
      <c r="L281" s="425"/>
      <c r="M281" s="425"/>
      <c r="N281" s="426"/>
      <c r="O281" s="369"/>
      <c r="P281" s="391"/>
      <c r="Q281" s="385"/>
      <c r="R281" s="393"/>
      <c r="S281" s="394"/>
      <c r="T281" s="385"/>
      <c r="U281" s="404"/>
      <c r="V281" s="136" t="s">
        <v>139</v>
      </c>
      <c r="W281" s="116"/>
      <c r="X281" s="117"/>
      <c r="Y281" s="118"/>
      <c r="Z281" s="116"/>
      <c r="AA281" s="120" t="str">
        <f t="shared" si="365"/>
        <v/>
      </c>
      <c r="AB281" s="121"/>
      <c r="AC281" s="121"/>
      <c r="AD281" s="122" t="str">
        <f t="shared" si="363"/>
        <v/>
      </c>
      <c r="AE281" s="121"/>
      <c r="AF281" s="121"/>
      <c r="AG281" s="121"/>
      <c r="AH281" s="123" t="str">
        <f t="shared" si="375"/>
        <v/>
      </c>
      <c r="AI281" s="122" t="str">
        <f t="shared" si="364"/>
        <v/>
      </c>
      <c r="AJ281" s="387"/>
      <c r="AK281" s="388"/>
      <c r="AL281" s="124" t="str">
        <f t="shared" si="374"/>
        <v/>
      </c>
      <c r="AM281" s="389"/>
      <c r="AN281" s="388"/>
      <c r="AO281" s="384"/>
      <c r="AP281" s="367"/>
      <c r="AQ281" s="120" t="s">
        <v>145</v>
      </c>
      <c r="AR281" s="119"/>
      <c r="AS281" s="119"/>
      <c r="AT281" s="126"/>
      <c r="AU281" s="119"/>
      <c r="AV281" s="371"/>
      <c r="AW281" s="142" t="s">
        <v>139</v>
      </c>
      <c r="AX281" s="128"/>
      <c r="AY281" s="129"/>
      <c r="AZ281" s="130"/>
      <c r="BA281" s="143" t="s">
        <v>145</v>
      </c>
      <c r="BB281" s="128"/>
      <c r="BC281" s="128"/>
      <c r="BD281" s="128"/>
      <c r="BE281" s="373"/>
      <c r="BF281" s="374"/>
      <c r="BG281" s="374"/>
      <c r="BH281" s="131"/>
    </row>
    <row r="282" spans="1:1022" ht="18.95" customHeight="1" x14ac:dyDescent="0.3">
      <c r="A282" s="430">
        <v>87</v>
      </c>
      <c r="B282" s="433" t="s">
        <v>712</v>
      </c>
      <c r="C282" s="367"/>
      <c r="D282" s="433" t="s">
        <v>268</v>
      </c>
      <c r="E282" s="433" t="s">
        <v>289</v>
      </c>
      <c r="F282" s="427"/>
      <c r="G282" s="424"/>
      <c r="H282" s="368"/>
      <c r="I282" s="425"/>
      <c r="J282" s="136" t="s">
        <v>757</v>
      </c>
      <c r="K282" s="137"/>
      <c r="L282" s="425"/>
      <c r="M282" s="425"/>
      <c r="N282" s="426"/>
      <c r="O282" s="369"/>
      <c r="P282" s="391"/>
      <c r="Q282" s="385"/>
      <c r="R282" s="393"/>
      <c r="S282" s="394"/>
      <c r="T282" s="385"/>
      <c r="U282" s="404"/>
      <c r="V282" s="136" t="s">
        <v>150</v>
      </c>
      <c r="W282" s="116"/>
      <c r="X282" s="117"/>
      <c r="Y282" s="118"/>
      <c r="Z282" s="116"/>
      <c r="AA282" s="120" t="str">
        <f t="shared" si="365"/>
        <v/>
      </c>
      <c r="AB282" s="121"/>
      <c r="AC282" s="121"/>
      <c r="AD282" s="122" t="str">
        <f t="shared" si="363"/>
        <v/>
      </c>
      <c r="AE282" s="121"/>
      <c r="AF282" s="121"/>
      <c r="AG282" s="121"/>
      <c r="AH282" s="123" t="str">
        <f t="shared" si="375"/>
        <v/>
      </c>
      <c r="AI282" s="122" t="str">
        <f t="shared" si="364"/>
        <v/>
      </c>
      <c r="AJ282" s="387"/>
      <c r="AK282" s="388"/>
      <c r="AL282" s="124" t="str">
        <f t="shared" si="374"/>
        <v/>
      </c>
      <c r="AM282" s="389"/>
      <c r="AN282" s="388"/>
      <c r="AO282" s="384"/>
      <c r="AP282" s="367"/>
      <c r="AQ282" s="120" t="s">
        <v>155</v>
      </c>
      <c r="AR282" s="119"/>
      <c r="AS282" s="119"/>
      <c r="AT282" s="126"/>
      <c r="AU282" s="119"/>
      <c r="AV282" s="371"/>
      <c r="AW282" s="142" t="s">
        <v>150</v>
      </c>
      <c r="AX282" s="128"/>
      <c r="AY282" s="129"/>
      <c r="AZ282" s="130"/>
      <c r="BA282" s="143" t="s">
        <v>155</v>
      </c>
      <c r="BB282" s="128"/>
      <c r="BC282" s="128"/>
      <c r="BD282" s="128"/>
      <c r="BE282" s="373"/>
      <c r="BF282" s="374"/>
      <c r="BG282" s="374"/>
      <c r="BH282" s="131"/>
    </row>
    <row r="283" spans="1:1022" ht="23.1" customHeight="1" x14ac:dyDescent="0.3">
      <c r="A283" s="431">
        <v>87</v>
      </c>
      <c r="B283" s="434" t="s">
        <v>712</v>
      </c>
      <c r="C283" s="367"/>
      <c r="D283" s="434" t="s">
        <v>268</v>
      </c>
      <c r="E283" s="434" t="s">
        <v>289</v>
      </c>
      <c r="F283" s="427"/>
      <c r="G283" s="424"/>
      <c r="H283" s="368"/>
      <c r="I283" s="425"/>
      <c r="J283" s="136" t="s">
        <v>758</v>
      </c>
      <c r="K283" s="137"/>
      <c r="L283" s="425"/>
      <c r="M283" s="425"/>
      <c r="N283" s="426"/>
      <c r="O283" s="369"/>
      <c r="P283" s="392"/>
      <c r="Q283" s="385"/>
      <c r="R283" s="393"/>
      <c r="S283" s="394"/>
      <c r="T283" s="385"/>
      <c r="U283" s="405"/>
      <c r="V283" s="136" t="s">
        <v>161</v>
      </c>
      <c r="W283" s="116"/>
      <c r="X283" s="117"/>
      <c r="Y283" s="118"/>
      <c r="Z283" s="116"/>
      <c r="AA283" s="120" t="str">
        <f t="shared" si="365"/>
        <v/>
      </c>
      <c r="AB283" s="121"/>
      <c r="AC283" s="121"/>
      <c r="AD283" s="122" t="str">
        <f t="shared" si="363"/>
        <v/>
      </c>
      <c r="AE283" s="121"/>
      <c r="AF283" s="121"/>
      <c r="AG283" s="121"/>
      <c r="AH283" s="123" t="str">
        <f t="shared" si="375"/>
        <v/>
      </c>
      <c r="AI283" s="122" t="str">
        <f t="shared" si="364"/>
        <v/>
      </c>
      <c r="AJ283" s="387"/>
      <c r="AK283" s="388"/>
      <c r="AL283" s="124" t="str">
        <f t="shared" si="374"/>
        <v/>
      </c>
      <c r="AM283" s="389"/>
      <c r="AN283" s="388"/>
      <c r="AO283" s="384"/>
      <c r="AP283" s="367"/>
      <c r="AQ283" s="120" t="s">
        <v>162</v>
      </c>
      <c r="AR283" s="119"/>
      <c r="AS283" s="119"/>
      <c r="AT283" s="126"/>
      <c r="AU283" s="119"/>
      <c r="AV283" s="372"/>
      <c r="AW283" s="142" t="s">
        <v>161</v>
      </c>
      <c r="AX283" s="128"/>
      <c r="AY283" s="129"/>
      <c r="AZ283" s="130"/>
      <c r="BA283" s="143" t="s">
        <v>162</v>
      </c>
      <c r="BB283" s="128"/>
      <c r="BC283" s="128"/>
      <c r="BD283" s="128"/>
      <c r="BE283" s="373"/>
      <c r="BF283" s="374"/>
      <c r="BG283" s="374"/>
      <c r="BH283" s="131"/>
    </row>
    <row r="284" spans="1:1022" s="144" customFormat="1" ht="97.5" customHeight="1" x14ac:dyDescent="0.25">
      <c r="A284" s="429">
        <v>104</v>
      </c>
      <c r="B284" s="432" t="s">
        <v>712</v>
      </c>
      <c r="C284" s="367" t="s">
        <v>713</v>
      </c>
      <c r="D284" s="432" t="s">
        <v>185</v>
      </c>
      <c r="E284" s="432" t="s">
        <v>1598</v>
      </c>
      <c r="F284" s="427" t="s">
        <v>1599</v>
      </c>
      <c r="G284" s="424" t="s">
        <v>1600</v>
      </c>
      <c r="H284" s="368" t="str">
        <f>IF(B284="Seguridad_Información","Posibilidad de "&amp;C284&amp;"con "&amp;M284&amp;" "&amp;"por"&amp;" "&amp;I284&amp;" "&amp;"debido a"&amp;" "&amp;L284,"Posibilidad de"&amp;" "&amp;M284&amp;" "&amp;"por"&amp;" "&amp;I284&amp;" debido a"&amp;" "&amp;L284)</f>
        <v>Posibilidad de Afectación Económica y Reputacional por incumplimiento de la normativa vigente debido a desconocimiento técnico y/o debilidades en la aplicación de controles operacionales</v>
      </c>
      <c r="I284" s="425" t="s">
        <v>1601</v>
      </c>
      <c r="J284" s="136" t="s">
        <v>717</v>
      </c>
      <c r="K284" s="137" t="s">
        <v>1602</v>
      </c>
      <c r="L284" s="425" t="s">
        <v>1603</v>
      </c>
      <c r="M284" s="425" t="s">
        <v>763</v>
      </c>
      <c r="N284" s="426" t="s">
        <v>1604</v>
      </c>
      <c r="O284" s="369" t="s">
        <v>1080</v>
      </c>
      <c r="P284" s="390" t="str">
        <f>IF(OR($O284=[3]Tabla_Probabilidad!$D$30,$O284=[3]Tabla_Probabilidad!$D$32,$O284=[3]Tabla_Probabilidad!$J$32),"Muy Baja",IF(OR($O284=[3]Tabla_Probabilidad!$E$30,$O284=[3]Tabla_Probabilidad!$E$32,$O284=[3]Tabla_Probabilidad!$K$32),"Baja",IF(OR($O284=[3]Tabla_Probabilidad!$F$30,$O284=[3]Tabla_Probabilidad!$F$32,$O284=[3]Tabla_Probabilidad!$L$32),"Media",IF(OR($O284=[3]Tabla_Probabilidad!$G$30,$O284=[3]Tabla_Probabilidad!$G$32,$O284=[3]Tabla_Probabilidad!$M$32),"Alta",IF(OR($O284=[3]Tabla_Probabilidad!$H$30,$O284=[3]Tabla_Probabilidad!$H$32,$O284=[3]Tabla_Probabilidad!$N$32),"Muy Alta","")))))</f>
        <v>Baja</v>
      </c>
      <c r="Q284" s="385">
        <f t="shared" ref="Q284" si="376">IF(P284="","",IF(P284="Muy Baja",0.2,IF(P284="Baja",0.4,IF(P284="Media",0.6,IF(P284="Alta",0.8,IF(P284="Muy Alta",1,))))))</f>
        <v>0.4</v>
      </c>
      <c r="R284" s="393" t="s">
        <v>723</v>
      </c>
      <c r="S284" s="394" t="str">
        <f>IF(OR($R284=[3]Tabla_Impacto!$D$24,$R284=[3]Tabla_Impacto!$D$27,$R284=[3]Tabla_Impacto!$J$24,$R284=[3]Tabla_Impacto!$P$26,$R284=[3]Tabla_Impacto!$V$26,$R284=[3]Tabla_Impacto!$AB$26),"Leve",IF(OR($R284=[3]Tabla_Impacto!$E$24,$R284=[3]Tabla_Impacto!$E$27,$R284=[3]Tabla_Impacto!$K$24,$R284=[3]Tabla_Impacto!$Q$26,$R284=[3]Tabla_Impacto!$W$26,$R284=[3]Tabla_Impacto!$AC$26),"Menor",IF(OR($R284=[3]Tabla_Impacto!$F$24,$R284=[3]Tabla_Impacto!$F$27,$R284=[3]Tabla_Impacto!$L$24,$R284=[3]Tabla_Impacto!$R$26,$R284=[3]Tabla_Impacto!$X$26,$R284=[3]Tabla_Impacto!$AD$26),"Moderado",IF(OR($R284=[3]Tabla_Impacto!$G$24,$R284=[3]Tabla_Impacto!$G$27,$R284=[3]Tabla_Impacto!$M$24,$R284=[3]Tabla_Impacto!$S$26,$R284=[3]Tabla_Impacto!$Y$26,$R284=[3]Tabla_Impacto!$AE$26),"Mayor",IF(OR($R284=[3]Tabla_Impacto!$H$24,$R284=[3]Tabla_Impacto!$H$27,$R284=[3]Tabla_Impacto!$N$24,$R284=[3]Tabla_Impacto!$T$26,$R284=[3]Tabla_Impacto!$Z$26,$R284=[3]Tabla_Impacto!$AF$26),"Catastrófico","")))))</f>
        <v>Moderado</v>
      </c>
      <c r="T284" s="385">
        <f t="shared" ref="T284" si="377">IF(S284="","",IF(S284="Leve",0.2,IF(S284="Menor",0.4,IF(S284="Moderado",0.6,IF(S284="Mayor",0.8,IF(S284="Catastrófico",1,))))))</f>
        <v>0.6</v>
      </c>
      <c r="U284" s="403" t="str">
        <f t="shared" ref="U284" si="378">IF(OR(AND(P284="Muy Baja",S284="Leve"),AND(P284="Muy Baja",S284="Menor"),AND(P284="Baja",S284="Leve")),"Bajo",IF(OR(AND(P284="Muy baja",S284="Moderado"),AND(P284="Baja",S284="Menor"),AND(P284="Baja",S284="Moderado"),AND(P284="Media",S284="Leve"),AND(P284="Media",S284="Menor"),AND(P284="Media",S284="Moderado"),AND(P284="Alta",S284="Leve"),AND(P284="Alta",S284="Menor")),"Moderado",IF(OR(AND(P284="Muy Baja",S284="Mayor"),AND(P284="Baja",S284="Mayor"),AND(P284="Media",S284="Mayor"),AND(P284="Alta",S284="Moderado"),AND(P284="Alta",S284="Mayor"),AND(P284="Muy Alta",S284="Leve"),AND(P284="Muy Alta",S284="Menor"),AND(P284="Muy Alta",S284="Moderado"),AND(P284="Muy Alta",S284="Mayor")),"Alto",IF(OR(AND(P284="Muy Baja",S284="Catastrófico"),AND(P284="Baja",S284="Catastrófico"),AND(P284="Media",S284="Catastrófico"),AND(P284="Alta",S284="Catastrófico"),AND(P284="Muy Alta",S284="Catastrófico")),"Extremo",""))))</f>
        <v>Moderado</v>
      </c>
      <c r="V284" s="136" t="s">
        <v>91</v>
      </c>
      <c r="W284" s="116" t="s">
        <v>1605</v>
      </c>
      <c r="X284" s="117" t="s">
        <v>1606</v>
      </c>
      <c r="Y284" s="118" t="s">
        <v>1607</v>
      </c>
      <c r="Z284" s="135" t="s">
        <v>195</v>
      </c>
      <c r="AA284" s="120" t="str">
        <f t="shared" si="365"/>
        <v>Probabilidad</v>
      </c>
      <c r="AB284" s="121" t="s">
        <v>727</v>
      </c>
      <c r="AC284" s="121" t="s">
        <v>728</v>
      </c>
      <c r="AD284" s="122" t="str">
        <f t="shared" si="363"/>
        <v>40%</v>
      </c>
      <c r="AE284" s="121" t="s">
        <v>729</v>
      </c>
      <c r="AF284" s="121" t="s">
        <v>809</v>
      </c>
      <c r="AG284" s="121" t="s">
        <v>731</v>
      </c>
      <c r="AH284" s="123">
        <f>IFERROR(IF(AA284="Probabilidad",(Q284-(+Q284*AD284)),IF(AA284="Impacto",Q284,"")),"")</f>
        <v>0.24</v>
      </c>
      <c r="AI284" s="122">
        <f t="shared" si="364"/>
        <v>0.24</v>
      </c>
      <c r="AJ284" s="387" t="str">
        <f t="shared" ref="AJ284" si="379">IFERROR(IF(AK284="","",IF(AK284&lt;=0.2,"Muy Baja",IF(AK284&lt;=0.4,"Baja",IF(AK284&lt;=0.6,"Media",IF(AK284&lt;=0.8,"Alta","Muy Alta"))))),"")</f>
        <v>Muy Baja</v>
      </c>
      <c r="AK284" s="388">
        <f t="shared" ref="AK284" si="380">IFERROR(LOOKUP(MAX(AI284:AI290)+1,(AI284:AI290)),"")</f>
        <v>4.2335999999999999E-2</v>
      </c>
      <c r="AL284" s="124">
        <f>IFERROR(IF(AA284="Impacto",(T284-(+T284*AD284)),IF(AA284="Probabilidad",T284,"")),"")</f>
        <v>0.6</v>
      </c>
      <c r="AM284" s="389" t="str">
        <f t="shared" ref="AM284" si="381">IFERROR(IF(AN284="","",IF(AN284&lt;=0.2,"Leve",IF(AN284&lt;=0.4,"Menor",IF(AN284&lt;=0.6,"Moderado",IF(AN284&lt;=0.8,"Mayor","Catastrófico"))))),"")</f>
        <v>Moderado</v>
      </c>
      <c r="AN284" s="388">
        <f t="shared" ref="AN284" si="382">IFERROR(LOOKUP(MAX(AL284:AL290)+1,(AL284:AL290)),"")</f>
        <v>0.6</v>
      </c>
      <c r="AO284" s="384" t="str">
        <f t="shared" ref="AO284" si="383">IFERROR(IF(OR(AND(AJ284="Muy Baja",AM284="Leve"),AND(AJ284="Muy Baja",AM284="Menor"),AND(AJ284="Baja",AM284="Leve")),"Bajo",IF(OR(AND(AJ284="Muy baja",AM284="Moderado"),AND(AJ284="Baja",AM284="Menor"),AND(AJ284="Baja",AM284="Moderado"),AND(AJ284="Media",AM284="Leve"),AND(AJ284="Media",AM284="Menor"),AND(AJ284="Media",AM284="Moderado"),AND(AJ284="Alta",AM284="Leve"),AND(AJ284="Alta",AM284="Menor")),"Moderado",IF(OR(AND(AJ284="Muy Baja",AM284="Mayor"),AND(AJ284="Baja",AM284="Mayor"),AND(AJ284="Media",AM284="Mayor"),AND(AJ284="Alta",AM284="Moderado"),AND(AJ284="Alta",AM284="Mayor"),AND(AJ284="Muy Alta",AM284="Leve"),AND(AJ284="Muy Alta",AM284="Menor"),AND(AJ284="Muy Alta",AM284="Moderado"),AND(AJ284="Muy Alta",AM284="Mayor")),"Alto",IF(OR(AND(AJ284="Muy Baja",AM284="Catastrófico"),AND(AJ284="Baja",AM284="Catastrófico"),AND(AJ284="Media",AM284="Catastrófico"),AND(AJ284="Alta",AM284="Catastrófico"),AND(AJ284="Muy Alta",AM284="Catastrófico")),"Extremo","")))),"")</f>
        <v>Moderado</v>
      </c>
      <c r="AP284" s="367" t="s">
        <v>104</v>
      </c>
      <c r="AQ284" s="120" t="s">
        <v>105</v>
      </c>
      <c r="AR284" s="119" t="s">
        <v>1608</v>
      </c>
      <c r="AS284" s="119" t="s">
        <v>195</v>
      </c>
      <c r="AT284" s="126">
        <v>44834</v>
      </c>
      <c r="AU284" s="127" t="s">
        <v>733</v>
      </c>
      <c r="AV284" s="370" t="s">
        <v>1609</v>
      </c>
      <c r="AW284" s="142" t="s">
        <v>91</v>
      </c>
      <c r="AX284" s="128"/>
      <c r="AY284" s="129" t="s">
        <v>2869</v>
      </c>
      <c r="AZ284" s="130"/>
      <c r="BA284" s="143" t="s">
        <v>105</v>
      </c>
      <c r="BB284" s="128"/>
      <c r="BC284" s="264" t="s">
        <v>2869</v>
      </c>
      <c r="BD284" s="128"/>
      <c r="BE284" s="373" t="s">
        <v>2891</v>
      </c>
      <c r="BF284" s="374"/>
      <c r="BG284" s="374"/>
      <c r="BH284" s="131"/>
      <c r="BI284" s="90"/>
      <c r="BJ284" s="90"/>
      <c r="BK284" s="90"/>
      <c r="BL284" s="90"/>
      <c r="BM284" s="90"/>
      <c r="BN284" s="90"/>
      <c r="BO284" s="90"/>
      <c r="BP284" s="90"/>
      <c r="BQ284" s="90"/>
      <c r="BR284" s="90"/>
      <c r="BS284" s="90"/>
      <c r="BT284" s="90"/>
      <c r="BU284" s="90"/>
      <c r="BV284" s="90"/>
      <c r="BW284" s="90"/>
      <c r="BX284" s="90"/>
      <c r="BY284" s="90"/>
      <c r="BZ284" s="90"/>
      <c r="CA284" s="90"/>
      <c r="CB284" s="90"/>
      <c r="CC284" s="90"/>
      <c r="CD284" s="90"/>
      <c r="CE284" s="90"/>
      <c r="CF284" s="90"/>
      <c r="CG284" s="90"/>
      <c r="CH284" s="90"/>
      <c r="CI284" s="90"/>
      <c r="CJ284" s="90"/>
      <c r="CK284" s="90"/>
      <c r="CL284" s="90"/>
      <c r="CM284" s="90"/>
      <c r="CN284" s="90"/>
      <c r="CO284" s="90"/>
      <c r="CP284" s="90"/>
      <c r="CQ284" s="90"/>
      <c r="CR284" s="90"/>
      <c r="CS284" s="90"/>
      <c r="CT284" s="90"/>
      <c r="CU284" s="90"/>
      <c r="CV284" s="90"/>
      <c r="CW284" s="90"/>
      <c r="CX284" s="90"/>
      <c r="CY284" s="90"/>
      <c r="CZ284" s="90"/>
      <c r="DA284" s="90"/>
      <c r="DB284" s="90"/>
      <c r="DC284" s="90"/>
      <c r="DD284" s="90"/>
      <c r="DE284" s="90"/>
      <c r="DF284" s="90"/>
      <c r="DG284" s="90"/>
      <c r="DH284" s="90"/>
      <c r="DI284" s="90"/>
      <c r="DJ284" s="90"/>
      <c r="DK284" s="90"/>
      <c r="DL284" s="90"/>
      <c r="DM284" s="90"/>
      <c r="DN284" s="90"/>
      <c r="DO284" s="90"/>
      <c r="DP284" s="90"/>
      <c r="DQ284" s="90"/>
      <c r="DR284" s="90"/>
      <c r="DS284" s="90"/>
      <c r="DT284" s="90"/>
      <c r="DU284" s="90"/>
      <c r="DV284" s="90"/>
      <c r="DW284" s="90"/>
      <c r="DX284" s="90"/>
      <c r="DY284" s="90"/>
      <c r="DZ284" s="90"/>
      <c r="EA284" s="90"/>
      <c r="EB284" s="90"/>
      <c r="EC284" s="90"/>
      <c r="ED284" s="90"/>
      <c r="EE284" s="90"/>
      <c r="EF284" s="90"/>
      <c r="EG284" s="90"/>
      <c r="EH284" s="90"/>
      <c r="EI284" s="90"/>
      <c r="EJ284" s="90"/>
      <c r="EK284" s="90"/>
      <c r="EL284" s="90"/>
      <c r="EM284" s="90"/>
      <c r="EN284" s="90"/>
      <c r="EO284" s="90"/>
      <c r="EP284" s="90"/>
      <c r="EQ284" s="90"/>
      <c r="ER284" s="90"/>
      <c r="ES284" s="90"/>
      <c r="ET284" s="90"/>
      <c r="EU284" s="90"/>
      <c r="EV284" s="90"/>
      <c r="EW284" s="90"/>
      <c r="EX284" s="90"/>
      <c r="EY284" s="90"/>
      <c r="EZ284" s="90"/>
      <c r="FA284" s="90"/>
      <c r="FB284" s="90"/>
      <c r="FC284" s="90"/>
      <c r="FD284" s="90"/>
      <c r="FE284" s="90"/>
      <c r="FF284" s="90"/>
      <c r="FG284" s="90"/>
      <c r="FH284" s="90"/>
      <c r="FI284" s="90"/>
      <c r="FJ284" s="90"/>
      <c r="FK284" s="90"/>
      <c r="FL284" s="90"/>
      <c r="FM284" s="90"/>
      <c r="FN284" s="90"/>
      <c r="FO284" s="90"/>
      <c r="FP284" s="90"/>
      <c r="FQ284" s="90"/>
      <c r="FR284" s="90"/>
      <c r="FS284" s="90"/>
      <c r="FT284" s="90"/>
      <c r="FU284" s="90"/>
      <c r="FV284" s="90"/>
      <c r="FW284" s="90"/>
      <c r="FX284" s="90"/>
      <c r="FY284" s="90"/>
      <c r="FZ284" s="90"/>
      <c r="GA284" s="90"/>
      <c r="GB284" s="90"/>
      <c r="GC284" s="90"/>
      <c r="GD284" s="90"/>
      <c r="GE284" s="90"/>
      <c r="GF284" s="90"/>
      <c r="GG284" s="90"/>
      <c r="GH284" s="90"/>
      <c r="GI284" s="90"/>
      <c r="GJ284" s="90"/>
      <c r="GK284" s="90"/>
      <c r="GL284" s="90"/>
      <c r="GM284" s="90"/>
      <c r="GN284" s="90"/>
      <c r="GO284" s="90"/>
      <c r="GP284" s="90"/>
      <c r="GQ284" s="90"/>
      <c r="GR284" s="90"/>
      <c r="GS284" s="90"/>
      <c r="GT284" s="90"/>
      <c r="GU284" s="90"/>
      <c r="GV284" s="90"/>
      <c r="GW284" s="90"/>
      <c r="GX284" s="90"/>
      <c r="GY284" s="90"/>
      <c r="GZ284" s="90"/>
      <c r="HA284" s="90"/>
      <c r="HB284" s="90"/>
      <c r="HC284" s="90"/>
      <c r="HD284" s="90"/>
      <c r="HE284" s="90"/>
      <c r="HF284" s="90"/>
      <c r="HG284" s="90"/>
      <c r="HH284" s="90"/>
      <c r="HI284" s="90"/>
      <c r="HJ284" s="90"/>
      <c r="HK284" s="90"/>
      <c r="HL284" s="90"/>
      <c r="HM284" s="90"/>
      <c r="HN284" s="90"/>
      <c r="HO284" s="90"/>
      <c r="HP284" s="90"/>
      <c r="HQ284" s="90"/>
      <c r="HR284" s="90"/>
      <c r="HS284" s="90"/>
      <c r="HT284" s="90"/>
      <c r="HU284" s="90"/>
      <c r="HV284" s="90"/>
      <c r="HW284" s="90"/>
      <c r="HX284" s="90"/>
      <c r="HY284" s="90"/>
      <c r="HZ284" s="90"/>
      <c r="IA284" s="90"/>
      <c r="IB284" s="90"/>
      <c r="IC284" s="90"/>
      <c r="ID284" s="90"/>
      <c r="IE284" s="90"/>
      <c r="IF284" s="90"/>
      <c r="IG284" s="90"/>
      <c r="IH284" s="90"/>
      <c r="II284" s="90"/>
      <c r="IJ284" s="90"/>
      <c r="IK284" s="90"/>
      <c r="IL284" s="90"/>
      <c r="IM284" s="90"/>
      <c r="IN284" s="90"/>
      <c r="IO284" s="90"/>
      <c r="IP284" s="90"/>
      <c r="IQ284" s="90"/>
      <c r="IR284" s="90"/>
      <c r="IS284" s="90"/>
      <c r="IT284" s="90"/>
      <c r="IU284" s="90"/>
      <c r="IV284" s="90"/>
      <c r="IW284" s="90"/>
      <c r="IX284" s="90"/>
      <c r="IY284" s="90"/>
      <c r="IZ284" s="90"/>
      <c r="JA284" s="90"/>
      <c r="JB284" s="90"/>
      <c r="JC284" s="90"/>
      <c r="JD284" s="90"/>
      <c r="JE284" s="90"/>
      <c r="JF284" s="90"/>
      <c r="JG284" s="90"/>
      <c r="JH284" s="90"/>
      <c r="JI284" s="90"/>
      <c r="JJ284" s="90"/>
      <c r="JK284" s="90"/>
      <c r="JL284" s="90"/>
      <c r="JM284" s="90"/>
      <c r="JN284" s="90"/>
      <c r="JO284" s="90"/>
      <c r="JP284" s="90"/>
      <c r="JQ284" s="90"/>
      <c r="JR284" s="90"/>
      <c r="JS284" s="90"/>
      <c r="JT284" s="90"/>
      <c r="JU284" s="90"/>
      <c r="JV284" s="90"/>
      <c r="JW284" s="90"/>
      <c r="JX284" s="90"/>
      <c r="JY284" s="90"/>
      <c r="JZ284" s="90"/>
      <c r="KA284" s="90"/>
      <c r="KB284" s="90"/>
      <c r="KC284" s="90"/>
      <c r="KD284" s="90"/>
      <c r="KE284" s="90"/>
      <c r="KF284" s="90"/>
      <c r="KG284" s="90"/>
      <c r="KH284" s="90"/>
      <c r="KI284" s="90"/>
      <c r="KJ284" s="90"/>
      <c r="KK284" s="90"/>
      <c r="KL284" s="90"/>
      <c r="KM284" s="90"/>
      <c r="KN284" s="90"/>
      <c r="KO284" s="90"/>
      <c r="KP284" s="90"/>
      <c r="KQ284" s="90"/>
      <c r="KR284" s="90"/>
      <c r="KS284" s="90"/>
      <c r="KT284" s="90"/>
      <c r="KU284" s="90"/>
      <c r="KV284" s="90"/>
      <c r="KW284" s="90"/>
      <c r="KX284" s="90"/>
      <c r="KY284" s="90"/>
      <c r="KZ284" s="90"/>
      <c r="LA284" s="90"/>
      <c r="LB284" s="90"/>
      <c r="LC284" s="90"/>
      <c r="LD284" s="90"/>
      <c r="LE284" s="90"/>
      <c r="LF284" s="90"/>
      <c r="LG284" s="90"/>
      <c r="LH284" s="90"/>
      <c r="LI284" s="90"/>
      <c r="LJ284" s="90"/>
      <c r="LK284" s="90"/>
      <c r="LL284" s="90"/>
      <c r="LM284" s="90"/>
      <c r="LN284" s="90"/>
      <c r="LO284" s="90"/>
      <c r="LP284" s="90"/>
      <c r="LQ284" s="90"/>
      <c r="LR284" s="90"/>
      <c r="LS284" s="90"/>
      <c r="LT284" s="90"/>
      <c r="LU284" s="90"/>
      <c r="LV284" s="90"/>
      <c r="LW284" s="90"/>
      <c r="LX284" s="90"/>
      <c r="LY284" s="90"/>
      <c r="LZ284" s="90"/>
      <c r="MA284" s="90"/>
      <c r="MB284" s="90"/>
      <c r="MC284" s="90"/>
      <c r="MD284" s="90"/>
      <c r="ME284" s="90"/>
      <c r="MF284" s="90"/>
      <c r="MG284" s="90"/>
      <c r="MH284" s="90"/>
      <c r="MI284" s="90"/>
      <c r="MJ284" s="90"/>
      <c r="MK284" s="90"/>
      <c r="ML284" s="90"/>
      <c r="MM284" s="90"/>
      <c r="MN284" s="90"/>
      <c r="MO284" s="90"/>
      <c r="MP284" s="90"/>
      <c r="MQ284" s="90"/>
      <c r="MR284" s="90"/>
      <c r="MS284" s="90"/>
      <c r="MT284" s="90"/>
      <c r="MU284" s="90"/>
      <c r="MV284" s="90"/>
      <c r="MW284" s="90"/>
      <c r="MX284" s="90"/>
      <c r="MY284" s="90"/>
      <c r="MZ284" s="90"/>
      <c r="NA284" s="90"/>
      <c r="NB284" s="90"/>
      <c r="NC284" s="90"/>
      <c r="ND284" s="90"/>
      <c r="NE284" s="90"/>
      <c r="NF284" s="90"/>
      <c r="NG284" s="90"/>
      <c r="NH284" s="90"/>
      <c r="NI284" s="90"/>
      <c r="NJ284" s="90"/>
      <c r="NK284" s="90"/>
      <c r="NL284" s="90"/>
      <c r="NM284" s="90"/>
      <c r="NN284" s="90"/>
      <c r="NO284" s="90"/>
      <c r="NP284" s="90"/>
      <c r="NQ284" s="90"/>
      <c r="NR284" s="90"/>
      <c r="NS284" s="90"/>
      <c r="NT284" s="90"/>
      <c r="NU284" s="90"/>
      <c r="NV284" s="90"/>
      <c r="NW284" s="90"/>
      <c r="NX284" s="90"/>
      <c r="NY284" s="90"/>
      <c r="NZ284" s="90"/>
      <c r="OA284" s="90"/>
      <c r="OB284" s="90"/>
      <c r="OC284" s="90"/>
      <c r="OD284" s="90"/>
      <c r="OE284" s="90"/>
      <c r="OF284" s="90"/>
      <c r="OG284" s="90"/>
      <c r="OH284" s="90"/>
      <c r="OI284" s="90"/>
      <c r="OJ284" s="90"/>
      <c r="OK284" s="90"/>
      <c r="OL284" s="90"/>
      <c r="OM284" s="90"/>
      <c r="ON284" s="90"/>
      <c r="OO284" s="90"/>
      <c r="OP284" s="90"/>
      <c r="OQ284" s="90"/>
      <c r="OR284" s="90"/>
      <c r="OS284" s="90"/>
      <c r="OT284" s="90"/>
      <c r="OU284" s="90"/>
      <c r="OV284" s="90"/>
      <c r="OW284" s="90"/>
      <c r="OX284" s="90"/>
      <c r="OY284" s="90"/>
      <c r="OZ284" s="90"/>
      <c r="PA284" s="90"/>
      <c r="PB284" s="90"/>
      <c r="PC284" s="90"/>
      <c r="PD284" s="90"/>
      <c r="PE284" s="90"/>
      <c r="PF284" s="90"/>
      <c r="PG284" s="90"/>
      <c r="PH284" s="90"/>
      <c r="PI284" s="90"/>
      <c r="PJ284" s="90"/>
      <c r="PK284" s="90"/>
      <c r="PL284" s="90"/>
      <c r="PM284" s="90"/>
      <c r="PN284" s="90"/>
      <c r="PO284" s="90"/>
      <c r="PP284" s="90"/>
      <c r="PQ284" s="90"/>
      <c r="PR284" s="90"/>
      <c r="PS284" s="90"/>
      <c r="PT284" s="90"/>
      <c r="PU284" s="90"/>
      <c r="PV284" s="90"/>
      <c r="PW284" s="90"/>
      <c r="PX284" s="90"/>
      <c r="PY284" s="90"/>
      <c r="PZ284" s="90"/>
      <c r="QA284" s="90"/>
      <c r="QB284" s="90"/>
      <c r="QC284" s="90"/>
      <c r="QD284" s="90"/>
      <c r="QE284" s="90"/>
      <c r="QF284" s="90"/>
      <c r="QG284" s="90"/>
      <c r="QH284" s="90"/>
      <c r="QI284" s="90"/>
      <c r="QJ284" s="90"/>
      <c r="QK284" s="90"/>
      <c r="QL284" s="90"/>
      <c r="QM284" s="90"/>
      <c r="QN284" s="90"/>
      <c r="QO284" s="90"/>
      <c r="QP284" s="90"/>
      <c r="QQ284" s="90"/>
      <c r="QR284" s="90"/>
      <c r="QS284" s="90"/>
      <c r="QT284" s="90"/>
      <c r="QU284" s="90"/>
      <c r="QV284" s="90"/>
      <c r="QW284" s="90"/>
      <c r="QX284" s="90"/>
      <c r="QY284" s="90"/>
      <c r="QZ284" s="90"/>
      <c r="RA284" s="90"/>
      <c r="RB284" s="90"/>
      <c r="RC284" s="90"/>
      <c r="RD284" s="90"/>
      <c r="RE284" s="90"/>
      <c r="RF284" s="90"/>
      <c r="RG284" s="90"/>
      <c r="RH284" s="90"/>
      <c r="RI284" s="90"/>
      <c r="RJ284" s="90"/>
      <c r="RK284" s="90"/>
      <c r="RL284" s="90"/>
      <c r="RM284" s="90"/>
      <c r="RN284" s="90"/>
      <c r="RO284" s="90"/>
      <c r="RP284" s="90"/>
      <c r="RQ284" s="90"/>
      <c r="RR284" s="90"/>
      <c r="RS284" s="90"/>
      <c r="RT284" s="90"/>
      <c r="RU284" s="90"/>
      <c r="RV284" s="90"/>
      <c r="RW284" s="90"/>
      <c r="RX284" s="90"/>
      <c r="RY284" s="90"/>
      <c r="RZ284" s="90"/>
      <c r="SA284" s="90"/>
      <c r="SB284" s="90"/>
      <c r="SC284" s="90"/>
      <c r="SD284" s="90"/>
      <c r="SE284" s="90"/>
      <c r="SF284" s="90"/>
      <c r="SG284" s="90"/>
      <c r="SH284" s="90"/>
      <c r="SI284" s="90"/>
      <c r="SJ284" s="90"/>
      <c r="SK284" s="90"/>
      <c r="SL284" s="90"/>
      <c r="SM284" s="90"/>
      <c r="SN284" s="90"/>
      <c r="SO284" s="90"/>
      <c r="SP284" s="90"/>
      <c r="SQ284" s="90"/>
      <c r="SR284" s="90"/>
      <c r="SS284" s="90"/>
      <c r="ST284" s="90"/>
      <c r="SU284" s="90"/>
      <c r="SV284" s="90"/>
      <c r="SW284" s="90"/>
      <c r="SX284" s="90"/>
      <c r="SY284" s="90"/>
      <c r="SZ284" s="90"/>
      <c r="TA284" s="90"/>
      <c r="TB284" s="90"/>
      <c r="TC284" s="90"/>
      <c r="TD284" s="90"/>
      <c r="TE284" s="90"/>
      <c r="TF284" s="90"/>
      <c r="TG284" s="90"/>
      <c r="TH284" s="90"/>
      <c r="TI284" s="90"/>
      <c r="TJ284" s="90"/>
      <c r="TK284" s="90"/>
      <c r="TL284" s="90"/>
      <c r="TM284" s="90"/>
      <c r="TN284" s="90"/>
      <c r="TO284" s="90"/>
      <c r="TP284" s="90"/>
      <c r="TQ284" s="90"/>
      <c r="TR284" s="90"/>
      <c r="TS284" s="90"/>
      <c r="TT284" s="90"/>
      <c r="TU284" s="90"/>
      <c r="TV284" s="90"/>
      <c r="TW284" s="90"/>
      <c r="TX284" s="90"/>
      <c r="TY284" s="90"/>
      <c r="TZ284" s="90"/>
      <c r="UA284" s="90"/>
      <c r="UB284" s="90"/>
      <c r="UC284" s="90"/>
      <c r="UD284" s="90"/>
      <c r="UE284" s="90"/>
      <c r="UF284" s="90"/>
      <c r="UG284" s="90"/>
      <c r="UH284" s="90"/>
      <c r="UI284" s="90"/>
      <c r="UJ284" s="90"/>
      <c r="UK284" s="90"/>
      <c r="UL284" s="90"/>
      <c r="UM284" s="90"/>
      <c r="UN284" s="90"/>
      <c r="UO284" s="90"/>
      <c r="UP284" s="90"/>
      <c r="UQ284" s="90"/>
      <c r="UR284" s="90"/>
      <c r="US284" s="90"/>
      <c r="UT284" s="90"/>
      <c r="UU284" s="90"/>
      <c r="UV284" s="90"/>
      <c r="UW284" s="90"/>
      <c r="UX284" s="90"/>
      <c r="UY284" s="90"/>
      <c r="UZ284" s="90"/>
      <c r="VA284" s="90"/>
      <c r="VB284" s="90"/>
      <c r="VC284" s="90"/>
      <c r="VD284" s="90"/>
      <c r="VE284" s="90"/>
      <c r="VF284" s="90"/>
      <c r="VG284" s="90"/>
      <c r="VH284" s="90"/>
      <c r="VI284" s="90"/>
      <c r="VJ284" s="90"/>
      <c r="VK284" s="90"/>
      <c r="VL284" s="90"/>
      <c r="VM284" s="90"/>
      <c r="VN284" s="90"/>
      <c r="VO284" s="90"/>
      <c r="VP284" s="90"/>
      <c r="VQ284" s="90"/>
      <c r="VR284" s="90"/>
      <c r="VS284" s="90"/>
      <c r="VT284" s="90"/>
      <c r="VU284" s="90"/>
      <c r="VV284" s="90"/>
      <c r="VW284" s="90"/>
      <c r="VX284" s="90"/>
      <c r="VY284" s="90"/>
      <c r="VZ284" s="90"/>
      <c r="WA284" s="90"/>
      <c r="WB284" s="90"/>
      <c r="WC284" s="90"/>
      <c r="WD284" s="90"/>
      <c r="WE284" s="90"/>
      <c r="WF284" s="90"/>
      <c r="WG284" s="90"/>
      <c r="WH284" s="90"/>
      <c r="WI284" s="90"/>
      <c r="WJ284" s="90"/>
      <c r="WK284" s="90"/>
      <c r="WL284" s="90"/>
      <c r="WM284" s="90"/>
      <c r="WN284" s="90"/>
      <c r="WO284" s="90"/>
      <c r="WP284" s="90"/>
      <c r="WQ284" s="90"/>
      <c r="WR284" s="90"/>
      <c r="WS284" s="90"/>
      <c r="WT284" s="90"/>
      <c r="WU284" s="90"/>
      <c r="WV284" s="90"/>
      <c r="WW284" s="90"/>
      <c r="WX284" s="90"/>
      <c r="WY284" s="90"/>
      <c r="WZ284" s="90"/>
      <c r="XA284" s="90"/>
      <c r="XB284" s="90"/>
      <c r="XC284" s="90"/>
      <c r="XD284" s="90"/>
      <c r="XE284" s="90"/>
      <c r="XF284" s="90"/>
      <c r="XG284" s="90"/>
      <c r="XH284" s="90"/>
      <c r="XI284" s="90"/>
      <c r="XJ284" s="90"/>
      <c r="XK284" s="90"/>
      <c r="XL284" s="90"/>
      <c r="XM284" s="90"/>
      <c r="XN284" s="90"/>
      <c r="XO284" s="90"/>
      <c r="XP284" s="90"/>
      <c r="XQ284" s="90"/>
      <c r="XR284" s="90"/>
      <c r="XS284" s="90"/>
      <c r="XT284" s="90"/>
      <c r="XU284" s="90"/>
      <c r="XV284" s="90"/>
      <c r="XW284" s="90"/>
      <c r="XX284" s="90"/>
      <c r="XY284" s="90"/>
      <c r="XZ284" s="90"/>
      <c r="YA284" s="90"/>
      <c r="YB284" s="90"/>
      <c r="YC284" s="90"/>
      <c r="YD284" s="90"/>
      <c r="YE284" s="90"/>
      <c r="YF284" s="90"/>
      <c r="YG284" s="90"/>
      <c r="YH284" s="90"/>
      <c r="YI284" s="90"/>
      <c r="YJ284" s="90"/>
      <c r="YK284" s="90"/>
      <c r="YL284" s="90"/>
      <c r="YM284" s="90"/>
      <c r="YN284" s="90"/>
      <c r="YO284" s="90"/>
      <c r="YP284" s="90"/>
      <c r="YQ284" s="90"/>
      <c r="YR284" s="90"/>
      <c r="YS284" s="90"/>
      <c r="YT284" s="90"/>
      <c r="YU284" s="90"/>
      <c r="YV284" s="90"/>
      <c r="YW284" s="90"/>
      <c r="YX284" s="90"/>
      <c r="YY284" s="90"/>
      <c r="YZ284" s="90"/>
      <c r="ZA284" s="90"/>
      <c r="ZB284" s="90"/>
      <c r="ZC284" s="90"/>
      <c r="ZD284" s="90"/>
      <c r="ZE284" s="90"/>
      <c r="ZF284" s="90"/>
      <c r="ZG284" s="90"/>
      <c r="ZH284" s="90"/>
      <c r="ZI284" s="90"/>
      <c r="ZJ284" s="90"/>
      <c r="ZK284" s="90"/>
      <c r="ZL284" s="90"/>
      <c r="ZM284" s="90"/>
      <c r="ZN284" s="90"/>
      <c r="ZO284" s="90"/>
      <c r="ZP284" s="90"/>
      <c r="ZQ284" s="90"/>
      <c r="ZR284" s="90"/>
      <c r="ZS284" s="90"/>
      <c r="ZT284" s="90"/>
      <c r="ZU284" s="90"/>
      <c r="ZV284" s="90"/>
      <c r="ZW284" s="90"/>
      <c r="ZX284" s="90"/>
      <c r="ZY284" s="90"/>
      <c r="ZZ284" s="90"/>
      <c r="AAA284" s="90"/>
      <c r="AAB284" s="90"/>
      <c r="AAC284" s="90"/>
      <c r="AAD284" s="90"/>
      <c r="AAE284" s="90"/>
      <c r="AAF284" s="90"/>
      <c r="AAG284" s="90"/>
      <c r="AAH284" s="90"/>
      <c r="AAI284" s="90"/>
      <c r="AAJ284" s="90"/>
      <c r="AAK284" s="90"/>
      <c r="AAL284" s="90"/>
      <c r="AAM284" s="90"/>
      <c r="AAN284" s="90"/>
      <c r="AAO284" s="90"/>
      <c r="AAP284" s="90"/>
      <c r="AAQ284" s="90"/>
      <c r="AAR284" s="90"/>
      <c r="AAS284" s="90"/>
      <c r="AAT284" s="90"/>
      <c r="AAU284" s="90"/>
      <c r="AAV284" s="90"/>
      <c r="AAW284" s="90"/>
      <c r="AAX284" s="90"/>
      <c r="AAY284" s="90"/>
      <c r="AAZ284" s="90"/>
      <c r="ABA284" s="90"/>
      <c r="ABB284" s="90"/>
      <c r="ABC284" s="90"/>
      <c r="ABD284" s="90"/>
      <c r="ABE284" s="90"/>
      <c r="ABF284" s="90"/>
      <c r="ABG284" s="90"/>
      <c r="ABH284" s="90"/>
      <c r="ABI284" s="90"/>
      <c r="ABJ284" s="90"/>
      <c r="ABK284" s="90"/>
      <c r="ABL284" s="90"/>
      <c r="ABM284" s="90"/>
      <c r="ABN284" s="90"/>
      <c r="ABO284" s="90"/>
      <c r="ABP284" s="90"/>
      <c r="ABQ284" s="90"/>
      <c r="ABR284" s="90"/>
      <c r="ABS284" s="90"/>
      <c r="ABT284" s="90"/>
      <c r="ABU284" s="90"/>
      <c r="ABV284" s="90"/>
      <c r="ABW284" s="90"/>
      <c r="ABX284" s="90"/>
      <c r="ABY284" s="90"/>
      <c r="ABZ284" s="90"/>
      <c r="ACA284" s="90"/>
      <c r="ACB284" s="90"/>
      <c r="ACC284" s="90"/>
      <c r="ACD284" s="90"/>
      <c r="ACE284" s="90"/>
      <c r="ACF284" s="90"/>
      <c r="ACG284" s="90"/>
      <c r="ACH284" s="90"/>
      <c r="ACI284" s="90"/>
      <c r="ACJ284" s="90"/>
      <c r="ACK284" s="90"/>
      <c r="ACL284" s="90"/>
      <c r="ACM284" s="90"/>
      <c r="ACN284" s="90"/>
      <c r="ACO284" s="90"/>
      <c r="ACP284" s="90"/>
      <c r="ACQ284" s="90"/>
      <c r="ACR284" s="90"/>
      <c r="ACS284" s="90"/>
      <c r="ACT284" s="90"/>
      <c r="ACU284" s="90"/>
      <c r="ACV284" s="90"/>
      <c r="ACW284" s="90"/>
      <c r="ACX284" s="90"/>
      <c r="ACY284" s="90"/>
      <c r="ACZ284" s="90"/>
      <c r="ADA284" s="90"/>
      <c r="ADB284" s="90"/>
      <c r="ADC284" s="90"/>
      <c r="ADD284" s="90"/>
      <c r="ADE284" s="90"/>
      <c r="ADF284" s="90"/>
      <c r="ADG284" s="90"/>
      <c r="ADH284" s="90"/>
      <c r="ADI284" s="90"/>
      <c r="ADJ284" s="90"/>
      <c r="ADK284" s="90"/>
      <c r="ADL284" s="90"/>
      <c r="ADM284" s="90"/>
      <c r="ADN284" s="90"/>
      <c r="ADO284" s="90"/>
      <c r="ADP284" s="90"/>
      <c r="ADQ284" s="90"/>
      <c r="ADR284" s="90"/>
      <c r="ADS284" s="90"/>
      <c r="ADT284" s="90"/>
      <c r="ADU284" s="90"/>
      <c r="ADV284" s="90"/>
      <c r="ADW284" s="90"/>
      <c r="ADX284" s="90"/>
      <c r="ADY284" s="90"/>
      <c r="ADZ284" s="90"/>
      <c r="AEA284" s="90"/>
      <c r="AEB284" s="90"/>
      <c r="AEC284" s="90"/>
      <c r="AED284" s="90"/>
      <c r="AEE284" s="90"/>
      <c r="AEF284" s="90"/>
      <c r="AEG284" s="90"/>
      <c r="AEH284" s="90"/>
      <c r="AEI284" s="90"/>
      <c r="AEJ284" s="90"/>
      <c r="AEK284" s="90"/>
      <c r="AEL284" s="90"/>
      <c r="AEM284" s="90"/>
      <c r="AEN284" s="90"/>
      <c r="AEO284" s="90"/>
      <c r="AEP284" s="90"/>
      <c r="AEQ284" s="90"/>
      <c r="AER284" s="90"/>
      <c r="AES284" s="90"/>
      <c r="AET284" s="90"/>
      <c r="AEU284" s="90"/>
      <c r="AEV284" s="90"/>
      <c r="AEW284" s="90"/>
      <c r="AEX284" s="90"/>
      <c r="AEY284" s="90"/>
      <c r="AEZ284" s="90"/>
      <c r="AFA284" s="90"/>
      <c r="AFB284" s="90"/>
      <c r="AFC284" s="90"/>
      <c r="AFD284" s="90"/>
      <c r="AFE284" s="90"/>
      <c r="AFF284" s="90"/>
      <c r="AFG284" s="90"/>
      <c r="AFH284" s="90"/>
      <c r="AFI284" s="90"/>
      <c r="AFJ284" s="90"/>
      <c r="AFK284" s="90"/>
      <c r="AFL284" s="90"/>
      <c r="AFM284" s="90"/>
      <c r="AFN284" s="90"/>
      <c r="AFO284" s="90"/>
      <c r="AFP284" s="90"/>
      <c r="AFQ284" s="90"/>
      <c r="AFR284" s="90"/>
      <c r="AFS284" s="90"/>
      <c r="AFT284" s="90"/>
      <c r="AFU284" s="90"/>
      <c r="AFV284" s="90"/>
      <c r="AFW284" s="90"/>
      <c r="AFX284" s="90"/>
      <c r="AFY284" s="90"/>
      <c r="AFZ284" s="90"/>
      <c r="AGA284" s="90"/>
      <c r="AGB284" s="90"/>
      <c r="AGC284" s="90"/>
      <c r="AGD284" s="90"/>
      <c r="AGE284" s="90"/>
      <c r="AGF284" s="90"/>
      <c r="AGG284" s="90"/>
      <c r="AGH284" s="90"/>
      <c r="AGI284" s="90"/>
      <c r="AGJ284" s="90"/>
      <c r="AGK284" s="90"/>
      <c r="AGL284" s="90"/>
      <c r="AGM284" s="90"/>
      <c r="AGN284" s="90"/>
      <c r="AGO284" s="90"/>
      <c r="AGP284" s="90"/>
      <c r="AGQ284" s="90"/>
      <c r="AGR284" s="90"/>
      <c r="AGS284" s="90"/>
      <c r="AGT284" s="90"/>
      <c r="AGU284" s="90"/>
      <c r="AGV284" s="90"/>
      <c r="AGW284" s="90"/>
      <c r="AGX284" s="90"/>
      <c r="AGY284" s="90"/>
      <c r="AGZ284" s="90"/>
      <c r="AHA284" s="90"/>
      <c r="AHB284" s="90"/>
      <c r="AHC284" s="90"/>
      <c r="AHD284" s="90"/>
      <c r="AHE284" s="90"/>
      <c r="AHF284" s="90"/>
      <c r="AHG284" s="90"/>
      <c r="AHH284" s="90"/>
      <c r="AHI284" s="90"/>
      <c r="AHJ284" s="90"/>
      <c r="AHK284" s="90"/>
      <c r="AHL284" s="90"/>
      <c r="AHM284" s="90"/>
      <c r="AHN284" s="90"/>
      <c r="AHO284" s="90"/>
      <c r="AHP284" s="90"/>
      <c r="AHQ284" s="90"/>
      <c r="AHR284" s="90"/>
      <c r="AHS284" s="90"/>
      <c r="AHT284" s="90"/>
      <c r="AHU284" s="90"/>
      <c r="AHV284" s="90"/>
      <c r="AHW284" s="90"/>
      <c r="AHX284" s="90"/>
      <c r="AHY284" s="90"/>
      <c r="AHZ284" s="90"/>
      <c r="AIA284" s="90"/>
      <c r="AIB284" s="90"/>
      <c r="AIC284" s="90"/>
      <c r="AID284" s="90"/>
      <c r="AIE284" s="90"/>
      <c r="AIF284" s="90"/>
      <c r="AIG284" s="90"/>
      <c r="AIH284" s="90"/>
      <c r="AII284" s="90"/>
      <c r="AIJ284" s="90"/>
      <c r="AIK284" s="90"/>
      <c r="AIL284" s="90"/>
      <c r="AIM284" s="90"/>
      <c r="AIN284" s="90"/>
      <c r="AIO284" s="90"/>
      <c r="AIP284" s="90"/>
      <c r="AIQ284" s="90"/>
      <c r="AIR284" s="90"/>
      <c r="AIS284" s="90"/>
      <c r="AIT284" s="90"/>
      <c r="AIU284" s="90"/>
      <c r="AIV284" s="90"/>
      <c r="AIW284" s="90"/>
      <c r="AIX284" s="90"/>
      <c r="AIY284" s="90"/>
      <c r="AIZ284" s="90"/>
      <c r="AJA284" s="90"/>
      <c r="AJB284" s="90"/>
      <c r="AJC284" s="90"/>
      <c r="AJD284" s="90"/>
      <c r="AJE284" s="90"/>
      <c r="AJF284" s="90"/>
      <c r="AJG284" s="90"/>
      <c r="AJH284" s="90"/>
      <c r="AJI284" s="90"/>
      <c r="AJJ284" s="90"/>
      <c r="AJK284" s="90"/>
      <c r="AJL284" s="90"/>
      <c r="AJM284" s="90"/>
      <c r="AJN284" s="90"/>
      <c r="AJO284" s="90"/>
      <c r="AJP284" s="90"/>
      <c r="AJQ284" s="90"/>
      <c r="AJR284" s="90"/>
      <c r="AJS284" s="90"/>
      <c r="AJT284" s="90"/>
      <c r="AJU284" s="90"/>
      <c r="AJV284" s="90"/>
      <c r="AJW284" s="90"/>
      <c r="AJX284" s="90"/>
      <c r="AJY284" s="90"/>
      <c r="AJZ284" s="90"/>
      <c r="AKA284" s="90"/>
      <c r="AKB284" s="90"/>
      <c r="AKC284" s="90"/>
      <c r="AKD284" s="90"/>
      <c r="AKE284" s="90"/>
      <c r="AKF284" s="90"/>
      <c r="AKG284" s="90"/>
      <c r="AKH284" s="90"/>
      <c r="AKI284" s="90"/>
      <c r="AKJ284" s="90"/>
      <c r="AKK284" s="90"/>
      <c r="AKL284" s="90"/>
      <c r="AKM284" s="90"/>
      <c r="AKN284" s="90"/>
      <c r="AKO284" s="90"/>
      <c r="AKP284" s="90"/>
      <c r="AKQ284" s="90"/>
      <c r="AKR284" s="90"/>
      <c r="AKS284" s="90"/>
      <c r="AKT284" s="90"/>
      <c r="AKU284" s="90"/>
      <c r="AKV284" s="90"/>
      <c r="AKW284" s="90"/>
      <c r="AKX284" s="90"/>
      <c r="AKY284" s="90"/>
      <c r="AKZ284" s="90"/>
      <c r="ALA284" s="90"/>
      <c r="ALB284" s="90"/>
      <c r="ALC284" s="90"/>
      <c r="ALD284" s="90"/>
      <c r="ALE284" s="90"/>
      <c r="ALF284" s="90"/>
      <c r="ALG284" s="90"/>
      <c r="ALH284" s="90"/>
      <c r="ALI284" s="90"/>
      <c r="ALJ284" s="90"/>
      <c r="ALK284" s="90"/>
      <c r="ALL284" s="90"/>
      <c r="ALM284" s="90"/>
      <c r="ALN284" s="90"/>
      <c r="ALO284" s="90"/>
      <c r="ALP284" s="90"/>
      <c r="ALQ284" s="90"/>
      <c r="ALR284" s="90"/>
      <c r="ALS284" s="90"/>
      <c r="ALT284" s="90"/>
      <c r="ALU284" s="90"/>
      <c r="ALV284" s="90"/>
      <c r="ALW284" s="90"/>
      <c r="ALX284" s="90"/>
      <c r="ALY284" s="90"/>
      <c r="ALZ284" s="90"/>
      <c r="AMA284" s="90"/>
      <c r="AMB284" s="90"/>
      <c r="AMC284" s="90"/>
      <c r="AMD284" s="90"/>
      <c r="AME284" s="90"/>
      <c r="AMF284" s="90"/>
      <c r="AMG284" s="90"/>
      <c r="AMH284" s="90"/>
    </row>
    <row r="285" spans="1:1022" ht="123" customHeight="1" x14ac:dyDescent="0.3">
      <c r="A285" s="430">
        <v>104</v>
      </c>
      <c r="B285" s="433" t="s">
        <v>712</v>
      </c>
      <c r="C285" s="367"/>
      <c r="D285" s="433" t="s">
        <v>185</v>
      </c>
      <c r="E285" s="433" t="s">
        <v>1598</v>
      </c>
      <c r="F285" s="427"/>
      <c r="G285" s="424"/>
      <c r="H285" s="368"/>
      <c r="I285" s="425"/>
      <c r="J285" s="136" t="s">
        <v>735</v>
      </c>
      <c r="K285" s="137" t="s">
        <v>1610</v>
      </c>
      <c r="L285" s="425"/>
      <c r="M285" s="425"/>
      <c r="N285" s="426"/>
      <c r="O285" s="369"/>
      <c r="P285" s="391"/>
      <c r="Q285" s="385"/>
      <c r="R285" s="393"/>
      <c r="S285" s="394"/>
      <c r="T285" s="385"/>
      <c r="U285" s="404"/>
      <c r="V285" s="136" t="s">
        <v>112</v>
      </c>
      <c r="W285" s="116" t="s">
        <v>1611</v>
      </c>
      <c r="X285" s="117" t="s">
        <v>1612</v>
      </c>
      <c r="Y285" s="118" t="s">
        <v>1613</v>
      </c>
      <c r="Z285" s="119" t="s">
        <v>1614</v>
      </c>
      <c r="AA285" s="120" t="str">
        <f t="shared" si="365"/>
        <v>Probabilidad</v>
      </c>
      <c r="AB285" s="121" t="s">
        <v>727</v>
      </c>
      <c r="AC285" s="121" t="s">
        <v>728</v>
      </c>
      <c r="AD285" s="122" t="str">
        <f t="shared" si="363"/>
        <v>40%</v>
      </c>
      <c r="AE285" s="121" t="s">
        <v>729</v>
      </c>
      <c r="AF285" s="121" t="s">
        <v>730</v>
      </c>
      <c r="AG285" s="121" t="s">
        <v>731</v>
      </c>
      <c r="AH285" s="123">
        <f>IFERROR(IF(AND(AA284="Probabilidad",AA285="Probabilidad"),(AI284-(+AI284*AD285)),IF(AND(AA285="Probabilidad",AA284="Impacto"),(AI284-(+AI284*AD285)),IF(AA285="Impacto",AI284,""))),"")</f>
        <v>0.14399999999999999</v>
      </c>
      <c r="AI285" s="122">
        <f t="shared" si="364"/>
        <v>0.14399999999999999</v>
      </c>
      <c r="AJ285" s="387"/>
      <c r="AK285" s="388"/>
      <c r="AL285" s="124">
        <f t="shared" ref="AL285:AL290" si="384">IFERROR(IF(AND(AA284="Impacto",AA285="Impacto"),(AL284-(+AL284*AD285)),IF(AND(AA285="Impacto",AA284="Probabilidad"),(AL284-(+AL284*AD285)),IF(AA285="Probabilidad",AL284,""))),"")</f>
        <v>0.6</v>
      </c>
      <c r="AM285" s="389"/>
      <c r="AN285" s="388"/>
      <c r="AO285" s="384"/>
      <c r="AP285" s="367"/>
      <c r="AQ285" s="120" t="s">
        <v>118</v>
      </c>
      <c r="AR285" s="119" t="s">
        <v>1615</v>
      </c>
      <c r="AS285" s="119" t="s">
        <v>195</v>
      </c>
      <c r="AT285" s="126">
        <v>44834</v>
      </c>
      <c r="AU285" s="127" t="s">
        <v>733</v>
      </c>
      <c r="AV285" s="371"/>
      <c r="AW285" s="142" t="s">
        <v>112</v>
      </c>
      <c r="AX285" s="253" t="s">
        <v>2866</v>
      </c>
      <c r="AY285" s="271" t="s">
        <v>3514</v>
      </c>
      <c r="AZ285" s="271" t="s">
        <v>3515</v>
      </c>
      <c r="BA285" s="143" t="s">
        <v>118</v>
      </c>
      <c r="BB285" s="128"/>
      <c r="BC285" s="264" t="s">
        <v>2869</v>
      </c>
      <c r="BD285" s="128"/>
      <c r="BE285" s="373"/>
      <c r="BF285" s="374"/>
      <c r="BG285" s="374"/>
      <c r="BH285" s="131"/>
    </row>
    <row r="286" spans="1:1022" ht="92.25" customHeight="1" x14ac:dyDescent="0.3">
      <c r="A286" s="430">
        <v>104</v>
      </c>
      <c r="B286" s="433" t="s">
        <v>712</v>
      </c>
      <c r="C286" s="367"/>
      <c r="D286" s="433" t="s">
        <v>185</v>
      </c>
      <c r="E286" s="433" t="s">
        <v>1598</v>
      </c>
      <c r="F286" s="427"/>
      <c r="G286" s="424"/>
      <c r="H286" s="368"/>
      <c r="I286" s="425"/>
      <c r="J286" s="136" t="s">
        <v>741</v>
      </c>
      <c r="K286" s="137" t="s">
        <v>1616</v>
      </c>
      <c r="L286" s="425"/>
      <c r="M286" s="425"/>
      <c r="N286" s="426"/>
      <c r="O286" s="369"/>
      <c r="P286" s="391"/>
      <c r="Q286" s="385"/>
      <c r="R286" s="393"/>
      <c r="S286" s="394"/>
      <c r="T286" s="385"/>
      <c r="U286" s="404"/>
      <c r="V286" s="136" t="s">
        <v>124</v>
      </c>
      <c r="W286" s="116" t="s">
        <v>1617</v>
      </c>
      <c r="X286" s="117" t="s">
        <v>1338</v>
      </c>
      <c r="Y286" s="118" t="s">
        <v>1339</v>
      </c>
      <c r="Z286" s="119" t="s">
        <v>1313</v>
      </c>
      <c r="AA286" s="120" t="str">
        <f t="shared" si="365"/>
        <v>Probabilidad</v>
      </c>
      <c r="AB286" s="121" t="s">
        <v>727</v>
      </c>
      <c r="AC286" s="121" t="s">
        <v>728</v>
      </c>
      <c r="AD286" s="122" t="str">
        <f t="shared" si="363"/>
        <v>40%</v>
      </c>
      <c r="AE286" s="121" t="s">
        <v>729</v>
      </c>
      <c r="AF286" s="121" t="s">
        <v>730</v>
      </c>
      <c r="AG286" s="121" t="s">
        <v>731</v>
      </c>
      <c r="AH286" s="123">
        <f t="shared" ref="AH286:AH290" si="385">IFERROR(IF(AND(AA285="Probabilidad",AA286="Probabilidad"),(AI285-(+AI285*AD286)),IF(AND(AA286="Probabilidad",AA285="Impacto"),(AI285-(+AI285*AD286)),IF(AA286="Impacto",AI285,""))),"")</f>
        <v>8.6399999999999991E-2</v>
      </c>
      <c r="AI286" s="122">
        <f t="shared" si="364"/>
        <v>8.6399999999999991E-2</v>
      </c>
      <c r="AJ286" s="387"/>
      <c r="AK286" s="388"/>
      <c r="AL286" s="124">
        <f t="shared" si="384"/>
        <v>0.6</v>
      </c>
      <c r="AM286" s="389"/>
      <c r="AN286" s="388"/>
      <c r="AO286" s="384"/>
      <c r="AP286" s="367"/>
      <c r="AQ286" s="120" t="s">
        <v>128</v>
      </c>
      <c r="AR286" s="119" t="s">
        <v>1349</v>
      </c>
      <c r="AS286" s="119" t="s">
        <v>1313</v>
      </c>
      <c r="AT286" s="126">
        <v>44834</v>
      </c>
      <c r="AU286" s="127" t="s">
        <v>733</v>
      </c>
      <c r="AV286" s="371"/>
      <c r="AW286" s="142" t="s">
        <v>124</v>
      </c>
      <c r="AX286" s="264" t="s">
        <v>2866</v>
      </c>
      <c r="AY286" s="280" t="s">
        <v>3613</v>
      </c>
      <c r="AZ286" s="265" t="s">
        <v>3614</v>
      </c>
      <c r="BA286" s="143" t="s">
        <v>128</v>
      </c>
      <c r="BB286" s="276" t="s">
        <v>2866</v>
      </c>
      <c r="BC286" s="299" t="s">
        <v>3622</v>
      </c>
      <c r="BD286" s="265" t="s">
        <v>3623</v>
      </c>
      <c r="BE286" s="373"/>
      <c r="BF286" s="374"/>
      <c r="BG286" s="374"/>
      <c r="BH286" s="131"/>
    </row>
    <row r="287" spans="1:1022" ht="89.25" customHeight="1" x14ac:dyDescent="0.3">
      <c r="A287" s="430">
        <v>104</v>
      </c>
      <c r="B287" s="433" t="s">
        <v>712</v>
      </c>
      <c r="C287" s="367"/>
      <c r="D287" s="433" t="s">
        <v>185</v>
      </c>
      <c r="E287" s="433" t="s">
        <v>1598</v>
      </c>
      <c r="F287" s="427"/>
      <c r="G287" s="424"/>
      <c r="H287" s="368"/>
      <c r="I287" s="425"/>
      <c r="J287" s="136" t="s">
        <v>749</v>
      </c>
      <c r="K287" s="137" t="s">
        <v>1618</v>
      </c>
      <c r="L287" s="425"/>
      <c r="M287" s="425"/>
      <c r="N287" s="426"/>
      <c r="O287" s="369"/>
      <c r="P287" s="391"/>
      <c r="Q287" s="385"/>
      <c r="R287" s="393"/>
      <c r="S287" s="394"/>
      <c r="T287" s="385"/>
      <c r="U287" s="404"/>
      <c r="V287" s="136" t="s">
        <v>131</v>
      </c>
      <c r="W287" s="116" t="s">
        <v>151</v>
      </c>
      <c r="X287" s="117" t="s">
        <v>152</v>
      </c>
      <c r="Y287" s="118" t="s">
        <v>153</v>
      </c>
      <c r="Z287" s="119" t="s">
        <v>1466</v>
      </c>
      <c r="AA287" s="120" t="str">
        <f t="shared" si="365"/>
        <v>Probabilidad</v>
      </c>
      <c r="AB287" s="121" t="s">
        <v>740</v>
      </c>
      <c r="AC287" s="121" t="s">
        <v>728</v>
      </c>
      <c r="AD287" s="122" t="str">
        <f t="shared" si="363"/>
        <v>30%</v>
      </c>
      <c r="AE287" s="121" t="s">
        <v>729</v>
      </c>
      <c r="AF287" s="121" t="s">
        <v>730</v>
      </c>
      <c r="AG287" s="121" t="s">
        <v>731</v>
      </c>
      <c r="AH287" s="123">
        <f t="shared" si="385"/>
        <v>6.0479999999999992E-2</v>
      </c>
      <c r="AI287" s="122">
        <f t="shared" si="364"/>
        <v>6.0479999999999992E-2</v>
      </c>
      <c r="AJ287" s="387"/>
      <c r="AK287" s="388"/>
      <c r="AL287" s="124">
        <f t="shared" si="384"/>
        <v>0.6</v>
      </c>
      <c r="AM287" s="389"/>
      <c r="AN287" s="388"/>
      <c r="AO287" s="384"/>
      <c r="AP287" s="367"/>
      <c r="AQ287" s="120" t="s">
        <v>136</v>
      </c>
      <c r="AR287" s="134" t="s">
        <v>94</v>
      </c>
      <c r="AS287" s="134" t="s">
        <v>94</v>
      </c>
      <c r="AT287" s="134" t="s">
        <v>94</v>
      </c>
      <c r="AU287" s="134" t="s">
        <v>94</v>
      </c>
      <c r="AV287" s="371"/>
      <c r="AW287" s="142" t="s">
        <v>131</v>
      </c>
      <c r="AX287" s="264" t="s">
        <v>2866</v>
      </c>
      <c r="AY287" s="285" t="s">
        <v>3671</v>
      </c>
      <c r="AZ287" s="286" t="s">
        <v>3672</v>
      </c>
      <c r="BA287" s="143" t="s">
        <v>136</v>
      </c>
      <c r="BB287" s="128"/>
      <c r="BC287" s="128"/>
      <c r="BD287" s="128"/>
      <c r="BE287" s="373"/>
      <c r="BF287" s="374"/>
      <c r="BG287" s="374"/>
      <c r="BH287" s="131"/>
    </row>
    <row r="288" spans="1:1022" ht="75" customHeight="1" x14ac:dyDescent="0.3">
      <c r="A288" s="430">
        <v>104</v>
      </c>
      <c r="B288" s="433" t="s">
        <v>712</v>
      </c>
      <c r="C288" s="367"/>
      <c r="D288" s="433" t="s">
        <v>185</v>
      </c>
      <c r="E288" s="433" t="s">
        <v>1598</v>
      </c>
      <c r="F288" s="427"/>
      <c r="G288" s="424"/>
      <c r="H288" s="368"/>
      <c r="I288" s="425"/>
      <c r="J288" s="136" t="s">
        <v>756</v>
      </c>
      <c r="K288" s="137" t="s">
        <v>1619</v>
      </c>
      <c r="L288" s="425"/>
      <c r="M288" s="425"/>
      <c r="N288" s="426"/>
      <c r="O288" s="369"/>
      <c r="P288" s="391"/>
      <c r="Q288" s="385"/>
      <c r="R288" s="393"/>
      <c r="S288" s="394"/>
      <c r="T288" s="385"/>
      <c r="U288" s="404"/>
      <c r="V288" s="136" t="s">
        <v>139</v>
      </c>
      <c r="W288" s="116" t="s">
        <v>1620</v>
      </c>
      <c r="X288" s="117" t="s">
        <v>1621</v>
      </c>
      <c r="Y288" s="118" t="s">
        <v>1622</v>
      </c>
      <c r="Z288" s="135" t="s">
        <v>195</v>
      </c>
      <c r="AA288" s="120" t="str">
        <f t="shared" si="365"/>
        <v>Probabilidad</v>
      </c>
      <c r="AB288" s="121" t="s">
        <v>740</v>
      </c>
      <c r="AC288" s="121" t="s">
        <v>728</v>
      </c>
      <c r="AD288" s="122" t="str">
        <f t="shared" si="363"/>
        <v>30%</v>
      </c>
      <c r="AE288" s="121" t="s">
        <v>729</v>
      </c>
      <c r="AF288" s="121" t="s">
        <v>730</v>
      </c>
      <c r="AG288" s="121" t="s">
        <v>731</v>
      </c>
      <c r="AH288" s="123">
        <f t="shared" si="385"/>
        <v>4.2335999999999999E-2</v>
      </c>
      <c r="AI288" s="122">
        <f t="shared" si="364"/>
        <v>4.2335999999999999E-2</v>
      </c>
      <c r="AJ288" s="387"/>
      <c r="AK288" s="388"/>
      <c r="AL288" s="124">
        <f t="shared" si="384"/>
        <v>0.6</v>
      </c>
      <c r="AM288" s="389"/>
      <c r="AN288" s="388"/>
      <c r="AO288" s="384"/>
      <c r="AP288" s="367"/>
      <c r="AQ288" s="120" t="s">
        <v>145</v>
      </c>
      <c r="AR288" s="134" t="s">
        <v>94</v>
      </c>
      <c r="AS288" s="134" t="s">
        <v>94</v>
      </c>
      <c r="AT288" s="134" t="s">
        <v>94</v>
      </c>
      <c r="AU288" s="134" t="s">
        <v>94</v>
      </c>
      <c r="AV288" s="371"/>
      <c r="AW288" s="142" t="s">
        <v>139</v>
      </c>
      <c r="AX288" s="128"/>
      <c r="AY288" s="129" t="s">
        <v>2869</v>
      </c>
      <c r="AZ288" s="130"/>
      <c r="BA288" s="143" t="s">
        <v>145</v>
      </c>
      <c r="BB288" s="128"/>
      <c r="BC288" s="128"/>
      <c r="BD288" s="128"/>
      <c r="BE288" s="373"/>
      <c r="BF288" s="374"/>
      <c r="BG288" s="374"/>
      <c r="BH288" s="131"/>
    </row>
    <row r="289" spans="1:1022" ht="18.95" customHeight="1" x14ac:dyDescent="0.3">
      <c r="A289" s="430">
        <v>104</v>
      </c>
      <c r="B289" s="433" t="s">
        <v>712</v>
      </c>
      <c r="C289" s="367"/>
      <c r="D289" s="433" t="s">
        <v>185</v>
      </c>
      <c r="E289" s="433" t="s">
        <v>1598</v>
      </c>
      <c r="F289" s="427"/>
      <c r="G289" s="424"/>
      <c r="H289" s="368"/>
      <c r="I289" s="425"/>
      <c r="J289" s="136" t="s">
        <v>757</v>
      </c>
      <c r="K289" s="137"/>
      <c r="L289" s="425"/>
      <c r="M289" s="425"/>
      <c r="N289" s="426"/>
      <c r="O289" s="369"/>
      <c r="P289" s="391"/>
      <c r="Q289" s="385"/>
      <c r="R289" s="393"/>
      <c r="S289" s="394"/>
      <c r="T289" s="385"/>
      <c r="U289" s="404"/>
      <c r="V289" s="136" t="s">
        <v>150</v>
      </c>
      <c r="W289" s="116"/>
      <c r="X289" s="117"/>
      <c r="Y289" s="118"/>
      <c r="Z289" s="116"/>
      <c r="AA289" s="120" t="str">
        <f t="shared" si="365"/>
        <v/>
      </c>
      <c r="AB289" s="121"/>
      <c r="AC289" s="121"/>
      <c r="AD289" s="122" t="str">
        <f t="shared" si="363"/>
        <v/>
      </c>
      <c r="AE289" s="121"/>
      <c r="AF289" s="121"/>
      <c r="AG289" s="121"/>
      <c r="AH289" s="123" t="str">
        <f t="shared" si="385"/>
        <v/>
      </c>
      <c r="AI289" s="122" t="str">
        <f t="shared" si="364"/>
        <v/>
      </c>
      <c r="AJ289" s="387"/>
      <c r="AK289" s="388"/>
      <c r="AL289" s="124" t="str">
        <f t="shared" si="384"/>
        <v/>
      </c>
      <c r="AM289" s="389"/>
      <c r="AN289" s="388"/>
      <c r="AO289" s="384"/>
      <c r="AP289" s="367"/>
      <c r="AQ289" s="120" t="s">
        <v>155</v>
      </c>
      <c r="AR289" s="119"/>
      <c r="AS289" s="119"/>
      <c r="AT289" s="126"/>
      <c r="AU289" s="119"/>
      <c r="AV289" s="371"/>
      <c r="AW289" s="142" t="s">
        <v>150</v>
      </c>
      <c r="AX289" s="128"/>
      <c r="AY289" s="129"/>
      <c r="AZ289" s="130"/>
      <c r="BA289" s="143" t="s">
        <v>155</v>
      </c>
      <c r="BB289" s="128"/>
      <c r="BC289" s="128"/>
      <c r="BD289" s="128"/>
      <c r="BE289" s="373"/>
      <c r="BF289" s="374"/>
      <c r="BG289" s="374"/>
      <c r="BH289" s="131"/>
    </row>
    <row r="290" spans="1:1022" ht="23.1" customHeight="1" x14ac:dyDescent="0.3">
      <c r="A290" s="431">
        <v>104</v>
      </c>
      <c r="B290" s="434" t="s">
        <v>712</v>
      </c>
      <c r="C290" s="367"/>
      <c r="D290" s="434" t="s">
        <v>185</v>
      </c>
      <c r="E290" s="434" t="s">
        <v>1598</v>
      </c>
      <c r="F290" s="427"/>
      <c r="G290" s="424"/>
      <c r="H290" s="368"/>
      <c r="I290" s="425"/>
      <c r="J290" s="136" t="s">
        <v>758</v>
      </c>
      <c r="K290" s="137"/>
      <c r="L290" s="425"/>
      <c r="M290" s="425"/>
      <c r="N290" s="426"/>
      <c r="O290" s="369"/>
      <c r="P290" s="392"/>
      <c r="Q290" s="385"/>
      <c r="R290" s="393"/>
      <c r="S290" s="394"/>
      <c r="T290" s="385"/>
      <c r="U290" s="405"/>
      <c r="V290" s="136" t="s">
        <v>161</v>
      </c>
      <c r="W290" s="116"/>
      <c r="X290" s="117"/>
      <c r="Y290" s="118"/>
      <c r="Z290" s="116"/>
      <c r="AA290" s="120" t="str">
        <f t="shared" si="365"/>
        <v/>
      </c>
      <c r="AB290" s="121"/>
      <c r="AC290" s="121"/>
      <c r="AD290" s="122" t="str">
        <f t="shared" si="363"/>
        <v/>
      </c>
      <c r="AE290" s="121"/>
      <c r="AF290" s="121"/>
      <c r="AG290" s="121"/>
      <c r="AH290" s="123" t="str">
        <f t="shared" si="385"/>
        <v/>
      </c>
      <c r="AI290" s="122" t="str">
        <f t="shared" si="364"/>
        <v/>
      </c>
      <c r="AJ290" s="387"/>
      <c r="AK290" s="388"/>
      <c r="AL290" s="124" t="str">
        <f t="shared" si="384"/>
        <v/>
      </c>
      <c r="AM290" s="389"/>
      <c r="AN290" s="388"/>
      <c r="AO290" s="384"/>
      <c r="AP290" s="367"/>
      <c r="AQ290" s="120" t="s">
        <v>162</v>
      </c>
      <c r="AR290" s="119"/>
      <c r="AS290" s="119"/>
      <c r="AT290" s="126"/>
      <c r="AU290" s="119"/>
      <c r="AV290" s="372"/>
      <c r="AW290" s="142" t="s">
        <v>161</v>
      </c>
      <c r="AX290" s="128"/>
      <c r="AY290" s="129"/>
      <c r="AZ290" s="130"/>
      <c r="BA290" s="143" t="s">
        <v>162</v>
      </c>
      <c r="BB290" s="128"/>
      <c r="BC290" s="128"/>
      <c r="BD290" s="128"/>
      <c r="BE290" s="373"/>
      <c r="BF290" s="374"/>
      <c r="BG290" s="374"/>
      <c r="BH290" s="131"/>
    </row>
    <row r="291" spans="1:1022" s="144" customFormat="1" ht="114" customHeight="1" x14ac:dyDescent="0.25">
      <c r="A291" s="429">
        <v>106</v>
      </c>
      <c r="B291" s="432" t="s">
        <v>712</v>
      </c>
      <c r="C291" s="367" t="s">
        <v>713</v>
      </c>
      <c r="D291" s="432" t="s">
        <v>334</v>
      </c>
      <c r="E291" s="432" t="s">
        <v>348</v>
      </c>
      <c r="F291" s="401" t="s">
        <v>1623</v>
      </c>
      <c r="G291" s="424" t="s">
        <v>348</v>
      </c>
      <c r="H291" s="368" t="str">
        <f>IF(B291="Seguridad_Información","Posibilidad de "&amp;C291&amp;"con "&amp;M291&amp;" "&amp;"por"&amp;" "&amp;I291&amp;" "&amp;"debido a"&amp;" "&amp;L291,"Posibilidad de"&amp;" "&amp;M291&amp;" "&amp;"por"&amp;" "&amp;I291&amp;" debido a"&amp;" "&amp;L291)</f>
        <v>Posibilidad de Afectación Económica y Reputacional por alistamiento inadecuado y/o inoportuno de activos debido a insuficiente información, recursos, condiciones de entorno, y/o coordinación interinstitucional</v>
      </c>
      <c r="I291" s="425" t="s">
        <v>1624</v>
      </c>
      <c r="J291" s="136" t="s">
        <v>717</v>
      </c>
      <c r="K291" s="137" t="s">
        <v>1625</v>
      </c>
      <c r="L291" s="425" t="s">
        <v>1626</v>
      </c>
      <c r="M291" s="425" t="s">
        <v>763</v>
      </c>
      <c r="N291" s="426" t="s">
        <v>1627</v>
      </c>
      <c r="O291" s="369" t="s">
        <v>765</v>
      </c>
      <c r="P291" s="390" t="str">
        <f>IF(OR($O291=[3]Tabla_Probabilidad!$D$30,$O291=[3]Tabla_Probabilidad!$D$32,$O291=[3]Tabla_Probabilidad!$J$32),"Muy Baja",IF(OR($O291=[3]Tabla_Probabilidad!$E$30,$O291=[3]Tabla_Probabilidad!$E$32,$O291=[3]Tabla_Probabilidad!$K$32),"Baja",IF(OR($O291=[3]Tabla_Probabilidad!$F$30,$O291=[3]Tabla_Probabilidad!$F$32,$O291=[3]Tabla_Probabilidad!$L$32),"Media",IF(OR($O291=[3]Tabla_Probabilidad!$G$30,$O291=[3]Tabla_Probabilidad!$G$32,$O291=[3]Tabla_Probabilidad!$M$32),"Alta",IF(OR($O291=[3]Tabla_Probabilidad!$H$30,$O291=[3]Tabla_Probabilidad!$H$32,$O291=[3]Tabla_Probabilidad!$N$32),"Muy Alta","")))))</f>
        <v>Alta</v>
      </c>
      <c r="Q291" s="385">
        <f t="shared" ref="Q291" si="386">IF(P291="","",IF(P291="Muy Baja",0.2,IF(P291="Baja",0.4,IF(P291="Media",0.6,IF(P291="Alta",0.8,IF(P291="Muy Alta",1,))))))</f>
        <v>0.8</v>
      </c>
      <c r="R291" s="393" t="s">
        <v>723</v>
      </c>
      <c r="S291" s="394" t="str">
        <f>IF(OR($R291=[3]Tabla_Impacto!$D$24,$R291=[3]Tabla_Impacto!$D$27,$R291=[3]Tabla_Impacto!$J$24,$R291=[3]Tabla_Impacto!$P$26,$R291=[3]Tabla_Impacto!$V$26,$R291=[3]Tabla_Impacto!$AB$26),"Leve",IF(OR($R291=[3]Tabla_Impacto!$E$24,$R291=[3]Tabla_Impacto!$E$27,$R291=[3]Tabla_Impacto!$K$24,$R291=[3]Tabla_Impacto!$Q$26,$R291=[3]Tabla_Impacto!$W$26,$R291=[3]Tabla_Impacto!$AC$26),"Menor",IF(OR($R291=[3]Tabla_Impacto!$F$24,$R291=[3]Tabla_Impacto!$F$27,$R291=[3]Tabla_Impacto!$L$24,$R291=[3]Tabla_Impacto!$R$26,$R291=[3]Tabla_Impacto!$X$26,$R291=[3]Tabla_Impacto!$AD$26),"Moderado",IF(OR($R291=[3]Tabla_Impacto!$G$24,$R291=[3]Tabla_Impacto!$G$27,$R291=[3]Tabla_Impacto!$M$24,$R291=[3]Tabla_Impacto!$S$26,$R291=[3]Tabla_Impacto!$Y$26,$R291=[3]Tabla_Impacto!$AE$26),"Mayor",IF(OR($R291=[3]Tabla_Impacto!$H$24,$R291=[3]Tabla_Impacto!$H$27,$R291=[3]Tabla_Impacto!$N$24,$R291=[3]Tabla_Impacto!$T$26,$R291=[3]Tabla_Impacto!$Z$26,$R291=[3]Tabla_Impacto!$AF$26),"Catastrófico","")))))</f>
        <v>Moderado</v>
      </c>
      <c r="T291" s="385">
        <f t="shared" ref="T291" si="387">IF(S291="","",IF(S291="Leve",0.2,IF(S291="Menor",0.4,IF(S291="Moderado",0.6,IF(S291="Mayor",0.8,IF(S291="Catastrófico",1,))))))</f>
        <v>0.6</v>
      </c>
      <c r="U291" s="386" t="str">
        <f t="shared" ref="U291" si="388">IF(OR(AND(P291="Muy Baja",S291="Leve"),AND(P291="Muy Baja",S291="Menor"),AND(P291="Baja",S291="Leve")),"Bajo",IF(OR(AND(P291="Muy baja",S291="Moderado"),AND(P291="Baja",S291="Menor"),AND(P291="Baja",S291="Moderado"),AND(P291="Media",S291="Leve"),AND(P291="Media",S291="Menor"),AND(P291="Media",S291="Moderado"),AND(P291="Alta",S291="Leve"),AND(P291="Alta",S291="Menor")),"Moderado",IF(OR(AND(P291="Muy Baja",S291="Mayor"),AND(P291="Baja",S291="Mayor"),AND(P291="Media",S291="Mayor"),AND(P291="Alta",S291="Moderado"),AND(P291="Alta",S291="Mayor"),AND(P291="Muy Alta",S291="Leve"),AND(P291="Muy Alta",S291="Menor"),AND(P291="Muy Alta",S291="Moderado"),AND(P291="Muy Alta",S291="Mayor")),"Alto",IF(OR(AND(P291="Muy Baja",S291="Catastrófico"),AND(P291="Baja",S291="Catastrófico"),AND(P291="Media",S291="Catastrófico"),AND(P291="Alta",S291="Catastrófico"),AND(P291="Muy Alta",S291="Catastrófico")),"Extremo",""))))</f>
        <v>Alto</v>
      </c>
      <c r="V291" s="136" t="s">
        <v>91</v>
      </c>
      <c r="W291" s="138" t="s">
        <v>1628</v>
      </c>
      <c r="X291" s="139" t="s">
        <v>1629</v>
      </c>
      <c r="Y291" s="145" t="s">
        <v>1630</v>
      </c>
      <c r="Z291" s="134" t="s">
        <v>357</v>
      </c>
      <c r="AA291" s="120" t="str">
        <f t="shared" si="365"/>
        <v>Probabilidad</v>
      </c>
      <c r="AB291" s="121" t="s">
        <v>727</v>
      </c>
      <c r="AC291" s="121" t="s">
        <v>728</v>
      </c>
      <c r="AD291" s="122" t="str">
        <f t="shared" si="363"/>
        <v>40%</v>
      </c>
      <c r="AE291" s="121" t="s">
        <v>729</v>
      </c>
      <c r="AF291" s="121" t="s">
        <v>730</v>
      </c>
      <c r="AG291" s="121" t="s">
        <v>731</v>
      </c>
      <c r="AH291" s="123">
        <f>IFERROR(IF(AA291="Probabilidad",(Q291-(+Q291*AD291)),IF(AA291="Impacto",Q291,"")),"")</f>
        <v>0.48</v>
      </c>
      <c r="AI291" s="122">
        <f t="shared" si="364"/>
        <v>0.48</v>
      </c>
      <c r="AJ291" s="387" t="str">
        <f t="shared" ref="AJ291" si="389">IFERROR(IF(AK291="","",IF(AK291&lt;=0.2,"Muy Baja",IF(AK291&lt;=0.4,"Baja",IF(AK291&lt;=0.6,"Media",IF(AK291&lt;=0.8,"Alta","Muy Alta"))))),"")</f>
        <v>Muy Baja</v>
      </c>
      <c r="AK291" s="388">
        <f t="shared" ref="AK291" si="390">IFERROR(LOOKUP(MAX(AI291:AI297)+1,(AI291:AI297)),"")</f>
        <v>0.17279999999999998</v>
      </c>
      <c r="AL291" s="124">
        <f>IFERROR(IF(AA291="Impacto",(T291-(+T291*AD291)),IF(AA291="Probabilidad",T291,"")),"")</f>
        <v>0.6</v>
      </c>
      <c r="AM291" s="389" t="str">
        <f t="shared" ref="AM291" si="391">IFERROR(IF(AN291="","",IF(AN291&lt;=0.2,"Leve",IF(AN291&lt;=0.4,"Menor",IF(AN291&lt;=0.6,"Moderado",IF(AN291&lt;=0.8,"Mayor","Catastrófico"))))),"")</f>
        <v>Menor</v>
      </c>
      <c r="AN291" s="388">
        <f t="shared" ref="AN291" si="392">IFERROR(LOOKUP(MAX(AL291:AL297)+1,(AL291:AL297)),"")</f>
        <v>0.25312499999999999</v>
      </c>
      <c r="AO291" s="384" t="str">
        <f t="shared" ref="AO291" si="393">IFERROR(IF(OR(AND(AJ291="Muy Baja",AM291="Leve"),AND(AJ291="Muy Baja",AM291="Menor"),AND(AJ291="Baja",AM291="Leve")),"Bajo",IF(OR(AND(AJ291="Muy baja",AM291="Moderado"),AND(AJ291="Baja",AM291="Menor"),AND(AJ291="Baja",AM291="Moderado"),AND(AJ291="Media",AM291="Leve"),AND(AJ291="Media",AM291="Menor"),AND(AJ291="Media",AM291="Moderado"),AND(AJ291="Alta",AM291="Leve"),AND(AJ291="Alta",AM291="Menor")),"Moderado",IF(OR(AND(AJ291="Muy Baja",AM291="Mayor"),AND(AJ291="Baja",AM291="Mayor"),AND(AJ291="Media",AM291="Mayor"),AND(AJ291="Alta",AM291="Moderado"),AND(AJ291="Alta",AM291="Mayor"),AND(AJ291="Muy Alta",AM291="Leve"),AND(AJ291="Muy Alta",AM291="Menor"),AND(AJ291="Muy Alta",AM291="Moderado"),AND(AJ291="Muy Alta",AM291="Mayor")),"Alto",IF(OR(AND(AJ291="Muy Baja",AM291="Catastrófico"),AND(AJ291="Baja",AM291="Catastrófico"),AND(AJ291="Media",AM291="Catastrófico"),AND(AJ291="Alta",AM291="Catastrófico"),AND(AJ291="Muy Alta",AM291="Catastrófico")),"Extremo","")))),"")</f>
        <v>Bajo</v>
      </c>
      <c r="AP291" s="367" t="s">
        <v>821</v>
      </c>
      <c r="AQ291" s="120" t="s">
        <v>105</v>
      </c>
      <c r="AR291" s="134" t="s">
        <v>94</v>
      </c>
      <c r="AS291" s="134" t="s">
        <v>94</v>
      </c>
      <c r="AT291" s="134" t="s">
        <v>94</v>
      </c>
      <c r="AU291" s="134" t="s">
        <v>94</v>
      </c>
      <c r="AV291" s="402" t="s">
        <v>1631</v>
      </c>
      <c r="AW291" s="142" t="s">
        <v>91</v>
      </c>
      <c r="AX291" s="264" t="s">
        <v>2867</v>
      </c>
      <c r="AY291" s="265" t="s">
        <v>3673</v>
      </c>
      <c r="AZ291" s="266" t="s">
        <v>3674</v>
      </c>
      <c r="BA291" s="143" t="s">
        <v>105</v>
      </c>
      <c r="BB291" s="128"/>
      <c r="BC291" s="128"/>
      <c r="BD291" s="128"/>
      <c r="BE291" s="373" t="s">
        <v>2891</v>
      </c>
      <c r="BF291" s="374"/>
      <c r="BG291" s="374"/>
      <c r="BH291" s="131"/>
      <c r="BI291" s="90"/>
      <c r="BJ291" s="90"/>
      <c r="BK291" s="90"/>
      <c r="BL291" s="90"/>
      <c r="BM291" s="90"/>
      <c r="BN291" s="90"/>
      <c r="BO291" s="90"/>
      <c r="BP291" s="90"/>
      <c r="BQ291" s="90"/>
      <c r="BR291" s="90"/>
      <c r="BS291" s="90"/>
      <c r="BT291" s="90"/>
      <c r="BU291" s="90"/>
      <c r="BV291" s="90"/>
      <c r="BW291" s="90"/>
      <c r="BX291" s="90"/>
      <c r="BY291" s="90"/>
      <c r="BZ291" s="90"/>
      <c r="CA291" s="90"/>
      <c r="CB291" s="90"/>
      <c r="CC291" s="90"/>
      <c r="CD291" s="90"/>
      <c r="CE291" s="90"/>
      <c r="CF291" s="90"/>
      <c r="CG291" s="90"/>
      <c r="CH291" s="90"/>
      <c r="CI291" s="90"/>
      <c r="CJ291" s="90"/>
      <c r="CK291" s="90"/>
      <c r="CL291" s="90"/>
      <c r="CM291" s="90"/>
      <c r="CN291" s="90"/>
      <c r="CO291" s="90"/>
      <c r="CP291" s="90"/>
      <c r="CQ291" s="90"/>
      <c r="CR291" s="90"/>
      <c r="CS291" s="90"/>
      <c r="CT291" s="90"/>
      <c r="CU291" s="90"/>
      <c r="CV291" s="90"/>
      <c r="CW291" s="90"/>
      <c r="CX291" s="90"/>
      <c r="CY291" s="90"/>
      <c r="CZ291" s="90"/>
      <c r="DA291" s="90"/>
      <c r="DB291" s="90"/>
      <c r="DC291" s="90"/>
      <c r="DD291" s="90"/>
      <c r="DE291" s="90"/>
      <c r="DF291" s="90"/>
      <c r="DG291" s="90"/>
      <c r="DH291" s="90"/>
      <c r="DI291" s="90"/>
      <c r="DJ291" s="90"/>
      <c r="DK291" s="90"/>
      <c r="DL291" s="90"/>
      <c r="DM291" s="90"/>
      <c r="DN291" s="90"/>
      <c r="DO291" s="90"/>
      <c r="DP291" s="90"/>
      <c r="DQ291" s="90"/>
      <c r="DR291" s="90"/>
      <c r="DS291" s="90"/>
      <c r="DT291" s="90"/>
      <c r="DU291" s="90"/>
      <c r="DV291" s="90"/>
      <c r="DW291" s="90"/>
      <c r="DX291" s="90"/>
      <c r="DY291" s="90"/>
      <c r="DZ291" s="90"/>
      <c r="EA291" s="90"/>
      <c r="EB291" s="90"/>
      <c r="EC291" s="90"/>
      <c r="ED291" s="90"/>
      <c r="EE291" s="90"/>
      <c r="EF291" s="90"/>
      <c r="EG291" s="90"/>
      <c r="EH291" s="90"/>
      <c r="EI291" s="90"/>
      <c r="EJ291" s="90"/>
      <c r="EK291" s="90"/>
      <c r="EL291" s="90"/>
      <c r="EM291" s="90"/>
      <c r="EN291" s="90"/>
      <c r="EO291" s="90"/>
      <c r="EP291" s="90"/>
      <c r="EQ291" s="90"/>
      <c r="ER291" s="90"/>
      <c r="ES291" s="90"/>
      <c r="ET291" s="90"/>
      <c r="EU291" s="90"/>
      <c r="EV291" s="90"/>
      <c r="EW291" s="90"/>
      <c r="EX291" s="90"/>
      <c r="EY291" s="90"/>
      <c r="EZ291" s="90"/>
      <c r="FA291" s="90"/>
      <c r="FB291" s="90"/>
      <c r="FC291" s="90"/>
      <c r="FD291" s="90"/>
      <c r="FE291" s="90"/>
      <c r="FF291" s="90"/>
      <c r="FG291" s="90"/>
      <c r="FH291" s="90"/>
      <c r="FI291" s="90"/>
      <c r="FJ291" s="90"/>
      <c r="FK291" s="90"/>
      <c r="FL291" s="90"/>
      <c r="FM291" s="90"/>
      <c r="FN291" s="90"/>
      <c r="FO291" s="90"/>
      <c r="FP291" s="90"/>
      <c r="FQ291" s="90"/>
      <c r="FR291" s="90"/>
      <c r="FS291" s="90"/>
      <c r="FT291" s="90"/>
      <c r="FU291" s="90"/>
      <c r="FV291" s="90"/>
      <c r="FW291" s="90"/>
      <c r="FX291" s="90"/>
      <c r="FY291" s="90"/>
      <c r="FZ291" s="90"/>
      <c r="GA291" s="90"/>
      <c r="GB291" s="90"/>
      <c r="GC291" s="90"/>
      <c r="GD291" s="90"/>
      <c r="GE291" s="90"/>
      <c r="GF291" s="90"/>
      <c r="GG291" s="90"/>
      <c r="GH291" s="90"/>
      <c r="GI291" s="90"/>
      <c r="GJ291" s="90"/>
      <c r="GK291" s="90"/>
      <c r="GL291" s="90"/>
      <c r="GM291" s="90"/>
      <c r="GN291" s="90"/>
      <c r="GO291" s="90"/>
      <c r="GP291" s="90"/>
      <c r="GQ291" s="90"/>
      <c r="GR291" s="90"/>
      <c r="GS291" s="90"/>
      <c r="GT291" s="90"/>
      <c r="GU291" s="90"/>
      <c r="GV291" s="90"/>
      <c r="GW291" s="90"/>
      <c r="GX291" s="90"/>
      <c r="GY291" s="90"/>
      <c r="GZ291" s="90"/>
      <c r="HA291" s="90"/>
      <c r="HB291" s="90"/>
      <c r="HC291" s="90"/>
      <c r="HD291" s="90"/>
      <c r="HE291" s="90"/>
      <c r="HF291" s="90"/>
      <c r="HG291" s="90"/>
      <c r="HH291" s="90"/>
      <c r="HI291" s="90"/>
      <c r="HJ291" s="90"/>
      <c r="HK291" s="90"/>
      <c r="HL291" s="90"/>
      <c r="HM291" s="90"/>
      <c r="HN291" s="90"/>
      <c r="HO291" s="90"/>
      <c r="HP291" s="90"/>
      <c r="HQ291" s="90"/>
      <c r="HR291" s="90"/>
      <c r="HS291" s="90"/>
      <c r="HT291" s="90"/>
      <c r="HU291" s="90"/>
      <c r="HV291" s="90"/>
      <c r="HW291" s="90"/>
      <c r="HX291" s="90"/>
      <c r="HY291" s="90"/>
      <c r="HZ291" s="90"/>
      <c r="IA291" s="90"/>
      <c r="IB291" s="90"/>
      <c r="IC291" s="90"/>
      <c r="ID291" s="90"/>
      <c r="IE291" s="90"/>
      <c r="IF291" s="90"/>
      <c r="IG291" s="90"/>
      <c r="IH291" s="90"/>
      <c r="II291" s="90"/>
      <c r="IJ291" s="90"/>
      <c r="IK291" s="90"/>
      <c r="IL291" s="90"/>
      <c r="IM291" s="90"/>
      <c r="IN291" s="90"/>
      <c r="IO291" s="90"/>
      <c r="IP291" s="90"/>
      <c r="IQ291" s="90"/>
      <c r="IR291" s="90"/>
      <c r="IS291" s="90"/>
      <c r="IT291" s="90"/>
      <c r="IU291" s="90"/>
      <c r="IV291" s="90"/>
      <c r="IW291" s="90"/>
      <c r="IX291" s="90"/>
      <c r="IY291" s="90"/>
      <c r="IZ291" s="90"/>
      <c r="JA291" s="90"/>
      <c r="JB291" s="90"/>
      <c r="JC291" s="90"/>
      <c r="JD291" s="90"/>
      <c r="JE291" s="90"/>
      <c r="JF291" s="90"/>
      <c r="JG291" s="90"/>
      <c r="JH291" s="90"/>
      <c r="JI291" s="90"/>
      <c r="JJ291" s="90"/>
      <c r="JK291" s="90"/>
      <c r="JL291" s="90"/>
      <c r="JM291" s="90"/>
      <c r="JN291" s="90"/>
      <c r="JO291" s="90"/>
      <c r="JP291" s="90"/>
      <c r="JQ291" s="90"/>
      <c r="JR291" s="90"/>
      <c r="JS291" s="90"/>
      <c r="JT291" s="90"/>
      <c r="JU291" s="90"/>
      <c r="JV291" s="90"/>
      <c r="JW291" s="90"/>
      <c r="JX291" s="90"/>
      <c r="JY291" s="90"/>
      <c r="JZ291" s="90"/>
      <c r="KA291" s="90"/>
      <c r="KB291" s="90"/>
      <c r="KC291" s="90"/>
      <c r="KD291" s="90"/>
      <c r="KE291" s="90"/>
      <c r="KF291" s="90"/>
      <c r="KG291" s="90"/>
      <c r="KH291" s="90"/>
      <c r="KI291" s="90"/>
      <c r="KJ291" s="90"/>
      <c r="KK291" s="90"/>
      <c r="KL291" s="90"/>
      <c r="KM291" s="90"/>
      <c r="KN291" s="90"/>
      <c r="KO291" s="90"/>
      <c r="KP291" s="90"/>
      <c r="KQ291" s="90"/>
      <c r="KR291" s="90"/>
      <c r="KS291" s="90"/>
      <c r="KT291" s="90"/>
      <c r="KU291" s="90"/>
      <c r="KV291" s="90"/>
      <c r="KW291" s="90"/>
      <c r="KX291" s="90"/>
      <c r="KY291" s="90"/>
      <c r="KZ291" s="90"/>
      <c r="LA291" s="90"/>
      <c r="LB291" s="90"/>
      <c r="LC291" s="90"/>
      <c r="LD291" s="90"/>
      <c r="LE291" s="90"/>
      <c r="LF291" s="90"/>
      <c r="LG291" s="90"/>
      <c r="LH291" s="90"/>
      <c r="LI291" s="90"/>
      <c r="LJ291" s="90"/>
      <c r="LK291" s="90"/>
      <c r="LL291" s="90"/>
      <c r="LM291" s="90"/>
      <c r="LN291" s="90"/>
      <c r="LO291" s="90"/>
      <c r="LP291" s="90"/>
      <c r="LQ291" s="90"/>
      <c r="LR291" s="90"/>
      <c r="LS291" s="90"/>
      <c r="LT291" s="90"/>
      <c r="LU291" s="90"/>
      <c r="LV291" s="90"/>
      <c r="LW291" s="90"/>
      <c r="LX291" s="90"/>
      <c r="LY291" s="90"/>
      <c r="LZ291" s="90"/>
      <c r="MA291" s="90"/>
      <c r="MB291" s="90"/>
      <c r="MC291" s="90"/>
      <c r="MD291" s="90"/>
      <c r="ME291" s="90"/>
      <c r="MF291" s="90"/>
      <c r="MG291" s="90"/>
      <c r="MH291" s="90"/>
      <c r="MI291" s="90"/>
      <c r="MJ291" s="90"/>
      <c r="MK291" s="90"/>
      <c r="ML291" s="90"/>
      <c r="MM291" s="90"/>
      <c r="MN291" s="90"/>
      <c r="MO291" s="90"/>
      <c r="MP291" s="90"/>
      <c r="MQ291" s="90"/>
      <c r="MR291" s="90"/>
      <c r="MS291" s="90"/>
      <c r="MT291" s="90"/>
      <c r="MU291" s="90"/>
      <c r="MV291" s="90"/>
      <c r="MW291" s="90"/>
      <c r="MX291" s="90"/>
      <c r="MY291" s="90"/>
      <c r="MZ291" s="90"/>
      <c r="NA291" s="90"/>
      <c r="NB291" s="90"/>
      <c r="NC291" s="90"/>
      <c r="ND291" s="90"/>
      <c r="NE291" s="90"/>
      <c r="NF291" s="90"/>
      <c r="NG291" s="90"/>
      <c r="NH291" s="90"/>
      <c r="NI291" s="90"/>
      <c r="NJ291" s="90"/>
      <c r="NK291" s="90"/>
      <c r="NL291" s="90"/>
      <c r="NM291" s="90"/>
      <c r="NN291" s="90"/>
      <c r="NO291" s="90"/>
      <c r="NP291" s="90"/>
      <c r="NQ291" s="90"/>
      <c r="NR291" s="90"/>
      <c r="NS291" s="90"/>
      <c r="NT291" s="90"/>
      <c r="NU291" s="90"/>
      <c r="NV291" s="90"/>
      <c r="NW291" s="90"/>
      <c r="NX291" s="90"/>
      <c r="NY291" s="90"/>
      <c r="NZ291" s="90"/>
      <c r="OA291" s="90"/>
      <c r="OB291" s="90"/>
      <c r="OC291" s="90"/>
      <c r="OD291" s="90"/>
      <c r="OE291" s="90"/>
      <c r="OF291" s="90"/>
      <c r="OG291" s="90"/>
      <c r="OH291" s="90"/>
      <c r="OI291" s="90"/>
      <c r="OJ291" s="90"/>
      <c r="OK291" s="90"/>
      <c r="OL291" s="90"/>
      <c r="OM291" s="90"/>
      <c r="ON291" s="90"/>
      <c r="OO291" s="90"/>
      <c r="OP291" s="90"/>
      <c r="OQ291" s="90"/>
      <c r="OR291" s="90"/>
      <c r="OS291" s="90"/>
      <c r="OT291" s="90"/>
      <c r="OU291" s="90"/>
      <c r="OV291" s="90"/>
      <c r="OW291" s="90"/>
      <c r="OX291" s="90"/>
      <c r="OY291" s="90"/>
      <c r="OZ291" s="90"/>
      <c r="PA291" s="90"/>
      <c r="PB291" s="90"/>
      <c r="PC291" s="90"/>
      <c r="PD291" s="90"/>
      <c r="PE291" s="90"/>
      <c r="PF291" s="90"/>
      <c r="PG291" s="90"/>
      <c r="PH291" s="90"/>
      <c r="PI291" s="90"/>
      <c r="PJ291" s="90"/>
      <c r="PK291" s="90"/>
      <c r="PL291" s="90"/>
      <c r="PM291" s="90"/>
      <c r="PN291" s="90"/>
      <c r="PO291" s="90"/>
      <c r="PP291" s="90"/>
      <c r="PQ291" s="90"/>
      <c r="PR291" s="90"/>
      <c r="PS291" s="90"/>
      <c r="PT291" s="90"/>
      <c r="PU291" s="90"/>
      <c r="PV291" s="90"/>
      <c r="PW291" s="90"/>
      <c r="PX291" s="90"/>
      <c r="PY291" s="90"/>
      <c r="PZ291" s="90"/>
      <c r="QA291" s="90"/>
      <c r="QB291" s="90"/>
      <c r="QC291" s="90"/>
      <c r="QD291" s="90"/>
      <c r="QE291" s="90"/>
      <c r="QF291" s="90"/>
      <c r="QG291" s="90"/>
      <c r="QH291" s="90"/>
      <c r="QI291" s="90"/>
      <c r="QJ291" s="90"/>
      <c r="QK291" s="90"/>
      <c r="QL291" s="90"/>
      <c r="QM291" s="90"/>
      <c r="QN291" s="90"/>
      <c r="QO291" s="90"/>
      <c r="QP291" s="90"/>
      <c r="QQ291" s="90"/>
      <c r="QR291" s="90"/>
      <c r="QS291" s="90"/>
      <c r="QT291" s="90"/>
      <c r="QU291" s="90"/>
      <c r="QV291" s="90"/>
      <c r="QW291" s="90"/>
      <c r="QX291" s="90"/>
      <c r="QY291" s="90"/>
      <c r="QZ291" s="90"/>
      <c r="RA291" s="90"/>
      <c r="RB291" s="90"/>
      <c r="RC291" s="90"/>
      <c r="RD291" s="90"/>
      <c r="RE291" s="90"/>
      <c r="RF291" s="90"/>
      <c r="RG291" s="90"/>
      <c r="RH291" s="90"/>
      <c r="RI291" s="90"/>
      <c r="RJ291" s="90"/>
      <c r="RK291" s="90"/>
      <c r="RL291" s="90"/>
      <c r="RM291" s="90"/>
      <c r="RN291" s="90"/>
      <c r="RO291" s="90"/>
      <c r="RP291" s="90"/>
      <c r="RQ291" s="90"/>
      <c r="RR291" s="90"/>
      <c r="RS291" s="90"/>
      <c r="RT291" s="90"/>
      <c r="RU291" s="90"/>
      <c r="RV291" s="90"/>
      <c r="RW291" s="90"/>
      <c r="RX291" s="90"/>
      <c r="RY291" s="90"/>
      <c r="RZ291" s="90"/>
      <c r="SA291" s="90"/>
      <c r="SB291" s="90"/>
      <c r="SC291" s="90"/>
      <c r="SD291" s="90"/>
      <c r="SE291" s="90"/>
      <c r="SF291" s="90"/>
      <c r="SG291" s="90"/>
      <c r="SH291" s="90"/>
      <c r="SI291" s="90"/>
      <c r="SJ291" s="90"/>
      <c r="SK291" s="90"/>
      <c r="SL291" s="90"/>
      <c r="SM291" s="90"/>
      <c r="SN291" s="90"/>
      <c r="SO291" s="90"/>
      <c r="SP291" s="90"/>
      <c r="SQ291" s="90"/>
      <c r="SR291" s="90"/>
      <c r="SS291" s="90"/>
      <c r="ST291" s="90"/>
      <c r="SU291" s="90"/>
      <c r="SV291" s="90"/>
      <c r="SW291" s="90"/>
      <c r="SX291" s="90"/>
      <c r="SY291" s="90"/>
      <c r="SZ291" s="90"/>
      <c r="TA291" s="90"/>
      <c r="TB291" s="90"/>
      <c r="TC291" s="90"/>
      <c r="TD291" s="90"/>
      <c r="TE291" s="90"/>
      <c r="TF291" s="90"/>
      <c r="TG291" s="90"/>
      <c r="TH291" s="90"/>
      <c r="TI291" s="90"/>
      <c r="TJ291" s="90"/>
      <c r="TK291" s="90"/>
      <c r="TL291" s="90"/>
      <c r="TM291" s="90"/>
      <c r="TN291" s="90"/>
      <c r="TO291" s="90"/>
      <c r="TP291" s="90"/>
      <c r="TQ291" s="90"/>
      <c r="TR291" s="90"/>
      <c r="TS291" s="90"/>
      <c r="TT291" s="90"/>
      <c r="TU291" s="90"/>
      <c r="TV291" s="90"/>
      <c r="TW291" s="90"/>
      <c r="TX291" s="90"/>
      <c r="TY291" s="90"/>
      <c r="TZ291" s="90"/>
      <c r="UA291" s="90"/>
      <c r="UB291" s="90"/>
      <c r="UC291" s="90"/>
      <c r="UD291" s="90"/>
      <c r="UE291" s="90"/>
      <c r="UF291" s="90"/>
      <c r="UG291" s="90"/>
      <c r="UH291" s="90"/>
      <c r="UI291" s="90"/>
      <c r="UJ291" s="90"/>
      <c r="UK291" s="90"/>
      <c r="UL291" s="90"/>
      <c r="UM291" s="90"/>
      <c r="UN291" s="90"/>
      <c r="UO291" s="90"/>
      <c r="UP291" s="90"/>
      <c r="UQ291" s="90"/>
      <c r="UR291" s="90"/>
      <c r="US291" s="90"/>
      <c r="UT291" s="90"/>
      <c r="UU291" s="90"/>
      <c r="UV291" s="90"/>
      <c r="UW291" s="90"/>
      <c r="UX291" s="90"/>
      <c r="UY291" s="90"/>
      <c r="UZ291" s="90"/>
      <c r="VA291" s="90"/>
      <c r="VB291" s="90"/>
      <c r="VC291" s="90"/>
      <c r="VD291" s="90"/>
      <c r="VE291" s="90"/>
      <c r="VF291" s="90"/>
      <c r="VG291" s="90"/>
      <c r="VH291" s="90"/>
      <c r="VI291" s="90"/>
      <c r="VJ291" s="90"/>
      <c r="VK291" s="90"/>
      <c r="VL291" s="90"/>
      <c r="VM291" s="90"/>
      <c r="VN291" s="90"/>
      <c r="VO291" s="90"/>
      <c r="VP291" s="90"/>
      <c r="VQ291" s="90"/>
      <c r="VR291" s="90"/>
      <c r="VS291" s="90"/>
      <c r="VT291" s="90"/>
      <c r="VU291" s="90"/>
      <c r="VV291" s="90"/>
      <c r="VW291" s="90"/>
      <c r="VX291" s="90"/>
      <c r="VY291" s="90"/>
      <c r="VZ291" s="90"/>
      <c r="WA291" s="90"/>
      <c r="WB291" s="90"/>
      <c r="WC291" s="90"/>
      <c r="WD291" s="90"/>
      <c r="WE291" s="90"/>
      <c r="WF291" s="90"/>
      <c r="WG291" s="90"/>
      <c r="WH291" s="90"/>
      <c r="WI291" s="90"/>
      <c r="WJ291" s="90"/>
      <c r="WK291" s="90"/>
      <c r="WL291" s="90"/>
      <c r="WM291" s="90"/>
      <c r="WN291" s="90"/>
      <c r="WO291" s="90"/>
      <c r="WP291" s="90"/>
      <c r="WQ291" s="90"/>
      <c r="WR291" s="90"/>
      <c r="WS291" s="90"/>
      <c r="WT291" s="90"/>
      <c r="WU291" s="90"/>
      <c r="WV291" s="90"/>
      <c r="WW291" s="90"/>
      <c r="WX291" s="90"/>
      <c r="WY291" s="90"/>
      <c r="WZ291" s="90"/>
      <c r="XA291" s="90"/>
      <c r="XB291" s="90"/>
      <c r="XC291" s="90"/>
      <c r="XD291" s="90"/>
      <c r="XE291" s="90"/>
      <c r="XF291" s="90"/>
      <c r="XG291" s="90"/>
      <c r="XH291" s="90"/>
      <c r="XI291" s="90"/>
      <c r="XJ291" s="90"/>
      <c r="XK291" s="90"/>
      <c r="XL291" s="90"/>
      <c r="XM291" s="90"/>
      <c r="XN291" s="90"/>
      <c r="XO291" s="90"/>
      <c r="XP291" s="90"/>
      <c r="XQ291" s="90"/>
      <c r="XR291" s="90"/>
      <c r="XS291" s="90"/>
      <c r="XT291" s="90"/>
      <c r="XU291" s="90"/>
      <c r="XV291" s="90"/>
      <c r="XW291" s="90"/>
      <c r="XX291" s="90"/>
      <c r="XY291" s="90"/>
      <c r="XZ291" s="90"/>
      <c r="YA291" s="90"/>
      <c r="YB291" s="90"/>
      <c r="YC291" s="90"/>
      <c r="YD291" s="90"/>
      <c r="YE291" s="90"/>
      <c r="YF291" s="90"/>
      <c r="YG291" s="90"/>
      <c r="YH291" s="90"/>
      <c r="YI291" s="90"/>
      <c r="YJ291" s="90"/>
      <c r="YK291" s="90"/>
      <c r="YL291" s="90"/>
      <c r="YM291" s="90"/>
      <c r="YN291" s="90"/>
      <c r="YO291" s="90"/>
      <c r="YP291" s="90"/>
      <c r="YQ291" s="90"/>
      <c r="YR291" s="90"/>
      <c r="YS291" s="90"/>
      <c r="YT291" s="90"/>
      <c r="YU291" s="90"/>
      <c r="YV291" s="90"/>
      <c r="YW291" s="90"/>
      <c r="YX291" s="90"/>
      <c r="YY291" s="90"/>
      <c r="YZ291" s="90"/>
      <c r="ZA291" s="90"/>
      <c r="ZB291" s="90"/>
      <c r="ZC291" s="90"/>
      <c r="ZD291" s="90"/>
      <c r="ZE291" s="90"/>
      <c r="ZF291" s="90"/>
      <c r="ZG291" s="90"/>
      <c r="ZH291" s="90"/>
      <c r="ZI291" s="90"/>
      <c r="ZJ291" s="90"/>
      <c r="ZK291" s="90"/>
      <c r="ZL291" s="90"/>
      <c r="ZM291" s="90"/>
      <c r="ZN291" s="90"/>
      <c r="ZO291" s="90"/>
      <c r="ZP291" s="90"/>
      <c r="ZQ291" s="90"/>
      <c r="ZR291" s="90"/>
      <c r="ZS291" s="90"/>
      <c r="ZT291" s="90"/>
      <c r="ZU291" s="90"/>
      <c r="ZV291" s="90"/>
      <c r="ZW291" s="90"/>
      <c r="ZX291" s="90"/>
      <c r="ZY291" s="90"/>
      <c r="ZZ291" s="90"/>
      <c r="AAA291" s="90"/>
      <c r="AAB291" s="90"/>
      <c r="AAC291" s="90"/>
      <c r="AAD291" s="90"/>
      <c r="AAE291" s="90"/>
      <c r="AAF291" s="90"/>
      <c r="AAG291" s="90"/>
      <c r="AAH291" s="90"/>
      <c r="AAI291" s="90"/>
      <c r="AAJ291" s="90"/>
      <c r="AAK291" s="90"/>
      <c r="AAL291" s="90"/>
      <c r="AAM291" s="90"/>
      <c r="AAN291" s="90"/>
      <c r="AAO291" s="90"/>
      <c r="AAP291" s="90"/>
      <c r="AAQ291" s="90"/>
      <c r="AAR291" s="90"/>
      <c r="AAS291" s="90"/>
      <c r="AAT291" s="90"/>
      <c r="AAU291" s="90"/>
      <c r="AAV291" s="90"/>
      <c r="AAW291" s="90"/>
      <c r="AAX291" s="90"/>
      <c r="AAY291" s="90"/>
      <c r="AAZ291" s="90"/>
      <c r="ABA291" s="90"/>
      <c r="ABB291" s="90"/>
      <c r="ABC291" s="90"/>
      <c r="ABD291" s="90"/>
      <c r="ABE291" s="90"/>
      <c r="ABF291" s="90"/>
      <c r="ABG291" s="90"/>
      <c r="ABH291" s="90"/>
      <c r="ABI291" s="90"/>
      <c r="ABJ291" s="90"/>
      <c r="ABK291" s="90"/>
      <c r="ABL291" s="90"/>
      <c r="ABM291" s="90"/>
      <c r="ABN291" s="90"/>
      <c r="ABO291" s="90"/>
      <c r="ABP291" s="90"/>
      <c r="ABQ291" s="90"/>
      <c r="ABR291" s="90"/>
      <c r="ABS291" s="90"/>
      <c r="ABT291" s="90"/>
      <c r="ABU291" s="90"/>
      <c r="ABV291" s="90"/>
      <c r="ABW291" s="90"/>
      <c r="ABX291" s="90"/>
      <c r="ABY291" s="90"/>
      <c r="ABZ291" s="90"/>
      <c r="ACA291" s="90"/>
      <c r="ACB291" s="90"/>
      <c r="ACC291" s="90"/>
      <c r="ACD291" s="90"/>
      <c r="ACE291" s="90"/>
      <c r="ACF291" s="90"/>
      <c r="ACG291" s="90"/>
      <c r="ACH291" s="90"/>
      <c r="ACI291" s="90"/>
      <c r="ACJ291" s="90"/>
      <c r="ACK291" s="90"/>
      <c r="ACL291" s="90"/>
      <c r="ACM291" s="90"/>
      <c r="ACN291" s="90"/>
      <c r="ACO291" s="90"/>
      <c r="ACP291" s="90"/>
      <c r="ACQ291" s="90"/>
      <c r="ACR291" s="90"/>
      <c r="ACS291" s="90"/>
      <c r="ACT291" s="90"/>
      <c r="ACU291" s="90"/>
      <c r="ACV291" s="90"/>
      <c r="ACW291" s="90"/>
      <c r="ACX291" s="90"/>
      <c r="ACY291" s="90"/>
      <c r="ACZ291" s="90"/>
      <c r="ADA291" s="90"/>
      <c r="ADB291" s="90"/>
      <c r="ADC291" s="90"/>
      <c r="ADD291" s="90"/>
      <c r="ADE291" s="90"/>
      <c r="ADF291" s="90"/>
      <c r="ADG291" s="90"/>
      <c r="ADH291" s="90"/>
      <c r="ADI291" s="90"/>
      <c r="ADJ291" s="90"/>
      <c r="ADK291" s="90"/>
      <c r="ADL291" s="90"/>
      <c r="ADM291" s="90"/>
      <c r="ADN291" s="90"/>
      <c r="ADO291" s="90"/>
      <c r="ADP291" s="90"/>
      <c r="ADQ291" s="90"/>
      <c r="ADR291" s="90"/>
      <c r="ADS291" s="90"/>
      <c r="ADT291" s="90"/>
      <c r="ADU291" s="90"/>
      <c r="ADV291" s="90"/>
      <c r="ADW291" s="90"/>
      <c r="ADX291" s="90"/>
      <c r="ADY291" s="90"/>
      <c r="ADZ291" s="90"/>
      <c r="AEA291" s="90"/>
      <c r="AEB291" s="90"/>
      <c r="AEC291" s="90"/>
      <c r="AED291" s="90"/>
      <c r="AEE291" s="90"/>
      <c r="AEF291" s="90"/>
      <c r="AEG291" s="90"/>
      <c r="AEH291" s="90"/>
      <c r="AEI291" s="90"/>
      <c r="AEJ291" s="90"/>
      <c r="AEK291" s="90"/>
      <c r="AEL291" s="90"/>
      <c r="AEM291" s="90"/>
      <c r="AEN291" s="90"/>
      <c r="AEO291" s="90"/>
      <c r="AEP291" s="90"/>
      <c r="AEQ291" s="90"/>
      <c r="AER291" s="90"/>
      <c r="AES291" s="90"/>
      <c r="AET291" s="90"/>
      <c r="AEU291" s="90"/>
      <c r="AEV291" s="90"/>
      <c r="AEW291" s="90"/>
      <c r="AEX291" s="90"/>
      <c r="AEY291" s="90"/>
      <c r="AEZ291" s="90"/>
      <c r="AFA291" s="90"/>
      <c r="AFB291" s="90"/>
      <c r="AFC291" s="90"/>
      <c r="AFD291" s="90"/>
      <c r="AFE291" s="90"/>
      <c r="AFF291" s="90"/>
      <c r="AFG291" s="90"/>
      <c r="AFH291" s="90"/>
      <c r="AFI291" s="90"/>
      <c r="AFJ291" s="90"/>
      <c r="AFK291" s="90"/>
      <c r="AFL291" s="90"/>
      <c r="AFM291" s="90"/>
      <c r="AFN291" s="90"/>
      <c r="AFO291" s="90"/>
      <c r="AFP291" s="90"/>
      <c r="AFQ291" s="90"/>
      <c r="AFR291" s="90"/>
      <c r="AFS291" s="90"/>
      <c r="AFT291" s="90"/>
      <c r="AFU291" s="90"/>
      <c r="AFV291" s="90"/>
      <c r="AFW291" s="90"/>
      <c r="AFX291" s="90"/>
      <c r="AFY291" s="90"/>
      <c r="AFZ291" s="90"/>
      <c r="AGA291" s="90"/>
      <c r="AGB291" s="90"/>
      <c r="AGC291" s="90"/>
      <c r="AGD291" s="90"/>
      <c r="AGE291" s="90"/>
      <c r="AGF291" s="90"/>
      <c r="AGG291" s="90"/>
      <c r="AGH291" s="90"/>
      <c r="AGI291" s="90"/>
      <c r="AGJ291" s="90"/>
      <c r="AGK291" s="90"/>
      <c r="AGL291" s="90"/>
      <c r="AGM291" s="90"/>
      <c r="AGN291" s="90"/>
      <c r="AGO291" s="90"/>
      <c r="AGP291" s="90"/>
      <c r="AGQ291" s="90"/>
      <c r="AGR291" s="90"/>
      <c r="AGS291" s="90"/>
      <c r="AGT291" s="90"/>
      <c r="AGU291" s="90"/>
      <c r="AGV291" s="90"/>
      <c r="AGW291" s="90"/>
      <c r="AGX291" s="90"/>
      <c r="AGY291" s="90"/>
      <c r="AGZ291" s="90"/>
      <c r="AHA291" s="90"/>
      <c r="AHB291" s="90"/>
      <c r="AHC291" s="90"/>
      <c r="AHD291" s="90"/>
      <c r="AHE291" s="90"/>
      <c r="AHF291" s="90"/>
      <c r="AHG291" s="90"/>
      <c r="AHH291" s="90"/>
      <c r="AHI291" s="90"/>
      <c r="AHJ291" s="90"/>
      <c r="AHK291" s="90"/>
      <c r="AHL291" s="90"/>
      <c r="AHM291" s="90"/>
      <c r="AHN291" s="90"/>
      <c r="AHO291" s="90"/>
      <c r="AHP291" s="90"/>
      <c r="AHQ291" s="90"/>
      <c r="AHR291" s="90"/>
      <c r="AHS291" s="90"/>
      <c r="AHT291" s="90"/>
      <c r="AHU291" s="90"/>
      <c r="AHV291" s="90"/>
      <c r="AHW291" s="90"/>
      <c r="AHX291" s="90"/>
      <c r="AHY291" s="90"/>
      <c r="AHZ291" s="90"/>
      <c r="AIA291" s="90"/>
      <c r="AIB291" s="90"/>
      <c r="AIC291" s="90"/>
      <c r="AID291" s="90"/>
      <c r="AIE291" s="90"/>
      <c r="AIF291" s="90"/>
      <c r="AIG291" s="90"/>
      <c r="AIH291" s="90"/>
      <c r="AII291" s="90"/>
      <c r="AIJ291" s="90"/>
      <c r="AIK291" s="90"/>
      <c r="AIL291" s="90"/>
      <c r="AIM291" s="90"/>
      <c r="AIN291" s="90"/>
      <c r="AIO291" s="90"/>
      <c r="AIP291" s="90"/>
      <c r="AIQ291" s="90"/>
      <c r="AIR291" s="90"/>
      <c r="AIS291" s="90"/>
      <c r="AIT291" s="90"/>
      <c r="AIU291" s="90"/>
      <c r="AIV291" s="90"/>
      <c r="AIW291" s="90"/>
      <c r="AIX291" s="90"/>
      <c r="AIY291" s="90"/>
      <c r="AIZ291" s="90"/>
      <c r="AJA291" s="90"/>
      <c r="AJB291" s="90"/>
      <c r="AJC291" s="90"/>
      <c r="AJD291" s="90"/>
      <c r="AJE291" s="90"/>
      <c r="AJF291" s="90"/>
      <c r="AJG291" s="90"/>
      <c r="AJH291" s="90"/>
      <c r="AJI291" s="90"/>
      <c r="AJJ291" s="90"/>
      <c r="AJK291" s="90"/>
      <c r="AJL291" s="90"/>
      <c r="AJM291" s="90"/>
      <c r="AJN291" s="90"/>
      <c r="AJO291" s="90"/>
      <c r="AJP291" s="90"/>
      <c r="AJQ291" s="90"/>
      <c r="AJR291" s="90"/>
      <c r="AJS291" s="90"/>
      <c r="AJT291" s="90"/>
      <c r="AJU291" s="90"/>
      <c r="AJV291" s="90"/>
      <c r="AJW291" s="90"/>
      <c r="AJX291" s="90"/>
      <c r="AJY291" s="90"/>
      <c r="AJZ291" s="90"/>
      <c r="AKA291" s="90"/>
      <c r="AKB291" s="90"/>
      <c r="AKC291" s="90"/>
      <c r="AKD291" s="90"/>
      <c r="AKE291" s="90"/>
      <c r="AKF291" s="90"/>
      <c r="AKG291" s="90"/>
      <c r="AKH291" s="90"/>
      <c r="AKI291" s="90"/>
      <c r="AKJ291" s="90"/>
      <c r="AKK291" s="90"/>
      <c r="AKL291" s="90"/>
      <c r="AKM291" s="90"/>
      <c r="AKN291" s="90"/>
      <c r="AKO291" s="90"/>
      <c r="AKP291" s="90"/>
      <c r="AKQ291" s="90"/>
      <c r="AKR291" s="90"/>
      <c r="AKS291" s="90"/>
      <c r="AKT291" s="90"/>
      <c r="AKU291" s="90"/>
      <c r="AKV291" s="90"/>
      <c r="AKW291" s="90"/>
      <c r="AKX291" s="90"/>
      <c r="AKY291" s="90"/>
      <c r="AKZ291" s="90"/>
      <c r="ALA291" s="90"/>
      <c r="ALB291" s="90"/>
      <c r="ALC291" s="90"/>
      <c r="ALD291" s="90"/>
      <c r="ALE291" s="90"/>
      <c r="ALF291" s="90"/>
      <c r="ALG291" s="90"/>
      <c r="ALH291" s="90"/>
      <c r="ALI291" s="90"/>
      <c r="ALJ291" s="90"/>
      <c r="ALK291" s="90"/>
      <c r="ALL291" s="90"/>
      <c r="ALM291" s="90"/>
      <c r="ALN291" s="90"/>
      <c r="ALO291" s="90"/>
      <c r="ALP291" s="90"/>
      <c r="ALQ291" s="90"/>
      <c r="ALR291" s="90"/>
      <c r="ALS291" s="90"/>
      <c r="ALT291" s="90"/>
      <c r="ALU291" s="90"/>
      <c r="ALV291" s="90"/>
      <c r="ALW291" s="90"/>
      <c r="ALX291" s="90"/>
      <c r="ALY291" s="90"/>
      <c r="ALZ291" s="90"/>
      <c r="AMA291" s="90"/>
      <c r="AMB291" s="90"/>
      <c r="AMC291" s="90"/>
      <c r="AMD291" s="90"/>
      <c r="AME291" s="90"/>
      <c r="AMF291" s="90"/>
      <c r="AMG291" s="90"/>
      <c r="AMH291" s="90"/>
    </row>
    <row r="292" spans="1:1022" ht="84" customHeight="1" x14ac:dyDescent="0.3">
      <c r="A292" s="430">
        <v>106</v>
      </c>
      <c r="B292" s="433" t="s">
        <v>712</v>
      </c>
      <c r="C292" s="367"/>
      <c r="D292" s="433" t="s">
        <v>334</v>
      </c>
      <c r="E292" s="433" t="s">
        <v>348</v>
      </c>
      <c r="F292" s="401"/>
      <c r="G292" s="424"/>
      <c r="H292" s="368"/>
      <c r="I292" s="425"/>
      <c r="J292" s="136" t="s">
        <v>735</v>
      </c>
      <c r="K292" s="181" t="s">
        <v>1632</v>
      </c>
      <c r="L292" s="425"/>
      <c r="M292" s="425"/>
      <c r="N292" s="426"/>
      <c r="O292" s="369"/>
      <c r="P292" s="391"/>
      <c r="Q292" s="385"/>
      <c r="R292" s="393"/>
      <c r="S292" s="394"/>
      <c r="T292" s="385"/>
      <c r="U292" s="386"/>
      <c r="V292" s="136" t="s">
        <v>112</v>
      </c>
      <c r="W292" s="138" t="s">
        <v>1633</v>
      </c>
      <c r="X292" s="139" t="s">
        <v>1634</v>
      </c>
      <c r="Y292" s="145" t="s">
        <v>1635</v>
      </c>
      <c r="Z292" s="135" t="s">
        <v>195</v>
      </c>
      <c r="AA292" s="120" t="str">
        <f t="shared" si="365"/>
        <v>Impacto</v>
      </c>
      <c r="AB292" s="121" t="s">
        <v>808</v>
      </c>
      <c r="AC292" s="121" t="s">
        <v>728</v>
      </c>
      <c r="AD292" s="122" t="str">
        <f t="shared" si="363"/>
        <v>25%</v>
      </c>
      <c r="AE292" s="121" t="s">
        <v>729</v>
      </c>
      <c r="AF292" s="121" t="s">
        <v>730</v>
      </c>
      <c r="AG292" s="121" t="s">
        <v>731</v>
      </c>
      <c r="AH292" s="123">
        <f>IFERROR(IF(AND(AA291="Probabilidad",AA292="Probabilidad"),(AI291-(+AI291*AD292)),IF(AND(AA292="Probabilidad",AA291="Impacto"),(AI291-(+AI291*AD292)),IF(AA292="Impacto",AI291,""))),"")</f>
        <v>0.48</v>
      </c>
      <c r="AI292" s="122">
        <f t="shared" si="364"/>
        <v>0.48</v>
      </c>
      <c r="AJ292" s="387"/>
      <c r="AK292" s="388"/>
      <c r="AL292" s="124">
        <f t="shared" ref="AL292:AL318" si="394">IFERROR(IF(AND(AA291="Impacto",AA292="Impacto"),(AL291-(+AL291*AD292)),IF(AND(AA292="Impacto",AA291="Probabilidad"),(AL291-(+AL291*AD292)),IF(AA292="Probabilidad",AL291,""))),"")</f>
        <v>0.44999999999999996</v>
      </c>
      <c r="AM292" s="389"/>
      <c r="AN292" s="388"/>
      <c r="AO292" s="384"/>
      <c r="AP292" s="367"/>
      <c r="AQ292" s="120" t="s">
        <v>118</v>
      </c>
      <c r="AR292" s="134" t="s">
        <v>94</v>
      </c>
      <c r="AS292" s="134" t="s">
        <v>94</v>
      </c>
      <c r="AT292" s="134" t="s">
        <v>94</v>
      </c>
      <c r="AU292" s="134" t="s">
        <v>94</v>
      </c>
      <c r="AV292" s="402"/>
      <c r="AW292" s="142" t="s">
        <v>112</v>
      </c>
      <c r="AX292" s="128"/>
      <c r="AY292" s="129" t="s">
        <v>2869</v>
      </c>
      <c r="AZ292" s="130"/>
      <c r="BA292" s="143" t="s">
        <v>118</v>
      </c>
      <c r="BB292" s="128"/>
      <c r="BC292" s="128"/>
      <c r="BD292" s="128"/>
      <c r="BE292" s="373"/>
      <c r="BF292" s="374"/>
      <c r="BG292" s="374"/>
      <c r="BH292" s="131"/>
    </row>
    <row r="293" spans="1:1022" ht="132" customHeight="1" x14ac:dyDescent="0.3">
      <c r="A293" s="430">
        <v>106</v>
      </c>
      <c r="B293" s="433" t="s">
        <v>712</v>
      </c>
      <c r="C293" s="367"/>
      <c r="D293" s="433" t="s">
        <v>334</v>
      </c>
      <c r="E293" s="433" t="s">
        <v>348</v>
      </c>
      <c r="F293" s="401"/>
      <c r="G293" s="424"/>
      <c r="H293" s="368"/>
      <c r="I293" s="425"/>
      <c r="J293" s="136" t="s">
        <v>741</v>
      </c>
      <c r="K293" s="181" t="s">
        <v>1636</v>
      </c>
      <c r="L293" s="425"/>
      <c r="M293" s="425"/>
      <c r="N293" s="426"/>
      <c r="O293" s="369"/>
      <c r="P293" s="391"/>
      <c r="Q293" s="385"/>
      <c r="R293" s="393"/>
      <c r="S293" s="394"/>
      <c r="T293" s="385"/>
      <c r="U293" s="386"/>
      <c r="V293" s="136" t="s">
        <v>124</v>
      </c>
      <c r="W293" s="138" t="s">
        <v>1637</v>
      </c>
      <c r="X293" s="139" t="s">
        <v>1638</v>
      </c>
      <c r="Y293" s="145" t="s">
        <v>1639</v>
      </c>
      <c r="Z293" s="135" t="s">
        <v>195</v>
      </c>
      <c r="AA293" s="120" t="str">
        <f t="shared" si="365"/>
        <v>Impacto</v>
      </c>
      <c r="AB293" s="121" t="s">
        <v>808</v>
      </c>
      <c r="AC293" s="121" t="s">
        <v>728</v>
      </c>
      <c r="AD293" s="122" t="str">
        <f t="shared" si="363"/>
        <v>25%</v>
      </c>
      <c r="AE293" s="121" t="s">
        <v>729</v>
      </c>
      <c r="AF293" s="121" t="s">
        <v>730</v>
      </c>
      <c r="AG293" s="121" t="s">
        <v>731</v>
      </c>
      <c r="AH293" s="123">
        <f t="shared" ref="AH293:AH297" si="395">IFERROR(IF(AND(AA292="Probabilidad",AA293="Probabilidad"),(AI292-(+AI292*AD293)),IF(AND(AA293="Probabilidad",AA292="Impacto"),(AI292-(+AI292*AD293)),IF(AA293="Impacto",AI292,""))),"")</f>
        <v>0.48</v>
      </c>
      <c r="AI293" s="122">
        <f t="shared" si="364"/>
        <v>0.48</v>
      </c>
      <c r="AJ293" s="387"/>
      <c r="AK293" s="388"/>
      <c r="AL293" s="124">
        <f t="shared" si="394"/>
        <v>0.33749999999999997</v>
      </c>
      <c r="AM293" s="389"/>
      <c r="AN293" s="388"/>
      <c r="AO293" s="384"/>
      <c r="AP293" s="367"/>
      <c r="AQ293" s="120" t="s">
        <v>128</v>
      </c>
      <c r="AR293" s="134" t="s">
        <v>94</v>
      </c>
      <c r="AS293" s="134" t="s">
        <v>94</v>
      </c>
      <c r="AT293" s="134" t="s">
        <v>94</v>
      </c>
      <c r="AU293" s="134" t="s">
        <v>94</v>
      </c>
      <c r="AV293" s="402"/>
      <c r="AW293" s="142" t="s">
        <v>124</v>
      </c>
      <c r="AX293" s="253" t="s">
        <v>2866</v>
      </c>
      <c r="AY293" s="271" t="s">
        <v>3416</v>
      </c>
      <c r="AZ293" s="272" t="s">
        <v>3417</v>
      </c>
      <c r="BA293" s="143" t="s">
        <v>128</v>
      </c>
      <c r="BB293" s="258" t="s">
        <v>2866</v>
      </c>
      <c r="BC293" s="258" t="s">
        <v>3913</v>
      </c>
      <c r="BD293" s="258" t="s">
        <v>3914</v>
      </c>
      <c r="BE293" s="373"/>
      <c r="BF293" s="374"/>
      <c r="BG293" s="374"/>
      <c r="BH293" s="131"/>
    </row>
    <row r="294" spans="1:1022" ht="96.95" customHeight="1" x14ac:dyDescent="0.3">
      <c r="A294" s="430">
        <v>106</v>
      </c>
      <c r="B294" s="433" t="s">
        <v>712</v>
      </c>
      <c r="C294" s="367"/>
      <c r="D294" s="433" t="s">
        <v>334</v>
      </c>
      <c r="E294" s="433" t="s">
        <v>348</v>
      </c>
      <c r="F294" s="401"/>
      <c r="G294" s="424"/>
      <c r="H294" s="368"/>
      <c r="I294" s="425"/>
      <c r="J294" s="136" t="s">
        <v>749</v>
      </c>
      <c r="K294" s="137" t="s">
        <v>1640</v>
      </c>
      <c r="L294" s="425"/>
      <c r="M294" s="425"/>
      <c r="N294" s="426"/>
      <c r="O294" s="369"/>
      <c r="P294" s="391"/>
      <c r="Q294" s="385"/>
      <c r="R294" s="393"/>
      <c r="S294" s="394"/>
      <c r="T294" s="385"/>
      <c r="U294" s="386"/>
      <c r="V294" s="136" t="s">
        <v>131</v>
      </c>
      <c r="W294" s="138" t="s">
        <v>1641</v>
      </c>
      <c r="X294" s="139" t="s">
        <v>1642</v>
      </c>
      <c r="Y294" s="145" t="s">
        <v>94</v>
      </c>
      <c r="Z294" s="134" t="s">
        <v>1643</v>
      </c>
      <c r="AA294" s="120" t="str">
        <f t="shared" si="365"/>
        <v>Probabilidad</v>
      </c>
      <c r="AB294" s="121" t="s">
        <v>727</v>
      </c>
      <c r="AC294" s="121" t="s">
        <v>728</v>
      </c>
      <c r="AD294" s="122" t="str">
        <f t="shared" si="363"/>
        <v>40%</v>
      </c>
      <c r="AE294" s="121" t="s">
        <v>954</v>
      </c>
      <c r="AF294" s="121" t="s">
        <v>730</v>
      </c>
      <c r="AG294" s="121" t="s">
        <v>731</v>
      </c>
      <c r="AH294" s="123">
        <f t="shared" si="395"/>
        <v>0.28799999999999998</v>
      </c>
      <c r="AI294" s="122">
        <f t="shared" si="364"/>
        <v>0.28799999999999998</v>
      </c>
      <c r="AJ294" s="387"/>
      <c r="AK294" s="388"/>
      <c r="AL294" s="124">
        <f t="shared" si="394"/>
        <v>0.33749999999999997</v>
      </c>
      <c r="AM294" s="389"/>
      <c r="AN294" s="388"/>
      <c r="AO294" s="384"/>
      <c r="AP294" s="367"/>
      <c r="AQ294" s="120" t="s">
        <v>136</v>
      </c>
      <c r="AR294" s="134" t="s">
        <v>94</v>
      </c>
      <c r="AS294" s="134" t="s">
        <v>94</v>
      </c>
      <c r="AT294" s="134" t="s">
        <v>94</v>
      </c>
      <c r="AU294" s="134" t="s">
        <v>94</v>
      </c>
      <c r="AV294" s="402"/>
      <c r="AW294" s="142" t="s">
        <v>131</v>
      </c>
      <c r="AX294" s="128" t="s">
        <v>2866</v>
      </c>
      <c r="AY294" s="289" t="s">
        <v>3836</v>
      </c>
      <c r="AZ294" s="289" t="s">
        <v>3837</v>
      </c>
      <c r="BA294" s="143" t="s">
        <v>136</v>
      </c>
      <c r="BB294" s="128"/>
      <c r="BC294" s="128"/>
      <c r="BD294" s="128"/>
      <c r="BE294" s="373"/>
      <c r="BF294" s="374"/>
      <c r="BG294" s="374"/>
      <c r="BH294" s="131"/>
    </row>
    <row r="295" spans="1:1022" ht="114" customHeight="1" x14ac:dyDescent="0.3">
      <c r="A295" s="430">
        <v>106</v>
      </c>
      <c r="B295" s="433" t="s">
        <v>712</v>
      </c>
      <c r="C295" s="367"/>
      <c r="D295" s="433" t="s">
        <v>334</v>
      </c>
      <c r="E295" s="433" t="s">
        <v>348</v>
      </c>
      <c r="F295" s="401"/>
      <c r="G295" s="424"/>
      <c r="H295" s="368"/>
      <c r="I295" s="425"/>
      <c r="J295" s="136" t="s">
        <v>756</v>
      </c>
      <c r="K295" s="137" t="s">
        <v>1644</v>
      </c>
      <c r="L295" s="425"/>
      <c r="M295" s="425"/>
      <c r="N295" s="426"/>
      <c r="O295" s="369"/>
      <c r="P295" s="391"/>
      <c r="Q295" s="385"/>
      <c r="R295" s="393"/>
      <c r="S295" s="394"/>
      <c r="T295" s="385"/>
      <c r="U295" s="386"/>
      <c r="V295" s="136" t="s">
        <v>139</v>
      </c>
      <c r="W295" s="138" t="s">
        <v>1645</v>
      </c>
      <c r="X295" s="139" t="s">
        <v>1646</v>
      </c>
      <c r="Y295" s="145" t="s">
        <v>1647</v>
      </c>
      <c r="Z295" s="134" t="s">
        <v>1643</v>
      </c>
      <c r="AA295" s="120" t="str">
        <f t="shared" si="365"/>
        <v>Probabilidad</v>
      </c>
      <c r="AB295" s="121" t="s">
        <v>727</v>
      </c>
      <c r="AC295" s="121" t="s">
        <v>728</v>
      </c>
      <c r="AD295" s="122" t="str">
        <f t="shared" si="363"/>
        <v>40%</v>
      </c>
      <c r="AE295" s="121" t="s">
        <v>729</v>
      </c>
      <c r="AF295" s="121" t="s">
        <v>730</v>
      </c>
      <c r="AG295" s="121" t="s">
        <v>731</v>
      </c>
      <c r="AH295" s="123">
        <f t="shared" si="395"/>
        <v>0.17279999999999998</v>
      </c>
      <c r="AI295" s="122">
        <f t="shared" si="364"/>
        <v>0.17279999999999998</v>
      </c>
      <c r="AJ295" s="387"/>
      <c r="AK295" s="388"/>
      <c r="AL295" s="124">
        <f t="shared" si="394"/>
        <v>0.33749999999999997</v>
      </c>
      <c r="AM295" s="389"/>
      <c r="AN295" s="388"/>
      <c r="AO295" s="384"/>
      <c r="AP295" s="367"/>
      <c r="AQ295" s="120" t="s">
        <v>145</v>
      </c>
      <c r="AR295" s="134" t="s">
        <v>94</v>
      </c>
      <c r="AS295" s="134" t="s">
        <v>94</v>
      </c>
      <c r="AT295" s="134" t="s">
        <v>94</v>
      </c>
      <c r="AU295" s="134" t="s">
        <v>94</v>
      </c>
      <c r="AV295" s="402"/>
      <c r="AW295" s="142" t="s">
        <v>139</v>
      </c>
      <c r="AX295" s="128" t="s">
        <v>2866</v>
      </c>
      <c r="AY295" s="289" t="s">
        <v>3838</v>
      </c>
      <c r="AZ295" s="289" t="s">
        <v>3839</v>
      </c>
      <c r="BA295" s="143" t="s">
        <v>145</v>
      </c>
      <c r="BB295" s="128"/>
      <c r="BC295" s="128"/>
      <c r="BD295" s="128"/>
      <c r="BE295" s="373"/>
      <c r="BF295" s="374"/>
      <c r="BG295" s="374"/>
      <c r="BH295" s="131"/>
    </row>
    <row r="296" spans="1:1022" ht="93" customHeight="1" x14ac:dyDescent="0.3">
      <c r="A296" s="430">
        <v>106</v>
      </c>
      <c r="B296" s="433" t="s">
        <v>712</v>
      </c>
      <c r="C296" s="367"/>
      <c r="D296" s="433" t="s">
        <v>334</v>
      </c>
      <c r="E296" s="433" t="s">
        <v>348</v>
      </c>
      <c r="F296" s="401"/>
      <c r="G296" s="424"/>
      <c r="H296" s="368"/>
      <c r="I296" s="425"/>
      <c r="J296" s="136" t="s">
        <v>757</v>
      </c>
      <c r="K296" s="181" t="s">
        <v>1648</v>
      </c>
      <c r="L296" s="425"/>
      <c r="M296" s="425"/>
      <c r="N296" s="426"/>
      <c r="O296" s="369"/>
      <c r="P296" s="391"/>
      <c r="Q296" s="385"/>
      <c r="R296" s="393"/>
      <c r="S296" s="394"/>
      <c r="T296" s="385"/>
      <c r="U296" s="386"/>
      <c r="V296" s="136" t="s">
        <v>150</v>
      </c>
      <c r="W296" s="138" t="s">
        <v>1649</v>
      </c>
      <c r="X296" s="139" t="s">
        <v>1650</v>
      </c>
      <c r="Y296" s="145" t="s">
        <v>1651</v>
      </c>
      <c r="Z296" s="135" t="s">
        <v>195</v>
      </c>
      <c r="AA296" s="120" t="str">
        <f t="shared" si="365"/>
        <v>Impacto</v>
      </c>
      <c r="AB296" s="121" t="s">
        <v>808</v>
      </c>
      <c r="AC296" s="121" t="s">
        <v>728</v>
      </c>
      <c r="AD296" s="122" t="str">
        <f t="shared" si="363"/>
        <v>25%</v>
      </c>
      <c r="AE296" s="121" t="s">
        <v>729</v>
      </c>
      <c r="AF296" s="121" t="s">
        <v>730</v>
      </c>
      <c r="AG296" s="121" t="s">
        <v>731</v>
      </c>
      <c r="AH296" s="123">
        <f t="shared" si="395"/>
        <v>0.17279999999999998</v>
      </c>
      <c r="AI296" s="122">
        <f t="shared" si="364"/>
        <v>0.17279999999999998</v>
      </c>
      <c r="AJ296" s="387"/>
      <c r="AK296" s="388"/>
      <c r="AL296" s="124">
        <f t="shared" si="394"/>
        <v>0.25312499999999999</v>
      </c>
      <c r="AM296" s="389"/>
      <c r="AN296" s="388"/>
      <c r="AO296" s="384"/>
      <c r="AP296" s="367"/>
      <c r="AQ296" s="120" t="s">
        <v>155</v>
      </c>
      <c r="AR296" s="134" t="s">
        <v>94</v>
      </c>
      <c r="AS296" s="134" t="s">
        <v>94</v>
      </c>
      <c r="AT296" s="134" t="s">
        <v>94</v>
      </c>
      <c r="AU296" s="134" t="s">
        <v>94</v>
      </c>
      <c r="AV296" s="402"/>
      <c r="AW296" s="142" t="s">
        <v>150</v>
      </c>
      <c r="AX296" s="128"/>
      <c r="AY296" s="129" t="s">
        <v>2869</v>
      </c>
      <c r="AZ296" s="130"/>
      <c r="BA296" s="143" t="s">
        <v>155</v>
      </c>
      <c r="BB296" s="128"/>
      <c r="BC296" s="128"/>
      <c r="BD296" s="128"/>
      <c r="BE296" s="373"/>
      <c r="BF296" s="374"/>
      <c r="BG296" s="374"/>
      <c r="BH296" s="131"/>
    </row>
    <row r="297" spans="1:1022" ht="74.099999999999994" customHeight="1" x14ac:dyDescent="0.3">
      <c r="A297" s="431">
        <v>106</v>
      </c>
      <c r="B297" s="434" t="s">
        <v>712</v>
      </c>
      <c r="C297" s="367"/>
      <c r="D297" s="434" t="s">
        <v>334</v>
      </c>
      <c r="E297" s="434" t="s">
        <v>348</v>
      </c>
      <c r="F297" s="401"/>
      <c r="G297" s="424"/>
      <c r="H297" s="368"/>
      <c r="I297" s="425"/>
      <c r="J297" s="136" t="s">
        <v>758</v>
      </c>
      <c r="K297" s="181"/>
      <c r="L297" s="425"/>
      <c r="M297" s="425"/>
      <c r="N297" s="426"/>
      <c r="O297" s="369"/>
      <c r="P297" s="392"/>
      <c r="Q297" s="385"/>
      <c r="R297" s="393"/>
      <c r="S297" s="394"/>
      <c r="T297" s="385"/>
      <c r="U297" s="386"/>
      <c r="V297" s="136" t="s">
        <v>161</v>
      </c>
      <c r="W297" s="138"/>
      <c r="X297" s="139"/>
      <c r="Y297" s="145"/>
      <c r="Z297" s="135"/>
      <c r="AA297" s="120" t="str">
        <f t="shared" si="365"/>
        <v/>
      </c>
      <c r="AB297" s="121"/>
      <c r="AC297" s="121"/>
      <c r="AD297" s="122" t="str">
        <f t="shared" si="363"/>
        <v/>
      </c>
      <c r="AE297" s="121"/>
      <c r="AF297" s="121"/>
      <c r="AG297" s="121"/>
      <c r="AH297" s="123" t="str">
        <f t="shared" si="395"/>
        <v/>
      </c>
      <c r="AI297" s="122" t="str">
        <f t="shared" si="364"/>
        <v/>
      </c>
      <c r="AJ297" s="387"/>
      <c r="AK297" s="388"/>
      <c r="AL297" s="124" t="str">
        <f t="shared" si="394"/>
        <v/>
      </c>
      <c r="AM297" s="389"/>
      <c r="AN297" s="388"/>
      <c r="AO297" s="384"/>
      <c r="AP297" s="367"/>
      <c r="AQ297" s="120" t="s">
        <v>162</v>
      </c>
      <c r="AR297" s="134"/>
      <c r="AS297" s="134"/>
      <c r="AT297" s="134"/>
      <c r="AU297" s="134"/>
      <c r="AV297" s="402"/>
      <c r="AW297" s="142" t="s">
        <v>161</v>
      </c>
      <c r="AX297" s="128"/>
      <c r="AY297" s="129"/>
      <c r="AZ297" s="130"/>
      <c r="BA297" s="143" t="s">
        <v>162</v>
      </c>
      <c r="BB297" s="128"/>
      <c r="BC297" s="128"/>
      <c r="BD297" s="128"/>
      <c r="BE297" s="373"/>
      <c r="BF297" s="374"/>
      <c r="BG297" s="374"/>
      <c r="BH297" s="131"/>
    </row>
    <row r="298" spans="1:1022" s="144" customFormat="1" ht="99" customHeight="1" x14ac:dyDescent="0.25">
      <c r="A298" s="429">
        <v>111</v>
      </c>
      <c r="B298" s="432" t="s">
        <v>712</v>
      </c>
      <c r="C298" s="367" t="s">
        <v>713</v>
      </c>
      <c r="D298" s="432" t="s">
        <v>231</v>
      </c>
      <c r="E298" s="432" t="s">
        <v>1652</v>
      </c>
      <c r="F298" s="401" t="s">
        <v>1653</v>
      </c>
      <c r="G298" s="491" t="s">
        <v>1654</v>
      </c>
      <c r="H298" s="368" t="str">
        <f>IF(B298="Seguridad_Información","Posibilidad de "&amp;C298&amp;"con "&amp;M298&amp;" "&amp;"por"&amp;" "&amp;I298&amp;" "&amp;"debido a"&amp;" "&amp;L298,"Posibilidad de"&amp;" "&amp;M298&amp;" "&amp;"por"&amp;" "&amp;I298&amp;" debido a"&amp;" "&amp;L298)</f>
        <v>Posibilidad de Afectación Económica y Reputacional por falta de identificación de los activos productivos dentro del sistema de información debido a información, conocimiento y capacidad operativa insuficiente</v>
      </c>
      <c r="I298" s="443" t="s">
        <v>1655</v>
      </c>
      <c r="J298" s="136" t="s">
        <v>717</v>
      </c>
      <c r="K298" s="137" t="s">
        <v>1656</v>
      </c>
      <c r="L298" s="425" t="s">
        <v>814</v>
      </c>
      <c r="M298" s="425" t="s">
        <v>763</v>
      </c>
      <c r="N298" s="426" t="s">
        <v>1657</v>
      </c>
      <c r="O298" s="369" t="s">
        <v>1006</v>
      </c>
      <c r="P298" s="390" t="str">
        <f>IF(OR($O298=[3]Tabla_Probabilidad!$D$30,$O298=[3]Tabla_Probabilidad!$D$32,$O298=[3]Tabla_Probabilidad!$J$32),"Muy Baja",IF(OR($O298=[3]Tabla_Probabilidad!$E$30,$O298=[3]Tabla_Probabilidad!$E$32,$O298=[3]Tabla_Probabilidad!$K$32),"Baja",IF(OR($O298=[3]Tabla_Probabilidad!$F$30,$O298=[3]Tabla_Probabilidad!$F$32,$O298=[3]Tabla_Probabilidad!$L$32),"Media",IF(OR($O298=[3]Tabla_Probabilidad!$G$30,$O298=[3]Tabla_Probabilidad!$G$32,$O298=[3]Tabla_Probabilidad!$M$32),"Alta",IF(OR($O298=[3]Tabla_Probabilidad!$H$30,$O298=[3]Tabla_Probabilidad!$H$32,$O298=[3]Tabla_Probabilidad!$N$32),"Muy Alta","")))))</f>
        <v>Muy Alta</v>
      </c>
      <c r="Q298" s="385">
        <f t="shared" ref="Q298" si="396">IF(P298="","",IF(P298="Muy Baja",0.2,IF(P298="Baja",0.4,IF(P298="Media",0.6,IF(P298="Alta",0.8,IF(P298="Muy Alta",1,))))))</f>
        <v>1</v>
      </c>
      <c r="R298" s="393" t="s">
        <v>816</v>
      </c>
      <c r="S298" s="394" t="str">
        <f>IF(OR($R298=[3]Tabla_Impacto!$D$24,$R298=[3]Tabla_Impacto!$D$27,$R298=[3]Tabla_Impacto!$J$24,$R298=[3]Tabla_Impacto!$P$26,$R298=[3]Tabla_Impacto!$V$26,$R298=[3]Tabla_Impacto!$AB$26),"Leve",IF(OR($R298=[3]Tabla_Impacto!$E$24,$R298=[3]Tabla_Impacto!$E$27,$R298=[3]Tabla_Impacto!$K$24,$R298=[3]Tabla_Impacto!$Q$26,$R298=[3]Tabla_Impacto!$W$26,$R298=[3]Tabla_Impacto!$AC$26),"Menor",IF(OR($R298=[3]Tabla_Impacto!$F$24,$R298=[3]Tabla_Impacto!$F$27,$R298=[3]Tabla_Impacto!$L$24,$R298=[3]Tabla_Impacto!$R$26,$R298=[3]Tabla_Impacto!$X$26,$R298=[3]Tabla_Impacto!$AD$26),"Moderado",IF(OR($R298=[3]Tabla_Impacto!$G$24,$R298=[3]Tabla_Impacto!$G$27,$R298=[3]Tabla_Impacto!$M$24,$R298=[3]Tabla_Impacto!$S$26,$R298=[3]Tabla_Impacto!$Y$26,$R298=[3]Tabla_Impacto!$AE$26),"Mayor",IF(OR($R298=[3]Tabla_Impacto!$H$24,$R298=[3]Tabla_Impacto!$H$27,$R298=[3]Tabla_Impacto!$N$24,$R298=[3]Tabla_Impacto!$T$26,$R298=[3]Tabla_Impacto!$Z$26,$R298=[3]Tabla_Impacto!$AF$26),"Catastrófico","")))))</f>
        <v>Menor</v>
      </c>
      <c r="T298" s="385">
        <f t="shared" ref="T298" si="397">IF(S298="","",IF(S298="Leve",0.2,IF(S298="Menor",0.4,IF(S298="Moderado",0.6,IF(S298="Mayor",0.8,IF(S298="Catastrófico",1,))))))</f>
        <v>0.4</v>
      </c>
      <c r="U298" s="403" t="str">
        <f t="shared" ref="U298" si="398">IF(OR(AND(P298="Muy Baja",S298="Leve"),AND(P298="Muy Baja",S298="Menor"),AND(P298="Baja",S298="Leve")),"Bajo",IF(OR(AND(P298="Muy baja",S298="Moderado"),AND(P298="Baja",S298="Menor"),AND(P298="Baja",S298="Moderado"),AND(P298="Media",S298="Leve"),AND(P298="Media",S298="Menor"),AND(P298="Media",S298="Moderado"),AND(P298="Alta",S298="Leve"),AND(P298="Alta",S298="Menor")),"Moderado",IF(OR(AND(P298="Muy Baja",S298="Mayor"),AND(P298="Baja",S298="Mayor"),AND(P298="Media",S298="Mayor"),AND(P298="Alta",S298="Moderado"),AND(P298="Alta",S298="Mayor"),AND(P298="Muy Alta",S298="Leve"),AND(P298="Muy Alta",S298="Menor"),AND(P298="Muy Alta",S298="Moderado"),AND(P298="Muy Alta",S298="Mayor")),"Alto",IF(OR(AND(P298="Muy Baja",S298="Catastrófico"),AND(P298="Baja",S298="Catastrófico"),AND(P298="Media",S298="Catastrófico"),AND(P298="Alta",S298="Catastrófico"),AND(P298="Muy Alta",S298="Catastrófico")),"Extremo",""))))</f>
        <v>Alto</v>
      </c>
      <c r="V298" s="136" t="s">
        <v>91</v>
      </c>
      <c r="W298" s="194" t="s">
        <v>1658</v>
      </c>
      <c r="X298" s="195" t="s">
        <v>1659</v>
      </c>
      <c r="Y298" s="145" t="s">
        <v>1660</v>
      </c>
      <c r="Z298" s="134" t="s">
        <v>1661</v>
      </c>
      <c r="AA298" s="120" t="str">
        <f t="shared" si="365"/>
        <v>Probabilidad</v>
      </c>
      <c r="AB298" s="121" t="s">
        <v>740</v>
      </c>
      <c r="AC298" s="121" t="s">
        <v>728</v>
      </c>
      <c r="AD298" s="122" t="str">
        <f t="shared" si="363"/>
        <v>30%</v>
      </c>
      <c r="AE298" s="121" t="s">
        <v>729</v>
      </c>
      <c r="AF298" s="121" t="s">
        <v>730</v>
      </c>
      <c r="AG298" s="121" t="s">
        <v>955</v>
      </c>
      <c r="AH298" s="123">
        <f>IFERROR(IF(AA298="Probabilidad",(Q298-(+Q298*AD298)),IF(AA298="Impacto",Q298,"")),"")</f>
        <v>0.7</v>
      </c>
      <c r="AI298" s="122">
        <f t="shared" si="364"/>
        <v>0.7</v>
      </c>
      <c r="AJ298" s="387" t="str">
        <f t="shared" ref="AJ298" si="399">IFERROR(IF(AK298="","",IF(AK298&lt;=0.2,"Muy Baja",IF(AK298&lt;=0.4,"Baja",IF(AK298&lt;=0.6,"Media",IF(AK298&lt;=0.8,"Alta","Muy Alta"))))),"")</f>
        <v>Baja</v>
      </c>
      <c r="AK298" s="388">
        <f t="shared" ref="AK298" si="400">IFERROR(LOOKUP(MAX(AI298:AI304)+1,(AI298:AI304)),"")</f>
        <v>0.34299999999999997</v>
      </c>
      <c r="AL298" s="124">
        <f>IFERROR(IF(AA298="Impacto",(T298-(+T298*AD298)),IF(AA298="Probabilidad",T298,"")),"")</f>
        <v>0.4</v>
      </c>
      <c r="AM298" s="389" t="str">
        <f t="shared" ref="AM298" si="401">IFERROR(IF(AN298="","",IF(AN298&lt;=0.2,"Leve",IF(AN298&lt;=0.4,"Menor",IF(AN298&lt;=0.6,"Moderado",IF(AN298&lt;=0.8,"Mayor","Catastrófico"))))),"")</f>
        <v>Menor</v>
      </c>
      <c r="AN298" s="388">
        <f t="shared" ref="AN298" si="402">IFERROR(LOOKUP(MAX(AL298:AL304)+1,(AL298:AL304)),"")</f>
        <v>0.30000000000000004</v>
      </c>
      <c r="AO298" s="384" t="str">
        <f t="shared" ref="AO298" si="403">IFERROR(IF(OR(AND(AJ298="Muy Baja",AM298="Leve"),AND(AJ298="Muy Baja",AM298="Menor"),AND(AJ298="Baja",AM298="Leve")),"Bajo",IF(OR(AND(AJ298="Muy baja",AM298="Moderado"),AND(AJ298="Baja",AM298="Menor"),AND(AJ298="Baja",AM298="Moderado"),AND(AJ298="Media",AM298="Leve"),AND(AJ298="Media",AM298="Menor"),AND(AJ298="Media",AM298="Moderado"),AND(AJ298="Alta",AM298="Leve"),AND(AJ298="Alta",AM298="Menor")),"Moderado",IF(OR(AND(AJ298="Muy Baja",AM298="Mayor"),AND(AJ298="Baja",AM298="Mayor"),AND(AJ298="Media",AM298="Mayor"),AND(AJ298="Alta",AM298="Moderado"),AND(AJ298="Alta",AM298="Mayor"),AND(AJ298="Muy Alta",AM298="Leve"),AND(AJ298="Muy Alta",AM298="Menor"),AND(AJ298="Muy Alta",AM298="Moderado"),AND(AJ298="Muy Alta",AM298="Mayor")),"Alto",IF(OR(AND(AJ298="Muy Baja",AM298="Catastrófico"),AND(AJ298="Baja",AM298="Catastrófico"),AND(AJ298="Media",AM298="Catastrófico"),AND(AJ298="Alta",AM298="Catastrófico"),AND(AJ298="Muy Alta",AM298="Catastrófico")),"Extremo","")))),"")</f>
        <v>Moderado</v>
      </c>
      <c r="AP298" s="367" t="s">
        <v>104</v>
      </c>
      <c r="AQ298" s="120" t="s">
        <v>105</v>
      </c>
      <c r="AR298" s="134" t="s">
        <v>1662</v>
      </c>
      <c r="AS298" s="119" t="s">
        <v>240</v>
      </c>
      <c r="AT298" s="141">
        <v>44742</v>
      </c>
      <c r="AU298" s="127" t="s">
        <v>733</v>
      </c>
      <c r="AV298" s="402" t="s">
        <v>1663</v>
      </c>
      <c r="AW298" s="142" t="s">
        <v>91</v>
      </c>
      <c r="AX298" s="264" t="s">
        <v>2866</v>
      </c>
      <c r="AY298" s="265" t="s">
        <v>3840</v>
      </c>
      <c r="AZ298" s="265" t="s">
        <v>3841</v>
      </c>
      <c r="BA298" s="143" t="s">
        <v>105</v>
      </c>
      <c r="BB298" s="264" t="s">
        <v>2866</v>
      </c>
      <c r="BC298" s="265" t="s">
        <v>3488</v>
      </c>
      <c r="BD298" s="265" t="s">
        <v>3489</v>
      </c>
      <c r="BE298" s="373" t="s">
        <v>2891</v>
      </c>
      <c r="BF298" s="374"/>
      <c r="BG298" s="374"/>
      <c r="BH298" s="131"/>
      <c r="BI298" s="90"/>
      <c r="BJ298" s="90"/>
      <c r="BK298" s="90"/>
      <c r="BL298" s="90"/>
      <c r="BM298" s="90"/>
      <c r="BN298" s="90"/>
      <c r="BO298" s="90"/>
      <c r="BP298" s="90"/>
      <c r="BQ298" s="90"/>
      <c r="BR298" s="90"/>
      <c r="BS298" s="90"/>
      <c r="BT298" s="90"/>
      <c r="BU298" s="90"/>
      <c r="BV298" s="90"/>
      <c r="BW298" s="90"/>
      <c r="BX298" s="90"/>
      <c r="BY298" s="90"/>
      <c r="BZ298" s="90"/>
      <c r="CA298" s="90"/>
      <c r="CB298" s="90"/>
      <c r="CC298" s="90"/>
      <c r="CD298" s="90"/>
      <c r="CE298" s="90"/>
      <c r="CF298" s="90"/>
      <c r="CG298" s="90"/>
      <c r="CH298" s="90"/>
      <c r="CI298" s="90"/>
      <c r="CJ298" s="90"/>
      <c r="CK298" s="90"/>
      <c r="CL298" s="90"/>
      <c r="CM298" s="90"/>
      <c r="CN298" s="90"/>
      <c r="CO298" s="90"/>
      <c r="CP298" s="90"/>
      <c r="CQ298" s="90"/>
      <c r="CR298" s="90"/>
      <c r="CS298" s="90"/>
      <c r="CT298" s="90"/>
      <c r="CU298" s="90"/>
      <c r="CV298" s="90"/>
      <c r="CW298" s="90"/>
      <c r="CX298" s="90"/>
      <c r="CY298" s="90"/>
      <c r="CZ298" s="90"/>
      <c r="DA298" s="90"/>
      <c r="DB298" s="90"/>
      <c r="DC298" s="90"/>
      <c r="DD298" s="90"/>
      <c r="DE298" s="90"/>
      <c r="DF298" s="90"/>
      <c r="DG298" s="90"/>
      <c r="DH298" s="90"/>
      <c r="DI298" s="90"/>
      <c r="DJ298" s="90"/>
      <c r="DK298" s="90"/>
      <c r="DL298" s="90"/>
      <c r="DM298" s="90"/>
      <c r="DN298" s="90"/>
      <c r="DO298" s="90"/>
      <c r="DP298" s="90"/>
      <c r="DQ298" s="90"/>
      <c r="DR298" s="90"/>
      <c r="DS298" s="90"/>
      <c r="DT298" s="90"/>
      <c r="DU298" s="90"/>
      <c r="DV298" s="90"/>
      <c r="DW298" s="90"/>
      <c r="DX298" s="90"/>
      <c r="DY298" s="90"/>
      <c r="DZ298" s="90"/>
      <c r="EA298" s="90"/>
      <c r="EB298" s="90"/>
      <c r="EC298" s="90"/>
      <c r="ED298" s="90"/>
      <c r="EE298" s="90"/>
      <c r="EF298" s="90"/>
      <c r="EG298" s="90"/>
      <c r="EH298" s="90"/>
      <c r="EI298" s="90"/>
      <c r="EJ298" s="90"/>
      <c r="EK298" s="90"/>
      <c r="EL298" s="90"/>
      <c r="EM298" s="90"/>
      <c r="EN298" s="90"/>
      <c r="EO298" s="90"/>
      <c r="EP298" s="90"/>
      <c r="EQ298" s="90"/>
      <c r="ER298" s="90"/>
      <c r="ES298" s="90"/>
      <c r="ET298" s="90"/>
      <c r="EU298" s="90"/>
      <c r="EV298" s="90"/>
      <c r="EW298" s="90"/>
      <c r="EX298" s="90"/>
      <c r="EY298" s="90"/>
      <c r="EZ298" s="90"/>
      <c r="FA298" s="90"/>
      <c r="FB298" s="90"/>
      <c r="FC298" s="90"/>
      <c r="FD298" s="90"/>
      <c r="FE298" s="90"/>
      <c r="FF298" s="90"/>
      <c r="FG298" s="90"/>
      <c r="FH298" s="90"/>
      <c r="FI298" s="90"/>
      <c r="FJ298" s="90"/>
      <c r="FK298" s="90"/>
      <c r="FL298" s="90"/>
      <c r="FM298" s="90"/>
      <c r="FN298" s="90"/>
      <c r="FO298" s="90"/>
      <c r="FP298" s="90"/>
      <c r="FQ298" s="90"/>
      <c r="FR298" s="90"/>
      <c r="FS298" s="90"/>
      <c r="FT298" s="90"/>
      <c r="FU298" s="90"/>
      <c r="FV298" s="90"/>
      <c r="FW298" s="90"/>
      <c r="FX298" s="90"/>
      <c r="FY298" s="90"/>
      <c r="FZ298" s="90"/>
      <c r="GA298" s="90"/>
      <c r="GB298" s="90"/>
      <c r="GC298" s="90"/>
      <c r="GD298" s="90"/>
      <c r="GE298" s="90"/>
      <c r="GF298" s="90"/>
      <c r="GG298" s="90"/>
      <c r="GH298" s="90"/>
      <c r="GI298" s="90"/>
      <c r="GJ298" s="90"/>
      <c r="GK298" s="90"/>
      <c r="GL298" s="90"/>
      <c r="GM298" s="90"/>
      <c r="GN298" s="90"/>
      <c r="GO298" s="90"/>
      <c r="GP298" s="90"/>
      <c r="GQ298" s="90"/>
      <c r="GR298" s="90"/>
      <c r="GS298" s="90"/>
      <c r="GT298" s="90"/>
      <c r="GU298" s="90"/>
      <c r="GV298" s="90"/>
      <c r="GW298" s="90"/>
      <c r="GX298" s="90"/>
      <c r="GY298" s="90"/>
      <c r="GZ298" s="90"/>
      <c r="HA298" s="90"/>
      <c r="HB298" s="90"/>
      <c r="HC298" s="90"/>
      <c r="HD298" s="90"/>
      <c r="HE298" s="90"/>
      <c r="HF298" s="90"/>
      <c r="HG298" s="90"/>
      <c r="HH298" s="90"/>
      <c r="HI298" s="90"/>
      <c r="HJ298" s="90"/>
      <c r="HK298" s="90"/>
      <c r="HL298" s="90"/>
      <c r="HM298" s="90"/>
      <c r="HN298" s="90"/>
      <c r="HO298" s="90"/>
      <c r="HP298" s="90"/>
      <c r="HQ298" s="90"/>
      <c r="HR298" s="90"/>
      <c r="HS298" s="90"/>
      <c r="HT298" s="90"/>
      <c r="HU298" s="90"/>
      <c r="HV298" s="90"/>
      <c r="HW298" s="90"/>
      <c r="HX298" s="90"/>
      <c r="HY298" s="90"/>
      <c r="HZ298" s="90"/>
      <c r="IA298" s="90"/>
      <c r="IB298" s="90"/>
      <c r="IC298" s="90"/>
      <c r="ID298" s="90"/>
      <c r="IE298" s="90"/>
      <c r="IF298" s="90"/>
      <c r="IG298" s="90"/>
      <c r="IH298" s="90"/>
      <c r="II298" s="90"/>
      <c r="IJ298" s="90"/>
      <c r="IK298" s="90"/>
      <c r="IL298" s="90"/>
      <c r="IM298" s="90"/>
      <c r="IN298" s="90"/>
      <c r="IO298" s="90"/>
      <c r="IP298" s="90"/>
      <c r="IQ298" s="90"/>
      <c r="IR298" s="90"/>
      <c r="IS298" s="90"/>
      <c r="IT298" s="90"/>
      <c r="IU298" s="90"/>
      <c r="IV298" s="90"/>
      <c r="IW298" s="90"/>
      <c r="IX298" s="90"/>
      <c r="IY298" s="90"/>
      <c r="IZ298" s="90"/>
      <c r="JA298" s="90"/>
      <c r="JB298" s="90"/>
      <c r="JC298" s="90"/>
      <c r="JD298" s="90"/>
      <c r="JE298" s="90"/>
      <c r="JF298" s="90"/>
      <c r="JG298" s="90"/>
      <c r="JH298" s="90"/>
      <c r="JI298" s="90"/>
      <c r="JJ298" s="90"/>
      <c r="JK298" s="90"/>
      <c r="JL298" s="90"/>
      <c r="JM298" s="90"/>
      <c r="JN298" s="90"/>
      <c r="JO298" s="90"/>
      <c r="JP298" s="90"/>
      <c r="JQ298" s="90"/>
      <c r="JR298" s="90"/>
      <c r="JS298" s="90"/>
      <c r="JT298" s="90"/>
      <c r="JU298" s="90"/>
      <c r="JV298" s="90"/>
      <c r="JW298" s="90"/>
      <c r="JX298" s="90"/>
      <c r="JY298" s="90"/>
      <c r="JZ298" s="90"/>
      <c r="KA298" s="90"/>
      <c r="KB298" s="90"/>
      <c r="KC298" s="90"/>
      <c r="KD298" s="90"/>
      <c r="KE298" s="90"/>
      <c r="KF298" s="90"/>
      <c r="KG298" s="90"/>
      <c r="KH298" s="90"/>
      <c r="KI298" s="90"/>
      <c r="KJ298" s="90"/>
      <c r="KK298" s="90"/>
      <c r="KL298" s="90"/>
      <c r="KM298" s="90"/>
      <c r="KN298" s="90"/>
      <c r="KO298" s="90"/>
      <c r="KP298" s="90"/>
      <c r="KQ298" s="90"/>
      <c r="KR298" s="90"/>
      <c r="KS298" s="90"/>
      <c r="KT298" s="90"/>
      <c r="KU298" s="90"/>
      <c r="KV298" s="90"/>
      <c r="KW298" s="90"/>
      <c r="KX298" s="90"/>
      <c r="KY298" s="90"/>
      <c r="KZ298" s="90"/>
      <c r="LA298" s="90"/>
      <c r="LB298" s="90"/>
      <c r="LC298" s="90"/>
      <c r="LD298" s="90"/>
      <c r="LE298" s="90"/>
      <c r="LF298" s="90"/>
      <c r="LG298" s="90"/>
      <c r="LH298" s="90"/>
      <c r="LI298" s="90"/>
      <c r="LJ298" s="90"/>
      <c r="LK298" s="90"/>
      <c r="LL298" s="90"/>
      <c r="LM298" s="90"/>
      <c r="LN298" s="90"/>
      <c r="LO298" s="90"/>
      <c r="LP298" s="90"/>
      <c r="LQ298" s="90"/>
      <c r="LR298" s="90"/>
      <c r="LS298" s="90"/>
      <c r="LT298" s="90"/>
      <c r="LU298" s="90"/>
      <c r="LV298" s="90"/>
      <c r="LW298" s="90"/>
      <c r="LX298" s="90"/>
      <c r="LY298" s="90"/>
      <c r="LZ298" s="90"/>
      <c r="MA298" s="90"/>
      <c r="MB298" s="90"/>
      <c r="MC298" s="90"/>
      <c r="MD298" s="90"/>
      <c r="ME298" s="90"/>
      <c r="MF298" s="90"/>
      <c r="MG298" s="90"/>
      <c r="MH298" s="90"/>
      <c r="MI298" s="90"/>
      <c r="MJ298" s="90"/>
      <c r="MK298" s="90"/>
      <c r="ML298" s="90"/>
      <c r="MM298" s="90"/>
      <c r="MN298" s="90"/>
      <c r="MO298" s="90"/>
      <c r="MP298" s="90"/>
      <c r="MQ298" s="90"/>
      <c r="MR298" s="90"/>
      <c r="MS298" s="90"/>
      <c r="MT298" s="90"/>
      <c r="MU298" s="90"/>
      <c r="MV298" s="90"/>
      <c r="MW298" s="90"/>
      <c r="MX298" s="90"/>
      <c r="MY298" s="90"/>
      <c r="MZ298" s="90"/>
      <c r="NA298" s="90"/>
      <c r="NB298" s="90"/>
      <c r="NC298" s="90"/>
      <c r="ND298" s="90"/>
      <c r="NE298" s="90"/>
      <c r="NF298" s="90"/>
      <c r="NG298" s="90"/>
      <c r="NH298" s="90"/>
      <c r="NI298" s="90"/>
      <c r="NJ298" s="90"/>
      <c r="NK298" s="90"/>
      <c r="NL298" s="90"/>
      <c r="NM298" s="90"/>
      <c r="NN298" s="90"/>
      <c r="NO298" s="90"/>
      <c r="NP298" s="90"/>
      <c r="NQ298" s="90"/>
      <c r="NR298" s="90"/>
      <c r="NS298" s="90"/>
      <c r="NT298" s="90"/>
      <c r="NU298" s="90"/>
      <c r="NV298" s="90"/>
      <c r="NW298" s="90"/>
      <c r="NX298" s="90"/>
      <c r="NY298" s="90"/>
      <c r="NZ298" s="90"/>
      <c r="OA298" s="90"/>
      <c r="OB298" s="90"/>
      <c r="OC298" s="90"/>
      <c r="OD298" s="90"/>
      <c r="OE298" s="90"/>
      <c r="OF298" s="90"/>
      <c r="OG298" s="90"/>
      <c r="OH298" s="90"/>
      <c r="OI298" s="90"/>
      <c r="OJ298" s="90"/>
      <c r="OK298" s="90"/>
      <c r="OL298" s="90"/>
      <c r="OM298" s="90"/>
      <c r="ON298" s="90"/>
      <c r="OO298" s="90"/>
      <c r="OP298" s="90"/>
      <c r="OQ298" s="90"/>
      <c r="OR298" s="90"/>
      <c r="OS298" s="90"/>
      <c r="OT298" s="90"/>
      <c r="OU298" s="90"/>
      <c r="OV298" s="90"/>
      <c r="OW298" s="90"/>
      <c r="OX298" s="90"/>
      <c r="OY298" s="90"/>
      <c r="OZ298" s="90"/>
      <c r="PA298" s="90"/>
      <c r="PB298" s="90"/>
      <c r="PC298" s="90"/>
      <c r="PD298" s="90"/>
      <c r="PE298" s="90"/>
      <c r="PF298" s="90"/>
      <c r="PG298" s="90"/>
      <c r="PH298" s="90"/>
      <c r="PI298" s="90"/>
      <c r="PJ298" s="90"/>
      <c r="PK298" s="90"/>
      <c r="PL298" s="90"/>
      <c r="PM298" s="90"/>
      <c r="PN298" s="90"/>
      <c r="PO298" s="90"/>
      <c r="PP298" s="90"/>
      <c r="PQ298" s="90"/>
      <c r="PR298" s="90"/>
      <c r="PS298" s="90"/>
      <c r="PT298" s="90"/>
      <c r="PU298" s="90"/>
      <c r="PV298" s="90"/>
      <c r="PW298" s="90"/>
      <c r="PX298" s="90"/>
      <c r="PY298" s="90"/>
      <c r="PZ298" s="90"/>
      <c r="QA298" s="90"/>
      <c r="QB298" s="90"/>
      <c r="QC298" s="90"/>
      <c r="QD298" s="90"/>
      <c r="QE298" s="90"/>
      <c r="QF298" s="90"/>
      <c r="QG298" s="90"/>
      <c r="QH298" s="90"/>
      <c r="QI298" s="90"/>
      <c r="QJ298" s="90"/>
      <c r="QK298" s="90"/>
      <c r="QL298" s="90"/>
      <c r="QM298" s="90"/>
      <c r="QN298" s="90"/>
      <c r="QO298" s="90"/>
      <c r="QP298" s="90"/>
      <c r="QQ298" s="90"/>
      <c r="QR298" s="90"/>
      <c r="QS298" s="90"/>
      <c r="QT298" s="90"/>
      <c r="QU298" s="90"/>
      <c r="QV298" s="90"/>
      <c r="QW298" s="90"/>
      <c r="QX298" s="90"/>
      <c r="QY298" s="90"/>
      <c r="QZ298" s="90"/>
      <c r="RA298" s="90"/>
      <c r="RB298" s="90"/>
      <c r="RC298" s="90"/>
      <c r="RD298" s="90"/>
      <c r="RE298" s="90"/>
      <c r="RF298" s="90"/>
      <c r="RG298" s="90"/>
      <c r="RH298" s="90"/>
      <c r="RI298" s="90"/>
      <c r="RJ298" s="90"/>
      <c r="RK298" s="90"/>
      <c r="RL298" s="90"/>
      <c r="RM298" s="90"/>
      <c r="RN298" s="90"/>
      <c r="RO298" s="90"/>
      <c r="RP298" s="90"/>
      <c r="RQ298" s="90"/>
      <c r="RR298" s="90"/>
      <c r="RS298" s="90"/>
      <c r="RT298" s="90"/>
      <c r="RU298" s="90"/>
      <c r="RV298" s="90"/>
      <c r="RW298" s="90"/>
      <c r="RX298" s="90"/>
      <c r="RY298" s="90"/>
      <c r="RZ298" s="90"/>
      <c r="SA298" s="90"/>
      <c r="SB298" s="90"/>
      <c r="SC298" s="90"/>
      <c r="SD298" s="90"/>
      <c r="SE298" s="90"/>
      <c r="SF298" s="90"/>
      <c r="SG298" s="90"/>
      <c r="SH298" s="90"/>
      <c r="SI298" s="90"/>
      <c r="SJ298" s="90"/>
      <c r="SK298" s="90"/>
      <c r="SL298" s="90"/>
      <c r="SM298" s="90"/>
      <c r="SN298" s="90"/>
      <c r="SO298" s="90"/>
      <c r="SP298" s="90"/>
      <c r="SQ298" s="90"/>
      <c r="SR298" s="90"/>
      <c r="SS298" s="90"/>
      <c r="ST298" s="90"/>
      <c r="SU298" s="90"/>
      <c r="SV298" s="90"/>
      <c r="SW298" s="90"/>
      <c r="SX298" s="90"/>
      <c r="SY298" s="90"/>
      <c r="SZ298" s="90"/>
      <c r="TA298" s="90"/>
      <c r="TB298" s="90"/>
      <c r="TC298" s="90"/>
      <c r="TD298" s="90"/>
      <c r="TE298" s="90"/>
      <c r="TF298" s="90"/>
      <c r="TG298" s="90"/>
      <c r="TH298" s="90"/>
      <c r="TI298" s="90"/>
      <c r="TJ298" s="90"/>
      <c r="TK298" s="90"/>
      <c r="TL298" s="90"/>
      <c r="TM298" s="90"/>
      <c r="TN298" s="90"/>
      <c r="TO298" s="90"/>
      <c r="TP298" s="90"/>
      <c r="TQ298" s="90"/>
      <c r="TR298" s="90"/>
      <c r="TS298" s="90"/>
      <c r="TT298" s="90"/>
      <c r="TU298" s="90"/>
      <c r="TV298" s="90"/>
      <c r="TW298" s="90"/>
      <c r="TX298" s="90"/>
      <c r="TY298" s="90"/>
      <c r="TZ298" s="90"/>
      <c r="UA298" s="90"/>
      <c r="UB298" s="90"/>
      <c r="UC298" s="90"/>
      <c r="UD298" s="90"/>
      <c r="UE298" s="90"/>
      <c r="UF298" s="90"/>
      <c r="UG298" s="90"/>
      <c r="UH298" s="90"/>
      <c r="UI298" s="90"/>
      <c r="UJ298" s="90"/>
      <c r="UK298" s="90"/>
      <c r="UL298" s="90"/>
      <c r="UM298" s="90"/>
      <c r="UN298" s="90"/>
      <c r="UO298" s="90"/>
      <c r="UP298" s="90"/>
      <c r="UQ298" s="90"/>
      <c r="UR298" s="90"/>
      <c r="US298" s="90"/>
      <c r="UT298" s="90"/>
      <c r="UU298" s="90"/>
      <c r="UV298" s="90"/>
      <c r="UW298" s="90"/>
      <c r="UX298" s="90"/>
      <c r="UY298" s="90"/>
      <c r="UZ298" s="90"/>
      <c r="VA298" s="90"/>
      <c r="VB298" s="90"/>
      <c r="VC298" s="90"/>
      <c r="VD298" s="90"/>
      <c r="VE298" s="90"/>
      <c r="VF298" s="90"/>
      <c r="VG298" s="90"/>
      <c r="VH298" s="90"/>
      <c r="VI298" s="90"/>
      <c r="VJ298" s="90"/>
      <c r="VK298" s="90"/>
      <c r="VL298" s="90"/>
      <c r="VM298" s="90"/>
      <c r="VN298" s="90"/>
      <c r="VO298" s="90"/>
      <c r="VP298" s="90"/>
      <c r="VQ298" s="90"/>
      <c r="VR298" s="90"/>
      <c r="VS298" s="90"/>
      <c r="VT298" s="90"/>
      <c r="VU298" s="90"/>
      <c r="VV298" s="90"/>
      <c r="VW298" s="90"/>
      <c r="VX298" s="90"/>
      <c r="VY298" s="90"/>
      <c r="VZ298" s="90"/>
      <c r="WA298" s="90"/>
      <c r="WB298" s="90"/>
      <c r="WC298" s="90"/>
      <c r="WD298" s="90"/>
      <c r="WE298" s="90"/>
      <c r="WF298" s="90"/>
      <c r="WG298" s="90"/>
      <c r="WH298" s="90"/>
      <c r="WI298" s="90"/>
      <c r="WJ298" s="90"/>
      <c r="WK298" s="90"/>
      <c r="WL298" s="90"/>
      <c r="WM298" s="90"/>
      <c r="WN298" s="90"/>
      <c r="WO298" s="90"/>
      <c r="WP298" s="90"/>
      <c r="WQ298" s="90"/>
      <c r="WR298" s="90"/>
      <c r="WS298" s="90"/>
      <c r="WT298" s="90"/>
      <c r="WU298" s="90"/>
      <c r="WV298" s="90"/>
      <c r="WW298" s="90"/>
      <c r="WX298" s="90"/>
      <c r="WY298" s="90"/>
      <c r="WZ298" s="90"/>
      <c r="XA298" s="90"/>
      <c r="XB298" s="90"/>
      <c r="XC298" s="90"/>
      <c r="XD298" s="90"/>
      <c r="XE298" s="90"/>
      <c r="XF298" s="90"/>
      <c r="XG298" s="90"/>
      <c r="XH298" s="90"/>
      <c r="XI298" s="90"/>
      <c r="XJ298" s="90"/>
      <c r="XK298" s="90"/>
      <c r="XL298" s="90"/>
      <c r="XM298" s="90"/>
      <c r="XN298" s="90"/>
      <c r="XO298" s="90"/>
      <c r="XP298" s="90"/>
      <c r="XQ298" s="90"/>
      <c r="XR298" s="90"/>
      <c r="XS298" s="90"/>
      <c r="XT298" s="90"/>
      <c r="XU298" s="90"/>
      <c r="XV298" s="90"/>
      <c r="XW298" s="90"/>
      <c r="XX298" s="90"/>
      <c r="XY298" s="90"/>
      <c r="XZ298" s="90"/>
      <c r="YA298" s="90"/>
      <c r="YB298" s="90"/>
      <c r="YC298" s="90"/>
      <c r="YD298" s="90"/>
      <c r="YE298" s="90"/>
      <c r="YF298" s="90"/>
      <c r="YG298" s="90"/>
      <c r="YH298" s="90"/>
      <c r="YI298" s="90"/>
      <c r="YJ298" s="90"/>
      <c r="YK298" s="90"/>
      <c r="YL298" s="90"/>
      <c r="YM298" s="90"/>
      <c r="YN298" s="90"/>
      <c r="YO298" s="90"/>
      <c r="YP298" s="90"/>
      <c r="YQ298" s="90"/>
      <c r="YR298" s="90"/>
      <c r="YS298" s="90"/>
      <c r="YT298" s="90"/>
      <c r="YU298" s="90"/>
      <c r="YV298" s="90"/>
      <c r="YW298" s="90"/>
      <c r="YX298" s="90"/>
      <c r="YY298" s="90"/>
      <c r="YZ298" s="90"/>
      <c r="ZA298" s="90"/>
      <c r="ZB298" s="90"/>
      <c r="ZC298" s="90"/>
      <c r="ZD298" s="90"/>
      <c r="ZE298" s="90"/>
      <c r="ZF298" s="90"/>
      <c r="ZG298" s="90"/>
      <c r="ZH298" s="90"/>
      <c r="ZI298" s="90"/>
      <c r="ZJ298" s="90"/>
      <c r="ZK298" s="90"/>
      <c r="ZL298" s="90"/>
      <c r="ZM298" s="90"/>
      <c r="ZN298" s="90"/>
      <c r="ZO298" s="90"/>
      <c r="ZP298" s="90"/>
      <c r="ZQ298" s="90"/>
      <c r="ZR298" s="90"/>
      <c r="ZS298" s="90"/>
      <c r="ZT298" s="90"/>
      <c r="ZU298" s="90"/>
      <c r="ZV298" s="90"/>
      <c r="ZW298" s="90"/>
      <c r="ZX298" s="90"/>
      <c r="ZY298" s="90"/>
      <c r="ZZ298" s="90"/>
      <c r="AAA298" s="90"/>
      <c r="AAB298" s="90"/>
      <c r="AAC298" s="90"/>
      <c r="AAD298" s="90"/>
      <c r="AAE298" s="90"/>
      <c r="AAF298" s="90"/>
      <c r="AAG298" s="90"/>
      <c r="AAH298" s="90"/>
      <c r="AAI298" s="90"/>
      <c r="AAJ298" s="90"/>
      <c r="AAK298" s="90"/>
      <c r="AAL298" s="90"/>
      <c r="AAM298" s="90"/>
      <c r="AAN298" s="90"/>
      <c r="AAO298" s="90"/>
      <c r="AAP298" s="90"/>
      <c r="AAQ298" s="90"/>
      <c r="AAR298" s="90"/>
      <c r="AAS298" s="90"/>
      <c r="AAT298" s="90"/>
      <c r="AAU298" s="90"/>
      <c r="AAV298" s="90"/>
      <c r="AAW298" s="90"/>
      <c r="AAX298" s="90"/>
      <c r="AAY298" s="90"/>
      <c r="AAZ298" s="90"/>
      <c r="ABA298" s="90"/>
      <c r="ABB298" s="90"/>
      <c r="ABC298" s="90"/>
      <c r="ABD298" s="90"/>
      <c r="ABE298" s="90"/>
      <c r="ABF298" s="90"/>
      <c r="ABG298" s="90"/>
      <c r="ABH298" s="90"/>
      <c r="ABI298" s="90"/>
      <c r="ABJ298" s="90"/>
      <c r="ABK298" s="90"/>
      <c r="ABL298" s="90"/>
      <c r="ABM298" s="90"/>
      <c r="ABN298" s="90"/>
      <c r="ABO298" s="90"/>
      <c r="ABP298" s="90"/>
      <c r="ABQ298" s="90"/>
      <c r="ABR298" s="90"/>
      <c r="ABS298" s="90"/>
      <c r="ABT298" s="90"/>
      <c r="ABU298" s="90"/>
      <c r="ABV298" s="90"/>
      <c r="ABW298" s="90"/>
      <c r="ABX298" s="90"/>
      <c r="ABY298" s="90"/>
      <c r="ABZ298" s="90"/>
      <c r="ACA298" s="90"/>
      <c r="ACB298" s="90"/>
      <c r="ACC298" s="90"/>
      <c r="ACD298" s="90"/>
      <c r="ACE298" s="90"/>
      <c r="ACF298" s="90"/>
      <c r="ACG298" s="90"/>
      <c r="ACH298" s="90"/>
      <c r="ACI298" s="90"/>
      <c r="ACJ298" s="90"/>
      <c r="ACK298" s="90"/>
      <c r="ACL298" s="90"/>
      <c r="ACM298" s="90"/>
      <c r="ACN298" s="90"/>
      <c r="ACO298" s="90"/>
      <c r="ACP298" s="90"/>
      <c r="ACQ298" s="90"/>
      <c r="ACR298" s="90"/>
      <c r="ACS298" s="90"/>
      <c r="ACT298" s="90"/>
      <c r="ACU298" s="90"/>
      <c r="ACV298" s="90"/>
      <c r="ACW298" s="90"/>
      <c r="ACX298" s="90"/>
      <c r="ACY298" s="90"/>
      <c r="ACZ298" s="90"/>
      <c r="ADA298" s="90"/>
      <c r="ADB298" s="90"/>
      <c r="ADC298" s="90"/>
      <c r="ADD298" s="90"/>
      <c r="ADE298" s="90"/>
      <c r="ADF298" s="90"/>
      <c r="ADG298" s="90"/>
      <c r="ADH298" s="90"/>
      <c r="ADI298" s="90"/>
      <c r="ADJ298" s="90"/>
      <c r="ADK298" s="90"/>
      <c r="ADL298" s="90"/>
      <c r="ADM298" s="90"/>
      <c r="ADN298" s="90"/>
      <c r="ADO298" s="90"/>
      <c r="ADP298" s="90"/>
      <c r="ADQ298" s="90"/>
      <c r="ADR298" s="90"/>
      <c r="ADS298" s="90"/>
      <c r="ADT298" s="90"/>
      <c r="ADU298" s="90"/>
      <c r="ADV298" s="90"/>
      <c r="ADW298" s="90"/>
      <c r="ADX298" s="90"/>
      <c r="ADY298" s="90"/>
      <c r="ADZ298" s="90"/>
      <c r="AEA298" s="90"/>
      <c r="AEB298" s="90"/>
      <c r="AEC298" s="90"/>
      <c r="AED298" s="90"/>
      <c r="AEE298" s="90"/>
      <c r="AEF298" s="90"/>
      <c r="AEG298" s="90"/>
      <c r="AEH298" s="90"/>
      <c r="AEI298" s="90"/>
      <c r="AEJ298" s="90"/>
      <c r="AEK298" s="90"/>
      <c r="AEL298" s="90"/>
      <c r="AEM298" s="90"/>
      <c r="AEN298" s="90"/>
      <c r="AEO298" s="90"/>
      <c r="AEP298" s="90"/>
      <c r="AEQ298" s="90"/>
      <c r="AER298" s="90"/>
      <c r="AES298" s="90"/>
      <c r="AET298" s="90"/>
      <c r="AEU298" s="90"/>
      <c r="AEV298" s="90"/>
      <c r="AEW298" s="90"/>
      <c r="AEX298" s="90"/>
      <c r="AEY298" s="90"/>
      <c r="AEZ298" s="90"/>
      <c r="AFA298" s="90"/>
      <c r="AFB298" s="90"/>
      <c r="AFC298" s="90"/>
      <c r="AFD298" s="90"/>
      <c r="AFE298" s="90"/>
      <c r="AFF298" s="90"/>
      <c r="AFG298" s="90"/>
      <c r="AFH298" s="90"/>
      <c r="AFI298" s="90"/>
      <c r="AFJ298" s="90"/>
      <c r="AFK298" s="90"/>
      <c r="AFL298" s="90"/>
      <c r="AFM298" s="90"/>
      <c r="AFN298" s="90"/>
      <c r="AFO298" s="90"/>
      <c r="AFP298" s="90"/>
      <c r="AFQ298" s="90"/>
      <c r="AFR298" s="90"/>
      <c r="AFS298" s="90"/>
      <c r="AFT298" s="90"/>
      <c r="AFU298" s="90"/>
      <c r="AFV298" s="90"/>
      <c r="AFW298" s="90"/>
      <c r="AFX298" s="90"/>
      <c r="AFY298" s="90"/>
      <c r="AFZ298" s="90"/>
      <c r="AGA298" s="90"/>
      <c r="AGB298" s="90"/>
      <c r="AGC298" s="90"/>
      <c r="AGD298" s="90"/>
      <c r="AGE298" s="90"/>
      <c r="AGF298" s="90"/>
      <c r="AGG298" s="90"/>
      <c r="AGH298" s="90"/>
      <c r="AGI298" s="90"/>
      <c r="AGJ298" s="90"/>
      <c r="AGK298" s="90"/>
      <c r="AGL298" s="90"/>
      <c r="AGM298" s="90"/>
      <c r="AGN298" s="90"/>
      <c r="AGO298" s="90"/>
      <c r="AGP298" s="90"/>
      <c r="AGQ298" s="90"/>
      <c r="AGR298" s="90"/>
      <c r="AGS298" s="90"/>
      <c r="AGT298" s="90"/>
      <c r="AGU298" s="90"/>
      <c r="AGV298" s="90"/>
      <c r="AGW298" s="90"/>
      <c r="AGX298" s="90"/>
      <c r="AGY298" s="90"/>
      <c r="AGZ298" s="90"/>
      <c r="AHA298" s="90"/>
      <c r="AHB298" s="90"/>
      <c r="AHC298" s="90"/>
      <c r="AHD298" s="90"/>
      <c r="AHE298" s="90"/>
      <c r="AHF298" s="90"/>
      <c r="AHG298" s="90"/>
      <c r="AHH298" s="90"/>
      <c r="AHI298" s="90"/>
      <c r="AHJ298" s="90"/>
      <c r="AHK298" s="90"/>
      <c r="AHL298" s="90"/>
      <c r="AHM298" s="90"/>
      <c r="AHN298" s="90"/>
      <c r="AHO298" s="90"/>
      <c r="AHP298" s="90"/>
      <c r="AHQ298" s="90"/>
      <c r="AHR298" s="90"/>
      <c r="AHS298" s="90"/>
      <c r="AHT298" s="90"/>
      <c r="AHU298" s="90"/>
      <c r="AHV298" s="90"/>
      <c r="AHW298" s="90"/>
      <c r="AHX298" s="90"/>
      <c r="AHY298" s="90"/>
      <c r="AHZ298" s="90"/>
      <c r="AIA298" s="90"/>
      <c r="AIB298" s="90"/>
      <c r="AIC298" s="90"/>
      <c r="AID298" s="90"/>
      <c r="AIE298" s="90"/>
      <c r="AIF298" s="90"/>
      <c r="AIG298" s="90"/>
      <c r="AIH298" s="90"/>
      <c r="AII298" s="90"/>
      <c r="AIJ298" s="90"/>
      <c r="AIK298" s="90"/>
      <c r="AIL298" s="90"/>
      <c r="AIM298" s="90"/>
      <c r="AIN298" s="90"/>
      <c r="AIO298" s="90"/>
      <c r="AIP298" s="90"/>
      <c r="AIQ298" s="90"/>
      <c r="AIR298" s="90"/>
      <c r="AIS298" s="90"/>
      <c r="AIT298" s="90"/>
      <c r="AIU298" s="90"/>
      <c r="AIV298" s="90"/>
      <c r="AIW298" s="90"/>
      <c r="AIX298" s="90"/>
      <c r="AIY298" s="90"/>
      <c r="AIZ298" s="90"/>
      <c r="AJA298" s="90"/>
      <c r="AJB298" s="90"/>
      <c r="AJC298" s="90"/>
      <c r="AJD298" s="90"/>
      <c r="AJE298" s="90"/>
      <c r="AJF298" s="90"/>
      <c r="AJG298" s="90"/>
      <c r="AJH298" s="90"/>
      <c r="AJI298" s="90"/>
      <c r="AJJ298" s="90"/>
      <c r="AJK298" s="90"/>
      <c r="AJL298" s="90"/>
      <c r="AJM298" s="90"/>
      <c r="AJN298" s="90"/>
      <c r="AJO298" s="90"/>
      <c r="AJP298" s="90"/>
      <c r="AJQ298" s="90"/>
      <c r="AJR298" s="90"/>
      <c r="AJS298" s="90"/>
      <c r="AJT298" s="90"/>
      <c r="AJU298" s="90"/>
      <c r="AJV298" s="90"/>
      <c r="AJW298" s="90"/>
      <c r="AJX298" s="90"/>
      <c r="AJY298" s="90"/>
      <c r="AJZ298" s="90"/>
      <c r="AKA298" s="90"/>
      <c r="AKB298" s="90"/>
      <c r="AKC298" s="90"/>
      <c r="AKD298" s="90"/>
      <c r="AKE298" s="90"/>
      <c r="AKF298" s="90"/>
      <c r="AKG298" s="90"/>
      <c r="AKH298" s="90"/>
      <c r="AKI298" s="90"/>
      <c r="AKJ298" s="90"/>
      <c r="AKK298" s="90"/>
      <c r="AKL298" s="90"/>
      <c r="AKM298" s="90"/>
      <c r="AKN298" s="90"/>
      <c r="AKO298" s="90"/>
      <c r="AKP298" s="90"/>
      <c r="AKQ298" s="90"/>
      <c r="AKR298" s="90"/>
      <c r="AKS298" s="90"/>
      <c r="AKT298" s="90"/>
      <c r="AKU298" s="90"/>
      <c r="AKV298" s="90"/>
      <c r="AKW298" s="90"/>
      <c r="AKX298" s="90"/>
      <c r="AKY298" s="90"/>
      <c r="AKZ298" s="90"/>
      <c r="ALA298" s="90"/>
      <c r="ALB298" s="90"/>
      <c r="ALC298" s="90"/>
      <c r="ALD298" s="90"/>
      <c r="ALE298" s="90"/>
      <c r="ALF298" s="90"/>
      <c r="ALG298" s="90"/>
      <c r="ALH298" s="90"/>
      <c r="ALI298" s="90"/>
      <c r="ALJ298" s="90"/>
      <c r="ALK298" s="90"/>
      <c r="ALL298" s="90"/>
      <c r="ALM298" s="90"/>
      <c r="ALN298" s="90"/>
      <c r="ALO298" s="90"/>
      <c r="ALP298" s="90"/>
      <c r="ALQ298" s="90"/>
      <c r="ALR298" s="90"/>
      <c r="ALS298" s="90"/>
      <c r="ALT298" s="90"/>
      <c r="ALU298" s="90"/>
      <c r="ALV298" s="90"/>
      <c r="ALW298" s="90"/>
      <c r="ALX298" s="90"/>
      <c r="ALY298" s="90"/>
      <c r="ALZ298" s="90"/>
      <c r="AMA298" s="90"/>
      <c r="AMB298" s="90"/>
      <c r="AMC298" s="90"/>
      <c r="AMD298" s="90"/>
      <c r="AME298" s="90"/>
      <c r="AMF298" s="90"/>
      <c r="AMG298" s="90"/>
      <c r="AMH298" s="90"/>
    </row>
    <row r="299" spans="1:1022" ht="125.1" customHeight="1" x14ac:dyDescent="0.3">
      <c r="A299" s="430">
        <v>111</v>
      </c>
      <c r="B299" s="433" t="s">
        <v>712</v>
      </c>
      <c r="C299" s="367"/>
      <c r="D299" s="433" t="s">
        <v>231</v>
      </c>
      <c r="E299" s="433" t="s">
        <v>1652</v>
      </c>
      <c r="F299" s="401"/>
      <c r="G299" s="492"/>
      <c r="H299" s="368"/>
      <c r="I299" s="443"/>
      <c r="J299" s="136" t="s">
        <v>735</v>
      </c>
      <c r="K299" s="196" t="s">
        <v>1664</v>
      </c>
      <c r="L299" s="425"/>
      <c r="M299" s="425"/>
      <c r="N299" s="426"/>
      <c r="O299" s="369"/>
      <c r="P299" s="391"/>
      <c r="Q299" s="385"/>
      <c r="R299" s="393"/>
      <c r="S299" s="394"/>
      <c r="T299" s="385"/>
      <c r="U299" s="404"/>
      <c r="V299" s="153" t="s">
        <v>112</v>
      </c>
      <c r="W299" s="138" t="s">
        <v>1665</v>
      </c>
      <c r="X299" s="139" t="s">
        <v>1666</v>
      </c>
      <c r="Y299" s="145" t="s">
        <v>94</v>
      </c>
      <c r="Z299" s="134" t="s">
        <v>240</v>
      </c>
      <c r="AA299" s="120" t="str">
        <f t="shared" si="365"/>
        <v>Probabilidad</v>
      </c>
      <c r="AB299" s="121" t="s">
        <v>740</v>
      </c>
      <c r="AC299" s="121" t="s">
        <v>728</v>
      </c>
      <c r="AD299" s="122" t="str">
        <f t="shared" si="363"/>
        <v>30%</v>
      </c>
      <c r="AE299" s="121" t="s">
        <v>954</v>
      </c>
      <c r="AF299" s="121" t="s">
        <v>730</v>
      </c>
      <c r="AG299" s="121" t="s">
        <v>731</v>
      </c>
      <c r="AH299" s="123">
        <f>IFERROR(IF(AND(AA298="Probabilidad",AA299="Probabilidad"),(AI298-(+AI298*AD299)),IF(AND(AA299="Probabilidad",AA298="Impacto"),(AI298-(+AI298*AD299)),IF(AA299="Impacto",AI298,""))),"")</f>
        <v>0.49</v>
      </c>
      <c r="AI299" s="122">
        <f t="shared" si="364"/>
        <v>0.49</v>
      </c>
      <c r="AJ299" s="387"/>
      <c r="AK299" s="388"/>
      <c r="AL299" s="124">
        <f t="shared" si="394"/>
        <v>0.4</v>
      </c>
      <c r="AM299" s="389"/>
      <c r="AN299" s="388"/>
      <c r="AO299" s="384"/>
      <c r="AP299" s="367"/>
      <c r="AQ299" s="120" t="s">
        <v>118</v>
      </c>
      <c r="AR299" s="134" t="s">
        <v>1667</v>
      </c>
      <c r="AS299" s="134" t="s">
        <v>1668</v>
      </c>
      <c r="AT299" s="126" t="s">
        <v>1016</v>
      </c>
      <c r="AU299" s="127" t="s">
        <v>733</v>
      </c>
      <c r="AV299" s="402"/>
      <c r="AW299" s="142" t="s">
        <v>112</v>
      </c>
      <c r="AX299" s="128" t="s">
        <v>2866</v>
      </c>
      <c r="AY299" s="280" t="s">
        <v>3487</v>
      </c>
      <c r="AZ299" s="279" t="s">
        <v>3463</v>
      </c>
      <c r="BA299" s="143" t="s">
        <v>118</v>
      </c>
      <c r="BB299" s="264" t="s">
        <v>2866</v>
      </c>
      <c r="BC299" s="265" t="s">
        <v>3937</v>
      </c>
      <c r="BD299" s="266" t="s">
        <v>3938</v>
      </c>
      <c r="BE299" s="373"/>
      <c r="BF299" s="374"/>
      <c r="BG299" s="374"/>
      <c r="BH299" s="131"/>
    </row>
    <row r="300" spans="1:1022" ht="132.94999999999999" customHeight="1" x14ac:dyDescent="0.3">
      <c r="A300" s="430">
        <v>111</v>
      </c>
      <c r="B300" s="433" t="s">
        <v>712</v>
      </c>
      <c r="C300" s="367"/>
      <c r="D300" s="433" t="s">
        <v>231</v>
      </c>
      <c r="E300" s="433" t="s">
        <v>1652</v>
      </c>
      <c r="F300" s="401"/>
      <c r="G300" s="492"/>
      <c r="H300" s="368"/>
      <c r="I300" s="443"/>
      <c r="J300" s="136" t="s">
        <v>741</v>
      </c>
      <c r="K300" s="137" t="s">
        <v>1669</v>
      </c>
      <c r="L300" s="425"/>
      <c r="M300" s="425"/>
      <c r="N300" s="426"/>
      <c r="O300" s="369"/>
      <c r="P300" s="391"/>
      <c r="Q300" s="385"/>
      <c r="R300" s="393"/>
      <c r="S300" s="394"/>
      <c r="T300" s="385"/>
      <c r="U300" s="404"/>
      <c r="V300" s="153" t="s">
        <v>124</v>
      </c>
      <c r="W300" s="138" t="s">
        <v>1670</v>
      </c>
      <c r="X300" s="139" t="s">
        <v>1671</v>
      </c>
      <c r="Y300" s="145" t="s">
        <v>94</v>
      </c>
      <c r="Z300" s="134" t="s">
        <v>240</v>
      </c>
      <c r="AA300" s="120" t="str">
        <f t="shared" si="365"/>
        <v>Probabilidad</v>
      </c>
      <c r="AB300" s="121" t="s">
        <v>740</v>
      </c>
      <c r="AC300" s="121" t="s">
        <v>728</v>
      </c>
      <c r="AD300" s="122" t="str">
        <f t="shared" si="363"/>
        <v>30%</v>
      </c>
      <c r="AE300" s="121" t="s">
        <v>954</v>
      </c>
      <c r="AF300" s="121" t="s">
        <v>809</v>
      </c>
      <c r="AG300" s="121" t="s">
        <v>955</v>
      </c>
      <c r="AH300" s="123">
        <f t="shared" ref="AH300:AH304" si="404">IFERROR(IF(AND(AA299="Probabilidad",AA300="Probabilidad"),(AI299-(+AI299*AD300)),IF(AND(AA300="Probabilidad",AA299="Impacto"),(AI299-(+AI299*AD300)),IF(AA300="Impacto",AI299,""))),"")</f>
        <v>0.34299999999999997</v>
      </c>
      <c r="AI300" s="122">
        <f t="shared" si="364"/>
        <v>0.34299999999999997</v>
      </c>
      <c r="AJ300" s="387"/>
      <c r="AK300" s="388"/>
      <c r="AL300" s="124">
        <f t="shared" si="394"/>
        <v>0.4</v>
      </c>
      <c r="AM300" s="389"/>
      <c r="AN300" s="388"/>
      <c r="AO300" s="384"/>
      <c r="AP300" s="367"/>
      <c r="AQ300" s="120" t="s">
        <v>128</v>
      </c>
      <c r="AR300" s="134" t="s">
        <v>94</v>
      </c>
      <c r="AS300" s="119" t="s">
        <v>94</v>
      </c>
      <c r="AT300" s="141" t="s">
        <v>94</v>
      </c>
      <c r="AU300" s="127" t="s">
        <v>94</v>
      </c>
      <c r="AV300" s="402"/>
      <c r="AW300" s="142" t="s">
        <v>124</v>
      </c>
      <c r="AX300" s="128" t="s">
        <v>2866</v>
      </c>
      <c r="AY300" s="280" t="s">
        <v>3464</v>
      </c>
      <c r="AZ300" s="279" t="s">
        <v>3465</v>
      </c>
      <c r="BA300" s="143" t="s">
        <v>128</v>
      </c>
      <c r="BB300" s="128"/>
      <c r="BC300" s="128"/>
      <c r="BD300" s="128"/>
      <c r="BE300" s="373"/>
      <c r="BF300" s="374"/>
      <c r="BG300" s="374"/>
      <c r="BH300" s="131"/>
    </row>
    <row r="301" spans="1:1022" ht="128.1" customHeight="1" x14ac:dyDescent="0.3">
      <c r="A301" s="430">
        <v>111</v>
      </c>
      <c r="B301" s="433" t="s">
        <v>712</v>
      </c>
      <c r="C301" s="367"/>
      <c r="D301" s="433" t="s">
        <v>231</v>
      </c>
      <c r="E301" s="433" t="s">
        <v>1652</v>
      </c>
      <c r="F301" s="401"/>
      <c r="G301" s="492"/>
      <c r="H301" s="368"/>
      <c r="I301" s="443"/>
      <c r="J301" s="136" t="s">
        <v>749</v>
      </c>
      <c r="K301" s="137" t="s">
        <v>1672</v>
      </c>
      <c r="L301" s="425"/>
      <c r="M301" s="425"/>
      <c r="N301" s="426"/>
      <c r="O301" s="369"/>
      <c r="P301" s="391"/>
      <c r="Q301" s="385"/>
      <c r="R301" s="393"/>
      <c r="S301" s="394"/>
      <c r="T301" s="385"/>
      <c r="U301" s="404"/>
      <c r="V301" s="136" t="s">
        <v>131</v>
      </c>
      <c r="W301" s="138" t="s">
        <v>1673</v>
      </c>
      <c r="X301" s="139" t="s">
        <v>1674</v>
      </c>
      <c r="Y301" s="145" t="s">
        <v>1298</v>
      </c>
      <c r="Z301" s="134" t="s">
        <v>913</v>
      </c>
      <c r="AA301" s="120" t="str">
        <f t="shared" si="365"/>
        <v>Impacto</v>
      </c>
      <c r="AB301" s="121" t="s">
        <v>808</v>
      </c>
      <c r="AC301" s="121" t="s">
        <v>728</v>
      </c>
      <c r="AD301" s="122" t="str">
        <f t="shared" si="363"/>
        <v>25%</v>
      </c>
      <c r="AE301" s="121" t="s">
        <v>729</v>
      </c>
      <c r="AF301" s="121" t="s">
        <v>730</v>
      </c>
      <c r="AG301" s="121" t="s">
        <v>731</v>
      </c>
      <c r="AH301" s="123">
        <f t="shared" si="404"/>
        <v>0.34299999999999997</v>
      </c>
      <c r="AI301" s="122">
        <f t="shared" si="364"/>
        <v>0.34299999999999997</v>
      </c>
      <c r="AJ301" s="387"/>
      <c r="AK301" s="388"/>
      <c r="AL301" s="124">
        <f t="shared" si="394"/>
        <v>0.30000000000000004</v>
      </c>
      <c r="AM301" s="389"/>
      <c r="AN301" s="388"/>
      <c r="AO301" s="384"/>
      <c r="AP301" s="367"/>
      <c r="AQ301" s="120" t="s">
        <v>136</v>
      </c>
      <c r="AR301" s="134" t="s">
        <v>94</v>
      </c>
      <c r="AS301" s="134" t="s">
        <v>94</v>
      </c>
      <c r="AT301" s="134" t="s">
        <v>94</v>
      </c>
      <c r="AU301" s="134" t="s">
        <v>94</v>
      </c>
      <c r="AV301" s="402"/>
      <c r="AW301" s="142" t="s">
        <v>131</v>
      </c>
      <c r="AX301" s="264" t="s">
        <v>2866</v>
      </c>
      <c r="AY301" s="265" t="s">
        <v>3316</v>
      </c>
      <c r="AZ301" s="265" t="s">
        <v>3307</v>
      </c>
      <c r="BA301" s="143" t="s">
        <v>136</v>
      </c>
      <c r="BB301" s="128"/>
      <c r="BC301" s="128"/>
      <c r="BD301" s="128"/>
      <c r="BE301" s="373"/>
      <c r="BF301" s="374"/>
      <c r="BG301" s="374"/>
      <c r="BH301" s="131"/>
    </row>
    <row r="302" spans="1:1022" ht="96.95" customHeight="1" x14ac:dyDescent="0.3">
      <c r="A302" s="430">
        <v>111</v>
      </c>
      <c r="B302" s="433" t="s">
        <v>712</v>
      </c>
      <c r="C302" s="367"/>
      <c r="D302" s="433" t="s">
        <v>231</v>
      </c>
      <c r="E302" s="433" t="s">
        <v>1652</v>
      </c>
      <c r="F302" s="401"/>
      <c r="G302" s="492"/>
      <c r="H302" s="368"/>
      <c r="I302" s="443"/>
      <c r="J302" s="136" t="s">
        <v>756</v>
      </c>
      <c r="K302" s="137"/>
      <c r="L302" s="425"/>
      <c r="M302" s="425"/>
      <c r="N302" s="426"/>
      <c r="O302" s="369"/>
      <c r="P302" s="391"/>
      <c r="Q302" s="385"/>
      <c r="R302" s="393"/>
      <c r="S302" s="394"/>
      <c r="T302" s="385"/>
      <c r="U302" s="404"/>
      <c r="V302" s="136" t="s">
        <v>139</v>
      </c>
      <c r="W302" s="138"/>
      <c r="X302" s="139"/>
      <c r="Y302" s="145"/>
      <c r="Z302" s="134"/>
      <c r="AA302" s="120" t="str">
        <f t="shared" si="365"/>
        <v/>
      </c>
      <c r="AB302" s="121"/>
      <c r="AC302" s="121"/>
      <c r="AD302" s="122" t="str">
        <f t="shared" si="363"/>
        <v/>
      </c>
      <c r="AE302" s="121"/>
      <c r="AF302" s="121"/>
      <c r="AG302" s="121"/>
      <c r="AH302" s="123" t="str">
        <f t="shared" si="404"/>
        <v/>
      </c>
      <c r="AI302" s="122" t="str">
        <f t="shared" si="364"/>
        <v/>
      </c>
      <c r="AJ302" s="387"/>
      <c r="AK302" s="388"/>
      <c r="AL302" s="124" t="str">
        <f t="shared" si="394"/>
        <v/>
      </c>
      <c r="AM302" s="389"/>
      <c r="AN302" s="388"/>
      <c r="AO302" s="384"/>
      <c r="AP302" s="367"/>
      <c r="AQ302" s="120" t="s">
        <v>145</v>
      </c>
      <c r="AR302" s="134"/>
      <c r="AS302" s="134"/>
      <c r="AT302" s="134"/>
      <c r="AU302" s="134"/>
      <c r="AV302" s="402"/>
      <c r="AW302" s="142" t="s">
        <v>139</v>
      </c>
      <c r="AX302" s="128"/>
      <c r="AY302" s="129"/>
      <c r="AZ302" s="130"/>
      <c r="BA302" s="143" t="s">
        <v>145</v>
      </c>
      <c r="BB302" s="128"/>
      <c r="BC302" s="128"/>
      <c r="BD302" s="128"/>
      <c r="BE302" s="373"/>
      <c r="BF302" s="374"/>
      <c r="BG302" s="374"/>
      <c r="BH302" s="131"/>
    </row>
    <row r="303" spans="1:1022" ht="59.1" customHeight="1" x14ac:dyDescent="0.3">
      <c r="A303" s="430">
        <v>111</v>
      </c>
      <c r="B303" s="433" t="s">
        <v>712</v>
      </c>
      <c r="C303" s="367"/>
      <c r="D303" s="433" t="s">
        <v>231</v>
      </c>
      <c r="E303" s="433" t="s">
        <v>1652</v>
      </c>
      <c r="F303" s="401"/>
      <c r="G303" s="492"/>
      <c r="H303" s="368"/>
      <c r="I303" s="443"/>
      <c r="J303" s="136" t="s">
        <v>757</v>
      </c>
      <c r="K303" s="137"/>
      <c r="L303" s="425"/>
      <c r="M303" s="425"/>
      <c r="N303" s="426"/>
      <c r="O303" s="369"/>
      <c r="P303" s="391"/>
      <c r="Q303" s="385"/>
      <c r="R303" s="393"/>
      <c r="S303" s="394"/>
      <c r="T303" s="385"/>
      <c r="U303" s="404"/>
      <c r="V303" s="136" t="s">
        <v>150</v>
      </c>
      <c r="W303" s="138"/>
      <c r="X303" s="139"/>
      <c r="Y303" s="145"/>
      <c r="Z303" s="138"/>
      <c r="AA303" s="120" t="str">
        <f t="shared" si="365"/>
        <v/>
      </c>
      <c r="AB303" s="121"/>
      <c r="AC303" s="121"/>
      <c r="AD303" s="122" t="str">
        <f t="shared" si="363"/>
        <v/>
      </c>
      <c r="AE303" s="121"/>
      <c r="AF303" s="121"/>
      <c r="AG303" s="121"/>
      <c r="AH303" s="123" t="str">
        <f t="shared" si="404"/>
        <v/>
      </c>
      <c r="AI303" s="122" t="str">
        <f t="shared" si="364"/>
        <v/>
      </c>
      <c r="AJ303" s="387"/>
      <c r="AK303" s="388"/>
      <c r="AL303" s="124" t="str">
        <f t="shared" si="394"/>
        <v/>
      </c>
      <c r="AM303" s="389"/>
      <c r="AN303" s="388"/>
      <c r="AO303" s="384"/>
      <c r="AP303" s="367"/>
      <c r="AQ303" s="120" t="s">
        <v>155</v>
      </c>
      <c r="AR303" s="119"/>
      <c r="AS303" s="119"/>
      <c r="AT303" s="126"/>
      <c r="AU303" s="119"/>
      <c r="AV303" s="402"/>
      <c r="AW303" s="142" t="s">
        <v>150</v>
      </c>
      <c r="AX303" s="128"/>
      <c r="AY303" s="129"/>
      <c r="AZ303" s="130"/>
      <c r="BA303" s="143" t="s">
        <v>155</v>
      </c>
      <c r="BB303" s="128"/>
      <c r="BC303" s="128"/>
      <c r="BD303" s="128"/>
      <c r="BE303" s="373"/>
      <c r="BF303" s="374"/>
      <c r="BG303" s="374"/>
      <c r="BH303" s="131"/>
    </row>
    <row r="304" spans="1:1022" ht="23.1" customHeight="1" x14ac:dyDescent="0.3">
      <c r="A304" s="431">
        <v>111</v>
      </c>
      <c r="B304" s="434" t="s">
        <v>712</v>
      </c>
      <c r="C304" s="367"/>
      <c r="D304" s="434" t="s">
        <v>231</v>
      </c>
      <c r="E304" s="434" t="s">
        <v>1652</v>
      </c>
      <c r="F304" s="401"/>
      <c r="G304" s="493"/>
      <c r="H304" s="368"/>
      <c r="I304" s="443"/>
      <c r="J304" s="136" t="s">
        <v>758</v>
      </c>
      <c r="K304" s="137"/>
      <c r="L304" s="425"/>
      <c r="M304" s="425"/>
      <c r="N304" s="426"/>
      <c r="O304" s="369"/>
      <c r="P304" s="392"/>
      <c r="Q304" s="385"/>
      <c r="R304" s="393"/>
      <c r="S304" s="394"/>
      <c r="T304" s="385"/>
      <c r="U304" s="405"/>
      <c r="V304" s="136" t="s">
        <v>161</v>
      </c>
      <c r="W304" s="138"/>
      <c r="X304" s="139"/>
      <c r="Y304" s="145"/>
      <c r="Z304" s="138"/>
      <c r="AA304" s="120" t="str">
        <f t="shared" si="365"/>
        <v/>
      </c>
      <c r="AB304" s="121"/>
      <c r="AC304" s="121"/>
      <c r="AD304" s="122" t="str">
        <f t="shared" si="363"/>
        <v/>
      </c>
      <c r="AE304" s="121"/>
      <c r="AF304" s="121"/>
      <c r="AG304" s="121"/>
      <c r="AH304" s="123" t="str">
        <f t="shared" si="404"/>
        <v/>
      </c>
      <c r="AI304" s="122" t="str">
        <f t="shared" si="364"/>
        <v/>
      </c>
      <c r="AJ304" s="387"/>
      <c r="AK304" s="388"/>
      <c r="AL304" s="124" t="str">
        <f t="shared" si="394"/>
        <v/>
      </c>
      <c r="AM304" s="389"/>
      <c r="AN304" s="388"/>
      <c r="AO304" s="384"/>
      <c r="AP304" s="367"/>
      <c r="AQ304" s="120" t="s">
        <v>162</v>
      </c>
      <c r="AR304" s="119"/>
      <c r="AS304" s="119"/>
      <c r="AT304" s="126"/>
      <c r="AU304" s="119"/>
      <c r="AV304" s="402"/>
      <c r="AW304" s="142" t="s">
        <v>161</v>
      </c>
      <c r="AX304" s="128"/>
      <c r="AY304" s="129"/>
      <c r="AZ304" s="130"/>
      <c r="BA304" s="143" t="s">
        <v>162</v>
      </c>
      <c r="BB304" s="128"/>
      <c r="BC304" s="128"/>
      <c r="BD304" s="128"/>
      <c r="BE304" s="373"/>
      <c r="BF304" s="374"/>
      <c r="BG304" s="374"/>
      <c r="BH304" s="131"/>
    </row>
    <row r="305" spans="1:1023" s="144" customFormat="1" ht="135" customHeight="1" x14ac:dyDescent="0.25">
      <c r="A305" s="429">
        <v>112</v>
      </c>
      <c r="B305" s="432" t="s">
        <v>712</v>
      </c>
      <c r="C305" s="367" t="s">
        <v>713</v>
      </c>
      <c r="D305" s="432" t="s">
        <v>231</v>
      </c>
      <c r="E305" s="432" t="s">
        <v>1652</v>
      </c>
      <c r="F305" s="401" t="s">
        <v>1653</v>
      </c>
      <c r="G305" s="412" t="s">
        <v>1675</v>
      </c>
      <c r="H305" s="415" t="str">
        <f>IF(B305="Seguridad_Información","Posibilidad de "&amp;C305&amp;"con "&amp;M305&amp;" "&amp;"por"&amp;" "&amp;I305&amp;" "&amp;"debido a"&amp;" "&amp;L305,"Posibilidad de"&amp;" "&amp;M305&amp;" "&amp;"por"&amp;" "&amp;I305&amp;" debido a"&amp;" "&amp;L305)</f>
        <v>Posibilidad de Afectación Económica y Reputacional por que las entidades de registro no realicen las inscripciones ordenadas por la entidad en virtud de su función como administrador debido a  desconocimiento, interpretación errónea y seguimiento al registro de anotaciones</v>
      </c>
      <c r="I305" s="418" t="s">
        <v>1676</v>
      </c>
      <c r="J305" s="136" t="s">
        <v>717</v>
      </c>
      <c r="K305" s="137" t="s">
        <v>1677</v>
      </c>
      <c r="L305" s="418" t="s">
        <v>1678</v>
      </c>
      <c r="M305" s="418" t="s">
        <v>763</v>
      </c>
      <c r="N305" s="406" t="s">
        <v>1679</v>
      </c>
      <c r="O305" s="369" t="s">
        <v>722</v>
      </c>
      <c r="P305" s="390" t="str">
        <f>IF(OR($O305=[3]Tabla_Probabilidad!$D$30,$O305=[3]Tabla_Probabilidad!$D$32,$O305=[3]Tabla_Probabilidad!$J$32),"Muy Baja",IF(OR($O305=[3]Tabla_Probabilidad!$E$30,$O305=[3]Tabla_Probabilidad!$E$32,$O305=[3]Tabla_Probabilidad!$K$32),"Baja",IF(OR($O305=[3]Tabla_Probabilidad!$F$30,$O305=[3]Tabla_Probabilidad!$F$32,$O305=[3]Tabla_Probabilidad!$L$32),"Media",IF(OR($O305=[3]Tabla_Probabilidad!$G$30,$O305=[3]Tabla_Probabilidad!$G$32,$O305=[3]Tabla_Probabilidad!$M$32),"Alta",IF(OR($O305=[3]Tabla_Probabilidad!$H$30,$O305=[3]Tabla_Probabilidad!$H$32,$O305=[3]Tabla_Probabilidad!$N$32),"Muy Alta","")))))</f>
        <v>Media</v>
      </c>
      <c r="Q305" s="385">
        <f t="shared" ref="Q305" si="405">IF(P305="","",IF(P305="Muy Baja",0.2,IF(P305="Baja",0.4,IF(P305="Media",0.6,IF(P305="Alta",0.8,IF(P305="Muy Alta",1,))))))</f>
        <v>0.6</v>
      </c>
      <c r="R305" s="393" t="s">
        <v>766</v>
      </c>
      <c r="S305" s="394" t="str">
        <f>IF(OR($R305=[3]Tabla_Impacto!$D$24,$R305=[3]Tabla_Impacto!$D$27,$R305=[3]Tabla_Impacto!$J$24,$R305=[3]Tabla_Impacto!$P$26,$R305=[3]Tabla_Impacto!$V$26,$R305=[3]Tabla_Impacto!$AB$26),"Leve",IF(OR($R305=[3]Tabla_Impacto!$E$24,$R305=[3]Tabla_Impacto!$E$27,$R305=[3]Tabla_Impacto!$K$24,$R305=[3]Tabla_Impacto!$Q$26,$R305=[3]Tabla_Impacto!$W$26,$R305=[3]Tabla_Impacto!$AC$26),"Menor",IF(OR($R305=[3]Tabla_Impacto!$F$24,$R305=[3]Tabla_Impacto!$F$27,$R305=[3]Tabla_Impacto!$L$24,$R305=[3]Tabla_Impacto!$R$26,$R305=[3]Tabla_Impacto!$X$26,$R305=[3]Tabla_Impacto!$AD$26),"Moderado",IF(OR($R305=[3]Tabla_Impacto!$G$24,$R305=[3]Tabla_Impacto!$G$27,$R305=[3]Tabla_Impacto!$M$24,$R305=[3]Tabla_Impacto!$S$26,$R305=[3]Tabla_Impacto!$Y$26,$R305=[3]Tabla_Impacto!$AE$26),"Mayor",IF(OR($R305=[3]Tabla_Impacto!$H$24,$R305=[3]Tabla_Impacto!$H$27,$R305=[3]Tabla_Impacto!$N$24,$R305=[3]Tabla_Impacto!$T$26,$R305=[3]Tabla_Impacto!$Z$26,$R305=[3]Tabla_Impacto!$AF$26),"Catastrófico","")))))</f>
        <v>Mayor</v>
      </c>
      <c r="T305" s="385">
        <f t="shared" ref="T305" si="406">IF(S305="","",IF(S305="Leve",0.2,IF(S305="Menor",0.4,IF(S305="Moderado",0.6,IF(S305="Mayor",0.8,IF(S305="Catastrófico",1,))))))</f>
        <v>0.8</v>
      </c>
      <c r="U305" s="386" t="str">
        <f t="shared" ref="U305" si="407">IF(OR(AND(P305="Muy Baja",S305="Leve"),AND(P305="Muy Baja",S305="Menor"),AND(P305="Baja",S305="Leve")),"Bajo",IF(OR(AND(P305="Muy baja",S305="Moderado"),AND(P305="Baja",S305="Menor"),AND(P305="Baja",S305="Moderado"),AND(P305="Media",S305="Leve"),AND(P305="Media",S305="Menor"),AND(P305="Media",S305="Moderado"),AND(P305="Alta",S305="Leve"),AND(P305="Alta",S305="Menor")),"Moderado",IF(OR(AND(P305="Muy Baja",S305="Mayor"),AND(P305="Baja",S305="Mayor"),AND(P305="Media",S305="Mayor"),AND(P305="Alta",S305="Moderado"),AND(P305="Alta",S305="Mayor"),AND(P305="Muy Alta",S305="Leve"),AND(P305="Muy Alta",S305="Menor"),AND(P305="Muy Alta",S305="Moderado"),AND(P305="Muy Alta",S305="Mayor")),"Alto",IF(OR(AND(P305="Muy Baja",S305="Catastrófico"),AND(P305="Baja",S305="Catastrófico"),AND(P305="Media",S305="Catastrófico"),AND(P305="Alta",S305="Catastrófico"),AND(P305="Muy Alta",S305="Catastrófico")),"Extremo",""))))</f>
        <v>Alto</v>
      </c>
      <c r="V305" s="136" t="s">
        <v>91</v>
      </c>
      <c r="W305" s="138" t="s">
        <v>1680</v>
      </c>
      <c r="X305" s="139" t="s">
        <v>1681</v>
      </c>
      <c r="Y305" s="145" t="s">
        <v>1682</v>
      </c>
      <c r="Z305" s="140" t="s">
        <v>800</v>
      </c>
      <c r="AA305" s="120" t="str">
        <f t="shared" si="365"/>
        <v>Probabilidad</v>
      </c>
      <c r="AB305" s="121" t="s">
        <v>740</v>
      </c>
      <c r="AC305" s="121" t="s">
        <v>728</v>
      </c>
      <c r="AD305" s="122" t="str">
        <f t="shared" si="363"/>
        <v>30%</v>
      </c>
      <c r="AE305" s="121" t="s">
        <v>729</v>
      </c>
      <c r="AF305" s="121" t="s">
        <v>730</v>
      </c>
      <c r="AG305" s="121" t="s">
        <v>731</v>
      </c>
      <c r="AH305" s="123">
        <f>IFERROR(IF(AA305="Probabilidad",(Q305-(+Q305*AD305)),IF(AA305="Impacto",Q305,"")),"")</f>
        <v>0.42</v>
      </c>
      <c r="AI305" s="122">
        <f t="shared" si="364"/>
        <v>0.42</v>
      </c>
      <c r="AJ305" s="387" t="str">
        <f t="shared" ref="AJ305" si="408">IFERROR(IF(AK305="","",IF(AK305&lt;=0.2,"Muy Baja",IF(AK305&lt;=0.4,"Baja",IF(AK305&lt;=0.6,"Media",IF(AK305&lt;=0.8,"Alta","Muy Alta"))))),"")</f>
        <v>Baja</v>
      </c>
      <c r="AK305" s="388">
        <f t="shared" ref="AK305" si="409">IFERROR(LOOKUP(MAX(AI305:AI311)+1,(AI305:AI311)),"")</f>
        <v>0.29399999999999998</v>
      </c>
      <c r="AL305" s="124">
        <f>IFERROR(IF(AA305="Impacto",(T305-(+T305*AD305)),IF(AA305="Probabilidad",T305,"")),"")</f>
        <v>0.8</v>
      </c>
      <c r="AM305" s="389" t="str">
        <f t="shared" ref="AM305" si="410">IFERROR(IF(AN305="","",IF(AN305&lt;=0.2,"Leve",IF(AN305&lt;=0.4,"Menor",IF(AN305&lt;=0.6,"Moderado",IF(AN305&lt;=0.8,"Mayor","Catastrófico"))))),"")</f>
        <v>Mayor</v>
      </c>
      <c r="AN305" s="388">
        <f t="shared" ref="AN305" si="411">IFERROR(LOOKUP(MAX(AL305:AL311)+1,(AL305:AL311)),"")</f>
        <v>0.8</v>
      </c>
      <c r="AO305" s="384" t="str">
        <f t="shared" ref="AO305" si="412">IFERROR(IF(OR(AND(AJ305="Muy Baja",AM305="Leve"),AND(AJ305="Muy Baja",AM305="Menor"),AND(AJ305="Baja",AM305="Leve")),"Bajo",IF(OR(AND(AJ305="Muy baja",AM305="Moderado"),AND(AJ305="Baja",AM305="Menor"),AND(AJ305="Baja",AM305="Moderado"),AND(AJ305="Media",AM305="Leve"),AND(AJ305="Media",AM305="Menor"),AND(AJ305="Media",AM305="Moderado"),AND(AJ305="Alta",AM305="Leve"),AND(AJ305="Alta",AM305="Menor")),"Moderado",IF(OR(AND(AJ305="Muy Baja",AM305="Mayor"),AND(AJ305="Baja",AM305="Mayor"),AND(AJ305="Media",AM305="Mayor"),AND(AJ305="Alta",AM305="Moderado"),AND(AJ305="Alta",AM305="Mayor"),AND(AJ305="Muy Alta",AM305="Leve"),AND(AJ305="Muy Alta",AM305="Menor"),AND(AJ305="Muy Alta",AM305="Moderado"),AND(AJ305="Muy Alta",AM305="Mayor")),"Alto",IF(OR(AND(AJ305="Muy Baja",AM305="Catastrófico"),AND(AJ305="Baja",AM305="Catastrófico"),AND(AJ305="Media",AM305="Catastrófico"),AND(AJ305="Alta",AM305="Catastrófico"),AND(AJ305="Muy Alta",AM305="Catastrófico")),"Extremo","")))),"")</f>
        <v>Alto</v>
      </c>
      <c r="AP305" s="367" t="s">
        <v>104</v>
      </c>
      <c r="AQ305" s="120" t="s">
        <v>105</v>
      </c>
      <c r="AR305" s="134" t="s">
        <v>1683</v>
      </c>
      <c r="AS305" s="134" t="s">
        <v>800</v>
      </c>
      <c r="AT305" s="141" t="s">
        <v>1046</v>
      </c>
      <c r="AU305" s="127" t="s">
        <v>733</v>
      </c>
      <c r="AV305" s="370" t="s">
        <v>1684</v>
      </c>
      <c r="AW305" s="142" t="s">
        <v>91</v>
      </c>
      <c r="AX305" s="128" t="s">
        <v>2866</v>
      </c>
      <c r="AY305" s="320" t="s">
        <v>3860</v>
      </c>
      <c r="AZ305" s="320" t="s">
        <v>3842</v>
      </c>
      <c r="BA305" s="143" t="s">
        <v>105</v>
      </c>
      <c r="BB305" s="264" t="s">
        <v>2866</v>
      </c>
      <c r="BC305" s="266" t="s">
        <v>3939</v>
      </c>
      <c r="BD305" s="265" t="s">
        <v>3940</v>
      </c>
      <c r="BE305" s="373" t="s">
        <v>2891</v>
      </c>
      <c r="BF305" s="374"/>
      <c r="BG305" s="374"/>
      <c r="BH305" s="131"/>
      <c r="BI305" s="90"/>
      <c r="BJ305" s="90"/>
      <c r="BK305" s="90"/>
      <c r="BL305" s="90"/>
      <c r="BM305" s="90"/>
      <c r="BN305" s="90"/>
      <c r="BO305" s="90"/>
      <c r="BP305" s="90"/>
      <c r="BQ305" s="90"/>
      <c r="BR305" s="90"/>
      <c r="BS305" s="90"/>
      <c r="BT305" s="90"/>
      <c r="BU305" s="90"/>
      <c r="BV305" s="90"/>
      <c r="BW305" s="90"/>
      <c r="BX305" s="90"/>
      <c r="BY305" s="90"/>
      <c r="BZ305" s="90"/>
      <c r="CA305" s="90"/>
      <c r="CB305" s="90"/>
      <c r="CC305" s="90"/>
      <c r="CD305" s="90"/>
      <c r="CE305" s="90"/>
      <c r="CF305" s="90"/>
      <c r="CG305" s="90"/>
      <c r="CH305" s="90"/>
      <c r="CI305" s="90"/>
      <c r="CJ305" s="90"/>
      <c r="CK305" s="90"/>
      <c r="CL305" s="90"/>
      <c r="CM305" s="90"/>
      <c r="CN305" s="90"/>
      <c r="CO305" s="90"/>
      <c r="CP305" s="90"/>
      <c r="CQ305" s="90"/>
      <c r="CR305" s="90"/>
      <c r="CS305" s="90"/>
      <c r="CT305" s="90"/>
      <c r="CU305" s="90"/>
      <c r="CV305" s="90"/>
      <c r="CW305" s="90"/>
      <c r="CX305" s="90"/>
      <c r="CY305" s="90"/>
      <c r="CZ305" s="90"/>
      <c r="DA305" s="90"/>
      <c r="DB305" s="90"/>
      <c r="DC305" s="90"/>
      <c r="DD305" s="90"/>
      <c r="DE305" s="90"/>
      <c r="DF305" s="90"/>
      <c r="DG305" s="90"/>
      <c r="DH305" s="90"/>
      <c r="DI305" s="90"/>
      <c r="DJ305" s="90"/>
      <c r="DK305" s="90"/>
      <c r="DL305" s="90"/>
      <c r="DM305" s="90"/>
      <c r="DN305" s="90"/>
      <c r="DO305" s="90"/>
      <c r="DP305" s="90"/>
      <c r="DQ305" s="90"/>
      <c r="DR305" s="90"/>
      <c r="DS305" s="90"/>
      <c r="DT305" s="90"/>
      <c r="DU305" s="90"/>
      <c r="DV305" s="90"/>
      <c r="DW305" s="90"/>
      <c r="DX305" s="90"/>
      <c r="DY305" s="90"/>
      <c r="DZ305" s="90"/>
      <c r="EA305" s="90"/>
      <c r="EB305" s="90"/>
      <c r="EC305" s="90"/>
      <c r="ED305" s="90"/>
      <c r="EE305" s="90"/>
      <c r="EF305" s="90"/>
      <c r="EG305" s="90"/>
      <c r="EH305" s="90"/>
      <c r="EI305" s="90"/>
      <c r="EJ305" s="90"/>
      <c r="EK305" s="90"/>
      <c r="EL305" s="90"/>
      <c r="EM305" s="90"/>
      <c r="EN305" s="90"/>
      <c r="EO305" s="90"/>
      <c r="EP305" s="90"/>
      <c r="EQ305" s="90"/>
      <c r="ER305" s="90"/>
      <c r="ES305" s="90"/>
      <c r="ET305" s="90"/>
      <c r="EU305" s="90"/>
      <c r="EV305" s="90"/>
      <c r="EW305" s="90"/>
      <c r="EX305" s="90"/>
      <c r="EY305" s="90"/>
      <c r="EZ305" s="90"/>
      <c r="FA305" s="90"/>
      <c r="FB305" s="90"/>
      <c r="FC305" s="90"/>
      <c r="FD305" s="90"/>
      <c r="FE305" s="90"/>
      <c r="FF305" s="90"/>
      <c r="FG305" s="90"/>
      <c r="FH305" s="90"/>
      <c r="FI305" s="90"/>
      <c r="FJ305" s="90"/>
      <c r="FK305" s="90"/>
      <c r="FL305" s="90"/>
      <c r="FM305" s="90"/>
      <c r="FN305" s="90"/>
      <c r="FO305" s="90"/>
      <c r="FP305" s="90"/>
      <c r="FQ305" s="90"/>
      <c r="FR305" s="90"/>
      <c r="FS305" s="90"/>
      <c r="FT305" s="90"/>
      <c r="FU305" s="90"/>
      <c r="FV305" s="90"/>
      <c r="FW305" s="90"/>
      <c r="FX305" s="90"/>
      <c r="FY305" s="90"/>
      <c r="FZ305" s="90"/>
      <c r="GA305" s="90"/>
      <c r="GB305" s="90"/>
      <c r="GC305" s="90"/>
      <c r="GD305" s="90"/>
      <c r="GE305" s="90"/>
      <c r="GF305" s="90"/>
      <c r="GG305" s="90"/>
      <c r="GH305" s="90"/>
      <c r="GI305" s="90"/>
      <c r="GJ305" s="90"/>
      <c r="GK305" s="90"/>
      <c r="GL305" s="90"/>
      <c r="GM305" s="90"/>
      <c r="GN305" s="90"/>
      <c r="GO305" s="90"/>
      <c r="GP305" s="90"/>
      <c r="GQ305" s="90"/>
      <c r="GR305" s="90"/>
      <c r="GS305" s="90"/>
      <c r="GT305" s="90"/>
      <c r="GU305" s="90"/>
      <c r="GV305" s="90"/>
      <c r="GW305" s="90"/>
      <c r="GX305" s="90"/>
      <c r="GY305" s="90"/>
      <c r="GZ305" s="90"/>
      <c r="HA305" s="90"/>
      <c r="HB305" s="90"/>
      <c r="HC305" s="90"/>
      <c r="HD305" s="90"/>
      <c r="HE305" s="90"/>
      <c r="HF305" s="90"/>
      <c r="HG305" s="90"/>
      <c r="HH305" s="90"/>
      <c r="HI305" s="90"/>
      <c r="HJ305" s="90"/>
      <c r="HK305" s="90"/>
      <c r="HL305" s="90"/>
      <c r="HM305" s="90"/>
      <c r="HN305" s="90"/>
      <c r="HO305" s="90"/>
      <c r="HP305" s="90"/>
      <c r="HQ305" s="90"/>
      <c r="HR305" s="90"/>
      <c r="HS305" s="90"/>
      <c r="HT305" s="90"/>
      <c r="HU305" s="90"/>
      <c r="HV305" s="90"/>
      <c r="HW305" s="90"/>
      <c r="HX305" s="90"/>
      <c r="HY305" s="90"/>
      <c r="HZ305" s="90"/>
      <c r="IA305" s="90"/>
      <c r="IB305" s="90"/>
      <c r="IC305" s="90"/>
      <c r="ID305" s="90"/>
      <c r="IE305" s="90"/>
      <c r="IF305" s="90"/>
      <c r="IG305" s="90"/>
      <c r="IH305" s="90"/>
      <c r="II305" s="90"/>
      <c r="IJ305" s="90"/>
      <c r="IK305" s="90"/>
      <c r="IL305" s="90"/>
      <c r="IM305" s="90"/>
      <c r="IN305" s="90"/>
      <c r="IO305" s="90"/>
      <c r="IP305" s="90"/>
      <c r="IQ305" s="90"/>
      <c r="IR305" s="90"/>
      <c r="IS305" s="90"/>
      <c r="IT305" s="90"/>
      <c r="IU305" s="90"/>
      <c r="IV305" s="90"/>
      <c r="IW305" s="90"/>
      <c r="IX305" s="90"/>
      <c r="IY305" s="90"/>
      <c r="IZ305" s="90"/>
      <c r="JA305" s="90"/>
      <c r="JB305" s="90"/>
      <c r="JC305" s="90"/>
      <c r="JD305" s="90"/>
      <c r="JE305" s="90"/>
      <c r="JF305" s="90"/>
      <c r="JG305" s="90"/>
      <c r="JH305" s="90"/>
      <c r="JI305" s="90"/>
      <c r="JJ305" s="90"/>
      <c r="JK305" s="90"/>
      <c r="JL305" s="90"/>
      <c r="JM305" s="90"/>
      <c r="JN305" s="90"/>
      <c r="JO305" s="90"/>
      <c r="JP305" s="90"/>
      <c r="JQ305" s="90"/>
      <c r="JR305" s="90"/>
      <c r="JS305" s="90"/>
      <c r="JT305" s="90"/>
      <c r="JU305" s="90"/>
      <c r="JV305" s="90"/>
      <c r="JW305" s="90"/>
      <c r="JX305" s="90"/>
      <c r="JY305" s="90"/>
      <c r="JZ305" s="90"/>
      <c r="KA305" s="90"/>
      <c r="KB305" s="90"/>
      <c r="KC305" s="90"/>
      <c r="KD305" s="90"/>
      <c r="KE305" s="90"/>
      <c r="KF305" s="90"/>
      <c r="KG305" s="90"/>
      <c r="KH305" s="90"/>
      <c r="KI305" s="90"/>
      <c r="KJ305" s="90"/>
      <c r="KK305" s="90"/>
      <c r="KL305" s="90"/>
      <c r="KM305" s="90"/>
      <c r="KN305" s="90"/>
      <c r="KO305" s="90"/>
      <c r="KP305" s="90"/>
      <c r="KQ305" s="90"/>
      <c r="KR305" s="90"/>
      <c r="KS305" s="90"/>
      <c r="KT305" s="90"/>
      <c r="KU305" s="90"/>
      <c r="KV305" s="90"/>
      <c r="KW305" s="90"/>
      <c r="KX305" s="90"/>
      <c r="KY305" s="90"/>
      <c r="KZ305" s="90"/>
      <c r="LA305" s="90"/>
      <c r="LB305" s="90"/>
      <c r="LC305" s="90"/>
      <c r="LD305" s="90"/>
      <c r="LE305" s="90"/>
      <c r="LF305" s="90"/>
      <c r="LG305" s="90"/>
      <c r="LH305" s="90"/>
      <c r="LI305" s="90"/>
      <c r="LJ305" s="90"/>
      <c r="LK305" s="90"/>
      <c r="LL305" s="90"/>
      <c r="LM305" s="90"/>
      <c r="LN305" s="90"/>
      <c r="LO305" s="90"/>
      <c r="LP305" s="90"/>
      <c r="LQ305" s="90"/>
      <c r="LR305" s="90"/>
      <c r="LS305" s="90"/>
      <c r="LT305" s="90"/>
      <c r="LU305" s="90"/>
      <c r="LV305" s="90"/>
      <c r="LW305" s="90"/>
      <c r="LX305" s="90"/>
      <c r="LY305" s="90"/>
      <c r="LZ305" s="90"/>
      <c r="MA305" s="90"/>
      <c r="MB305" s="90"/>
      <c r="MC305" s="90"/>
      <c r="MD305" s="90"/>
      <c r="ME305" s="90"/>
      <c r="MF305" s="90"/>
      <c r="MG305" s="90"/>
      <c r="MH305" s="90"/>
      <c r="MI305" s="90"/>
      <c r="MJ305" s="90"/>
      <c r="MK305" s="90"/>
      <c r="ML305" s="90"/>
      <c r="MM305" s="90"/>
      <c r="MN305" s="90"/>
      <c r="MO305" s="90"/>
      <c r="MP305" s="90"/>
      <c r="MQ305" s="90"/>
      <c r="MR305" s="90"/>
      <c r="MS305" s="90"/>
      <c r="MT305" s="90"/>
      <c r="MU305" s="90"/>
      <c r="MV305" s="90"/>
      <c r="MW305" s="90"/>
      <c r="MX305" s="90"/>
      <c r="MY305" s="90"/>
      <c r="MZ305" s="90"/>
      <c r="NA305" s="90"/>
      <c r="NB305" s="90"/>
      <c r="NC305" s="90"/>
      <c r="ND305" s="90"/>
      <c r="NE305" s="90"/>
      <c r="NF305" s="90"/>
      <c r="NG305" s="90"/>
      <c r="NH305" s="90"/>
      <c r="NI305" s="90"/>
      <c r="NJ305" s="90"/>
      <c r="NK305" s="90"/>
      <c r="NL305" s="90"/>
      <c r="NM305" s="90"/>
      <c r="NN305" s="90"/>
      <c r="NO305" s="90"/>
      <c r="NP305" s="90"/>
      <c r="NQ305" s="90"/>
      <c r="NR305" s="90"/>
      <c r="NS305" s="90"/>
      <c r="NT305" s="90"/>
      <c r="NU305" s="90"/>
      <c r="NV305" s="90"/>
      <c r="NW305" s="90"/>
      <c r="NX305" s="90"/>
      <c r="NY305" s="90"/>
      <c r="NZ305" s="90"/>
      <c r="OA305" s="90"/>
      <c r="OB305" s="90"/>
      <c r="OC305" s="90"/>
      <c r="OD305" s="90"/>
      <c r="OE305" s="90"/>
      <c r="OF305" s="90"/>
      <c r="OG305" s="90"/>
      <c r="OH305" s="90"/>
      <c r="OI305" s="90"/>
      <c r="OJ305" s="90"/>
      <c r="OK305" s="90"/>
      <c r="OL305" s="90"/>
      <c r="OM305" s="90"/>
      <c r="ON305" s="90"/>
      <c r="OO305" s="90"/>
      <c r="OP305" s="90"/>
      <c r="OQ305" s="90"/>
      <c r="OR305" s="90"/>
      <c r="OS305" s="90"/>
      <c r="OT305" s="90"/>
      <c r="OU305" s="90"/>
      <c r="OV305" s="90"/>
      <c r="OW305" s="90"/>
      <c r="OX305" s="90"/>
      <c r="OY305" s="90"/>
      <c r="OZ305" s="90"/>
      <c r="PA305" s="90"/>
      <c r="PB305" s="90"/>
      <c r="PC305" s="90"/>
      <c r="PD305" s="90"/>
      <c r="PE305" s="90"/>
      <c r="PF305" s="90"/>
      <c r="PG305" s="90"/>
      <c r="PH305" s="90"/>
      <c r="PI305" s="90"/>
      <c r="PJ305" s="90"/>
      <c r="PK305" s="90"/>
      <c r="PL305" s="90"/>
      <c r="PM305" s="90"/>
      <c r="PN305" s="90"/>
      <c r="PO305" s="90"/>
      <c r="PP305" s="90"/>
      <c r="PQ305" s="90"/>
      <c r="PR305" s="90"/>
      <c r="PS305" s="90"/>
      <c r="PT305" s="90"/>
      <c r="PU305" s="90"/>
      <c r="PV305" s="90"/>
      <c r="PW305" s="90"/>
      <c r="PX305" s="90"/>
      <c r="PY305" s="90"/>
      <c r="PZ305" s="90"/>
      <c r="QA305" s="90"/>
      <c r="QB305" s="90"/>
      <c r="QC305" s="90"/>
      <c r="QD305" s="90"/>
      <c r="QE305" s="90"/>
      <c r="QF305" s="90"/>
      <c r="QG305" s="90"/>
      <c r="QH305" s="90"/>
      <c r="QI305" s="90"/>
      <c r="QJ305" s="90"/>
      <c r="QK305" s="90"/>
      <c r="QL305" s="90"/>
      <c r="QM305" s="90"/>
      <c r="QN305" s="90"/>
      <c r="QO305" s="90"/>
      <c r="QP305" s="90"/>
      <c r="QQ305" s="90"/>
      <c r="QR305" s="90"/>
      <c r="QS305" s="90"/>
      <c r="QT305" s="90"/>
      <c r="QU305" s="90"/>
      <c r="QV305" s="90"/>
      <c r="QW305" s="90"/>
      <c r="QX305" s="90"/>
      <c r="QY305" s="90"/>
      <c r="QZ305" s="90"/>
      <c r="RA305" s="90"/>
      <c r="RB305" s="90"/>
      <c r="RC305" s="90"/>
      <c r="RD305" s="90"/>
      <c r="RE305" s="90"/>
      <c r="RF305" s="90"/>
      <c r="RG305" s="90"/>
      <c r="RH305" s="90"/>
      <c r="RI305" s="90"/>
      <c r="RJ305" s="90"/>
      <c r="RK305" s="90"/>
      <c r="RL305" s="90"/>
      <c r="RM305" s="90"/>
      <c r="RN305" s="90"/>
      <c r="RO305" s="90"/>
      <c r="RP305" s="90"/>
      <c r="RQ305" s="90"/>
      <c r="RR305" s="90"/>
      <c r="RS305" s="90"/>
      <c r="RT305" s="90"/>
      <c r="RU305" s="90"/>
      <c r="RV305" s="90"/>
      <c r="RW305" s="90"/>
      <c r="RX305" s="90"/>
      <c r="RY305" s="90"/>
      <c r="RZ305" s="90"/>
      <c r="SA305" s="90"/>
      <c r="SB305" s="90"/>
      <c r="SC305" s="90"/>
      <c r="SD305" s="90"/>
      <c r="SE305" s="90"/>
      <c r="SF305" s="90"/>
      <c r="SG305" s="90"/>
      <c r="SH305" s="90"/>
      <c r="SI305" s="90"/>
      <c r="SJ305" s="90"/>
      <c r="SK305" s="90"/>
      <c r="SL305" s="90"/>
      <c r="SM305" s="90"/>
      <c r="SN305" s="90"/>
      <c r="SO305" s="90"/>
      <c r="SP305" s="90"/>
      <c r="SQ305" s="90"/>
      <c r="SR305" s="90"/>
      <c r="SS305" s="90"/>
      <c r="ST305" s="90"/>
      <c r="SU305" s="90"/>
      <c r="SV305" s="90"/>
      <c r="SW305" s="90"/>
      <c r="SX305" s="90"/>
      <c r="SY305" s="90"/>
      <c r="SZ305" s="90"/>
      <c r="TA305" s="90"/>
      <c r="TB305" s="90"/>
      <c r="TC305" s="90"/>
      <c r="TD305" s="90"/>
      <c r="TE305" s="90"/>
      <c r="TF305" s="90"/>
      <c r="TG305" s="90"/>
      <c r="TH305" s="90"/>
      <c r="TI305" s="90"/>
      <c r="TJ305" s="90"/>
      <c r="TK305" s="90"/>
      <c r="TL305" s="90"/>
      <c r="TM305" s="90"/>
      <c r="TN305" s="90"/>
      <c r="TO305" s="90"/>
      <c r="TP305" s="90"/>
      <c r="TQ305" s="90"/>
      <c r="TR305" s="90"/>
      <c r="TS305" s="90"/>
      <c r="TT305" s="90"/>
      <c r="TU305" s="90"/>
      <c r="TV305" s="90"/>
      <c r="TW305" s="90"/>
      <c r="TX305" s="90"/>
      <c r="TY305" s="90"/>
      <c r="TZ305" s="90"/>
      <c r="UA305" s="90"/>
      <c r="UB305" s="90"/>
      <c r="UC305" s="90"/>
      <c r="UD305" s="90"/>
      <c r="UE305" s="90"/>
      <c r="UF305" s="90"/>
      <c r="UG305" s="90"/>
      <c r="UH305" s="90"/>
      <c r="UI305" s="90"/>
      <c r="UJ305" s="90"/>
      <c r="UK305" s="90"/>
      <c r="UL305" s="90"/>
      <c r="UM305" s="90"/>
      <c r="UN305" s="90"/>
      <c r="UO305" s="90"/>
      <c r="UP305" s="90"/>
      <c r="UQ305" s="90"/>
      <c r="UR305" s="90"/>
      <c r="US305" s="90"/>
      <c r="UT305" s="90"/>
      <c r="UU305" s="90"/>
      <c r="UV305" s="90"/>
      <c r="UW305" s="90"/>
      <c r="UX305" s="90"/>
      <c r="UY305" s="90"/>
      <c r="UZ305" s="90"/>
      <c r="VA305" s="90"/>
      <c r="VB305" s="90"/>
      <c r="VC305" s="90"/>
      <c r="VD305" s="90"/>
      <c r="VE305" s="90"/>
      <c r="VF305" s="90"/>
      <c r="VG305" s="90"/>
      <c r="VH305" s="90"/>
      <c r="VI305" s="90"/>
      <c r="VJ305" s="90"/>
      <c r="VK305" s="90"/>
      <c r="VL305" s="90"/>
      <c r="VM305" s="90"/>
      <c r="VN305" s="90"/>
      <c r="VO305" s="90"/>
      <c r="VP305" s="90"/>
      <c r="VQ305" s="90"/>
      <c r="VR305" s="90"/>
      <c r="VS305" s="90"/>
      <c r="VT305" s="90"/>
      <c r="VU305" s="90"/>
      <c r="VV305" s="90"/>
      <c r="VW305" s="90"/>
      <c r="VX305" s="90"/>
      <c r="VY305" s="90"/>
      <c r="VZ305" s="90"/>
      <c r="WA305" s="90"/>
      <c r="WB305" s="90"/>
      <c r="WC305" s="90"/>
      <c r="WD305" s="90"/>
      <c r="WE305" s="90"/>
      <c r="WF305" s="90"/>
      <c r="WG305" s="90"/>
      <c r="WH305" s="90"/>
      <c r="WI305" s="90"/>
      <c r="WJ305" s="90"/>
      <c r="WK305" s="90"/>
      <c r="WL305" s="90"/>
      <c r="WM305" s="90"/>
      <c r="WN305" s="90"/>
      <c r="WO305" s="90"/>
      <c r="WP305" s="90"/>
      <c r="WQ305" s="90"/>
      <c r="WR305" s="90"/>
      <c r="WS305" s="90"/>
      <c r="WT305" s="90"/>
      <c r="WU305" s="90"/>
      <c r="WV305" s="90"/>
      <c r="WW305" s="90"/>
      <c r="WX305" s="90"/>
      <c r="WY305" s="90"/>
      <c r="WZ305" s="90"/>
      <c r="XA305" s="90"/>
      <c r="XB305" s="90"/>
      <c r="XC305" s="90"/>
      <c r="XD305" s="90"/>
      <c r="XE305" s="90"/>
      <c r="XF305" s="90"/>
      <c r="XG305" s="90"/>
      <c r="XH305" s="90"/>
      <c r="XI305" s="90"/>
      <c r="XJ305" s="90"/>
      <c r="XK305" s="90"/>
      <c r="XL305" s="90"/>
      <c r="XM305" s="90"/>
      <c r="XN305" s="90"/>
      <c r="XO305" s="90"/>
      <c r="XP305" s="90"/>
      <c r="XQ305" s="90"/>
      <c r="XR305" s="90"/>
      <c r="XS305" s="90"/>
      <c r="XT305" s="90"/>
      <c r="XU305" s="90"/>
      <c r="XV305" s="90"/>
      <c r="XW305" s="90"/>
      <c r="XX305" s="90"/>
      <c r="XY305" s="90"/>
      <c r="XZ305" s="90"/>
      <c r="YA305" s="90"/>
      <c r="YB305" s="90"/>
      <c r="YC305" s="90"/>
      <c r="YD305" s="90"/>
      <c r="YE305" s="90"/>
      <c r="YF305" s="90"/>
      <c r="YG305" s="90"/>
      <c r="YH305" s="90"/>
      <c r="YI305" s="90"/>
      <c r="YJ305" s="90"/>
      <c r="YK305" s="90"/>
      <c r="YL305" s="90"/>
      <c r="YM305" s="90"/>
      <c r="YN305" s="90"/>
      <c r="YO305" s="90"/>
      <c r="YP305" s="90"/>
      <c r="YQ305" s="90"/>
      <c r="YR305" s="90"/>
      <c r="YS305" s="90"/>
      <c r="YT305" s="90"/>
      <c r="YU305" s="90"/>
      <c r="YV305" s="90"/>
      <c r="YW305" s="90"/>
      <c r="YX305" s="90"/>
      <c r="YY305" s="90"/>
      <c r="YZ305" s="90"/>
      <c r="ZA305" s="90"/>
      <c r="ZB305" s="90"/>
      <c r="ZC305" s="90"/>
      <c r="ZD305" s="90"/>
      <c r="ZE305" s="90"/>
      <c r="ZF305" s="90"/>
      <c r="ZG305" s="90"/>
      <c r="ZH305" s="90"/>
      <c r="ZI305" s="90"/>
      <c r="ZJ305" s="90"/>
      <c r="ZK305" s="90"/>
      <c r="ZL305" s="90"/>
      <c r="ZM305" s="90"/>
      <c r="ZN305" s="90"/>
      <c r="ZO305" s="90"/>
      <c r="ZP305" s="90"/>
      <c r="ZQ305" s="90"/>
      <c r="ZR305" s="90"/>
      <c r="ZS305" s="90"/>
      <c r="ZT305" s="90"/>
      <c r="ZU305" s="90"/>
      <c r="ZV305" s="90"/>
      <c r="ZW305" s="90"/>
      <c r="ZX305" s="90"/>
      <c r="ZY305" s="90"/>
      <c r="ZZ305" s="90"/>
      <c r="AAA305" s="90"/>
      <c r="AAB305" s="90"/>
      <c r="AAC305" s="90"/>
      <c r="AAD305" s="90"/>
      <c r="AAE305" s="90"/>
      <c r="AAF305" s="90"/>
      <c r="AAG305" s="90"/>
      <c r="AAH305" s="90"/>
      <c r="AAI305" s="90"/>
      <c r="AAJ305" s="90"/>
      <c r="AAK305" s="90"/>
      <c r="AAL305" s="90"/>
      <c r="AAM305" s="90"/>
      <c r="AAN305" s="90"/>
      <c r="AAO305" s="90"/>
      <c r="AAP305" s="90"/>
      <c r="AAQ305" s="90"/>
      <c r="AAR305" s="90"/>
      <c r="AAS305" s="90"/>
      <c r="AAT305" s="90"/>
      <c r="AAU305" s="90"/>
      <c r="AAV305" s="90"/>
      <c r="AAW305" s="90"/>
      <c r="AAX305" s="90"/>
      <c r="AAY305" s="90"/>
      <c r="AAZ305" s="90"/>
      <c r="ABA305" s="90"/>
      <c r="ABB305" s="90"/>
      <c r="ABC305" s="90"/>
      <c r="ABD305" s="90"/>
      <c r="ABE305" s="90"/>
      <c r="ABF305" s="90"/>
      <c r="ABG305" s="90"/>
      <c r="ABH305" s="90"/>
      <c r="ABI305" s="90"/>
      <c r="ABJ305" s="90"/>
      <c r="ABK305" s="90"/>
      <c r="ABL305" s="90"/>
      <c r="ABM305" s="90"/>
      <c r="ABN305" s="90"/>
      <c r="ABO305" s="90"/>
      <c r="ABP305" s="90"/>
      <c r="ABQ305" s="90"/>
      <c r="ABR305" s="90"/>
      <c r="ABS305" s="90"/>
      <c r="ABT305" s="90"/>
      <c r="ABU305" s="90"/>
      <c r="ABV305" s="90"/>
      <c r="ABW305" s="90"/>
      <c r="ABX305" s="90"/>
      <c r="ABY305" s="90"/>
      <c r="ABZ305" s="90"/>
      <c r="ACA305" s="90"/>
      <c r="ACB305" s="90"/>
      <c r="ACC305" s="90"/>
      <c r="ACD305" s="90"/>
      <c r="ACE305" s="90"/>
      <c r="ACF305" s="90"/>
      <c r="ACG305" s="90"/>
      <c r="ACH305" s="90"/>
      <c r="ACI305" s="90"/>
      <c r="ACJ305" s="90"/>
      <c r="ACK305" s="90"/>
      <c r="ACL305" s="90"/>
      <c r="ACM305" s="90"/>
      <c r="ACN305" s="90"/>
      <c r="ACO305" s="90"/>
      <c r="ACP305" s="90"/>
      <c r="ACQ305" s="90"/>
      <c r="ACR305" s="90"/>
      <c r="ACS305" s="90"/>
      <c r="ACT305" s="90"/>
      <c r="ACU305" s="90"/>
      <c r="ACV305" s="90"/>
      <c r="ACW305" s="90"/>
      <c r="ACX305" s="90"/>
      <c r="ACY305" s="90"/>
      <c r="ACZ305" s="90"/>
      <c r="ADA305" s="90"/>
      <c r="ADB305" s="90"/>
      <c r="ADC305" s="90"/>
      <c r="ADD305" s="90"/>
      <c r="ADE305" s="90"/>
      <c r="ADF305" s="90"/>
      <c r="ADG305" s="90"/>
      <c r="ADH305" s="90"/>
      <c r="ADI305" s="90"/>
      <c r="ADJ305" s="90"/>
      <c r="ADK305" s="90"/>
      <c r="ADL305" s="90"/>
      <c r="ADM305" s="90"/>
      <c r="ADN305" s="90"/>
      <c r="ADO305" s="90"/>
      <c r="ADP305" s="90"/>
      <c r="ADQ305" s="90"/>
      <c r="ADR305" s="90"/>
      <c r="ADS305" s="90"/>
      <c r="ADT305" s="90"/>
      <c r="ADU305" s="90"/>
      <c r="ADV305" s="90"/>
      <c r="ADW305" s="90"/>
      <c r="ADX305" s="90"/>
      <c r="ADY305" s="90"/>
      <c r="ADZ305" s="90"/>
      <c r="AEA305" s="90"/>
      <c r="AEB305" s="90"/>
      <c r="AEC305" s="90"/>
      <c r="AED305" s="90"/>
      <c r="AEE305" s="90"/>
      <c r="AEF305" s="90"/>
      <c r="AEG305" s="90"/>
      <c r="AEH305" s="90"/>
      <c r="AEI305" s="90"/>
      <c r="AEJ305" s="90"/>
      <c r="AEK305" s="90"/>
      <c r="AEL305" s="90"/>
      <c r="AEM305" s="90"/>
      <c r="AEN305" s="90"/>
      <c r="AEO305" s="90"/>
      <c r="AEP305" s="90"/>
      <c r="AEQ305" s="90"/>
      <c r="AER305" s="90"/>
      <c r="AES305" s="90"/>
      <c r="AET305" s="90"/>
      <c r="AEU305" s="90"/>
      <c r="AEV305" s="90"/>
      <c r="AEW305" s="90"/>
      <c r="AEX305" s="90"/>
      <c r="AEY305" s="90"/>
      <c r="AEZ305" s="90"/>
      <c r="AFA305" s="90"/>
      <c r="AFB305" s="90"/>
      <c r="AFC305" s="90"/>
      <c r="AFD305" s="90"/>
      <c r="AFE305" s="90"/>
      <c r="AFF305" s="90"/>
      <c r="AFG305" s="90"/>
      <c r="AFH305" s="90"/>
      <c r="AFI305" s="90"/>
      <c r="AFJ305" s="90"/>
      <c r="AFK305" s="90"/>
      <c r="AFL305" s="90"/>
      <c r="AFM305" s="90"/>
      <c r="AFN305" s="90"/>
      <c r="AFO305" s="90"/>
      <c r="AFP305" s="90"/>
      <c r="AFQ305" s="90"/>
      <c r="AFR305" s="90"/>
      <c r="AFS305" s="90"/>
      <c r="AFT305" s="90"/>
      <c r="AFU305" s="90"/>
      <c r="AFV305" s="90"/>
      <c r="AFW305" s="90"/>
      <c r="AFX305" s="90"/>
      <c r="AFY305" s="90"/>
      <c r="AFZ305" s="90"/>
      <c r="AGA305" s="90"/>
      <c r="AGB305" s="90"/>
      <c r="AGC305" s="90"/>
      <c r="AGD305" s="90"/>
      <c r="AGE305" s="90"/>
      <c r="AGF305" s="90"/>
      <c r="AGG305" s="90"/>
      <c r="AGH305" s="90"/>
      <c r="AGI305" s="90"/>
      <c r="AGJ305" s="90"/>
      <c r="AGK305" s="90"/>
      <c r="AGL305" s="90"/>
      <c r="AGM305" s="90"/>
      <c r="AGN305" s="90"/>
      <c r="AGO305" s="90"/>
      <c r="AGP305" s="90"/>
      <c r="AGQ305" s="90"/>
      <c r="AGR305" s="90"/>
      <c r="AGS305" s="90"/>
      <c r="AGT305" s="90"/>
      <c r="AGU305" s="90"/>
      <c r="AGV305" s="90"/>
      <c r="AGW305" s="90"/>
      <c r="AGX305" s="90"/>
      <c r="AGY305" s="90"/>
      <c r="AGZ305" s="90"/>
      <c r="AHA305" s="90"/>
      <c r="AHB305" s="90"/>
      <c r="AHC305" s="90"/>
      <c r="AHD305" s="90"/>
      <c r="AHE305" s="90"/>
      <c r="AHF305" s="90"/>
      <c r="AHG305" s="90"/>
      <c r="AHH305" s="90"/>
      <c r="AHI305" s="90"/>
      <c r="AHJ305" s="90"/>
      <c r="AHK305" s="90"/>
      <c r="AHL305" s="90"/>
      <c r="AHM305" s="90"/>
      <c r="AHN305" s="90"/>
      <c r="AHO305" s="90"/>
      <c r="AHP305" s="90"/>
      <c r="AHQ305" s="90"/>
      <c r="AHR305" s="90"/>
      <c r="AHS305" s="90"/>
      <c r="AHT305" s="90"/>
      <c r="AHU305" s="90"/>
      <c r="AHV305" s="90"/>
      <c r="AHW305" s="90"/>
      <c r="AHX305" s="90"/>
      <c r="AHY305" s="90"/>
      <c r="AHZ305" s="90"/>
      <c r="AIA305" s="90"/>
      <c r="AIB305" s="90"/>
      <c r="AIC305" s="90"/>
      <c r="AID305" s="90"/>
      <c r="AIE305" s="90"/>
      <c r="AIF305" s="90"/>
      <c r="AIG305" s="90"/>
      <c r="AIH305" s="90"/>
      <c r="AII305" s="90"/>
      <c r="AIJ305" s="90"/>
      <c r="AIK305" s="90"/>
      <c r="AIL305" s="90"/>
      <c r="AIM305" s="90"/>
      <c r="AIN305" s="90"/>
      <c r="AIO305" s="90"/>
      <c r="AIP305" s="90"/>
      <c r="AIQ305" s="90"/>
      <c r="AIR305" s="90"/>
      <c r="AIS305" s="90"/>
      <c r="AIT305" s="90"/>
      <c r="AIU305" s="90"/>
      <c r="AIV305" s="90"/>
      <c r="AIW305" s="90"/>
      <c r="AIX305" s="90"/>
      <c r="AIY305" s="90"/>
      <c r="AIZ305" s="90"/>
      <c r="AJA305" s="90"/>
      <c r="AJB305" s="90"/>
      <c r="AJC305" s="90"/>
      <c r="AJD305" s="90"/>
      <c r="AJE305" s="90"/>
      <c r="AJF305" s="90"/>
      <c r="AJG305" s="90"/>
      <c r="AJH305" s="90"/>
      <c r="AJI305" s="90"/>
      <c r="AJJ305" s="90"/>
      <c r="AJK305" s="90"/>
      <c r="AJL305" s="90"/>
      <c r="AJM305" s="90"/>
      <c r="AJN305" s="90"/>
      <c r="AJO305" s="90"/>
      <c r="AJP305" s="90"/>
      <c r="AJQ305" s="90"/>
      <c r="AJR305" s="90"/>
      <c r="AJS305" s="90"/>
      <c r="AJT305" s="90"/>
      <c r="AJU305" s="90"/>
      <c r="AJV305" s="90"/>
      <c r="AJW305" s="90"/>
      <c r="AJX305" s="90"/>
      <c r="AJY305" s="90"/>
      <c r="AJZ305" s="90"/>
      <c r="AKA305" s="90"/>
      <c r="AKB305" s="90"/>
      <c r="AKC305" s="90"/>
      <c r="AKD305" s="90"/>
      <c r="AKE305" s="90"/>
      <c r="AKF305" s="90"/>
      <c r="AKG305" s="90"/>
      <c r="AKH305" s="90"/>
      <c r="AKI305" s="90"/>
      <c r="AKJ305" s="90"/>
      <c r="AKK305" s="90"/>
      <c r="AKL305" s="90"/>
      <c r="AKM305" s="90"/>
      <c r="AKN305" s="90"/>
      <c r="AKO305" s="90"/>
      <c r="AKP305" s="90"/>
      <c r="AKQ305" s="90"/>
      <c r="AKR305" s="90"/>
      <c r="AKS305" s="90"/>
      <c r="AKT305" s="90"/>
      <c r="AKU305" s="90"/>
      <c r="AKV305" s="90"/>
      <c r="AKW305" s="90"/>
      <c r="AKX305" s="90"/>
      <c r="AKY305" s="90"/>
      <c r="AKZ305" s="90"/>
      <c r="ALA305" s="90"/>
      <c r="ALB305" s="90"/>
      <c r="ALC305" s="90"/>
      <c r="ALD305" s="90"/>
      <c r="ALE305" s="90"/>
      <c r="ALF305" s="90"/>
      <c r="ALG305" s="90"/>
      <c r="ALH305" s="90"/>
      <c r="ALI305" s="90"/>
      <c r="ALJ305" s="90"/>
      <c r="ALK305" s="90"/>
      <c r="ALL305" s="90"/>
      <c r="ALM305" s="90"/>
      <c r="ALN305" s="90"/>
      <c r="ALO305" s="90"/>
      <c r="ALP305" s="90"/>
      <c r="ALQ305" s="90"/>
      <c r="ALR305" s="90"/>
      <c r="ALS305" s="90"/>
      <c r="ALT305" s="90"/>
      <c r="ALU305" s="90"/>
      <c r="ALV305" s="90"/>
      <c r="ALW305" s="90"/>
      <c r="ALX305" s="90"/>
      <c r="ALY305" s="90"/>
      <c r="ALZ305" s="90"/>
      <c r="AMA305" s="90"/>
      <c r="AMB305" s="90"/>
      <c r="AMC305" s="90"/>
      <c r="AMD305" s="90"/>
      <c r="AME305" s="90"/>
      <c r="AMF305" s="90"/>
      <c r="AMG305" s="90"/>
      <c r="AMH305" s="90"/>
      <c r="AMI305" s="90"/>
    </row>
    <row r="306" spans="1:1023" ht="99" customHeight="1" x14ac:dyDescent="0.3">
      <c r="A306" s="430">
        <v>112</v>
      </c>
      <c r="B306" s="433" t="s">
        <v>712</v>
      </c>
      <c r="C306" s="367"/>
      <c r="D306" s="433" t="s">
        <v>231</v>
      </c>
      <c r="E306" s="433" t="s">
        <v>1652</v>
      </c>
      <c r="F306" s="401"/>
      <c r="G306" s="413"/>
      <c r="H306" s="416"/>
      <c r="I306" s="419"/>
      <c r="J306" s="136" t="s">
        <v>735</v>
      </c>
      <c r="K306" s="181" t="s">
        <v>1685</v>
      </c>
      <c r="L306" s="419"/>
      <c r="M306" s="419"/>
      <c r="N306" s="407"/>
      <c r="O306" s="369"/>
      <c r="P306" s="391"/>
      <c r="Q306" s="385"/>
      <c r="R306" s="393"/>
      <c r="S306" s="394"/>
      <c r="T306" s="385"/>
      <c r="U306" s="386"/>
      <c r="V306" s="153" t="s">
        <v>112</v>
      </c>
      <c r="W306" s="138" t="s">
        <v>1686</v>
      </c>
      <c r="X306" s="139" t="s">
        <v>1687</v>
      </c>
      <c r="Y306" s="134" t="s">
        <v>1688</v>
      </c>
      <c r="Z306" s="140" t="s">
        <v>800</v>
      </c>
      <c r="AA306" s="120" t="str">
        <f t="shared" si="365"/>
        <v>Probabilidad</v>
      </c>
      <c r="AB306" s="121" t="s">
        <v>740</v>
      </c>
      <c r="AC306" s="121" t="s">
        <v>728</v>
      </c>
      <c r="AD306" s="122" t="str">
        <f t="shared" si="363"/>
        <v>30%</v>
      </c>
      <c r="AE306" s="121" t="s">
        <v>729</v>
      </c>
      <c r="AF306" s="121" t="s">
        <v>730</v>
      </c>
      <c r="AG306" s="121" t="s">
        <v>731</v>
      </c>
      <c r="AH306" s="123">
        <f>IFERROR(IF(AND(AA305="Probabilidad",AA306="Probabilidad"),(AI305-(+AI305*AD306)),IF(AND(AA306="Probabilidad",AA305="Impacto"),(AI305-(+AI305*AD306)),IF(AA306="Impacto",AI305,""))),"")</f>
        <v>0.29399999999999998</v>
      </c>
      <c r="AI306" s="122">
        <f t="shared" si="364"/>
        <v>0.29399999999999998</v>
      </c>
      <c r="AJ306" s="387"/>
      <c r="AK306" s="388"/>
      <c r="AL306" s="124">
        <f t="shared" si="394"/>
        <v>0.8</v>
      </c>
      <c r="AM306" s="389"/>
      <c r="AN306" s="388"/>
      <c r="AO306" s="384"/>
      <c r="AP306" s="367"/>
      <c r="AQ306" s="120" t="s">
        <v>118</v>
      </c>
      <c r="AR306" s="134" t="s">
        <v>94</v>
      </c>
      <c r="AS306" s="134" t="s">
        <v>94</v>
      </c>
      <c r="AT306" s="141" t="s">
        <v>94</v>
      </c>
      <c r="AU306" s="127" t="s">
        <v>94</v>
      </c>
      <c r="AV306" s="371"/>
      <c r="AW306" s="142" t="s">
        <v>112</v>
      </c>
      <c r="AX306" s="128" t="s">
        <v>2866</v>
      </c>
      <c r="AY306" s="320" t="s">
        <v>3861</v>
      </c>
      <c r="AZ306" s="320" t="s">
        <v>3862</v>
      </c>
      <c r="BA306" s="143" t="s">
        <v>118</v>
      </c>
      <c r="BB306" s="128"/>
      <c r="BC306" s="128"/>
      <c r="BD306" s="128"/>
      <c r="BE306" s="373"/>
      <c r="BF306" s="374"/>
      <c r="BG306" s="374"/>
      <c r="BH306" s="131"/>
      <c r="AMI306" s="86"/>
    </row>
    <row r="307" spans="1:1023" ht="30" customHeight="1" x14ac:dyDescent="0.3">
      <c r="A307" s="430">
        <v>112</v>
      </c>
      <c r="B307" s="433" t="s">
        <v>712</v>
      </c>
      <c r="C307" s="367"/>
      <c r="D307" s="433" t="s">
        <v>231</v>
      </c>
      <c r="E307" s="433" t="s">
        <v>1652</v>
      </c>
      <c r="F307" s="401"/>
      <c r="G307" s="413"/>
      <c r="H307" s="416"/>
      <c r="I307" s="419"/>
      <c r="J307" s="136" t="s">
        <v>741</v>
      </c>
      <c r="K307" s="137"/>
      <c r="L307" s="419"/>
      <c r="M307" s="419"/>
      <c r="N307" s="407"/>
      <c r="O307" s="369"/>
      <c r="P307" s="391"/>
      <c r="Q307" s="385"/>
      <c r="R307" s="393"/>
      <c r="S307" s="394"/>
      <c r="T307" s="385"/>
      <c r="U307" s="386"/>
      <c r="V307" s="153" t="s">
        <v>124</v>
      </c>
      <c r="W307" s="116"/>
      <c r="X307" s="117"/>
      <c r="Y307" s="118"/>
      <c r="Z307" s="116"/>
      <c r="AA307" s="120" t="str">
        <f t="shared" si="365"/>
        <v/>
      </c>
      <c r="AB307" s="121"/>
      <c r="AC307" s="121"/>
      <c r="AD307" s="122" t="str">
        <f t="shared" si="363"/>
        <v/>
      </c>
      <c r="AE307" s="121"/>
      <c r="AF307" s="121"/>
      <c r="AG307" s="121"/>
      <c r="AH307" s="123" t="str">
        <f t="shared" ref="AH307:AH311" si="413">IFERROR(IF(AND(AA306="Probabilidad",AA307="Probabilidad"),(AI306-(+AI306*AD307)),IF(AND(AA307="Probabilidad",AA306="Impacto"),(AI306-(+AI306*AD307)),IF(AA307="Impacto",AI306,""))),"")</f>
        <v/>
      </c>
      <c r="AI307" s="122" t="str">
        <f t="shared" si="364"/>
        <v/>
      </c>
      <c r="AJ307" s="387"/>
      <c r="AK307" s="388"/>
      <c r="AL307" s="124" t="str">
        <f t="shared" si="394"/>
        <v/>
      </c>
      <c r="AM307" s="389"/>
      <c r="AN307" s="388"/>
      <c r="AO307" s="384"/>
      <c r="AP307" s="367"/>
      <c r="AQ307" s="120" t="s">
        <v>128</v>
      </c>
      <c r="AR307" s="119"/>
      <c r="AS307" s="119"/>
      <c r="AT307" s="126"/>
      <c r="AU307" s="119"/>
      <c r="AV307" s="371"/>
      <c r="AW307" s="142" t="s">
        <v>124</v>
      </c>
      <c r="AX307" s="128"/>
      <c r="AY307" s="129"/>
      <c r="AZ307" s="130"/>
      <c r="BA307" s="143" t="s">
        <v>128</v>
      </c>
      <c r="BB307" s="128"/>
      <c r="BC307" s="128"/>
      <c r="BD307" s="128"/>
      <c r="BE307" s="373"/>
      <c r="BF307" s="374"/>
      <c r="BG307" s="374"/>
      <c r="BH307" s="131"/>
      <c r="AMI307" s="86"/>
    </row>
    <row r="308" spans="1:1023" ht="30" customHeight="1" x14ac:dyDescent="0.3">
      <c r="A308" s="430">
        <v>112</v>
      </c>
      <c r="B308" s="433" t="s">
        <v>712</v>
      </c>
      <c r="C308" s="367"/>
      <c r="D308" s="433" t="s">
        <v>231</v>
      </c>
      <c r="E308" s="433" t="s">
        <v>1652</v>
      </c>
      <c r="F308" s="401"/>
      <c r="G308" s="413"/>
      <c r="H308" s="416"/>
      <c r="I308" s="419"/>
      <c r="J308" s="136" t="s">
        <v>749</v>
      </c>
      <c r="K308" s="137"/>
      <c r="L308" s="419"/>
      <c r="M308" s="419"/>
      <c r="N308" s="407"/>
      <c r="O308" s="369"/>
      <c r="P308" s="391"/>
      <c r="Q308" s="385"/>
      <c r="R308" s="393"/>
      <c r="S308" s="394"/>
      <c r="T308" s="385"/>
      <c r="U308" s="386"/>
      <c r="V308" s="136" t="s">
        <v>131</v>
      </c>
      <c r="W308" s="116"/>
      <c r="X308" s="117"/>
      <c r="Y308" s="118"/>
      <c r="Z308" s="116"/>
      <c r="AA308" s="120" t="str">
        <f t="shared" si="365"/>
        <v/>
      </c>
      <c r="AB308" s="121"/>
      <c r="AC308" s="121"/>
      <c r="AD308" s="122" t="str">
        <f t="shared" si="363"/>
        <v/>
      </c>
      <c r="AE308" s="121"/>
      <c r="AF308" s="121"/>
      <c r="AG308" s="121"/>
      <c r="AH308" s="123" t="str">
        <f t="shared" si="413"/>
        <v/>
      </c>
      <c r="AI308" s="122" t="str">
        <f t="shared" si="364"/>
        <v/>
      </c>
      <c r="AJ308" s="387"/>
      <c r="AK308" s="388"/>
      <c r="AL308" s="124" t="str">
        <f t="shared" si="394"/>
        <v/>
      </c>
      <c r="AM308" s="389"/>
      <c r="AN308" s="388"/>
      <c r="AO308" s="384"/>
      <c r="AP308" s="367"/>
      <c r="AQ308" s="120" t="s">
        <v>136</v>
      </c>
      <c r="AR308" s="119"/>
      <c r="AS308" s="119"/>
      <c r="AT308" s="126"/>
      <c r="AU308" s="119"/>
      <c r="AV308" s="371"/>
      <c r="AW308" s="142" t="s">
        <v>131</v>
      </c>
      <c r="AX308" s="128"/>
      <c r="AY308" s="129"/>
      <c r="AZ308" s="130"/>
      <c r="BA308" s="143" t="s">
        <v>136</v>
      </c>
      <c r="BB308" s="128"/>
      <c r="BC308" s="128"/>
      <c r="BD308" s="128"/>
      <c r="BE308" s="373"/>
      <c r="BF308" s="374"/>
      <c r="BG308" s="374"/>
      <c r="BH308" s="131"/>
      <c r="AMI308" s="86"/>
    </row>
    <row r="309" spans="1:1023" ht="30" customHeight="1" x14ac:dyDescent="0.3">
      <c r="A309" s="430">
        <v>112</v>
      </c>
      <c r="B309" s="433" t="s">
        <v>712</v>
      </c>
      <c r="C309" s="367"/>
      <c r="D309" s="433" t="s">
        <v>231</v>
      </c>
      <c r="E309" s="433" t="s">
        <v>1652</v>
      </c>
      <c r="F309" s="401"/>
      <c r="G309" s="413"/>
      <c r="H309" s="416"/>
      <c r="I309" s="419"/>
      <c r="J309" s="136" t="s">
        <v>756</v>
      </c>
      <c r="K309" s="137"/>
      <c r="L309" s="419"/>
      <c r="M309" s="419"/>
      <c r="N309" s="407"/>
      <c r="O309" s="369"/>
      <c r="P309" s="391"/>
      <c r="Q309" s="385"/>
      <c r="R309" s="393"/>
      <c r="S309" s="394"/>
      <c r="T309" s="385"/>
      <c r="U309" s="386"/>
      <c r="V309" s="136" t="s">
        <v>139</v>
      </c>
      <c r="W309" s="116"/>
      <c r="X309" s="117"/>
      <c r="Y309" s="118"/>
      <c r="Z309" s="116"/>
      <c r="AA309" s="120" t="str">
        <f t="shared" si="365"/>
        <v/>
      </c>
      <c r="AB309" s="121"/>
      <c r="AC309" s="121"/>
      <c r="AD309" s="122" t="str">
        <f t="shared" si="363"/>
        <v/>
      </c>
      <c r="AE309" s="121"/>
      <c r="AF309" s="121"/>
      <c r="AG309" s="121"/>
      <c r="AH309" s="123" t="str">
        <f t="shared" si="413"/>
        <v/>
      </c>
      <c r="AI309" s="122" t="str">
        <f t="shared" si="364"/>
        <v/>
      </c>
      <c r="AJ309" s="387"/>
      <c r="AK309" s="388"/>
      <c r="AL309" s="124" t="str">
        <f t="shared" si="394"/>
        <v/>
      </c>
      <c r="AM309" s="389"/>
      <c r="AN309" s="388"/>
      <c r="AO309" s="384"/>
      <c r="AP309" s="367"/>
      <c r="AQ309" s="120" t="s">
        <v>145</v>
      </c>
      <c r="AR309" s="119"/>
      <c r="AS309" s="119"/>
      <c r="AT309" s="126"/>
      <c r="AU309" s="119"/>
      <c r="AV309" s="371"/>
      <c r="AW309" s="142" t="s">
        <v>139</v>
      </c>
      <c r="AX309" s="128"/>
      <c r="AY309" s="129"/>
      <c r="AZ309" s="130"/>
      <c r="BA309" s="143" t="s">
        <v>145</v>
      </c>
      <c r="BB309" s="128"/>
      <c r="BC309" s="128"/>
      <c r="BD309" s="128"/>
      <c r="BE309" s="373"/>
      <c r="BF309" s="374"/>
      <c r="BG309" s="374"/>
      <c r="BH309" s="131"/>
      <c r="AMI309" s="86"/>
    </row>
    <row r="310" spans="1:1023" ht="30" customHeight="1" x14ac:dyDescent="0.3">
      <c r="A310" s="430">
        <v>112</v>
      </c>
      <c r="B310" s="433" t="s">
        <v>712</v>
      </c>
      <c r="C310" s="367"/>
      <c r="D310" s="433" t="s">
        <v>231</v>
      </c>
      <c r="E310" s="433" t="s">
        <v>1652</v>
      </c>
      <c r="F310" s="401"/>
      <c r="G310" s="413"/>
      <c r="H310" s="416"/>
      <c r="I310" s="419"/>
      <c r="J310" s="136" t="s">
        <v>757</v>
      </c>
      <c r="K310" s="137"/>
      <c r="L310" s="419"/>
      <c r="M310" s="419"/>
      <c r="N310" s="407"/>
      <c r="O310" s="369"/>
      <c r="P310" s="391"/>
      <c r="Q310" s="385"/>
      <c r="R310" s="393"/>
      <c r="S310" s="394"/>
      <c r="T310" s="385"/>
      <c r="U310" s="386"/>
      <c r="V310" s="136" t="s">
        <v>150</v>
      </c>
      <c r="W310" s="116"/>
      <c r="X310" s="117"/>
      <c r="Y310" s="118"/>
      <c r="Z310" s="116"/>
      <c r="AA310" s="120" t="str">
        <f t="shared" si="365"/>
        <v/>
      </c>
      <c r="AB310" s="121"/>
      <c r="AC310" s="121"/>
      <c r="AD310" s="122" t="str">
        <f t="shared" si="363"/>
        <v/>
      </c>
      <c r="AE310" s="121"/>
      <c r="AF310" s="121"/>
      <c r="AG310" s="121"/>
      <c r="AH310" s="123" t="str">
        <f t="shared" si="413"/>
        <v/>
      </c>
      <c r="AI310" s="122" t="str">
        <f t="shared" si="364"/>
        <v/>
      </c>
      <c r="AJ310" s="387"/>
      <c r="AK310" s="388"/>
      <c r="AL310" s="124" t="str">
        <f t="shared" si="394"/>
        <v/>
      </c>
      <c r="AM310" s="389"/>
      <c r="AN310" s="388"/>
      <c r="AO310" s="384"/>
      <c r="AP310" s="367"/>
      <c r="AQ310" s="120" t="s">
        <v>155</v>
      </c>
      <c r="AR310" s="119"/>
      <c r="AS310" s="119"/>
      <c r="AT310" s="126"/>
      <c r="AU310" s="119"/>
      <c r="AV310" s="371"/>
      <c r="AW310" s="142" t="s">
        <v>150</v>
      </c>
      <c r="AX310" s="128"/>
      <c r="AY310" s="129"/>
      <c r="AZ310" s="130"/>
      <c r="BA310" s="143" t="s">
        <v>155</v>
      </c>
      <c r="BB310" s="128"/>
      <c r="BC310" s="128"/>
      <c r="BD310" s="128"/>
      <c r="BE310" s="373"/>
      <c r="BF310" s="374"/>
      <c r="BG310" s="374"/>
      <c r="BH310" s="131"/>
      <c r="AMI310" s="86"/>
    </row>
    <row r="311" spans="1:1023" ht="30" customHeight="1" x14ac:dyDescent="0.3">
      <c r="A311" s="431"/>
      <c r="B311" s="434" t="s">
        <v>712</v>
      </c>
      <c r="C311" s="367"/>
      <c r="D311" s="434" t="s">
        <v>231</v>
      </c>
      <c r="E311" s="434" t="s">
        <v>1652</v>
      </c>
      <c r="F311" s="401"/>
      <c r="G311" s="414"/>
      <c r="H311" s="417"/>
      <c r="I311" s="420"/>
      <c r="J311" s="136" t="s">
        <v>758</v>
      </c>
      <c r="K311" s="137"/>
      <c r="L311" s="420"/>
      <c r="M311" s="420"/>
      <c r="N311" s="408"/>
      <c r="O311" s="369"/>
      <c r="P311" s="392"/>
      <c r="Q311" s="385"/>
      <c r="R311" s="393"/>
      <c r="S311" s="394"/>
      <c r="T311" s="385"/>
      <c r="U311" s="386"/>
      <c r="V311" s="136" t="s">
        <v>161</v>
      </c>
      <c r="W311" s="116"/>
      <c r="X311" s="117"/>
      <c r="Y311" s="118"/>
      <c r="Z311" s="116"/>
      <c r="AA311" s="120" t="str">
        <f t="shared" si="365"/>
        <v/>
      </c>
      <c r="AB311" s="121"/>
      <c r="AC311" s="121"/>
      <c r="AD311" s="122" t="str">
        <f t="shared" si="363"/>
        <v/>
      </c>
      <c r="AE311" s="121"/>
      <c r="AF311" s="121"/>
      <c r="AG311" s="121"/>
      <c r="AH311" s="123" t="str">
        <f t="shared" si="413"/>
        <v/>
      </c>
      <c r="AI311" s="122" t="str">
        <f t="shared" si="364"/>
        <v/>
      </c>
      <c r="AJ311" s="387"/>
      <c r="AK311" s="388"/>
      <c r="AL311" s="124" t="str">
        <f t="shared" si="394"/>
        <v/>
      </c>
      <c r="AM311" s="389"/>
      <c r="AN311" s="388"/>
      <c r="AO311" s="384"/>
      <c r="AP311" s="367"/>
      <c r="AQ311" s="120" t="s">
        <v>162</v>
      </c>
      <c r="AR311" s="119"/>
      <c r="AS311" s="119"/>
      <c r="AT311" s="126"/>
      <c r="AU311" s="119"/>
      <c r="AV311" s="372"/>
      <c r="AW311" s="142" t="s">
        <v>161</v>
      </c>
      <c r="AX311" s="128"/>
      <c r="AY311" s="129"/>
      <c r="AZ311" s="130"/>
      <c r="BA311" s="143" t="s">
        <v>162</v>
      </c>
      <c r="BB311" s="128"/>
      <c r="BC311" s="128"/>
      <c r="BD311" s="128"/>
      <c r="BE311" s="373"/>
      <c r="BF311" s="374"/>
      <c r="BG311" s="374"/>
      <c r="BH311" s="131"/>
      <c r="AMI311" s="86"/>
    </row>
    <row r="312" spans="1:1023" s="144" customFormat="1" ht="80.25" customHeight="1" x14ac:dyDescent="0.25">
      <c r="A312" s="429">
        <v>113</v>
      </c>
      <c r="B312" s="432" t="s">
        <v>712</v>
      </c>
      <c r="C312" s="367" t="s">
        <v>713</v>
      </c>
      <c r="D312" s="432" t="s">
        <v>396</v>
      </c>
      <c r="E312" s="432" t="s">
        <v>476</v>
      </c>
      <c r="F312" s="438" t="s">
        <v>1026</v>
      </c>
      <c r="G312" s="412" t="s">
        <v>1689</v>
      </c>
      <c r="H312" s="415" t="str">
        <f>IF(B312="Seguridad_Información","Posibilidad de "&amp;C312&amp;"con "&amp;M312&amp;" "&amp;"por"&amp;" "&amp;I312&amp;" "&amp;"debido a"&amp;" "&amp;L312,"Posibilidad de"&amp;" "&amp;M312&amp;" "&amp;"por"&amp;" "&amp;I312&amp;" debido a"&amp;" "&amp;L312)</f>
        <v xml:space="preserve">Posibilidad de Afectación Económica y Reputacional por  estados de cuenta incompletos de los activos debido a la falta de información administrativa y financiera </v>
      </c>
      <c r="I312" s="418" t="s">
        <v>1690</v>
      </c>
      <c r="J312" s="136" t="s">
        <v>717</v>
      </c>
      <c r="K312" s="137" t="s">
        <v>1691</v>
      </c>
      <c r="L312" s="418" t="s">
        <v>1692</v>
      </c>
      <c r="M312" s="418" t="s">
        <v>763</v>
      </c>
      <c r="N312" s="406" t="s">
        <v>1693</v>
      </c>
      <c r="O312" s="369" t="s">
        <v>722</v>
      </c>
      <c r="P312" s="390" t="str">
        <f>IF(OR($O312=[3]Tabla_Probabilidad!$D$30,$O312=[3]Tabla_Probabilidad!$D$32,$O312=[3]Tabla_Probabilidad!$J$32),"Muy Baja",IF(OR($O312=[3]Tabla_Probabilidad!$E$30,$O312=[3]Tabla_Probabilidad!$E$32,$O312=[3]Tabla_Probabilidad!$K$32),"Baja",IF(OR($O312=[3]Tabla_Probabilidad!$F$30,$O312=[3]Tabla_Probabilidad!$F$32,$O312=[3]Tabla_Probabilidad!$L$32),"Media",IF(OR($O312=[3]Tabla_Probabilidad!$G$30,$O312=[3]Tabla_Probabilidad!$G$32,$O312=[3]Tabla_Probabilidad!$M$32),"Alta",IF(OR($O312=[3]Tabla_Probabilidad!$H$30,$O312=[3]Tabla_Probabilidad!$H$32,$O312=[3]Tabla_Probabilidad!$N$32),"Muy Alta","")))))</f>
        <v>Media</v>
      </c>
      <c r="Q312" s="385">
        <f t="shared" ref="Q312" si="414">IF(P312="","",IF(P312="Muy Baja",0.2,IF(P312="Baja",0.4,IF(P312="Media",0.6,IF(P312="Alta",0.8,IF(P312="Muy Alta",1,))))))</f>
        <v>0.6</v>
      </c>
      <c r="R312" s="393" t="s">
        <v>1139</v>
      </c>
      <c r="S312" s="394" t="str">
        <f>IF(OR($R312=[3]Tabla_Impacto!$D$24,$R312=[3]Tabla_Impacto!$D$27,$R312=[3]Tabla_Impacto!$J$24,$R312=[3]Tabla_Impacto!$P$26,$R312=[3]Tabla_Impacto!$V$26,$R312=[3]Tabla_Impacto!$AB$26),"Leve",IF(OR($R312=[3]Tabla_Impacto!$E$24,$R312=[3]Tabla_Impacto!$E$27,$R312=[3]Tabla_Impacto!$K$24,$R312=[3]Tabla_Impacto!$Q$26,$R312=[3]Tabla_Impacto!$W$26,$R312=[3]Tabla_Impacto!$AC$26),"Menor",IF(OR($R312=[3]Tabla_Impacto!$F$24,$R312=[3]Tabla_Impacto!$F$27,$R312=[3]Tabla_Impacto!$L$24,$R312=[3]Tabla_Impacto!$R$26,$R312=[3]Tabla_Impacto!$X$26,$R312=[3]Tabla_Impacto!$AD$26),"Moderado",IF(OR($R312=[3]Tabla_Impacto!$G$24,$R312=[3]Tabla_Impacto!$G$27,$R312=[3]Tabla_Impacto!$M$24,$R312=[3]Tabla_Impacto!$S$26,$R312=[3]Tabla_Impacto!$Y$26,$R312=[3]Tabla_Impacto!$AE$26),"Mayor",IF(OR($R312=[3]Tabla_Impacto!$H$24,$R312=[3]Tabla_Impacto!$H$27,$R312=[3]Tabla_Impacto!$N$24,$R312=[3]Tabla_Impacto!$T$26,$R312=[3]Tabla_Impacto!$Z$26,$R312=[3]Tabla_Impacto!$AF$26),"Catastrófico","")))))</f>
        <v>Moderado</v>
      </c>
      <c r="T312" s="385">
        <f t="shared" ref="T312" si="415">IF(S312="","",IF(S312="Leve",0.2,IF(S312="Menor",0.4,IF(S312="Moderado",0.6,IF(S312="Mayor",0.8,IF(S312="Catastrófico",1,))))))</f>
        <v>0.6</v>
      </c>
      <c r="U312" s="403" t="str">
        <f t="shared" ref="U312" si="416">IF(OR(AND(P312="Muy Baja",S312="Leve"),AND(P312="Muy Baja",S312="Menor"),AND(P312="Baja",S312="Leve")),"Bajo",IF(OR(AND(P312="Muy baja",S312="Moderado"),AND(P312="Baja",S312="Menor"),AND(P312="Baja",S312="Moderado"),AND(P312="Media",S312="Leve"),AND(P312="Media",S312="Menor"),AND(P312="Media",S312="Moderado"),AND(P312="Alta",S312="Leve"),AND(P312="Alta",S312="Menor")),"Moderado",IF(OR(AND(P312="Muy Baja",S312="Mayor"),AND(P312="Baja",S312="Mayor"),AND(P312="Media",S312="Mayor"),AND(P312="Alta",S312="Moderado"),AND(P312="Alta",S312="Mayor"),AND(P312="Muy Alta",S312="Leve"),AND(P312="Muy Alta",S312="Menor"),AND(P312="Muy Alta",S312="Moderado"),AND(P312="Muy Alta",S312="Mayor")),"Alto",IF(OR(AND(P312="Muy Baja",S312="Catastrófico"),AND(P312="Baja",S312="Catastrófico"),AND(P312="Media",S312="Catastrófico"),AND(P312="Alta",S312="Catastrófico"),AND(P312="Muy Alta",S312="Catastrófico")),"Extremo",""))))</f>
        <v>Moderado</v>
      </c>
      <c r="V312" s="136" t="s">
        <v>91</v>
      </c>
      <c r="W312" s="138" t="s">
        <v>1694</v>
      </c>
      <c r="X312" s="139" t="s">
        <v>1695</v>
      </c>
      <c r="Y312" s="134" t="s">
        <v>1696</v>
      </c>
      <c r="Z312" s="140" t="s">
        <v>1697</v>
      </c>
      <c r="AA312" s="120" t="str">
        <f t="shared" si="365"/>
        <v>Probabilidad</v>
      </c>
      <c r="AB312" s="121" t="s">
        <v>727</v>
      </c>
      <c r="AC312" s="121" t="s">
        <v>728</v>
      </c>
      <c r="AD312" s="122" t="str">
        <f t="shared" si="363"/>
        <v>40%</v>
      </c>
      <c r="AE312" s="121" t="s">
        <v>729</v>
      </c>
      <c r="AF312" s="121" t="s">
        <v>730</v>
      </c>
      <c r="AG312" s="121" t="s">
        <v>731</v>
      </c>
      <c r="AH312" s="123">
        <f>IFERROR(IF(AA312="Probabilidad",(Q312-(+Q312*AD312)),IF(AA312="Impacto",Q312,"")),"")</f>
        <v>0.36</v>
      </c>
      <c r="AI312" s="122">
        <f t="shared" si="364"/>
        <v>0.36</v>
      </c>
      <c r="AJ312" s="387" t="str">
        <f t="shared" ref="AJ312" si="417">IFERROR(IF(AK312="","",IF(AK312&lt;=0.2,"Muy Baja",IF(AK312&lt;=0.4,"Baja",IF(AK312&lt;=0.6,"Media",IF(AK312&lt;=0.8,"Alta","Muy Alta"))))),"")</f>
        <v>Baja</v>
      </c>
      <c r="AK312" s="388">
        <f t="shared" ref="AK312" si="418">IFERROR(LOOKUP(MAX(AI312:AI318)+1,(AI312:AI318)),"")</f>
        <v>0.252</v>
      </c>
      <c r="AL312" s="124">
        <f>IFERROR(IF(AA312="Impacto",(T312-(+T312*AD312)),IF(AA312="Probabilidad",T312,"")),"")</f>
        <v>0.6</v>
      </c>
      <c r="AM312" s="389" t="str">
        <f t="shared" ref="AM312" si="419">IFERROR(IF(AN312="","",IF(AN312&lt;=0.2,"Leve",IF(AN312&lt;=0.4,"Menor",IF(AN312&lt;=0.6,"Moderado",IF(AN312&lt;=0.8,"Mayor","Catastrófico"))))),"")</f>
        <v>Moderado</v>
      </c>
      <c r="AN312" s="388">
        <f t="shared" ref="AN312" si="420">IFERROR(LOOKUP(MAX(AL312:AL318)+1,(AL312:AL318)),"")</f>
        <v>0.44999999999999996</v>
      </c>
      <c r="AO312" s="384" t="str">
        <f>IFERROR(IF(OR(AND(AJ312="Muy Baja",AM312="Leve"),AND(AJ312="Muy Baja",AM312="Menor"),AND(AJ312="Baja",AM312="Leve")),"Bajo",IF(OR(AND(AJ312="Muy baja",AM312="Moderado"),AND(AJ312="Baja",AM312="Menor"),AND(AJ312="Baja",AM312="Moderado"),AND(AJ312="Media",AM312="Leve"),AND(AJ312="Media",AM312="Menor"),AND(AJ312="Media",AM312="Moderado"),AND(AJ312="Alta",AM312="Leve"),AND(AJ312="Alta",AM312="Menor")),"Moderado",IF(OR(AND(AJ312="Muy Baja",AM312="Mayor"),AND(AJ312="Baja",AM312="Mayor"),AND(AJ312="Media",AM312="Mayor"),AND(AJ312="Alta",AM312="Moderado"),AND(AJ312="Alta",AM312="Mayor"),AND(AJ312="Muy Alta",AM312="Leve"),AND(AJ312="Muy Alta",AM312="Menor"),AND(AJ312="Muy Alta",AM312="Moderado"),AND(AJ312="Muy Alta",AM312="Mayor")),"Alto",IF(OR(AND(AJ312="Muy Baja",AM312="Catastrófico"),AND(AJ312="Baja",AM312="Catastrófico"),AND(AJ312="Media",AM312="Catastrófico"),AND(AJ312="Alta",AM312="Catastrófico"),AND(AJ312="Muy Alta",AM312="Catastrófico")),"Extremo","")))),"")</f>
        <v>Moderado</v>
      </c>
      <c r="AP312" s="367" t="s">
        <v>104</v>
      </c>
      <c r="AQ312" s="120" t="s">
        <v>105</v>
      </c>
      <c r="AR312" s="134" t="s">
        <v>94</v>
      </c>
      <c r="AS312" s="134" t="s">
        <v>94</v>
      </c>
      <c r="AT312" s="134" t="s">
        <v>94</v>
      </c>
      <c r="AU312" s="134" t="s">
        <v>94</v>
      </c>
      <c r="AV312" s="370" t="s">
        <v>1684</v>
      </c>
      <c r="AW312" s="142" t="s">
        <v>91</v>
      </c>
      <c r="AX312" s="264" t="s">
        <v>2866</v>
      </c>
      <c r="AY312" s="265" t="s">
        <v>3863</v>
      </c>
      <c r="AZ312" s="278" t="s">
        <v>3864</v>
      </c>
      <c r="BA312" s="143" t="s">
        <v>105</v>
      </c>
      <c r="BB312" s="128"/>
      <c r="BC312" s="128"/>
      <c r="BD312" s="128"/>
      <c r="BE312" s="373" t="s">
        <v>2891</v>
      </c>
      <c r="BF312" s="374"/>
      <c r="BG312" s="374"/>
      <c r="BH312" s="131"/>
      <c r="BI312" s="90"/>
      <c r="BJ312" s="90"/>
      <c r="BK312" s="90"/>
      <c r="BL312" s="90"/>
      <c r="BM312" s="90"/>
      <c r="BN312" s="90"/>
      <c r="BO312" s="90"/>
      <c r="BP312" s="90"/>
      <c r="BQ312" s="90"/>
      <c r="BR312" s="90"/>
      <c r="BS312" s="90"/>
      <c r="BT312" s="90"/>
      <c r="BU312" s="90"/>
      <c r="BV312" s="90"/>
      <c r="BW312" s="90"/>
      <c r="BX312" s="90"/>
      <c r="BY312" s="90"/>
      <c r="BZ312" s="90"/>
      <c r="CA312" s="90"/>
      <c r="CB312" s="90"/>
      <c r="CC312" s="90"/>
      <c r="CD312" s="90"/>
      <c r="CE312" s="90"/>
      <c r="CF312" s="90"/>
      <c r="CG312" s="90"/>
      <c r="CH312" s="90"/>
      <c r="CI312" s="90"/>
      <c r="CJ312" s="90"/>
      <c r="CK312" s="90"/>
      <c r="CL312" s="90"/>
      <c r="CM312" s="90"/>
      <c r="CN312" s="90"/>
      <c r="CO312" s="90"/>
      <c r="CP312" s="90"/>
      <c r="CQ312" s="90"/>
      <c r="CR312" s="90"/>
      <c r="CS312" s="90"/>
      <c r="CT312" s="90"/>
      <c r="CU312" s="90"/>
      <c r="CV312" s="90"/>
      <c r="CW312" s="90"/>
      <c r="CX312" s="90"/>
      <c r="CY312" s="90"/>
      <c r="CZ312" s="90"/>
      <c r="DA312" s="90"/>
      <c r="DB312" s="90"/>
      <c r="DC312" s="90"/>
      <c r="DD312" s="90"/>
      <c r="DE312" s="90"/>
      <c r="DF312" s="90"/>
      <c r="DG312" s="90"/>
      <c r="DH312" s="90"/>
      <c r="DI312" s="90"/>
      <c r="DJ312" s="90"/>
      <c r="DK312" s="90"/>
      <c r="DL312" s="90"/>
      <c r="DM312" s="90"/>
      <c r="DN312" s="90"/>
      <c r="DO312" s="90"/>
      <c r="DP312" s="90"/>
      <c r="DQ312" s="90"/>
      <c r="DR312" s="90"/>
      <c r="DS312" s="90"/>
      <c r="DT312" s="90"/>
      <c r="DU312" s="90"/>
      <c r="DV312" s="90"/>
      <c r="DW312" s="90"/>
      <c r="DX312" s="90"/>
      <c r="DY312" s="90"/>
      <c r="DZ312" s="90"/>
      <c r="EA312" s="90"/>
      <c r="EB312" s="90"/>
      <c r="EC312" s="90"/>
      <c r="ED312" s="90"/>
      <c r="EE312" s="90"/>
      <c r="EF312" s="90"/>
      <c r="EG312" s="90"/>
      <c r="EH312" s="90"/>
      <c r="EI312" s="90"/>
      <c r="EJ312" s="90"/>
      <c r="EK312" s="90"/>
      <c r="EL312" s="90"/>
      <c r="EM312" s="90"/>
      <c r="EN312" s="90"/>
      <c r="EO312" s="90"/>
      <c r="EP312" s="90"/>
      <c r="EQ312" s="90"/>
      <c r="ER312" s="90"/>
      <c r="ES312" s="90"/>
      <c r="ET312" s="90"/>
      <c r="EU312" s="90"/>
      <c r="EV312" s="90"/>
      <c r="EW312" s="90"/>
      <c r="EX312" s="90"/>
      <c r="EY312" s="90"/>
      <c r="EZ312" s="90"/>
      <c r="FA312" s="90"/>
      <c r="FB312" s="90"/>
      <c r="FC312" s="90"/>
      <c r="FD312" s="90"/>
      <c r="FE312" s="90"/>
      <c r="FF312" s="90"/>
      <c r="FG312" s="90"/>
      <c r="FH312" s="90"/>
      <c r="FI312" s="90"/>
      <c r="FJ312" s="90"/>
      <c r="FK312" s="90"/>
      <c r="FL312" s="90"/>
      <c r="FM312" s="90"/>
      <c r="FN312" s="90"/>
      <c r="FO312" s="90"/>
      <c r="FP312" s="90"/>
      <c r="FQ312" s="90"/>
      <c r="FR312" s="90"/>
      <c r="FS312" s="90"/>
      <c r="FT312" s="90"/>
      <c r="FU312" s="90"/>
      <c r="FV312" s="90"/>
      <c r="FW312" s="90"/>
      <c r="FX312" s="90"/>
      <c r="FY312" s="90"/>
      <c r="FZ312" s="90"/>
      <c r="GA312" s="90"/>
      <c r="GB312" s="90"/>
      <c r="GC312" s="90"/>
      <c r="GD312" s="90"/>
      <c r="GE312" s="90"/>
      <c r="GF312" s="90"/>
      <c r="GG312" s="90"/>
      <c r="GH312" s="90"/>
      <c r="GI312" s="90"/>
      <c r="GJ312" s="90"/>
      <c r="GK312" s="90"/>
      <c r="GL312" s="90"/>
      <c r="GM312" s="90"/>
      <c r="GN312" s="90"/>
      <c r="GO312" s="90"/>
      <c r="GP312" s="90"/>
      <c r="GQ312" s="90"/>
      <c r="GR312" s="90"/>
      <c r="GS312" s="90"/>
      <c r="GT312" s="90"/>
      <c r="GU312" s="90"/>
      <c r="GV312" s="90"/>
      <c r="GW312" s="90"/>
      <c r="GX312" s="90"/>
      <c r="GY312" s="90"/>
      <c r="GZ312" s="90"/>
      <c r="HA312" s="90"/>
      <c r="HB312" s="90"/>
      <c r="HC312" s="90"/>
      <c r="HD312" s="90"/>
      <c r="HE312" s="90"/>
      <c r="HF312" s="90"/>
      <c r="HG312" s="90"/>
      <c r="HH312" s="90"/>
      <c r="HI312" s="90"/>
      <c r="HJ312" s="90"/>
      <c r="HK312" s="90"/>
      <c r="HL312" s="90"/>
      <c r="HM312" s="90"/>
      <c r="HN312" s="90"/>
      <c r="HO312" s="90"/>
      <c r="HP312" s="90"/>
      <c r="HQ312" s="90"/>
      <c r="HR312" s="90"/>
      <c r="HS312" s="90"/>
      <c r="HT312" s="90"/>
      <c r="HU312" s="90"/>
      <c r="HV312" s="90"/>
      <c r="HW312" s="90"/>
      <c r="HX312" s="90"/>
      <c r="HY312" s="90"/>
      <c r="HZ312" s="90"/>
      <c r="IA312" s="90"/>
      <c r="IB312" s="90"/>
      <c r="IC312" s="90"/>
      <c r="ID312" s="90"/>
      <c r="IE312" s="90"/>
      <c r="IF312" s="90"/>
      <c r="IG312" s="90"/>
      <c r="IH312" s="90"/>
      <c r="II312" s="90"/>
      <c r="IJ312" s="90"/>
      <c r="IK312" s="90"/>
      <c r="IL312" s="90"/>
      <c r="IM312" s="90"/>
      <c r="IN312" s="90"/>
      <c r="IO312" s="90"/>
      <c r="IP312" s="90"/>
      <c r="IQ312" s="90"/>
      <c r="IR312" s="90"/>
      <c r="IS312" s="90"/>
      <c r="IT312" s="90"/>
      <c r="IU312" s="90"/>
      <c r="IV312" s="90"/>
      <c r="IW312" s="90"/>
      <c r="IX312" s="90"/>
      <c r="IY312" s="90"/>
      <c r="IZ312" s="90"/>
      <c r="JA312" s="90"/>
      <c r="JB312" s="90"/>
      <c r="JC312" s="90"/>
      <c r="JD312" s="90"/>
      <c r="JE312" s="90"/>
      <c r="JF312" s="90"/>
      <c r="JG312" s="90"/>
      <c r="JH312" s="90"/>
      <c r="JI312" s="90"/>
      <c r="JJ312" s="90"/>
      <c r="JK312" s="90"/>
      <c r="JL312" s="90"/>
      <c r="JM312" s="90"/>
      <c r="JN312" s="90"/>
      <c r="JO312" s="90"/>
      <c r="JP312" s="90"/>
      <c r="JQ312" s="90"/>
      <c r="JR312" s="90"/>
      <c r="JS312" s="90"/>
      <c r="JT312" s="90"/>
      <c r="JU312" s="90"/>
      <c r="JV312" s="90"/>
      <c r="JW312" s="90"/>
      <c r="JX312" s="90"/>
      <c r="JY312" s="90"/>
      <c r="JZ312" s="90"/>
      <c r="KA312" s="90"/>
      <c r="KB312" s="90"/>
      <c r="KC312" s="90"/>
      <c r="KD312" s="90"/>
      <c r="KE312" s="90"/>
      <c r="KF312" s="90"/>
      <c r="KG312" s="90"/>
      <c r="KH312" s="90"/>
      <c r="KI312" s="90"/>
      <c r="KJ312" s="90"/>
      <c r="KK312" s="90"/>
      <c r="KL312" s="90"/>
      <c r="KM312" s="90"/>
      <c r="KN312" s="90"/>
      <c r="KO312" s="90"/>
      <c r="KP312" s="90"/>
      <c r="KQ312" s="90"/>
      <c r="KR312" s="90"/>
      <c r="KS312" s="90"/>
      <c r="KT312" s="90"/>
      <c r="KU312" s="90"/>
      <c r="KV312" s="90"/>
      <c r="KW312" s="90"/>
      <c r="KX312" s="90"/>
      <c r="KY312" s="90"/>
      <c r="KZ312" s="90"/>
      <c r="LA312" s="90"/>
      <c r="LB312" s="90"/>
      <c r="LC312" s="90"/>
      <c r="LD312" s="90"/>
      <c r="LE312" s="90"/>
      <c r="LF312" s="90"/>
      <c r="LG312" s="90"/>
      <c r="LH312" s="90"/>
      <c r="LI312" s="90"/>
      <c r="LJ312" s="90"/>
      <c r="LK312" s="90"/>
      <c r="LL312" s="90"/>
      <c r="LM312" s="90"/>
      <c r="LN312" s="90"/>
      <c r="LO312" s="90"/>
      <c r="LP312" s="90"/>
      <c r="LQ312" s="90"/>
      <c r="LR312" s="90"/>
      <c r="LS312" s="90"/>
      <c r="LT312" s="90"/>
      <c r="LU312" s="90"/>
      <c r="LV312" s="90"/>
      <c r="LW312" s="90"/>
      <c r="LX312" s="90"/>
      <c r="LY312" s="90"/>
      <c r="LZ312" s="90"/>
      <c r="MA312" s="90"/>
      <c r="MB312" s="90"/>
      <c r="MC312" s="90"/>
      <c r="MD312" s="90"/>
      <c r="ME312" s="90"/>
      <c r="MF312" s="90"/>
      <c r="MG312" s="90"/>
      <c r="MH312" s="90"/>
      <c r="MI312" s="90"/>
      <c r="MJ312" s="90"/>
      <c r="MK312" s="90"/>
      <c r="ML312" s="90"/>
      <c r="MM312" s="90"/>
      <c r="MN312" s="90"/>
      <c r="MO312" s="90"/>
      <c r="MP312" s="90"/>
      <c r="MQ312" s="90"/>
      <c r="MR312" s="90"/>
      <c r="MS312" s="90"/>
      <c r="MT312" s="90"/>
      <c r="MU312" s="90"/>
      <c r="MV312" s="90"/>
      <c r="MW312" s="90"/>
      <c r="MX312" s="90"/>
      <c r="MY312" s="90"/>
      <c r="MZ312" s="90"/>
      <c r="NA312" s="90"/>
      <c r="NB312" s="90"/>
      <c r="NC312" s="90"/>
      <c r="ND312" s="90"/>
      <c r="NE312" s="90"/>
      <c r="NF312" s="90"/>
      <c r="NG312" s="90"/>
      <c r="NH312" s="90"/>
      <c r="NI312" s="90"/>
      <c r="NJ312" s="90"/>
      <c r="NK312" s="90"/>
      <c r="NL312" s="90"/>
      <c r="NM312" s="90"/>
      <c r="NN312" s="90"/>
      <c r="NO312" s="90"/>
      <c r="NP312" s="90"/>
      <c r="NQ312" s="90"/>
      <c r="NR312" s="90"/>
      <c r="NS312" s="90"/>
      <c r="NT312" s="90"/>
      <c r="NU312" s="90"/>
      <c r="NV312" s="90"/>
      <c r="NW312" s="90"/>
      <c r="NX312" s="90"/>
      <c r="NY312" s="90"/>
      <c r="NZ312" s="90"/>
      <c r="OA312" s="90"/>
      <c r="OB312" s="90"/>
      <c r="OC312" s="90"/>
      <c r="OD312" s="90"/>
      <c r="OE312" s="90"/>
      <c r="OF312" s="90"/>
      <c r="OG312" s="90"/>
      <c r="OH312" s="90"/>
      <c r="OI312" s="90"/>
      <c r="OJ312" s="90"/>
      <c r="OK312" s="90"/>
      <c r="OL312" s="90"/>
      <c r="OM312" s="90"/>
      <c r="ON312" s="90"/>
      <c r="OO312" s="90"/>
      <c r="OP312" s="90"/>
      <c r="OQ312" s="90"/>
      <c r="OR312" s="90"/>
      <c r="OS312" s="90"/>
      <c r="OT312" s="90"/>
      <c r="OU312" s="90"/>
      <c r="OV312" s="90"/>
      <c r="OW312" s="90"/>
      <c r="OX312" s="90"/>
      <c r="OY312" s="90"/>
      <c r="OZ312" s="90"/>
      <c r="PA312" s="90"/>
      <c r="PB312" s="90"/>
      <c r="PC312" s="90"/>
      <c r="PD312" s="90"/>
      <c r="PE312" s="90"/>
      <c r="PF312" s="90"/>
      <c r="PG312" s="90"/>
      <c r="PH312" s="90"/>
      <c r="PI312" s="90"/>
      <c r="PJ312" s="90"/>
      <c r="PK312" s="90"/>
      <c r="PL312" s="90"/>
      <c r="PM312" s="90"/>
      <c r="PN312" s="90"/>
      <c r="PO312" s="90"/>
      <c r="PP312" s="90"/>
      <c r="PQ312" s="90"/>
      <c r="PR312" s="90"/>
      <c r="PS312" s="90"/>
      <c r="PT312" s="90"/>
      <c r="PU312" s="90"/>
      <c r="PV312" s="90"/>
      <c r="PW312" s="90"/>
      <c r="PX312" s="90"/>
      <c r="PY312" s="90"/>
      <c r="PZ312" s="90"/>
      <c r="QA312" s="90"/>
      <c r="QB312" s="90"/>
      <c r="QC312" s="90"/>
      <c r="QD312" s="90"/>
      <c r="QE312" s="90"/>
      <c r="QF312" s="90"/>
      <c r="QG312" s="90"/>
      <c r="QH312" s="90"/>
      <c r="QI312" s="90"/>
      <c r="QJ312" s="90"/>
      <c r="QK312" s="90"/>
      <c r="QL312" s="90"/>
      <c r="QM312" s="90"/>
      <c r="QN312" s="90"/>
      <c r="QO312" s="90"/>
      <c r="QP312" s="90"/>
      <c r="QQ312" s="90"/>
      <c r="QR312" s="90"/>
      <c r="QS312" s="90"/>
      <c r="QT312" s="90"/>
      <c r="QU312" s="90"/>
      <c r="QV312" s="90"/>
      <c r="QW312" s="90"/>
      <c r="QX312" s="90"/>
      <c r="QY312" s="90"/>
      <c r="QZ312" s="90"/>
      <c r="RA312" s="90"/>
      <c r="RB312" s="90"/>
      <c r="RC312" s="90"/>
      <c r="RD312" s="90"/>
      <c r="RE312" s="90"/>
      <c r="RF312" s="90"/>
      <c r="RG312" s="90"/>
      <c r="RH312" s="90"/>
      <c r="RI312" s="90"/>
      <c r="RJ312" s="90"/>
      <c r="RK312" s="90"/>
      <c r="RL312" s="90"/>
      <c r="RM312" s="90"/>
      <c r="RN312" s="90"/>
      <c r="RO312" s="90"/>
      <c r="RP312" s="90"/>
      <c r="RQ312" s="90"/>
      <c r="RR312" s="90"/>
      <c r="RS312" s="90"/>
      <c r="RT312" s="90"/>
      <c r="RU312" s="90"/>
      <c r="RV312" s="90"/>
      <c r="RW312" s="90"/>
      <c r="RX312" s="90"/>
      <c r="RY312" s="90"/>
      <c r="RZ312" s="90"/>
      <c r="SA312" s="90"/>
      <c r="SB312" s="90"/>
      <c r="SC312" s="90"/>
      <c r="SD312" s="90"/>
      <c r="SE312" s="90"/>
      <c r="SF312" s="90"/>
      <c r="SG312" s="90"/>
      <c r="SH312" s="90"/>
      <c r="SI312" s="90"/>
      <c r="SJ312" s="90"/>
      <c r="SK312" s="90"/>
      <c r="SL312" s="90"/>
      <c r="SM312" s="90"/>
      <c r="SN312" s="90"/>
      <c r="SO312" s="90"/>
      <c r="SP312" s="90"/>
      <c r="SQ312" s="90"/>
      <c r="SR312" s="90"/>
      <c r="SS312" s="90"/>
      <c r="ST312" s="90"/>
      <c r="SU312" s="90"/>
      <c r="SV312" s="90"/>
      <c r="SW312" s="90"/>
      <c r="SX312" s="90"/>
      <c r="SY312" s="90"/>
      <c r="SZ312" s="90"/>
      <c r="TA312" s="90"/>
      <c r="TB312" s="90"/>
      <c r="TC312" s="90"/>
      <c r="TD312" s="90"/>
      <c r="TE312" s="90"/>
      <c r="TF312" s="90"/>
      <c r="TG312" s="90"/>
      <c r="TH312" s="90"/>
      <c r="TI312" s="90"/>
      <c r="TJ312" s="90"/>
      <c r="TK312" s="90"/>
      <c r="TL312" s="90"/>
      <c r="TM312" s="90"/>
      <c r="TN312" s="90"/>
      <c r="TO312" s="90"/>
      <c r="TP312" s="90"/>
      <c r="TQ312" s="90"/>
      <c r="TR312" s="90"/>
      <c r="TS312" s="90"/>
      <c r="TT312" s="90"/>
      <c r="TU312" s="90"/>
      <c r="TV312" s="90"/>
      <c r="TW312" s="90"/>
      <c r="TX312" s="90"/>
      <c r="TY312" s="90"/>
      <c r="TZ312" s="90"/>
      <c r="UA312" s="90"/>
      <c r="UB312" s="90"/>
      <c r="UC312" s="90"/>
      <c r="UD312" s="90"/>
      <c r="UE312" s="90"/>
      <c r="UF312" s="90"/>
      <c r="UG312" s="90"/>
      <c r="UH312" s="90"/>
      <c r="UI312" s="90"/>
      <c r="UJ312" s="90"/>
      <c r="UK312" s="90"/>
      <c r="UL312" s="90"/>
      <c r="UM312" s="90"/>
      <c r="UN312" s="90"/>
      <c r="UO312" s="90"/>
      <c r="UP312" s="90"/>
      <c r="UQ312" s="90"/>
      <c r="UR312" s="90"/>
      <c r="US312" s="90"/>
      <c r="UT312" s="90"/>
      <c r="UU312" s="90"/>
      <c r="UV312" s="90"/>
      <c r="UW312" s="90"/>
      <c r="UX312" s="90"/>
      <c r="UY312" s="90"/>
      <c r="UZ312" s="90"/>
      <c r="VA312" s="90"/>
      <c r="VB312" s="90"/>
      <c r="VC312" s="90"/>
      <c r="VD312" s="90"/>
      <c r="VE312" s="90"/>
      <c r="VF312" s="90"/>
      <c r="VG312" s="90"/>
      <c r="VH312" s="90"/>
      <c r="VI312" s="90"/>
      <c r="VJ312" s="90"/>
      <c r="VK312" s="90"/>
      <c r="VL312" s="90"/>
      <c r="VM312" s="90"/>
      <c r="VN312" s="90"/>
      <c r="VO312" s="90"/>
      <c r="VP312" s="90"/>
      <c r="VQ312" s="90"/>
      <c r="VR312" s="90"/>
      <c r="VS312" s="90"/>
      <c r="VT312" s="90"/>
      <c r="VU312" s="90"/>
      <c r="VV312" s="90"/>
      <c r="VW312" s="90"/>
      <c r="VX312" s="90"/>
      <c r="VY312" s="90"/>
      <c r="VZ312" s="90"/>
      <c r="WA312" s="90"/>
      <c r="WB312" s="90"/>
      <c r="WC312" s="90"/>
      <c r="WD312" s="90"/>
      <c r="WE312" s="90"/>
      <c r="WF312" s="90"/>
      <c r="WG312" s="90"/>
      <c r="WH312" s="90"/>
      <c r="WI312" s="90"/>
      <c r="WJ312" s="90"/>
      <c r="WK312" s="90"/>
      <c r="WL312" s="90"/>
      <c r="WM312" s="90"/>
      <c r="WN312" s="90"/>
      <c r="WO312" s="90"/>
      <c r="WP312" s="90"/>
      <c r="WQ312" s="90"/>
      <c r="WR312" s="90"/>
      <c r="WS312" s="90"/>
      <c r="WT312" s="90"/>
      <c r="WU312" s="90"/>
      <c r="WV312" s="90"/>
      <c r="WW312" s="90"/>
      <c r="WX312" s="90"/>
      <c r="WY312" s="90"/>
      <c r="WZ312" s="90"/>
      <c r="XA312" s="90"/>
      <c r="XB312" s="90"/>
      <c r="XC312" s="90"/>
      <c r="XD312" s="90"/>
      <c r="XE312" s="90"/>
      <c r="XF312" s="90"/>
      <c r="XG312" s="90"/>
      <c r="XH312" s="90"/>
      <c r="XI312" s="90"/>
      <c r="XJ312" s="90"/>
      <c r="XK312" s="90"/>
      <c r="XL312" s="90"/>
      <c r="XM312" s="90"/>
      <c r="XN312" s="90"/>
      <c r="XO312" s="90"/>
      <c r="XP312" s="90"/>
      <c r="XQ312" s="90"/>
      <c r="XR312" s="90"/>
      <c r="XS312" s="90"/>
      <c r="XT312" s="90"/>
      <c r="XU312" s="90"/>
      <c r="XV312" s="90"/>
      <c r="XW312" s="90"/>
      <c r="XX312" s="90"/>
      <c r="XY312" s="90"/>
      <c r="XZ312" s="90"/>
      <c r="YA312" s="90"/>
      <c r="YB312" s="90"/>
      <c r="YC312" s="90"/>
      <c r="YD312" s="90"/>
      <c r="YE312" s="90"/>
      <c r="YF312" s="90"/>
      <c r="YG312" s="90"/>
      <c r="YH312" s="90"/>
      <c r="YI312" s="90"/>
      <c r="YJ312" s="90"/>
      <c r="YK312" s="90"/>
      <c r="YL312" s="90"/>
      <c r="YM312" s="90"/>
      <c r="YN312" s="90"/>
      <c r="YO312" s="90"/>
      <c r="YP312" s="90"/>
      <c r="YQ312" s="90"/>
      <c r="YR312" s="90"/>
      <c r="YS312" s="90"/>
      <c r="YT312" s="90"/>
      <c r="YU312" s="90"/>
      <c r="YV312" s="90"/>
      <c r="YW312" s="90"/>
      <c r="YX312" s="90"/>
      <c r="YY312" s="90"/>
      <c r="YZ312" s="90"/>
      <c r="ZA312" s="90"/>
      <c r="ZB312" s="90"/>
      <c r="ZC312" s="90"/>
      <c r="ZD312" s="90"/>
      <c r="ZE312" s="90"/>
      <c r="ZF312" s="90"/>
      <c r="ZG312" s="90"/>
      <c r="ZH312" s="90"/>
      <c r="ZI312" s="90"/>
      <c r="ZJ312" s="90"/>
      <c r="ZK312" s="90"/>
      <c r="ZL312" s="90"/>
      <c r="ZM312" s="90"/>
      <c r="ZN312" s="90"/>
      <c r="ZO312" s="90"/>
      <c r="ZP312" s="90"/>
      <c r="ZQ312" s="90"/>
      <c r="ZR312" s="90"/>
      <c r="ZS312" s="90"/>
      <c r="ZT312" s="90"/>
      <c r="ZU312" s="90"/>
      <c r="ZV312" s="90"/>
      <c r="ZW312" s="90"/>
      <c r="ZX312" s="90"/>
      <c r="ZY312" s="90"/>
      <c r="ZZ312" s="90"/>
      <c r="AAA312" s="90"/>
      <c r="AAB312" s="90"/>
      <c r="AAC312" s="90"/>
      <c r="AAD312" s="90"/>
      <c r="AAE312" s="90"/>
      <c r="AAF312" s="90"/>
      <c r="AAG312" s="90"/>
      <c r="AAH312" s="90"/>
      <c r="AAI312" s="90"/>
      <c r="AAJ312" s="90"/>
      <c r="AAK312" s="90"/>
      <c r="AAL312" s="90"/>
      <c r="AAM312" s="90"/>
      <c r="AAN312" s="90"/>
      <c r="AAO312" s="90"/>
      <c r="AAP312" s="90"/>
      <c r="AAQ312" s="90"/>
      <c r="AAR312" s="90"/>
      <c r="AAS312" s="90"/>
      <c r="AAT312" s="90"/>
      <c r="AAU312" s="90"/>
      <c r="AAV312" s="90"/>
      <c r="AAW312" s="90"/>
      <c r="AAX312" s="90"/>
      <c r="AAY312" s="90"/>
      <c r="AAZ312" s="90"/>
      <c r="ABA312" s="90"/>
      <c r="ABB312" s="90"/>
      <c r="ABC312" s="90"/>
      <c r="ABD312" s="90"/>
      <c r="ABE312" s="90"/>
      <c r="ABF312" s="90"/>
      <c r="ABG312" s="90"/>
      <c r="ABH312" s="90"/>
      <c r="ABI312" s="90"/>
      <c r="ABJ312" s="90"/>
      <c r="ABK312" s="90"/>
      <c r="ABL312" s="90"/>
      <c r="ABM312" s="90"/>
      <c r="ABN312" s="90"/>
      <c r="ABO312" s="90"/>
      <c r="ABP312" s="90"/>
      <c r="ABQ312" s="90"/>
      <c r="ABR312" s="90"/>
      <c r="ABS312" s="90"/>
      <c r="ABT312" s="90"/>
      <c r="ABU312" s="90"/>
      <c r="ABV312" s="90"/>
      <c r="ABW312" s="90"/>
      <c r="ABX312" s="90"/>
      <c r="ABY312" s="90"/>
      <c r="ABZ312" s="90"/>
      <c r="ACA312" s="90"/>
      <c r="ACB312" s="90"/>
      <c r="ACC312" s="90"/>
      <c r="ACD312" s="90"/>
      <c r="ACE312" s="90"/>
      <c r="ACF312" s="90"/>
      <c r="ACG312" s="90"/>
      <c r="ACH312" s="90"/>
      <c r="ACI312" s="90"/>
      <c r="ACJ312" s="90"/>
      <c r="ACK312" s="90"/>
      <c r="ACL312" s="90"/>
      <c r="ACM312" s="90"/>
      <c r="ACN312" s="90"/>
      <c r="ACO312" s="90"/>
      <c r="ACP312" s="90"/>
      <c r="ACQ312" s="90"/>
      <c r="ACR312" s="90"/>
      <c r="ACS312" s="90"/>
      <c r="ACT312" s="90"/>
      <c r="ACU312" s="90"/>
      <c r="ACV312" s="90"/>
      <c r="ACW312" s="90"/>
      <c r="ACX312" s="90"/>
      <c r="ACY312" s="90"/>
      <c r="ACZ312" s="90"/>
      <c r="ADA312" s="90"/>
      <c r="ADB312" s="90"/>
      <c r="ADC312" s="90"/>
      <c r="ADD312" s="90"/>
      <c r="ADE312" s="90"/>
      <c r="ADF312" s="90"/>
      <c r="ADG312" s="90"/>
      <c r="ADH312" s="90"/>
      <c r="ADI312" s="90"/>
      <c r="ADJ312" s="90"/>
      <c r="ADK312" s="90"/>
      <c r="ADL312" s="90"/>
      <c r="ADM312" s="90"/>
      <c r="ADN312" s="90"/>
      <c r="ADO312" s="90"/>
      <c r="ADP312" s="90"/>
      <c r="ADQ312" s="90"/>
      <c r="ADR312" s="90"/>
      <c r="ADS312" s="90"/>
      <c r="ADT312" s="90"/>
      <c r="ADU312" s="90"/>
      <c r="ADV312" s="90"/>
      <c r="ADW312" s="90"/>
      <c r="ADX312" s="90"/>
      <c r="ADY312" s="90"/>
      <c r="ADZ312" s="90"/>
      <c r="AEA312" s="90"/>
      <c r="AEB312" s="90"/>
      <c r="AEC312" s="90"/>
      <c r="AED312" s="90"/>
      <c r="AEE312" s="90"/>
      <c r="AEF312" s="90"/>
      <c r="AEG312" s="90"/>
      <c r="AEH312" s="90"/>
      <c r="AEI312" s="90"/>
      <c r="AEJ312" s="90"/>
      <c r="AEK312" s="90"/>
      <c r="AEL312" s="90"/>
      <c r="AEM312" s="90"/>
      <c r="AEN312" s="90"/>
      <c r="AEO312" s="90"/>
      <c r="AEP312" s="90"/>
      <c r="AEQ312" s="90"/>
      <c r="AER312" s="90"/>
      <c r="AES312" s="90"/>
      <c r="AET312" s="90"/>
      <c r="AEU312" s="90"/>
      <c r="AEV312" s="90"/>
      <c r="AEW312" s="90"/>
      <c r="AEX312" s="90"/>
      <c r="AEY312" s="90"/>
      <c r="AEZ312" s="90"/>
      <c r="AFA312" s="90"/>
      <c r="AFB312" s="90"/>
      <c r="AFC312" s="90"/>
      <c r="AFD312" s="90"/>
      <c r="AFE312" s="90"/>
      <c r="AFF312" s="90"/>
      <c r="AFG312" s="90"/>
      <c r="AFH312" s="90"/>
      <c r="AFI312" s="90"/>
      <c r="AFJ312" s="90"/>
      <c r="AFK312" s="90"/>
      <c r="AFL312" s="90"/>
      <c r="AFM312" s="90"/>
      <c r="AFN312" s="90"/>
      <c r="AFO312" s="90"/>
      <c r="AFP312" s="90"/>
      <c r="AFQ312" s="90"/>
      <c r="AFR312" s="90"/>
      <c r="AFS312" s="90"/>
      <c r="AFT312" s="90"/>
      <c r="AFU312" s="90"/>
      <c r="AFV312" s="90"/>
      <c r="AFW312" s="90"/>
      <c r="AFX312" s="90"/>
      <c r="AFY312" s="90"/>
      <c r="AFZ312" s="90"/>
      <c r="AGA312" s="90"/>
      <c r="AGB312" s="90"/>
      <c r="AGC312" s="90"/>
      <c r="AGD312" s="90"/>
      <c r="AGE312" s="90"/>
      <c r="AGF312" s="90"/>
      <c r="AGG312" s="90"/>
      <c r="AGH312" s="90"/>
      <c r="AGI312" s="90"/>
      <c r="AGJ312" s="90"/>
      <c r="AGK312" s="90"/>
      <c r="AGL312" s="90"/>
      <c r="AGM312" s="90"/>
      <c r="AGN312" s="90"/>
      <c r="AGO312" s="90"/>
      <c r="AGP312" s="90"/>
      <c r="AGQ312" s="90"/>
      <c r="AGR312" s="90"/>
      <c r="AGS312" s="90"/>
      <c r="AGT312" s="90"/>
      <c r="AGU312" s="90"/>
      <c r="AGV312" s="90"/>
      <c r="AGW312" s="90"/>
      <c r="AGX312" s="90"/>
      <c r="AGY312" s="90"/>
      <c r="AGZ312" s="90"/>
      <c r="AHA312" s="90"/>
      <c r="AHB312" s="90"/>
      <c r="AHC312" s="90"/>
      <c r="AHD312" s="90"/>
      <c r="AHE312" s="90"/>
      <c r="AHF312" s="90"/>
      <c r="AHG312" s="90"/>
      <c r="AHH312" s="90"/>
      <c r="AHI312" s="90"/>
      <c r="AHJ312" s="90"/>
      <c r="AHK312" s="90"/>
      <c r="AHL312" s="90"/>
      <c r="AHM312" s="90"/>
      <c r="AHN312" s="90"/>
      <c r="AHO312" s="90"/>
      <c r="AHP312" s="90"/>
      <c r="AHQ312" s="90"/>
      <c r="AHR312" s="90"/>
      <c r="AHS312" s="90"/>
      <c r="AHT312" s="90"/>
      <c r="AHU312" s="90"/>
      <c r="AHV312" s="90"/>
      <c r="AHW312" s="90"/>
      <c r="AHX312" s="90"/>
      <c r="AHY312" s="90"/>
      <c r="AHZ312" s="90"/>
      <c r="AIA312" s="90"/>
      <c r="AIB312" s="90"/>
      <c r="AIC312" s="90"/>
      <c r="AID312" s="90"/>
      <c r="AIE312" s="90"/>
      <c r="AIF312" s="90"/>
      <c r="AIG312" s="90"/>
      <c r="AIH312" s="90"/>
      <c r="AII312" s="90"/>
      <c r="AIJ312" s="90"/>
      <c r="AIK312" s="90"/>
      <c r="AIL312" s="90"/>
      <c r="AIM312" s="90"/>
      <c r="AIN312" s="90"/>
      <c r="AIO312" s="90"/>
      <c r="AIP312" s="90"/>
      <c r="AIQ312" s="90"/>
      <c r="AIR312" s="90"/>
      <c r="AIS312" s="90"/>
      <c r="AIT312" s="90"/>
      <c r="AIU312" s="90"/>
      <c r="AIV312" s="90"/>
      <c r="AIW312" s="90"/>
      <c r="AIX312" s="90"/>
      <c r="AIY312" s="90"/>
      <c r="AIZ312" s="90"/>
      <c r="AJA312" s="90"/>
      <c r="AJB312" s="90"/>
      <c r="AJC312" s="90"/>
      <c r="AJD312" s="90"/>
      <c r="AJE312" s="90"/>
      <c r="AJF312" s="90"/>
      <c r="AJG312" s="90"/>
      <c r="AJH312" s="90"/>
      <c r="AJI312" s="90"/>
      <c r="AJJ312" s="90"/>
      <c r="AJK312" s="90"/>
      <c r="AJL312" s="90"/>
      <c r="AJM312" s="90"/>
      <c r="AJN312" s="90"/>
      <c r="AJO312" s="90"/>
      <c r="AJP312" s="90"/>
      <c r="AJQ312" s="90"/>
      <c r="AJR312" s="90"/>
      <c r="AJS312" s="90"/>
      <c r="AJT312" s="90"/>
      <c r="AJU312" s="90"/>
      <c r="AJV312" s="90"/>
      <c r="AJW312" s="90"/>
      <c r="AJX312" s="90"/>
      <c r="AJY312" s="90"/>
      <c r="AJZ312" s="90"/>
      <c r="AKA312" s="90"/>
      <c r="AKB312" s="90"/>
      <c r="AKC312" s="90"/>
      <c r="AKD312" s="90"/>
      <c r="AKE312" s="90"/>
      <c r="AKF312" s="90"/>
      <c r="AKG312" s="90"/>
      <c r="AKH312" s="90"/>
      <c r="AKI312" s="90"/>
      <c r="AKJ312" s="90"/>
      <c r="AKK312" s="90"/>
      <c r="AKL312" s="90"/>
      <c r="AKM312" s="90"/>
      <c r="AKN312" s="90"/>
      <c r="AKO312" s="90"/>
      <c r="AKP312" s="90"/>
      <c r="AKQ312" s="90"/>
      <c r="AKR312" s="90"/>
      <c r="AKS312" s="90"/>
      <c r="AKT312" s="90"/>
      <c r="AKU312" s="90"/>
      <c r="AKV312" s="90"/>
      <c r="AKW312" s="90"/>
      <c r="AKX312" s="90"/>
      <c r="AKY312" s="90"/>
      <c r="AKZ312" s="90"/>
      <c r="ALA312" s="90"/>
      <c r="ALB312" s="90"/>
      <c r="ALC312" s="90"/>
      <c r="ALD312" s="90"/>
      <c r="ALE312" s="90"/>
      <c r="ALF312" s="90"/>
      <c r="ALG312" s="90"/>
      <c r="ALH312" s="90"/>
      <c r="ALI312" s="90"/>
      <c r="ALJ312" s="90"/>
      <c r="ALK312" s="90"/>
      <c r="ALL312" s="90"/>
      <c r="ALM312" s="90"/>
      <c r="ALN312" s="90"/>
      <c r="ALO312" s="90"/>
      <c r="ALP312" s="90"/>
      <c r="ALQ312" s="90"/>
      <c r="ALR312" s="90"/>
      <c r="ALS312" s="90"/>
      <c r="ALT312" s="90"/>
      <c r="ALU312" s="90"/>
      <c r="ALV312" s="90"/>
      <c r="ALW312" s="90"/>
      <c r="ALX312" s="90"/>
      <c r="ALY312" s="90"/>
      <c r="ALZ312" s="90"/>
      <c r="AMA312" s="90"/>
      <c r="AMB312" s="90"/>
      <c r="AMC312" s="90"/>
      <c r="AMD312" s="90"/>
      <c r="AME312" s="90"/>
      <c r="AMF312" s="90"/>
      <c r="AMG312" s="90"/>
      <c r="AMH312" s="90"/>
      <c r="AMI312" s="90"/>
    </row>
    <row r="313" spans="1:1023" ht="90" customHeight="1" x14ac:dyDescent="0.3">
      <c r="A313" s="430">
        <v>113</v>
      </c>
      <c r="B313" s="433" t="s">
        <v>712</v>
      </c>
      <c r="C313" s="367"/>
      <c r="D313" s="433" t="s">
        <v>396</v>
      </c>
      <c r="E313" s="433" t="s">
        <v>476</v>
      </c>
      <c r="F313" s="439"/>
      <c r="G313" s="413"/>
      <c r="H313" s="416"/>
      <c r="I313" s="419"/>
      <c r="J313" s="136" t="s">
        <v>735</v>
      </c>
      <c r="K313" s="137" t="s">
        <v>1698</v>
      </c>
      <c r="L313" s="419"/>
      <c r="M313" s="419"/>
      <c r="N313" s="407"/>
      <c r="O313" s="369"/>
      <c r="P313" s="391"/>
      <c r="Q313" s="385"/>
      <c r="R313" s="393"/>
      <c r="S313" s="394"/>
      <c r="T313" s="385"/>
      <c r="U313" s="404"/>
      <c r="V313" s="136" t="s">
        <v>112</v>
      </c>
      <c r="W313" s="138" t="s">
        <v>1699</v>
      </c>
      <c r="X313" s="139" t="s">
        <v>1700</v>
      </c>
      <c r="Y313" s="145" t="s">
        <v>1701</v>
      </c>
      <c r="Z313" s="140" t="s">
        <v>1702</v>
      </c>
      <c r="AA313" s="120" t="str">
        <f t="shared" si="365"/>
        <v>Impacto</v>
      </c>
      <c r="AB313" s="121" t="s">
        <v>808</v>
      </c>
      <c r="AC313" s="121" t="s">
        <v>728</v>
      </c>
      <c r="AD313" s="122" t="str">
        <f t="shared" si="363"/>
        <v>25%</v>
      </c>
      <c r="AE313" s="121" t="s">
        <v>729</v>
      </c>
      <c r="AF313" s="121" t="s">
        <v>730</v>
      </c>
      <c r="AG313" s="121" t="s">
        <v>731</v>
      </c>
      <c r="AH313" s="123">
        <f>IFERROR(IF(AND(AA312="Probabilidad",AA313="Probabilidad"),(AI312-(+AI312*AD313)),IF(AND(AA313="Probabilidad",AA312="Impacto"),(AI312-(+AI312*AD313)),IF(AA313="Impacto",AI312,""))),"")</f>
        <v>0.36</v>
      </c>
      <c r="AI313" s="122">
        <f t="shared" si="364"/>
        <v>0.36</v>
      </c>
      <c r="AJ313" s="387"/>
      <c r="AK313" s="388"/>
      <c r="AL313" s="124">
        <f t="shared" si="394"/>
        <v>0.44999999999999996</v>
      </c>
      <c r="AM313" s="389"/>
      <c r="AN313" s="388"/>
      <c r="AO313" s="384"/>
      <c r="AP313" s="367"/>
      <c r="AQ313" s="120" t="s">
        <v>118</v>
      </c>
      <c r="AR313" s="134" t="s">
        <v>94</v>
      </c>
      <c r="AS313" s="134" t="s">
        <v>94</v>
      </c>
      <c r="AT313" s="134" t="s">
        <v>94</v>
      </c>
      <c r="AU313" s="134" t="s">
        <v>94</v>
      </c>
      <c r="AV313" s="371"/>
      <c r="AW313" s="142" t="s">
        <v>112</v>
      </c>
      <c r="AX313" s="128" t="s">
        <v>2866</v>
      </c>
      <c r="AY313" s="289" t="s">
        <v>3865</v>
      </c>
      <c r="AZ313" s="289" t="s">
        <v>3866</v>
      </c>
      <c r="BA313" s="143" t="s">
        <v>118</v>
      </c>
      <c r="BB313" s="128"/>
      <c r="BC313" s="128"/>
      <c r="BD313" s="128"/>
      <c r="BE313" s="373"/>
      <c r="BF313" s="374"/>
      <c r="BG313" s="374"/>
      <c r="BH313" s="131"/>
      <c r="AMI313" s="86"/>
    </row>
    <row r="314" spans="1:1023" ht="75" customHeight="1" x14ac:dyDescent="0.3">
      <c r="A314" s="430">
        <v>113</v>
      </c>
      <c r="B314" s="433" t="s">
        <v>712</v>
      </c>
      <c r="C314" s="367"/>
      <c r="D314" s="433" t="s">
        <v>396</v>
      </c>
      <c r="E314" s="433" t="s">
        <v>476</v>
      </c>
      <c r="F314" s="439"/>
      <c r="G314" s="413"/>
      <c r="H314" s="416"/>
      <c r="I314" s="419"/>
      <c r="J314" s="136" t="s">
        <v>741</v>
      </c>
      <c r="K314" s="137" t="s">
        <v>1703</v>
      </c>
      <c r="L314" s="419"/>
      <c r="M314" s="419"/>
      <c r="N314" s="407"/>
      <c r="O314" s="369"/>
      <c r="P314" s="391"/>
      <c r="Q314" s="385"/>
      <c r="R314" s="393"/>
      <c r="S314" s="394"/>
      <c r="T314" s="385"/>
      <c r="U314" s="404"/>
      <c r="V314" s="136" t="s">
        <v>124</v>
      </c>
      <c r="W314" s="138" t="s">
        <v>1704</v>
      </c>
      <c r="X314" s="139" t="s">
        <v>1705</v>
      </c>
      <c r="Y314" s="145" t="s">
        <v>1696</v>
      </c>
      <c r="Z314" s="140" t="s">
        <v>853</v>
      </c>
      <c r="AA314" s="120" t="str">
        <f t="shared" si="365"/>
        <v>Probabilidad</v>
      </c>
      <c r="AB314" s="121" t="s">
        <v>740</v>
      </c>
      <c r="AC314" s="121" t="s">
        <v>728</v>
      </c>
      <c r="AD314" s="122" t="str">
        <f t="shared" si="363"/>
        <v>30%</v>
      </c>
      <c r="AE314" s="121" t="s">
        <v>729</v>
      </c>
      <c r="AF314" s="121" t="s">
        <v>730</v>
      </c>
      <c r="AG314" s="121" t="s">
        <v>731</v>
      </c>
      <c r="AH314" s="123">
        <f t="shared" ref="AH314:AH318" si="421">IFERROR(IF(AND(AA313="Probabilidad",AA314="Probabilidad"),(AI313-(+AI313*AD314)),IF(AND(AA314="Probabilidad",AA313="Impacto"),(AI313-(+AI313*AD314)),IF(AA314="Impacto",AI313,""))),"")</f>
        <v>0.252</v>
      </c>
      <c r="AI314" s="122">
        <f t="shared" si="364"/>
        <v>0.252</v>
      </c>
      <c r="AJ314" s="387"/>
      <c r="AK314" s="388"/>
      <c r="AL314" s="124">
        <f t="shared" si="394"/>
        <v>0.44999999999999996</v>
      </c>
      <c r="AM314" s="389"/>
      <c r="AN314" s="388"/>
      <c r="AO314" s="384"/>
      <c r="AP314" s="367"/>
      <c r="AQ314" s="120" t="s">
        <v>128</v>
      </c>
      <c r="AR314" s="134" t="s">
        <v>1706</v>
      </c>
      <c r="AS314" s="134" t="s">
        <v>1702</v>
      </c>
      <c r="AT314" s="141">
        <v>44834</v>
      </c>
      <c r="AU314" s="127" t="s">
        <v>733</v>
      </c>
      <c r="AV314" s="371"/>
      <c r="AW314" s="142" t="s">
        <v>124</v>
      </c>
      <c r="AX314" s="253" t="s">
        <v>2866</v>
      </c>
      <c r="AY314" s="272" t="s">
        <v>3868</v>
      </c>
      <c r="AZ314" s="271" t="s">
        <v>2959</v>
      </c>
      <c r="BA314" s="143" t="s">
        <v>128</v>
      </c>
      <c r="BB314" s="264" t="s">
        <v>2866</v>
      </c>
      <c r="BC314" s="265" t="s">
        <v>3532</v>
      </c>
      <c r="BD314" s="266" t="s">
        <v>3533</v>
      </c>
      <c r="BE314" s="441"/>
      <c r="BF314" s="442"/>
      <c r="BG314" s="442"/>
      <c r="BH314" s="131"/>
      <c r="AMI314" s="86"/>
    </row>
    <row r="315" spans="1:1023" ht="30" customHeight="1" x14ac:dyDescent="0.3">
      <c r="A315" s="430">
        <v>113</v>
      </c>
      <c r="B315" s="433" t="s">
        <v>712</v>
      </c>
      <c r="C315" s="367"/>
      <c r="D315" s="433" t="s">
        <v>396</v>
      </c>
      <c r="E315" s="433" t="s">
        <v>476</v>
      </c>
      <c r="F315" s="439"/>
      <c r="G315" s="413"/>
      <c r="H315" s="416"/>
      <c r="I315" s="419"/>
      <c r="J315" s="136" t="s">
        <v>749</v>
      </c>
      <c r="K315" s="137"/>
      <c r="L315" s="419"/>
      <c r="M315" s="419"/>
      <c r="N315" s="407"/>
      <c r="O315" s="369"/>
      <c r="P315" s="391"/>
      <c r="Q315" s="385"/>
      <c r="R315" s="393"/>
      <c r="S315" s="394"/>
      <c r="T315" s="385"/>
      <c r="U315" s="404"/>
      <c r="V315" s="136" t="s">
        <v>131</v>
      </c>
      <c r="W315" s="116"/>
      <c r="X315" s="117"/>
      <c r="Y315" s="118"/>
      <c r="Z315" s="116"/>
      <c r="AA315" s="120" t="str">
        <f t="shared" si="365"/>
        <v/>
      </c>
      <c r="AB315" s="121"/>
      <c r="AC315" s="121"/>
      <c r="AD315" s="122" t="str">
        <f t="shared" si="363"/>
        <v/>
      </c>
      <c r="AE315" s="121"/>
      <c r="AF315" s="121"/>
      <c r="AG315" s="121"/>
      <c r="AH315" s="123" t="str">
        <f t="shared" si="421"/>
        <v/>
      </c>
      <c r="AI315" s="122" t="str">
        <f t="shared" si="364"/>
        <v/>
      </c>
      <c r="AJ315" s="387"/>
      <c r="AK315" s="388"/>
      <c r="AL315" s="124" t="str">
        <f t="shared" si="394"/>
        <v/>
      </c>
      <c r="AM315" s="389"/>
      <c r="AN315" s="388"/>
      <c r="AO315" s="384"/>
      <c r="AP315" s="367"/>
      <c r="AQ315" s="120" t="s">
        <v>136</v>
      </c>
      <c r="AR315" s="119"/>
      <c r="AS315" s="119"/>
      <c r="AT315" s="126"/>
      <c r="AU315" s="119"/>
      <c r="AV315" s="371"/>
      <c r="AW315" s="142" t="s">
        <v>131</v>
      </c>
      <c r="AX315" s="128"/>
      <c r="AY315" s="129"/>
      <c r="AZ315" s="130"/>
      <c r="BA315" s="143" t="s">
        <v>136</v>
      </c>
      <c r="BB315" s="128"/>
      <c r="BC315" s="128"/>
      <c r="BD315" s="128"/>
      <c r="BE315" s="373"/>
      <c r="BF315" s="374"/>
      <c r="BG315" s="374"/>
      <c r="BH315" s="131"/>
      <c r="AMI315" s="86"/>
    </row>
    <row r="316" spans="1:1023" ht="33" customHeight="1" x14ac:dyDescent="0.3">
      <c r="A316" s="430">
        <v>113</v>
      </c>
      <c r="B316" s="433" t="s">
        <v>712</v>
      </c>
      <c r="C316" s="367"/>
      <c r="D316" s="433" t="s">
        <v>396</v>
      </c>
      <c r="E316" s="433" t="s">
        <v>476</v>
      </c>
      <c r="F316" s="439"/>
      <c r="G316" s="413"/>
      <c r="H316" s="416"/>
      <c r="I316" s="419"/>
      <c r="J316" s="136" t="s">
        <v>756</v>
      </c>
      <c r="K316" s="137"/>
      <c r="L316" s="419"/>
      <c r="M316" s="419"/>
      <c r="N316" s="407"/>
      <c r="O316" s="369"/>
      <c r="P316" s="391"/>
      <c r="Q316" s="385"/>
      <c r="R316" s="393"/>
      <c r="S316" s="394"/>
      <c r="T316" s="385"/>
      <c r="U316" s="404"/>
      <c r="V316" s="136" t="s">
        <v>139</v>
      </c>
      <c r="W316" s="116"/>
      <c r="X316" s="117"/>
      <c r="Y316" s="118"/>
      <c r="Z316" s="116"/>
      <c r="AA316" s="120" t="str">
        <f t="shared" si="365"/>
        <v/>
      </c>
      <c r="AB316" s="121"/>
      <c r="AC316" s="121"/>
      <c r="AD316" s="122" t="str">
        <f t="shared" si="363"/>
        <v/>
      </c>
      <c r="AE316" s="121"/>
      <c r="AF316" s="121"/>
      <c r="AG316" s="121"/>
      <c r="AH316" s="123" t="str">
        <f t="shared" si="421"/>
        <v/>
      </c>
      <c r="AI316" s="122" t="str">
        <f t="shared" si="364"/>
        <v/>
      </c>
      <c r="AJ316" s="387"/>
      <c r="AK316" s="388"/>
      <c r="AL316" s="124" t="str">
        <f t="shared" si="394"/>
        <v/>
      </c>
      <c r="AM316" s="389"/>
      <c r="AN316" s="388"/>
      <c r="AO316" s="384"/>
      <c r="AP316" s="367"/>
      <c r="AQ316" s="120" t="s">
        <v>145</v>
      </c>
      <c r="AR316" s="119"/>
      <c r="AS316" s="119"/>
      <c r="AT316" s="126"/>
      <c r="AU316" s="119"/>
      <c r="AV316" s="371"/>
      <c r="AW316" s="142" t="s">
        <v>139</v>
      </c>
      <c r="AX316" s="128"/>
      <c r="AY316" s="129"/>
      <c r="AZ316" s="130"/>
      <c r="BA316" s="143" t="s">
        <v>145</v>
      </c>
      <c r="BB316" s="128"/>
      <c r="BC316" s="128"/>
      <c r="BD316" s="128"/>
      <c r="BE316" s="373"/>
      <c r="BF316" s="374"/>
      <c r="BG316" s="374"/>
      <c r="BH316" s="131"/>
      <c r="AMI316" s="86"/>
    </row>
    <row r="317" spans="1:1023" ht="33" customHeight="1" x14ac:dyDescent="0.3">
      <c r="A317" s="430">
        <v>113</v>
      </c>
      <c r="B317" s="433" t="s">
        <v>712</v>
      </c>
      <c r="C317" s="367"/>
      <c r="D317" s="433" t="s">
        <v>396</v>
      </c>
      <c r="E317" s="433" t="s">
        <v>476</v>
      </c>
      <c r="F317" s="439"/>
      <c r="G317" s="413"/>
      <c r="H317" s="416"/>
      <c r="I317" s="419"/>
      <c r="J317" s="136" t="s">
        <v>757</v>
      </c>
      <c r="K317" s="137"/>
      <c r="L317" s="419"/>
      <c r="M317" s="419"/>
      <c r="N317" s="407"/>
      <c r="O317" s="369"/>
      <c r="P317" s="391"/>
      <c r="Q317" s="385"/>
      <c r="R317" s="393"/>
      <c r="S317" s="394"/>
      <c r="T317" s="385"/>
      <c r="U317" s="404"/>
      <c r="V317" s="136" t="s">
        <v>150</v>
      </c>
      <c r="W317" s="116"/>
      <c r="X317" s="117"/>
      <c r="Y317" s="118"/>
      <c r="Z317" s="116"/>
      <c r="AA317" s="120" t="str">
        <f t="shared" si="365"/>
        <v/>
      </c>
      <c r="AB317" s="121"/>
      <c r="AC317" s="121"/>
      <c r="AD317" s="122" t="str">
        <f t="shared" si="363"/>
        <v/>
      </c>
      <c r="AE317" s="121"/>
      <c r="AF317" s="121"/>
      <c r="AG317" s="121"/>
      <c r="AH317" s="123" t="str">
        <f t="shared" si="421"/>
        <v/>
      </c>
      <c r="AI317" s="122" t="str">
        <f t="shared" si="364"/>
        <v/>
      </c>
      <c r="AJ317" s="387"/>
      <c r="AK317" s="388"/>
      <c r="AL317" s="124" t="str">
        <f t="shared" si="394"/>
        <v/>
      </c>
      <c r="AM317" s="389"/>
      <c r="AN317" s="388"/>
      <c r="AO317" s="384"/>
      <c r="AP317" s="367"/>
      <c r="AQ317" s="120" t="s">
        <v>155</v>
      </c>
      <c r="AR317" s="119"/>
      <c r="AS317" s="119"/>
      <c r="AT317" s="126"/>
      <c r="AU317" s="119"/>
      <c r="AV317" s="371"/>
      <c r="AW317" s="142" t="s">
        <v>150</v>
      </c>
      <c r="AX317" s="128"/>
      <c r="AY317" s="129"/>
      <c r="AZ317" s="130"/>
      <c r="BA317" s="143" t="s">
        <v>155</v>
      </c>
      <c r="BB317" s="128"/>
      <c r="BC317" s="128"/>
      <c r="BD317" s="128"/>
      <c r="BE317" s="373"/>
      <c r="BF317" s="374"/>
      <c r="BG317" s="374"/>
      <c r="BH317" s="131"/>
      <c r="AMI317" s="86"/>
    </row>
    <row r="318" spans="1:1023" ht="33" customHeight="1" x14ac:dyDescent="0.3">
      <c r="A318" s="431">
        <v>113</v>
      </c>
      <c r="B318" s="434" t="s">
        <v>712</v>
      </c>
      <c r="C318" s="367"/>
      <c r="D318" s="434" t="s">
        <v>396</v>
      </c>
      <c r="E318" s="434" t="s">
        <v>476</v>
      </c>
      <c r="F318" s="440"/>
      <c r="G318" s="414"/>
      <c r="H318" s="417"/>
      <c r="I318" s="420"/>
      <c r="J318" s="136" t="s">
        <v>758</v>
      </c>
      <c r="K318" s="137"/>
      <c r="L318" s="420"/>
      <c r="M318" s="420"/>
      <c r="N318" s="408"/>
      <c r="O318" s="369"/>
      <c r="P318" s="392"/>
      <c r="Q318" s="385"/>
      <c r="R318" s="393"/>
      <c r="S318" s="394"/>
      <c r="T318" s="385"/>
      <c r="U318" s="405"/>
      <c r="V318" s="136" t="s">
        <v>161</v>
      </c>
      <c r="W318" s="116"/>
      <c r="X318" s="117"/>
      <c r="Y318" s="118"/>
      <c r="Z318" s="116"/>
      <c r="AA318" s="120" t="str">
        <f t="shared" si="365"/>
        <v/>
      </c>
      <c r="AB318" s="121"/>
      <c r="AC318" s="121"/>
      <c r="AD318" s="122" t="str">
        <f t="shared" si="363"/>
        <v/>
      </c>
      <c r="AE318" s="121"/>
      <c r="AF318" s="121"/>
      <c r="AG318" s="121"/>
      <c r="AH318" s="123" t="str">
        <f t="shared" si="421"/>
        <v/>
      </c>
      <c r="AI318" s="122" t="str">
        <f t="shared" si="364"/>
        <v/>
      </c>
      <c r="AJ318" s="387"/>
      <c r="AK318" s="388"/>
      <c r="AL318" s="124" t="str">
        <f t="shared" si="394"/>
        <v/>
      </c>
      <c r="AM318" s="389"/>
      <c r="AN318" s="388"/>
      <c r="AO318" s="384"/>
      <c r="AP318" s="367"/>
      <c r="AQ318" s="120" t="s">
        <v>162</v>
      </c>
      <c r="AR318" s="119"/>
      <c r="AS318" s="119"/>
      <c r="AT318" s="126"/>
      <c r="AU318" s="119"/>
      <c r="AV318" s="372"/>
      <c r="AW318" s="142" t="s">
        <v>161</v>
      </c>
      <c r="AX318" s="128"/>
      <c r="AY318" s="129"/>
      <c r="AZ318" s="130"/>
      <c r="BA318" s="143" t="s">
        <v>162</v>
      </c>
      <c r="BB318" s="128"/>
      <c r="BC318" s="128"/>
      <c r="BD318" s="128"/>
      <c r="BE318" s="373"/>
      <c r="BF318" s="374"/>
      <c r="BG318" s="374"/>
      <c r="BH318" s="131"/>
      <c r="AMI318" s="86"/>
    </row>
    <row r="319" spans="1:1023" s="144" customFormat="1" ht="99" customHeight="1" x14ac:dyDescent="0.25">
      <c r="A319" s="429">
        <v>114</v>
      </c>
      <c r="B319" s="432" t="s">
        <v>712</v>
      </c>
      <c r="C319" s="367" t="s">
        <v>713</v>
      </c>
      <c r="D319" s="432" t="s">
        <v>396</v>
      </c>
      <c r="E319" s="432" t="s">
        <v>476</v>
      </c>
      <c r="F319" s="438" t="s">
        <v>1026</v>
      </c>
      <c r="G319" s="412" t="s">
        <v>1707</v>
      </c>
      <c r="H319" s="415" t="str">
        <f>IF(B319="Seguridad_Información","Posibilidad de "&amp;C319&amp;"con "&amp;M319&amp;" "&amp;"por"&amp;" "&amp;I319&amp;" "&amp;"debido a"&amp;" "&amp;L319,"Posibilidad de"&amp;" "&amp;M319&amp;" "&amp;"por"&amp;" "&amp;I319&amp;" debido a"&amp;" "&amp;L319)</f>
        <v xml:space="preserve">Posibilidad de Afectación Económica y Reputacional por donar un activo con potencial de venta debido a debilidades en la comunicación entre procesos y/o cálculos errados de costo beneficio </v>
      </c>
      <c r="I319" s="418" t="s">
        <v>1708</v>
      </c>
      <c r="J319" s="136" t="s">
        <v>717</v>
      </c>
      <c r="K319" s="137" t="s">
        <v>1709</v>
      </c>
      <c r="L319" s="418" t="s">
        <v>1710</v>
      </c>
      <c r="M319" s="418" t="s">
        <v>763</v>
      </c>
      <c r="N319" s="406" t="s">
        <v>1711</v>
      </c>
      <c r="O319" s="369" t="s">
        <v>848</v>
      </c>
      <c r="P319" s="390" t="str">
        <f>IF(OR($O319=[3]Tabla_Probabilidad!$D$30,$O319=[3]Tabla_Probabilidad!$D$32,$O319=[3]Tabla_Probabilidad!$J$32),"Muy Baja",IF(OR($O319=[3]Tabla_Probabilidad!$E$30,$O319=[3]Tabla_Probabilidad!$E$32,$O319=[3]Tabla_Probabilidad!$K$32),"Baja",IF(OR($O319=[3]Tabla_Probabilidad!$F$30,$O319=[3]Tabla_Probabilidad!$F$32,$O319=[3]Tabla_Probabilidad!$L$32),"Media",IF(OR($O319=[3]Tabla_Probabilidad!$G$30,$O319=[3]Tabla_Probabilidad!$G$32,$O319=[3]Tabla_Probabilidad!$M$32),"Alta",IF(OR($O319=[3]Tabla_Probabilidad!$H$30,$O319=[3]Tabla_Probabilidad!$H$32,$O319=[3]Tabla_Probabilidad!$N$32),"Muy Alta","")))))</f>
        <v>Muy Baja</v>
      </c>
      <c r="Q319" s="385">
        <f t="shared" ref="Q319" si="422">IF(P319="","",IF(P319="Muy Baja",0.2,IF(P319="Baja",0.4,IF(P319="Media",0.6,IF(P319="Alta",0.8,IF(P319="Muy Alta",1,))))))</f>
        <v>0.2</v>
      </c>
      <c r="R319" s="393" t="s">
        <v>849</v>
      </c>
      <c r="S319" s="394" t="str">
        <f>IF(OR($R319=[3]Tabla_Impacto!$D$24,$R319=[3]Tabla_Impacto!$D$27,$R319=[3]Tabla_Impacto!$J$24,$R319=[3]Tabla_Impacto!$P$26,$R319=[3]Tabla_Impacto!$V$26,$R319=[3]Tabla_Impacto!$AB$26),"Leve",IF(OR($R319=[3]Tabla_Impacto!$E$24,$R319=[3]Tabla_Impacto!$E$27,$R319=[3]Tabla_Impacto!$K$24,$R319=[3]Tabla_Impacto!$Q$26,$R319=[3]Tabla_Impacto!$W$26,$R319=[3]Tabla_Impacto!$AC$26),"Menor",IF(OR($R319=[3]Tabla_Impacto!$F$24,$R319=[3]Tabla_Impacto!$F$27,$R319=[3]Tabla_Impacto!$L$24,$R319=[3]Tabla_Impacto!$R$26,$R319=[3]Tabla_Impacto!$X$26,$R319=[3]Tabla_Impacto!$AD$26),"Moderado",IF(OR($R319=[3]Tabla_Impacto!$G$24,$R319=[3]Tabla_Impacto!$G$27,$R319=[3]Tabla_Impacto!$M$24,$R319=[3]Tabla_Impacto!$S$26,$R319=[3]Tabla_Impacto!$Y$26,$R319=[3]Tabla_Impacto!$AE$26),"Mayor",IF(OR($R319=[3]Tabla_Impacto!$H$24,$R319=[3]Tabla_Impacto!$H$27,$R319=[3]Tabla_Impacto!$N$24,$R319=[3]Tabla_Impacto!$T$26,$R319=[3]Tabla_Impacto!$Z$26,$R319=[3]Tabla_Impacto!$AF$26),"Catastrófico","")))))</f>
        <v>Menor</v>
      </c>
      <c r="T319" s="385">
        <f t="shared" ref="T319" si="423">IF(S319="","",IF(S319="Leve",0.2,IF(S319="Menor",0.4,IF(S319="Moderado",0.6,IF(S319="Mayor",0.8,IF(S319="Catastrófico",1,))))))</f>
        <v>0.4</v>
      </c>
      <c r="U319" s="386" t="str">
        <f t="shared" ref="U319" si="424">IF(OR(AND(P319="Muy Baja",S319="Leve"),AND(P319="Muy Baja",S319="Menor"),AND(P319="Baja",S319="Leve")),"Bajo",IF(OR(AND(P319="Muy baja",S319="Moderado"),AND(P319="Baja",S319="Menor"),AND(P319="Baja",S319="Moderado"),AND(P319="Media",S319="Leve"),AND(P319="Media",S319="Menor"),AND(P319="Media",S319="Moderado"),AND(P319="Alta",S319="Leve"),AND(P319="Alta",S319="Menor")),"Moderado",IF(OR(AND(P319="Muy Baja",S319="Mayor"),AND(P319="Baja",S319="Mayor"),AND(P319="Media",S319="Mayor"),AND(P319="Alta",S319="Moderado"),AND(P319="Alta",S319="Mayor"),AND(P319="Muy Alta",S319="Leve"),AND(P319="Muy Alta",S319="Menor"),AND(P319="Muy Alta",S319="Moderado"),AND(P319="Muy Alta",S319="Mayor")),"Alto",IF(OR(AND(P319="Muy Baja",S319="Catastrófico"),AND(P319="Baja",S319="Catastrófico"),AND(P319="Media",S319="Catastrófico"),AND(P319="Alta",S319="Catastrófico"),AND(P319="Muy Alta",S319="Catastrófico")),"Extremo",""))))</f>
        <v>Bajo</v>
      </c>
      <c r="V319" s="136" t="s">
        <v>91</v>
      </c>
      <c r="W319" s="138" t="s">
        <v>1712</v>
      </c>
      <c r="X319" s="139" t="s">
        <v>1713</v>
      </c>
      <c r="Y319" s="145" t="s">
        <v>484</v>
      </c>
      <c r="Z319" s="140" t="s">
        <v>1714</v>
      </c>
      <c r="AA319" s="120" t="str">
        <f t="shared" si="365"/>
        <v>Probabilidad</v>
      </c>
      <c r="AB319" s="121" t="s">
        <v>727</v>
      </c>
      <c r="AC319" s="121" t="s">
        <v>728</v>
      </c>
      <c r="AD319" s="122" t="str">
        <f t="shared" si="363"/>
        <v>40%</v>
      </c>
      <c r="AE319" s="121" t="s">
        <v>729</v>
      </c>
      <c r="AF319" s="121" t="s">
        <v>730</v>
      </c>
      <c r="AG319" s="121" t="s">
        <v>731</v>
      </c>
      <c r="AH319" s="123">
        <f>IFERROR(IF(AA319="Probabilidad",(Q319-(+Q319*AD319)),IF(AA319="Impacto",Q319,"")),"")</f>
        <v>0.12</v>
      </c>
      <c r="AI319" s="122">
        <f t="shared" si="364"/>
        <v>0.12</v>
      </c>
      <c r="AJ319" s="387" t="str">
        <f t="shared" ref="AJ319" si="425">IFERROR(IF(AK319="","",IF(AK319&lt;=0.2,"Muy Baja",IF(AK319&lt;=0.4,"Baja",IF(AK319&lt;=0.6,"Media",IF(AK319&lt;=0.8,"Alta","Muy Alta"))))),"")</f>
        <v>Muy Baja</v>
      </c>
      <c r="AK319" s="388">
        <f t="shared" ref="AK319" si="426">IFERROR(LOOKUP(MAX(AI319:AI325)+1,(AI319:AI325)),"")</f>
        <v>7.1999999999999995E-2</v>
      </c>
      <c r="AL319" s="124">
        <f>IFERROR(IF(AA319="Impacto",(T319-(+T319*AD319)),IF(AA319="Probabilidad",T319,"")),"")</f>
        <v>0.4</v>
      </c>
      <c r="AM319" s="389" t="str">
        <f t="shared" ref="AM319" si="427">IFERROR(IF(AN319="","",IF(AN319&lt;=0.2,"Leve",IF(AN319&lt;=0.4,"Menor",IF(AN319&lt;=0.6,"Moderado",IF(AN319&lt;=0.8,"Mayor","Catastrófico"))))),"")</f>
        <v>Menor</v>
      </c>
      <c r="AN319" s="388">
        <f t="shared" ref="AN319" si="428">IFERROR(LOOKUP(MAX(AL319:AL325)+1,(AL319:AL325)),"")</f>
        <v>0.4</v>
      </c>
      <c r="AO319" s="384" t="str">
        <f t="shared" ref="AO319" si="429">IFERROR(IF(OR(AND(AJ319="Muy Baja",AM319="Leve"),AND(AJ319="Muy Baja",AM319="Menor"),AND(AJ319="Baja",AM319="Leve")),"Bajo",IF(OR(AND(AJ319="Muy baja",AM319="Moderado"),AND(AJ319="Baja",AM319="Menor"),AND(AJ319="Baja",AM319="Moderado"),AND(AJ319="Media",AM319="Leve"),AND(AJ319="Media",AM319="Menor"),AND(AJ319="Media",AM319="Moderado"),AND(AJ319="Alta",AM319="Leve"),AND(AJ319="Alta",AM319="Menor")),"Moderado",IF(OR(AND(AJ319="Muy Baja",AM319="Mayor"),AND(AJ319="Baja",AM319="Mayor"),AND(AJ319="Media",AM319="Mayor"),AND(AJ319="Alta",AM319="Moderado"),AND(AJ319="Alta",AM319="Mayor"),AND(AJ319="Muy Alta",AM319="Leve"),AND(AJ319="Muy Alta",AM319="Menor"),AND(AJ319="Muy Alta",AM319="Moderado"),AND(AJ319="Muy Alta",AM319="Mayor")),"Alto",IF(OR(AND(AJ319="Muy Baja",AM319="Catastrófico"),AND(AJ319="Baja",AM319="Catastrófico"),AND(AJ319="Media",AM319="Catastrófico"),AND(AJ319="Alta",AM319="Catastrófico"),AND(AJ319="Muy Alta",AM319="Catastrófico")),"Extremo","")))),"")</f>
        <v>Bajo</v>
      </c>
      <c r="AP319" s="367" t="s">
        <v>821</v>
      </c>
      <c r="AQ319" s="120" t="s">
        <v>105</v>
      </c>
      <c r="AR319" s="134" t="s">
        <v>94</v>
      </c>
      <c r="AS319" s="134" t="s">
        <v>94</v>
      </c>
      <c r="AT319" s="134" t="s">
        <v>94</v>
      </c>
      <c r="AU319" s="134" t="s">
        <v>94</v>
      </c>
      <c r="AV319" s="402" t="s">
        <v>1715</v>
      </c>
      <c r="AW319" s="142" t="s">
        <v>91</v>
      </c>
      <c r="AX319" s="264" t="s">
        <v>2866</v>
      </c>
      <c r="AY319" s="321" t="s">
        <v>3880</v>
      </c>
      <c r="AZ319" s="278" t="s">
        <v>3877</v>
      </c>
      <c r="BA319" s="143" t="s">
        <v>105</v>
      </c>
      <c r="BB319" s="128"/>
      <c r="BC319" s="128"/>
      <c r="BD319" s="128"/>
      <c r="BE319" s="373" t="s">
        <v>2891</v>
      </c>
      <c r="BF319" s="374"/>
      <c r="BG319" s="374"/>
      <c r="BH319" s="131"/>
      <c r="BI319" s="90"/>
      <c r="BJ319" s="90"/>
      <c r="BK319" s="90"/>
      <c r="BL319" s="90"/>
      <c r="BM319" s="90"/>
      <c r="BN319" s="90"/>
      <c r="BO319" s="90"/>
      <c r="BP319" s="90"/>
      <c r="BQ319" s="90"/>
      <c r="BR319" s="90"/>
      <c r="BS319" s="90"/>
      <c r="BT319" s="90"/>
      <c r="BU319" s="90"/>
      <c r="BV319" s="90"/>
      <c r="BW319" s="90"/>
      <c r="BX319" s="90"/>
      <c r="BY319" s="90"/>
      <c r="BZ319" s="90"/>
      <c r="CA319" s="90"/>
      <c r="CB319" s="90"/>
      <c r="CC319" s="90"/>
      <c r="CD319" s="90"/>
      <c r="CE319" s="90"/>
      <c r="CF319" s="90"/>
      <c r="CG319" s="90"/>
      <c r="CH319" s="90"/>
      <c r="CI319" s="90"/>
      <c r="CJ319" s="90"/>
      <c r="CK319" s="90"/>
      <c r="CL319" s="90"/>
      <c r="CM319" s="90"/>
      <c r="CN319" s="90"/>
      <c r="CO319" s="90"/>
      <c r="CP319" s="90"/>
      <c r="CQ319" s="90"/>
      <c r="CR319" s="90"/>
      <c r="CS319" s="90"/>
      <c r="CT319" s="90"/>
      <c r="CU319" s="90"/>
      <c r="CV319" s="90"/>
      <c r="CW319" s="90"/>
      <c r="CX319" s="90"/>
      <c r="CY319" s="90"/>
      <c r="CZ319" s="90"/>
      <c r="DA319" s="90"/>
      <c r="DB319" s="90"/>
      <c r="DC319" s="90"/>
      <c r="DD319" s="90"/>
      <c r="DE319" s="90"/>
      <c r="DF319" s="90"/>
      <c r="DG319" s="90"/>
      <c r="DH319" s="90"/>
      <c r="DI319" s="90"/>
      <c r="DJ319" s="90"/>
      <c r="DK319" s="90"/>
      <c r="DL319" s="90"/>
      <c r="DM319" s="90"/>
      <c r="DN319" s="90"/>
      <c r="DO319" s="90"/>
      <c r="DP319" s="90"/>
      <c r="DQ319" s="90"/>
      <c r="DR319" s="90"/>
      <c r="DS319" s="90"/>
      <c r="DT319" s="90"/>
      <c r="DU319" s="90"/>
      <c r="DV319" s="90"/>
      <c r="DW319" s="90"/>
      <c r="DX319" s="90"/>
      <c r="DY319" s="90"/>
      <c r="DZ319" s="90"/>
      <c r="EA319" s="90"/>
      <c r="EB319" s="90"/>
      <c r="EC319" s="90"/>
      <c r="ED319" s="90"/>
      <c r="EE319" s="90"/>
      <c r="EF319" s="90"/>
      <c r="EG319" s="90"/>
      <c r="EH319" s="90"/>
      <c r="EI319" s="90"/>
      <c r="EJ319" s="90"/>
      <c r="EK319" s="90"/>
      <c r="EL319" s="90"/>
      <c r="EM319" s="90"/>
      <c r="EN319" s="90"/>
      <c r="EO319" s="90"/>
      <c r="EP319" s="90"/>
      <c r="EQ319" s="90"/>
      <c r="ER319" s="90"/>
      <c r="ES319" s="90"/>
      <c r="ET319" s="90"/>
      <c r="EU319" s="90"/>
      <c r="EV319" s="90"/>
      <c r="EW319" s="90"/>
      <c r="EX319" s="90"/>
      <c r="EY319" s="90"/>
      <c r="EZ319" s="90"/>
      <c r="FA319" s="90"/>
      <c r="FB319" s="90"/>
      <c r="FC319" s="90"/>
      <c r="FD319" s="90"/>
      <c r="FE319" s="90"/>
      <c r="FF319" s="90"/>
      <c r="FG319" s="90"/>
      <c r="FH319" s="90"/>
      <c r="FI319" s="90"/>
      <c r="FJ319" s="90"/>
      <c r="FK319" s="90"/>
      <c r="FL319" s="90"/>
      <c r="FM319" s="90"/>
      <c r="FN319" s="90"/>
      <c r="FO319" s="90"/>
      <c r="FP319" s="90"/>
      <c r="FQ319" s="90"/>
      <c r="FR319" s="90"/>
      <c r="FS319" s="90"/>
      <c r="FT319" s="90"/>
      <c r="FU319" s="90"/>
      <c r="FV319" s="90"/>
      <c r="FW319" s="90"/>
      <c r="FX319" s="90"/>
      <c r="FY319" s="90"/>
      <c r="FZ319" s="90"/>
      <c r="GA319" s="90"/>
      <c r="GB319" s="90"/>
      <c r="GC319" s="90"/>
      <c r="GD319" s="90"/>
      <c r="GE319" s="90"/>
      <c r="GF319" s="90"/>
      <c r="GG319" s="90"/>
      <c r="GH319" s="90"/>
      <c r="GI319" s="90"/>
      <c r="GJ319" s="90"/>
      <c r="GK319" s="90"/>
      <c r="GL319" s="90"/>
      <c r="GM319" s="90"/>
      <c r="GN319" s="90"/>
      <c r="GO319" s="90"/>
      <c r="GP319" s="90"/>
      <c r="GQ319" s="90"/>
      <c r="GR319" s="90"/>
      <c r="GS319" s="90"/>
      <c r="GT319" s="90"/>
      <c r="GU319" s="90"/>
      <c r="GV319" s="90"/>
      <c r="GW319" s="90"/>
      <c r="GX319" s="90"/>
      <c r="GY319" s="90"/>
      <c r="GZ319" s="90"/>
      <c r="HA319" s="90"/>
      <c r="HB319" s="90"/>
      <c r="HC319" s="90"/>
      <c r="HD319" s="90"/>
      <c r="HE319" s="90"/>
      <c r="HF319" s="90"/>
      <c r="HG319" s="90"/>
      <c r="HH319" s="90"/>
      <c r="HI319" s="90"/>
      <c r="HJ319" s="90"/>
      <c r="HK319" s="90"/>
      <c r="HL319" s="90"/>
      <c r="HM319" s="90"/>
      <c r="HN319" s="90"/>
      <c r="HO319" s="90"/>
      <c r="HP319" s="90"/>
      <c r="HQ319" s="90"/>
      <c r="HR319" s="90"/>
      <c r="HS319" s="90"/>
      <c r="HT319" s="90"/>
      <c r="HU319" s="90"/>
      <c r="HV319" s="90"/>
      <c r="HW319" s="90"/>
      <c r="HX319" s="90"/>
      <c r="HY319" s="90"/>
      <c r="HZ319" s="90"/>
      <c r="IA319" s="90"/>
      <c r="IB319" s="90"/>
      <c r="IC319" s="90"/>
      <c r="ID319" s="90"/>
      <c r="IE319" s="90"/>
      <c r="IF319" s="90"/>
      <c r="IG319" s="90"/>
      <c r="IH319" s="90"/>
      <c r="II319" s="90"/>
      <c r="IJ319" s="90"/>
      <c r="IK319" s="90"/>
      <c r="IL319" s="90"/>
      <c r="IM319" s="90"/>
      <c r="IN319" s="90"/>
      <c r="IO319" s="90"/>
      <c r="IP319" s="90"/>
      <c r="IQ319" s="90"/>
      <c r="IR319" s="90"/>
      <c r="IS319" s="90"/>
      <c r="IT319" s="90"/>
      <c r="IU319" s="90"/>
      <c r="IV319" s="90"/>
      <c r="IW319" s="90"/>
      <c r="IX319" s="90"/>
      <c r="IY319" s="90"/>
      <c r="IZ319" s="90"/>
      <c r="JA319" s="90"/>
      <c r="JB319" s="90"/>
      <c r="JC319" s="90"/>
      <c r="JD319" s="90"/>
      <c r="JE319" s="90"/>
      <c r="JF319" s="90"/>
      <c r="JG319" s="90"/>
      <c r="JH319" s="90"/>
      <c r="JI319" s="90"/>
      <c r="JJ319" s="90"/>
      <c r="JK319" s="90"/>
      <c r="JL319" s="90"/>
      <c r="JM319" s="90"/>
      <c r="JN319" s="90"/>
      <c r="JO319" s="90"/>
      <c r="JP319" s="90"/>
      <c r="JQ319" s="90"/>
      <c r="JR319" s="90"/>
      <c r="JS319" s="90"/>
      <c r="JT319" s="90"/>
      <c r="JU319" s="90"/>
      <c r="JV319" s="90"/>
      <c r="JW319" s="90"/>
      <c r="JX319" s="90"/>
      <c r="JY319" s="90"/>
      <c r="JZ319" s="90"/>
      <c r="KA319" s="90"/>
      <c r="KB319" s="90"/>
      <c r="KC319" s="90"/>
      <c r="KD319" s="90"/>
      <c r="KE319" s="90"/>
      <c r="KF319" s="90"/>
      <c r="KG319" s="90"/>
      <c r="KH319" s="90"/>
      <c r="KI319" s="90"/>
      <c r="KJ319" s="90"/>
      <c r="KK319" s="90"/>
      <c r="KL319" s="90"/>
      <c r="KM319" s="90"/>
      <c r="KN319" s="90"/>
      <c r="KO319" s="90"/>
      <c r="KP319" s="90"/>
      <c r="KQ319" s="90"/>
      <c r="KR319" s="90"/>
      <c r="KS319" s="90"/>
      <c r="KT319" s="90"/>
      <c r="KU319" s="90"/>
      <c r="KV319" s="90"/>
      <c r="KW319" s="90"/>
      <c r="KX319" s="90"/>
      <c r="KY319" s="90"/>
      <c r="KZ319" s="90"/>
      <c r="LA319" s="90"/>
      <c r="LB319" s="90"/>
      <c r="LC319" s="90"/>
      <c r="LD319" s="90"/>
      <c r="LE319" s="90"/>
      <c r="LF319" s="90"/>
      <c r="LG319" s="90"/>
      <c r="LH319" s="90"/>
      <c r="LI319" s="90"/>
      <c r="LJ319" s="90"/>
      <c r="LK319" s="90"/>
      <c r="LL319" s="90"/>
      <c r="LM319" s="90"/>
      <c r="LN319" s="90"/>
      <c r="LO319" s="90"/>
      <c r="LP319" s="90"/>
      <c r="LQ319" s="90"/>
      <c r="LR319" s="90"/>
      <c r="LS319" s="90"/>
      <c r="LT319" s="90"/>
      <c r="LU319" s="90"/>
      <c r="LV319" s="90"/>
      <c r="LW319" s="90"/>
      <c r="LX319" s="90"/>
      <c r="LY319" s="90"/>
      <c r="LZ319" s="90"/>
      <c r="MA319" s="90"/>
      <c r="MB319" s="90"/>
      <c r="MC319" s="90"/>
      <c r="MD319" s="90"/>
      <c r="ME319" s="90"/>
      <c r="MF319" s="90"/>
      <c r="MG319" s="90"/>
      <c r="MH319" s="90"/>
      <c r="MI319" s="90"/>
      <c r="MJ319" s="90"/>
      <c r="MK319" s="90"/>
      <c r="ML319" s="90"/>
      <c r="MM319" s="90"/>
      <c r="MN319" s="90"/>
      <c r="MO319" s="90"/>
      <c r="MP319" s="90"/>
      <c r="MQ319" s="90"/>
      <c r="MR319" s="90"/>
      <c r="MS319" s="90"/>
      <c r="MT319" s="90"/>
      <c r="MU319" s="90"/>
      <c r="MV319" s="90"/>
      <c r="MW319" s="90"/>
      <c r="MX319" s="90"/>
      <c r="MY319" s="90"/>
      <c r="MZ319" s="90"/>
      <c r="NA319" s="90"/>
      <c r="NB319" s="90"/>
      <c r="NC319" s="90"/>
      <c r="ND319" s="90"/>
      <c r="NE319" s="90"/>
      <c r="NF319" s="90"/>
      <c r="NG319" s="90"/>
      <c r="NH319" s="90"/>
      <c r="NI319" s="90"/>
      <c r="NJ319" s="90"/>
      <c r="NK319" s="90"/>
      <c r="NL319" s="90"/>
      <c r="NM319" s="90"/>
      <c r="NN319" s="90"/>
      <c r="NO319" s="90"/>
      <c r="NP319" s="90"/>
      <c r="NQ319" s="90"/>
      <c r="NR319" s="90"/>
      <c r="NS319" s="90"/>
      <c r="NT319" s="90"/>
      <c r="NU319" s="90"/>
      <c r="NV319" s="90"/>
      <c r="NW319" s="90"/>
      <c r="NX319" s="90"/>
      <c r="NY319" s="90"/>
      <c r="NZ319" s="90"/>
      <c r="OA319" s="90"/>
      <c r="OB319" s="90"/>
      <c r="OC319" s="90"/>
      <c r="OD319" s="90"/>
      <c r="OE319" s="90"/>
      <c r="OF319" s="90"/>
      <c r="OG319" s="90"/>
      <c r="OH319" s="90"/>
      <c r="OI319" s="90"/>
      <c r="OJ319" s="90"/>
      <c r="OK319" s="90"/>
      <c r="OL319" s="90"/>
      <c r="OM319" s="90"/>
      <c r="ON319" s="90"/>
      <c r="OO319" s="90"/>
      <c r="OP319" s="90"/>
      <c r="OQ319" s="90"/>
      <c r="OR319" s="90"/>
      <c r="OS319" s="90"/>
      <c r="OT319" s="90"/>
      <c r="OU319" s="90"/>
      <c r="OV319" s="90"/>
      <c r="OW319" s="90"/>
      <c r="OX319" s="90"/>
      <c r="OY319" s="90"/>
      <c r="OZ319" s="90"/>
      <c r="PA319" s="90"/>
      <c r="PB319" s="90"/>
      <c r="PC319" s="90"/>
      <c r="PD319" s="90"/>
      <c r="PE319" s="90"/>
      <c r="PF319" s="90"/>
      <c r="PG319" s="90"/>
      <c r="PH319" s="90"/>
      <c r="PI319" s="90"/>
      <c r="PJ319" s="90"/>
      <c r="PK319" s="90"/>
      <c r="PL319" s="90"/>
      <c r="PM319" s="90"/>
      <c r="PN319" s="90"/>
      <c r="PO319" s="90"/>
      <c r="PP319" s="90"/>
      <c r="PQ319" s="90"/>
      <c r="PR319" s="90"/>
      <c r="PS319" s="90"/>
      <c r="PT319" s="90"/>
      <c r="PU319" s="90"/>
      <c r="PV319" s="90"/>
      <c r="PW319" s="90"/>
      <c r="PX319" s="90"/>
      <c r="PY319" s="90"/>
      <c r="PZ319" s="90"/>
      <c r="QA319" s="90"/>
      <c r="QB319" s="90"/>
      <c r="QC319" s="90"/>
      <c r="QD319" s="90"/>
      <c r="QE319" s="90"/>
      <c r="QF319" s="90"/>
      <c r="QG319" s="90"/>
      <c r="QH319" s="90"/>
      <c r="QI319" s="90"/>
      <c r="QJ319" s="90"/>
      <c r="QK319" s="90"/>
      <c r="QL319" s="90"/>
      <c r="QM319" s="90"/>
      <c r="QN319" s="90"/>
      <c r="QO319" s="90"/>
      <c r="QP319" s="90"/>
      <c r="QQ319" s="90"/>
      <c r="QR319" s="90"/>
      <c r="QS319" s="90"/>
      <c r="QT319" s="90"/>
      <c r="QU319" s="90"/>
      <c r="QV319" s="90"/>
      <c r="QW319" s="90"/>
      <c r="QX319" s="90"/>
      <c r="QY319" s="90"/>
      <c r="QZ319" s="90"/>
      <c r="RA319" s="90"/>
      <c r="RB319" s="90"/>
      <c r="RC319" s="90"/>
      <c r="RD319" s="90"/>
      <c r="RE319" s="90"/>
      <c r="RF319" s="90"/>
      <c r="RG319" s="90"/>
      <c r="RH319" s="90"/>
      <c r="RI319" s="90"/>
      <c r="RJ319" s="90"/>
      <c r="RK319" s="90"/>
      <c r="RL319" s="90"/>
      <c r="RM319" s="90"/>
      <c r="RN319" s="90"/>
      <c r="RO319" s="90"/>
      <c r="RP319" s="90"/>
      <c r="RQ319" s="90"/>
      <c r="RR319" s="90"/>
      <c r="RS319" s="90"/>
      <c r="RT319" s="90"/>
      <c r="RU319" s="90"/>
      <c r="RV319" s="90"/>
      <c r="RW319" s="90"/>
      <c r="RX319" s="90"/>
      <c r="RY319" s="90"/>
      <c r="RZ319" s="90"/>
      <c r="SA319" s="90"/>
      <c r="SB319" s="90"/>
      <c r="SC319" s="90"/>
      <c r="SD319" s="90"/>
      <c r="SE319" s="90"/>
      <c r="SF319" s="90"/>
      <c r="SG319" s="90"/>
      <c r="SH319" s="90"/>
      <c r="SI319" s="90"/>
      <c r="SJ319" s="90"/>
      <c r="SK319" s="90"/>
      <c r="SL319" s="90"/>
      <c r="SM319" s="90"/>
      <c r="SN319" s="90"/>
      <c r="SO319" s="90"/>
      <c r="SP319" s="90"/>
      <c r="SQ319" s="90"/>
      <c r="SR319" s="90"/>
      <c r="SS319" s="90"/>
      <c r="ST319" s="90"/>
      <c r="SU319" s="90"/>
      <c r="SV319" s="90"/>
      <c r="SW319" s="90"/>
      <c r="SX319" s="90"/>
      <c r="SY319" s="90"/>
      <c r="SZ319" s="90"/>
      <c r="TA319" s="90"/>
      <c r="TB319" s="90"/>
      <c r="TC319" s="90"/>
      <c r="TD319" s="90"/>
      <c r="TE319" s="90"/>
      <c r="TF319" s="90"/>
      <c r="TG319" s="90"/>
      <c r="TH319" s="90"/>
      <c r="TI319" s="90"/>
      <c r="TJ319" s="90"/>
      <c r="TK319" s="90"/>
      <c r="TL319" s="90"/>
      <c r="TM319" s="90"/>
      <c r="TN319" s="90"/>
      <c r="TO319" s="90"/>
      <c r="TP319" s="90"/>
      <c r="TQ319" s="90"/>
      <c r="TR319" s="90"/>
      <c r="TS319" s="90"/>
      <c r="TT319" s="90"/>
      <c r="TU319" s="90"/>
      <c r="TV319" s="90"/>
      <c r="TW319" s="90"/>
      <c r="TX319" s="90"/>
      <c r="TY319" s="90"/>
      <c r="TZ319" s="90"/>
      <c r="UA319" s="90"/>
      <c r="UB319" s="90"/>
      <c r="UC319" s="90"/>
      <c r="UD319" s="90"/>
      <c r="UE319" s="90"/>
      <c r="UF319" s="90"/>
      <c r="UG319" s="90"/>
      <c r="UH319" s="90"/>
      <c r="UI319" s="90"/>
      <c r="UJ319" s="90"/>
      <c r="UK319" s="90"/>
      <c r="UL319" s="90"/>
      <c r="UM319" s="90"/>
      <c r="UN319" s="90"/>
      <c r="UO319" s="90"/>
      <c r="UP319" s="90"/>
      <c r="UQ319" s="90"/>
      <c r="UR319" s="90"/>
      <c r="US319" s="90"/>
      <c r="UT319" s="90"/>
      <c r="UU319" s="90"/>
      <c r="UV319" s="90"/>
      <c r="UW319" s="90"/>
      <c r="UX319" s="90"/>
      <c r="UY319" s="90"/>
      <c r="UZ319" s="90"/>
      <c r="VA319" s="90"/>
      <c r="VB319" s="90"/>
      <c r="VC319" s="90"/>
      <c r="VD319" s="90"/>
      <c r="VE319" s="90"/>
      <c r="VF319" s="90"/>
      <c r="VG319" s="90"/>
      <c r="VH319" s="90"/>
      <c r="VI319" s="90"/>
      <c r="VJ319" s="90"/>
      <c r="VK319" s="90"/>
      <c r="VL319" s="90"/>
      <c r="VM319" s="90"/>
      <c r="VN319" s="90"/>
      <c r="VO319" s="90"/>
      <c r="VP319" s="90"/>
      <c r="VQ319" s="90"/>
      <c r="VR319" s="90"/>
      <c r="VS319" s="90"/>
      <c r="VT319" s="90"/>
      <c r="VU319" s="90"/>
      <c r="VV319" s="90"/>
      <c r="VW319" s="90"/>
      <c r="VX319" s="90"/>
      <c r="VY319" s="90"/>
      <c r="VZ319" s="90"/>
      <c r="WA319" s="90"/>
      <c r="WB319" s="90"/>
      <c r="WC319" s="90"/>
      <c r="WD319" s="90"/>
      <c r="WE319" s="90"/>
      <c r="WF319" s="90"/>
      <c r="WG319" s="90"/>
      <c r="WH319" s="90"/>
      <c r="WI319" s="90"/>
      <c r="WJ319" s="90"/>
      <c r="WK319" s="90"/>
      <c r="WL319" s="90"/>
      <c r="WM319" s="90"/>
      <c r="WN319" s="90"/>
      <c r="WO319" s="90"/>
      <c r="WP319" s="90"/>
      <c r="WQ319" s="90"/>
      <c r="WR319" s="90"/>
      <c r="WS319" s="90"/>
      <c r="WT319" s="90"/>
      <c r="WU319" s="90"/>
      <c r="WV319" s="90"/>
      <c r="WW319" s="90"/>
      <c r="WX319" s="90"/>
      <c r="WY319" s="90"/>
      <c r="WZ319" s="90"/>
      <c r="XA319" s="90"/>
      <c r="XB319" s="90"/>
      <c r="XC319" s="90"/>
      <c r="XD319" s="90"/>
      <c r="XE319" s="90"/>
      <c r="XF319" s="90"/>
      <c r="XG319" s="90"/>
      <c r="XH319" s="90"/>
      <c r="XI319" s="90"/>
      <c r="XJ319" s="90"/>
      <c r="XK319" s="90"/>
      <c r="XL319" s="90"/>
      <c r="XM319" s="90"/>
      <c r="XN319" s="90"/>
      <c r="XO319" s="90"/>
      <c r="XP319" s="90"/>
      <c r="XQ319" s="90"/>
      <c r="XR319" s="90"/>
      <c r="XS319" s="90"/>
      <c r="XT319" s="90"/>
      <c r="XU319" s="90"/>
      <c r="XV319" s="90"/>
      <c r="XW319" s="90"/>
      <c r="XX319" s="90"/>
      <c r="XY319" s="90"/>
      <c r="XZ319" s="90"/>
      <c r="YA319" s="90"/>
      <c r="YB319" s="90"/>
      <c r="YC319" s="90"/>
      <c r="YD319" s="90"/>
      <c r="YE319" s="90"/>
      <c r="YF319" s="90"/>
      <c r="YG319" s="90"/>
      <c r="YH319" s="90"/>
      <c r="YI319" s="90"/>
      <c r="YJ319" s="90"/>
      <c r="YK319" s="90"/>
      <c r="YL319" s="90"/>
      <c r="YM319" s="90"/>
      <c r="YN319" s="90"/>
      <c r="YO319" s="90"/>
      <c r="YP319" s="90"/>
      <c r="YQ319" s="90"/>
      <c r="YR319" s="90"/>
      <c r="YS319" s="90"/>
      <c r="YT319" s="90"/>
      <c r="YU319" s="90"/>
      <c r="YV319" s="90"/>
      <c r="YW319" s="90"/>
      <c r="YX319" s="90"/>
      <c r="YY319" s="90"/>
      <c r="YZ319" s="90"/>
      <c r="ZA319" s="90"/>
      <c r="ZB319" s="90"/>
      <c r="ZC319" s="90"/>
      <c r="ZD319" s="90"/>
      <c r="ZE319" s="90"/>
      <c r="ZF319" s="90"/>
      <c r="ZG319" s="90"/>
      <c r="ZH319" s="90"/>
      <c r="ZI319" s="90"/>
      <c r="ZJ319" s="90"/>
      <c r="ZK319" s="90"/>
      <c r="ZL319" s="90"/>
      <c r="ZM319" s="90"/>
      <c r="ZN319" s="90"/>
      <c r="ZO319" s="90"/>
      <c r="ZP319" s="90"/>
      <c r="ZQ319" s="90"/>
      <c r="ZR319" s="90"/>
      <c r="ZS319" s="90"/>
      <c r="ZT319" s="90"/>
      <c r="ZU319" s="90"/>
      <c r="ZV319" s="90"/>
      <c r="ZW319" s="90"/>
      <c r="ZX319" s="90"/>
      <c r="ZY319" s="90"/>
      <c r="ZZ319" s="90"/>
      <c r="AAA319" s="90"/>
      <c r="AAB319" s="90"/>
      <c r="AAC319" s="90"/>
      <c r="AAD319" s="90"/>
      <c r="AAE319" s="90"/>
      <c r="AAF319" s="90"/>
      <c r="AAG319" s="90"/>
      <c r="AAH319" s="90"/>
      <c r="AAI319" s="90"/>
      <c r="AAJ319" s="90"/>
      <c r="AAK319" s="90"/>
      <c r="AAL319" s="90"/>
      <c r="AAM319" s="90"/>
      <c r="AAN319" s="90"/>
      <c r="AAO319" s="90"/>
      <c r="AAP319" s="90"/>
      <c r="AAQ319" s="90"/>
      <c r="AAR319" s="90"/>
      <c r="AAS319" s="90"/>
      <c r="AAT319" s="90"/>
      <c r="AAU319" s="90"/>
      <c r="AAV319" s="90"/>
      <c r="AAW319" s="90"/>
      <c r="AAX319" s="90"/>
      <c r="AAY319" s="90"/>
      <c r="AAZ319" s="90"/>
      <c r="ABA319" s="90"/>
      <c r="ABB319" s="90"/>
      <c r="ABC319" s="90"/>
      <c r="ABD319" s="90"/>
      <c r="ABE319" s="90"/>
      <c r="ABF319" s="90"/>
      <c r="ABG319" s="90"/>
      <c r="ABH319" s="90"/>
      <c r="ABI319" s="90"/>
      <c r="ABJ319" s="90"/>
      <c r="ABK319" s="90"/>
      <c r="ABL319" s="90"/>
      <c r="ABM319" s="90"/>
      <c r="ABN319" s="90"/>
      <c r="ABO319" s="90"/>
      <c r="ABP319" s="90"/>
      <c r="ABQ319" s="90"/>
      <c r="ABR319" s="90"/>
      <c r="ABS319" s="90"/>
      <c r="ABT319" s="90"/>
      <c r="ABU319" s="90"/>
      <c r="ABV319" s="90"/>
      <c r="ABW319" s="90"/>
      <c r="ABX319" s="90"/>
      <c r="ABY319" s="90"/>
      <c r="ABZ319" s="90"/>
      <c r="ACA319" s="90"/>
      <c r="ACB319" s="90"/>
      <c r="ACC319" s="90"/>
      <c r="ACD319" s="90"/>
      <c r="ACE319" s="90"/>
      <c r="ACF319" s="90"/>
      <c r="ACG319" s="90"/>
      <c r="ACH319" s="90"/>
      <c r="ACI319" s="90"/>
      <c r="ACJ319" s="90"/>
      <c r="ACK319" s="90"/>
      <c r="ACL319" s="90"/>
      <c r="ACM319" s="90"/>
      <c r="ACN319" s="90"/>
      <c r="ACO319" s="90"/>
      <c r="ACP319" s="90"/>
      <c r="ACQ319" s="90"/>
      <c r="ACR319" s="90"/>
      <c r="ACS319" s="90"/>
      <c r="ACT319" s="90"/>
      <c r="ACU319" s="90"/>
      <c r="ACV319" s="90"/>
      <c r="ACW319" s="90"/>
      <c r="ACX319" s="90"/>
      <c r="ACY319" s="90"/>
      <c r="ACZ319" s="90"/>
      <c r="ADA319" s="90"/>
      <c r="ADB319" s="90"/>
      <c r="ADC319" s="90"/>
      <c r="ADD319" s="90"/>
      <c r="ADE319" s="90"/>
      <c r="ADF319" s="90"/>
      <c r="ADG319" s="90"/>
      <c r="ADH319" s="90"/>
      <c r="ADI319" s="90"/>
      <c r="ADJ319" s="90"/>
      <c r="ADK319" s="90"/>
      <c r="ADL319" s="90"/>
      <c r="ADM319" s="90"/>
      <c r="ADN319" s="90"/>
      <c r="ADO319" s="90"/>
      <c r="ADP319" s="90"/>
      <c r="ADQ319" s="90"/>
      <c r="ADR319" s="90"/>
      <c r="ADS319" s="90"/>
      <c r="ADT319" s="90"/>
      <c r="ADU319" s="90"/>
      <c r="ADV319" s="90"/>
      <c r="ADW319" s="90"/>
      <c r="ADX319" s="90"/>
      <c r="ADY319" s="90"/>
      <c r="ADZ319" s="90"/>
      <c r="AEA319" s="90"/>
      <c r="AEB319" s="90"/>
      <c r="AEC319" s="90"/>
      <c r="AED319" s="90"/>
      <c r="AEE319" s="90"/>
      <c r="AEF319" s="90"/>
      <c r="AEG319" s="90"/>
      <c r="AEH319" s="90"/>
      <c r="AEI319" s="90"/>
      <c r="AEJ319" s="90"/>
      <c r="AEK319" s="90"/>
      <c r="AEL319" s="90"/>
      <c r="AEM319" s="90"/>
      <c r="AEN319" s="90"/>
      <c r="AEO319" s="90"/>
      <c r="AEP319" s="90"/>
      <c r="AEQ319" s="90"/>
      <c r="AER319" s="90"/>
      <c r="AES319" s="90"/>
      <c r="AET319" s="90"/>
      <c r="AEU319" s="90"/>
      <c r="AEV319" s="90"/>
      <c r="AEW319" s="90"/>
      <c r="AEX319" s="90"/>
      <c r="AEY319" s="90"/>
      <c r="AEZ319" s="90"/>
      <c r="AFA319" s="90"/>
      <c r="AFB319" s="90"/>
      <c r="AFC319" s="90"/>
      <c r="AFD319" s="90"/>
      <c r="AFE319" s="90"/>
      <c r="AFF319" s="90"/>
      <c r="AFG319" s="90"/>
      <c r="AFH319" s="90"/>
      <c r="AFI319" s="90"/>
      <c r="AFJ319" s="90"/>
      <c r="AFK319" s="90"/>
      <c r="AFL319" s="90"/>
      <c r="AFM319" s="90"/>
      <c r="AFN319" s="90"/>
      <c r="AFO319" s="90"/>
      <c r="AFP319" s="90"/>
      <c r="AFQ319" s="90"/>
      <c r="AFR319" s="90"/>
      <c r="AFS319" s="90"/>
      <c r="AFT319" s="90"/>
      <c r="AFU319" s="90"/>
      <c r="AFV319" s="90"/>
      <c r="AFW319" s="90"/>
      <c r="AFX319" s="90"/>
      <c r="AFY319" s="90"/>
      <c r="AFZ319" s="90"/>
      <c r="AGA319" s="90"/>
      <c r="AGB319" s="90"/>
      <c r="AGC319" s="90"/>
      <c r="AGD319" s="90"/>
      <c r="AGE319" s="90"/>
      <c r="AGF319" s="90"/>
      <c r="AGG319" s="90"/>
      <c r="AGH319" s="90"/>
      <c r="AGI319" s="90"/>
      <c r="AGJ319" s="90"/>
      <c r="AGK319" s="90"/>
      <c r="AGL319" s="90"/>
      <c r="AGM319" s="90"/>
      <c r="AGN319" s="90"/>
      <c r="AGO319" s="90"/>
      <c r="AGP319" s="90"/>
      <c r="AGQ319" s="90"/>
      <c r="AGR319" s="90"/>
      <c r="AGS319" s="90"/>
      <c r="AGT319" s="90"/>
      <c r="AGU319" s="90"/>
      <c r="AGV319" s="90"/>
      <c r="AGW319" s="90"/>
      <c r="AGX319" s="90"/>
      <c r="AGY319" s="90"/>
      <c r="AGZ319" s="90"/>
      <c r="AHA319" s="90"/>
      <c r="AHB319" s="90"/>
      <c r="AHC319" s="90"/>
      <c r="AHD319" s="90"/>
      <c r="AHE319" s="90"/>
      <c r="AHF319" s="90"/>
      <c r="AHG319" s="90"/>
      <c r="AHH319" s="90"/>
      <c r="AHI319" s="90"/>
      <c r="AHJ319" s="90"/>
      <c r="AHK319" s="90"/>
      <c r="AHL319" s="90"/>
      <c r="AHM319" s="90"/>
      <c r="AHN319" s="90"/>
      <c r="AHO319" s="90"/>
      <c r="AHP319" s="90"/>
      <c r="AHQ319" s="90"/>
      <c r="AHR319" s="90"/>
      <c r="AHS319" s="90"/>
      <c r="AHT319" s="90"/>
      <c r="AHU319" s="90"/>
      <c r="AHV319" s="90"/>
      <c r="AHW319" s="90"/>
      <c r="AHX319" s="90"/>
      <c r="AHY319" s="90"/>
      <c r="AHZ319" s="90"/>
      <c r="AIA319" s="90"/>
      <c r="AIB319" s="90"/>
      <c r="AIC319" s="90"/>
      <c r="AID319" s="90"/>
      <c r="AIE319" s="90"/>
      <c r="AIF319" s="90"/>
      <c r="AIG319" s="90"/>
      <c r="AIH319" s="90"/>
      <c r="AII319" s="90"/>
      <c r="AIJ319" s="90"/>
      <c r="AIK319" s="90"/>
      <c r="AIL319" s="90"/>
      <c r="AIM319" s="90"/>
      <c r="AIN319" s="90"/>
      <c r="AIO319" s="90"/>
      <c r="AIP319" s="90"/>
      <c r="AIQ319" s="90"/>
      <c r="AIR319" s="90"/>
      <c r="AIS319" s="90"/>
      <c r="AIT319" s="90"/>
      <c r="AIU319" s="90"/>
      <c r="AIV319" s="90"/>
      <c r="AIW319" s="90"/>
      <c r="AIX319" s="90"/>
      <c r="AIY319" s="90"/>
      <c r="AIZ319" s="90"/>
      <c r="AJA319" s="90"/>
      <c r="AJB319" s="90"/>
      <c r="AJC319" s="90"/>
      <c r="AJD319" s="90"/>
      <c r="AJE319" s="90"/>
      <c r="AJF319" s="90"/>
      <c r="AJG319" s="90"/>
      <c r="AJH319" s="90"/>
      <c r="AJI319" s="90"/>
      <c r="AJJ319" s="90"/>
      <c r="AJK319" s="90"/>
      <c r="AJL319" s="90"/>
      <c r="AJM319" s="90"/>
      <c r="AJN319" s="90"/>
      <c r="AJO319" s="90"/>
      <c r="AJP319" s="90"/>
      <c r="AJQ319" s="90"/>
      <c r="AJR319" s="90"/>
      <c r="AJS319" s="90"/>
      <c r="AJT319" s="90"/>
      <c r="AJU319" s="90"/>
      <c r="AJV319" s="90"/>
      <c r="AJW319" s="90"/>
      <c r="AJX319" s="90"/>
      <c r="AJY319" s="90"/>
      <c r="AJZ319" s="90"/>
      <c r="AKA319" s="90"/>
      <c r="AKB319" s="90"/>
      <c r="AKC319" s="90"/>
      <c r="AKD319" s="90"/>
      <c r="AKE319" s="90"/>
      <c r="AKF319" s="90"/>
      <c r="AKG319" s="90"/>
      <c r="AKH319" s="90"/>
      <c r="AKI319" s="90"/>
      <c r="AKJ319" s="90"/>
      <c r="AKK319" s="90"/>
      <c r="AKL319" s="90"/>
      <c r="AKM319" s="90"/>
      <c r="AKN319" s="90"/>
      <c r="AKO319" s="90"/>
      <c r="AKP319" s="90"/>
      <c r="AKQ319" s="90"/>
      <c r="AKR319" s="90"/>
      <c r="AKS319" s="90"/>
      <c r="AKT319" s="90"/>
      <c r="AKU319" s="90"/>
      <c r="AKV319" s="90"/>
      <c r="AKW319" s="90"/>
      <c r="AKX319" s="90"/>
      <c r="AKY319" s="90"/>
      <c r="AKZ319" s="90"/>
      <c r="ALA319" s="90"/>
      <c r="ALB319" s="90"/>
      <c r="ALC319" s="90"/>
      <c r="ALD319" s="90"/>
      <c r="ALE319" s="90"/>
      <c r="ALF319" s="90"/>
      <c r="ALG319" s="90"/>
      <c r="ALH319" s="90"/>
      <c r="ALI319" s="90"/>
      <c r="ALJ319" s="90"/>
      <c r="ALK319" s="90"/>
      <c r="ALL319" s="90"/>
      <c r="ALM319" s="90"/>
      <c r="ALN319" s="90"/>
      <c r="ALO319" s="90"/>
      <c r="ALP319" s="90"/>
      <c r="ALQ319" s="90"/>
      <c r="ALR319" s="90"/>
      <c r="ALS319" s="90"/>
      <c r="ALT319" s="90"/>
      <c r="ALU319" s="90"/>
      <c r="ALV319" s="90"/>
      <c r="ALW319" s="90"/>
      <c r="ALX319" s="90"/>
      <c r="ALY319" s="90"/>
      <c r="ALZ319" s="90"/>
      <c r="AMA319" s="90"/>
      <c r="AMB319" s="90"/>
      <c r="AMC319" s="90"/>
      <c r="AMD319" s="90"/>
      <c r="AME319" s="90"/>
      <c r="AMF319" s="90"/>
      <c r="AMG319" s="90"/>
      <c r="AMH319" s="90"/>
      <c r="AMI319" s="90"/>
    </row>
    <row r="320" spans="1:1023" ht="118.5" customHeight="1" x14ac:dyDescent="0.3">
      <c r="A320" s="430">
        <v>114</v>
      </c>
      <c r="B320" s="433" t="s">
        <v>712</v>
      </c>
      <c r="C320" s="367"/>
      <c r="D320" s="433" t="s">
        <v>396</v>
      </c>
      <c r="E320" s="433" t="s">
        <v>476</v>
      </c>
      <c r="F320" s="439"/>
      <c r="G320" s="413"/>
      <c r="H320" s="416"/>
      <c r="I320" s="419"/>
      <c r="J320" s="136" t="s">
        <v>735</v>
      </c>
      <c r="K320" s="137" t="s">
        <v>1716</v>
      </c>
      <c r="L320" s="419"/>
      <c r="M320" s="419"/>
      <c r="N320" s="407"/>
      <c r="O320" s="369"/>
      <c r="P320" s="391"/>
      <c r="Q320" s="385"/>
      <c r="R320" s="393"/>
      <c r="S320" s="394"/>
      <c r="T320" s="385"/>
      <c r="U320" s="386"/>
      <c r="V320" s="136" t="s">
        <v>112</v>
      </c>
      <c r="W320" s="138" t="s">
        <v>1717</v>
      </c>
      <c r="X320" s="139" t="s">
        <v>1718</v>
      </c>
      <c r="Y320" s="145" t="s">
        <v>484</v>
      </c>
      <c r="Z320" s="140" t="s">
        <v>1714</v>
      </c>
      <c r="AA320" s="120" t="str">
        <f t="shared" si="365"/>
        <v>Probabilidad</v>
      </c>
      <c r="AB320" s="121" t="s">
        <v>727</v>
      </c>
      <c r="AC320" s="121" t="s">
        <v>728</v>
      </c>
      <c r="AD320" s="122" t="str">
        <f t="shared" si="363"/>
        <v>40%</v>
      </c>
      <c r="AE320" s="121" t="s">
        <v>729</v>
      </c>
      <c r="AF320" s="121" t="s">
        <v>730</v>
      </c>
      <c r="AG320" s="121" t="s">
        <v>731</v>
      </c>
      <c r="AH320" s="123">
        <f>IFERROR(IF(AND(AA319="Probabilidad",AA320="Probabilidad"),(AI319-(+AI319*AD320)),IF(AND(AA320="Probabilidad",AA319="Impacto"),(AI319-(+AI319*AD320)),IF(AA320="Impacto",AI319,""))),"")</f>
        <v>7.1999999999999995E-2</v>
      </c>
      <c r="AI320" s="122">
        <f t="shared" si="364"/>
        <v>7.1999999999999995E-2</v>
      </c>
      <c r="AJ320" s="387"/>
      <c r="AK320" s="388"/>
      <c r="AL320" s="124">
        <f t="shared" ref="AL320:AL325" si="430">IFERROR(IF(AND(AA319="Impacto",AA320="Impacto"),(AL319-(+AL319*AD320)),IF(AND(AA320="Impacto",AA319="Probabilidad"),(AL319-(+AL319*AD320)),IF(AA320="Probabilidad",AL319,""))),"")</f>
        <v>0.4</v>
      </c>
      <c r="AM320" s="389"/>
      <c r="AN320" s="388"/>
      <c r="AO320" s="384"/>
      <c r="AP320" s="367"/>
      <c r="AQ320" s="120" t="s">
        <v>118</v>
      </c>
      <c r="AR320" s="134" t="s">
        <v>94</v>
      </c>
      <c r="AS320" s="134" t="s">
        <v>94</v>
      </c>
      <c r="AT320" s="134" t="s">
        <v>94</v>
      </c>
      <c r="AU320" s="134" t="s">
        <v>94</v>
      </c>
      <c r="AV320" s="402"/>
      <c r="AW320" s="142" t="s">
        <v>112</v>
      </c>
      <c r="AX320" s="264" t="s">
        <v>2866</v>
      </c>
      <c r="AY320" s="326" t="s">
        <v>3881</v>
      </c>
      <c r="AZ320" s="265" t="s">
        <v>3878</v>
      </c>
      <c r="BA320" s="143" t="s">
        <v>118</v>
      </c>
      <c r="BB320" s="128"/>
      <c r="BC320" s="128"/>
      <c r="BD320" s="128"/>
      <c r="BE320" s="373"/>
      <c r="BF320" s="374"/>
      <c r="BG320" s="374"/>
      <c r="BH320" s="131"/>
      <c r="AMI320" s="86"/>
    </row>
    <row r="321" spans="1:1023" ht="30" customHeight="1" x14ac:dyDescent="0.3">
      <c r="A321" s="430">
        <v>114</v>
      </c>
      <c r="B321" s="433" t="s">
        <v>712</v>
      </c>
      <c r="C321" s="367"/>
      <c r="D321" s="433" t="s">
        <v>396</v>
      </c>
      <c r="E321" s="433" t="s">
        <v>476</v>
      </c>
      <c r="F321" s="439"/>
      <c r="G321" s="413"/>
      <c r="H321" s="416"/>
      <c r="I321" s="419"/>
      <c r="J321" s="136" t="s">
        <v>741</v>
      </c>
      <c r="K321" s="137"/>
      <c r="L321" s="419"/>
      <c r="M321" s="419"/>
      <c r="N321" s="407"/>
      <c r="O321" s="369"/>
      <c r="P321" s="391"/>
      <c r="Q321" s="385"/>
      <c r="R321" s="393"/>
      <c r="S321" s="394"/>
      <c r="T321" s="385"/>
      <c r="U321" s="386"/>
      <c r="V321" s="136" t="s">
        <v>124</v>
      </c>
      <c r="W321" s="116"/>
      <c r="X321" s="117"/>
      <c r="Y321" s="118"/>
      <c r="Z321" s="116"/>
      <c r="AA321" s="120" t="str">
        <f t="shared" si="365"/>
        <v/>
      </c>
      <c r="AB321" s="121"/>
      <c r="AC321" s="121"/>
      <c r="AD321" s="122" t="str">
        <f t="shared" si="363"/>
        <v/>
      </c>
      <c r="AE321" s="121"/>
      <c r="AF321" s="121"/>
      <c r="AG321" s="121"/>
      <c r="AH321" s="123" t="str">
        <f t="shared" ref="AH321:AH325" si="431">IFERROR(IF(AND(AA320="Probabilidad",AA321="Probabilidad"),(AI320-(+AI320*AD321)),IF(AND(AA321="Probabilidad",AA320="Impacto"),(AI320-(+AI320*AD321)),IF(AA321="Impacto",AI320,""))),"")</f>
        <v/>
      </c>
      <c r="AI321" s="122" t="str">
        <f t="shared" si="364"/>
        <v/>
      </c>
      <c r="AJ321" s="387"/>
      <c r="AK321" s="388"/>
      <c r="AL321" s="124" t="str">
        <f t="shared" si="430"/>
        <v/>
      </c>
      <c r="AM321" s="389"/>
      <c r="AN321" s="388"/>
      <c r="AO321" s="384"/>
      <c r="AP321" s="367"/>
      <c r="AQ321" s="120" t="s">
        <v>128</v>
      </c>
      <c r="AR321" s="119"/>
      <c r="AS321" s="119"/>
      <c r="AT321" s="126"/>
      <c r="AU321" s="119"/>
      <c r="AV321" s="402"/>
      <c r="AW321" s="142" t="s">
        <v>124</v>
      </c>
      <c r="AX321" s="128"/>
      <c r="AY321" s="129"/>
      <c r="AZ321" s="130"/>
      <c r="BA321" s="143" t="s">
        <v>128</v>
      </c>
      <c r="BB321" s="128"/>
      <c r="BC321" s="128"/>
      <c r="BD321" s="128"/>
      <c r="BE321" s="373"/>
      <c r="BF321" s="374"/>
      <c r="BG321" s="374"/>
      <c r="BH321" s="131"/>
      <c r="AMI321" s="86"/>
    </row>
    <row r="322" spans="1:1023" ht="30" customHeight="1" x14ac:dyDescent="0.3">
      <c r="A322" s="430">
        <v>114</v>
      </c>
      <c r="B322" s="433" t="s">
        <v>712</v>
      </c>
      <c r="C322" s="367"/>
      <c r="D322" s="433" t="s">
        <v>396</v>
      </c>
      <c r="E322" s="433" t="s">
        <v>476</v>
      </c>
      <c r="F322" s="439"/>
      <c r="G322" s="413"/>
      <c r="H322" s="416"/>
      <c r="I322" s="419"/>
      <c r="J322" s="136" t="s">
        <v>749</v>
      </c>
      <c r="K322" s="137"/>
      <c r="L322" s="419"/>
      <c r="M322" s="419"/>
      <c r="N322" s="407"/>
      <c r="O322" s="369"/>
      <c r="P322" s="391"/>
      <c r="Q322" s="385"/>
      <c r="R322" s="393"/>
      <c r="S322" s="394"/>
      <c r="T322" s="385"/>
      <c r="U322" s="386"/>
      <c r="V322" s="136" t="s">
        <v>131</v>
      </c>
      <c r="W322" s="116"/>
      <c r="X322" s="117"/>
      <c r="Y322" s="118"/>
      <c r="Z322" s="116"/>
      <c r="AA322" s="120" t="str">
        <f t="shared" si="365"/>
        <v/>
      </c>
      <c r="AB322" s="121"/>
      <c r="AC322" s="121"/>
      <c r="AD322" s="122" t="str">
        <f t="shared" si="363"/>
        <v/>
      </c>
      <c r="AE322" s="121"/>
      <c r="AF322" s="121"/>
      <c r="AG322" s="121"/>
      <c r="AH322" s="123" t="str">
        <f t="shared" si="431"/>
        <v/>
      </c>
      <c r="AI322" s="122" t="str">
        <f t="shared" si="364"/>
        <v/>
      </c>
      <c r="AJ322" s="387"/>
      <c r="AK322" s="388"/>
      <c r="AL322" s="124" t="str">
        <f t="shared" si="430"/>
        <v/>
      </c>
      <c r="AM322" s="389"/>
      <c r="AN322" s="388"/>
      <c r="AO322" s="384"/>
      <c r="AP322" s="367"/>
      <c r="AQ322" s="120" t="s">
        <v>136</v>
      </c>
      <c r="AR322" s="119"/>
      <c r="AS322" s="119"/>
      <c r="AT322" s="126"/>
      <c r="AU322" s="119"/>
      <c r="AV322" s="402"/>
      <c r="AW322" s="142" t="s">
        <v>131</v>
      </c>
      <c r="AX322" s="128"/>
      <c r="AY322" s="129"/>
      <c r="AZ322" s="130"/>
      <c r="BA322" s="143" t="s">
        <v>136</v>
      </c>
      <c r="BB322" s="128"/>
      <c r="BC322" s="128"/>
      <c r="BD322" s="128"/>
      <c r="BE322" s="373"/>
      <c r="BF322" s="374"/>
      <c r="BG322" s="374"/>
      <c r="BH322" s="131"/>
      <c r="AMI322" s="86"/>
    </row>
    <row r="323" spans="1:1023" ht="30" customHeight="1" x14ac:dyDescent="0.3">
      <c r="A323" s="430">
        <v>114</v>
      </c>
      <c r="B323" s="433" t="s">
        <v>712</v>
      </c>
      <c r="C323" s="367"/>
      <c r="D323" s="433" t="s">
        <v>396</v>
      </c>
      <c r="E323" s="433" t="s">
        <v>476</v>
      </c>
      <c r="F323" s="439"/>
      <c r="G323" s="413"/>
      <c r="H323" s="416"/>
      <c r="I323" s="419"/>
      <c r="J323" s="136" t="s">
        <v>756</v>
      </c>
      <c r="K323" s="137"/>
      <c r="L323" s="419"/>
      <c r="M323" s="419"/>
      <c r="N323" s="407"/>
      <c r="O323" s="369"/>
      <c r="P323" s="391"/>
      <c r="Q323" s="385"/>
      <c r="R323" s="393"/>
      <c r="S323" s="394"/>
      <c r="T323" s="385"/>
      <c r="U323" s="386"/>
      <c r="V323" s="136" t="s">
        <v>139</v>
      </c>
      <c r="W323" s="116"/>
      <c r="X323" s="117"/>
      <c r="Y323" s="118"/>
      <c r="Z323" s="116"/>
      <c r="AA323" s="120" t="str">
        <f t="shared" si="365"/>
        <v/>
      </c>
      <c r="AB323" s="121"/>
      <c r="AC323" s="121"/>
      <c r="AD323" s="122" t="str">
        <f t="shared" si="363"/>
        <v/>
      </c>
      <c r="AE323" s="121"/>
      <c r="AF323" s="121"/>
      <c r="AG323" s="121"/>
      <c r="AH323" s="123" t="str">
        <f t="shared" si="431"/>
        <v/>
      </c>
      <c r="AI323" s="122" t="str">
        <f t="shared" si="364"/>
        <v/>
      </c>
      <c r="AJ323" s="387"/>
      <c r="AK323" s="388"/>
      <c r="AL323" s="124" t="str">
        <f t="shared" si="430"/>
        <v/>
      </c>
      <c r="AM323" s="389"/>
      <c r="AN323" s="388"/>
      <c r="AO323" s="384"/>
      <c r="AP323" s="367"/>
      <c r="AQ323" s="120" t="s">
        <v>145</v>
      </c>
      <c r="AR323" s="119"/>
      <c r="AS323" s="119"/>
      <c r="AT323" s="126"/>
      <c r="AU323" s="119"/>
      <c r="AV323" s="402"/>
      <c r="AW323" s="142" t="s">
        <v>139</v>
      </c>
      <c r="AX323" s="128"/>
      <c r="AY323" s="129"/>
      <c r="AZ323" s="130"/>
      <c r="BA323" s="143" t="s">
        <v>145</v>
      </c>
      <c r="BB323" s="128"/>
      <c r="BC323" s="128"/>
      <c r="BD323" s="128"/>
      <c r="BE323" s="373"/>
      <c r="BF323" s="374"/>
      <c r="BG323" s="374"/>
      <c r="BH323" s="131"/>
      <c r="AMI323" s="86"/>
    </row>
    <row r="324" spans="1:1023" ht="30" customHeight="1" x14ac:dyDescent="0.3">
      <c r="A324" s="430">
        <v>114</v>
      </c>
      <c r="B324" s="433" t="s">
        <v>712</v>
      </c>
      <c r="C324" s="367"/>
      <c r="D324" s="433" t="s">
        <v>396</v>
      </c>
      <c r="E324" s="433" t="s">
        <v>476</v>
      </c>
      <c r="F324" s="439"/>
      <c r="G324" s="413"/>
      <c r="H324" s="416"/>
      <c r="I324" s="419"/>
      <c r="J324" s="136" t="s">
        <v>757</v>
      </c>
      <c r="K324" s="137"/>
      <c r="L324" s="419"/>
      <c r="M324" s="419"/>
      <c r="N324" s="407"/>
      <c r="O324" s="369"/>
      <c r="P324" s="391"/>
      <c r="Q324" s="385"/>
      <c r="R324" s="393"/>
      <c r="S324" s="394"/>
      <c r="T324" s="385"/>
      <c r="U324" s="386"/>
      <c r="V324" s="136" t="s">
        <v>150</v>
      </c>
      <c r="W324" s="116"/>
      <c r="X324" s="117"/>
      <c r="Y324" s="118"/>
      <c r="Z324" s="116"/>
      <c r="AA324" s="120" t="str">
        <f t="shared" si="365"/>
        <v/>
      </c>
      <c r="AB324" s="121"/>
      <c r="AC324" s="121"/>
      <c r="AD324" s="122" t="str">
        <f t="shared" si="363"/>
        <v/>
      </c>
      <c r="AE324" s="121"/>
      <c r="AF324" s="121"/>
      <c r="AG324" s="121"/>
      <c r="AH324" s="123" t="str">
        <f t="shared" si="431"/>
        <v/>
      </c>
      <c r="AI324" s="122" t="str">
        <f t="shared" si="364"/>
        <v/>
      </c>
      <c r="AJ324" s="387"/>
      <c r="AK324" s="388"/>
      <c r="AL324" s="124" t="str">
        <f t="shared" si="430"/>
        <v/>
      </c>
      <c r="AM324" s="389"/>
      <c r="AN324" s="388"/>
      <c r="AO324" s="384"/>
      <c r="AP324" s="367"/>
      <c r="AQ324" s="120" t="s">
        <v>155</v>
      </c>
      <c r="AR324" s="119"/>
      <c r="AS324" s="119"/>
      <c r="AT324" s="126"/>
      <c r="AU324" s="119"/>
      <c r="AV324" s="402"/>
      <c r="AW324" s="142" t="s">
        <v>150</v>
      </c>
      <c r="AX324" s="128"/>
      <c r="AY324" s="129"/>
      <c r="AZ324" s="130"/>
      <c r="BA324" s="143" t="s">
        <v>155</v>
      </c>
      <c r="BB324" s="128"/>
      <c r="BC324" s="128"/>
      <c r="BD324" s="128"/>
      <c r="BE324" s="373"/>
      <c r="BF324" s="374"/>
      <c r="BG324" s="374"/>
      <c r="BH324" s="131"/>
      <c r="AMI324" s="86"/>
    </row>
    <row r="325" spans="1:1023" ht="30" customHeight="1" x14ac:dyDescent="0.3">
      <c r="A325" s="431"/>
      <c r="B325" s="434"/>
      <c r="C325" s="367"/>
      <c r="D325" s="434" t="s">
        <v>396</v>
      </c>
      <c r="E325" s="434" t="s">
        <v>476</v>
      </c>
      <c r="F325" s="440"/>
      <c r="G325" s="414"/>
      <c r="H325" s="417"/>
      <c r="I325" s="420"/>
      <c r="J325" s="136" t="s">
        <v>758</v>
      </c>
      <c r="K325" s="137"/>
      <c r="L325" s="420"/>
      <c r="M325" s="420"/>
      <c r="N325" s="408"/>
      <c r="O325" s="369"/>
      <c r="P325" s="392"/>
      <c r="Q325" s="385"/>
      <c r="R325" s="393"/>
      <c r="S325" s="394"/>
      <c r="T325" s="385"/>
      <c r="U325" s="386"/>
      <c r="V325" s="136" t="s">
        <v>161</v>
      </c>
      <c r="W325" s="116"/>
      <c r="X325" s="117"/>
      <c r="Y325" s="118"/>
      <c r="Z325" s="116"/>
      <c r="AA325" s="120" t="str">
        <f t="shared" si="365"/>
        <v/>
      </c>
      <c r="AB325" s="121"/>
      <c r="AC325" s="121"/>
      <c r="AD325" s="122" t="str">
        <f t="shared" si="363"/>
        <v/>
      </c>
      <c r="AE325" s="121"/>
      <c r="AF325" s="121"/>
      <c r="AG325" s="121"/>
      <c r="AH325" s="123" t="str">
        <f t="shared" si="431"/>
        <v/>
      </c>
      <c r="AI325" s="122" t="str">
        <f t="shared" si="364"/>
        <v/>
      </c>
      <c r="AJ325" s="387"/>
      <c r="AK325" s="388"/>
      <c r="AL325" s="124" t="str">
        <f t="shared" si="430"/>
        <v/>
      </c>
      <c r="AM325" s="389"/>
      <c r="AN325" s="388"/>
      <c r="AO325" s="384"/>
      <c r="AP325" s="367"/>
      <c r="AQ325" s="120" t="s">
        <v>162</v>
      </c>
      <c r="AR325" s="119"/>
      <c r="AS325" s="119"/>
      <c r="AT325" s="126"/>
      <c r="AU325" s="119"/>
      <c r="AV325" s="402"/>
      <c r="AW325" s="142" t="s">
        <v>161</v>
      </c>
      <c r="AX325" s="128"/>
      <c r="AY325" s="129"/>
      <c r="AZ325" s="130"/>
      <c r="BA325" s="143" t="s">
        <v>162</v>
      </c>
      <c r="BB325" s="128"/>
      <c r="BC325" s="128"/>
      <c r="BD325" s="128"/>
      <c r="BE325" s="373"/>
      <c r="BF325" s="374"/>
      <c r="BG325" s="374"/>
      <c r="BH325" s="131"/>
      <c r="AMI325" s="86"/>
    </row>
    <row r="326" spans="1:1023" s="144" customFormat="1" ht="66.75" customHeight="1" x14ac:dyDescent="0.25">
      <c r="A326" s="429">
        <v>117</v>
      </c>
      <c r="B326" s="432" t="s">
        <v>712</v>
      </c>
      <c r="C326" s="367" t="s">
        <v>713</v>
      </c>
      <c r="D326" s="432" t="s">
        <v>81</v>
      </c>
      <c r="E326" s="432" t="s">
        <v>82</v>
      </c>
      <c r="F326" s="427" t="s">
        <v>83</v>
      </c>
      <c r="G326" s="367" t="s">
        <v>1719</v>
      </c>
      <c r="H326" s="368" t="str">
        <f>IF(B326="Seguridad_Información","Posibilidad de "&amp;C326&amp;"con "&amp;M326&amp;" "&amp;"por"&amp;" "&amp;I326&amp;" "&amp;"debido a"&amp;" "&amp;L326,"Posibilidad de"&amp;" "&amp;M326&amp;" "&amp;"por"&amp;" "&amp;I326&amp;" debido a"&amp;" "&amp;L326)</f>
        <v>Posibilidad de Afectación Económica y Reputacional por  vinculación del Talento Humano de manera inadecuada o inoportuna incumpliendo las disposiciones legales debido a falta de ejecución, seguimiento y control en el proceso.</v>
      </c>
      <c r="I326" s="468" t="s">
        <v>1720</v>
      </c>
      <c r="J326" s="136" t="s">
        <v>717</v>
      </c>
      <c r="K326" s="119" t="s">
        <v>1721</v>
      </c>
      <c r="L326" s="425" t="s">
        <v>1722</v>
      </c>
      <c r="M326" s="425" t="s">
        <v>763</v>
      </c>
      <c r="N326" s="426" t="s">
        <v>1723</v>
      </c>
      <c r="O326" s="369" t="s">
        <v>722</v>
      </c>
      <c r="P326" s="390" t="str">
        <f>IF(OR($O326=[3]Tabla_Probabilidad!$D$30,$O326=[3]Tabla_Probabilidad!$D$32,$O326=[3]Tabla_Probabilidad!$J$32),"Muy Baja",IF(OR($O326=[3]Tabla_Probabilidad!$E$30,$O326=[3]Tabla_Probabilidad!$E$32,$O326=[3]Tabla_Probabilidad!$K$32),"Baja",IF(OR($O326=[3]Tabla_Probabilidad!$F$30,$O326=[3]Tabla_Probabilidad!$F$32,$O326=[3]Tabla_Probabilidad!$L$32),"Media",IF(OR($O326=[3]Tabla_Probabilidad!$G$30,$O326=[3]Tabla_Probabilidad!$G$32,$O326=[3]Tabla_Probabilidad!$M$32),"Alta",IF(OR($O326=[3]Tabla_Probabilidad!$H$30,$O326=[3]Tabla_Probabilidad!$H$32,$O326=[3]Tabla_Probabilidad!$N$32),"Muy Alta","")))))</f>
        <v>Media</v>
      </c>
      <c r="Q326" s="385">
        <f t="shared" ref="Q326" si="432">IF(P326="","",IF(P326="Muy Baja",0.2,IF(P326="Baja",0.4,IF(P326="Media",0.6,IF(P326="Alta",0.8,IF(P326="Muy Alta",1,))))))</f>
        <v>0.6</v>
      </c>
      <c r="R326" s="393" t="s">
        <v>849</v>
      </c>
      <c r="S326" s="394" t="str">
        <f>IF(OR($R326=[3]Tabla_Impacto!$D$24,$R326=[3]Tabla_Impacto!$D$27,$R326=[3]Tabla_Impacto!$J$24,$R326=[3]Tabla_Impacto!$P$26,$R326=[3]Tabla_Impacto!$V$26,$R326=[3]Tabla_Impacto!$AB$26),"Leve",IF(OR($R326=[3]Tabla_Impacto!$E$24,$R326=[3]Tabla_Impacto!$E$27,$R326=[3]Tabla_Impacto!$K$24,$R326=[3]Tabla_Impacto!$Q$26,$R326=[3]Tabla_Impacto!$W$26,$R326=[3]Tabla_Impacto!$AC$26),"Menor",IF(OR($R326=[3]Tabla_Impacto!$F$24,$R326=[3]Tabla_Impacto!$F$27,$R326=[3]Tabla_Impacto!$L$24,$R326=[3]Tabla_Impacto!$R$26,$R326=[3]Tabla_Impacto!$X$26,$R326=[3]Tabla_Impacto!$AD$26),"Moderado",IF(OR($R326=[3]Tabla_Impacto!$G$24,$R326=[3]Tabla_Impacto!$G$27,$R326=[3]Tabla_Impacto!$M$24,$R326=[3]Tabla_Impacto!$S$26,$R326=[3]Tabla_Impacto!$Y$26,$R326=[3]Tabla_Impacto!$AE$26),"Mayor",IF(OR($R326=[3]Tabla_Impacto!$H$24,$R326=[3]Tabla_Impacto!$H$27,$R326=[3]Tabla_Impacto!$N$24,$R326=[3]Tabla_Impacto!$T$26,$R326=[3]Tabla_Impacto!$Z$26,$R326=[3]Tabla_Impacto!$AF$26),"Catastrófico","")))))</f>
        <v>Menor</v>
      </c>
      <c r="T326" s="385">
        <f t="shared" ref="T326" si="433">IF(S326="","",IF(S326="Leve",0.2,IF(S326="Menor",0.4,IF(S326="Moderado",0.6,IF(S326="Mayor",0.8,IF(S326="Catastrófico",1,))))))</f>
        <v>0.4</v>
      </c>
      <c r="U326" s="403" t="str">
        <f t="shared" ref="U326" si="434">IF(OR(AND(P326="Muy Baja",S326="Leve"),AND(P326="Muy Baja",S326="Menor"),AND(P326="Baja",S326="Leve")),"Bajo",IF(OR(AND(P326="Muy baja",S326="Moderado"),AND(P326="Baja",S326="Menor"),AND(P326="Baja",S326="Moderado"),AND(P326="Media",S326="Leve"),AND(P326="Media",S326="Menor"),AND(P326="Media",S326="Moderado"),AND(P326="Alta",S326="Leve"),AND(P326="Alta",S326="Menor")),"Moderado",IF(OR(AND(P326="Muy Baja",S326="Mayor"),AND(P326="Baja",S326="Mayor"),AND(P326="Media",S326="Mayor"),AND(P326="Alta",S326="Moderado"),AND(P326="Alta",S326="Mayor"),AND(P326="Muy Alta",S326="Leve"),AND(P326="Muy Alta",S326="Menor"),AND(P326="Muy Alta",S326="Moderado"),AND(P326="Muy Alta",S326="Mayor")),"Alto",IF(OR(AND(P326="Muy Baja",S326="Catastrófico"),AND(P326="Baja",S326="Catastrófico"),AND(P326="Media",S326="Catastrófico"),AND(P326="Alta",S326="Catastrófico"),AND(P326="Muy Alta",S326="Catastrófico")),"Extremo",""))))</f>
        <v>Moderado</v>
      </c>
      <c r="V326" s="136" t="s">
        <v>91</v>
      </c>
      <c r="W326" s="116" t="s">
        <v>1724</v>
      </c>
      <c r="X326" s="117" t="s">
        <v>1725</v>
      </c>
      <c r="Y326" s="197" t="s">
        <v>1726</v>
      </c>
      <c r="Z326" s="119" t="s">
        <v>95</v>
      </c>
      <c r="AA326" s="184" t="str">
        <f t="shared" si="365"/>
        <v>Probabilidad</v>
      </c>
      <c r="AB326" s="185" t="s">
        <v>727</v>
      </c>
      <c r="AC326" s="185" t="s">
        <v>728</v>
      </c>
      <c r="AD326" s="186" t="str">
        <f t="shared" si="363"/>
        <v>40%</v>
      </c>
      <c r="AE326" s="185" t="s">
        <v>729</v>
      </c>
      <c r="AF326" s="185" t="s">
        <v>730</v>
      </c>
      <c r="AG326" s="185" t="s">
        <v>731</v>
      </c>
      <c r="AH326" s="123">
        <f>IFERROR(IF(AA326="Probabilidad",(Q326-(+Q326*AD326)),IF(AA326="Impacto",Q326,"")),"")</f>
        <v>0.36</v>
      </c>
      <c r="AI326" s="122">
        <f t="shared" si="364"/>
        <v>0.36</v>
      </c>
      <c r="AJ326" s="387" t="str">
        <f t="shared" ref="AJ326" si="435">IFERROR(IF(AK326="","",IF(AK326&lt;=0.2,"Muy Baja",IF(AK326&lt;=0.4,"Baja",IF(AK326&lt;=0.6,"Media",IF(AK326&lt;=0.8,"Alta","Muy Alta"))))),"")</f>
        <v>Muy Baja</v>
      </c>
      <c r="AK326" s="388">
        <f t="shared" ref="AK326" si="436">IFERROR(LOOKUP(MAX(AI326:AI332)+1,(AI326:AI332)),"")</f>
        <v>0.1512</v>
      </c>
      <c r="AL326" s="124">
        <f>IFERROR(IF(AA326="Impacto",(T326-(+T326*AD326)),IF(AA326="Probabilidad",T326,"")),"")</f>
        <v>0.4</v>
      </c>
      <c r="AM326" s="389" t="str">
        <f t="shared" ref="AM326" si="437">IFERROR(IF(AN326="","",IF(AN326&lt;=0.2,"Leve",IF(AN326&lt;=0.4,"Menor",IF(AN326&lt;=0.6,"Moderado",IF(AN326&lt;=0.8,"Mayor","Catastrófico"))))),"")</f>
        <v>Menor</v>
      </c>
      <c r="AN326" s="388">
        <f t="shared" ref="AN326" si="438">IFERROR(LOOKUP(MAX(AL326:AL332)+1,(AL326:AL332)),"")</f>
        <v>0.4</v>
      </c>
      <c r="AO326" s="384" t="str">
        <f t="shared" ref="AO326" si="439">IFERROR(IF(OR(AND(AJ326="Muy Baja",AM326="Leve"),AND(AJ326="Muy Baja",AM326="Menor"),AND(AJ326="Baja",AM326="Leve")),"Bajo",IF(OR(AND(AJ326="Muy baja",AM326="Moderado"),AND(AJ326="Baja",AM326="Menor"),AND(AJ326="Baja",AM326="Moderado"),AND(AJ326="Media",AM326="Leve"),AND(AJ326="Media",AM326="Menor"),AND(AJ326="Media",AM326="Moderado"),AND(AJ326="Alta",AM326="Leve"),AND(AJ326="Alta",AM326="Menor")),"Moderado",IF(OR(AND(AJ326="Muy Baja",AM326="Mayor"),AND(AJ326="Baja",AM326="Mayor"),AND(AJ326="Media",AM326="Mayor"),AND(AJ326="Alta",AM326="Moderado"),AND(AJ326="Alta",AM326="Mayor"),AND(AJ326="Muy Alta",AM326="Leve"),AND(AJ326="Muy Alta",AM326="Menor"),AND(AJ326="Muy Alta",AM326="Moderado"),AND(AJ326="Muy Alta",AM326="Mayor")),"Alto",IF(OR(AND(AJ326="Muy Baja",AM326="Catastrófico"),AND(AJ326="Baja",AM326="Catastrófico"),AND(AJ326="Media",AM326="Catastrófico"),AND(AJ326="Alta",AM326="Catastrófico"),AND(AJ326="Muy Alta",AM326="Catastrófico")),"Extremo","")))),"")</f>
        <v>Bajo</v>
      </c>
      <c r="AP326" s="367" t="s">
        <v>821</v>
      </c>
      <c r="AQ326" s="120" t="s">
        <v>105</v>
      </c>
      <c r="AR326" s="119" t="s">
        <v>94</v>
      </c>
      <c r="AS326" s="119" t="s">
        <v>94</v>
      </c>
      <c r="AT326" s="119" t="s">
        <v>94</v>
      </c>
      <c r="AU326" s="119" t="s">
        <v>94</v>
      </c>
      <c r="AV326" s="458" t="s">
        <v>1727</v>
      </c>
      <c r="AW326" s="142" t="s">
        <v>91</v>
      </c>
      <c r="AX326" s="253" t="s">
        <v>2866</v>
      </c>
      <c r="AY326" s="271" t="s">
        <v>3675</v>
      </c>
      <c r="AZ326" s="271" t="s">
        <v>3067</v>
      </c>
      <c r="BA326" s="143" t="s">
        <v>105</v>
      </c>
      <c r="BB326" s="128"/>
      <c r="BC326" s="128"/>
      <c r="BD326" s="128"/>
      <c r="BE326" s="373" t="s">
        <v>2891</v>
      </c>
      <c r="BF326" s="373" t="s">
        <v>3250</v>
      </c>
      <c r="BG326" s="373" t="s">
        <v>3251</v>
      </c>
      <c r="BH326" s="131"/>
      <c r="BI326" s="90"/>
      <c r="BJ326" s="90"/>
      <c r="BK326" s="90"/>
      <c r="BL326" s="90"/>
      <c r="BM326" s="90"/>
      <c r="BN326" s="90"/>
      <c r="BO326" s="90"/>
      <c r="BP326" s="90"/>
      <c r="BQ326" s="90"/>
      <c r="BR326" s="90"/>
      <c r="BS326" s="90"/>
      <c r="BT326" s="90"/>
      <c r="BU326" s="90"/>
      <c r="BV326" s="90"/>
      <c r="BW326" s="90"/>
      <c r="BX326" s="90"/>
      <c r="BY326" s="90"/>
      <c r="BZ326" s="90"/>
      <c r="CA326" s="90"/>
      <c r="CB326" s="90"/>
      <c r="CC326" s="90"/>
      <c r="CD326" s="90"/>
      <c r="CE326" s="90"/>
      <c r="CF326" s="90"/>
      <c r="CG326" s="90"/>
      <c r="CH326" s="90"/>
      <c r="CI326" s="90"/>
      <c r="CJ326" s="90"/>
      <c r="CK326" s="90"/>
      <c r="CL326" s="90"/>
      <c r="CM326" s="90"/>
      <c r="CN326" s="90"/>
      <c r="CO326" s="90"/>
      <c r="CP326" s="90"/>
      <c r="CQ326" s="90"/>
      <c r="CR326" s="90"/>
      <c r="CS326" s="90"/>
      <c r="CT326" s="90"/>
      <c r="CU326" s="90"/>
      <c r="CV326" s="90"/>
      <c r="CW326" s="90"/>
      <c r="CX326" s="90"/>
      <c r="CY326" s="90"/>
      <c r="CZ326" s="90"/>
      <c r="DA326" s="90"/>
      <c r="DB326" s="90"/>
      <c r="DC326" s="90"/>
      <c r="DD326" s="90"/>
      <c r="DE326" s="90"/>
      <c r="DF326" s="90"/>
      <c r="DG326" s="90"/>
      <c r="DH326" s="90"/>
      <c r="DI326" s="90"/>
      <c r="DJ326" s="90"/>
      <c r="DK326" s="90"/>
      <c r="DL326" s="90"/>
      <c r="DM326" s="90"/>
      <c r="DN326" s="90"/>
      <c r="DO326" s="90"/>
      <c r="DP326" s="90"/>
      <c r="DQ326" s="90"/>
      <c r="DR326" s="90"/>
      <c r="DS326" s="90"/>
      <c r="DT326" s="90"/>
      <c r="DU326" s="90"/>
      <c r="DV326" s="90"/>
      <c r="DW326" s="90"/>
      <c r="DX326" s="90"/>
      <c r="DY326" s="90"/>
      <c r="DZ326" s="90"/>
      <c r="EA326" s="90"/>
      <c r="EB326" s="90"/>
      <c r="EC326" s="90"/>
      <c r="ED326" s="90"/>
      <c r="EE326" s="90"/>
      <c r="EF326" s="90"/>
      <c r="EG326" s="90"/>
      <c r="EH326" s="90"/>
      <c r="EI326" s="90"/>
      <c r="EJ326" s="90"/>
      <c r="EK326" s="90"/>
      <c r="EL326" s="90"/>
      <c r="EM326" s="90"/>
      <c r="EN326" s="90"/>
      <c r="EO326" s="90"/>
      <c r="EP326" s="90"/>
      <c r="EQ326" s="90"/>
      <c r="ER326" s="90"/>
      <c r="ES326" s="90"/>
      <c r="ET326" s="90"/>
      <c r="EU326" s="90"/>
      <c r="EV326" s="90"/>
      <c r="EW326" s="90"/>
      <c r="EX326" s="90"/>
      <c r="EY326" s="90"/>
      <c r="EZ326" s="90"/>
      <c r="FA326" s="90"/>
      <c r="FB326" s="90"/>
      <c r="FC326" s="90"/>
      <c r="FD326" s="90"/>
      <c r="FE326" s="90"/>
      <c r="FF326" s="90"/>
      <c r="FG326" s="90"/>
      <c r="FH326" s="90"/>
      <c r="FI326" s="90"/>
      <c r="FJ326" s="90"/>
      <c r="FK326" s="90"/>
      <c r="FL326" s="90"/>
      <c r="FM326" s="90"/>
      <c r="FN326" s="90"/>
      <c r="FO326" s="90"/>
      <c r="FP326" s="90"/>
      <c r="FQ326" s="90"/>
      <c r="FR326" s="90"/>
      <c r="FS326" s="90"/>
      <c r="FT326" s="90"/>
      <c r="FU326" s="90"/>
      <c r="FV326" s="90"/>
      <c r="FW326" s="90"/>
      <c r="FX326" s="90"/>
      <c r="FY326" s="90"/>
      <c r="FZ326" s="90"/>
      <c r="GA326" s="90"/>
      <c r="GB326" s="90"/>
      <c r="GC326" s="90"/>
      <c r="GD326" s="90"/>
      <c r="GE326" s="90"/>
      <c r="GF326" s="90"/>
      <c r="GG326" s="90"/>
      <c r="GH326" s="90"/>
      <c r="GI326" s="90"/>
      <c r="GJ326" s="90"/>
      <c r="GK326" s="90"/>
      <c r="GL326" s="90"/>
      <c r="GM326" s="90"/>
      <c r="GN326" s="90"/>
      <c r="GO326" s="90"/>
      <c r="GP326" s="90"/>
      <c r="GQ326" s="90"/>
      <c r="GR326" s="90"/>
      <c r="GS326" s="90"/>
      <c r="GT326" s="90"/>
      <c r="GU326" s="90"/>
      <c r="GV326" s="90"/>
      <c r="GW326" s="90"/>
      <c r="GX326" s="90"/>
      <c r="GY326" s="90"/>
      <c r="GZ326" s="90"/>
      <c r="HA326" s="90"/>
      <c r="HB326" s="90"/>
      <c r="HC326" s="90"/>
      <c r="HD326" s="90"/>
      <c r="HE326" s="90"/>
      <c r="HF326" s="90"/>
      <c r="HG326" s="90"/>
      <c r="HH326" s="90"/>
      <c r="HI326" s="90"/>
      <c r="HJ326" s="90"/>
      <c r="HK326" s="90"/>
      <c r="HL326" s="90"/>
      <c r="HM326" s="90"/>
      <c r="HN326" s="90"/>
      <c r="HO326" s="90"/>
      <c r="HP326" s="90"/>
      <c r="HQ326" s="90"/>
      <c r="HR326" s="90"/>
      <c r="HS326" s="90"/>
      <c r="HT326" s="90"/>
      <c r="HU326" s="90"/>
      <c r="HV326" s="90"/>
      <c r="HW326" s="90"/>
      <c r="HX326" s="90"/>
      <c r="HY326" s="90"/>
      <c r="HZ326" s="90"/>
      <c r="IA326" s="90"/>
      <c r="IB326" s="90"/>
      <c r="IC326" s="90"/>
      <c r="ID326" s="90"/>
      <c r="IE326" s="90"/>
      <c r="IF326" s="90"/>
      <c r="IG326" s="90"/>
      <c r="IH326" s="90"/>
      <c r="II326" s="90"/>
      <c r="IJ326" s="90"/>
      <c r="IK326" s="90"/>
      <c r="IL326" s="90"/>
      <c r="IM326" s="90"/>
      <c r="IN326" s="90"/>
      <c r="IO326" s="90"/>
      <c r="IP326" s="90"/>
      <c r="IQ326" s="90"/>
      <c r="IR326" s="90"/>
      <c r="IS326" s="90"/>
      <c r="IT326" s="90"/>
      <c r="IU326" s="90"/>
      <c r="IV326" s="90"/>
      <c r="IW326" s="90"/>
      <c r="IX326" s="90"/>
      <c r="IY326" s="90"/>
      <c r="IZ326" s="90"/>
      <c r="JA326" s="90"/>
      <c r="JB326" s="90"/>
      <c r="JC326" s="90"/>
      <c r="JD326" s="90"/>
      <c r="JE326" s="90"/>
      <c r="JF326" s="90"/>
      <c r="JG326" s="90"/>
      <c r="JH326" s="90"/>
      <c r="JI326" s="90"/>
      <c r="JJ326" s="90"/>
      <c r="JK326" s="90"/>
      <c r="JL326" s="90"/>
      <c r="JM326" s="90"/>
      <c r="JN326" s="90"/>
      <c r="JO326" s="90"/>
      <c r="JP326" s="90"/>
      <c r="JQ326" s="90"/>
      <c r="JR326" s="90"/>
      <c r="JS326" s="90"/>
      <c r="JT326" s="90"/>
      <c r="JU326" s="90"/>
      <c r="JV326" s="90"/>
      <c r="JW326" s="90"/>
      <c r="JX326" s="90"/>
      <c r="JY326" s="90"/>
      <c r="JZ326" s="90"/>
      <c r="KA326" s="90"/>
      <c r="KB326" s="90"/>
      <c r="KC326" s="90"/>
      <c r="KD326" s="90"/>
      <c r="KE326" s="90"/>
      <c r="KF326" s="90"/>
      <c r="KG326" s="90"/>
      <c r="KH326" s="90"/>
      <c r="KI326" s="90"/>
      <c r="KJ326" s="90"/>
      <c r="KK326" s="90"/>
      <c r="KL326" s="90"/>
      <c r="KM326" s="90"/>
      <c r="KN326" s="90"/>
      <c r="KO326" s="90"/>
      <c r="KP326" s="90"/>
      <c r="KQ326" s="90"/>
      <c r="KR326" s="90"/>
      <c r="KS326" s="90"/>
      <c r="KT326" s="90"/>
      <c r="KU326" s="90"/>
      <c r="KV326" s="90"/>
      <c r="KW326" s="90"/>
      <c r="KX326" s="90"/>
      <c r="KY326" s="90"/>
      <c r="KZ326" s="90"/>
      <c r="LA326" s="90"/>
      <c r="LB326" s="90"/>
      <c r="LC326" s="90"/>
      <c r="LD326" s="90"/>
      <c r="LE326" s="90"/>
      <c r="LF326" s="90"/>
      <c r="LG326" s="90"/>
      <c r="LH326" s="90"/>
      <c r="LI326" s="90"/>
      <c r="LJ326" s="90"/>
      <c r="LK326" s="90"/>
      <c r="LL326" s="90"/>
      <c r="LM326" s="90"/>
      <c r="LN326" s="90"/>
      <c r="LO326" s="90"/>
      <c r="LP326" s="90"/>
      <c r="LQ326" s="90"/>
      <c r="LR326" s="90"/>
      <c r="LS326" s="90"/>
      <c r="LT326" s="90"/>
      <c r="LU326" s="90"/>
      <c r="LV326" s="90"/>
      <c r="LW326" s="90"/>
      <c r="LX326" s="90"/>
      <c r="LY326" s="90"/>
      <c r="LZ326" s="90"/>
      <c r="MA326" s="90"/>
      <c r="MB326" s="90"/>
      <c r="MC326" s="90"/>
      <c r="MD326" s="90"/>
      <c r="ME326" s="90"/>
      <c r="MF326" s="90"/>
      <c r="MG326" s="90"/>
      <c r="MH326" s="90"/>
      <c r="MI326" s="90"/>
      <c r="MJ326" s="90"/>
      <c r="MK326" s="90"/>
      <c r="ML326" s="90"/>
      <c r="MM326" s="90"/>
      <c r="MN326" s="90"/>
      <c r="MO326" s="90"/>
      <c r="MP326" s="90"/>
      <c r="MQ326" s="90"/>
      <c r="MR326" s="90"/>
      <c r="MS326" s="90"/>
      <c r="MT326" s="90"/>
      <c r="MU326" s="90"/>
      <c r="MV326" s="90"/>
      <c r="MW326" s="90"/>
      <c r="MX326" s="90"/>
      <c r="MY326" s="90"/>
      <c r="MZ326" s="90"/>
      <c r="NA326" s="90"/>
      <c r="NB326" s="90"/>
      <c r="NC326" s="90"/>
      <c r="ND326" s="90"/>
      <c r="NE326" s="90"/>
      <c r="NF326" s="90"/>
      <c r="NG326" s="90"/>
      <c r="NH326" s="90"/>
      <c r="NI326" s="90"/>
      <c r="NJ326" s="90"/>
      <c r="NK326" s="90"/>
      <c r="NL326" s="90"/>
      <c r="NM326" s="90"/>
      <c r="NN326" s="90"/>
      <c r="NO326" s="90"/>
      <c r="NP326" s="90"/>
      <c r="NQ326" s="90"/>
      <c r="NR326" s="90"/>
      <c r="NS326" s="90"/>
      <c r="NT326" s="90"/>
      <c r="NU326" s="90"/>
      <c r="NV326" s="90"/>
      <c r="NW326" s="90"/>
      <c r="NX326" s="90"/>
      <c r="NY326" s="90"/>
      <c r="NZ326" s="90"/>
      <c r="OA326" s="90"/>
      <c r="OB326" s="90"/>
      <c r="OC326" s="90"/>
      <c r="OD326" s="90"/>
      <c r="OE326" s="90"/>
      <c r="OF326" s="90"/>
      <c r="OG326" s="90"/>
      <c r="OH326" s="90"/>
      <c r="OI326" s="90"/>
      <c r="OJ326" s="90"/>
      <c r="OK326" s="90"/>
      <c r="OL326" s="90"/>
      <c r="OM326" s="90"/>
      <c r="ON326" s="90"/>
      <c r="OO326" s="90"/>
      <c r="OP326" s="90"/>
      <c r="OQ326" s="90"/>
      <c r="OR326" s="90"/>
      <c r="OS326" s="90"/>
      <c r="OT326" s="90"/>
      <c r="OU326" s="90"/>
      <c r="OV326" s="90"/>
      <c r="OW326" s="90"/>
      <c r="OX326" s="90"/>
      <c r="OY326" s="90"/>
      <c r="OZ326" s="90"/>
      <c r="PA326" s="90"/>
      <c r="PB326" s="90"/>
      <c r="PC326" s="90"/>
      <c r="PD326" s="90"/>
      <c r="PE326" s="90"/>
      <c r="PF326" s="90"/>
      <c r="PG326" s="90"/>
      <c r="PH326" s="90"/>
      <c r="PI326" s="90"/>
      <c r="PJ326" s="90"/>
      <c r="PK326" s="90"/>
      <c r="PL326" s="90"/>
      <c r="PM326" s="90"/>
      <c r="PN326" s="90"/>
      <c r="PO326" s="90"/>
      <c r="PP326" s="90"/>
      <c r="PQ326" s="90"/>
      <c r="PR326" s="90"/>
      <c r="PS326" s="90"/>
      <c r="PT326" s="90"/>
      <c r="PU326" s="90"/>
      <c r="PV326" s="90"/>
      <c r="PW326" s="90"/>
      <c r="PX326" s="90"/>
      <c r="PY326" s="90"/>
      <c r="PZ326" s="90"/>
      <c r="QA326" s="90"/>
      <c r="QB326" s="90"/>
      <c r="QC326" s="90"/>
      <c r="QD326" s="90"/>
      <c r="QE326" s="90"/>
      <c r="QF326" s="90"/>
      <c r="QG326" s="90"/>
      <c r="QH326" s="90"/>
      <c r="QI326" s="90"/>
      <c r="QJ326" s="90"/>
      <c r="QK326" s="90"/>
      <c r="QL326" s="90"/>
      <c r="QM326" s="90"/>
      <c r="QN326" s="90"/>
      <c r="QO326" s="90"/>
      <c r="QP326" s="90"/>
      <c r="QQ326" s="90"/>
      <c r="QR326" s="90"/>
      <c r="QS326" s="90"/>
      <c r="QT326" s="90"/>
      <c r="QU326" s="90"/>
      <c r="QV326" s="90"/>
      <c r="QW326" s="90"/>
      <c r="QX326" s="90"/>
      <c r="QY326" s="90"/>
      <c r="QZ326" s="90"/>
      <c r="RA326" s="90"/>
      <c r="RB326" s="90"/>
      <c r="RC326" s="90"/>
      <c r="RD326" s="90"/>
      <c r="RE326" s="90"/>
      <c r="RF326" s="90"/>
      <c r="RG326" s="90"/>
      <c r="RH326" s="90"/>
      <c r="RI326" s="90"/>
      <c r="RJ326" s="90"/>
      <c r="RK326" s="90"/>
      <c r="RL326" s="90"/>
      <c r="RM326" s="90"/>
      <c r="RN326" s="90"/>
      <c r="RO326" s="90"/>
      <c r="RP326" s="90"/>
      <c r="RQ326" s="90"/>
      <c r="RR326" s="90"/>
      <c r="RS326" s="90"/>
      <c r="RT326" s="90"/>
      <c r="RU326" s="90"/>
      <c r="RV326" s="90"/>
      <c r="RW326" s="90"/>
      <c r="RX326" s="90"/>
      <c r="RY326" s="90"/>
      <c r="RZ326" s="90"/>
      <c r="SA326" s="90"/>
      <c r="SB326" s="90"/>
      <c r="SC326" s="90"/>
      <c r="SD326" s="90"/>
      <c r="SE326" s="90"/>
      <c r="SF326" s="90"/>
      <c r="SG326" s="90"/>
      <c r="SH326" s="90"/>
      <c r="SI326" s="90"/>
      <c r="SJ326" s="90"/>
      <c r="SK326" s="90"/>
      <c r="SL326" s="90"/>
      <c r="SM326" s="90"/>
      <c r="SN326" s="90"/>
      <c r="SO326" s="90"/>
      <c r="SP326" s="90"/>
      <c r="SQ326" s="90"/>
      <c r="SR326" s="90"/>
      <c r="SS326" s="90"/>
      <c r="ST326" s="90"/>
      <c r="SU326" s="90"/>
      <c r="SV326" s="90"/>
      <c r="SW326" s="90"/>
      <c r="SX326" s="90"/>
      <c r="SY326" s="90"/>
      <c r="SZ326" s="90"/>
      <c r="TA326" s="90"/>
      <c r="TB326" s="90"/>
      <c r="TC326" s="90"/>
      <c r="TD326" s="90"/>
      <c r="TE326" s="90"/>
      <c r="TF326" s="90"/>
      <c r="TG326" s="90"/>
      <c r="TH326" s="90"/>
      <c r="TI326" s="90"/>
      <c r="TJ326" s="90"/>
      <c r="TK326" s="90"/>
      <c r="TL326" s="90"/>
      <c r="TM326" s="90"/>
      <c r="TN326" s="90"/>
      <c r="TO326" s="90"/>
      <c r="TP326" s="90"/>
      <c r="TQ326" s="90"/>
      <c r="TR326" s="90"/>
      <c r="TS326" s="90"/>
      <c r="TT326" s="90"/>
      <c r="TU326" s="90"/>
      <c r="TV326" s="90"/>
      <c r="TW326" s="90"/>
      <c r="TX326" s="90"/>
      <c r="TY326" s="90"/>
      <c r="TZ326" s="90"/>
      <c r="UA326" s="90"/>
      <c r="UB326" s="90"/>
      <c r="UC326" s="90"/>
      <c r="UD326" s="90"/>
      <c r="UE326" s="90"/>
      <c r="UF326" s="90"/>
      <c r="UG326" s="90"/>
      <c r="UH326" s="90"/>
      <c r="UI326" s="90"/>
      <c r="UJ326" s="90"/>
      <c r="UK326" s="90"/>
      <c r="UL326" s="90"/>
      <c r="UM326" s="90"/>
      <c r="UN326" s="90"/>
      <c r="UO326" s="90"/>
      <c r="UP326" s="90"/>
      <c r="UQ326" s="90"/>
      <c r="UR326" s="90"/>
      <c r="US326" s="90"/>
      <c r="UT326" s="90"/>
      <c r="UU326" s="90"/>
      <c r="UV326" s="90"/>
      <c r="UW326" s="90"/>
      <c r="UX326" s="90"/>
      <c r="UY326" s="90"/>
      <c r="UZ326" s="90"/>
      <c r="VA326" s="90"/>
      <c r="VB326" s="90"/>
      <c r="VC326" s="90"/>
      <c r="VD326" s="90"/>
      <c r="VE326" s="90"/>
      <c r="VF326" s="90"/>
      <c r="VG326" s="90"/>
      <c r="VH326" s="90"/>
      <c r="VI326" s="90"/>
      <c r="VJ326" s="90"/>
      <c r="VK326" s="90"/>
      <c r="VL326" s="90"/>
      <c r="VM326" s="90"/>
      <c r="VN326" s="90"/>
      <c r="VO326" s="90"/>
      <c r="VP326" s="90"/>
      <c r="VQ326" s="90"/>
      <c r="VR326" s="90"/>
      <c r="VS326" s="90"/>
      <c r="VT326" s="90"/>
      <c r="VU326" s="90"/>
      <c r="VV326" s="90"/>
      <c r="VW326" s="90"/>
      <c r="VX326" s="90"/>
      <c r="VY326" s="90"/>
      <c r="VZ326" s="90"/>
      <c r="WA326" s="90"/>
      <c r="WB326" s="90"/>
      <c r="WC326" s="90"/>
      <c r="WD326" s="90"/>
      <c r="WE326" s="90"/>
      <c r="WF326" s="90"/>
      <c r="WG326" s="90"/>
      <c r="WH326" s="90"/>
      <c r="WI326" s="90"/>
      <c r="WJ326" s="90"/>
      <c r="WK326" s="90"/>
      <c r="WL326" s="90"/>
      <c r="WM326" s="90"/>
      <c r="WN326" s="90"/>
      <c r="WO326" s="90"/>
      <c r="WP326" s="90"/>
      <c r="WQ326" s="90"/>
      <c r="WR326" s="90"/>
      <c r="WS326" s="90"/>
      <c r="WT326" s="90"/>
      <c r="WU326" s="90"/>
      <c r="WV326" s="90"/>
      <c r="WW326" s="90"/>
      <c r="WX326" s="90"/>
      <c r="WY326" s="90"/>
      <c r="WZ326" s="90"/>
      <c r="XA326" s="90"/>
      <c r="XB326" s="90"/>
      <c r="XC326" s="90"/>
      <c r="XD326" s="90"/>
      <c r="XE326" s="90"/>
      <c r="XF326" s="90"/>
      <c r="XG326" s="90"/>
      <c r="XH326" s="90"/>
      <c r="XI326" s="90"/>
      <c r="XJ326" s="90"/>
      <c r="XK326" s="90"/>
      <c r="XL326" s="90"/>
      <c r="XM326" s="90"/>
      <c r="XN326" s="90"/>
      <c r="XO326" s="90"/>
      <c r="XP326" s="90"/>
      <c r="XQ326" s="90"/>
      <c r="XR326" s="90"/>
      <c r="XS326" s="90"/>
      <c r="XT326" s="90"/>
      <c r="XU326" s="90"/>
      <c r="XV326" s="90"/>
      <c r="XW326" s="90"/>
      <c r="XX326" s="90"/>
      <c r="XY326" s="90"/>
      <c r="XZ326" s="90"/>
      <c r="YA326" s="90"/>
      <c r="YB326" s="90"/>
      <c r="YC326" s="90"/>
      <c r="YD326" s="90"/>
      <c r="YE326" s="90"/>
      <c r="YF326" s="90"/>
      <c r="YG326" s="90"/>
      <c r="YH326" s="90"/>
      <c r="YI326" s="90"/>
      <c r="YJ326" s="90"/>
      <c r="YK326" s="90"/>
      <c r="YL326" s="90"/>
      <c r="YM326" s="90"/>
      <c r="YN326" s="90"/>
      <c r="YO326" s="90"/>
      <c r="YP326" s="90"/>
      <c r="YQ326" s="90"/>
      <c r="YR326" s="90"/>
      <c r="YS326" s="90"/>
      <c r="YT326" s="90"/>
      <c r="YU326" s="90"/>
      <c r="YV326" s="90"/>
      <c r="YW326" s="90"/>
      <c r="YX326" s="90"/>
      <c r="YY326" s="90"/>
      <c r="YZ326" s="90"/>
      <c r="ZA326" s="90"/>
      <c r="ZB326" s="90"/>
      <c r="ZC326" s="90"/>
      <c r="ZD326" s="90"/>
      <c r="ZE326" s="90"/>
      <c r="ZF326" s="90"/>
      <c r="ZG326" s="90"/>
      <c r="ZH326" s="90"/>
      <c r="ZI326" s="90"/>
      <c r="ZJ326" s="90"/>
      <c r="ZK326" s="90"/>
      <c r="ZL326" s="90"/>
      <c r="ZM326" s="90"/>
      <c r="ZN326" s="90"/>
      <c r="ZO326" s="90"/>
      <c r="ZP326" s="90"/>
      <c r="ZQ326" s="90"/>
      <c r="ZR326" s="90"/>
      <c r="ZS326" s="90"/>
      <c r="ZT326" s="90"/>
      <c r="ZU326" s="90"/>
      <c r="ZV326" s="90"/>
      <c r="ZW326" s="90"/>
      <c r="ZX326" s="90"/>
      <c r="ZY326" s="90"/>
      <c r="ZZ326" s="90"/>
      <c r="AAA326" s="90"/>
      <c r="AAB326" s="90"/>
      <c r="AAC326" s="90"/>
      <c r="AAD326" s="90"/>
      <c r="AAE326" s="90"/>
      <c r="AAF326" s="90"/>
      <c r="AAG326" s="90"/>
      <c r="AAH326" s="90"/>
      <c r="AAI326" s="90"/>
      <c r="AAJ326" s="90"/>
      <c r="AAK326" s="90"/>
      <c r="AAL326" s="90"/>
      <c r="AAM326" s="90"/>
      <c r="AAN326" s="90"/>
      <c r="AAO326" s="90"/>
      <c r="AAP326" s="90"/>
      <c r="AAQ326" s="90"/>
      <c r="AAR326" s="90"/>
      <c r="AAS326" s="90"/>
      <c r="AAT326" s="90"/>
      <c r="AAU326" s="90"/>
      <c r="AAV326" s="90"/>
      <c r="AAW326" s="90"/>
      <c r="AAX326" s="90"/>
      <c r="AAY326" s="90"/>
      <c r="AAZ326" s="90"/>
      <c r="ABA326" s="90"/>
      <c r="ABB326" s="90"/>
      <c r="ABC326" s="90"/>
      <c r="ABD326" s="90"/>
      <c r="ABE326" s="90"/>
      <c r="ABF326" s="90"/>
      <c r="ABG326" s="90"/>
      <c r="ABH326" s="90"/>
      <c r="ABI326" s="90"/>
      <c r="ABJ326" s="90"/>
      <c r="ABK326" s="90"/>
      <c r="ABL326" s="90"/>
      <c r="ABM326" s="90"/>
      <c r="ABN326" s="90"/>
      <c r="ABO326" s="90"/>
      <c r="ABP326" s="90"/>
      <c r="ABQ326" s="90"/>
      <c r="ABR326" s="90"/>
      <c r="ABS326" s="90"/>
      <c r="ABT326" s="90"/>
      <c r="ABU326" s="90"/>
      <c r="ABV326" s="90"/>
      <c r="ABW326" s="90"/>
      <c r="ABX326" s="90"/>
      <c r="ABY326" s="90"/>
      <c r="ABZ326" s="90"/>
      <c r="ACA326" s="90"/>
      <c r="ACB326" s="90"/>
      <c r="ACC326" s="90"/>
      <c r="ACD326" s="90"/>
      <c r="ACE326" s="90"/>
      <c r="ACF326" s="90"/>
      <c r="ACG326" s="90"/>
      <c r="ACH326" s="90"/>
      <c r="ACI326" s="90"/>
      <c r="ACJ326" s="90"/>
      <c r="ACK326" s="90"/>
      <c r="ACL326" s="90"/>
      <c r="ACM326" s="90"/>
      <c r="ACN326" s="90"/>
      <c r="ACO326" s="90"/>
      <c r="ACP326" s="90"/>
      <c r="ACQ326" s="90"/>
      <c r="ACR326" s="90"/>
      <c r="ACS326" s="90"/>
      <c r="ACT326" s="90"/>
      <c r="ACU326" s="90"/>
      <c r="ACV326" s="90"/>
      <c r="ACW326" s="90"/>
      <c r="ACX326" s="90"/>
      <c r="ACY326" s="90"/>
      <c r="ACZ326" s="90"/>
      <c r="ADA326" s="90"/>
      <c r="ADB326" s="90"/>
      <c r="ADC326" s="90"/>
      <c r="ADD326" s="90"/>
      <c r="ADE326" s="90"/>
      <c r="ADF326" s="90"/>
      <c r="ADG326" s="90"/>
      <c r="ADH326" s="90"/>
      <c r="ADI326" s="90"/>
      <c r="ADJ326" s="90"/>
      <c r="ADK326" s="90"/>
      <c r="ADL326" s="90"/>
      <c r="ADM326" s="90"/>
      <c r="ADN326" s="90"/>
      <c r="ADO326" s="90"/>
      <c r="ADP326" s="90"/>
      <c r="ADQ326" s="90"/>
      <c r="ADR326" s="90"/>
      <c r="ADS326" s="90"/>
      <c r="ADT326" s="90"/>
      <c r="ADU326" s="90"/>
      <c r="ADV326" s="90"/>
      <c r="ADW326" s="90"/>
      <c r="ADX326" s="90"/>
      <c r="ADY326" s="90"/>
      <c r="ADZ326" s="90"/>
      <c r="AEA326" s="90"/>
      <c r="AEB326" s="90"/>
      <c r="AEC326" s="90"/>
      <c r="AED326" s="90"/>
      <c r="AEE326" s="90"/>
      <c r="AEF326" s="90"/>
      <c r="AEG326" s="90"/>
      <c r="AEH326" s="90"/>
      <c r="AEI326" s="90"/>
      <c r="AEJ326" s="90"/>
      <c r="AEK326" s="90"/>
      <c r="AEL326" s="90"/>
      <c r="AEM326" s="90"/>
      <c r="AEN326" s="90"/>
      <c r="AEO326" s="90"/>
      <c r="AEP326" s="90"/>
      <c r="AEQ326" s="90"/>
      <c r="AER326" s="90"/>
      <c r="AES326" s="90"/>
      <c r="AET326" s="90"/>
      <c r="AEU326" s="90"/>
      <c r="AEV326" s="90"/>
      <c r="AEW326" s="90"/>
      <c r="AEX326" s="90"/>
      <c r="AEY326" s="90"/>
      <c r="AEZ326" s="90"/>
      <c r="AFA326" s="90"/>
      <c r="AFB326" s="90"/>
      <c r="AFC326" s="90"/>
      <c r="AFD326" s="90"/>
      <c r="AFE326" s="90"/>
      <c r="AFF326" s="90"/>
      <c r="AFG326" s="90"/>
      <c r="AFH326" s="90"/>
      <c r="AFI326" s="90"/>
      <c r="AFJ326" s="90"/>
      <c r="AFK326" s="90"/>
      <c r="AFL326" s="90"/>
      <c r="AFM326" s="90"/>
      <c r="AFN326" s="90"/>
      <c r="AFO326" s="90"/>
      <c r="AFP326" s="90"/>
      <c r="AFQ326" s="90"/>
      <c r="AFR326" s="90"/>
      <c r="AFS326" s="90"/>
      <c r="AFT326" s="90"/>
      <c r="AFU326" s="90"/>
      <c r="AFV326" s="90"/>
      <c r="AFW326" s="90"/>
      <c r="AFX326" s="90"/>
      <c r="AFY326" s="90"/>
      <c r="AFZ326" s="90"/>
      <c r="AGA326" s="90"/>
      <c r="AGB326" s="90"/>
      <c r="AGC326" s="90"/>
      <c r="AGD326" s="90"/>
      <c r="AGE326" s="90"/>
      <c r="AGF326" s="90"/>
      <c r="AGG326" s="90"/>
      <c r="AGH326" s="90"/>
      <c r="AGI326" s="90"/>
      <c r="AGJ326" s="90"/>
      <c r="AGK326" s="90"/>
      <c r="AGL326" s="90"/>
      <c r="AGM326" s="90"/>
      <c r="AGN326" s="90"/>
      <c r="AGO326" s="90"/>
      <c r="AGP326" s="90"/>
      <c r="AGQ326" s="90"/>
      <c r="AGR326" s="90"/>
      <c r="AGS326" s="90"/>
      <c r="AGT326" s="90"/>
      <c r="AGU326" s="90"/>
      <c r="AGV326" s="90"/>
      <c r="AGW326" s="90"/>
      <c r="AGX326" s="90"/>
      <c r="AGY326" s="90"/>
      <c r="AGZ326" s="90"/>
      <c r="AHA326" s="90"/>
      <c r="AHB326" s="90"/>
      <c r="AHC326" s="90"/>
      <c r="AHD326" s="90"/>
      <c r="AHE326" s="90"/>
      <c r="AHF326" s="90"/>
      <c r="AHG326" s="90"/>
      <c r="AHH326" s="90"/>
      <c r="AHI326" s="90"/>
      <c r="AHJ326" s="90"/>
      <c r="AHK326" s="90"/>
      <c r="AHL326" s="90"/>
      <c r="AHM326" s="90"/>
      <c r="AHN326" s="90"/>
      <c r="AHO326" s="90"/>
      <c r="AHP326" s="90"/>
      <c r="AHQ326" s="90"/>
      <c r="AHR326" s="90"/>
      <c r="AHS326" s="90"/>
      <c r="AHT326" s="90"/>
      <c r="AHU326" s="90"/>
      <c r="AHV326" s="90"/>
      <c r="AHW326" s="90"/>
      <c r="AHX326" s="90"/>
      <c r="AHY326" s="90"/>
      <c r="AHZ326" s="90"/>
      <c r="AIA326" s="90"/>
      <c r="AIB326" s="90"/>
      <c r="AIC326" s="90"/>
      <c r="AID326" s="90"/>
      <c r="AIE326" s="90"/>
      <c r="AIF326" s="90"/>
      <c r="AIG326" s="90"/>
      <c r="AIH326" s="90"/>
      <c r="AII326" s="90"/>
      <c r="AIJ326" s="90"/>
      <c r="AIK326" s="90"/>
      <c r="AIL326" s="90"/>
      <c r="AIM326" s="90"/>
      <c r="AIN326" s="90"/>
      <c r="AIO326" s="90"/>
      <c r="AIP326" s="90"/>
      <c r="AIQ326" s="90"/>
      <c r="AIR326" s="90"/>
      <c r="AIS326" s="90"/>
      <c r="AIT326" s="90"/>
      <c r="AIU326" s="90"/>
      <c r="AIV326" s="90"/>
      <c r="AIW326" s="90"/>
      <c r="AIX326" s="90"/>
      <c r="AIY326" s="90"/>
      <c r="AIZ326" s="90"/>
      <c r="AJA326" s="90"/>
      <c r="AJB326" s="90"/>
      <c r="AJC326" s="90"/>
      <c r="AJD326" s="90"/>
      <c r="AJE326" s="90"/>
      <c r="AJF326" s="90"/>
      <c r="AJG326" s="90"/>
      <c r="AJH326" s="90"/>
      <c r="AJI326" s="90"/>
      <c r="AJJ326" s="90"/>
      <c r="AJK326" s="90"/>
      <c r="AJL326" s="90"/>
      <c r="AJM326" s="90"/>
      <c r="AJN326" s="90"/>
      <c r="AJO326" s="90"/>
      <c r="AJP326" s="90"/>
      <c r="AJQ326" s="90"/>
      <c r="AJR326" s="90"/>
      <c r="AJS326" s="90"/>
      <c r="AJT326" s="90"/>
      <c r="AJU326" s="90"/>
      <c r="AJV326" s="90"/>
      <c r="AJW326" s="90"/>
      <c r="AJX326" s="90"/>
      <c r="AJY326" s="90"/>
      <c r="AJZ326" s="90"/>
      <c r="AKA326" s="90"/>
      <c r="AKB326" s="90"/>
      <c r="AKC326" s="90"/>
      <c r="AKD326" s="90"/>
      <c r="AKE326" s="90"/>
      <c r="AKF326" s="90"/>
      <c r="AKG326" s="90"/>
      <c r="AKH326" s="90"/>
      <c r="AKI326" s="90"/>
      <c r="AKJ326" s="90"/>
      <c r="AKK326" s="90"/>
      <c r="AKL326" s="90"/>
      <c r="AKM326" s="90"/>
      <c r="AKN326" s="90"/>
      <c r="AKO326" s="90"/>
      <c r="AKP326" s="90"/>
      <c r="AKQ326" s="90"/>
      <c r="AKR326" s="90"/>
      <c r="AKS326" s="90"/>
      <c r="AKT326" s="90"/>
      <c r="AKU326" s="90"/>
      <c r="AKV326" s="90"/>
      <c r="AKW326" s="90"/>
      <c r="AKX326" s="90"/>
      <c r="AKY326" s="90"/>
      <c r="AKZ326" s="90"/>
      <c r="ALA326" s="90"/>
      <c r="ALB326" s="90"/>
      <c r="ALC326" s="90"/>
      <c r="ALD326" s="90"/>
      <c r="ALE326" s="90"/>
      <c r="ALF326" s="90"/>
      <c r="ALG326" s="90"/>
      <c r="ALH326" s="90"/>
      <c r="ALI326" s="90"/>
      <c r="ALJ326" s="90"/>
      <c r="ALK326" s="90"/>
      <c r="ALL326" s="90"/>
      <c r="ALM326" s="90"/>
      <c r="ALN326" s="90"/>
      <c r="ALO326" s="90"/>
      <c r="ALP326" s="90"/>
      <c r="ALQ326" s="90"/>
      <c r="ALR326" s="90"/>
      <c r="ALS326" s="90"/>
      <c r="ALT326" s="90"/>
      <c r="ALU326" s="90"/>
      <c r="ALV326" s="90"/>
      <c r="ALW326" s="90"/>
      <c r="ALX326" s="90"/>
      <c r="ALY326" s="90"/>
      <c r="ALZ326" s="90"/>
      <c r="AMA326" s="90"/>
      <c r="AMB326" s="90"/>
      <c r="AMC326" s="90"/>
      <c r="AMD326" s="90"/>
      <c r="AME326" s="90"/>
      <c r="AMF326" s="90"/>
      <c r="AMG326" s="90"/>
      <c r="AMH326" s="90"/>
    </row>
    <row r="327" spans="1:1023" ht="120" customHeight="1" x14ac:dyDescent="0.3">
      <c r="A327" s="430">
        <v>117</v>
      </c>
      <c r="B327" s="433" t="s">
        <v>712</v>
      </c>
      <c r="C327" s="367"/>
      <c r="D327" s="433" t="s">
        <v>81</v>
      </c>
      <c r="E327" s="433" t="s">
        <v>82</v>
      </c>
      <c r="F327" s="427"/>
      <c r="G327" s="367"/>
      <c r="H327" s="368"/>
      <c r="I327" s="468"/>
      <c r="J327" s="136" t="s">
        <v>735</v>
      </c>
      <c r="K327" s="119" t="s">
        <v>1728</v>
      </c>
      <c r="L327" s="425"/>
      <c r="M327" s="425"/>
      <c r="N327" s="426"/>
      <c r="O327" s="369"/>
      <c r="P327" s="391"/>
      <c r="Q327" s="385"/>
      <c r="R327" s="393"/>
      <c r="S327" s="394"/>
      <c r="T327" s="385"/>
      <c r="U327" s="404"/>
      <c r="V327" s="136" t="s">
        <v>112</v>
      </c>
      <c r="W327" s="116" t="s">
        <v>1729</v>
      </c>
      <c r="X327" s="117" t="s">
        <v>1730</v>
      </c>
      <c r="Y327" s="197" t="s">
        <v>1731</v>
      </c>
      <c r="Z327" s="119" t="s">
        <v>95</v>
      </c>
      <c r="AA327" s="184" t="str">
        <f t="shared" si="365"/>
        <v>Probabilidad</v>
      </c>
      <c r="AB327" s="185" t="s">
        <v>740</v>
      </c>
      <c r="AC327" s="185" t="s">
        <v>728</v>
      </c>
      <c r="AD327" s="186" t="str">
        <f t="shared" si="363"/>
        <v>30%</v>
      </c>
      <c r="AE327" s="185" t="s">
        <v>729</v>
      </c>
      <c r="AF327" s="185" t="s">
        <v>730</v>
      </c>
      <c r="AG327" s="185" t="s">
        <v>731</v>
      </c>
      <c r="AH327" s="123">
        <f>IFERROR(IF(AND(AA326="Probabilidad",AA327="Probabilidad"),(AI326-(+AI326*AD327)),IF(AND(AA327="Probabilidad",AA326="Impacto"),(AI326-(+AI326*AD327)),IF(AA327="Impacto",AI326,""))),"")</f>
        <v>0.252</v>
      </c>
      <c r="AI327" s="122">
        <f t="shared" si="364"/>
        <v>0.252</v>
      </c>
      <c r="AJ327" s="387"/>
      <c r="AK327" s="388"/>
      <c r="AL327" s="124">
        <f t="shared" ref="AL327:AL332" si="440">IFERROR(IF(AND(AA326="Impacto",AA327="Impacto"),(AL326-(+AL326*AD327)),IF(AND(AA327="Impacto",AA326="Probabilidad"),(AL326-(+AL326*AD327)),IF(AA327="Probabilidad",AL326,""))),"")</f>
        <v>0.4</v>
      </c>
      <c r="AM327" s="389"/>
      <c r="AN327" s="388"/>
      <c r="AO327" s="384"/>
      <c r="AP327" s="367"/>
      <c r="AQ327" s="120" t="s">
        <v>118</v>
      </c>
      <c r="AR327" s="119" t="s">
        <v>94</v>
      </c>
      <c r="AS327" s="119" t="s">
        <v>94</v>
      </c>
      <c r="AT327" s="119" t="s">
        <v>94</v>
      </c>
      <c r="AU327" s="119" t="s">
        <v>94</v>
      </c>
      <c r="AV327" s="459"/>
      <c r="AW327" s="142" t="s">
        <v>112</v>
      </c>
      <c r="AX327" s="253" t="s">
        <v>2866</v>
      </c>
      <c r="AY327" s="271" t="s">
        <v>3676</v>
      </c>
      <c r="AZ327" s="271" t="s">
        <v>3067</v>
      </c>
      <c r="BA327" s="143" t="s">
        <v>118</v>
      </c>
      <c r="BB327" s="128"/>
      <c r="BC327" s="128"/>
      <c r="BD327" s="128"/>
      <c r="BE327" s="373"/>
      <c r="BF327" s="373"/>
      <c r="BG327" s="373"/>
      <c r="BH327" s="131"/>
    </row>
    <row r="328" spans="1:1023" ht="139.5" customHeight="1" x14ac:dyDescent="0.3">
      <c r="A328" s="430">
        <v>117</v>
      </c>
      <c r="B328" s="433" t="s">
        <v>712</v>
      </c>
      <c r="C328" s="367"/>
      <c r="D328" s="433" t="s">
        <v>81</v>
      </c>
      <c r="E328" s="433" t="s">
        <v>82</v>
      </c>
      <c r="F328" s="427"/>
      <c r="G328" s="367"/>
      <c r="H328" s="368"/>
      <c r="I328" s="468"/>
      <c r="J328" s="136" t="s">
        <v>741</v>
      </c>
      <c r="K328" s="119" t="s">
        <v>1732</v>
      </c>
      <c r="L328" s="425"/>
      <c r="M328" s="425"/>
      <c r="N328" s="426"/>
      <c r="O328" s="369"/>
      <c r="P328" s="391"/>
      <c r="Q328" s="385"/>
      <c r="R328" s="393"/>
      <c r="S328" s="394"/>
      <c r="T328" s="385"/>
      <c r="U328" s="404"/>
      <c r="V328" s="136" t="s">
        <v>124</v>
      </c>
      <c r="W328" s="116" t="s">
        <v>1733</v>
      </c>
      <c r="X328" s="117" t="s">
        <v>1734</v>
      </c>
      <c r="Y328" s="117" t="s">
        <v>1735</v>
      </c>
      <c r="Z328" s="119" t="s">
        <v>95</v>
      </c>
      <c r="AA328" s="184" t="str">
        <f t="shared" si="365"/>
        <v>Probabilidad</v>
      </c>
      <c r="AB328" s="185" t="s">
        <v>727</v>
      </c>
      <c r="AC328" s="185" t="s">
        <v>728</v>
      </c>
      <c r="AD328" s="186" t="str">
        <f t="shared" si="363"/>
        <v>40%</v>
      </c>
      <c r="AE328" s="185" t="s">
        <v>729</v>
      </c>
      <c r="AF328" s="185" t="s">
        <v>730</v>
      </c>
      <c r="AG328" s="185" t="s">
        <v>731</v>
      </c>
      <c r="AH328" s="123">
        <f t="shared" ref="AH328:AH332" si="441">IFERROR(IF(AND(AA327="Probabilidad",AA328="Probabilidad"),(AI327-(+AI327*AD328)),IF(AND(AA328="Probabilidad",AA327="Impacto"),(AI327-(+AI327*AD328)),IF(AA328="Impacto",AI327,""))),"")</f>
        <v>0.1512</v>
      </c>
      <c r="AI328" s="122">
        <f t="shared" si="364"/>
        <v>0.1512</v>
      </c>
      <c r="AJ328" s="387"/>
      <c r="AK328" s="388"/>
      <c r="AL328" s="124">
        <f t="shared" si="440"/>
        <v>0.4</v>
      </c>
      <c r="AM328" s="389"/>
      <c r="AN328" s="388"/>
      <c r="AO328" s="384"/>
      <c r="AP328" s="367"/>
      <c r="AQ328" s="120" t="s">
        <v>128</v>
      </c>
      <c r="AR328" s="119" t="s">
        <v>94</v>
      </c>
      <c r="AS328" s="119" t="s">
        <v>94</v>
      </c>
      <c r="AT328" s="119" t="s">
        <v>94</v>
      </c>
      <c r="AU328" s="119" t="s">
        <v>94</v>
      </c>
      <c r="AV328" s="459"/>
      <c r="AW328" s="142" t="s">
        <v>124</v>
      </c>
      <c r="AX328" s="253" t="s">
        <v>2866</v>
      </c>
      <c r="AY328" s="271" t="s">
        <v>3677</v>
      </c>
      <c r="AZ328" s="271" t="s">
        <v>3067</v>
      </c>
      <c r="BA328" s="143" t="s">
        <v>128</v>
      </c>
      <c r="BB328" s="128"/>
      <c r="BC328" s="128"/>
      <c r="BD328" s="128"/>
      <c r="BE328" s="373"/>
      <c r="BF328" s="373"/>
      <c r="BG328" s="373"/>
      <c r="BH328" s="131"/>
    </row>
    <row r="329" spans="1:1023" ht="111" customHeight="1" x14ac:dyDescent="0.3">
      <c r="A329" s="430">
        <v>117</v>
      </c>
      <c r="B329" s="433" t="s">
        <v>712</v>
      </c>
      <c r="C329" s="367"/>
      <c r="D329" s="433" t="s">
        <v>81</v>
      </c>
      <c r="E329" s="433" t="s">
        <v>82</v>
      </c>
      <c r="F329" s="427"/>
      <c r="G329" s="367"/>
      <c r="H329" s="368"/>
      <c r="I329" s="468"/>
      <c r="J329" s="136" t="s">
        <v>749</v>
      </c>
      <c r="L329" s="425"/>
      <c r="M329" s="425"/>
      <c r="N329" s="426"/>
      <c r="O329" s="369"/>
      <c r="P329" s="391"/>
      <c r="Q329" s="385"/>
      <c r="R329" s="393"/>
      <c r="S329" s="394"/>
      <c r="T329" s="385"/>
      <c r="U329" s="404"/>
      <c r="V329" s="136" t="s">
        <v>131</v>
      </c>
      <c r="W329" s="116"/>
      <c r="X329" s="117"/>
      <c r="Y329" s="117"/>
      <c r="Z329" s="119"/>
      <c r="AA329" s="184" t="str">
        <f t="shared" si="365"/>
        <v/>
      </c>
      <c r="AB329" s="185"/>
      <c r="AC329" s="185"/>
      <c r="AD329" s="186" t="str">
        <f t="shared" si="363"/>
        <v/>
      </c>
      <c r="AE329" s="185"/>
      <c r="AF329" s="185"/>
      <c r="AG329" s="185"/>
      <c r="AH329" s="123" t="str">
        <f t="shared" si="441"/>
        <v/>
      </c>
      <c r="AI329" s="122" t="str">
        <f t="shared" si="364"/>
        <v/>
      </c>
      <c r="AJ329" s="387"/>
      <c r="AK329" s="388"/>
      <c r="AL329" s="124" t="str">
        <f t="shared" si="440"/>
        <v/>
      </c>
      <c r="AM329" s="389"/>
      <c r="AN329" s="388"/>
      <c r="AO329" s="384"/>
      <c r="AP329" s="367"/>
      <c r="AQ329" s="120" t="s">
        <v>136</v>
      </c>
      <c r="AR329" s="119" t="s">
        <v>94</v>
      </c>
      <c r="AS329" s="119" t="s">
        <v>94</v>
      </c>
      <c r="AT329" s="119" t="s">
        <v>94</v>
      </c>
      <c r="AU329" s="119" t="s">
        <v>94</v>
      </c>
      <c r="AV329" s="459"/>
      <c r="AW329" s="142" t="s">
        <v>131</v>
      </c>
      <c r="AX329" s="128"/>
      <c r="AY329" s="129"/>
      <c r="AZ329" s="130"/>
      <c r="BA329" s="143" t="s">
        <v>136</v>
      </c>
      <c r="BB329" s="128"/>
      <c r="BC329" s="128"/>
      <c r="BD329" s="128"/>
      <c r="BE329" s="373"/>
      <c r="BF329" s="373"/>
      <c r="BG329" s="373"/>
      <c r="BH329" s="131"/>
    </row>
    <row r="330" spans="1:1023" ht="73.5" customHeight="1" x14ac:dyDescent="0.3">
      <c r="A330" s="430">
        <v>117</v>
      </c>
      <c r="B330" s="433" t="s">
        <v>712</v>
      </c>
      <c r="C330" s="367"/>
      <c r="D330" s="433" t="s">
        <v>81</v>
      </c>
      <c r="E330" s="433" t="s">
        <v>82</v>
      </c>
      <c r="F330" s="427"/>
      <c r="G330" s="367"/>
      <c r="H330" s="368"/>
      <c r="I330" s="468"/>
      <c r="J330" s="136" t="s">
        <v>756</v>
      </c>
      <c r="K330" s="137"/>
      <c r="L330" s="425"/>
      <c r="M330" s="425"/>
      <c r="N330" s="426"/>
      <c r="O330" s="369"/>
      <c r="P330" s="391"/>
      <c r="Q330" s="385"/>
      <c r="R330" s="393"/>
      <c r="S330" s="394"/>
      <c r="T330" s="385"/>
      <c r="U330" s="404"/>
      <c r="V330" s="136" t="s">
        <v>139</v>
      </c>
      <c r="W330" s="116"/>
      <c r="X330" s="117"/>
      <c r="Y330" s="118"/>
      <c r="Z330" s="119"/>
      <c r="AA330" s="120" t="str">
        <f t="shared" si="365"/>
        <v/>
      </c>
      <c r="AB330" s="121"/>
      <c r="AC330" s="121"/>
      <c r="AD330" s="122" t="str">
        <f t="shared" si="363"/>
        <v/>
      </c>
      <c r="AE330" s="185"/>
      <c r="AF330" s="185"/>
      <c r="AG330" s="185"/>
      <c r="AH330" s="123" t="str">
        <f t="shared" si="441"/>
        <v/>
      </c>
      <c r="AI330" s="122" t="str">
        <f t="shared" si="364"/>
        <v/>
      </c>
      <c r="AJ330" s="387"/>
      <c r="AK330" s="388"/>
      <c r="AL330" s="124" t="str">
        <f t="shared" si="440"/>
        <v/>
      </c>
      <c r="AM330" s="389"/>
      <c r="AN330" s="388"/>
      <c r="AO330" s="384"/>
      <c r="AP330" s="367"/>
      <c r="AQ330" s="120" t="s">
        <v>145</v>
      </c>
      <c r="AR330" s="119"/>
      <c r="AS330" s="119"/>
      <c r="AT330" s="126"/>
      <c r="AU330" s="127"/>
      <c r="AV330" s="459"/>
      <c r="AW330" s="142" t="s">
        <v>139</v>
      </c>
      <c r="AX330" s="128"/>
      <c r="AY330" s="129"/>
      <c r="AZ330" s="130"/>
      <c r="BA330" s="143" t="s">
        <v>145</v>
      </c>
      <c r="BB330" s="128"/>
      <c r="BC330" s="128"/>
      <c r="BD330" s="128"/>
      <c r="BE330" s="373"/>
      <c r="BF330" s="373"/>
      <c r="BG330" s="373"/>
      <c r="BH330" s="131"/>
      <c r="BI330" s="86" t="b">
        <f>EXACT([8]Mapa_Riesgos!$X26,X330)</f>
        <v>0</v>
      </c>
    </row>
    <row r="331" spans="1:1023" ht="85.5" customHeight="1" x14ac:dyDescent="0.3">
      <c r="A331" s="430">
        <v>117</v>
      </c>
      <c r="B331" s="433" t="s">
        <v>712</v>
      </c>
      <c r="C331" s="367"/>
      <c r="D331" s="433" t="s">
        <v>81</v>
      </c>
      <c r="E331" s="433" t="s">
        <v>82</v>
      </c>
      <c r="F331" s="427"/>
      <c r="G331" s="367"/>
      <c r="H331" s="368"/>
      <c r="I331" s="468"/>
      <c r="J331" s="136" t="s">
        <v>757</v>
      </c>
      <c r="K331" s="137"/>
      <c r="L331" s="425"/>
      <c r="M331" s="425"/>
      <c r="N331" s="426"/>
      <c r="O331" s="369"/>
      <c r="P331" s="391"/>
      <c r="Q331" s="385"/>
      <c r="R331" s="393"/>
      <c r="S331" s="394"/>
      <c r="T331" s="385"/>
      <c r="U331" s="404"/>
      <c r="V331" s="136" t="s">
        <v>150</v>
      </c>
      <c r="W331" s="116"/>
      <c r="X331" s="117"/>
      <c r="Y331" s="118"/>
      <c r="Z331" s="119"/>
      <c r="AA331" s="120" t="str">
        <f t="shared" si="365"/>
        <v/>
      </c>
      <c r="AB331" s="121"/>
      <c r="AC331" s="121"/>
      <c r="AD331" s="122" t="str">
        <f t="shared" si="363"/>
        <v/>
      </c>
      <c r="AE331" s="121"/>
      <c r="AF331" s="121"/>
      <c r="AG331" s="121"/>
      <c r="AH331" s="123" t="str">
        <f t="shared" si="441"/>
        <v/>
      </c>
      <c r="AI331" s="122" t="str">
        <f t="shared" si="364"/>
        <v/>
      </c>
      <c r="AJ331" s="387"/>
      <c r="AK331" s="388"/>
      <c r="AL331" s="124" t="str">
        <f t="shared" si="440"/>
        <v/>
      </c>
      <c r="AM331" s="389"/>
      <c r="AN331" s="388"/>
      <c r="AO331" s="384"/>
      <c r="AP331" s="367"/>
      <c r="AQ331" s="120" t="s">
        <v>155</v>
      </c>
      <c r="AR331" s="119"/>
      <c r="AS331" s="119"/>
      <c r="AT331" s="126"/>
      <c r="AU331" s="127"/>
      <c r="AV331" s="459"/>
      <c r="AW331" s="142" t="s">
        <v>150</v>
      </c>
      <c r="AX331" s="128"/>
      <c r="AY331" s="129"/>
      <c r="AZ331" s="130"/>
      <c r="BA331" s="143" t="s">
        <v>155</v>
      </c>
      <c r="BB331" s="128"/>
      <c r="BC331" s="128"/>
      <c r="BD331" s="128"/>
      <c r="BE331" s="373"/>
      <c r="BF331" s="373"/>
      <c r="BG331" s="373"/>
      <c r="BH331" s="131"/>
      <c r="BI331" s="86" t="b">
        <f>EXACT([8]Mapa_Riesgos!$X27,X331)</f>
        <v>0</v>
      </c>
    </row>
    <row r="332" spans="1:1023" ht="108" customHeight="1" x14ac:dyDescent="0.3">
      <c r="A332" s="431">
        <v>117</v>
      </c>
      <c r="B332" s="434" t="s">
        <v>712</v>
      </c>
      <c r="C332" s="367"/>
      <c r="D332" s="434" t="s">
        <v>81</v>
      </c>
      <c r="E332" s="434" t="s">
        <v>82</v>
      </c>
      <c r="F332" s="427"/>
      <c r="G332" s="367"/>
      <c r="H332" s="368"/>
      <c r="I332" s="468"/>
      <c r="J332" s="136" t="s">
        <v>758</v>
      </c>
      <c r="K332" s="137"/>
      <c r="L332" s="425"/>
      <c r="M332" s="425"/>
      <c r="N332" s="426"/>
      <c r="O332" s="369"/>
      <c r="P332" s="392"/>
      <c r="Q332" s="385"/>
      <c r="R332" s="393"/>
      <c r="S332" s="394"/>
      <c r="T332" s="385"/>
      <c r="U332" s="405"/>
      <c r="V332" s="136" t="s">
        <v>161</v>
      </c>
      <c r="W332" s="116"/>
      <c r="X332" s="117"/>
      <c r="Y332" s="118"/>
      <c r="Z332" s="119"/>
      <c r="AA332" s="120" t="str">
        <f t="shared" si="365"/>
        <v/>
      </c>
      <c r="AB332" s="121"/>
      <c r="AC332" s="121"/>
      <c r="AD332" s="122" t="str">
        <f t="shared" si="363"/>
        <v/>
      </c>
      <c r="AE332" s="121"/>
      <c r="AF332" s="121"/>
      <c r="AG332" s="121"/>
      <c r="AH332" s="123" t="str">
        <f t="shared" si="441"/>
        <v/>
      </c>
      <c r="AI332" s="122" t="str">
        <f t="shared" si="364"/>
        <v/>
      </c>
      <c r="AJ332" s="387"/>
      <c r="AK332" s="388"/>
      <c r="AL332" s="124" t="str">
        <f t="shared" si="440"/>
        <v/>
      </c>
      <c r="AM332" s="389"/>
      <c r="AN332" s="388"/>
      <c r="AO332" s="384"/>
      <c r="AP332" s="367"/>
      <c r="AQ332" s="120" t="s">
        <v>162</v>
      </c>
      <c r="AR332" s="119"/>
      <c r="AS332" s="119"/>
      <c r="AT332" s="126"/>
      <c r="AU332" s="127"/>
      <c r="AV332" s="460"/>
      <c r="AW332" s="142" t="s">
        <v>161</v>
      </c>
      <c r="AX332" s="128"/>
      <c r="AY332" s="129"/>
      <c r="AZ332" s="130"/>
      <c r="BA332" s="143" t="s">
        <v>162</v>
      </c>
      <c r="BB332" s="128"/>
      <c r="BC332" s="128"/>
      <c r="BD332" s="128"/>
      <c r="BE332" s="373"/>
      <c r="BF332" s="373"/>
      <c r="BG332" s="373"/>
      <c r="BH332" s="131"/>
      <c r="BI332" s="86" t="b">
        <f>EXACT([8]Mapa_Riesgos!$X28,X332)</f>
        <v>0</v>
      </c>
    </row>
    <row r="333" spans="1:1023" s="144" customFormat="1" ht="99" customHeight="1" x14ac:dyDescent="0.25">
      <c r="A333" s="429">
        <v>118</v>
      </c>
      <c r="B333" s="432" t="s">
        <v>1736</v>
      </c>
      <c r="C333" s="367" t="s">
        <v>713</v>
      </c>
      <c r="D333" s="432" t="s">
        <v>81</v>
      </c>
      <c r="E333" s="432" t="s">
        <v>82</v>
      </c>
      <c r="F333" s="427" t="s">
        <v>83</v>
      </c>
      <c r="G333" s="424" t="s">
        <v>1737</v>
      </c>
      <c r="H333" s="368" t="str">
        <f>IF(B333="Seguridad_Información","Posibilidad de "&amp;C333&amp;"con "&amp;M333&amp;" "&amp;"por"&amp;" "&amp;I333&amp;" "&amp;"debido a"&amp;" "&amp;L333,"Posibilidad de"&amp;" "&amp;M333&amp;" "&amp;"por"&amp;" "&amp;I333&amp;" debido a"&amp;" "&amp;L333)</f>
        <v xml:space="preserve">Posibilidad de Afectación Operacional por ausencia temporal o definitiva de personas esenciales para la dirección y
operación de la entidad debido a resultados ineficaces o inoportunos en el proceso de provisión de la vacante del área </v>
      </c>
      <c r="I333" s="425" t="s">
        <v>1738</v>
      </c>
      <c r="J333" s="136" t="s">
        <v>717</v>
      </c>
      <c r="K333" s="137" t="s">
        <v>1739</v>
      </c>
      <c r="L333" s="425" t="s">
        <v>1740</v>
      </c>
      <c r="M333" s="425" t="s">
        <v>1741</v>
      </c>
      <c r="N333" s="426" t="s">
        <v>1742</v>
      </c>
      <c r="O333" s="369" t="s">
        <v>252</v>
      </c>
      <c r="P333" s="390" t="str">
        <f>IF(OR($O333=[3]Tabla_Probabilidad!$D$30,$O333=[3]Tabla_Probabilidad!$D$32,$O333=[3]Tabla_Probabilidad!$J$32),"Muy Baja",IF(OR($O333=[3]Tabla_Probabilidad!$E$30,$O333=[3]Tabla_Probabilidad!$E$32,$O333=[3]Tabla_Probabilidad!$K$32),"Baja",IF(OR($O333=[3]Tabla_Probabilidad!$F$30,$O333=[3]Tabla_Probabilidad!$F$32,$O333=[3]Tabla_Probabilidad!$L$32),"Media",IF(OR($O333=[3]Tabla_Probabilidad!$G$30,$O333=[3]Tabla_Probabilidad!$G$32,$O333=[3]Tabla_Probabilidad!$M$32),"Alta",IF(OR($O333=[3]Tabla_Probabilidad!$H$30,$O333=[3]Tabla_Probabilidad!$H$32,$O333=[3]Tabla_Probabilidad!$N$32),"Muy Alta","")))))</f>
        <v>Baja</v>
      </c>
      <c r="Q333" s="385">
        <f t="shared" ref="Q333" si="442">IF(P333="","",IF(P333="Muy Baja",0.2,IF(P333="Baja",0.4,IF(P333="Media",0.6,IF(P333="Alta",0.8,IF(P333="Muy Alta",1,))))))</f>
        <v>0.4</v>
      </c>
      <c r="R333" s="393" t="s">
        <v>1743</v>
      </c>
      <c r="S333" s="394" t="str">
        <f>IF(OR($R333=[3]Tabla_Impacto!$D$24,$R333=[3]Tabla_Impacto!$D$27,$R333=[3]Tabla_Impacto!$J$24,$R333=[3]Tabla_Impacto!$P$26,$R333=[3]Tabla_Impacto!$V$26,$R333=[3]Tabla_Impacto!$AB$26),"Leve",IF(OR($R333=[3]Tabla_Impacto!$E$24,$R333=[3]Tabla_Impacto!$E$27,$R333=[3]Tabla_Impacto!$K$24,$R333=[3]Tabla_Impacto!$Q$26,$R333=[3]Tabla_Impacto!$W$26,$R333=[3]Tabla_Impacto!$AC$26),"Menor",IF(OR($R333=[3]Tabla_Impacto!$F$24,$R333=[3]Tabla_Impacto!$F$27,$R333=[3]Tabla_Impacto!$L$24,$R333=[3]Tabla_Impacto!$R$26,$R333=[3]Tabla_Impacto!$X$26,$R333=[3]Tabla_Impacto!$AD$26),"Moderado",IF(OR($R333=[3]Tabla_Impacto!$G$24,$R333=[3]Tabla_Impacto!$G$27,$R333=[3]Tabla_Impacto!$M$24,$R333=[3]Tabla_Impacto!$S$26,$R333=[3]Tabla_Impacto!$Y$26,$R333=[3]Tabla_Impacto!$AE$26),"Mayor",IF(OR($R333=[3]Tabla_Impacto!$H$24,$R333=[3]Tabla_Impacto!$H$27,$R333=[3]Tabla_Impacto!$N$24,$R333=[3]Tabla_Impacto!$T$26,$R333=[3]Tabla_Impacto!$Z$26,$R333=[3]Tabla_Impacto!$AF$26),"Catastrófico","")))))</f>
        <v>Mayor</v>
      </c>
      <c r="T333" s="385">
        <f t="shared" ref="T333" si="443">IF(S333="","",IF(S333="Leve",0.2,IF(S333="Menor",0.4,IF(S333="Moderado",0.6,IF(S333="Mayor",0.8,IF(S333="Catastrófico",1,))))))</f>
        <v>0.8</v>
      </c>
      <c r="U333" s="386" t="str">
        <f t="shared" ref="U333" si="444">IF(OR(AND(P333="Muy Baja",S333="Leve"),AND(P333="Muy Baja",S333="Menor"),AND(P333="Baja",S333="Leve")),"Bajo",IF(OR(AND(P333="Muy baja",S333="Moderado"),AND(P333="Baja",S333="Menor"),AND(P333="Baja",S333="Moderado"),AND(P333="Media",S333="Leve"),AND(P333="Media",S333="Menor"),AND(P333="Media",S333="Moderado"),AND(P333="Alta",S333="Leve"),AND(P333="Alta",S333="Menor")),"Moderado",IF(OR(AND(P333="Muy Baja",S333="Mayor"),AND(P333="Baja",S333="Mayor"),AND(P333="Media",S333="Mayor"),AND(P333="Alta",S333="Moderado"),AND(P333="Alta",S333="Mayor"),AND(P333="Muy Alta",S333="Leve"),AND(P333="Muy Alta",S333="Menor"),AND(P333="Muy Alta",S333="Moderado"),AND(P333="Muy Alta",S333="Mayor")),"Alto",IF(OR(AND(P333="Muy Baja",S333="Catastrófico"),AND(P333="Baja",S333="Catastrófico"),AND(P333="Media",S333="Catastrófico"),AND(P333="Alta",S333="Catastrófico"),AND(P333="Muy Alta",S333="Catastrófico")),"Extremo",""))))</f>
        <v>Alto</v>
      </c>
      <c r="V333" s="136" t="s">
        <v>91</v>
      </c>
      <c r="W333" s="116" t="s">
        <v>1744</v>
      </c>
      <c r="X333" s="117" t="s">
        <v>1745</v>
      </c>
      <c r="Y333" s="118" t="s">
        <v>1524</v>
      </c>
      <c r="Z333" s="119" t="s">
        <v>95</v>
      </c>
      <c r="AA333" s="120" t="str">
        <f t="shared" si="365"/>
        <v>Probabilidad</v>
      </c>
      <c r="AB333" s="121" t="s">
        <v>727</v>
      </c>
      <c r="AC333" s="121" t="s">
        <v>728</v>
      </c>
      <c r="AD333" s="122" t="str">
        <f t="shared" si="363"/>
        <v>40%</v>
      </c>
      <c r="AE333" s="121" t="s">
        <v>729</v>
      </c>
      <c r="AF333" s="121" t="s">
        <v>730</v>
      </c>
      <c r="AG333" s="121" t="s">
        <v>731</v>
      </c>
      <c r="AH333" s="123">
        <f>IFERROR(IF(AA333="Probabilidad",(Q333-(+Q333*AD333)),IF(AA333="Impacto",Q333,"")),"")</f>
        <v>0.24</v>
      </c>
      <c r="AI333" s="122">
        <f t="shared" si="364"/>
        <v>0.24</v>
      </c>
      <c r="AJ333" s="387" t="str">
        <f t="shared" ref="AJ333" si="445">IFERROR(IF(AK333="","",IF(AK333&lt;=0.2,"Muy Baja",IF(AK333&lt;=0.4,"Baja",IF(AK333&lt;=0.6,"Media",IF(AK333&lt;=0.8,"Alta","Muy Alta"))))),"")</f>
        <v>Muy Baja</v>
      </c>
      <c r="AK333" s="388">
        <f t="shared" ref="AK333" si="446">IFERROR(LOOKUP(MAX(AI333:AI339)+1,(AI333:AI339)),"")</f>
        <v>7.0559999999999984E-2</v>
      </c>
      <c r="AL333" s="124">
        <f>IFERROR(IF(AA333="Impacto",(T333-(+T333*AD333)),IF(AA333="Probabilidad",T333,"")),"")</f>
        <v>0.8</v>
      </c>
      <c r="AM333" s="389" t="str">
        <f t="shared" ref="AM333" si="447">IFERROR(IF(AN333="","",IF(AN333&lt;=0.2,"Leve",IF(AN333&lt;=0.4,"Menor",IF(AN333&lt;=0.6,"Moderado",IF(AN333&lt;=0.8,"Mayor","Catastrófico"))))),"")</f>
        <v>Mayor</v>
      </c>
      <c r="AN333" s="388">
        <f t="shared" ref="AN333" si="448">IFERROR(LOOKUP(MAX(AL333:AL339)+1,(AL333:AL339)),"")</f>
        <v>0.8</v>
      </c>
      <c r="AO333" s="384" t="str">
        <f t="shared" ref="AO333" si="449">IFERROR(IF(OR(AND(AJ333="Muy Baja",AM333="Leve"),AND(AJ333="Muy Baja",AM333="Menor"),AND(AJ333="Baja",AM333="Leve")),"Bajo",IF(OR(AND(AJ333="Muy baja",AM333="Moderado"),AND(AJ333="Baja",AM333="Menor"),AND(AJ333="Baja",AM333="Moderado"),AND(AJ333="Media",AM333="Leve"),AND(AJ333="Media",AM333="Menor"),AND(AJ333="Media",AM333="Moderado"),AND(AJ333="Alta",AM333="Leve"),AND(AJ333="Alta",AM333="Menor")),"Moderado",IF(OR(AND(AJ333="Muy Baja",AM333="Mayor"),AND(AJ333="Baja",AM333="Mayor"),AND(AJ333="Media",AM333="Mayor"),AND(AJ333="Alta",AM333="Moderado"),AND(AJ333="Alta",AM333="Mayor"),AND(AJ333="Muy Alta",AM333="Leve"),AND(AJ333="Muy Alta",AM333="Menor"),AND(AJ333="Muy Alta",AM333="Moderado"),AND(AJ333="Muy Alta",AM333="Mayor")),"Alto",IF(OR(AND(AJ333="Muy Baja",AM333="Catastrófico"),AND(AJ333="Baja",AM333="Catastrófico"),AND(AJ333="Media",AM333="Catastrófico"),AND(AJ333="Alta",AM333="Catastrófico"),AND(AJ333="Muy Alta",AM333="Catastrófico")),"Extremo","")))),"")</f>
        <v>Alto</v>
      </c>
      <c r="AP333" s="367" t="s">
        <v>104</v>
      </c>
      <c r="AQ333" s="120" t="s">
        <v>105</v>
      </c>
      <c r="AR333" s="119" t="s">
        <v>1746</v>
      </c>
      <c r="AS333" s="119" t="s">
        <v>95</v>
      </c>
      <c r="AT333" s="126" t="s">
        <v>1747</v>
      </c>
      <c r="AU333" s="127" t="s">
        <v>733</v>
      </c>
      <c r="AV333" s="458" t="s">
        <v>1748</v>
      </c>
      <c r="AW333" s="142" t="s">
        <v>91</v>
      </c>
      <c r="AX333" s="253" t="s">
        <v>2866</v>
      </c>
      <c r="AY333" s="271" t="s">
        <v>3678</v>
      </c>
      <c r="AZ333" s="271" t="s">
        <v>3679</v>
      </c>
      <c r="BA333" s="143" t="s">
        <v>105</v>
      </c>
      <c r="BB333" s="253" t="s">
        <v>2866</v>
      </c>
      <c r="BC333" s="271" t="s">
        <v>3172</v>
      </c>
      <c r="BD333" s="271" t="s">
        <v>3173</v>
      </c>
      <c r="BE333" s="373" t="s">
        <v>2891</v>
      </c>
      <c r="BF333" s="373" t="s">
        <v>3252</v>
      </c>
      <c r="BG333" s="373" t="s">
        <v>3253</v>
      </c>
      <c r="BH333" s="131"/>
      <c r="BI333" s="90"/>
      <c r="BJ333" s="90"/>
      <c r="BK333" s="90"/>
      <c r="BL333" s="90"/>
      <c r="BM333" s="90"/>
      <c r="BN333" s="90"/>
      <c r="BO333" s="90"/>
      <c r="BP333" s="90"/>
      <c r="BQ333" s="90"/>
      <c r="BR333" s="90"/>
      <c r="BS333" s="90"/>
      <c r="BT333" s="90"/>
      <c r="BU333" s="90"/>
      <c r="BV333" s="90"/>
      <c r="BW333" s="90"/>
      <c r="BX333" s="90"/>
      <c r="BY333" s="90"/>
      <c r="BZ333" s="90"/>
      <c r="CA333" s="90"/>
      <c r="CB333" s="90"/>
      <c r="CC333" s="90"/>
      <c r="CD333" s="90"/>
      <c r="CE333" s="90"/>
      <c r="CF333" s="90"/>
      <c r="CG333" s="90"/>
      <c r="CH333" s="90"/>
      <c r="CI333" s="90"/>
      <c r="CJ333" s="90"/>
      <c r="CK333" s="90"/>
      <c r="CL333" s="90"/>
      <c r="CM333" s="90"/>
      <c r="CN333" s="90"/>
      <c r="CO333" s="90"/>
      <c r="CP333" s="90"/>
      <c r="CQ333" s="90"/>
      <c r="CR333" s="90"/>
      <c r="CS333" s="90"/>
      <c r="CT333" s="90"/>
      <c r="CU333" s="90"/>
      <c r="CV333" s="90"/>
      <c r="CW333" s="90"/>
      <c r="CX333" s="90"/>
      <c r="CY333" s="90"/>
      <c r="CZ333" s="90"/>
      <c r="DA333" s="90"/>
      <c r="DB333" s="90"/>
      <c r="DC333" s="90"/>
      <c r="DD333" s="90"/>
      <c r="DE333" s="90"/>
      <c r="DF333" s="90"/>
      <c r="DG333" s="90"/>
      <c r="DH333" s="90"/>
      <c r="DI333" s="90"/>
      <c r="DJ333" s="90"/>
      <c r="DK333" s="90"/>
      <c r="DL333" s="90"/>
      <c r="DM333" s="90"/>
      <c r="DN333" s="90"/>
      <c r="DO333" s="90"/>
      <c r="DP333" s="90"/>
      <c r="DQ333" s="90"/>
      <c r="DR333" s="90"/>
      <c r="DS333" s="90"/>
      <c r="DT333" s="90"/>
      <c r="DU333" s="90"/>
      <c r="DV333" s="90"/>
      <c r="DW333" s="90"/>
      <c r="DX333" s="90"/>
      <c r="DY333" s="90"/>
      <c r="DZ333" s="90"/>
      <c r="EA333" s="90"/>
      <c r="EB333" s="90"/>
      <c r="EC333" s="90"/>
      <c r="ED333" s="90"/>
      <c r="EE333" s="90"/>
      <c r="EF333" s="90"/>
      <c r="EG333" s="90"/>
      <c r="EH333" s="90"/>
      <c r="EI333" s="90"/>
      <c r="EJ333" s="90"/>
      <c r="EK333" s="90"/>
      <c r="EL333" s="90"/>
      <c r="EM333" s="90"/>
      <c r="EN333" s="90"/>
      <c r="EO333" s="90"/>
      <c r="EP333" s="90"/>
      <c r="EQ333" s="90"/>
      <c r="ER333" s="90"/>
      <c r="ES333" s="90"/>
      <c r="ET333" s="90"/>
      <c r="EU333" s="90"/>
      <c r="EV333" s="90"/>
      <c r="EW333" s="90"/>
      <c r="EX333" s="90"/>
      <c r="EY333" s="90"/>
      <c r="EZ333" s="90"/>
      <c r="FA333" s="90"/>
      <c r="FB333" s="90"/>
      <c r="FC333" s="90"/>
      <c r="FD333" s="90"/>
      <c r="FE333" s="90"/>
      <c r="FF333" s="90"/>
      <c r="FG333" s="90"/>
      <c r="FH333" s="90"/>
      <c r="FI333" s="90"/>
      <c r="FJ333" s="90"/>
      <c r="FK333" s="90"/>
      <c r="FL333" s="90"/>
      <c r="FM333" s="90"/>
      <c r="FN333" s="90"/>
      <c r="FO333" s="90"/>
      <c r="FP333" s="90"/>
      <c r="FQ333" s="90"/>
      <c r="FR333" s="90"/>
      <c r="FS333" s="90"/>
      <c r="FT333" s="90"/>
      <c r="FU333" s="90"/>
      <c r="FV333" s="90"/>
      <c r="FW333" s="90"/>
      <c r="FX333" s="90"/>
      <c r="FY333" s="90"/>
      <c r="FZ333" s="90"/>
      <c r="GA333" s="90"/>
      <c r="GB333" s="90"/>
      <c r="GC333" s="90"/>
      <c r="GD333" s="90"/>
      <c r="GE333" s="90"/>
      <c r="GF333" s="90"/>
      <c r="GG333" s="90"/>
      <c r="GH333" s="90"/>
      <c r="GI333" s="90"/>
      <c r="GJ333" s="90"/>
      <c r="GK333" s="90"/>
      <c r="GL333" s="90"/>
      <c r="GM333" s="90"/>
      <c r="GN333" s="90"/>
      <c r="GO333" s="90"/>
      <c r="GP333" s="90"/>
      <c r="GQ333" s="90"/>
      <c r="GR333" s="90"/>
      <c r="GS333" s="90"/>
      <c r="GT333" s="90"/>
      <c r="GU333" s="90"/>
      <c r="GV333" s="90"/>
      <c r="GW333" s="90"/>
      <c r="GX333" s="90"/>
      <c r="GY333" s="90"/>
      <c r="GZ333" s="90"/>
      <c r="HA333" s="90"/>
      <c r="HB333" s="90"/>
      <c r="HC333" s="90"/>
      <c r="HD333" s="90"/>
      <c r="HE333" s="90"/>
      <c r="HF333" s="90"/>
      <c r="HG333" s="90"/>
      <c r="HH333" s="90"/>
      <c r="HI333" s="90"/>
      <c r="HJ333" s="90"/>
      <c r="HK333" s="90"/>
      <c r="HL333" s="90"/>
      <c r="HM333" s="90"/>
      <c r="HN333" s="90"/>
      <c r="HO333" s="90"/>
      <c r="HP333" s="90"/>
      <c r="HQ333" s="90"/>
      <c r="HR333" s="90"/>
      <c r="HS333" s="90"/>
      <c r="HT333" s="90"/>
      <c r="HU333" s="90"/>
      <c r="HV333" s="90"/>
      <c r="HW333" s="90"/>
      <c r="HX333" s="90"/>
      <c r="HY333" s="90"/>
      <c r="HZ333" s="90"/>
      <c r="IA333" s="90"/>
      <c r="IB333" s="90"/>
      <c r="IC333" s="90"/>
      <c r="ID333" s="90"/>
      <c r="IE333" s="90"/>
      <c r="IF333" s="90"/>
      <c r="IG333" s="90"/>
      <c r="IH333" s="90"/>
      <c r="II333" s="90"/>
      <c r="IJ333" s="90"/>
      <c r="IK333" s="90"/>
      <c r="IL333" s="90"/>
      <c r="IM333" s="90"/>
      <c r="IN333" s="90"/>
      <c r="IO333" s="90"/>
      <c r="IP333" s="90"/>
      <c r="IQ333" s="90"/>
      <c r="IR333" s="90"/>
      <c r="IS333" s="90"/>
      <c r="IT333" s="90"/>
      <c r="IU333" s="90"/>
      <c r="IV333" s="90"/>
      <c r="IW333" s="90"/>
      <c r="IX333" s="90"/>
      <c r="IY333" s="90"/>
      <c r="IZ333" s="90"/>
      <c r="JA333" s="90"/>
      <c r="JB333" s="90"/>
      <c r="JC333" s="90"/>
      <c r="JD333" s="90"/>
      <c r="JE333" s="90"/>
      <c r="JF333" s="90"/>
      <c r="JG333" s="90"/>
      <c r="JH333" s="90"/>
      <c r="JI333" s="90"/>
      <c r="JJ333" s="90"/>
      <c r="JK333" s="90"/>
      <c r="JL333" s="90"/>
      <c r="JM333" s="90"/>
      <c r="JN333" s="90"/>
      <c r="JO333" s="90"/>
      <c r="JP333" s="90"/>
      <c r="JQ333" s="90"/>
      <c r="JR333" s="90"/>
      <c r="JS333" s="90"/>
      <c r="JT333" s="90"/>
      <c r="JU333" s="90"/>
      <c r="JV333" s="90"/>
      <c r="JW333" s="90"/>
      <c r="JX333" s="90"/>
      <c r="JY333" s="90"/>
      <c r="JZ333" s="90"/>
      <c r="KA333" s="90"/>
      <c r="KB333" s="90"/>
      <c r="KC333" s="90"/>
      <c r="KD333" s="90"/>
      <c r="KE333" s="90"/>
      <c r="KF333" s="90"/>
      <c r="KG333" s="90"/>
      <c r="KH333" s="90"/>
      <c r="KI333" s="90"/>
      <c r="KJ333" s="90"/>
      <c r="KK333" s="90"/>
      <c r="KL333" s="90"/>
      <c r="KM333" s="90"/>
      <c r="KN333" s="90"/>
      <c r="KO333" s="90"/>
      <c r="KP333" s="90"/>
      <c r="KQ333" s="90"/>
      <c r="KR333" s="90"/>
      <c r="KS333" s="90"/>
      <c r="KT333" s="90"/>
      <c r="KU333" s="90"/>
      <c r="KV333" s="90"/>
      <c r="KW333" s="90"/>
      <c r="KX333" s="90"/>
      <c r="KY333" s="90"/>
      <c r="KZ333" s="90"/>
      <c r="LA333" s="90"/>
      <c r="LB333" s="90"/>
      <c r="LC333" s="90"/>
      <c r="LD333" s="90"/>
      <c r="LE333" s="90"/>
      <c r="LF333" s="90"/>
      <c r="LG333" s="90"/>
      <c r="LH333" s="90"/>
      <c r="LI333" s="90"/>
      <c r="LJ333" s="90"/>
      <c r="LK333" s="90"/>
      <c r="LL333" s="90"/>
      <c r="LM333" s="90"/>
      <c r="LN333" s="90"/>
      <c r="LO333" s="90"/>
      <c r="LP333" s="90"/>
      <c r="LQ333" s="90"/>
      <c r="LR333" s="90"/>
      <c r="LS333" s="90"/>
      <c r="LT333" s="90"/>
      <c r="LU333" s="90"/>
      <c r="LV333" s="90"/>
      <c r="LW333" s="90"/>
      <c r="LX333" s="90"/>
      <c r="LY333" s="90"/>
      <c r="LZ333" s="90"/>
      <c r="MA333" s="90"/>
      <c r="MB333" s="90"/>
      <c r="MC333" s="90"/>
      <c r="MD333" s="90"/>
      <c r="ME333" s="90"/>
      <c r="MF333" s="90"/>
      <c r="MG333" s="90"/>
      <c r="MH333" s="90"/>
      <c r="MI333" s="90"/>
      <c r="MJ333" s="90"/>
      <c r="MK333" s="90"/>
      <c r="ML333" s="90"/>
      <c r="MM333" s="90"/>
      <c r="MN333" s="90"/>
      <c r="MO333" s="90"/>
      <c r="MP333" s="90"/>
      <c r="MQ333" s="90"/>
      <c r="MR333" s="90"/>
      <c r="MS333" s="90"/>
      <c r="MT333" s="90"/>
      <c r="MU333" s="90"/>
      <c r="MV333" s="90"/>
      <c r="MW333" s="90"/>
      <c r="MX333" s="90"/>
      <c r="MY333" s="90"/>
      <c r="MZ333" s="90"/>
      <c r="NA333" s="90"/>
      <c r="NB333" s="90"/>
      <c r="NC333" s="90"/>
      <c r="ND333" s="90"/>
      <c r="NE333" s="90"/>
      <c r="NF333" s="90"/>
      <c r="NG333" s="90"/>
      <c r="NH333" s="90"/>
      <c r="NI333" s="90"/>
      <c r="NJ333" s="90"/>
      <c r="NK333" s="90"/>
      <c r="NL333" s="90"/>
      <c r="NM333" s="90"/>
      <c r="NN333" s="90"/>
      <c r="NO333" s="90"/>
      <c r="NP333" s="90"/>
      <c r="NQ333" s="90"/>
      <c r="NR333" s="90"/>
      <c r="NS333" s="90"/>
      <c r="NT333" s="90"/>
      <c r="NU333" s="90"/>
      <c r="NV333" s="90"/>
      <c r="NW333" s="90"/>
      <c r="NX333" s="90"/>
      <c r="NY333" s="90"/>
      <c r="NZ333" s="90"/>
      <c r="OA333" s="90"/>
      <c r="OB333" s="90"/>
      <c r="OC333" s="90"/>
      <c r="OD333" s="90"/>
      <c r="OE333" s="90"/>
      <c r="OF333" s="90"/>
      <c r="OG333" s="90"/>
      <c r="OH333" s="90"/>
      <c r="OI333" s="90"/>
      <c r="OJ333" s="90"/>
      <c r="OK333" s="90"/>
      <c r="OL333" s="90"/>
      <c r="OM333" s="90"/>
      <c r="ON333" s="90"/>
      <c r="OO333" s="90"/>
      <c r="OP333" s="90"/>
      <c r="OQ333" s="90"/>
      <c r="OR333" s="90"/>
      <c r="OS333" s="90"/>
      <c r="OT333" s="90"/>
      <c r="OU333" s="90"/>
      <c r="OV333" s="90"/>
      <c r="OW333" s="90"/>
      <c r="OX333" s="90"/>
      <c r="OY333" s="90"/>
      <c r="OZ333" s="90"/>
      <c r="PA333" s="90"/>
      <c r="PB333" s="90"/>
      <c r="PC333" s="90"/>
      <c r="PD333" s="90"/>
      <c r="PE333" s="90"/>
      <c r="PF333" s="90"/>
      <c r="PG333" s="90"/>
      <c r="PH333" s="90"/>
      <c r="PI333" s="90"/>
      <c r="PJ333" s="90"/>
      <c r="PK333" s="90"/>
      <c r="PL333" s="90"/>
      <c r="PM333" s="90"/>
      <c r="PN333" s="90"/>
      <c r="PO333" s="90"/>
      <c r="PP333" s="90"/>
      <c r="PQ333" s="90"/>
      <c r="PR333" s="90"/>
      <c r="PS333" s="90"/>
      <c r="PT333" s="90"/>
      <c r="PU333" s="90"/>
      <c r="PV333" s="90"/>
      <c r="PW333" s="90"/>
      <c r="PX333" s="90"/>
      <c r="PY333" s="90"/>
      <c r="PZ333" s="90"/>
      <c r="QA333" s="90"/>
      <c r="QB333" s="90"/>
      <c r="QC333" s="90"/>
      <c r="QD333" s="90"/>
      <c r="QE333" s="90"/>
      <c r="QF333" s="90"/>
      <c r="QG333" s="90"/>
      <c r="QH333" s="90"/>
      <c r="QI333" s="90"/>
      <c r="QJ333" s="90"/>
      <c r="QK333" s="90"/>
      <c r="QL333" s="90"/>
      <c r="QM333" s="90"/>
      <c r="QN333" s="90"/>
      <c r="QO333" s="90"/>
      <c r="QP333" s="90"/>
      <c r="QQ333" s="90"/>
      <c r="QR333" s="90"/>
      <c r="QS333" s="90"/>
      <c r="QT333" s="90"/>
      <c r="QU333" s="90"/>
      <c r="QV333" s="90"/>
      <c r="QW333" s="90"/>
      <c r="QX333" s="90"/>
      <c r="QY333" s="90"/>
      <c r="QZ333" s="90"/>
      <c r="RA333" s="90"/>
      <c r="RB333" s="90"/>
      <c r="RC333" s="90"/>
      <c r="RD333" s="90"/>
      <c r="RE333" s="90"/>
      <c r="RF333" s="90"/>
      <c r="RG333" s="90"/>
      <c r="RH333" s="90"/>
      <c r="RI333" s="90"/>
      <c r="RJ333" s="90"/>
      <c r="RK333" s="90"/>
      <c r="RL333" s="90"/>
      <c r="RM333" s="90"/>
      <c r="RN333" s="90"/>
      <c r="RO333" s="90"/>
      <c r="RP333" s="90"/>
      <c r="RQ333" s="90"/>
      <c r="RR333" s="90"/>
      <c r="RS333" s="90"/>
      <c r="RT333" s="90"/>
      <c r="RU333" s="90"/>
      <c r="RV333" s="90"/>
      <c r="RW333" s="90"/>
      <c r="RX333" s="90"/>
      <c r="RY333" s="90"/>
      <c r="RZ333" s="90"/>
      <c r="SA333" s="90"/>
      <c r="SB333" s="90"/>
      <c r="SC333" s="90"/>
      <c r="SD333" s="90"/>
      <c r="SE333" s="90"/>
      <c r="SF333" s="90"/>
      <c r="SG333" s="90"/>
      <c r="SH333" s="90"/>
      <c r="SI333" s="90"/>
      <c r="SJ333" s="90"/>
      <c r="SK333" s="90"/>
      <c r="SL333" s="90"/>
      <c r="SM333" s="90"/>
      <c r="SN333" s="90"/>
      <c r="SO333" s="90"/>
      <c r="SP333" s="90"/>
      <c r="SQ333" s="90"/>
      <c r="SR333" s="90"/>
      <c r="SS333" s="90"/>
      <c r="ST333" s="90"/>
      <c r="SU333" s="90"/>
      <c r="SV333" s="90"/>
      <c r="SW333" s="90"/>
      <c r="SX333" s="90"/>
      <c r="SY333" s="90"/>
      <c r="SZ333" s="90"/>
      <c r="TA333" s="90"/>
      <c r="TB333" s="90"/>
      <c r="TC333" s="90"/>
      <c r="TD333" s="90"/>
      <c r="TE333" s="90"/>
      <c r="TF333" s="90"/>
      <c r="TG333" s="90"/>
      <c r="TH333" s="90"/>
      <c r="TI333" s="90"/>
      <c r="TJ333" s="90"/>
      <c r="TK333" s="90"/>
      <c r="TL333" s="90"/>
      <c r="TM333" s="90"/>
      <c r="TN333" s="90"/>
      <c r="TO333" s="90"/>
      <c r="TP333" s="90"/>
      <c r="TQ333" s="90"/>
      <c r="TR333" s="90"/>
      <c r="TS333" s="90"/>
      <c r="TT333" s="90"/>
      <c r="TU333" s="90"/>
      <c r="TV333" s="90"/>
      <c r="TW333" s="90"/>
      <c r="TX333" s="90"/>
      <c r="TY333" s="90"/>
      <c r="TZ333" s="90"/>
      <c r="UA333" s="90"/>
      <c r="UB333" s="90"/>
      <c r="UC333" s="90"/>
      <c r="UD333" s="90"/>
      <c r="UE333" s="90"/>
      <c r="UF333" s="90"/>
      <c r="UG333" s="90"/>
      <c r="UH333" s="90"/>
      <c r="UI333" s="90"/>
      <c r="UJ333" s="90"/>
      <c r="UK333" s="90"/>
      <c r="UL333" s="90"/>
      <c r="UM333" s="90"/>
      <c r="UN333" s="90"/>
      <c r="UO333" s="90"/>
      <c r="UP333" s="90"/>
      <c r="UQ333" s="90"/>
      <c r="UR333" s="90"/>
      <c r="US333" s="90"/>
      <c r="UT333" s="90"/>
      <c r="UU333" s="90"/>
      <c r="UV333" s="90"/>
      <c r="UW333" s="90"/>
      <c r="UX333" s="90"/>
      <c r="UY333" s="90"/>
      <c r="UZ333" s="90"/>
      <c r="VA333" s="90"/>
      <c r="VB333" s="90"/>
      <c r="VC333" s="90"/>
      <c r="VD333" s="90"/>
      <c r="VE333" s="90"/>
      <c r="VF333" s="90"/>
      <c r="VG333" s="90"/>
      <c r="VH333" s="90"/>
      <c r="VI333" s="90"/>
      <c r="VJ333" s="90"/>
      <c r="VK333" s="90"/>
      <c r="VL333" s="90"/>
      <c r="VM333" s="90"/>
      <c r="VN333" s="90"/>
      <c r="VO333" s="90"/>
      <c r="VP333" s="90"/>
      <c r="VQ333" s="90"/>
      <c r="VR333" s="90"/>
      <c r="VS333" s="90"/>
      <c r="VT333" s="90"/>
      <c r="VU333" s="90"/>
      <c r="VV333" s="90"/>
      <c r="VW333" s="90"/>
      <c r="VX333" s="90"/>
      <c r="VY333" s="90"/>
      <c r="VZ333" s="90"/>
      <c r="WA333" s="90"/>
      <c r="WB333" s="90"/>
      <c r="WC333" s="90"/>
      <c r="WD333" s="90"/>
      <c r="WE333" s="90"/>
      <c r="WF333" s="90"/>
      <c r="WG333" s="90"/>
      <c r="WH333" s="90"/>
      <c r="WI333" s="90"/>
      <c r="WJ333" s="90"/>
      <c r="WK333" s="90"/>
      <c r="WL333" s="90"/>
      <c r="WM333" s="90"/>
      <c r="WN333" s="90"/>
      <c r="WO333" s="90"/>
      <c r="WP333" s="90"/>
      <c r="WQ333" s="90"/>
      <c r="WR333" s="90"/>
      <c r="WS333" s="90"/>
      <c r="WT333" s="90"/>
      <c r="WU333" s="90"/>
      <c r="WV333" s="90"/>
      <c r="WW333" s="90"/>
      <c r="WX333" s="90"/>
      <c r="WY333" s="90"/>
      <c r="WZ333" s="90"/>
      <c r="XA333" s="90"/>
      <c r="XB333" s="90"/>
      <c r="XC333" s="90"/>
      <c r="XD333" s="90"/>
      <c r="XE333" s="90"/>
      <c r="XF333" s="90"/>
      <c r="XG333" s="90"/>
      <c r="XH333" s="90"/>
      <c r="XI333" s="90"/>
      <c r="XJ333" s="90"/>
      <c r="XK333" s="90"/>
      <c r="XL333" s="90"/>
      <c r="XM333" s="90"/>
      <c r="XN333" s="90"/>
      <c r="XO333" s="90"/>
      <c r="XP333" s="90"/>
      <c r="XQ333" s="90"/>
      <c r="XR333" s="90"/>
      <c r="XS333" s="90"/>
      <c r="XT333" s="90"/>
      <c r="XU333" s="90"/>
      <c r="XV333" s="90"/>
      <c r="XW333" s="90"/>
      <c r="XX333" s="90"/>
      <c r="XY333" s="90"/>
      <c r="XZ333" s="90"/>
      <c r="YA333" s="90"/>
      <c r="YB333" s="90"/>
      <c r="YC333" s="90"/>
      <c r="YD333" s="90"/>
      <c r="YE333" s="90"/>
      <c r="YF333" s="90"/>
      <c r="YG333" s="90"/>
      <c r="YH333" s="90"/>
      <c r="YI333" s="90"/>
      <c r="YJ333" s="90"/>
      <c r="YK333" s="90"/>
      <c r="YL333" s="90"/>
      <c r="YM333" s="90"/>
      <c r="YN333" s="90"/>
      <c r="YO333" s="90"/>
      <c r="YP333" s="90"/>
      <c r="YQ333" s="90"/>
      <c r="YR333" s="90"/>
      <c r="YS333" s="90"/>
      <c r="YT333" s="90"/>
      <c r="YU333" s="90"/>
      <c r="YV333" s="90"/>
      <c r="YW333" s="90"/>
      <c r="YX333" s="90"/>
      <c r="YY333" s="90"/>
      <c r="YZ333" s="90"/>
      <c r="ZA333" s="90"/>
      <c r="ZB333" s="90"/>
      <c r="ZC333" s="90"/>
      <c r="ZD333" s="90"/>
      <c r="ZE333" s="90"/>
      <c r="ZF333" s="90"/>
      <c r="ZG333" s="90"/>
      <c r="ZH333" s="90"/>
      <c r="ZI333" s="90"/>
      <c r="ZJ333" s="90"/>
      <c r="ZK333" s="90"/>
      <c r="ZL333" s="90"/>
      <c r="ZM333" s="90"/>
      <c r="ZN333" s="90"/>
      <c r="ZO333" s="90"/>
      <c r="ZP333" s="90"/>
      <c r="ZQ333" s="90"/>
      <c r="ZR333" s="90"/>
      <c r="ZS333" s="90"/>
      <c r="ZT333" s="90"/>
      <c r="ZU333" s="90"/>
      <c r="ZV333" s="90"/>
      <c r="ZW333" s="90"/>
      <c r="ZX333" s="90"/>
      <c r="ZY333" s="90"/>
      <c r="ZZ333" s="90"/>
      <c r="AAA333" s="90"/>
      <c r="AAB333" s="90"/>
      <c r="AAC333" s="90"/>
      <c r="AAD333" s="90"/>
      <c r="AAE333" s="90"/>
      <c r="AAF333" s="90"/>
      <c r="AAG333" s="90"/>
      <c r="AAH333" s="90"/>
      <c r="AAI333" s="90"/>
      <c r="AAJ333" s="90"/>
      <c r="AAK333" s="90"/>
      <c r="AAL333" s="90"/>
      <c r="AAM333" s="90"/>
      <c r="AAN333" s="90"/>
      <c r="AAO333" s="90"/>
      <c r="AAP333" s="90"/>
      <c r="AAQ333" s="90"/>
      <c r="AAR333" s="90"/>
      <c r="AAS333" s="90"/>
      <c r="AAT333" s="90"/>
      <c r="AAU333" s="90"/>
      <c r="AAV333" s="90"/>
      <c r="AAW333" s="90"/>
      <c r="AAX333" s="90"/>
      <c r="AAY333" s="90"/>
      <c r="AAZ333" s="90"/>
      <c r="ABA333" s="90"/>
      <c r="ABB333" s="90"/>
      <c r="ABC333" s="90"/>
      <c r="ABD333" s="90"/>
      <c r="ABE333" s="90"/>
      <c r="ABF333" s="90"/>
      <c r="ABG333" s="90"/>
      <c r="ABH333" s="90"/>
      <c r="ABI333" s="90"/>
      <c r="ABJ333" s="90"/>
      <c r="ABK333" s="90"/>
      <c r="ABL333" s="90"/>
      <c r="ABM333" s="90"/>
      <c r="ABN333" s="90"/>
      <c r="ABO333" s="90"/>
      <c r="ABP333" s="90"/>
      <c r="ABQ333" s="90"/>
      <c r="ABR333" s="90"/>
      <c r="ABS333" s="90"/>
      <c r="ABT333" s="90"/>
      <c r="ABU333" s="90"/>
      <c r="ABV333" s="90"/>
      <c r="ABW333" s="90"/>
      <c r="ABX333" s="90"/>
      <c r="ABY333" s="90"/>
      <c r="ABZ333" s="90"/>
      <c r="ACA333" s="90"/>
      <c r="ACB333" s="90"/>
      <c r="ACC333" s="90"/>
      <c r="ACD333" s="90"/>
      <c r="ACE333" s="90"/>
      <c r="ACF333" s="90"/>
      <c r="ACG333" s="90"/>
      <c r="ACH333" s="90"/>
      <c r="ACI333" s="90"/>
      <c r="ACJ333" s="90"/>
      <c r="ACK333" s="90"/>
      <c r="ACL333" s="90"/>
      <c r="ACM333" s="90"/>
      <c r="ACN333" s="90"/>
      <c r="ACO333" s="90"/>
      <c r="ACP333" s="90"/>
      <c r="ACQ333" s="90"/>
      <c r="ACR333" s="90"/>
      <c r="ACS333" s="90"/>
      <c r="ACT333" s="90"/>
      <c r="ACU333" s="90"/>
      <c r="ACV333" s="90"/>
      <c r="ACW333" s="90"/>
      <c r="ACX333" s="90"/>
      <c r="ACY333" s="90"/>
      <c r="ACZ333" s="90"/>
      <c r="ADA333" s="90"/>
      <c r="ADB333" s="90"/>
      <c r="ADC333" s="90"/>
      <c r="ADD333" s="90"/>
      <c r="ADE333" s="90"/>
      <c r="ADF333" s="90"/>
      <c r="ADG333" s="90"/>
      <c r="ADH333" s="90"/>
      <c r="ADI333" s="90"/>
      <c r="ADJ333" s="90"/>
      <c r="ADK333" s="90"/>
      <c r="ADL333" s="90"/>
      <c r="ADM333" s="90"/>
      <c r="ADN333" s="90"/>
      <c r="ADO333" s="90"/>
      <c r="ADP333" s="90"/>
      <c r="ADQ333" s="90"/>
      <c r="ADR333" s="90"/>
      <c r="ADS333" s="90"/>
      <c r="ADT333" s="90"/>
      <c r="ADU333" s="90"/>
      <c r="ADV333" s="90"/>
      <c r="ADW333" s="90"/>
      <c r="ADX333" s="90"/>
      <c r="ADY333" s="90"/>
      <c r="ADZ333" s="90"/>
      <c r="AEA333" s="90"/>
      <c r="AEB333" s="90"/>
      <c r="AEC333" s="90"/>
      <c r="AED333" s="90"/>
      <c r="AEE333" s="90"/>
      <c r="AEF333" s="90"/>
      <c r="AEG333" s="90"/>
      <c r="AEH333" s="90"/>
      <c r="AEI333" s="90"/>
      <c r="AEJ333" s="90"/>
      <c r="AEK333" s="90"/>
      <c r="AEL333" s="90"/>
      <c r="AEM333" s="90"/>
      <c r="AEN333" s="90"/>
      <c r="AEO333" s="90"/>
      <c r="AEP333" s="90"/>
      <c r="AEQ333" s="90"/>
      <c r="AER333" s="90"/>
      <c r="AES333" s="90"/>
      <c r="AET333" s="90"/>
      <c r="AEU333" s="90"/>
      <c r="AEV333" s="90"/>
      <c r="AEW333" s="90"/>
      <c r="AEX333" s="90"/>
      <c r="AEY333" s="90"/>
      <c r="AEZ333" s="90"/>
      <c r="AFA333" s="90"/>
      <c r="AFB333" s="90"/>
      <c r="AFC333" s="90"/>
      <c r="AFD333" s="90"/>
      <c r="AFE333" s="90"/>
      <c r="AFF333" s="90"/>
      <c r="AFG333" s="90"/>
      <c r="AFH333" s="90"/>
      <c r="AFI333" s="90"/>
      <c r="AFJ333" s="90"/>
      <c r="AFK333" s="90"/>
      <c r="AFL333" s="90"/>
      <c r="AFM333" s="90"/>
      <c r="AFN333" s="90"/>
      <c r="AFO333" s="90"/>
      <c r="AFP333" s="90"/>
      <c r="AFQ333" s="90"/>
      <c r="AFR333" s="90"/>
      <c r="AFS333" s="90"/>
      <c r="AFT333" s="90"/>
      <c r="AFU333" s="90"/>
      <c r="AFV333" s="90"/>
      <c r="AFW333" s="90"/>
      <c r="AFX333" s="90"/>
      <c r="AFY333" s="90"/>
      <c r="AFZ333" s="90"/>
      <c r="AGA333" s="90"/>
      <c r="AGB333" s="90"/>
      <c r="AGC333" s="90"/>
      <c r="AGD333" s="90"/>
      <c r="AGE333" s="90"/>
      <c r="AGF333" s="90"/>
      <c r="AGG333" s="90"/>
      <c r="AGH333" s="90"/>
      <c r="AGI333" s="90"/>
      <c r="AGJ333" s="90"/>
      <c r="AGK333" s="90"/>
      <c r="AGL333" s="90"/>
      <c r="AGM333" s="90"/>
      <c r="AGN333" s="90"/>
      <c r="AGO333" s="90"/>
      <c r="AGP333" s="90"/>
      <c r="AGQ333" s="90"/>
      <c r="AGR333" s="90"/>
      <c r="AGS333" s="90"/>
      <c r="AGT333" s="90"/>
      <c r="AGU333" s="90"/>
      <c r="AGV333" s="90"/>
      <c r="AGW333" s="90"/>
      <c r="AGX333" s="90"/>
      <c r="AGY333" s="90"/>
      <c r="AGZ333" s="90"/>
      <c r="AHA333" s="90"/>
      <c r="AHB333" s="90"/>
      <c r="AHC333" s="90"/>
      <c r="AHD333" s="90"/>
      <c r="AHE333" s="90"/>
      <c r="AHF333" s="90"/>
      <c r="AHG333" s="90"/>
      <c r="AHH333" s="90"/>
      <c r="AHI333" s="90"/>
      <c r="AHJ333" s="90"/>
      <c r="AHK333" s="90"/>
      <c r="AHL333" s="90"/>
      <c r="AHM333" s="90"/>
      <c r="AHN333" s="90"/>
      <c r="AHO333" s="90"/>
      <c r="AHP333" s="90"/>
      <c r="AHQ333" s="90"/>
      <c r="AHR333" s="90"/>
      <c r="AHS333" s="90"/>
      <c r="AHT333" s="90"/>
      <c r="AHU333" s="90"/>
      <c r="AHV333" s="90"/>
      <c r="AHW333" s="90"/>
      <c r="AHX333" s="90"/>
      <c r="AHY333" s="90"/>
      <c r="AHZ333" s="90"/>
      <c r="AIA333" s="90"/>
      <c r="AIB333" s="90"/>
      <c r="AIC333" s="90"/>
      <c r="AID333" s="90"/>
      <c r="AIE333" s="90"/>
      <c r="AIF333" s="90"/>
      <c r="AIG333" s="90"/>
      <c r="AIH333" s="90"/>
      <c r="AII333" s="90"/>
      <c r="AIJ333" s="90"/>
      <c r="AIK333" s="90"/>
      <c r="AIL333" s="90"/>
      <c r="AIM333" s="90"/>
      <c r="AIN333" s="90"/>
      <c r="AIO333" s="90"/>
      <c r="AIP333" s="90"/>
      <c r="AIQ333" s="90"/>
      <c r="AIR333" s="90"/>
      <c r="AIS333" s="90"/>
      <c r="AIT333" s="90"/>
      <c r="AIU333" s="90"/>
      <c r="AIV333" s="90"/>
      <c r="AIW333" s="90"/>
      <c r="AIX333" s="90"/>
      <c r="AIY333" s="90"/>
      <c r="AIZ333" s="90"/>
      <c r="AJA333" s="90"/>
      <c r="AJB333" s="90"/>
      <c r="AJC333" s="90"/>
      <c r="AJD333" s="90"/>
      <c r="AJE333" s="90"/>
      <c r="AJF333" s="90"/>
      <c r="AJG333" s="90"/>
      <c r="AJH333" s="90"/>
      <c r="AJI333" s="90"/>
      <c r="AJJ333" s="90"/>
      <c r="AJK333" s="90"/>
      <c r="AJL333" s="90"/>
      <c r="AJM333" s="90"/>
      <c r="AJN333" s="90"/>
      <c r="AJO333" s="90"/>
      <c r="AJP333" s="90"/>
      <c r="AJQ333" s="90"/>
      <c r="AJR333" s="90"/>
      <c r="AJS333" s="90"/>
      <c r="AJT333" s="90"/>
      <c r="AJU333" s="90"/>
      <c r="AJV333" s="90"/>
      <c r="AJW333" s="90"/>
      <c r="AJX333" s="90"/>
      <c r="AJY333" s="90"/>
      <c r="AJZ333" s="90"/>
      <c r="AKA333" s="90"/>
      <c r="AKB333" s="90"/>
      <c r="AKC333" s="90"/>
      <c r="AKD333" s="90"/>
      <c r="AKE333" s="90"/>
      <c r="AKF333" s="90"/>
      <c r="AKG333" s="90"/>
      <c r="AKH333" s="90"/>
      <c r="AKI333" s="90"/>
      <c r="AKJ333" s="90"/>
      <c r="AKK333" s="90"/>
      <c r="AKL333" s="90"/>
      <c r="AKM333" s="90"/>
      <c r="AKN333" s="90"/>
      <c r="AKO333" s="90"/>
      <c r="AKP333" s="90"/>
      <c r="AKQ333" s="90"/>
      <c r="AKR333" s="90"/>
      <c r="AKS333" s="90"/>
      <c r="AKT333" s="90"/>
      <c r="AKU333" s="90"/>
      <c r="AKV333" s="90"/>
      <c r="AKW333" s="90"/>
      <c r="AKX333" s="90"/>
      <c r="AKY333" s="90"/>
      <c r="AKZ333" s="90"/>
      <c r="ALA333" s="90"/>
      <c r="ALB333" s="90"/>
      <c r="ALC333" s="90"/>
      <c r="ALD333" s="90"/>
      <c r="ALE333" s="90"/>
      <c r="ALF333" s="90"/>
      <c r="ALG333" s="90"/>
      <c r="ALH333" s="90"/>
      <c r="ALI333" s="90"/>
      <c r="ALJ333" s="90"/>
      <c r="ALK333" s="90"/>
      <c r="ALL333" s="90"/>
      <c r="ALM333" s="90"/>
      <c r="ALN333" s="90"/>
      <c r="ALO333" s="90"/>
      <c r="ALP333" s="90"/>
      <c r="ALQ333" s="90"/>
      <c r="ALR333" s="90"/>
      <c r="ALS333" s="90"/>
      <c r="ALT333" s="90"/>
      <c r="ALU333" s="90"/>
      <c r="ALV333" s="90"/>
      <c r="ALW333" s="90"/>
      <c r="ALX333" s="90"/>
      <c r="ALY333" s="90"/>
      <c r="ALZ333" s="90"/>
      <c r="AMA333" s="90"/>
      <c r="AMB333" s="90"/>
      <c r="AMC333" s="90"/>
      <c r="AMD333" s="90"/>
      <c r="AME333" s="90"/>
      <c r="AMF333" s="90"/>
      <c r="AMG333" s="90"/>
      <c r="AMH333" s="90"/>
    </row>
    <row r="334" spans="1:1023" ht="78" customHeight="1" x14ac:dyDescent="0.3">
      <c r="A334" s="430">
        <v>118</v>
      </c>
      <c r="B334" s="433" t="s">
        <v>1736</v>
      </c>
      <c r="C334" s="367"/>
      <c r="D334" s="433" t="s">
        <v>81</v>
      </c>
      <c r="E334" s="433" t="s">
        <v>82</v>
      </c>
      <c r="F334" s="427"/>
      <c r="G334" s="424"/>
      <c r="H334" s="368"/>
      <c r="I334" s="425"/>
      <c r="J334" s="136" t="s">
        <v>735</v>
      </c>
      <c r="K334" s="137" t="s">
        <v>1749</v>
      </c>
      <c r="L334" s="425"/>
      <c r="M334" s="425"/>
      <c r="N334" s="426"/>
      <c r="O334" s="369"/>
      <c r="P334" s="391"/>
      <c r="Q334" s="385"/>
      <c r="R334" s="393"/>
      <c r="S334" s="394"/>
      <c r="T334" s="385"/>
      <c r="U334" s="386"/>
      <c r="V334" s="136" t="s">
        <v>112</v>
      </c>
      <c r="W334" s="116" t="s">
        <v>1750</v>
      </c>
      <c r="X334" s="117" t="s">
        <v>1751</v>
      </c>
      <c r="Y334" s="118" t="s">
        <v>1524</v>
      </c>
      <c r="Z334" s="119" t="s">
        <v>95</v>
      </c>
      <c r="AA334" s="120" t="str">
        <f t="shared" si="365"/>
        <v>Probabilidad</v>
      </c>
      <c r="AB334" s="121" t="s">
        <v>740</v>
      </c>
      <c r="AC334" s="121" t="s">
        <v>728</v>
      </c>
      <c r="AD334" s="122" t="str">
        <f t="shared" si="363"/>
        <v>30%</v>
      </c>
      <c r="AE334" s="121" t="s">
        <v>729</v>
      </c>
      <c r="AF334" s="121" t="s">
        <v>730</v>
      </c>
      <c r="AG334" s="121" t="s">
        <v>731</v>
      </c>
      <c r="AH334" s="123">
        <f>IFERROR(IF(AND(AA333="Probabilidad",AA334="Probabilidad"),(AI333-(+AI333*AD334)),IF(AND(AA334="Probabilidad",AA333="Impacto"),(AI333-(+AI333*AD334)),IF(AA334="Impacto",AI333,""))),"")</f>
        <v>0.16799999999999998</v>
      </c>
      <c r="AI334" s="122">
        <f t="shared" si="364"/>
        <v>0.16799999999999998</v>
      </c>
      <c r="AJ334" s="387"/>
      <c r="AK334" s="388"/>
      <c r="AL334" s="124">
        <f t="shared" ref="AL334:AL339" si="450">IFERROR(IF(AND(AA333="Impacto",AA334="Impacto"),(AL333-(+AL333*AD334)),IF(AND(AA334="Impacto",AA333="Probabilidad"),(AL333-(+AL333*AD334)),IF(AA334="Probabilidad",AL333,""))),"")</f>
        <v>0.8</v>
      </c>
      <c r="AM334" s="389"/>
      <c r="AN334" s="388"/>
      <c r="AO334" s="384"/>
      <c r="AP334" s="367"/>
      <c r="AQ334" s="120" t="s">
        <v>118</v>
      </c>
      <c r="AR334" s="119" t="s">
        <v>1752</v>
      </c>
      <c r="AS334" s="119" t="s">
        <v>95</v>
      </c>
      <c r="AT334" s="126" t="s">
        <v>1753</v>
      </c>
      <c r="AU334" s="127" t="s">
        <v>733</v>
      </c>
      <c r="AV334" s="459"/>
      <c r="AW334" s="142" t="s">
        <v>112</v>
      </c>
      <c r="AX334" s="253" t="s">
        <v>2866</v>
      </c>
      <c r="AY334" s="271" t="s">
        <v>3680</v>
      </c>
      <c r="AZ334" s="271" t="s">
        <v>3681</v>
      </c>
      <c r="BA334" s="143" t="s">
        <v>118</v>
      </c>
      <c r="BB334" s="253" t="s">
        <v>2866</v>
      </c>
      <c r="BC334" s="271" t="s">
        <v>3174</v>
      </c>
      <c r="BD334" s="271" t="s">
        <v>3175</v>
      </c>
      <c r="BE334" s="373"/>
      <c r="BF334" s="373"/>
      <c r="BG334" s="373"/>
      <c r="BH334" s="131"/>
    </row>
    <row r="335" spans="1:1023" ht="94.5" customHeight="1" x14ac:dyDescent="0.3">
      <c r="A335" s="430">
        <v>118</v>
      </c>
      <c r="B335" s="433" t="s">
        <v>1736</v>
      </c>
      <c r="C335" s="367"/>
      <c r="D335" s="433" t="s">
        <v>81</v>
      </c>
      <c r="E335" s="433" t="s">
        <v>82</v>
      </c>
      <c r="F335" s="427"/>
      <c r="G335" s="424"/>
      <c r="H335" s="368"/>
      <c r="I335" s="425"/>
      <c r="J335" s="136" t="s">
        <v>741</v>
      </c>
      <c r="K335" s="137" t="s">
        <v>1754</v>
      </c>
      <c r="L335" s="425"/>
      <c r="M335" s="425"/>
      <c r="N335" s="426"/>
      <c r="O335" s="369"/>
      <c r="P335" s="391"/>
      <c r="Q335" s="385"/>
      <c r="R335" s="393"/>
      <c r="S335" s="394"/>
      <c r="T335" s="385"/>
      <c r="U335" s="386"/>
      <c r="V335" s="136" t="s">
        <v>124</v>
      </c>
      <c r="W335" s="116" t="s">
        <v>1755</v>
      </c>
      <c r="X335" s="117" t="s">
        <v>1756</v>
      </c>
      <c r="Y335" s="118" t="s">
        <v>1524</v>
      </c>
      <c r="Z335" s="119" t="s">
        <v>95</v>
      </c>
      <c r="AA335" s="120" t="str">
        <f t="shared" si="365"/>
        <v>Probabilidad</v>
      </c>
      <c r="AB335" s="121" t="s">
        <v>740</v>
      </c>
      <c r="AC335" s="121" t="s">
        <v>728</v>
      </c>
      <c r="AD335" s="122" t="str">
        <f t="shared" si="363"/>
        <v>30%</v>
      </c>
      <c r="AE335" s="121" t="s">
        <v>729</v>
      </c>
      <c r="AF335" s="121" t="s">
        <v>730</v>
      </c>
      <c r="AG335" s="121" t="s">
        <v>731</v>
      </c>
      <c r="AH335" s="123">
        <f t="shared" ref="AH335:AH339" si="451">IFERROR(IF(AND(AA334="Probabilidad",AA335="Probabilidad"),(AI334-(+AI334*AD335)),IF(AND(AA335="Probabilidad",AA334="Impacto"),(AI334-(+AI334*AD335)),IF(AA335="Impacto",AI334,""))),"")</f>
        <v>0.11759999999999998</v>
      </c>
      <c r="AI335" s="122">
        <f t="shared" si="364"/>
        <v>0.11759999999999998</v>
      </c>
      <c r="AJ335" s="387"/>
      <c r="AK335" s="388"/>
      <c r="AL335" s="124">
        <f t="shared" si="450"/>
        <v>0.8</v>
      </c>
      <c r="AM335" s="389"/>
      <c r="AN335" s="388"/>
      <c r="AO335" s="384"/>
      <c r="AP335" s="367"/>
      <c r="AQ335" s="120" t="s">
        <v>128</v>
      </c>
      <c r="AR335" s="119" t="s">
        <v>1757</v>
      </c>
      <c r="AS335" s="119" t="s">
        <v>95</v>
      </c>
      <c r="AT335" s="126" t="s">
        <v>1046</v>
      </c>
      <c r="AU335" s="127" t="s">
        <v>733</v>
      </c>
      <c r="AV335" s="459"/>
      <c r="AW335" s="142" t="s">
        <v>124</v>
      </c>
      <c r="AX335" s="253" t="s">
        <v>2866</v>
      </c>
      <c r="AY335" s="271" t="s">
        <v>3682</v>
      </c>
      <c r="AZ335" s="271" t="s">
        <v>3683</v>
      </c>
      <c r="BA335" s="143" t="s">
        <v>128</v>
      </c>
      <c r="BB335" s="253" t="s">
        <v>2866</v>
      </c>
      <c r="BC335" s="271" t="s">
        <v>3176</v>
      </c>
      <c r="BD335" s="271" t="s">
        <v>3177</v>
      </c>
      <c r="BE335" s="373"/>
      <c r="BF335" s="373"/>
      <c r="BG335" s="373"/>
      <c r="BH335" s="131"/>
    </row>
    <row r="336" spans="1:1023" ht="91.5" customHeight="1" x14ac:dyDescent="0.3">
      <c r="A336" s="430">
        <v>118</v>
      </c>
      <c r="B336" s="433" t="s">
        <v>1736</v>
      </c>
      <c r="C336" s="367"/>
      <c r="D336" s="433" t="s">
        <v>81</v>
      </c>
      <c r="E336" s="433" t="s">
        <v>82</v>
      </c>
      <c r="F336" s="427"/>
      <c r="G336" s="424"/>
      <c r="H336" s="368"/>
      <c r="I336" s="425"/>
      <c r="J336" s="136" t="s">
        <v>749</v>
      </c>
      <c r="K336" s="137" t="s">
        <v>1758</v>
      </c>
      <c r="L336" s="425"/>
      <c r="M336" s="425"/>
      <c r="N336" s="426"/>
      <c r="O336" s="369"/>
      <c r="P336" s="391"/>
      <c r="Q336" s="385"/>
      <c r="R336" s="393"/>
      <c r="S336" s="394"/>
      <c r="T336" s="385"/>
      <c r="U336" s="386"/>
      <c r="V336" s="136" t="s">
        <v>131</v>
      </c>
      <c r="W336" s="116" t="s">
        <v>1759</v>
      </c>
      <c r="X336" s="117" t="s">
        <v>1760</v>
      </c>
      <c r="Y336" s="118" t="s">
        <v>1524</v>
      </c>
      <c r="Z336" s="119" t="s">
        <v>95</v>
      </c>
      <c r="AA336" s="120" t="str">
        <f t="shared" si="365"/>
        <v>Probabilidad</v>
      </c>
      <c r="AB336" s="121" t="s">
        <v>727</v>
      </c>
      <c r="AC336" s="121" t="s">
        <v>728</v>
      </c>
      <c r="AD336" s="122" t="str">
        <f t="shared" si="363"/>
        <v>40%</v>
      </c>
      <c r="AE336" s="121" t="s">
        <v>954</v>
      </c>
      <c r="AF336" s="121" t="s">
        <v>730</v>
      </c>
      <c r="AG336" s="121" t="s">
        <v>955</v>
      </c>
      <c r="AH336" s="123">
        <f t="shared" si="451"/>
        <v>7.0559999999999984E-2</v>
      </c>
      <c r="AI336" s="122">
        <f t="shared" si="364"/>
        <v>7.0559999999999984E-2</v>
      </c>
      <c r="AJ336" s="387"/>
      <c r="AK336" s="388"/>
      <c r="AL336" s="124">
        <f t="shared" si="450"/>
        <v>0.8</v>
      </c>
      <c r="AM336" s="389"/>
      <c r="AN336" s="388"/>
      <c r="AO336" s="384"/>
      <c r="AP336" s="367"/>
      <c r="AQ336" s="120" t="s">
        <v>136</v>
      </c>
      <c r="AR336" s="119" t="s">
        <v>1761</v>
      </c>
      <c r="AS336" s="119" t="s">
        <v>95</v>
      </c>
      <c r="AT336" s="126" t="s">
        <v>1762</v>
      </c>
      <c r="AU336" s="127" t="s">
        <v>733</v>
      </c>
      <c r="AV336" s="459"/>
      <c r="AW336" s="142" t="s">
        <v>131</v>
      </c>
      <c r="AX336" s="253" t="s">
        <v>2866</v>
      </c>
      <c r="AY336" s="271" t="s">
        <v>3684</v>
      </c>
      <c r="AZ336" s="271" t="s">
        <v>3685</v>
      </c>
      <c r="BA336" s="143" t="s">
        <v>136</v>
      </c>
      <c r="BB336" s="253" t="s">
        <v>2866</v>
      </c>
      <c r="BC336" s="271" t="s">
        <v>3178</v>
      </c>
      <c r="BD336" s="271" t="s">
        <v>3179</v>
      </c>
      <c r="BE336" s="373"/>
      <c r="BF336" s="373"/>
      <c r="BG336" s="373"/>
      <c r="BH336" s="131"/>
    </row>
    <row r="337" spans="1:1022" ht="94.5" customHeight="1" x14ac:dyDescent="0.3">
      <c r="A337" s="430">
        <v>118</v>
      </c>
      <c r="B337" s="433" t="s">
        <v>1736</v>
      </c>
      <c r="C337" s="367"/>
      <c r="D337" s="433" t="s">
        <v>81</v>
      </c>
      <c r="E337" s="433" t="s">
        <v>82</v>
      </c>
      <c r="F337" s="427"/>
      <c r="G337" s="424"/>
      <c r="H337" s="368"/>
      <c r="I337" s="425"/>
      <c r="J337" s="136" t="s">
        <v>756</v>
      </c>
      <c r="K337" s="137"/>
      <c r="L337" s="425"/>
      <c r="M337" s="425"/>
      <c r="N337" s="426"/>
      <c r="O337" s="369"/>
      <c r="P337" s="391"/>
      <c r="Q337" s="385"/>
      <c r="R337" s="393"/>
      <c r="S337" s="394"/>
      <c r="T337" s="385"/>
      <c r="U337" s="386"/>
      <c r="V337" s="136" t="s">
        <v>139</v>
      </c>
      <c r="W337" s="116"/>
      <c r="X337" s="117"/>
      <c r="Y337" s="118"/>
      <c r="Z337" s="119"/>
      <c r="AA337" s="120" t="str">
        <f t="shared" si="365"/>
        <v/>
      </c>
      <c r="AB337" s="121"/>
      <c r="AC337" s="121"/>
      <c r="AD337" s="122" t="str">
        <f t="shared" si="363"/>
        <v/>
      </c>
      <c r="AE337" s="121"/>
      <c r="AF337" s="121"/>
      <c r="AG337" s="121"/>
      <c r="AH337" s="123" t="str">
        <f t="shared" si="451"/>
        <v/>
      </c>
      <c r="AI337" s="122" t="str">
        <f t="shared" si="364"/>
        <v/>
      </c>
      <c r="AJ337" s="387"/>
      <c r="AK337" s="388"/>
      <c r="AL337" s="124" t="str">
        <f t="shared" si="450"/>
        <v/>
      </c>
      <c r="AM337" s="389"/>
      <c r="AN337" s="388"/>
      <c r="AO337" s="384"/>
      <c r="AP337" s="367"/>
      <c r="AQ337" s="120" t="s">
        <v>145</v>
      </c>
      <c r="AR337" s="119"/>
      <c r="AS337" s="119"/>
      <c r="AT337" s="126"/>
      <c r="AU337" s="127"/>
      <c r="AV337" s="459"/>
      <c r="AW337" s="142" t="s">
        <v>139</v>
      </c>
      <c r="AX337" s="128"/>
      <c r="AY337" s="129"/>
      <c r="AZ337" s="130"/>
      <c r="BA337" s="143" t="s">
        <v>145</v>
      </c>
      <c r="BB337" s="128"/>
      <c r="BC337" s="128"/>
      <c r="BD337" s="128"/>
      <c r="BE337" s="373"/>
      <c r="BF337" s="373"/>
      <c r="BG337" s="373"/>
      <c r="BH337" s="131"/>
    </row>
    <row r="338" spans="1:1022" ht="97.5" customHeight="1" x14ac:dyDescent="0.3">
      <c r="A338" s="430">
        <v>118</v>
      </c>
      <c r="B338" s="433" t="s">
        <v>1736</v>
      </c>
      <c r="C338" s="367"/>
      <c r="D338" s="433" t="s">
        <v>81</v>
      </c>
      <c r="E338" s="433" t="s">
        <v>82</v>
      </c>
      <c r="F338" s="427"/>
      <c r="G338" s="424"/>
      <c r="H338" s="368"/>
      <c r="I338" s="425"/>
      <c r="J338" s="136" t="s">
        <v>757</v>
      </c>
      <c r="K338" s="137"/>
      <c r="L338" s="425"/>
      <c r="M338" s="425"/>
      <c r="N338" s="426"/>
      <c r="O338" s="369"/>
      <c r="P338" s="391"/>
      <c r="Q338" s="385"/>
      <c r="R338" s="393"/>
      <c r="S338" s="394"/>
      <c r="T338" s="385"/>
      <c r="U338" s="386"/>
      <c r="V338" s="136" t="s">
        <v>150</v>
      </c>
      <c r="W338" s="116"/>
      <c r="X338" s="117"/>
      <c r="Y338" s="118"/>
      <c r="Z338" s="119"/>
      <c r="AA338" s="120" t="str">
        <f t="shared" si="365"/>
        <v/>
      </c>
      <c r="AB338" s="121"/>
      <c r="AC338" s="121"/>
      <c r="AD338" s="122" t="str">
        <f t="shared" ref="AD338:AD559" si="452">IF(AND(AB338="Preventivo",AC338="Automático"),"50%",IF(AND(AB338="Preventivo",AC338="Manual"),"40%",IF(AND(AB338="Detectivo",AC338="Automático"),"40%",IF(AND(AB338="Detectivo",AC338="Manual"),"30%",IF(AND(AB338="Correctivo",AC338="Automático"),"35%",IF(AND(AB338="Correctivo",AC338="Manual"),"25%",""))))))</f>
        <v/>
      </c>
      <c r="AE338" s="121"/>
      <c r="AF338" s="121"/>
      <c r="AG338" s="121"/>
      <c r="AH338" s="123" t="str">
        <f t="shared" si="451"/>
        <v/>
      </c>
      <c r="AI338" s="122" t="str">
        <f t="shared" ref="AI338:AI559" si="453">AH338</f>
        <v/>
      </c>
      <c r="AJ338" s="387"/>
      <c r="AK338" s="388"/>
      <c r="AL338" s="124" t="str">
        <f t="shared" si="450"/>
        <v/>
      </c>
      <c r="AM338" s="389"/>
      <c r="AN338" s="388"/>
      <c r="AO338" s="384"/>
      <c r="AP338" s="367"/>
      <c r="AQ338" s="120" t="s">
        <v>155</v>
      </c>
      <c r="AR338" s="134"/>
      <c r="AS338" s="134"/>
      <c r="AT338" s="134"/>
      <c r="AU338" s="134"/>
      <c r="AV338" s="459"/>
      <c r="AW338" s="142" t="s">
        <v>150</v>
      </c>
      <c r="AX338" s="128"/>
      <c r="AY338" s="129"/>
      <c r="AZ338" s="130"/>
      <c r="BA338" s="143" t="s">
        <v>155</v>
      </c>
      <c r="BB338" s="128"/>
      <c r="BC338" s="128"/>
      <c r="BD338" s="128"/>
      <c r="BE338" s="373"/>
      <c r="BF338" s="373"/>
      <c r="BG338" s="373"/>
      <c r="BH338" s="131"/>
    </row>
    <row r="339" spans="1:1022" ht="113.25" customHeight="1" x14ac:dyDescent="0.3">
      <c r="A339" s="431">
        <v>118</v>
      </c>
      <c r="B339" s="434" t="s">
        <v>1736</v>
      </c>
      <c r="C339" s="367"/>
      <c r="D339" s="434" t="s">
        <v>81</v>
      </c>
      <c r="E339" s="434" t="s">
        <v>82</v>
      </c>
      <c r="F339" s="427"/>
      <c r="G339" s="424"/>
      <c r="H339" s="368"/>
      <c r="I339" s="425"/>
      <c r="J339" s="136" t="s">
        <v>758</v>
      </c>
      <c r="K339" s="137"/>
      <c r="L339" s="425"/>
      <c r="M339" s="425"/>
      <c r="N339" s="426"/>
      <c r="O339" s="369"/>
      <c r="P339" s="392"/>
      <c r="Q339" s="385"/>
      <c r="R339" s="393"/>
      <c r="S339" s="394"/>
      <c r="T339" s="385"/>
      <c r="U339" s="386"/>
      <c r="V339" s="136" t="s">
        <v>161</v>
      </c>
      <c r="W339" s="116"/>
      <c r="X339" s="117"/>
      <c r="Y339" s="118"/>
      <c r="Z339" s="119"/>
      <c r="AA339" s="120" t="str">
        <f t="shared" ref="AA339:AA560" si="454">IF(OR(AB339="Preventivo",AB339="Detectivo"),"Probabilidad",IF(AB339="Correctivo","Impacto",""))</f>
        <v/>
      </c>
      <c r="AB339" s="121"/>
      <c r="AC339" s="121"/>
      <c r="AD339" s="122" t="str">
        <f t="shared" si="452"/>
        <v/>
      </c>
      <c r="AE339" s="121"/>
      <c r="AF339" s="121"/>
      <c r="AG339" s="121"/>
      <c r="AH339" s="123" t="str">
        <f t="shared" si="451"/>
        <v/>
      </c>
      <c r="AI339" s="122" t="str">
        <f t="shared" si="453"/>
        <v/>
      </c>
      <c r="AJ339" s="387"/>
      <c r="AK339" s="388"/>
      <c r="AL339" s="124" t="str">
        <f t="shared" si="450"/>
        <v/>
      </c>
      <c r="AM339" s="389"/>
      <c r="AN339" s="388"/>
      <c r="AO339" s="384"/>
      <c r="AP339" s="367"/>
      <c r="AQ339" s="120" t="s">
        <v>162</v>
      </c>
      <c r="AR339" s="134"/>
      <c r="AS339" s="134"/>
      <c r="AT339" s="134"/>
      <c r="AU339" s="134"/>
      <c r="AV339" s="460"/>
      <c r="AW339" s="142" t="s">
        <v>161</v>
      </c>
      <c r="AX339" s="128"/>
      <c r="AY339" s="129"/>
      <c r="AZ339" s="130"/>
      <c r="BA339" s="143" t="s">
        <v>162</v>
      </c>
      <c r="BB339" s="128"/>
      <c r="BC339" s="128"/>
      <c r="BD339" s="128"/>
      <c r="BE339" s="373"/>
      <c r="BF339" s="373"/>
      <c r="BG339" s="373"/>
      <c r="BH339" s="131"/>
    </row>
    <row r="340" spans="1:1022" s="144" customFormat="1" ht="101.25" customHeight="1" x14ac:dyDescent="0.25">
      <c r="A340" s="429">
        <v>119</v>
      </c>
      <c r="B340" s="432" t="s">
        <v>712</v>
      </c>
      <c r="C340" s="367" t="s">
        <v>1763</v>
      </c>
      <c r="D340" s="432" t="s">
        <v>81</v>
      </c>
      <c r="E340" s="432" t="s">
        <v>82</v>
      </c>
      <c r="F340" s="427" t="s">
        <v>83</v>
      </c>
      <c r="G340" s="424" t="s">
        <v>1764</v>
      </c>
      <c r="H340" s="368" t="str">
        <f>IF(B340="Seguridad_Información","Posibilidad de "&amp;C340&amp;"con "&amp;M340&amp;" "&amp;"por"&amp;" "&amp;I340&amp;" "&amp;"debido a"&amp;" "&amp;L340,"Posibilidad de"&amp;" "&amp;M340&amp;" "&amp;"por"&amp;" "&amp;I340&amp;" debido a"&amp;" "&amp;L340)</f>
        <v>Posibilidad de Afectación Económica y Reputacional por no realizar la afiliación oportuna de los colaboradores de SAE al sistema de seguridad social debido a falta de ejecución, seguimiento y control en el proceso.</v>
      </c>
      <c r="I340" s="425" t="s">
        <v>1765</v>
      </c>
      <c r="J340" s="136" t="s">
        <v>717</v>
      </c>
      <c r="K340" s="137" t="s">
        <v>1766</v>
      </c>
      <c r="L340" s="425" t="s">
        <v>1722</v>
      </c>
      <c r="M340" s="425" t="s">
        <v>763</v>
      </c>
      <c r="N340" s="426" t="s">
        <v>1767</v>
      </c>
      <c r="O340" s="369" t="s">
        <v>722</v>
      </c>
      <c r="P340" s="390" t="str">
        <f>IF(OR($O340=[3]Tabla_Probabilidad!$D$30,$O340=[3]Tabla_Probabilidad!$D$32,$O340=[3]Tabla_Probabilidad!$J$32),"Muy Baja",IF(OR($O340=[3]Tabla_Probabilidad!$E$30,$O340=[3]Tabla_Probabilidad!$E$32,$O340=[3]Tabla_Probabilidad!$K$32),"Baja",IF(OR($O340=[3]Tabla_Probabilidad!$F$30,$O340=[3]Tabla_Probabilidad!$F$32,$O340=[3]Tabla_Probabilidad!$L$32),"Media",IF(OR($O340=[3]Tabla_Probabilidad!$G$30,$O340=[3]Tabla_Probabilidad!$G$32,$O340=[3]Tabla_Probabilidad!$M$32),"Alta",IF(OR($O340=[3]Tabla_Probabilidad!$H$30,$O340=[3]Tabla_Probabilidad!$H$32,$O340=[3]Tabla_Probabilidad!$N$32),"Muy Alta","")))))</f>
        <v>Media</v>
      </c>
      <c r="Q340" s="385">
        <f t="shared" ref="Q340" si="455">IF(P340="","",IF(P340="Muy Baja",0.2,IF(P340="Baja",0.4,IF(P340="Media",0.6,IF(P340="Alta",0.8,IF(P340="Muy Alta",1,))))))</f>
        <v>0.6</v>
      </c>
      <c r="R340" s="393" t="s">
        <v>787</v>
      </c>
      <c r="S340" s="394" t="str">
        <f>IF(OR($R340=[3]Tabla_Impacto!$D$24,$R340=[3]Tabla_Impacto!$D$27,$R340=[3]Tabla_Impacto!$J$24,$R340=[3]Tabla_Impacto!$P$26,$R340=[3]Tabla_Impacto!$V$26,$R340=[3]Tabla_Impacto!$AB$26),"Leve",IF(OR($R340=[3]Tabla_Impacto!$E$24,$R340=[3]Tabla_Impacto!$E$27,$R340=[3]Tabla_Impacto!$K$24,$R340=[3]Tabla_Impacto!$Q$26,$R340=[3]Tabla_Impacto!$W$26,$R340=[3]Tabla_Impacto!$AC$26),"Menor",IF(OR($R340=[3]Tabla_Impacto!$F$24,$R340=[3]Tabla_Impacto!$F$27,$R340=[3]Tabla_Impacto!$L$24,$R340=[3]Tabla_Impacto!$R$26,$R340=[3]Tabla_Impacto!$X$26,$R340=[3]Tabla_Impacto!$AD$26),"Moderado",IF(OR($R340=[3]Tabla_Impacto!$G$24,$R340=[3]Tabla_Impacto!$G$27,$R340=[3]Tabla_Impacto!$M$24,$R340=[3]Tabla_Impacto!$S$26,$R340=[3]Tabla_Impacto!$Y$26,$R340=[3]Tabla_Impacto!$AE$26),"Mayor",IF(OR($R340=[3]Tabla_Impacto!$H$24,$R340=[3]Tabla_Impacto!$H$27,$R340=[3]Tabla_Impacto!$N$24,$R340=[3]Tabla_Impacto!$T$26,$R340=[3]Tabla_Impacto!$Z$26,$R340=[3]Tabla_Impacto!$AF$26),"Catastrófico","")))))</f>
        <v>Catastrófico</v>
      </c>
      <c r="T340" s="385">
        <f t="shared" ref="T340" si="456">IF(S340="","",IF(S340="Leve",0.2,IF(S340="Menor",0.4,IF(S340="Moderado",0.6,IF(S340="Mayor",0.8,IF(S340="Catastrófico",1,))))))</f>
        <v>1</v>
      </c>
      <c r="U340" s="386" t="str">
        <f t="shared" ref="U340" si="457">IF(OR(AND(P340="Muy Baja",S340="Leve"),AND(P340="Muy Baja",S340="Menor"),AND(P340="Baja",S340="Leve")),"Bajo",IF(OR(AND(P340="Muy baja",S340="Moderado"),AND(P340="Baja",S340="Menor"),AND(P340="Baja",S340="Moderado"),AND(P340="Media",S340="Leve"),AND(P340="Media",S340="Menor"),AND(P340="Media",S340="Moderado"),AND(P340="Alta",S340="Leve"),AND(P340="Alta",S340="Menor")),"Moderado",IF(OR(AND(P340="Muy Baja",S340="Mayor"),AND(P340="Baja",S340="Mayor"),AND(P340="Media",S340="Mayor"),AND(P340="Alta",S340="Moderado"),AND(P340="Alta",S340="Mayor"),AND(P340="Muy Alta",S340="Leve"),AND(P340="Muy Alta",S340="Menor"),AND(P340="Muy Alta",S340="Moderado"),AND(P340="Muy Alta",S340="Mayor")),"Alto",IF(OR(AND(P340="Muy Baja",S340="Catastrófico"),AND(P340="Baja",S340="Catastrófico"),AND(P340="Media",S340="Catastrófico"),AND(P340="Alta",S340="Catastrófico"),AND(P340="Muy Alta",S340="Catastrófico")),"Extremo",""))))</f>
        <v>Extremo</v>
      </c>
      <c r="V340" s="136" t="s">
        <v>91</v>
      </c>
      <c r="W340" s="116" t="s">
        <v>1768</v>
      </c>
      <c r="X340" s="117" t="s">
        <v>1769</v>
      </c>
      <c r="Y340" s="118" t="s">
        <v>1731</v>
      </c>
      <c r="Z340" s="119" t="s">
        <v>95</v>
      </c>
      <c r="AA340" s="120" t="str">
        <f t="shared" si="454"/>
        <v>Probabilidad</v>
      </c>
      <c r="AB340" s="121" t="s">
        <v>740</v>
      </c>
      <c r="AC340" s="121" t="s">
        <v>728</v>
      </c>
      <c r="AD340" s="122" t="str">
        <f t="shared" si="452"/>
        <v>30%</v>
      </c>
      <c r="AE340" s="121" t="s">
        <v>729</v>
      </c>
      <c r="AF340" s="121" t="s">
        <v>730</v>
      </c>
      <c r="AG340" s="121" t="s">
        <v>731</v>
      </c>
      <c r="AH340" s="123">
        <f>IFERROR(IF(AA340="Probabilidad",(Q340-(+Q340*AD340)),IF(AA340="Impacto",Q340,"")),"")</f>
        <v>0.42</v>
      </c>
      <c r="AI340" s="122">
        <f t="shared" si="453"/>
        <v>0.42</v>
      </c>
      <c r="AJ340" s="387" t="str">
        <f t="shared" ref="AJ340" si="458">IFERROR(IF(AK340="","",IF(AK340&lt;=0.2,"Muy Baja",IF(AK340&lt;=0.4,"Baja",IF(AK340&lt;=0.6,"Media",IF(AK340&lt;=0.8,"Alta","Muy Alta"))))),"")</f>
        <v>Muy Baja</v>
      </c>
      <c r="AK340" s="388">
        <f t="shared" ref="AK340" si="459">IFERROR(LOOKUP(MAX(AI340:AI346)+1,(AI340:AI346)),"")</f>
        <v>9.0719999999999995E-2</v>
      </c>
      <c r="AL340" s="124">
        <f>IFERROR(IF(AA340="Impacto",(T340-(+T340*AD340)),IF(AA340="Probabilidad",T340,"")),"")</f>
        <v>1</v>
      </c>
      <c r="AM340" s="389" t="str">
        <f t="shared" ref="AM340" si="460">IFERROR(IF(AN340="","",IF(AN340&lt;=0.2,"Leve",IF(AN340&lt;=0.4,"Menor",IF(AN340&lt;=0.6,"Moderado",IF(AN340&lt;=0.8,"Mayor","Catastrófico"))))),"")</f>
        <v>Catastrófico</v>
      </c>
      <c r="AN340" s="388">
        <f t="shared" ref="AN340" si="461">IFERROR(LOOKUP(MAX(AL340:AL346)+1,(AL340:AL346)),"")</f>
        <v>1</v>
      </c>
      <c r="AO340" s="384" t="str">
        <f t="shared" ref="AO340" si="462">IFERROR(IF(OR(AND(AJ340="Muy Baja",AM340="Leve"),AND(AJ340="Muy Baja",AM340="Menor"),AND(AJ340="Baja",AM340="Leve")),"Bajo",IF(OR(AND(AJ340="Muy baja",AM340="Moderado"),AND(AJ340="Baja",AM340="Menor"),AND(AJ340="Baja",AM340="Moderado"),AND(AJ340="Media",AM340="Leve"),AND(AJ340="Media",AM340="Menor"),AND(AJ340="Media",AM340="Moderado"),AND(AJ340="Alta",AM340="Leve"),AND(AJ340="Alta",AM340="Menor")),"Moderado",IF(OR(AND(AJ340="Muy Baja",AM340="Mayor"),AND(AJ340="Baja",AM340="Mayor"),AND(AJ340="Media",AM340="Mayor"),AND(AJ340="Alta",AM340="Moderado"),AND(AJ340="Alta",AM340="Mayor"),AND(AJ340="Muy Alta",AM340="Leve"),AND(AJ340="Muy Alta",AM340="Menor"),AND(AJ340="Muy Alta",AM340="Moderado"),AND(AJ340="Muy Alta",AM340="Mayor")),"Alto",IF(OR(AND(AJ340="Muy Baja",AM340="Catastrófico"),AND(AJ340="Baja",AM340="Catastrófico"),AND(AJ340="Media",AM340="Catastrófico"),AND(AJ340="Alta",AM340="Catastrófico"),AND(AJ340="Muy Alta",AM340="Catastrófico")),"Extremo","")))),"")</f>
        <v>Extremo</v>
      </c>
      <c r="AP340" s="367" t="s">
        <v>104</v>
      </c>
      <c r="AQ340" s="120" t="s">
        <v>105</v>
      </c>
      <c r="AR340" s="119" t="s">
        <v>1770</v>
      </c>
      <c r="AS340" s="119" t="s">
        <v>95</v>
      </c>
      <c r="AT340" s="126" t="s">
        <v>1771</v>
      </c>
      <c r="AU340" s="127" t="s">
        <v>733</v>
      </c>
      <c r="AV340" s="370" t="s">
        <v>1772</v>
      </c>
      <c r="AW340" s="142" t="s">
        <v>91</v>
      </c>
      <c r="AX340" s="38" t="s">
        <v>2866</v>
      </c>
      <c r="AY340" s="271" t="s">
        <v>3686</v>
      </c>
      <c r="AZ340" s="271" t="s">
        <v>3067</v>
      </c>
      <c r="BA340" s="143" t="s">
        <v>105</v>
      </c>
      <c r="BB340" s="253" t="s">
        <v>2866</v>
      </c>
      <c r="BC340" s="271" t="s">
        <v>3180</v>
      </c>
      <c r="BD340" s="271" t="s">
        <v>3067</v>
      </c>
      <c r="BE340" s="373" t="s">
        <v>2891</v>
      </c>
      <c r="BF340" s="373" t="s">
        <v>3250</v>
      </c>
      <c r="BG340" s="373" t="s">
        <v>3254</v>
      </c>
      <c r="BH340" s="131"/>
      <c r="BI340" s="90"/>
      <c r="BJ340" s="90"/>
      <c r="BK340" s="90"/>
      <c r="BL340" s="90"/>
      <c r="BM340" s="90"/>
      <c r="BN340" s="90"/>
      <c r="BO340" s="90"/>
      <c r="BP340" s="90"/>
      <c r="BQ340" s="90"/>
      <c r="BR340" s="90"/>
      <c r="BS340" s="90"/>
      <c r="BT340" s="90"/>
      <c r="BU340" s="90"/>
      <c r="BV340" s="90"/>
      <c r="BW340" s="90"/>
      <c r="BX340" s="90"/>
      <c r="BY340" s="90"/>
      <c r="BZ340" s="90"/>
      <c r="CA340" s="90"/>
      <c r="CB340" s="90"/>
      <c r="CC340" s="90"/>
      <c r="CD340" s="90"/>
      <c r="CE340" s="90"/>
      <c r="CF340" s="90"/>
      <c r="CG340" s="90"/>
      <c r="CH340" s="90"/>
      <c r="CI340" s="90"/>
      <c r="CJ340" s="90"/>
      <c r="CK340" s="90"/>
      <c r="CL340" s="90"/>
      <c r="CM340" s="90"/>
      <c r="CN340" s="90"/>
      <c r="CO340" s="90"/>
      <c r="CP340" s="90"/>
      <c r="CQ340" s="90"/>
      <c r="CR340" s="90"/>
      <c r="CS340" s="90"/>
      <c r="CT340" s="90"/>
      <c r="CU340" s="90"/>
      <c r="CV340" s="90"/>
      <c r="CW340" s="90"/>
      <c r="CX340" s="90"/>
      <c r="CY340" s="90"/>
      <c r="CZ340" s="90"/>
      <c r="DA340" s="90"/>
      <c r="DB340" s="90"/>
      <c r="DC340" s="90"/>
      <c r="DD340" s="90"/>
      <c r="DE340" s="90"/>
      <c r="DF340" s="90"/>
      <c r="DG340" s="90"/>
      <c r="DH340" s="90"/>
      <c r="DI340" s="90"/>
      <c r="DJ340" s="90"/>
      <c r="DK340" s="90"/>
      <c r="DL340" s="90"/>
      <c r="DM340" s="90"/>
      <c r="DN340" s="90"/>
      <c r="DO340" s="90"/>
      <c r="DP340" s="90"/>
      <c r="DQ340" s="90"/>
      <c r="DR340" s="90"/>
      <c r="DS340" s="90"/>
      <c r="DT340" s="90"/>
      <c r="DU340" s="90"/>
      <c r="DV340" s="90"/>
      <c r="DW340" s="90"/>
      <c r="DX340" s="90"/>
      <c r="DY340" s="90"/>
      <c r="DZ340" s="90"/>
      <c r="EA340" s="90"/>
      <c r="EB340" s="90"/>
      <c r="EC340" s="90"/>
      <c r="ED340" s="90"/>
      <c r="EE340" s="90"/>
      <c r="EF340" s="90"/>
      <c r="EG340" s="90"/>
      <c r="EH340" s="90"/>
      <c r="EI340" s="90"/>
      <c r="EJ340" s="90"/>
      <c r="EK340" s="90"/>
      <c r="EL340" s="90"/>
      <c r="EM340" s="90"/>
      <c r="EN340" s="90"/>
      <c r="EO340" s="90"/>
      <c r="EP340" s="90"/>
      <c r="EQ340" s="90"/>
      <c r="ER340" s="90"/>
      <c r="ES340" s="90"/>
      <c r="ET340" s="90"/>
      <c r="EU340" s="90"/>
      <c r="EV340" s="90"/>
      <c r="EW340" s="90"/>
      <c r="EX340" s="90"/>
      <c r="EY340" s="90"/>
      <c r="EZ340" s="90"/>
      <c r="FA340" s="90"/>
      <c r="FB340" s="90"/>
      <c r="FC340" s="90"/>
      <c r="FD340" s="90"/>
      <c r="FE340" s="90"/>
      <c r="FF340" s="90"/>
      <c r="FG340" s="90"/>
      <c r="FH340" s="90"/>
      <c r="FI340" s="90"/>
      <c r="FJ340" s="90"/>
      <c r="FK340" s="90"/>
      <c r="FL340" s="90"/>
      <c r="FM340" s="90"/>
      <c r="FN340" s="90"/>
      <c r="FO340" s="90"/>
      <c r="FP340" s="90"/>
      <c r="FQ340" s="90"/>
      <c r="FR340" s="90"/>
      <c r="FS340" s="90"/>
      <c r="FT340" s="90"/>
      <c r="FU340" s="90"/>
      <c r="FV340" s="90"/>
      <c r="FW340" s="90"/>
      <c r="FX340" s="90"/>
      <c r="FY340" s="90"/>
      <c r="FZ340" s="90"/>
      <c r="GA340" s="90"/>
      <c r="GB340" s="90"/>
      <c r="GC340" s="90"/>
      <c r="GD340" s="90"/>
      <c r="GE340" s="90"/>
      <c r="GF340" s="90"/>
      <c r="GG340" s="90"/>
      <c r="GH340" s="90"/>
      <c r="GI340" s="90"/>
      <c r="GJ340" s="90"/>
      <c r="GK340" s="90"/>
      <c r="GL340" s="90"/>
      <c r="GM340" s="90"/>
      <c r="GN340" s="90"/>
      <c r="GO340" s="90"/>
      <c r="GP340" s="90"/>
      <c r="GQ340" s="90"/>
      <c r="GR340" s="90"/>
      <c r="GS340" s="90"/>
      <c r="GT340" s="90"/>
      <c r="GU340" s="90"/>
      <c r="GV340" s="90"/>
      <c r="GW340" s="90"/>
      <c r="GX340" s="90"/>
      <c r="GY340" s="90"/>
      <c r="GZ340" s="90"/>
      <c r="HA340" s="90"/>
      <c r="HB340" s="90"/>
      <c r="HC340" s="90"/>
      <c r="HD340" s="90"/>
      <c r="HE340" s="90"/>
      <c r="HF340" s="90"/>
      <c r="HG340" s="90"/>
      <c r="HH340" s="90"/>
      <c r="HI340" s="90"/>
      <c r="HJ340" s="90"/>
      <c r="HK340" s="90"/>
      <c r="HL340" s="90"/>
      <c r="HM340" s="90"/>
      <c r="HN340" s="90"/>
      <c r="HO340" s="90"/>
      <c r="HP340" s="90"/>
      <c r="HQ340" s="90"/>
      <c r="HR340" s="90"/>
      <c r="HS340" s="90"/>
      <c r="HT340" s="90"/>
      <c r="HU340" s="90"/>
      <c r="HV340" s="90"/>
      <c r="HW340" s="90"/>
      <c r="HX340" s="90"/>
      <c r="HY340" s="90"/>
      <c r="HZ340" s="90"/>
      <c r="IA340" s="90"/>
      <c r="IB340" s="90"/>
      <c r="IC340" s="90"/>
      <c r="ID340" s="90"/>
      <c r="IE340" s="90"/>
      <c r="IF340" s="90"/>
      <c r="IG340" s="90"/>
      <c r="IH340" s="90"/>
      <c r="II340" s="90"/>
      <c r="IJ340" s="90"/>
      <c r="IK340" s="90"/>
      <c r="IL340" s="90"/>
      <c r="IM340" s="90"/>
      <c r="IN340" s="90"/>
      <c r="IO340" s="90"/>
      <c r="IP340" s="90"/>
      <c r="IQ340" s="90"/>
      <c r="IR340" s="90"/>
      <c r="IS340" s="90"/>
      <c r="IT340" s="90"/>
      <c r="IU340" s="90"/>
      <c r="IV340" s="90"/>
      <c r="IW340" s="90"/>
      <c r="IX340" s="90"/>
      <c r="IY340" s="90"/>
      <c r="IZ340" s="90"/>
      <c r="JA340" s="90"/>
      <c r="JB340" s="90"/>
      <c r="JC340" s="90"/>
      <c r="JD340" s="90"/>
      <c r="JE340" s="90"/>
      <c r="JF340" s="90"/>
      <c r="JG340" s="90"/>
      <c r="JH340" s="90"/>
      <c r="JI340" s="90"/>
      <c r="JJ340" s="90"/>
      <c r="JK340" s="90"/>
      <c r="JL340" s="90"/>
      <c r="JM340" s="90"/>
      <c r="JN340" s="90"/>
      <c r="JO340" s="90"/>
      <c r="JP340" s="90"/>
      <c r="JQ340" s="90"/>
      <c r="JR340" s="90"/>
      <c r="JS340" s="90"/>
      <c r="JT340" s="90"/>
      <c r="JU340" s="90"/>
      <c r="JV340" s="90"/>
      <c r="JW340" s="90"/>
      <c r="JX340" s="90"/>
      <c r="JY340" s="90"/>
      <c r="JZ340" s="90"/>
      <c r="KA340" s="90"/>
      <c r="KB340" s="90"/>
      <c r="KC340" s="90"/>
      <c r="KD340" s="90"/>
      <c r="KE340" s="90"/>
      <c r="KF340" s="90"/>
      <c r="KG340" s="90"/>
      <c r="KH340" s="90"/>
      <c r="KI340" s="90"/>
      <c r="KJ340" s="90"/>
      <c r="KK340" s="90"/>
      <c r="KL340" s="90"/>
      <c r="KM340" s="90"/>
      <c r="KN340" s="90"/>
      <c r="KO340" s="90"/>
      <c r="KP340" s="90"/>
      <c r="KQ340" s="90"/>
      <c r="KR340" s="90"/>
      <c r="KS340" s="90"/>
      <c r="KT340" s="90"/>
      <c r="KU340" s="90"/>
      <c r="KV340" s="90"/>
      <c r="KW340" s="90"/>
      <c r="KX340" s="90"/>
      <c r="KY340" s="90"/>
      <c r="KZ340" s="90"/>
      <c r="LA340" s="90"/>
      <c r="LB340" s="90"/>
      <c r="LC340" s="90"/>
      <c r="LD340" s="90"/>
      <c r="LE340" s="90"/>
      <c r="LF340" s="90"/>
      <c r="LG340" s="90"/>
      <c r="LH340" s="90"/>
      <c r="LI340" s="90"/>
      <c r="LJ340" s="90"/>
      <c r="LK340" s="90"/>
      <c r="LL340" s="90"/>
      <c r="LM340" s="90"/>
      <c r="LN340" s="90"/>
      <c r="LO340" s="90"/>
      <c r="LP340" s="90"/>
      <c r="LQ340" s="90"/>
      <c r="LR340" s="90"/>
      <c r="LS340" s="90"/>
      <c r="LT340" s="90"/>
      <c r="LU340" s="90"/>
      <c r="LV340" s="90"/>
      <c r="LW340" s="90"/>
      <c r="LX340" s="90"/>
      <c r="LY340" s="90"/>
      <c r="LZ340" s="90"/>
      <c r="MA340" s="90"/>
      <c r="MB340" s="90"/>
      <c r="MC340" s="90"/>
      <c r="MD340" s="90"/>
      <c r="ME340" s="90"/>
      <c r="MF340" s="90"/>
      <c r="MG340" s="90"/>
      <c r="MH340" s="90"/>
      <c r="MI340" s="90"/>
      <c r="MJ340" s="90"/>
      <c r="MK340" s="90"/>
      <c r="ML340" s="90"/>
      <c r="MM340" s="90"/>
      <c r="MN340" s="90"/>
      <c r="MO340" s="90"/>
      <c r="MP340" s="90"/>
      <c r="MQ340" s="90"/>
      <c r="MR340" s="90"/>
      <c r="MS340" s="90"/>
      <c r="MT340" s="90"/>
      <c r="MU340" s="90"/>
      <c r="MV340" s="90"/>
      <c r="MW340" s="90"/>
      <c r="MX340" s="90"/>
      <c r="MY340" s="90"/>
      <c r="MZ340" s="90"/>
      <c r="NA340" s="90"/>
      <c r="NB340" s="90"/>
      <c r="NC340" s="90"/>
      <c r="ND340" s="90"/>
      <c r="NE340" s="90"/>
      <c r="NF340" s="90"/>
      <c r="NG340" s="90"/>
      <c r="NH340" s="90"/>
      <c r="NI340" s="90"/>
      <c r="NJ340" s="90"/>
      <c r="NK340" s="90"/>
      <c r="NL340" s="90"/>
      <c r="NM340" s="90"/>
      <c r="NN340" s="90"/>
      <c r="NO340" s="90"/>
      <c r="NP340" s="90"/>
      <c r="NQ340" s="90"/>
      <c r="NR340" s="90"/>
      <c r="NS340" s="90"/>
      <c r="NT340" s="90"/>
      <c r="NU340" s="90"/>
      <c r="NV340" s="90"/>
      <c r="NW340" s="90"/>
      <c r="NX340" s="90"/>
      <c r="NY340" s="90"/>
      <c r="NZ340" s="90"/>
      <c r="OA340" s="90"/>
      <c r="OB340" s="90"/>
      <c r="OC340" s="90"/>
      <c r="OD340" s="90"/>
      <c r="OE340" s="90"/>
      <c r="OF340" s="90"/>
      <c r="OG340" s="90"/>
      <c r="OH340" s="90"/>
      <c r="OI340" s="90"/>
      <c r="OJ340" s="90"/>
      <c r="OK340" s="90"/>
      <c r="OL340" s="90"/>
      <c r="OM340" s="90"/>
      <c r="ON340" s="90"/>
      <c r="OO340" s="90"/>
      <c r="OP340" s="90"/>
      <c r="OQ340" s="90"/>
      <c r="OR340" s="90"/>
      <c r="OS340" s="90"/>
      <c r="OT340" s="90"/>
      <c r="OU340" s="90"/>
      <c r="OV340" s="90"/>
      <c r="OW340" s="90"/>
      <c r="OX340" s="90"/>
      <c r="OY340" s="90"/>
      <c r="OZ340" s="90"/>
      <c r="PA340" s="90"/>
      <c r="PB340" s="90"/>
      <c r="PC340" s="90"/>
      <c r="PD340" s="90"/>
      <c r="PE340" s="90"/>
      <c r="PF340" s="90"/>
      <c r="PG340" s="90"/>
      <c r="PH340" s="90"/>
      <c r="PI340" s="90"/>
      <c r="PJ340" s="90"/>
      <c r="PK340" s="90"/>
      <c r="PL340" s="90"/>
      <c r="PM340" s="90"/>
      <c r="PN340" s="90"/>
      <c r="PO340" s="90"/>
      <c r="PP340" s="90"/>
      <c r="PQ340" s="90"/>
      <c r="PR340" s="90"/>
      <c r="PS340" s="90"/>
      <c r="PT340" s="90"/>
      <c r="PU340" s="90"/>
      <c r="PV340" s="90"/>
      <c r="PW340" s="90"/>
      <c r="PX340" s="90"/>
      <c r="PY340" s="90"/>
      <c r="PZ340" s="90"/>
      <c r="QA340" s="90"/>
      <c r="QB340" s="90"/>
      <c r="QC340" s="90"/>
      <c r="QD340" s="90"/>
      <c r="QE340" s="90"/>
      <c r="QF340" s="90"/>
      <c r="QG340" s="90"/>
      <c r="QH340" s="90"/>
      <c r="QI340" s="90"/>
      <c r="QJ340" s="90"/>
      <c r="QK340" s="90"/>
      <c r="QL340" s="90"/>
      <c r="QM340" s="90"/>
      <c r="QN340" s="90"/>
      <c r="QO340" s="90"/>
      <c r="QP340" s="90"/>
      <c r="QQ340" s="90"/>
      <c r="QR340" s="90"/>
      <c r="QS340" s="90"/>
      <c r="QT340" s="90"/>
      <c r="QU340" s="90"/>
      <c r="QV340" s="90"/>
      <c r="QW340" s="90"/>
      <c r="QX340" s="90"/>
      <c r="QY340" s="90"/>
      <c r="QZ340" s="90"/>
      <c r="RA340" s="90"/>
      <c r="RB340" s="90"/>
      <c r="RC340" s="90"/>
      <c r="RD340" s="90"/>
      <c r="RE340" s="90"/>
      <c r="RF340" s="90"/>
      <c r="RG340" s="90"/>
      <c r="RH340" s="90"/>
      <c r="RI340" s="90"/>
      <c r="RJ340" s="90"/>
      <c r="RK340" s="90"/>
      <c r="RL340" s="90"/>
      <c r="RM340" s="90"/>
      <c r="RN340" s="90"/>
      <c r="RO340" s="90"/>
      <c r="RP340" s="90"/>
      <c r="RQ340" s="90"/>
      <c r="RR340" s="90"/>
      <c r="RS340" s="90"/>
      <c r="RT340" s="90"/>
      <c r="RU340" s="90"/>
      <c r="RV340" s="90"/>
      <c r="RW340" s="90"/>
      <c r="RX340" s="90"/>
      <c r="RY340" s="90"/>
      <c r="RZ340" s="90"/>
      <c r="SA340" s="90"/>
      <c r="SB340" s="90"/>
      <c r="SC340" s="90"/>
      <c r="SD340" s="90"/>
      <c r="SE340" s="90"/>
      <c r="SF340" s="90"/>
      <c r="SG340" s="90"/>
      <c r="SH340" s="90"/>
      <c r="SI340" s="90"/>
      <c r="SJ340" s="90"/>
      <c r="SK340" s="90"/>
      <c r="SL340" s="90"/>
      <c r="SM340" s="90"/>
      <c r="SN340" s="90"/>
      <c r="SO340" s="90"/>
      <c r="SP340" s="90"/>
      <c r="SQ340" s="90"/>
      <c r="SR340" s="90"/>
      <c r="SS340" s="90"/>
      <c r="ST340" s="90"/>
      <c r="SU340" s="90"/>
      <c r="SV340" s="90"/>
      <c r="SW340" s="90"/>
      <c r="SX340" s="90"/>
      <c r="SY340" s="90"/>
      <c r="SZ340" s="90"/>
      <c r="TA340" s="90"/>
      <c r="TB340" s="90"/>
      <c r="TC340" s="90"/>
      <c r="TD340" s="90"/>
      <c r="TE340" s="90"/>
      <c r="TF340" s="90"/>
      <c r="TG340" s="90"/>
      <c r="TH340" s="90"/>
      <c r="TI340" s="90"/>
      <c r="TJ340" s="90"/>
      <c r="TK340" s="90"/>
      <c r="TL340" s="90"/>
      <c r="TM340" s="90"/>
      <c r="TN340" s="90"/>
      <c r="TO340" s="90"/>
      <c r="TP340" s="90"/>
      <c r="TQ340" s="90"/>
      <c r="TR340" s="90"/>
      <c r="TS340" s="90"/>
      <c r="TT340" s="90"/>
      <c r="TU340" s="90"/>
      <c r="TV340" s="90"/>
      <c r="TW340" s="90"/>
      <c r="TX340" s="90"/>
      <c r="TY340" s="90"/>
      <c r="TZ340" s="90"/>
      <c r="UA340" s="90"/>
      <c r="UB340" s="90"/>
      <c r="UC340" s="90"/>
      <c r="UD340" s="90"/>
      <c r="UE340" s="90"/>
      <c r="UF340" s="90"/>
      <c r="UG340" s="90"/>
      <c r="UH340" s="90"/>
      <c r="UI340" s="90"/>
      <c r="UJ340" s="90"/>
      <c r="UK340" s="90"/>
      <c r="UL340" s="90"/>
      <c r="UM340" s="90"/>
      <c r="UN340" s="90"/>
      <c r="UO340" s="90"/>
      <c r="UP340" s="90"/>
      <c r="UQ340" s="90"/>
      <c r="UR340" s="90"/>
      <c r="US340" s="90"/>
      <c r="UT340" s="90"/>
      <c r="UU340" s="90"/>
      <c r="UV340" s="90"/>
      <c r="UW340" s="90"/>
      <c r="UX340" s="90"/>
      <c r="UY340" s="90"/>
      <c r="UZ340" s="90"/>
      <c r="VA340" s="90"/>
      <c r="VB340" s="90"/>
      <c r="VC340" s="90"/>
      <c r="VD340" s="90"/>
      <c r="VE340" s="90"/>
      <c r="VF340" s="90"/>
      <c r="VG340" s="90"/>
      <c r="VH340" s="90"/>
      <c r="VI340" s="90"/>
      <c r="VJ340" s="90"/>
      <c r="VK340" s="90"/>
      <c r="VL340" s="90"/>
      <c r="VM340" s="90"/>
      <c r="VN340" s="90"/>
      <c r="VO340" s="90"/>
      <c r="VP340" s="90"/>
      <c r="VQ340" s="90"/>
      <c r="VR340" s="90"/>
      <c r="VS340" s="90"/>
      <c r="VT340" s="90"/>
      <c r="VU340" s="90"/>
      <c r="VV340" s="90"/>
      <c r="VW340" s="90"/>
      <c r="VX340" s="90"/>
      <c r="VY340" s="90"/>
      <c r="VZ340" s="90"/>
      <c r="WA340" s="90"/>
      <c r="WB340" s="90"/>
      <c r="WC340" s="90"/>
      <c r="WD340" s="90"/>
      <c r="WE340" s="90"/>
      <c r="WF340" s="90"/>
      <c r="WG340" s="90"/>
      <c r="WH340" s="90"/>
      <c r="WI340" s="90"/>
      <c r="WJ340" s="90"/>
      <c r="WK340" s="90"/>
      <c r="WL340" s="90"/>
      <c r="WM340" s="90"/>
      <c r="WN340" s="90"/>
      <c r="WO340" s="90"/>
      <c r="WP340" s="90"/>
      <c r="WQ340" s="90"/>
      <c r="WR340" s="90"/>
      <c r="WS340" s="90"/>
      <c r="WT340" s="90"/>
      <c r="WU340" s="90"/>
      <c r="WV340" s="90"/>
      <c r="WW340" s="90"/>
      <c r="WX340" s="90"/>
      <c r="WY340" s="90"/>
      <c r="WZ340" s="90"/>
      <c r="XA340" s="90"/>
      <c r="XB340" s="90"/>
      <c r="XC340" s="90"/>
      <c r="XD340" s="90"/>
      <c r="XE340" s="90"/>
      <c r="XF340" s="90"/>
      <c r="XG340" s="90"/>
      <c r="XH340" s="90"/>
      <c r="XI340" s="90"/>
      <c r="XJ340" s="90"/>
      <c r="XK340" s="90"/>
      <c r="XL340" s="90"/>
      <c r="XM340" s="90"/>
      <c r="XN340" s="90"/>
      <c r="XO340" s="90"/>
      <c r="XP340" s="90"/>
      <c r="XQ340" s="90"/>
      <c r="XR340" s="90"/>
      <c r="XS340" s="90"/>
      <c r="XT340" s="90"/>
      <c r="XU340" s="90"/>
      <c r="XV340" s="90"/>
      <c r="XW340" s="90"/>
      <c r="XX340" s="90"/>
      <c r="XY340" s="90"/>
      <c r="XZ340" s="90"/>
      <c r="YA340" s="90"/>
      <c r="YB340" s="90"/>
      <c r="YC340" s="90"/>
      <c r="YD340" s="90"/>
      <c r="YE340" s="90"/>
      <c r="YF340" s="90"/>
      <c r="YG340" s="90"/>
      <c r="YH340" s="90"/>
      <c r="YI340" s="90"/>
      <c r="YJ340" s="90"/>
      <c r="YK340" s="90"/>
      <c r="YL340" s="90"/>
      <c r="YM340" s="90"/>
      <c r="YN340" s="90"/>
      <c r="YO340" s="90"/>
      <c r="YP340" s="90"/>
      <c r="YQ340" s="90"/>
      <c r="YR340" s="90"/>
      <c r="YS340" s="90"/>
      <c r="YT340" s="90"/>
      <c r="YU340" s="90"/>
      <c r="YV340" s="90"/>
      <c r="YW340" s="90"/>
      <c r="YX340" s="90"/>
      <c r="YY340" s="90"/>
      <c r="YZ340" s="90"/>
      <c r="ZA340" s="90"/>
      <c r="ZB340" s="90"/>
      <c r="ZC340" s="90"/>
      <c r="ZD340" s="90"/>
      <c r="ZE340" s="90"/>
      <c r="ZF340" s="90"/>
      <c r="ZG340" s="90"/>
      <c r="ZH340" s="90"/>
      <c r="ZI340" s="90"/>
      <c r="ZJ340" s="90"/>
      <c r="ZK340" s="90"/>
      <c r="ZL340" s="90"/>
      <c r="ZM340" s="90"/>
      <c r="ZN340" s="90"/>
      <c r="ZO340" s="90"/>
      <c r="ZP340" s="90"/>
      <c r="ZQ340" s="90"/>
      <c r="ZR340" s="90"/>
      <c r="ZS340" s="90"/>
      <c r="ZT340" s="90"/>
      <c r="ZU340" s="90"/>
      <c r="ZV340" s="90"/>
      <c r="ZW340" s="90"/>
      <c r="ZX340" s="90"/>
      <c r="ZY340" s="90"/>
      <c r="ZZ340" s="90"/>
      <c r="AAA340" s="90"/>
      <c r="AAB340" s="90"/>
      <c r="AAC340" s="90"/>
      <c r="AAD340" s="90"/>
      <c r="AAE340" s="90"/>
      <c r="AAF340" s="90"/>
      <c r="AAG340" s="90"/>
      <c r="AAH340" s="90"/>
      <c r="AAI340" s="90"/>
      <c r="AAJ340" s="90"/>
      <c r="AAK340" s="90"/>
      <c r="AAL340" s="90"/>
      <c r="AAM340" s="90"/>
      <c r="AAN340" s="90"/>
      <c r="AAO340" s="90"/>
      <c r="AAP340" s="90"/>
      <c r="AAQ340" s="90"/>
      <c r="AAR340" s="90"/>
      <c r="AAS340" s="90"/>
      <c r="AAT340" s="90"/>
      <c r="AAU340" s="90"/>
      <c r="AAV340" s="90"/>
      <c r="AAW340" s="90"/>
      <c r="AAX340" s="90"/>
      <c r="AAY340" s="90"/>
      <c r="AAZ340" s="90"/>
      <c r="ABA340" s="90"/>
      <c r="ABB340" s="90"/>
      <c r="ABC340" s="90"/>
      <c r="ABD340" s="90"/>
      <c r="ABE340" s="90"/>
      <c r="ABF340" s="90"/>
      <c r="ABG340" s="90"/>
      <c r="ABH340" s="90"/>
      <c r="ABI340" s="90"/>
      <c r="ABJ340" s="90"/>
      <c r="ABK340" s="90"/>
      <c r="ABL340" s="90"/>
      <c r="ABM340" s="90"/>
      <c r="ABN340" s="90"/>
      <c r="ABO340" s="90"/>
      <c r="ABP340" s="90"/>
      <c r="ABQ340" s="90"/>
      <c r="ABR340" s="90"/>
      <c r="ABS340" s="90"/>
      <c r="ABT340" s="90"/>
      <c r="ABU340" s="90"/>
      <c r="ABV340" s="90"/>
      <c r="ABW340" s="90"/>
      <c r="ABX340" s="90"/>
      <c r="ABY340" s="90"/>
      <c r="ABZ340" s="90"/>
      <c r="ACA340" s="90"/>
      <c r="ACB340" s="90"/>
      <c r="ACC340" s="90"/>
      <c r="ACD340" s="90"/>
      <c r="ACE340" s="90"/>
      <c r="ACF340" s="90"/>
      <c r="ACG340" s="90"/>
      <c r="ACH340" s="90"/>
      <c r="ACI340" s="90"/>
      <c r="ACJ340" s="90"/>
      <c r="ACK340" s="90"/>
      <c r="ACL340" s="90"/>
      <c r="ACM340" s="90"/>
      <c r="ACN340" s="90"/>
      <c r="ACO340" s="90"/>
      <c r="ACP340" s="90"/>
      <c r="ACQ340" s="90"/>
      <c r="ACR340" s="90"/>
      <c r="ACS340" s="90"/>
      <c r="ACT340" s="90"/>
      <c r="ACU340" s="90"/>
      <c r="ACV340" s="90"/>
      <c r="ACW340" s="90"/>
      <c r="ACX340" s="90"/>
      <c r="ACY340" s="90"/>
      <c r="ACZ340" s="90"/>
      <c r="ADA340" s="90"/>
      <c r="ADB340" s="90"/>
      <c r="ADC340" s="90"/>
      <c r="ADD340" s="90"/>
      <c r="ADE340" s="90"/>
      <c r="ADF340" s="90"/>
      <c r="ADG340" s="90"/>
      <c r="ADH340" s="90"/>
      <c r="ADI340" s="90"/>
      <c r="ADJ340" s="90"/>
      <c r="ADK340" s="90"/>
      <c r="ADL340" s="90"/>
      <c r="ADM340" s="90"/>
      <c r="ADN340" s="90"/>
      <c r="ADO340" s="90"/>
      <c r="ADP340" s="90"/>
      <c r="ADQ340" s="90"/>
      <c r="ADR340" s="90"/>
      <c r="ADS340" s="90"/>
      <c r="ADT340" s="90"/>
      <c r="ADU340" s="90"/>
      <c r="ADV340" s="90"/>
      <c r="ADW340" s="90"/>
      <c r="ADX340" s="90"/>
      <c r="ADY340" s="90"/>
      <c r="ADZ340" s="90"/>
      <c r="AEA340" s="90"/>
      <c r="AEB340" s="90"/>
      <c r="AEC340" s="90"/>
      <c r="AED340" s="90"/>
      <c r="AEE340" s="90"/>
      <c r="AEF340" s="90"/>
      <c r="AEG340" s="90"/>
      <c r="AEH340" s="90"/>
      <c r="AEI340" s="90"/>
      <c r="AEJ340" s="90"/>
      <c r="AEK340" s="90"/>
      <c r="AEL340" s="90"/>
      <c r="AEM340" s="90"/>
      <c r="AEN340" s="90"/>
      <c r="AEO340" s="90"/>
      <c r="AEP340" s="90"/>
      <c r="AEQ340" s="90"/>
      <c r="AER340" s="90"/>
      <c r="AES340" s="90"/>
      <c r="AET340" s="90"/>
      <c r="AEU340" s="90"/>
      <c r="AEV340" s="90"/>
      <c r="AEW340" s="90"/>
      <c r="AEX340" s="90"/>
      <c r="AEY340" s="90"/>
      <c r="AEZ340" s="90"/>
      <c r="AFA340" s="90"/>
      <c r="AFB340" s="90"/>
      <c r="AFC340" s="90"/>
      <c r="AFD340" s="90"/>
      <c r="AFE340" s="90"/>
      <c r="AFF340" s="90"/>
      <c r="AFG340" s="90"/>
      <c r="AFH340" s="90"/>
      <c r="AFI340" s="90"/>
      <c r="AFJ340" s="90"/>
      <c r="AFK340" s="90"/>
      <c r="AFL340" s="90"/>
      <c r="AFM340" s="90"/>
      <c r="AFN340" s="90"/>
      <c r="AFO340" s="90"/>
      <c r="AFP340" s="90"/>
      <c r="AFQ340" s="90"/>
      <c r="AFR340" s="90"/>
      <c r="AFS340" s="90"/>
      <c r="AFT340" s="90"/>
      <c r="AFU340" s="90"/>
      <c r="AFV340" s="90"/>
      <c r="AFW340" s="90"/>
      <c r="AFX340" s="90"/>
      <c r="AFY340" s="90"/>
      <c r="AFZ340" s="90"/>
      <c r="AGA340" s="90"/>
      <c r="AGB340" s="90"/>
      <c r="AGC340" s="90"/>
      <c r="AGD340" s="90"/>
      <c r="AGE340" s="90"/>
      <c r="AGF340" s="90"/>
      <c r="AGG340" s="90"/>
      <c r="AGH340" s="90"/>
      <c r="AGI340" s="90"/>
      <c r="AGJ340" s="90"/>
      <c r="AGK340" s="90"/>
      <c r="AGL340" s="90"/>
      <c r="AGM340" s="90"/>
      <c r="AGN340" s="90"/>
      <c r="AGO340" s="90"/>
      <c r="AGP340" s="90"/>
      <c r="AGQ340" s="90"/>
      <c r="AGR340" s="90"/>
      <c r="AGS340" s="90"/>
      <c r="AGT340" s="90"/>
      <c r="AGU340" s="90"/>
      <c r="AGV340" s="90"/>
      <c r="AGW340" s="90"/>
      <c r="AGX340" s="90"/>
      <c r="AGY340" s="90"/>
      <c r="AGZ340" s="90"/>
      <c r="AHA340" s="90"/>
      <c r="AHB340" s="90"/>
      <c r="AHC340" s="90"/>
      <c r="AHD340" s="90"/>
      <c r="AHE340" s="90"/>
      <c r="AHF340" s="90"/>
      <c r="AHG340" s="90"/>
      <c r="AHH340" s="90"/>
      <c r="AHI340" s="90"/>
      <c r="AHJ340" s="90"/>
      <c r="AHK340" s="90"/>
      <c r="AHL340" s="90"/>
      <c r="AHM340" s="90"/>
      <c r="AHN340" s="90"/>
      <c r="AHO340" s="90"/>
      <c r="AHP340" s="90"/>
      <c r="AHQ340" s="90"/>
      <c r="AHR340" s="90"/>
      <c r="AHS340" s="90"/>
      <c r="AHT340" s="90"/>
      <c r="AHU340" s="90"/>
      <c r="AHV340" s="90"/>
      <c r="AHW340" s="90"/>
      <c r="AHX340" s="90"/>
      <c r="AHY340" s="90"/>
      <c r="AHZ340" s="90"/>
      <c r="AIA340" s="90"/>
      <c r="AIB340" s="90"/>
      <c r="AIC340" s="90"/>
      <c r="AID340" s="90"/>
      <c r="AIE340" s="90"/>
      <c r="AIF340" s="90"/>
      <c r="AIG340" s="90"/>
      <c r="AIH340" s="90"/>
      <c r="AII340" s="90"/>
      <c r="AIJ340" s="90"/>
      <c r="AIK340" s="90"/>
      <c r="AIL340" s="90"/>
      <c r="AIM340" s="90"/>
      <c r="AIN340" s="90"/>
      <c r="AIO340" s="90"/>
      <c r="AIP340" s="90"/>
      <c r="AIQ340" s="90"/>
      <c r="AIR340" s="90"/>
      <c r="AIS340" s="90"/>
      <c r="AIT340" s="90"/>
      <c r="AIU340" s="90"/>
      <c r="AIV340" s="90"/>
      <c r="AIW340" s="90"/>
      <c r="AIX340" s="90"/>
      <c r="AIY340" s="90"/>
      <c r="AIZ340" s="90"/>
      <c r="AJA340" s="90"/>
      <c r="AJB340" s="90"/>
      <c r="AJC340" s="90"/>
      <c r="AJD340" s="90"/>
      <c r="AJE340" s="90"/>
      <c r="AJF340" s="90"/>
      <c r="AJG340" s="90"/>
      <c r="AJH340" s="90"/>
      <c r="AJI340" s="90"/>
      <c r="AJJ340" s="90"/>
      <c r="AJK340" s="90"/>
      <c r="AJL340" s="90"/>
      <c r="AJM340" s="90"/>
      <c r="AJN340" s="90"/>
      <c r="AJO340" s="90"/>
      <c r="AJP340" s="90"/>
      <c r="AJQ340" s="90"/>
      <c r="AJR340" s="90"/>
      <c r="AJS340" s="90"/>
      <c r="AJT340" s="90"/>
      <c r="AJU340" s="90"/>
      <c r="AJV340" s="90"/>
      <c r="AJW340" s="90"/>
      <c r="AJX340" s="90"/>
      <c r="AJY340" s="90"/>
      <c r="AJZ340" s="90"/>
      <c r="AKA340" s="90"/>
      <c r="AKB340" s="90"/>
      <c r="AKC340" s="90"/>
      <c r="AKD340" s="90"/>
      <c r="AKE340" s="90"/>
      <c r="AKF340" s="90"/>
      <c r="AKG340" s="90"/>
      <c r="AKH340" s="90"/>
      <c r="AKI340" s="90"/>
      <c r="AKJ340" s="90"/>
      <c r="AKK340" s="90"/>
      <c r="AKL340" s="90"/>
      <c r="AKM340" s="90"/>
      <c r="AKN340" s="90"/>
      <c r="AKO340" s="90"/>
      <c r="AKP340" s="90"/>
      <c r="AKQ340" s="90"/>
      <c r="AKR340" s="90"/>
      <c r="AKS340" s="90"/>
      <c r="AKT340" s="90"/>
      <c r="AKU340" s="90"/>
      <c r="AKV340" s="90"/>
      <c r="AKW340" s="90"/>
      <c r="AKX340" s="90"/>
      <c r="AKY340" s="90"/>
      <c r="AKZ340" s="90"/>
      <c r="ALA340" s="90"/>
      <c r="ALB340" s="90"/>
      <c r="ALC340" s="90"/>
      <c r="ALD340" s="90"/>
      <c r="ALE340" s="90"/>
      <c r="ALF340" s="90"/>
      <c r="ALG340" s="90"/>
      <c r="ALH340" s="90"/>
      <c r="ALI340" s="90"/>
      <c r="ALJ340" s="90"/>
      <c r="ALK340" s="90"/>
      <c r="ALL340" s="90"/>
      <c r="ALM340" s="90"/>
      <c r="ALN340" s="90"/>
      <c r="ALO340" s="90"/>
      <c r="ALP340" s="90"/>
      <c r="ALQ340" s="90"/>
      <c r="ALR340" s="90"/>
      <c r="ALS340" s="90"/>
      <c r="ALT340" s="90"/>
      <c r="ALU340" s="90"/>
      <c r="ALV340" s="90"/>
      <c r="ALW340" s="90"/>
      <c r="ALX340" s="90"/>
      <c r="ALY340" s="90"/>
      <c r="ALZ340" s="90"/>
      <c r="AMA340" s="90"/>
      <c r="AMB340" s="90"/>
      <c r="AMC340" s="90"/>
      <c r="AMD340" s="90"/>
      <c r="AME340" s="90"/>
      <c r="AMF340" s="90"/>
      <c r="AMG340" s="90"/>
      <c r="AMH340" s="90"/>
    </row>
    <row r="341" spans="1:1022" ht="83.25" customHeight="1" x14ac:dyDescent="0.3">
      <c r="A341" s="430">
        <v>119</v>
      </c>
      <c r="B341" s="433" t="s">
        <v>712</v>
      </c>
      <c r="C341" s="367"/>
      <c r="D341" s="433" t="s">
        <v>81</v>
      </c>
      <c r="E341" s="433" t="s">
        <v>82</v>
      </c>
      <c r="F341" s="427"/>
      <c r="G341" s="424"/>
      <c r="H341" s="368"/>
      <c r="I341" s="425"/>
      <c r="J341" s="136" t="s">
        <v>735</v>
      </c>
      <c r="K341" s="137" t="s">
        <v>1773</v>
      </c>
      <c r="L341" s="425"/>
      <c r="M341" s="425"/>
      <c r="N341" s="426"/>
      <c r="O341" s="369"/>
      <c r="P341" s="391"/>
      <c r="Q341" s="385"/>
      <c r="R341" s="393"/>
      <c r="S341" s="394"/>
      <c r="T341" s="385"/>
      <c r="U341" s="386"/>
      <c r="V341" s="136" t="s">
        <v>112</v>
      </c>
      <c r="W341" s="116" t="s">
        <v>1774</v>
      </c>
      <c r="X341" s="117" t="s">
        <v>1775</v>
      </c>
      <c r="Y341" s="118" t="s">
        <v>1776</v>
      </c>
      <c r="Z341" s="119" t="s">
        <v>95</v>
      </c>
      <c r="AA341" s="120" t="str">
        <f t="shared" si="454"/>
        <v>Probabilidad</v>
      </c>
      <c r="AB341" s="121" t="s">
        <v>727</v>
      </c>
      <c r="AC341" s="121" t="s">
        <v>728</v>
      </c>
      <c r="AD341" s="122" t="str">
        <f t="shared" si="452"/>
        <v>40%</v>
      </c>
      <c r="AE341" s="121" t="s">
        <v>729</v>
      </c>
      <c r="AF341" s="121" t="s">
        <v>730</v>
      </c>
      <c r="AG341" s="121" t="s">
        <v>731</v>
      </c>
      <c r="AH341" s="123">
        <f>IFERROR(IF(AND(AA340="Probabilidad",AA341="Probabilidad"),(AI340-(+AI340*AD341)),IF(AND(AA341="Probabilidad",AA340="Impacto"),(AI340-(+AI340*AD341)),IF(AA341="Impacto",AI340,""))),"")</f>
        <v>0.252</v>
      </c>
      <c r="AI341" s="122">
        <f t="shared" si="453"/>
        <v>0.252</v>
      </c>
      <c r="AJ341" s="387"/>
      <c r="AK341" s="388"/>
      <c r="AL341" s="124">
        <f t="shared" ref="AL341:AL346" si="463">IFERROR(IF(AND(AA340="Impacto",AA341="Impacto"),(AL340-(+AL340*AD341)),IF(AND(AA341="Impacto",AA340="Probabilidad"),(AL340-(+AL340*AD341)),IF(AA341="Probabilidad",AL340,""))),"")</f>
        <v>1</v>
      </c>
      <c r="AM341" s="389"/>
      <c r="AN341" s="388"/>
      <c r="AO341" s="384"/>
      <c r="AP341" s="367"/>
      <c r="AQ341" s="120" t="s">
        <v>118</v>
      </c>
      <c r="AR341" s="119" t="s">
        <v>1777</v>
      </c>
      <c r="AS341" s="119" t="s">
        <v>95</v>
      </c>
      <c r="AT341" s="126" t="s">
        <v>1778</v>
      </c>
      <c r="AU341" s="127" t="s">
        <v>733</v>
      </c>
      <c r="AV341" s="371"/>
      <c r="AW341" s="142" t="s">
        <v>112</v>
      </c>
      <c r="AX341" s="38" t="s">
        <v>2866</v>
      </c>
      <c r="AY341" s="271" t="s">
        <v>3687</v>
      </c>
      <c r="AZ341" s="271" t="s">
        <v>3067</v>
      </c>
      <c r="BA341" s="143" t="s">
        <v>118</v>
      </c>
      <c r="BB341" s="253" t="s">
        <v>2866</v>
      </c>
      <c r="BC341" s="271" t="s">
        <v>3181</v>
      </c>
      <c r="BD341" s="271" t="s">
        <v>3067</v>
      </c>
      <c r="BE341" s="373"/>
      <c r="BF341" s="373"/>
      <c r="BG341" s="373"/>
      <c r="BH341" s="131"/>
    </row>
    <row r="342" spans="1:1022" ht="79.5" customHeight="1" x14ac:dyDescent="0.3">
      <c r="A342" s="430">
        <v>119</v>
      </c>
      <c r="B342" s="433" t="s">
        <v>712</v>
      </c>
      <c r="C342" s="367"/>
      <c r="D342" s="433" t="s">
        <v>81</v>
      </c>
      <c r="E342" s="433" t="s">
        <v>82</v>
      </c>
      <c r="F342" s="427"/>
      <c r="G342" s="424"/>
      <c r="H342" s="368"/>
      <c r="I342" s="425"/>
      <c r="J342" s="136" t="s">
        <v>741</v>
      </c>
      <c r="K342" s="137" t="s">
        <v>1779</v>
      </c>
      <c r="L342" s="425"/>
      <c r="M342" s="425"/>
      <c r="N342" s="426"/>
      <c r="O342" s="369"/>
      <c r="P342" s="391"/>
      <c r="Q342" s="385"/>
      <c r="R342" s="393"/>
      <c r="S342" s="394"/>
      <c r="T342" s="385"/>
      <c r="U342" s="386"/>
      <c r="V342" s="136" t="s">
        <v>124</v>
      </c>
      <c r="W342" s="116" t="s">
        <v>1780</v>
      </c>
      <c r="X342" s="117" t="s">
        <v>1781</v>
      </c>
      <c r="Y342" s="118" t="s">
        <v>1776</v>
      </c>
      <c r="Z342" s="119" t="s">
        <v>95</v>
      </c>
      <c r="AA342" s="120" t="str">
        <f t="shared" si="454"/>
        <v>Probabilidad</v>
      </c>
      <c r="AB342" s="121" t="s">
        <v>727</v>
      </c>
      <c r="AC342" s="121" t="s">
        <v>728</v>
      </c>
      <c r="AD342" s="122" t="str">
        <f t="shared" si="452"/>
        <v>40%</v>
      </c>
      <c r="AE342" s="121" t="s">
        <v>729</v>
      </c>
      <c r="AF342" s="121" t="s">
        <v>730</v>
      </c>
      <c r="AG342" s="121" t="s">
        <v>731</v>
      </c>
      <c r="AH342" s="123">
        <f t="shared" ref="AH342:AH346" si="464">IFERROR(IF(AND(AA341="Probabilidad",AA342="Probabilidad"),(AI341-(+AI341*AD342)),IF(AND(AA342="Probabilidad",AA341="Impacto"),(AI341-(+AI341*AD342)),IF(AA342="Impacto",AI341,""))),"")</f>
        <v>0.1512</v>
      </c>
      <c r="AI342" s="122">
        <f t="shared" si="453"/>
        <v>0.1512</v>
      </c>
      <c r="AJ342" s="387"/>
      <c r="AK342" s="388"/>
      <c r="AL342" s="124">
        <f t="shared" si="463"/>
        <v>1</v>
      </c>
      <c r="AM342" s="389"/>
      <c r="AN342" s="388"/>
      <c r="AO342" s="384"/>
      <c r="AP342" s="367"/>
      <c r="AQ342" s="120" t="s">
        <v>128</v>
      </c>
      <c r="AR342" s="119" t="s">
        <v>1782</v>
      </c>
      <c r="AS342" s="119" t="s">
        <v>95</v>
      </c>
      <c r="AT342" s="126" t="s">
        <v>1783</v>
      </c>
      <c r="AU342" s="127" t="s">
        <v>733</v>
      </c>
      <c r="AV342" s="371"/>
      <c r="AW342" s="142" t="s">
        <v>124</v>
      </c>
      <c r="AX342" s="38" t="s">
        <v>2866</v>
      </c>
      <c r="AY342" s="271" t="s">
        <v>3688</v>
      </c>
      <c r="AZ342" s="271" t="s">
        <v>3067</v>
      </c>
      <c r="BA342" s="143" t="s">
        <v>128</v>
      </c>
      <c r="BB342" s="253" t="s">
        <v>2866</v>
      </c>
      <c r="BC342" s="271" t="s">
        <v>3182</v>
      </c>
      <c r="BD342" s="271" t="s">
        <v>3067</v>
      </c>
      <c r="BE342" s="373"/>
      <c r="BF342" s="373"/>
      <c r="BG342" s="373"/>
      <c r="BH342" s="131"/>
    </row>
    <row r="343" spans="1:1022" ht="87.75" customHeight="1" x14ac:dyDescent="0.3">
      <c r="A343" s="430">
        <v>119</v>
      </c>
      <c r="B343" s="433" t="s">
        <v>712</v>
      </c>
      <c r="C343" s="367"/>
      <c r="D343" s="433" t="s">
        <v>81</v>
      </c>
      <c r="E343" s="433" t="s">
        <v>82</v>
      </c>
      <c r="F343" s="427"/>
      <c r="G343" s="424"/>
      <c r="H343" s="368"/>
      <c r="I343" s="425"/>
      <c r="J343" s="136" t="s">
        <v>749</v>
      </c>
      <c r="K343" s="137" t="s">
        <v>1784</v>
      </c>
      <c r="L343" s="425"/>
      <c r="M343" s="425"/>
      <c r="N343" s="426"/>
      <c r="O343" s="369"/>
      <c r="P343" s="391"/>
      <c r="Q343" s="385"/>
      <c r="R343" s="393"/>
      <c r="S343" s="394"/>
      <c r="T343" s="385"/>
      <c r="U343" s="386"/>
      <c r="V343" s="136" t="s">
        <v>131</v>
      </c>
      <c r="W343" s="116" t="s">
        <v>1785</v>
      </c>
      <c r="X343" s="117" t="s">
        <v>1786</v>
      </c>
      <c r="Y343" s="118" t="s">
        <v>1776</v>
      </c>
      <c r="Z343" s="119" t="s">
        <v>95</v>
      </c>
      <c r="AA343" s="120" t="str">
        <f t="shared" si="454"/>
        <v>Probabilidad</v>
      </c>
      <c r="AB343" s="121" t="s">
        <v>727</v>
      </c>
      <c r="AC343" s="121" t="s">
        <v>728</v>
      </c>
      <c r="AD343" s="122" t="str">
        <f t="shared" si="452"/>
        <v>40%</v>
      </c>
      <c r="AE343" s="121" t="s">
        <v>729</v>
      </c>
      <c r="AF343" s="121" t="s">
        <v>730</v>
      </c>
      <c r="AG343" s="121" t="s">
        <v>731</v>
      </c>
      <c r="AH343" s="123">
        <f t="shared" si="464"/>
        <v>9.0719999999999995E-2</v>
      </c>
      <c r="AI343" s="122">
        <f t="shared" si="453"/>
        <v>9.0719999999999995E-2</v>
      </c>
      <c r="AJ343" s="387"/>
      <c r="AK343" s="388"/>
      <c r="AL343" s="124">
        <f t="shared" si="463"/>
        <v>1</v>
      </c>
      <c r="AM343" s="389"/>
      <c r="AN343" s="388"/>
      <c r="AO343" s="384"/>
      <c r="AP343" s="367"/>
      <c r="AQ343" s="120" t="s">
        <v>136</v>
      </c>
      <c r="AR343" s="119" t="s">
        <v>1787</v>
      </c>
      <c r="AS343" s="119" t="s">
        <v>95</v>
      </c>
      <c r="AT343" s="126" t="s">
        <v>1788</v>
      </c>
      <c r="AU343" s="127" t="s">
        <v>733</v>
      </c>
      <c r="AV343" s="371"/>
      <c r="AW343" s="142" t="s">
        <v>131</v>
      </c>
      <c r="AX343" s="38" t="s">
        <v>2866</v>
      </c>
      <c r="AY343" s="271" t="s">
        <v>3689</v>
      </c>
      <c r="AZ343" s="271" t="s">
        <v>3067</v>
      </c>
      <c r="BA343" s="143" t="s">
        <v>136</v>
      </c>
      <c r="BB343" s="253" t="s">
        <v>2866</v>
      </c>
      <c r="BC343" s="271" t="s">
        <v>3183</v>
      </c>
      <c r="BD343" s="271" t="s">
        <v>3067</v>
      </c>
      <c r="BE343" s="373"/>
      <c r="BF343" s="373"/>
      <c r="BG343" s="373"/>
      <c r="BH343" s="131"/>
    </row>
    <row r="344" spans="1:1022" ht="18.95" customHeight="1" x14ac:dyDescent="0.3">
      <c r="A344" s="430">
        <v>119</v>
      </c>
      <c r="B344" s="433" t="s">
        <v>712</v>
      </c>
      <c r="C344" s="367"/>
      <c r="D344" s="433" t="s">
        <v>81</v>
      </c>
      <c r="E344" s="433" t="s">
        <v>82</v>
      </c>
      <c r="F344" s="427"/>
      <c r="G344" s="424"/>
      <c r="H344" s="368"/>
      <c r="I344" s="425"/>
      <c r="J344" s="136" t="s">
        <v>756</v>
      </c>
      <c r="K344" s="137"/>
      <c r="L344" s="425"/>
      <c r="M344" s="425"/>
      <c r="N344" s="426"/>
      <c r="O344" s="369"/>
      <c r="P344" s="391"/>
      <c r="Q344" s="385"/>
      <c r="R344" s="393"/>
      <c r="S344" s="394"/>
      <c r="T344" s="385"/>
      <c r="U344" s="386"/>
      <c r="V344" s="136" t="s">
        <v>139</v>
      </c>
      <c r="W344" s="116"/>
      <c r="X344" s="117"/>
      <c r="Y344" s="118"/>
      <c r="Z344" s="116"/>
      <c r="AA344" s="120" t="str">
        <f t="shared" si="454"/>
        <v/>
      </c>
      <c r="AB344" s="121"/>
      <c r="AC344" s="121"/>
      <c r="AD344" s="122" t="str">
        <f t="shared" si="452"/>
        <v/>
      </c>
      <c r="AE344" s="121"/>
      <c r="AF344" s="121"/>
      <c r="AG344" s="121"/>
      <c r="AH344" s="123" t="str">
        <f t="shared" si="464"/>
        <v/>
      </c>
      <c r="AI344" s="122" t="str">
        <f t="shared" si="453"/>
        <v/>
      </c>
      <c r="AJ344" s="387"/>
      <c r="AK344" s="388"/>
      <c r="AL344" s="124" t="str">
        <f t="shared" si="463"/>
        <v/>
      </c>
      <c r="AM344" s="389"/>
      <c r="AN344" s="388"/>
      <c r="AO344" s="384"/>
      <c r="AP344" s="367"/>
      <c r="AQ344" s="120" t="s">
        <v>145</v>
      </c>
      <c r="AR344" s="119"/>
      <c r="AS344" s="119"/>
      <c r="AT344" s="126"/>
      <c r="AU344" s="119"/>
      <c r="AV344" s="371"/>
      <c r="AW344" s="142" t="s">
        <v>139</v>
      </c>
      <c r="AX344" s="128"/>
      <c r="AY344" s="129"/>
      <c r="AZ344" s="130"/>
      <c r="BA344" s="143" t="s">
        <v>145</v>
      </c>
      <c r="BB344" s="128"/>
      <c r="BC344" s="128"/>
      <c r="BD344" s="128"/>
      <c r="BE344" s="373"/>
      <c r="BF344" s="373"/>
      <c r="BG344" s="373"/>
      <c r="BH344" s="131"/>
    </row>
    <row r="345" spans="1:1022" ht="18.95" customHeight="1" x14ac:dyDescent="0.3">
      <c r="A345" s="430">
        <v>119</v>
      </c>
      <c r="B345" s="433" t="s">
        <v>712</v>
      </c>
      <c r="C345" s="367"/>
      <c r="D345" s="433" t="s">
        <v>81</v>
      </c>
      <c r="E345" s="433" t="s">
        <v>82</v>
      </c>
      <c r="F345" s="427"/>
      <c r="G345" s="424"/>
      <c r="H345" s="368"/>
      <c r="I345" s="425"/>
      <c r="J345" s="136" t="s">
        <v>757</v>
      </c>
      <c r="K345" s="137"/>
      <c r="L345" s="425"/>
      <c r="M345" s="425"/>
      <c r="N345" s="426"/>
      <c r="O345" s="369"/>
      <c r="P345" s="391"/>
      <c r="Q345" s="385"/>
      <c r="R345" s="393"/>
      <c r="S345" s="394"/>
      <c r="T345" s="385"/>
      <c r="U345" s="386"/>
      <c r="V345" s="136" t="s">
        <v>150</v>
      </c>
      <c r="W345" s="116"/>
      <c r="X345" s="117"/>
      <c r="Y345" s="118"/>
      <c r="Z345" s="116"/>
      <c r="AA345" s="120" t="str">
        <f t="shared" si="454"/>
        <v/>
      </c>
      <c r="AB345" s="121"/>
      <c r="AC345" s="121"/>
      <c r="AD345" s="122" t="str">
        <f t="shared" si="452"/>
        <v/>
      </c>
      <c r="AE345" s="121"/>
      <c r="AF345" s="121"/>
      <c r="AG345" s="121"/>
      <c r="AH345" s="123" t="str">
        <f t="shared" si="464"/>
        <v/>
      </c>
      <c r="AI345" s="122" t="str">
        <f t="shared" si="453"/>
        <v/>
      </c>
      <c r="AJ345" s="387"/>
      <c r="AK345" s="388"/>
      <c r="AL345" s="124" t="str">
        <f t="shared" si="463"/>
        <v/>
      </c>
      <c r="AM345" s="389"/>
      <c r="AN345" s="388"/>
      <c r="AO345" s="384"/>
      <c r="AP345" s="367"/>
      <c r="AQ345" s="120" t="s">
        <v>155</v>
      </c>
      <c r="AR345" s="119"/>
      <c r="AS345" s="119"/>
      <c r="AT345" s="126"/>
      <c r="AU345" s="119"/>
      <c r="AV345" s="371"/>
      <c r="AW345" s="142" t="s">
        <v>150</v>
      </c>
      <c r="AX345" s="128"/>
      <c r="AY345" s="129"/>
      <c r="AZ345" s="130"/>
      <c r="BA345" s="143" t="s">
        <v>155</v>
      </c>
      <c r="BB345" s="128"/>
      <c r="BC345" s="128"/>
      <c r="BD345" s="128"/>
      <c r="BE345" s="373"/>
      <c r="BF345" s="373"/>
      <c r="BG345" s="373"/>
      <c r="BH345" s="131"/>
    </row>
    <row r="346" spans="1:1022" ht="23.1" customHeight="1" x14ac:dyDescent="0.3">
      <c r="A346" s="431">
        <v>119</v>
      </c>
      <c r="B346" s="434" t="s">
        <v>712</v>
      </c>
      <c r="C346" s="367"/>
      <c r="D346" s="434" t="s">
        <v>81</v>
      </c>
      <c r="E346" s="434" t="s">
        <v>82</v>
      </c>
      <c r="F346" s="427"/>
      <c r="G346" s="424"/>
      <c r="H346" s="368"/>
      <c r="I346" s="425"/>
      <c r="J346" s="136" t="s">
        <v>758</v>
      </c>
      <c r="K346" s="137"/>
      <c r="L346" s="425"/>
      <c r="M346" s="425"/>
      <c r="N346" s="426"/>
      <c r="O346" s="369"/>
      <c r="P346" s="392"/>
      <c r="Q346" s="385"/>
      <c r="R346" s="393"/>
      <c r="S346" s="394"/>
      <c r="T346" s="385"/>
      <c r="U346" s="386"/>
      <c r="V346" s="136" t="s">
        <v>161</v>
      </c>
      <c r="W346" s="116"/>
      <c r="X346" s="117"/>
      <c r="Y346" s="118"/>
      <c r="Z346" s="116"/>
      <c r="AA346" s="120" t="str">
        <f t="shared" si="454"/>
        <v/>
      </c>
      <c r="AB346" s="121"/>
      <c r="AC346" s="121"/>
      <c r="AD346" s="122" t="str">
        <f t="shared" si="452"/>
        <v/>
      </c>
      <c r="AE346" s="121"/>
      <c r="AF346" s="121"/>
      <c r="AG346" s="121"/>
      <c r="AH346" s="123" t="str">
        <f t="shared" si="464"/>
        <v/>
      </c>
      <c r="AI346" s="122" t="str">
        <f t="shared" si="453"/>
        <v/>
      </c>
      <c r="AJ346" s="387"/>
      <c r="AK346" s="388"/>
      <c r="AL346" s="124" t="str">
        <f t="shared" si="463"/>
        <v/>
      </c>
      <c r="AM346" s="389"/>
      <c r="AN346" s="388"/>
      <c r="AO346" s="384"/>
      <c r="AP346" s="367"/>
      <c r="AQ346" s="120" t="s">
        <v>162</v>
      </c>
      <c r="AR346" s="119"/>
      <c r="AS346" s="119"/>
      <c r="AT346" s="126"/>
      <c r="AU346" s="119"/>
      <c r="AV346" s="372"/>
      <c r="AW346" s="142" t="s">
        <v>161</v>
      </c>
      <c r="AX346" s="128"/>
      <c r="AY346" s="129"/>
      <c r="AZ346" s="130"/>
      <c r="BA346" s="143" t="s">
        <v>162</v>
      </c>
      <c r="BB346" s="128"/>
      <c r="BC346" s="128"/>
      <c r="BD346" s="128"/>
      <c r="BE346" s="373"/>
      <c r="BF346" s="373"/>
      <c r="BG346" s="373"/>
      <c r="BH346" s="131"/>
    </row>
    <row r="347" spans="1:1022" s="144" customFormat="1" ht="89.25" customHeight="1" x14ac:dyDescent="0.25">
      <c r="A347" s="429">
        <v>121</v>
      </c>
      <c r="B347" s="432" t="s">
        <v>712</v>
      </c>
      <c r="C347" s="367" t="s">
        <v>713</v>
      </c>
      <c r="D347" s="432" t="s">
        <v>81</v>
      </c>
      <c r="E347" s="432" t="s">
        <v>82</v>
      </c>
      <c r="F347" s="427" t="s">
        <v>83</v>
      </c>
      <c r="G347" s="424" t="s">
        <v>1789</v>
      </c>
      <c r="H347" s="368" t="str">
        <f>IF(B347="Seguridad_Información","Posibilidad de "&amp;C347&amp;"con "&amp;M347&amp;" "&amp;"por"&amp;" "&amp;I347&amp;" "&amp;"debido a"&amp;" "&amp;L347,"Posibilidad de"&amp;" "&amp;M347&amp;" "&amp;"por"&amp;" "&amp;I347&amp;" debido a"&amp;" "&amp;L347)</f>
        <v>Posibilidad de Afectación Económica y Reputacional por inconsistencias en el proceso de desvinculación de los trabajadores, aprendices, judicantes y practicantes de la entidad.  debido a  falencias en la ejecución, seguimiento y control en el proceso</v>
      </c>
      <c r="I347" s="425" t="s">
        <v>1790</v>
      </c>
      <c r="J347" s="136" t="s">
        <v>717</v>
      </c>
      <c r="K347" s="137" t="s">
        <v>1791</v>
      </c>
      <c r="L347" s="468" t="s">
        <v>1792</v>
      </c>
      <c r="M347" s="425" t="s">
        <v>763</v>
      </c>
      <c r="N347" s="426" t="s">
        <v>1793</v>
      </c>
      <c r="O347" s="369" t="s">
        <v>722</v>
      </c>
      <c r="P347" s="390" t="str">
        <f>IF(OR($O347=[3]Tabla_Probabilidad!$D$30,$O347=[3]Tabla_Probabilidad!$D$32,$O347=[3]Tabla_Probabilidad!$J$32),"Muy Baja",IF(OR($O347=[3]Tabla_Probabilidad!$E$30,$O347=[3]Tabla_Probabilidad!$E$32,$O347=[3]Tabla_Probabilidad!$K$32),"Baja",IF(OR($O347=[3]Tabla_Probabilidad!$F$30,$O347=[3]Tabla_Probabilidad!$F$32,$O347=[3]Tabla_Probabilidad!$L$32),"Media",IF(OR($O347=[3]Tabla_Probabilidad!$G$30,$O347=[3]Tabla_Probabilidad!$G$32,$O347=[3]Tabla_Probabilidad!$M$32),"Alta",IF(OR($O347=[3]Tabla_Probabilidad!$H$30,$O347=[3]Tabla_Probabilidad!$H$32,$O347=[3]Tabla_Probabilidad!$N$32),"Muy Alta","")))))</f>
        <v>Media</v>
      </c>
      <c r="Q347" s="385">
        <f t="shared" ref="Q347" si="465">IF(P347="","",IF(P347="Muy Baja",0.2,IF(P347="Baja",0.4,IF(P347="Media",0.6,IF(P347="Alta",0.8,IF(P347="Muy Alta",1,))))))</f>
        <v>0.6</v>
      </c>
      <c r="R347" s="393" t="s">
        <v>849</v>
      </c>
      <c r="S347" s="394" t="str">
        <f>IF(OR($R347=[3]Tabla_Impacto!$D$24,$R347=[3]Tabla_Impacto!$D$27,$R347=[3]Tabla_Impacto!$J$24,$R347=[3]Tabla_Impacto!$P$26,$R347=[3]Tabla_Impacto!$V$26,$R347=[3]Tabla_Impacto!$AB$26),"Leve",IF(OR($R347=[3]Tabla_Impacto!$E$24,$R347=[3]Tabla_Impacto!$E$27,$R347=[3]Tabla_Impacto!$K$24,$R347=[3]Tabla_Impacto!$Q$26,$R347=[3]Tabla_Impacto!$W$26,$R347=[3]Tabla_Impacto!$AC$26),"Menor",IF(OR($R347=[3]Tabla_Impacto!$F$24,$R347=[3]Tabla_Impacto!$F$27,$R347=[3]Tabla_Impacto!$L$24,$R347=[3]Tabla_Impacto!$R$26,$R347=[3]Tabla_Impacto!$X$26,$R347=[3]Tabla_Impacto!$AD$26),"Moderado",IF(OR($R347=[3]Tabla_Impacto!$G$24,$R347=[3]Tabla_Impacto!$G$27,$R347=[3]Tabla_Impacto!$M$24,$R347=[3]Tabla_Impacto!$S$26,$R347=[3]Tabla_Impacto!$Y$26,$R347=[3]Tabla_Impacto!$AE$26),"Mayor",IF(OR($R347=[3]Tabla_Impacto!$H$24,$R347=[3]Tabla_Impacto!$H$27,$R347=[3]Tabla_Impacto!$N$24,$R347=[3]Tabla_Impacto!$T$26,$R347=[3]Tabla_Impacto!$Z$26,$R347=[3]Tabla_Impacto!$AF$26),"Catastrófico","")))))</f>
        <v>Menor</v>
      </c>
      <c r="T347" s="385">
        <f t="shared" ref="T347" si="466">IF(S347="","",IF(S347="Leve",0.2,IF(S347="Menor",0.4,IF(S347="Moderado",0.6,IF(S347="Mayor",0.8,IF(S347="Catastrófico",1,))))))</f>
        <v>0.4</v>
      </c>
      <c r="U347" s="386" t="str">
        <f t="shared" ref="U347" si="467">IF(OR(AND(P347="Muy Baja",S347="Leve"),AND(P347="Muy Baja",S347="Menor"),AND(P347="Baja",S347="Leve")),"Bajo",IF(OR(AND(P347="Muy baja",S347="Moderado"),AND(P347="Baja",S347="Menor"),AND(P347="Baja",S347="Moderado"),AND(P347="Media",S347="Leve"),AND(P347="Media",S347="Menor"),AND(P347="Media",S347="Moderado"),AND(P347="Alta",S347="Leve"),AND(P347="Alta",S347="Menor")),"Moderado",IF(OR(AND(P347="Muy Baja",S347="Mayor"),AND(P347="Baja",S347="Mayor"),AND(P347="Media",S347="Mayor"),AND(P347="Alta",S347="Moderado"),AND(P347="Alta",S347="Mayor"),AND(P347="Muy Alta",S347="Leve"),AND(P347="Muy Alta",S347="Menor"),AND(P347="Muy Alta",S347="Moderado"),AND(P347="Muy Alta",S347="Mayor")),"Alto",IF(OR(AND(P347="Muy Baja",S347="Catastrófico"),AND(P347="Baja",S347="Catastrófico"),AND(P347="Media",S347="Catastrófico"),AND(P347="Alta",S347="Catastrófico"),AND(P347="Muy Alta",S347="Catastrófico")),"Extremo",""))))</f>
        <v>Moderado</v>
      </c>
      <c r="V347" s="136" t="s">
        <v>91</v>
      </c>
      <c r="W347" s="116" t="s">
        <v>1794</v>
      </c>
      <c r="X347" s="117" t="s">
        <v>1795</v>
      </c>
      <c r="Y347" s="118" t="s">
        <v>1796</v>
      </c>
      <c r="Z347" s="119" t="s">
        <v>95</v>
      </c>
      <c r="AA347" s="120" t="str">
        <f t="shared" si="454"/>
        <v>Probabilidad</v>
      </c>
      <c r="AB347" s="121" t="s">
        <v>727</v>
      </c>
      <c r="AC347" s="121" t="s">
        <v>728</v>
      </c>
      <c r="AD347" s="122" t="str">
        <f t="shared" si="452"/>
        <v>40%</v>
      </c>
      <c r="AE347" s="121" t="s">
        <v>729</v>
      </c>
      <c r="AF347" s="121" t="s">
        <v>730</v>
      </c>
      <c r="AG347" s="121" t="s">
        <v>731</v>
      </c>
      <c r="AH347" s="123">
        <f>IFERROR(IF(AA347="Probabilidad",(Q347-(+Q347*AD347)),IF(AA347="Impacto",Q347,"")),"")</f>
        <v>0.36</v>
      </c>
      <c r="AI347" s="122">
        <f t="shared" si="453"/>
        <v>0.36</v>
      </c>
      <c r="AJ347" s="387" t="str">
        <f t="shared" ref="AJ347" si="468">IFERROR(IF(AK347="","",IF(AK347&lt;=0.2,"Muy Baja",IF(AK347&lt;=0.4,"Baja",IF(AK347&lt;=0.6,"Media",IF(AK347&lt;=0.8,"Alta","Muy Alta"))))),"")</f>
        <v>Muy Baja</v>
      </c>
      <c r="AK347" s="388">
        <f t="shared" ref="AK347" si="469">IFERROR(LOOKUP(MAX(AI347:AI353)+1,(AI347:AI353)),"")</f>
        <v>5.4431999999999994E-2</v>
      </c>
      <c r="AL347" s="124">
        <f>IFERROR(IF(AA347="Impacto",(T347-(+T347*AD347)),IF(AA347="Probabilidad",T347,"")),"")</f>
        <v>0.4</v>
      </c>
      <c r="AM347" s="389" t="str">
        <f t="shared" ref="AM347" si="470">IFERROR(IF(AN347="","",IF(AN347&lt;=0.2,"Leve",IF(AN347&lt;=0.4,"Menor",IF(AN347&lt;=0.6,"Moderado",IF(AN347&lt;=0.8,"Mayor","Catastrófico"))))),"")</f>
        <v>Menor</v>
      </c>
      <c r="AN347" s="388">
        <f t="shared" ref="AN347" si="471">IFERROR(LOOKUP(MAX(AL347:AL353)+1,(AL347:AL353)),"")</f>
        <v>0.4</v>
      </c>
      <c r="AO347" s="384" t="str">
        <f t="shared" ref="AO347" si="472">IFERROR(IF(OR(AND(AJ347="Muy Baja",AM347="Leve"),AND(AJ347="Muy Baja",AM347="Menor"),AND(AJ347="Baja",AM347="Leve")),"Bajo",IF(OR(AND(AJ347="Muy baja",AM347="Moderado"),AND(AJ347="Baja",AM347="Menor"),AND(AJ347="Baja",AM347="Moderado"),AND(AJ347="Media",AM347="Leve"),AND(AJ347="Media",AM347="Menor"),AND(AJ347="Media",AM347="Moderado"),AND(AJ347="Alta",AM347="Leve"),AND(AJ347="Alta",AM347="Menor")),"Moderado",IF(OR(AND(AJ347="Muy Baja",AM347="Mayor"),AND(AJ347="Baja",AM347="Mayor"),AND(AJ347="Media",AM347="Mayor"),AND(AJ347="Alta",AM347="Moderado"),AND(AJ347="Alta",AM347="Mayor"),AND(AJ347="Muy Alta",AM347="Leve"),AND(AJ347="Muy Alta",AM347="Menor"),AND(AJ347="Muy Alta",AM347="Moderado"),AND(AJ347="Muy Alta",AM347="Mayor")),"Alto",IF(OR(AND(AJ347="Muy Baja",AM347="Catastrófico"),AND(AJ347="Baja",AM347="Catastrófico"),AND(AJ347="Media",AM347="Catastrófico"),AND(AJ347="Alta",AM347="Catastrófico"),AND(AJ347="Muy Alta",AM347="Catastrófico")),"Extremo","")))),"")</f>
        <v>Bajo</v>
      </c>
      <c r="AP347" s="367" t="s">
        <v>821</v>
      </c>
      <c r="AQ347" s="120" t="s">
        <v>105</v>
      </c>
      <c r="AR347" s="134" t="s">
        <v>94</v>
      </c>
      <c r="AS347" s="134" t="s">
        <v>94</v>
      </c>
      <c r="AT347" s="134" t="s">
        <v>94</v>
      </c>
      <c r="AU347" s="134" t="s">
        <v>94</v>
      </c>
      <c r="AV347" s="370" t="s">
        <v>1797</v>
      </c>
      <c r="AW347" s="142" t="s">
        <v>91</v>
      </c>
      <c r="AX347" s="253" t="s">
        <v>2866</v>
      </c>
      <c r="AY347" s="271" t="s">
        <v>3690</v>
      </c>
      <c r="AZ347" s="271" t="s">
        <v>3691</v>
      </c>
      <c r="BA347" s="143" t="s">
        <v>105</v>
      </c>
      <c r="BB347" s="128"/>
      <c r="BC347" s="128"/>
      <c r="BD347" s="128"/>
      <c r="BE347" s="373" t="s">
        <v>2891</v>
      </c>
      <c r="BF347" s="494" t="s">
        <v>3255</v>
      </c>
      <c r="BG347" s="373" t="s">
        <v>3251</v>
      </c>
      <c r="BH347" s="131"/>
      <c r="BI347" s="90"/>
      <c r="BJ347" s="90"/>
      <c r="BK347" s="90"/>
      <c r="BL347" s="90"/>
      <c r="BM347" s="90"/>
      <c r="BN347" s="90"/>
      <c r="BO347" s="90"/>
      <c r="BP347" s="90"/>
      <c r="BQ347" s="90"/>
      <c r="BR347" s="90"/>
      <c r="BS347" s="90"/>
      <c r="BT347" s="90"/>
      <c r="BU347" s="90"/>
      <c r="BV347" s="90"/>
      <c r="BW347" s="90"/>
      <c r="BX347" s="90"/>
      <c r="BY347" s="90"/>
      <c r="BZ347" s="90"/>
      <c r="CA347" s="90"/>
      <c r="CB347" s="90"/>
      <c r="CC347" s="90"/>
      <c r="CD347" s="90"/>
      <c r="CE347" s="90"/>
      <c r="CF347" s="90"/>
      <c r="CG347" s="90"/>
      <c r="CH347" s="90"/>
      <c r="CI347" s="90"/>
      <c r="CJ347" s="90"/>
      <c r="CK347" s="90"/>
      <c r="CL347" s="90"/>
      <c r="CM347" s="90"/>
      <c r="CN347" s="90"/>
      <c r="CO347" s="90"/>
      <c r="CP347" s="90"/>
      <c r="CQ347" s="90"/>
      <c r="CR347" s="90"/>
      <c r="CS347" s="90"/>
      <c r="CT347" s="90"/>
      <c r="CU347" s="90"/>
      <c r="CV347" s="90"/>
      <c r="CW347" s="90"/>
      <c r="CX347" s="90"/>
      <c r="CY347" s="90"/>
      <c r="CZ347" s="90"/>
      <c r="DA347" s="90"/>
      <c r="DB347" s="90"/>
      <c r="DC347" s="90"/>
      <c r="DD347" s="90"/>
      <c r="DE347" s="90"/>
      <c r="DF347" s="90"/>
      <c r="DG347" s="90"/>
      <c r="DH347" s="90"/>
      <c r="DI347" s="90"/>
      <c r="DJ347" s="90"/>
      <c r="DK347" s="90"/>
      <c r="DL347" s="90"/>
      <c r="DM347" s="90"/>
      <c r="DN347" s="90"/>
      <c r="DO347" s="90"/>
      <c r="DP347" s="90"/>
      <c r="DQ347" s="90"/>
      <c r="DR347" s="90"/>
      <c r="DS347" s="90"/>
      <c r="DT347" s="90"/>
      <c r="DU347" s="90"/>
      <c r="DV347" s="90"/>
      <c r="DW347" s="90"/>
      <c r="DX347" s="90"/>
      <c r="DY347" s="90"/>
      <c r="DZ347" s="90"/>
      <c r="EA347" s="90"/>
      <c r="EB347" s="90"/>
      <c r="EC347" s="90"/>
      <c r="ED347" s="90"/>
      <c r="EE347" s="90"/>
      <c r="EF347" s="90"/>
      <c r="EG347" s="90"/>
      <c r="EH347" s="90"/>
      <c r="EI347" s="90"/>
      <c r="EJ347" s="90"/>
      <c r="EK347" s="90"/>
      <c r="EL347" s="90"/>
      <c r="EM347" s="90"/>
      <c r="EN347" s="90"/>
      <c r="EO347" s="90"/>
      <c r="EP347" s="90"/>
      <c r="EQ347" s="90"/>
      <c r="ER347" s="90"/>
      <c r="ES347" s="90"/>
      <c r="ET347" s="90"/>
      <c r="EU347" s="90"/>
      <c r="EV347" s="90"/>
      <c r="EW347" s="90"/>
      <c r="EX347" s="90"/>
      <c r="EY347" s="90"/>
      <c r="EZ347" s="90"/>
      <c r="FA347" s="90"/>
      <c r="FB347" s="90"/>
      <c r="FC347" s="90"/>
      <c r="FD347" s="90"/>
      <c r="FE347" s="90"/>
      <c r="FF347" s="90"/>
      <c r="FG347" s="90"/>
      <c r="FH347" s="90"/>
      <c r="FI347" s="90"/>
      <c r="FJ347" s="90"/>
      <c r="FK347" s="90"/>
      <c r="FL347" s="90"/>
      <c r="FM347" s="90"/>
      <c r="FN347" s="90"/>
      <c r="FO347" s="90"/>
      <c r="FP347" s="90"/>
      <c r="FQ347" s="90"/>
      <c r="FR347" s="90"/>
      <c r="FS347" s="90"/>
      <c r="FT347" s="90"/>
      <c r="FU347" s="90"/>
      <c r="FV347" s="90"/>
      <c r="FW347" s="90"/>
      <c r="FX347" s="90"/>
      <c r="FY347" s="90"/>
      <c r="FZ347" s="90"/>
      <c r="GA347" s="90"/>
      <c r="GB347" s="90"/>
      <c r="GC347" s="90"/>
      <c r="GD347" s="90"/>
      <c r="GE347" s="90"/>
      <c r="GF347" s="90"/>
      <c r="GG347" s="90"/>
      <c r="GH347" s="90"/>
      <c r="GI347" s="90"/>
      <c r="GJ347" s="90"/>
      <c r="GK347" s="90"/>
      <c r="GL347" s="90"/>
      <c r="GM347" s="90"/>
      <c r="GN347" s="90"/>
      <c r="GO347" s="90"/>
      <c r="GP347" s="90"/>
      <c r="GQ347" s="90"/>
      <c r="GR347" s="90"/>
      <c r="GS347" s="90"/>
      <c r="GT347" s="90"/>
      <c r="GU347" s="90"/>
      <c r="GV347" s="90"/>
      <c r="GW347" s="90"/>
      <c r="GX347" s="90"/>
      <c r="GY347" s="90"/>
      <c r="GZ347" s="90"/>
      <c r="HA347" s="90"/>
      <c r="HB347" s="90"/>
      <c r="HC347" s="90"/>
      <c r="HD347" s="90"/>
      <c r="HE347" s="90"/>
      <c r="HF347" s="90"/>
      <c r="HG347" s="90"/>
      <c r="HH347" s="90"/>
      <c r="HI347" s="90"/>
      <c r="HJ347" s="90"/>
      <c r="HK347" s="90"/>
      <c r="HL347" s="90"/>
      <c r="HM347" s="90"/>
      <c r="HN347" s="90"/>
      <c r="HO347" s="90"/>
      <c r="HP347" s="90"/>
      <c r="HQ347" s="90"/>
      <c r="HR347" s="90"/>
      <c r="HS347" s="90"/>
      <c r="HT347" s="90"/>
      <c r="HU347" s="90"/>
      <c r="HV347" s="90"/>
      <c r="HW347" s="90"/>
      <c r="HX347" s="90"/>
      <c r="HY347" s="90"/>
      <c r="HZ347" s="90"/>
      <c r="IA347" s="90"/>
      <c r="IB347" s="90"/>
      <c r="IC347" s="90"/>
      <c r="ID347" s="90"/>
      <c r="IE347" s="90"/>
      <c r="IF347" s="90"/>
      <c r="IG347" s="90"/>
      <c r="IH347" s="90"/>
      <c r="II347" s="90"/>
      <c r="IJ347" s="90"/>
      <c r="IK347" s="90"/>
      <c r="IL347" s="90"/>
      <c r="IM347" s="90"/>
      <c r="IN347" s="90"/>
      <c r="IO347" s="90"/>
      <c r="IP347" s="90"/>
      <c r="IQ347" s="90"/>
      <c r="IR347" s="90"/>
      <c r="IS347" s="90"/>
      <c r="IT347" s="90"/>
      <c r="IU347" s="90"/>
      <c r="IV347" s="90"/>
      <c r="IW347" s="90"/>
      <c r="IX347" s="90"/>
      <c r="IY347" s="90"/>
      <c r="IZ347" s="90"/>
      <c r="JA347" s="90"/>
      <c r="JB347" s="90"/>
      <c r="JC347" s="90"/>
      <c r="JD347" s="90"/>
      <c r="JE347" s="90"/>
      <c r="JF347" s="90"/>
      <c r="JG347" s="90"/>
      <c r="JH347" s="90"/>
      <c r="JI347" s="90"/>
      <c r="JJ347" s="90"/>
      <c r="JK347" s="90"/>
      <c r="JL347" s="90"/>
      <c r="JM347" s="90"/>
      <c r="JN347" s="90"/>
      <c r="JO347" s="90"/>
      <c r="JP347" s="90"/>
      <c r="JQ347" s="90"/>
      <c r="JR347" s="90"/>
      <c r="JS347" s="90"/>
      <c r="JT347" s="90"/>
      <c r="JU347" s="90"/>
      <c r="JV347" s="90"/>
      <c r="JW347" s="90"/>
      <c r="JX347" s="90"/>
      <c r="JY347" s="90"/>
      <c r="JZ347" s="90"/>
      <c r="KA347" s="90"/>
      <c r="KB347" s="90"/>
      <c r="KC347" s="90"/>
      <c r="KD347" s="90"/>
      <c r="KE347" s="90"/>
      <c r="KF347" s="90"/>
      <c r="KG347" s="90"/>
      <c r="KH347" s="90"/>
      <c r="KI347" s="90"/>
      <c r="KJ347" s="90"/>
      <c r="KK347" s="90"/>
      <c r="KL347" s="90"/>
      <c r="KM347" s="90"/>
      <c r="KN347" s="90"/>
      <c r="KO347" s="90"/>
      <c r="KP347" s="90"/>
      <c r="KQ347" s="90"/>
      <c r="KR347" s="90"/>
      <c r="KS347" s="90"/>
      <c r="KT347" s="90"/>
      <c r="KU347" s="90"/>
      <c r="KV347" s="90"/>
      <c r="KW347" s="90"/>
      <c r="KX347" s="90"/>
      <c r="KY347" s="90"/>
      <c r="KZ347" s="90"/>
      <c r="LA347" s="90"/>
      <c r="LB347" s="90"/>
      <c r="LC347" s="90"/>
      <c r="LD347" s="90"/>
      <c r="LE347" s="90"/>
      <c r="LF347" s="90"/>
      <c r="LG347" s="90"/>
      <c r="LH347" s="90"/>
      <c r="LI347" s="90"/>
      <c r="LJ347" s="90"/>
      <c r="LK347" s="90"/>
      <c r="LL347" s="90"/>
      <c r="LM347" s="90"/>
      <c r="LN347" s="90"/>
      <c r="LO347" s="90"/>
      <c r="LP347" s="90"/>
      <c r="LQ347" s="90"/>
      <c r="LR347" s="90"/>
      <c r="LS347" s="90"/>
      <c r="LT347" s="90"/>
      <c r="LU347" s="90"/>
      <c r="LV347" s="90"/>
      <c r="LW347" s="90"/>
      <c r="LX347" s="90"/>
      <c r="LY347" s="90"/>
      <c r="LZ347" s="90"/>
      <c r="MA347" s="90"/>
      <c r="MB347" s="90"/>
      <c r="MC347" s="90"/>
      <c r="MD347" s="90"/>
      <c r="ME347" s="90"/>
      <c r="MF347" s="90"/>
      <c r="MG347" s="90"/>
      <c r="MH347" s="90"/>
      <c r="MI347" s="90"/>
      <c r="MJ347" s="90"/>
      <c r="MK347" s="90"/>
      <c r="ML347" s="90"/>
      <c r="MM347" s="90"/>
      <c r="MN347" s="90"/>
      <c r="MO347" s="90"/>
      <c r="MP347" s="90"/>
      <c r="MQ347" s="90"/>
      <c r="MR347" s="90"/>
      <c r="MS347" s="90"/>
      <c r="MT347" s="90"/>
      <c r="MU347" s="90"/>
      <c r="MV347" s="90"/>
      <c r="MW347" s="90"/>
      <c r="MX347" s="90"/>
      <c r="MY347" s="90"/>
      <c r="MZ347" s="90"/>
      <c r="NA347" s="90"/>
      <c r="NB347" s="90"/>
      <c r="NC347" s="90"/>
      <c r="ND347" s="90"/>
      <c r="NE347" s="90"/>
      <c r="NF347" s="90"/>
      <c r="NG347" s="90"/>
      <c r="NH347" s="90"/>
      <c r="NI347" s="90"/>
      <c r="NJ347" s="90"/>
      <c r="NK347" s="90"/>
      <c r="NL347" s="90"/>
      <c r="NM347" s="90"/>
      <c r="NN347" s="90"/>
      <c r="NO347" s="90"/>
      <c r="NP347" s="90"/>
      <c r="NQ347" s="90"/>
      <c r="NR347" s="90"/>
      <c r="NS347" s="90"/>
      <c r="NT347" s="90"/>
      <c r="NU347" s="90"/>
      <c r="NV347" s="90"/>
      <c r="NW347" s="90"/>
      <c r="NX347" s="90"/>
      <c r="NY347" s="90"/>
      <c r="NZ347" s="90"/>
      <c r="OA347" s="90"/>
      <c r="OB347" s="90"/>
      <c r="OC347" s="90"/>
      <c r="OD347" s="90"/>
      <c r="OE347" s="90"/>
      <c r="OF347" s="90"/>
      <c r="OG347" s="90"/>
      <c r="OH347" s="90"/>
      <c r="OI347" s="90"/>
      <c r="OJ347" s="90"/>
      <c r="OK347" s="90"/>
      <c r="OL347" s="90"/>
      <c r="OM347" s="90"/>
      <c r="ON347" s="90"/>
      <c r="OO347" s="90"/>
      <c r="OP347" s="90"/>
      <c r="OQ347" s="90"/>
      <c r="OR347" s="90"/>
      <c r="OS347" s="90"/>
      <c r="OT347" s="90"/>
      <c r="OU347" s="90"/>
      <c r="OV347" s="90"/>
      <c r="OW347" s="90"/>
      <c r="OX347" s="90"/>
      <c r="OY347" s="90"/>
      <c r="OZ347" s="90"/>
      <c r="PA347" s="90"/>
      <c r="PB347" s="90"/>
      <c r="PC347" s="90"/>
      <c r="PD347" s="90"/>
      <c r="PE347" s="90"/>
      <c r="PF347" s="90"/>
      <c r="PG347" s="90"/>
      <c r="PH347" s="90"/>
      <c r="PI347" s="90"/>
      <c r="PJ347" s="90"/>
      <c r="PK347" s="90"/>
      <c r="PL347" s="90"/>
      <c r="PM347" s="90"/>
      <c r="PN347" s="90"/>
      <c r="PO347" s="90"/>
      <c r="PP347" s="90"/>
      <c r="PQ347" s="90"/>
      <c r="PR347" s="90"/>
      <c r="PS347" s="90"/>
      <c r="PT347" s="90"/>
      <c r="PU347" s="90"/>
      <c r="PV347" s="90"/>
      <c r="PW347" s="90"/>
      <c r="PX347" s="90"/>
      <c r="PY347" s="90"/>
      <c r="PZ347" s="90"/>
      <c r="QA347" s="90"/>
      <c r="QB347" s="90"/>
      <c r="QC347" s="90"/>
      <c r="QD347" s="90"/>
      <c r="QE347" s="90"/>
      <c r="QF347" s="90"/>
      <c r="QG347" s="90"/>
      <c r="QH347" s="90"/>
      <c r="QI347" s="90"/>
      <c r="QJ347" s="90"/>
      <c r="QK347" s="90"/>
      <c r="QL347" s="90"/>
      <c r="QM347" s="90"/>
      <c r="QN347" s="90"/>
      <c r="QO347" s="90"/>
      <c r="QP347" s="90"/>
      <c r="QQ347" s="90"/>
      <c r="QR347" s="90"/>
      <c r="QS347" s="90"/>
      <c r="QT347" s="90"/>
      <c r="QU347" s="90"/>
      <c r="QV347" s="90"/>
      <c r="QW347" s="90"/>
      <c r="QX347" s="90"/>
      <c r="QY347" s="90"/>
      <c r="QZ347" s="90"/>
      <c r="RA347" s="90"/>
      <c r="RB347" s="90"/>
      <c r="RC347" s="90"/>
      <c r="RD347" s="90"/>
      <c r="RE347" s="90"/>
      <c r="RF347" s="90"/>
      <c r="RG347" s="90"/>
      <c r="RH347" s="90"/>
      <c r="RI347" s="90"/>
      <c r="RJ347" s="90"/>
      <c r="RK347" s="90"/>
      <c r="RL347" s="90"/>
      <c r="RM347" s="90"/>
      <c r="RN347" s="90"/>
      <c r="RO347" s="90"/>
      <c r="RP347" s="90"/>
      <c r="RQ347" s="90"/>
      <c r="RR347" s="90"/>
      <c r="RS347" s="90"/>
      <c r="RT347" s="90"/>
      <c r="RU347" s="90"/>
      <c r="RV347" s="90"/>
      <c r="RW347" s="90"/>
      <c r="RX347" s="90"/>
      <c r="RY347" s="90"/>
      <c r="RZ347" s="90"/>
      <c r="SA347" s="90"/>
      <c r="SB347" s="90"/>
      <c r="SC347" s="90"/>
      <c r="SD347" s="90"/>
      <c r="SE347" s="90"/>
      <c r="SF347" s="90"/>
      <c r="SG347" s="90"/>
      <c r="SH347" s="90"/>
      <c r="SI347" s="90"/>
      <c r="SJ347" s="90"/>
      <c r="SK347" s="90"/>
      <c r="SL347" s="90"/>
      <c r="SM347" s="90"/>
      <c r="SN347" s="90"/>
      <c r="SO347" s="90"/>
      <c r="SP347" s="90"/>
      <c r="SQ347" s="90"/>
      <c r="SR347" s="90"/>
      <c r="SS347" s="90"/>
      <c r="ST347" s="90"/>
      <c r="SU347" s="90"/>
      <c r="SV347" s="90"/>
      <c r="SW347" s="90"/>
      <c r="SX347" s="90"/>
      <c r="SY347" s="90"/>
      <c r="SZ347" s="90"/>
      <c r="TA347" s="90"/>
      <c r="TB347" s="90"/>
      <c r="TC347" s="90"/>
      <c r="TD347" s="90"/>
      <c r="TE347" s="90"/>
      <c r="TF347" s="90"/>
      <c r="TG347" s="90"/>
      <c r="TH347" s="90"/>
      <c r="TI347" s="90"/>
      <c r="TJ347" s="90"/>
      <c r="TK347" s="90"/>
      <c r="TL347" s="90"/>
      <c r="TM347" s="90"/>
      <c r="TN347" s="90"/>
      <c r="TO347" s="90"/>
      <c r="TP347" s="90"/>
      <c r="TQ347" s="90"/>
      <c r="TR347" s="90"/>
      <c r="TS347" s="90"/>
      <c r="TT347" s="90"/>
      <c r="TU347" s="90"/>
      <c r="TV347" s="90"/>
      <c r="TW347" s="90"/>
      <c r="TX347" s="90"/>
      <c r="TY347" s="90"/>
      <c r="TZ347" s="90"/>
      <c r="UA347" s="90"/>
      <c r="UB347" s="90"/>
      <c r="UC347" s="90"/>
      <c r="UD347" s="90"/>
      <c r="UE347" s="90"/>
      <c r="UF347" s="90"/>
      <c r="UG347" s="90"/>
      <c r="UH347" s="90"/>
      <c r="UI347" s="90"/>
      <c r="UJ347" s="90"/>
      <c r="UK347" s="90"/>
      <c r="UL347" s="90"/>
      <c r="UM347" s="90"/>
      <c r="UN347" s="90"/>
      <c r="UO347" s="90"/>
      <c r="UP347" s="90"/>
      <c r="UQ347" s="90"/>
      <c r="UR347" s="90"/>
      <c r="US347" s="90"/>
      <c r="UT347" s="90"/>
      <c r="UU347" s="90"/>
      <c r="UV347" s="90"/>
      <c r="UW347" s="90"/>
      <c r="UX347" s="90"/>
      <c r="UY347" s="90"/>
      <c r="UZ347" s="90"/>
      <c r="VA347" s="90"/>
      <c r="VB347" s="90"/>
      <c r="VC347" s="90"/>
      <c r="VD347" s="90"/>
      <c r="VE347" s="90"/>
      <c r="VF347" s="90"/>
      <c r="VG347" s="90"/>
      <c r="VH347" s="90"/>
      <c r="VI347" s="90"/>
      <c r="VJ347" s="90"/>
      <c r="VK347" s="90"/>
      <c r="VL347" s="90"/>
      <c r="VM347" s="90"/>
      <c r="VN347" s="90"/>
      <c r="VO347" s="90"/>
      <c r="VP347" s="90"/>
      <c r="VQ347" s="90"/>
      <c r="VR347" s="90"/>
      <c r="VS347" s="90"/>
      <c r="VT347" s="90"/>
      <c r="VU347" s="90"/>
      <c r="VV347" s="90"/>
      <c r="VW347" s="90"/>
      <c r="VX347" s="90"/>
      <c r="VY347" s="90"/>
      <c r="VZ347" s="90"/>
      <c r="WA347" s="90"/>
      <c r="WB347" s="90"/>
      <c r="WC347" s="90"/>
      <c r="WD347" s="90"/>
      <c r="WE347" s="90"/>
      <c r="WF347" s="90"/>
      <c r="WG347" s="90"/>
      <c r="WH347" s="90"/>
      <c r="WI347" s="90"/>
      <c r="WJ347" s="90"/>
      <c r="WK347" s="90"/>
      <c r="WL347" s="90"/>
      <c r="WM347" s="90"/>
      <c r="WN347" s="90"/>
      <c r="WO347" s="90"/>
      <c r="WP347" s="90"/>
      <c r="WQ347" s="90"/>
      <c r="WR347" s="90"/>
      <c r="WS347" s="90"/>
      <c r="WT347" s="90"/>
      <c r="WU347" s="90"/>
      <c r="WV347" s="90"/>
      <c r="WW347" s="90"/>
      <c r="WX347" s="90"/>
      <c r="WY347" s="90"/>
      <c r="WZ347" s="90"/>
      <c r="XA347" s="90"/>
      <c r="XB347" s="90"/>
      <c r="XC347" s="90"/>
      <c r="XD347" s="90"/>
      <c r="XE347" s="90"/>
      <c r="XF347" s="90"/>
      <c r="XG347" s="90"/>
      <c r="XH347" s="90"/>
      <c r="XI347" s="90"/>
      <c r="XJ347" s="90"/>
      <c r="XK347" s="90"/>
      <c r="XL347" s="90"/>
      <c r="XM347" s="90"/>
      <c r="XN347" s="90"/>
      <c r="XO347" s="90"/>
      <c r="XP347" s="90"/>
      <c r="XQ347" s="90"/>
      <c r="XR347" s="90"/>
      <c r="XS347" s="90"/>
      <c r="XT347" s="90"/>
      <c r="XU347" s="90"/>
      <c r="XV347" s="90"/>
      <c r="XW347" s="90"/>
      <c r="XX347" s="90"/>
      <c r="XY347" s="90"/>
      <c r="XZ347" s="90"/>
      <c r="YA347" s="90"/>
      <c r="YB347" s="90"/>
      <c r="YC347" s="90"/>
      <c r="YD347" s="90"/>
      <c r="YE347" s="90"/>
      <c r="YF347" s="90"/>
      <c r="YG347" s="90"/>
      <c r="YH347" s="90"/>
      <c r="YI347" s="90"/>
      <c r="YJ347" s="90"/>
      <c r="YK347" s="90"/>
      <c r="YL347" s="90"/>
      <c r="YM347" s="90"/>
      <c r="YN347" s="90"/>
      <c r="YO347" s="90"/>
      <c r="YP347" s="90"/>
      <c r="YQ347" s="90"/>
      <c r="YR347" s="90"/>
      <c r="YS347" s="90"/>
      <c r="YT347" s="90"/>
      <c r="YU347" s="90"/>
      <c r="YV347" s="90"/>
      <c r="YW347" s="90"/>
      <c r="YX347" s="90"/>
      <c r="YY347" s="90"/>
      <c r="YZ347" s="90"/>
      <c r="ZA347" s="90"/>
      <c r="ZB347" s="90"/>
      <c r="ZC347" s="90"/>
      <c r="ZD347" s="90"/>
      <c r="ZE347" s="90"/>
      <c r="ZF347" s="90"/>
      <c r="ZG347" s="90"/>
      <c r="ZH347" s="90"/>
      <c r="ZI347" s="90"/>
      <c r="ZJ347" s="90"/>
      <c r="ZK347" s="90"/>
      <c r="ZL347" s="90"/>
      <c r="ZM347" s="90"/>
      <c r="ZN347" s="90"/>
      <c r="ZO347" s="90"/>
      <c r="ZP347" s="90"/>
      <c r="ZQ347" s="90"/>
      <c r="ZR347" s="90"/>
      <c r="ZS347" s="90"/>
      <c r="ZT347" s="90"/>
      <c r="ZU347" s="90"/>
      <c r="ZV347" s="90"/>
      <c r="ZW347" s="90"/>
      <c r="ZX347" s="90"/>
      <c r="ZY347" s="90"/>
      <c r="ZZ347" s="90"/>
      <c r="AAA347" s="90"/>
      <c r="AAB347" s="90"/>
      <c r="AAC347" s="90"/>
      <c r="AAD347" s="90"/>
      <c r="AAE347" s="90"/>
      <c r="AAF347" s="90"/>
      <c r="AAG347" s="90"/>
      <c r="AAH347" s="90"/>
      <c r="AAI347" s="90"/>
      <c r="AAJ347" s="90"/>
      <c r="AAK347" s="90"/>
      <c r="AAL347" s="90"/>
      <c r="AAM347" s="90"/>
      <c r="AAN347" s="90"/>
      <c r="AAO347" s="90"/>
      <c r="AAP347" s="90"/>
      <c r="AAQ347" s="90"/>
      <c r="AAR347" s="90"/>
      <c r="AAS347" s="90"/>
      <c r="AAT347" s="90"/>
      <c r="AAU347" s="90"/>
      <c r="AAV347" s="90"/>
      <c r="AAW347" s="90"/>
      <c r="AAX347" s="90"/>
      <c r="AAY347" s="90"/>
      <c r="AAZ347" s="90"/>
      <c r="ABA347" s="90"/>
      <c r="ABB347" s="90"/>
      <c r="ABC347" s="90"/>
      <c r="ABD347" s="90"/>
      <c r="ABE347" s="90"/>
      <c r="ABF347" s="90"/>
      <c r="ABG347" s="90"/>
      <c r="ABH347" s="90"/>
      <c r="ABI347" s="90"/>
      <c r="ABJ347" s="90"/>
      <c r="ABK347" s="90"/>
      <c r="ABL347" s="90"/>
      <c r="ABM347" s="90"/>
      <c r="ABN347" s="90"/>
      <c r="ABO347" s="90"/>
      <c r="ABP347" s="90"/>
      <c r="ABQ347" s="90"/>
      <c r="ABR347" s="90"/>
      <c r="ABS347" s="90"/>
      <c r="ABT347" s="90"/>
      <c r="ABU347" s="90"/>
      <c r="ABV347" s="90"/>
      <c r="ABW347" s="90"/>
      <c r="ABX347" s="90"/>
      <c r="ABY347" s="90"/>
      <c r="ABZ347" s="90"/>
      <c r="ACA347" s="90"/>
      <c r="ACB347" s="90"/>
      <c r="ACC347" s="90"/>
      <c r="ACD347" s="90"/>
      <c r="ACE347" s="90"/>
      <c r="ACF347" s="90"/>
      <c r="ACG347" s="90"/>
      <c r="ACH347" s="90"/>
      <c r="ACI347" s="90"/>
      <c r="ACJ347" s="90"/>
      <c r="ACK347" s="90"/>
      <c r="ACL347" s="90"/>
      <c r="ACM347" s="90"/>
      <c r="ACN347" s="90"/>
      <c r="ACO347" s="90"/>
      <c r="ACP347" s="90"/>
      <c r="ACQ347" s="90"/>
      <c r="ACR347" s="90"/>
      <c r="ACS347" s="90"/>
      <c r="ACT347" s="90"/>
      <c r="ACU347" s="90"/>
      <c r="ACV347" s="90"/>
      <c r="ACW347" s="90"/>
      <c r="ACX347" s="90"/>
      <c r="ACY347" s="90"/>
      <c r="ACZ347" s="90"/>
      <c r="ADA347" s="90"/>
      <c r="ADB347" s="90"/>
      <c r="ADC347" s="90"/>
      <c r="ADD347" s="90"/>
      <c r="ADE347" s="90"/>
      <c r="ADF347" s="90"/>
      <c r="ADG347" s="90"/>
      <c r="ADH347" s="90"/>
      <c r="ADI347" s="90"/>
      <c r="ADJ347" s="90"/>
      <c r="ADK347" s="90"/>
      <c r="ADL347" s="90"/>
      <c r="ADM347" s="90"/>
      <c r="ADN347" s="90"/>
      <c r="ADO347" s="90"/>
      <c r="ADP347" s="90"/>
      <c r="ADQ347" s="90"/>
      <c r="ADR347" s="90"/>
      <c r="ADS347" s="90"/>
      <c r="ADT347" s="90"/>
      <c r="ADU347" s="90"/>
      <c r="ADV347" s="90"/>
      <c r="ADW347" s="90"/>
      <c r="ADX347" s="90"/>
      <c r="ADY347" s="90"/>
      <c r="ADZ347" s="90"/>
      <c r="AEA347" s="90"/>
      <c r="AEB347" s="90"/>
      <c r="AEC347" s="90"/>
      <c r="AED347" s="90"/>
      <c r="AEE347" s="90"/>
      <c r="AEF347" s="90"/>
      <c r="AEG347" s="90"/>
      <c r="AEH347" s="90"/>
      <c r="AEI347" s="90"/>
      <c r="AEJ347" s="90"/>
      <c r="AEK347" s="90"/>
      <c r="AEL347" s="90"/>
      <c r="AEM347" s="90"/>
      <c r="AEN347" s="90"/>
      <c r="AEO347" s="90"/>
      <c r="AEP347" s="90"/>
      <c r="AEQ347" s="90"/>
      <c r="AER347" s="90"/>
      <c r="AES347" s="90"/>
      <c r="AET347" s="90"/>
      <c r="AEU347" s="90"/>
      <c r="AEV347" s="90"/>
      <c r="AEW347" s="90"/>
      <c r="AEX347" s="90"/>
      <c r="AEY347" s="90"/>
      <c r="AEZ347" s="90"/>
      <c r="AFA347" s="90"/>
      <c r="AFB347" s="90"/>
      <c r="AFC347" s="90"/>
      <c r="AFD347" s="90"/>
      <c r="AFE347" s="90"/>
      <c r="AFF347" s="90"/>
      <c r="AFG347" s="90"/>
      <c r="AFH347" s="90"/>
      <c r="AFI347" s="90"/>
      <c r="AFJ347" s="90"/>
      <c r="AFK347" s="90"/>
      <c r="AFL347" s="90"/>
      <c r="AFM347" s="90"/>
      <c r="AFN347" s="90"/>
      <c r="AFO347" s="90"/>
      <c r="AFP347" s="90"/>
      <c r="AFQ347" s="90"/>
      <c r="AFR347" s="90"/>
      <c r="AFS347" s="90"/>
      <c r="AFT347" s="90"/>
      <c r="AFU347" s="90"/>
      <c r="AFV347" s="90"/>
      <c r="AFW347" s="90"/>
      <c r="AFX347" s="90"/>
      <c r="AFY347" s="90"/>
      <c r="AFZ347" s="90"/>
      <c r="AGA347" s="90"/>
      <c r="AGB347" s="90"/>
      <c r="AGC347" s="90"/>
      <c r="AGD347" s="90"/>
      <c r="AGE347" s="90"/>
      <c r="AGF347" s="90"/>
      <c r="AGG347" s="90"/>
      <c r="AGH347" s="90"/>
      <c r="AGI347" s="90"/>
      <c r="AGJ347" s="90"/>
      <c r="AGK347" s="90"/>
      <c r="AGL347" s="90"/>
      <c r="AGM347" s="90"/>
      <c r="AGN347" s="90"/>
      <c r="AGO347" s="90"/>
      <c r="AGP347" s="90"/>
      <c r="AGQ347" s="90"/>
      <c r="AGR347" s="90"/>
      <c r="AGS347" s="90"/>
      <c r="AGT347" s="90"/>
      <c r="AGU347" s="90"/>
      <c r="AGV347" s="90"/>
      <c r="AGW347" s="90"/>
      <c r="AGX347" s="90"/>
      <c r="AGY347" s="90"/>
      <c r="AGZ347" s="90"/>
      <c r="AHA347" s="90"/>
      <c r="AHB347" s="90"/>
      <c r="AHC347" s="90"/>
      <c r="AHD347" s="90"/>
      <c r="AHE347" s="90"/>
      <c r="AHF347" s="90"/>
      <c r="AHG347" s="90"/>
      <c r="AHH347" s="90"/>
      <c r="AHI347" s="90"/>
      <c r="AHJ347" s="90"/>
      <c r="AHK347" s="90"/>
      <c r="AHL347" s="90"/>
      <c r="AHM347" s="90"/>
      <c r="AHN347" s="90"/>
      <c r="AHO347" s="90"/>
      <c r="AHP347" s="90"/>
      <c r="AHQ347" s="90"/>
      <c r="AHR347" s="90"/>
      <c r="AHS347" s="90"/>
      <c r="AHT347" s="90"/>
      <c r="AHU347" s="90"/>
      <c r="AHV347" s="90"/>
      <c r="AHW347" s="90"/>
      <c r="AHX347" s="90"/>
      <c r="AHY347" s="90"/>
      <c r="AHZ347" s="90"/>
      <c r="AIA347" s="90"/>
      <c r="AIB347" s="90"/>
      <c r="AIC347" s="90"/>
      <c r="AID347" s="90"/>
      <c r="AIE347" s="90"/>
      <c r="AIF347" s="90"/>
      <c r="AIG347" s="90"/>
      <c r="AIH347" s="90"/>
      <c r="AII347" s="90"/>
      <c r="AIJ347" s="90"/>
      <c r="AIK347" s="90"/>
      <c r="AIL347" s="90"/>
      <c r="AIM347" s="90"/>
      <c r="AIN347" s="90"/>
      <c r="AIO347" s="90"/>
      <c r="AIP347" s="90"/>
      <c r="AIQ347" s="90"/>
      <c r="AIR347" s="90"/>
      <c r="AIS347" s="90"/>
      <c r="AIT347" s="90"/>
      <c r="AIU347" s="90"/>
      <c r="AIV347" s="90"/>
      <c r="AIW347" s="90"/>
      <c r="AIX347" s="90"/>
      <c r="AIY347" s="90"/>
      <c r="AIZ347" s="90"/>
      <c r="AJA347" s="90"/>
      <c r="AJB347" s="90"/>
      <c r="AJC347" s="90"/>
      <c r="AJD347" s="90"/>
      <c r="AJE347" s="90"/>
      <c r="AJF347" s="90"/>
      <c r="AJG347" s="90"/>
      <c r="AJH347" s="90"/>
      <c r="AJI347" s="90"/>
      <c r="AJJ347" s="90"/>
      <c r="AJK347" s="90"/>
      <c r="AJL347" s="90"/>
      <c r="AJM347" s="90"/>
      <c r="AJN347" s="90"/>
      <c r="AJO347" s="90"/>
      <c r="AJP347" s="90"/>
      <c r="AJQ347" s="90"/>
      <c r="AJR347" s="90"/>
      <c r="AJS347" s="90"/>
      <c r="AJT347" s="90"/>
      <c r="AJU347" s="90"/>
      <c r="AJV347" s="90"/>
      <c r="AJW347" s="90"/>
      <c r="AJX347" s="90"/>
      <c r="AJY347" s="90"/>
      <c r="AJZ347" s="90"/>
      <c r="AKA347" s="90"/>
      <c r="AKB347" s="90"/>
      <c r="AKC347" s="90"/>
      <c r="AKD347" s="90"/>
      <c r="AKE347" s="90"/>
      <c r="AKF347" s="90"/>
      <c r="AKG347" s="90"/>
      <c r="AKH347" s="90"/>
      <c r="AKI347" s="90"/>
      <c r="AKJ347" s="90"/>
      <c r="AKK347" s="90"/>
      <c r="AKL347" s="90"/>
      <c r="AKM347" s="90"/>
      <c r="AKN347" s="90"/>
      <c r="AKO347" s="90"/>
      <c r="AKP347" s="90"/>
      <c r="AKQ347" s="90"/>
      <c r="AKR347" s="90"/>
      <c r="AKS347" s="90"/>
      <c r="AKT347" s="90"/>
      <c r="AKU347" s="90"/>
      <c r="AKV347" s="90"/>
      <c r="AKW347" s="90"/>
      <c r="AKX347" s="90"/>
      <c r="AKY347" s="90"/>
      <c r="AKZ347" s="90"/>
      <c r="ALA347" s="90"/>
      <c r="ALB347" s="90"/>
      <c r="ALC347" s="90"/>
      <c r="ALD347" s="90"/>
      <c r="ALE347" s="90"/>
      <c r="ALF347" s="90"/>
      <c r="ALG347" s="90"/>
      <c r="ALH347" s="90"/>
      <c r="ALI347" s="90"/>
      <c r="ALJ347" s="90"/>
      <c r="ALK347" s="90"/>
      <c r="ALL347" s="90"/>
      <c r="ALM347" s="90"/>
      <c r="ALN347" s="90"/>
      <c r="ALO347" s="90"/>
      <c r="ALP347" s="90"/>
      <c r="ALQ347" s="90"/>
      <c r="ALR347" s="90"/>
      <c r="ALS347" s="90"/>
      <c r="ALT347" s="90"/>
      <c r="ALU347" s="90"/>
      <c r="ALV347" s="90"/>
      <c r="ALW347" s="90"/>
      <c r="ALX347" s="90"/>
      <c r="ALY347" s="90"/>
      <c r="ALZ347" s="90"/>
      <c r="AMA347" s="90"/>
      <c r="AMB347" s="90"/>
      <c r="AMC347" s="90"/>
      <c r="AMD347" s="90"/>
      <c r="AME347" s="90"/>
      <c r="AMF347" s="90"/>
      <c r="AMG347" s="90"/>
      <c r="AMH347" s="90"/>
    </row>
    <row r="348" spans="1:1022" ht="99.75" customHeight="1" x14ac:dyDescent="0.3">
      <c r="A348" s="430">
        <v>121</v>
      </c>
      <c r="B348" s="433" t="s">
        <v>712</v>
      </c>
      <c r="C348" s="367"/>
      <c r="D348" s="433" t="s">
        <v>81</v>
      </c>
      <c r="E348" s="433" t="s">
        <v>82</v>
      </c>
      <c r="F348" s="427"/>
      <c r="G348" s="424"/>
      <c r="H348" s="368"/>
      <c r="I348" s="425"/>
      <c r="J348" s="136" t="s">
        <v>735</v>
      </c>
      <c r="K348" s="137" t="s">
        <v>1798</v>
      </c>
      <c r="L348" s="468"/>
      <c r="M348" s="425"/>
      <c r="N348" s="426"/>
      <c r="O348" s="369"/>
      <c r="P348" s="391"/>
      <c r="Q348" s="385"/>
      <c r="R348" s="393"/>
      <c r="S348" s="394"/>
      <c r="T348" s="385"/>
      <c r="U348" s="386"/>
      <c r="V348" s="136" t="s">
        <v>112</v>
      </c>
      <c r="W348" s="116" t="s">
        <v>1799</v>
      </c>
      <c r="X348" s="117" t="s">
        <v>1800</v>
      </c>
      <c r="Y348" s="118" t="s">
        <v>1801</v>
      </c>
      <c r="Z348" s="119" t="s">
        <v>95</v>
      </c>
      <c r="AA348" s="120" t="str">
        <f t="shared" si="454"/>
        <v>Probabilidad</v>
      </c>
      <c r="AB348" s="121" t="s">
        <v>740</v>
      </c>
      <c r="AC348" s="121" t="s">
        <v>728</v>
      </c>
      <c r="AD348" s="122" t="str">
        <f t="shared" si="452"/>
        <v>30%</v>
      </c>
      <c r="AE348" s="121" t="s">
        <v>729</v>
      </c>
      <c r="AF348" s="121" t="s">
        <v>730</v>
      </c>
      <c r="AG348" s="121" t="s">
        <v>731</v>
      </c>
      <c r="AH348" s="123">
        <f>IFERROR(IF(AND(AA347="Probabilidad",AA348="Probabilidad"),(AI347-(+AI347*AD348)),IF(AND(AA348="Probabilidad",AA347="Impacto"),(AI347-(+AI347*AD348)),IF(AA348="Impacto",AI347,""))),"")</f>
        <v>0.252</v>
      </c>
      <c r="AI348" s="122">
        <f t="shared" si="453"/>
        <v>0.252</v>
      </c>
      <c r="AJ348" s="387"/>
      <c r="AK348" s="388"/>
      <c r="AL348" s="124">
        <f t="shared" ref="AL348:AL353" si="473">IFERROR(IF(AND(AA347="Impacto",AA348="Impacto"),(AL347-(+AL347*AD348)),IF(AND(AA348="Impacto",AA347="Probabilidad"),(AL347-(+AL347*AD348)),IF(AA348="Probabilidad",AL347,""))),"")</f>
        <v>0.4</v>
      </c>
      <c r="AM348" s="389"/>
      <c r="AN348" s="388"/>
      <c r="AO348" s="384"/>
      <c r="AP348" s="367"/>
      <c r="AQ348" s="120" t="s">
        <v>118</v>
      </c>
      <c r="AR348" s="134" t="s">
        <v>94</v>
      </c>
      <c r="AS348" s="134" t="s">
        <v>94</v>
      </c>
      <c r="AT348" s="134" t="s">
        <v>94</v>
      </c>
      <c r="AU348" s="134" t="s">
        <v>94</v>
      </c>
      <c r="AV348" s="371"/>
      <c r="AW348" s="142" t="s">
        <v>112</v>
      </c>
      <c r="AX348" s="253" t="s">
        <v>2866</v>
      </c>
      <c r="AY348" s="271" t="s">
        <v>3692</v>
      </c>
      <c r="AZ348" s="271" t="s">
        <v>3691</v>
      </c>
      <c r="BA348" s="143" t="s">
        <v>118</v>
      </c>
      <c r="BB348" s="128"/>
      <c r="BC348" s="128"/>
      <c r="BD348" s="128"/>
      <c r="BE348" s="373"/>
      <c r="BF348" s="373"/>
      <c r="BG348" s="373"/>
      <c r="BH348" s="131"/>
    </row>
    <row r="349" spans="1:1022" ht="123" customHeight="1" x14ac:dyDescent="0.3">
      <c r="A349" s="430">
        <v>121</v>
      </c>
      <c r="B349" s="433" t="s">
        <v>712</v>
      </c>
      <c r="C349" s="367"/>
      <c r="D349" s="433" t="s">
        <v>81</v>
      </c>
      <c r="E349" s="433" t="s">
        <v>82</v>
      </c>
      <c r="F349" s="427"/>
      <c r="G349" s="424"/>
      <c r="H349" s="368"/>
      <c r="I349" s="425"/>
      <c r="J349" s="136" t="s">
        <v>741</v>
      </c>
      <c r="K349" s="137" t="s">
        <v>1802</v>
      </c>
      <c r="L349" s="468"/>
      <c r="M349" s="425"/>
      <c r="N349" s="426"/>
      <c r="O349" s="369"/>
      <c r="P349" s="391"/>
      <c r="Q349" s="385"/>
      <c r="R349" s="393"/>
      <c r="S349" s="394"/>
      <c r="T349" s="385"/>
      <c r="U349" s="386"/>
      <c r="V349" s="136" t="s">
        <v>124</v>
      </c>
      <c r="W349" s="116" t="s">
        <v>1803</v>
      </c>
      <c r="X349" s="117" t="s">
        <v>1804</v>
      </c>
      <c r="Y349" s="118" t="s">
        <v>1805</v>
      </c>
      <c r="Z349" s="119" t="s">
        <v>95</v>
      </c>
      <c r="AA349" s="120" t="str">
        <f t="shared" si="454"/>
        <v>Probabilidad</v>
      </c>
      <c r="AB349" s="121" t="s">
        <v>727</v>
      </c>
      <c r="AC349" s="121" t="s">
        <v>728</v>
      </c>
      <c r="AD349" s="122" t="str">
        <f t="shared" si="452"/>
        <v>40%</v>
      </c>
      <c r="AE349" s="121" t="s">
        <v>729</v>
      </c>
      <c r="AF349" s="121" t="s">
        <v>730</v>
      </c>
      <c r="AG349" s="121" t="s">
        <v>731</v>
      </c>
      <c r="AH349" s="123">
        <f t="shared" ref="AH349:AH353" si="474">IFERROR(IF(AND(AA348="Probabilidad",AA349="Probabilidad"),(AI348-(+AI348*AD349)),IF(AND(AA349="Probabilidad",AA348="Impacto"),(AI348-(+AI348*AD349)),IF(AA349="Impacto",AI348,""))),"")</f>
        <v>0.1512</v>
      </c>
      <c r="AI349" s="122">
        <f t="shared" si="453"/>
        <v>0.1512</v>
      </c>
      <c r="AJ349" s="387"/>
      <c r="AK349" s="388"/>
      <c r="AL349" s="124">
        <f t="shared" si="473"/>
        <v>0.4</v>
      </c>
      <c r="AM349" s="389"/>
      <c r="AN349" s="388"/>
      <c r="AO349" s="384"/>
      <c r="AP349" s="367"/>
      <c r="AQ349" s="120" t="s">
        <v>128</v>
      </c>
      <c r="AR349" s="134" t="s">
        <v>94</v>
      </c>
      <c r="AS349" s="134" t="s">
        <v>94</v>
      </c>
      <c r="AT349" s="134" t="s">
        <v>94</v>
      </c>
      <c r="AU349" s="134" t="s">
        <v>94</v>
      </c>
      <c r="AV349" s="371"/>
      <c r="AW349" s="142" t="s">
        <v>124</v>
      </c>
      <c r="AX349" s="253" t="s">
        <v>2866</v>
      </c>
      <c r="AY349" s="271" t="s">
        <v>3693</v>
      </c>
      <c r="AZ349" s="271" t="s">
        <v>3694</v>
      </c>
      <c r="BA349" s="143" t="s">
        <v>128</v>
      </c>
      <c r="BB349" s="128"/>
      <c r="BC349" s="128"/>
      <c r="BD349" s="128"/>
      <c r="BE349" s="373"/>
      <c r="BF349" s="373"/>
      <c r="BG349" s="373"/>
      <c r="BH349" s="131"/>
    </row>
    <row r="350" spans="1:1022" ht="97.5" customHeight="1" x14ac:dyDescent="0.3">
      <c r="A350" s="430">
        <v>121</v>
      </c>
      <c r="B350" s="433" t="s">
        <v>712</v>
      </c>
      <c r="C350" s="367"/>
      <c r="D350" s="433" t="s">
        <v>81</v>
      </c>
      <c r="E350" s="433" t="s">
        <v>82</v>
      </c>
      <c r="F350" s="427"/>
      <c r="G350" s="424"/>
      <c r="H350" s="368"/>
      <c r="I350" s="425"/>
      <c r="J350" s="136" t="s">
        <v>749</v>
      </c>
      <c r="K350" s="137" t="s">
        <v>1806</v>
      </c>
      <c r="L350" s="468"/>
      <c r="M350" s="425"/>
      <c r="N350" s="426"/>
      <c r="O350" s="369"/>
      <c r="P350" s="391"/>
      <c r="Q350" s="385"/>
      <c r="R350" s="393"/>
      <c r="S350" s="394"/>
      <c r="T350" s="385"/>
      <c r="U350" s="386"/>
      <c r="V350" s="136" t="s">
        <v>131</v>
      </c>
      <c r="W350" s="116" t="s">
        <v>1807</v>
      </c>
      <c r="X350" s="117" t="s">
        <v>1808</v>
      </c>
      <c r="Y350" s="118" t="s">
        <v>1796</v>
      </c>
      <c r="Z350" s="119" t="s">
        <v>95</v>
      </c>
      <c r="AA350" s="120" t="str">
        <f t="shared" si="454"/>
        <v>Probabilidad</v>
      </c>
      <c r="AB350" s="121" t="s">
        <v>727</v>
      </c>
      <c r="AC350" s="121" t="s">
        <v>728</v>
      </c>
      <c r="AD350" s="122" t="str">
        <f t="shared" si="452"/>
        <v>40%</v>
      </c>
      <c r="AE350" s="121" t="s">
        <v>729</v>
      </c>
      <c r="AF350" s="121" t="s">
        <v>730</v>
      </c>
      <c r="AG350" s="121" t="s">
        <v>731</v>
      </c>
      <c r="AH350" s="123">
        <f t="shared" si="474"/>
        <v>9.0719999999999995E-2</v>
      </c>
      <c r="AI350" s="122">
        <f t="shared" si="453"/>
        <v>9.0719999999999995E-2</v>
      </c>
      <c r="AJ350" s="387"/>
      <c r="AK350" s="388"/>
      <c r="AL350" s="124">
        <f t="shared" si="473"/>
        <v>0.4</v>
      </c>
      <c r="AM350" s="389"/>
      <c r="AN350" s="388"/>
      <c r="AO350" s="384"/>
      <c r="AP350" s="367"/>
      <c r="AQ350" s="120" t="s">
        <v>136</v>
      </c>
      <c r="AR350" s="134" t="s">
        <v>94</v>
      </c>
      <c r="AS350" s="134" t="s">
        <v>94</v>
      </c>
      <c r="AT350" s="134" t="s">
        <v>94</v>
      </c>
      <c r="AU350" s="134" t="s">
        <v>94</v>
      </c>
      <c r="AV350" s="371"/>
      <c r="AW350" s="142" t="s">
        <v>131</v>
      </c>
      <c r="AX350" s="253" t="s">
        <v>2866</v>
      </c>
      <c r="AY350" s="271" t="s">
        <v>3695</v>
      </c>
      <c r="AZ350" s="271" t="s">
        <v>3691</v>
      </c>
      <c r="BA350" s="143" t="s">
        <v>136</v>
      </c>
      <c r="BB350" s="128"/>
      <c r="BC350" s="128"/>
      <c r="BD350" s="128"/>
      <c r="BE350" s="373"/>
      <c r="BF350" s="373"/>
      <c r="BG350" s="373"/>
      <c r="BH350" s="131"/>
    </row>
    <row r="351" spans="1:1022" ht="111.75" customHeight="1" x14ac:dyDescent="0.3">
      <c r="A351" s="430">
        <v>121</v>
      </c>
      <c r="B351" s="433" t="s">
        <v>712</v>
      </c>
      <c r="C351" s="367"/>
      <c r="D351" s="433" t="s">
        <v>81</v>
      </c>
      <c r="E351" s="433" t="s">
        <v>82</v>
      </c>
      <c r="F351" s="427"/>
      <c r="G351" s="424"/>
      <c r="H351" s="368"/>
      <c r="I351" s="425"/>
      <c r="J351" s="136" t="s">
        <v>756</v>
      </c>
      <c r="K351" s="137" t="s">
        <v>1809</v>
      </c>
      <c r="L351" s="468"/>
      <c r="M351" s="425"/>
      <c r="N351" s="426"/>
      <c r="O351" s="369"/>
      <c r="P351" s="391"/>
      <c r="Q351" s="385"/>
      <c r="R351" s="393"/>
      <c r="S351" s="394"/>
      <c r="T351" s="385"/>
      <c r="U351" s="386"/>
      <c r="V351" s="136" t="s">
        <v>139</v>
      </c>
      <c r="W351" s="116" t="s">
        <v>1810</v>
      </c>
      <c r="X351" s="117" t="s">
        <v>1811</v>
      </c>
      <c r="Y351" s="118" t="s">
        <v>1796</v>
      </c>
      <c r="Z351" s="119" t="s">
        <v>95</v>
      </c>
      <c r="AA351" s="120" t="str">
        <f t="shared" si="454"/>
        <v>Probabilidad</v>
      </c>
      <c r="AB351" s="121" t="s">
        <v>727</v>
      </c>
      <c r="AC351" s="121" t="s">
        <v>728</v>
      </c>
      <c r="AD351" s="122" t="str">
        <f t="shared" si="452"/>
        <v>40%</v>
      </c>
      <c r="AE351" s="121" t="s">
        <v>729</v>
      </c>
      <c r="AF351" s="121" t="s">
        <v>730</v>
      </c>
      <c r="AG351" s="121" t="s">
        <v>731</v>
      </c>
      <c r="AH351" s="123">
        <f t="shared" si="474"/>
        <v>5.4431999999999994E-2</v>
      </c>
      <c r="AI351" s="122">
        <f t="shared" si="453"/>
        <v>5.4431999999999994E-2</v>
      </c>
      <c r="AJ351" s="387"/>
      <c r="AK351" s="388"/>
      <c r="AL351" s="124">
        <f t="shared" si="473"/>
        <v>0.4</v>
      </c>
      <c r="AM351" s="389"/>
      <c r="AN351" s="388"/>
      <c r="AO351" s="384"/>
      <c r="AP351" s="367"/>
      <c r="AQ351" s="120" t="s">
        <v>145</v>
      </c>
      <c r="AR351" s="134" t="s">
        <v>94</v>
      </c>
      <c r="AS351" s="134" t="s">
        <v>94</v>
      </c>
      <c r="AT351" s="134" t="s">
        <v>94</v>
      </c>
      <c r="AU351" s="134" t="s">
        <v>94</v>
      </c>
      <c r="AV351" s="371"/>
      <c r="AW351" s="142" t="s">
        <v>139</v>
      </c>
      <c r="AX351" s="253" t="s">
        <v>2866</v>
      </c>
      <c r="AY351" s="271" t="s">
        <v>3696</v>
      </c>
      <c r="AZ351" s="271" t="s">
        <v>3691</v>
      </c>
      <c r="BA351" s="143" t="s">
        <v>145</v>
      </c>
      <c r="BB351" s="128"/>
      <c r="BC351" s="128"/>
      <c r="BD351" s="128"/>
      <c r="BE351" s="373"/>
      <c r="BF351" s="373"/>
      <c r="BG351" s="373"/>
      <c r="BH351" s="131"/>
    </row>
    <row r="352" spans="1:1022" ht="76.5" customHeight="1" x14ac:dyDescent="0.3">
      <c r="A352" s="430">
        <v>121</v>
      </c>
      <c r="B352" s="433" t="s">
        <v>712</v>
      </c>
      <c r="C352" s="367"/>
      <c r="D352" s="433" t="s">
        <v>81</v>
      </c>
      <c r="E352" s="433" t="s">
        <v>82</v>
      </c>
      <c r="F352" s="427"/>
      <c r="G352" s="424"/>
      <c r="H352" s="368"/>
      <c r="I352" s="425"/>
      <c r="J352" s="136" t="s">
        <v>757</v>
      </c>
      <c r="K352" s="137"/>
      <c r="L352" s="468"/>
      <c r="M352" s="425"/>
      <c r="N352" s="426"/>
      <c r="O352" s="369"/>
      <c r="P352" s="391"/>
      <c r="Q352" s="385"/>
      <c r="R352" s="393"/>
      <c r="S352" s="394"/>
      <c r="T352" s="385"/>
      <c r="U352" s="386"/>
      <c r="V352" s="136" t="s">
        <v>150</v>
      </c>
      <c r="W352" s="116"/>
      <c r="X352" s="117"/>
      <c r="Y352" s="118"/>
      <c r="Z352" s="119"/>
      <c r="AA352" s="120" t="str">
        <f t="shared" si="454"/>
        <v/>
      </c>
      <c r="AB352" s="121"/>
      <c r="AC352" s="121"/>
      <c r="AD352" s="122" t="str">
        <f t="shared" si="452"/>
        <v/>
      </c>
      <c r="AE352" s="121"/>
      <c r="AF352" s="121"/>
      <c r="AG352" s="121"/>
      <c r="AH352" s="123" t="str">
        <f t="shared" si="474"/>
        <v/>
      </c>
      <c r="AI352" s="122" t="str">
        <f t="shared" si="453"/>
        <v/>
      </c>
      <c r="AJ352" s="387"/>
      <c r="AK352" s="388"/>
      <c r="AL352" s="124" t="str">
        <f t="shared" si="473"/>
        <v/>
      </c>
      <c r="AM352" s="389"/>
      <c r="AN352" s="388"/>
      <c r="AO352" s="384"/>
      <c r="AP352" s="367"/>
      <c r="AQ352" s="120" t="s">
        <v>155</v>
      </c>
      <c r="AR352" s="134"/>
      <c r="AS352" s="134"/>
      <c r="AT352" s="134"/>
      <c r="AU352" s="134"/>
      <c r="AV352" s="371"/>
      <c r="AW352" s="142" t="s">
        <v>150</v>
      </c>
      <c r="AX352" s="128"/>
      <c r="AY352" s="129"/>
      <c r="AZ352" s="130"/>
      <c r="BA352" s="143" t="s">
        <v>155</v>
      </c>
      <c r="BB352" s="128"/>
      <c r="BC352" s="128"/>
      <c r="BD352" s="128"/>
      <c r="BE352" s="373"/>
      <c r="BF352" s="373"/>
      <c r="BG352" s="373"/>
      <c r="BH352" s="131"/>
    </row>
    <row r="353" spans="1:1022" ht="23.1" customHeight="1" x14ac:dyDescent="0.3">
      <c r="A353" s="431"/>
      <c r="B353" s="434" t="s">
        <v>712</v>
      </c>
      <c r="C353" s="367"/>
      <c r="D353" s="434" t="s">
        <v>81</v>
      </c>
      <c r="E353" s="434"/>
      <c r="F353" s="427"/>
      <c r="G353" s="424"/>
      <c r="H353" s="368"/>
      <c r="I353" s="425"/>
      <c r="J353" s="136" t="s">
        <v>758</v>
      </c>
      <c r="K353" s="137"/>
      <c r="L353" s="369"/>
      <c r="M353" s="425"/>
      <c r="N353" s="426"/>
      <c r="O353" s="369"/>
      <c r="P353" s="392"/>
      <c r="Q353" s="385"/>
      <c r="R353" s="393"/>
      <c r="S353" s="394"/>
      <c r="T353" s="385"/>
      <c r="U353" s="386"/>
      <c r="V353" s="136" t="s">
        <v>161</v>
      </c>
      <c r="W353" s="116"/>
      <c r="X353" s="117"/>
      <c r="Y353" s="118"/>
      <c r="Z353" s="116"/>
      <c r="AA353" s="120" t="str">
        <f t="shared" si="454"/>
        <v/>
      </c>
      <c r="AB353" s="121"/>
      <c r="AC353" s="121"/>
      <c r="AD353" s="122" t="str">
        <f t="shared" si="452"/>
        <v/>
      </c>
      <c r="AE353" s="121"/>
      <c r="AF353" s="121"/>
      <c r="AG353" s="121"/>
      <c r="AH353" s="123" t="str">
        <f t="shared" si="474"/>
        <v/>
      </c>
      <c r="AI353" s="122" t="str">
        <f t="shared" si="453"/>
        <v/>
      </c>
      <c r="AJ353" s="387"/>
      <c r="AK353" s="388"/>
      <c r="AL353" s="124" t="str">
        <f t="shared" si="473"/>
        <v/>
      </c>
      <c r="AM353" s="389"/>
      <c r="AN353" s="388"/>
      <c r="AO353" s="384"/>
      <c r="AP353" s="367"/>
      <c r="AQ353" s="120" t="s">
        <v>162</v>
      </c>
      <c r="AR353" s="119"/>
      <c r="AS353" s="119"/>
      <c r="AT353" s="126"/>
      <c r="AU353" s="119"/>
      <c r="AV353" s="372"/>
      <c r="AW353" s="142" t="s">
        <v>161</v>
      </c>
      <c r="AX353" s="128"/>
      <c r="AY353" s="129"/>
      <c r="AZ353" s="130"/>
      <c r="BA353" s="143" t="s">
        <v>162</v>
      </c>
      <c r="BB353" s="128"/>
      <c r="BC353" s="128"/>
      <c r="BD353" s="128"/>
      <c r="BE353" s="373"/>
      <c r="BF353" s="373"/>
      <c r="BG353" s="373"/>
      <c r="BH353" s="131"/>
    </row>
    <row r="354" spans="1:1022" s="144" customFormat="1" ht="96.75" customHeight="1" x14ac:dyDescent="0.25">
      <c r="A354" s="429">
        <v>123</v>
      </c>
      <c r="B354" s="432" t="s">
        <v>712</v>
      </c>
      <c r="C354" s="367" t="s">
        <v>713</v>
      </c>
      <c r="D354" s="432" t="s">
        <v>81</v>
      </c>
      <c r="E354" s="432" t="s">
        <v>82</v>
      </c>
      <c r="F354" s="427" t="s">
        <v>83</v>
      </c>
      <c r="G354" s="424" t="s">
        <v>1812</v>
      </c>
      <c r="H354" s="368" t="str">
        <f>IF(B354="Seguridad_Información","Posibilidad de "&amp;C354&amp;"con "&amp;M354&amp;" "&amp;"por"&amp;" "&amp;I354&amp;" "&amp;"debido a"&amp;" "&amp;L354,"Posibilidad de"&amp;" "&amp;M354&amp;" "&amp;"por"&amp;" "&amp;I354&amp;" debido a"&amp;" "&amp;L354)</f>
        <v>Posibilidad de Afectación Económica y Reputacional por inconsistencias en el pago de salarios, prestaciones y aportes a seguridad social de  trabajadores, practicantes, aprendices y judicantes de la entidad debido a desconocimiento o incumplimiento en la gestión del proceso</v>
      </c>
      <c r="I354" s="425" t="s">
        <v>1813</v>
      </c>
      <c r="J354" s="136" t="s">
        <v>717</v>
      </c>
      <c r="K354" s="137" t="s">
        <v>1814</v>
      </c>
      <c r="L354" s="425" t="s">
        <v>1815</v>
      </c>
      <c r="M354" s="425" t="s">
        <v>763</v>
      </c>
      <c r="N354" s="426" t="s">
        <v>1816</v>
      </c>
      <c r="O354" s="369" t="s">
        <v>722</v>
      </c>
      <c r="P354" s="390" t="str">
        <f>IF(OR($O354=[3]Tabla_Probabilidad!$D$30,$O354=[3]Tabla_Probabilidad!$D$32,$O354=[3]Tabla_Probabilidad!$J$32),"Muy Baja",IF(OR($O354=[3]Tabla_Probabilidad!$E$30,$O354=[3]Tabla_Probabilidad!$E$32,$O354=[3]Tabla_Probabilidad!$K$32),"Baja",IF(OR($O354=[3]Tabla_Probabilidad!$F$30,$O354=[3]Tabla_Probabilidad!$F$32,$O354=[3]Tabla_Probabilidad!$L$32),"Media",IF(OR($O354=[3]Tabla_Probabilidad!$G$30,$O354=[3]Tabla_Probabilidad!$G$32,$O354=[3]Tabla_Probabilidad!$M$32),"Alta",IF(OR($O354=[3]Tabla_Probabilidad!$H$30,$O354=[3]Tabla_Probabilidad!$H$32,$O354=[3]Tabla_Probabilidad!$N$32),"Muy Alta","")))))</f>
        <v>Media</v>
      </c>
      <c r="Q354" s="385">
        <f t="shared" ref="Q354" si="475">IF(P354="","",IF(P354="Muy Baja",0.2,IF(P354="Baja",0.4,IF(P354="Media",0.6,IF(P354="Alta",0.8,IF(P354="Muy Alta",1,))))))</f>
        <v>0.6</v>
      </c>
      <c r="R354" s="393" t="s">
        <v>787</v>
      </c>
      <c r="S354" s="394" t="str">
        <f>IF(OR($R354=[3]Tabla_Impacto!$D$24,$R354=[3]Tabla_Impacto!$D$27,$R354=[3]Tabla_Impacto!$J$24,$R354=[3]Tabla_Impacto!$P$26,$R354=[3]Tabla_Impacto!$V$26,$R354=[3]Tabla_Impacto!$AB$26),"Leve",IF(OR($R354=[3]Tabla_Impacto!$E$24,$R354=[3]Tabla_Impacto!$E$27,$R354=[3]Tabla_Impacto!$K$24,$R354=[3]Tabla_Impacto!$Q$26,$R354=[3]Tabla_Impacto!$W$26,$R354=[3]Tabla_Impacto!$AC$26),"Menor",IF(OR($R354=[3]Tabla_Impacto!$F$24,$R354=[3]Tabla_Impacto!$F$27,$R354=[3]Tabla_Impacto!$L$24,$R354=[3]Tabla_Impacto!$R$26,$R354=[3]Tabla_Impacto!$X$26,$R354=[3]Tabla_Impacto!$AD$26),"Moderado",IF(OR($R354=[3]Tabla_Impacto!$G$24,$R354=[3]Tabla_Impacto!$G$27,$R354=[3]Tabla_Impacto!$M$24,$R354=[3]Tabla_Impacto!$S$26,$R354=[3]Tabla_Impacto!$Y$26,$R354=[3]Tabla_Impacto!$AE$26),"Mayor",IF(OR($R354=[3]Tabla_Impacto!$H$24,$R354=[3]Tabla_Impacto!$H$27,$R354=[3]Tabla_Impacto!$N$24,$R354=[3]Tabla_Impacto!$T$26,$R354=[3]Tabla_Impacto!$Z$26,$R354=[3]Tabla_Impacto!$AF$26),"Catastrófico","")))))</f>
        <v>Catastrófico</v>
      </c>
      <c r="T354" s="385">
        <f t="shared" ref="T354" si="476">IF(S354="","",IF(S354="Leve",0.2,IF(S354="Menor",0.4,IF(S354="Moderado",0.6,IF(S354="Mayor",0.8,IF(S354="Catastrófico",1,))))))</f>
        <v>1</v>
      </c>
      <c r="U354" s="386" t="str">
        <f t="shared" ref="U354" si="477">IF(OR(AND(P354="Muy Baja",S354="Leve"),AND(P354="Muy Baja",S354="Menor"),AND(P354="Baja",S354="Leve")),"Bajo",IF(OR(AND(P354="Muy baja",S354="Moderado"),AND(P354="Baja",S354="Menor"),AND(P354="Baja",S354="Moderado"),AND(P354="Media",S354="Leve"),AND(P354="Media",S354="Menor"),AND(P354="Media",S354="Moderado"),AND(P354="Alta",S354="Leve"),AND(P354="Alta",S354="Menor")),"Moderado",IF(OR(AND(P354="Muy Baja",S354="Mayor"),AND(P354="Baja",S354="Mayor"),AND(P354="Media",S354="Mayor"),AND(P354="Alta",S354="Moderado"),AND(P354="Alta",S354="Mayor"),AND(P354="Muy Alta",S354="Leve"),AND(P354="Muy Alta",S354="Menor"),AND(P354="Muy Alta",S354="Moderado"),AND(P354="Muy Alta",S354="Mayor")),"Alto",IF(OR(AND(P354="Muy Baja",S354="Catastrófico"),AND(P354="Baja",S354="Catastrófico"),AND(P354="Media",S354="Catastrófico"),AND(P354="Alta",S354="Catastrófico"),AND(P354="Muy Alta",S354="Catastrófico")),"Extremo",""))))</f>
        <v>Extremo</v>
      </c>
      <c r="V354" s="136" t="s">
        <v>91</v>
      </c>
      <c r="W354" s="116" t="s">
        <v>1817</v>
      </c>
      <c r="X354" s="117" t="s">
        <v>1818</v>
      </c>
      <c r="Y354" s="118" t="s">
        <v>1819</v>
      </c>
      <c r="Z354" s="119" t="s">
        <v>95</v>
      </c>
      <c r="AA354" s="120" t="str">
        <f t="shared" si="454"/>
        <v>Probabilidad</v>
      </c>
      <c r="AB354" s="121" t="s">
        <v>727</v>
      </c>
      <c r="AC354" s="121" t="s">
        <v>728</v>
      </c>
      <c r="AD354" s="122" t="str">
        <f t="shared" si="452"/>
        <v>40%</v>
      </c>
      <c r="AE354" s="121" t="s">
        <v>729</v>
      </c>
      <c r="AF354" s="121" t="s">
        <v>730</v>
      </c>
      <c r="AG354" s="121" t="s">
        <v>731</v>
      </c>
      <c r="AH354" s="123">
        <f>IFERROR(IF(AA354="Probabilidad",(Q354-(+Q354*AD354)),IF(AA354="Impacto",Q354,"")),"")</f>
        <v>0.36</v>
      </c>
      <c r="AI354" s="122">
        <f t="shared" si="453"/>
        <v>0.36</v>
      </c>
      <c r="AJ354" s="387" t="str">
        <f t="shared" ref="AJ354" si="478">IFERROR(IF(AK354="","",IF(AK354&lt;=0.2,"Muy Baja",IF(AK354&lt;=0.4,"Baja",IF(AK354&lt;=0.6,"Media",IF(AK354&lt;=0.8,"Alta","Muy Alta"))))),"")</f>
        <v>Muy Baja</v>
      </c>
      <c r="AK354" s="388">
        <f t="shared" ref="AK354" si="479">IFERROR(LOOKUP(MAX(AI354:AI360)+1,(AI354:AI360)),"")</f>
        <v>5.4431999999999994E-2</v>
      </c>
      <c r="AL354" s="124">
        <f>IFERROR(IF(AA354="Impacto",(T354-(+T354*AD354)),IF(AA354="Probabilidad",T354,"")),"")</f>
        <v>1</v>
      </c>
      <c r="AM354" s="389" t="str">
        <f t="shared" ref="AM354" si="480">IFERROR(IF(AN354="","",IF(AN354&lt;=0.2,"Leve",IF(AN354&lt;=0.4,"Menor",IF(AN354&lt;=0.6,"Moderado",IF(AN354&lt;=0.8,"Mayor","Catastrófico"))))),"")</f>
        <v>Catastrófico</v>
      </c>
      <c r="AN354" s="388">
        <f t="shared" ref="AN354" si="481">IFERROR(LOOKUP(MAX(AL354:AL360)+1,(AL354:AL360)),"")</f>
        <v>1</v>
      </c>
      <c r="AO354" s="384" t="str">
        <f t="shared" ref="AO354" si="482">IFERROR(IF(OR(AND(AJ354="Muy Baja",AM354="Leve"),AND(AJ354="Muy Baja",AM354="Menor"),AND(AJ354="Baja",AM354="Leve")),"Bajo",IF(OR(AND(AJ354="Muy baja",AM354="Moderado"),AND(AJ354="Baja",AM354="Menor"),AND(AJ354="Baja",AM354="Moderado"),AND(AJ354="Media",AM354="Leve"),AND(AJ354="Media",AM354="Menor"),AND(AJ354="Media",AM354="Moderado"),AND(AJ354="Alta",AM354="Leve"),AND(AJ354="Alta",AM354="Menor")),"Moderado",IF(OR(AND(AJ354="Muy Baja",AM354="Mayor"),AND(AJ354="Baja",AM354="Mayor"),AND(AJ354="Media",AM354="Mayor"),AND(AJ354="Alta",AM354="Moderado"),AND(AJ354="Alta",AM354="Mayor"),AND(AJ354="Muy Alta",AM354="Leve"),AND(AJ354="Muy Alta",AM354="Menor"),AND(AJ354="Muy Alta",AM354="Moderado"),AND(AJ354="Muy Alta",AM354="Mayor")),"Alto",IF(OR(AND(AJ354="Muy Baja",AM354="Catastrófico"),AND(AJ354="Baja",AM354="Catastrófico"),AND(AJ354="Media",AM354="Catastrófico"),AND(AJ354="Alta",AM354="Catastrófico"),AND(AJ354="Muy Alta",AM354="Catastrófico")),"Extremo","")))),"")</f>
        <v>Extremo</v>
      </c>
      <c r="AP354" s="367" t="s">
        <v>104</v>
      </c>
      <c r="AQ354" s="120" t="s">
        <v>105</v>
      </c>
      <c r="AR354" s="119" t="s">
        <v>1820</v>
      </c>
      <c r="AS354" s="119" t="s">
        <v>95</v>
      </c>
      <c r="AT354" s="126" t="s">
        <v>1821</v>
      </c>
      <c r="AU354" s="127" t="s">
        <v>733</v>
      </c>
      <c r="AV354" s="370" t="s">
        <v>1822</v>
      </c>
      <c r="AW354" s="142" t="s">
        <v>91</v>
      </c>
      <c r="AX354" s="253" t="s">
        <v>2867</v>
      </c>
      <c r="AY354" s="271" t="s">
        <v>3697</v>
      </c>
      <c r="AZ354" s="271" t="s">
        <v>3068</v>
      </c>
      <c r="BA354" s="143" t="s">
        <v>105</v>
      </c>
      <c r="BB354" s="253" t="s">
        <v>2867</v>
      </c>
      <c r="BC354" s="271" t="s">
        <v>3184</v>
      </c>
      <c r="BD354" s="271" t="s">
        <v>3069</v>
      </c>
      <c r="BE354" s="373" t="s">
        <v>2891</v>
      </c>
      <c r="BF354" s="494" t="s">
        <v>3256</v>
      </c>
      <c r="BG354" s="373" t="s">
        <v>3257</v>
      </c>
      <c r="BH354" s="131"/>
      <c r="BI354" s="90"/>
      <c r="BJ354" s="90"/>
      <c r="BK354" s="90"/>
      <c r="BL354" s="90"/>
      <c r="BM354" s="90"/>
      <c r="BN354" s="90"/>
      <c r="BO354" s="90"/>
      <c r="BP354" s="90"/>
      <c r="BQ354" s="90"/>
      <c r="BR354" s="90"/>
      <c r="BS354" s="90"/>
      <c r="BT354" s="90"/>
      <c r="BU354" s="90"/>
      <c r="BV354" s="90"/>
      <c r="BW354" s="90"/>
      <c r="BX354" s="90"/>
      <c r="BY354" s="90"/>
      <c r="BZ354" s="90"/>
      <c r="CA354" s="90"/>
      <c r="CB354" s="90"/>
      <c r="CC354" s="90"/>
      <c r="CD354" s="90"/>
      <c r="CE354" s="90"/>
      <c r="CF354" s="90"/>
      <c r="CG354" s="90"/>
      <c r="CH354" s="90"/>
      <c r="CI354" s="90"/>
      <c r="CJ354" s="90"/>
      <c r="CK354" s="90"/>
      <c r="CL354" s="90"/>
      <c r="CM354" s="90"/>
      <c r="CN354" s="90"/>
      <c r="CO354" s="90"/>
      <c r="CP354" s="90"/>
      <c r="CQ354" s="90"/>
      <c r="CR354" s="90"/>
      <c r="CS354" s="90"/>
      <c r="CT354" s="90"/>
      <c r="CU354" s="90"/>
      <c r="CV354" s="90"/>
      <c r="CW354" s="90"/>
      <c r="CX354" s="90"/>
      <c r="CY354" s="90"/>
      <c r="CZ354" s="90"/>
      <c r="DA354" s="90"/>
      <c r="DB354" s="90"/>
      <c r="DC354" s="90"/>
      <c r="DD354" s="90"/>
      <c r="DE354" s="90"/>
      <c r="DF354" s="90"/>
      <c r="DG354" s="90"/>
      <c r="DH354" s="90"/>
      <c r="DI354" s="90"/>
      <c r="DJ354" s="90"/>
      <c r="DK354" s="90"/>
      <c r="DL354" s="90"/>
      <c r="DM354" s="90"/>
      <c r="DN354" s="90"/>
      <c r="DO354" s="90"/>
      <c r="DP354" s="90"/>
      <c r="DQ354" s="90"/>
      <c r="DR354" s="90"/>
      <c r="DS354" s="90"/>
      <c r="DT354" s="90"/>
      <c r="DU354" s="90"/>
      <c r="DV354" s="90"/>
      <c r="DW354" s="90"/>
      <c r="DX354" s="90"/>
      <c r="DY354" s="90"/>
      <c r="DZ354" s="90"/>
      <c r="EA354" s="90"/>
      <c r="EB354" s="90"/>
      <c r="EC354" s="90"/>
      <c r="ED354" s="90"/>
      <c r="EE354" s="90"/>
      <c r="EF354" s="90"/>
      <c r="EG354" s="90"/>
      <c r="EH354" s="90"/>
      <c r="EI354" s="90"/>
      <c r="EJ354" s="90"/>
      <c r="EK354" s="90"/>
      <c r="EL354" s="90"/>
      <c r="EM354" s="90"/>
      <c r="EN354" s="90"/>
      <c r="EO354" s="90"/>
      <c r="EP354" s="90"/>
      <c r="EQ354" s="90"/>
      <c r="ER354" s="90"/>
      <c r="ES354" s="90"/>
      <c r="ET354" s="90"/>
      <c r="EU354" s="90"/>
      <c r="EV354" s="90"/>
      <c r="EW354" s="90"/>
      <c r="EX354" s="90"/>
      <c r="EY354" s="90"/>
      <c r="EZ354" s="90"/>
      <c r="FA354" s="90"/>
      <c r="FB354" s="90"/>
      <c r="FC354" s="90"/>
      <c r="FD354" s="90"/>
      <c r="FE354" s="90"/>
      <c r="FF354" s="90"/>
      <c r="FG354" s="90"/>
      <c r="FH354" s="90"/>
      <c r="FI354" s="90"/>
      <c r="FJ354" s="90"/>
      <c r="FK354" s="90"/>
      <c r="FL354" s="90"/>
      <c r="FM354" s="90"/>
      <c r="FN354" s="90"/>
      <c r="FO354" s="90"/>
      <c r="FP354" s="90"/>
      <c r="FQ354" s="90"/>
      <c r="FR354" s="90"/>
      <c r="FS354" s="90"/>
      <c r="FT354" s="90"/>
      <c r="FU354" s="90"/>
      <c r="FV354" s="90"/>
      <c r="FW354" s="90"/>
      <c r="FX354" s="90"/>
      <c r="FY354" s="90"/>
      <c r="FZ354" s="90"/>
      <c r="GA354" s="90"/>
      <c r="GB354" s="90"/>
      <c r="GC354" s="90"/>
      <c r="GD354" s="90"/>
      <c r="GE354" s="90"/>
      <c r="GF354" s="90"/>
      <c r="GG354" s="90"/>
      <c r="GH354" s="90"/>
      <c r="GI354" s="90"/>
      <c r="GJ354" s="90"/>
      <c r="GK354" s="90"/>
      <c r="GL354" s="90"/>
      <c r="GM354" s="90"/>
      <c r="GN354" s="90"/>
      <c r="GO354" s="90"/>
      <c r="GP354" s="90"/>
      <c r="GQ354" s="90"/>
      <c r="GR354" s="90"/>
      <c r="GS354" s="90"/>
      <c r="GT354" s="90"/>
      <c r="GU354" s="90"/>
      <c r="GV354" s="90"/>
      <c r="GW354" s="90"/>
      <c r="GX354" s="90"/>
      <c r="GY354" s="90"/>
      <c r="GZ354" s="90"/>
      <c r="HA354" s="90"/>
      <c r="HB354" s="90"/>
      <c r="HC354" s="90"/>
      <c r="HD354" s="90"/>
      <c r="HE354" s="90"/>
      <c r="HF354" s="90"/>
      <c r="HG354" s="90"/>
      <c r="HH354" s="90"/>
      <c r="HI354" s="90"/>
      <c r="HJ354" s="90"/>
      <c r="HK354" s="90"/>
      <c r="HL354" s="90"/>
      <c r="HM354" s="90"/>
      <c r="HN354" s="90"/>
      <c r="HO354" s="90"/>
      <c r="HP354" s="90"/>
      <c r="HQ354" s="90"/>
      <c r="HR354" s="90"/>
      <c r="HS354" s="90"/>
      <c r="HT354" s="90"/>
      <c r="HU354" s="90"/>
      <c r="HV354" s="90"/>
      <c r="HW354" s="90"/>
      <c r="HX354" s="90"/>
      <c r="HY354" s="90"/>
      <c r="HZ354" s="90"/>
      <c r="IA354" s="90"/>
      <c r="IB354" s="90"/>
      <c r="IC354" s="90"/>
      <c r="ID354" s="90"/>
      <c r="IE354" s="90"/>
      <c r="IF354" s="90"/>
      <c r="IG354" s="90"/>
      <c r="IH354" s="90"/>
      <c r="II354" s="90"/>
      <c r="IJ354" s="90"/>
      <c r="IK354" s="90"/>
      <c r="IL354" s="90"/>
      <c r="IM354" s="90"/>
      <c r="IN354" s="90"/>
      <c r="IO354" s="90"/>
      <c r="IP354" s="90"/>
      <c r="IQ354" s="90"/>
      <c r="IR354" s="90"/>
      <c r="IS354" s="90"/>
      <c r="IT354" s="90"/>
      <c r="IU354" s="90"/>
      <c r="IV354" s="90"/>
      <c r="IW354" s="90"/>
      <c r="IX354" s="90"/>
      <c r="IY354" s="90"/>
      <c r="IZ354" s="90"/>
      <c r="JA354" s="90"/>
      <c r="JB354" s="90"/>
      <c r="JC354" s="90"/>
      <c r="JD354" s="90"/>
      <c r="JE354" s="90"/>
      <c r="JF354" s="90"/>
      <c r="JG354" s="90"/>
      <c r="JH354" s="90"/>
      <c r="JI354" s="90"/>
      <c r="JJ354" s="90"/>
      <c r="JK354" s="90"/>
      <c r="JL354" s="90"/>
      <c r="JM354" s="90"/>
      <c r="JN354" s="90"/>
      <c r="JO354" s="90"/>
      <c r="JP354" s="90"/>
      <c r="JQ354" s="90"/>
      <c r="JR354" s="90"/>
      <c r="JS354" s="90"/>
      <c r="JT354" s="90"/>
      <c r="JU354" s="90"/>
      <c r="JV354" s="90"/>
      <c r="JW354" s="90"/>
      <c r="JX354" s="90"/>
      <c r="JY354" s="90"/>
      <c r="JZ354" s="90"/>
      <c r="KA354" s="90"/>
      <c r="KB354" s="90"/>
      <c r="KC354" s="90"/>
      <c r="KD354" s="90"/>
      <c r="KE354" s="90"/>
      <c r="KF354" s="90"/>
      <c r="KG354" s="90"/>
      <c r="KH354" s="90"/>
      <c r="KI354" s="90"/>
      <c r="KJ354" s="90"/>
      <c r="KK354" s="90"/>
      <c r="KL354" s="90"/>
      <c r="KM354" s="90"/>
      <c r="KN354" s="90"/>
      <c r="KO354" s="90"/>
      <c r="KP354" s="90"/>
      <c r="KQ354" s="90"/>
      <c r="KR354" s="90"/>
      <c r="KS354" s="90"/>
      <c r="KT354" s="90"/>
      <c r="KU354" s="90"/>
      <c r="KV354" s="90"/>
      <c r="KW354" s="90"/>
      <c r="KX354" s="90"/>
      <c r="KY354" s="90"/>
      <c r="KZ354" s="90"/>
      <c r="LA354" s="90"/>
      <c r="LB354" s="90"/>
      <c r="LC354" s="90"/>
      <c r="LD354" s="90"/>
      <c r="LE354" s="90"/>
      <c r="LF354" s="90"/>
      <c r="LG354" s="90"/>
      <c r="LH354" s="90"/>
      <c r="LI354" s="90"/>
      <c r="LJ354" s="90"/>
      <c r="LK354" s="90"/>
      <c r="LL354" s="90"/>
      <c r="LM354" s="90"/>
      <c r="LN354" s="90"/>
      <c r="LO354" s="90"/>
      <c r="LP354" s="90"/>
      <c r="LQ354" s="90"/>
      <c r="LR354" s="90"/>
      <c r="LS354" s="90"/>
      <c r="LT354" s="90"/>
      <c r="LU354" s="90"/>
      <c r="LV354" s="90"/>
      <c r="LW354" s="90"/>
      <c r="LX354" s="90"/>
      <c r="LY354" s="90"/>
      <c r="LZ354" s="90"/>
      <c r="MA354" s="90"/>
      <c r="MB354" s="90"/>
      <c r="MC354" s="90"/>
      <c r="MD354" s="90"/>
      <c r="ME354" s="90"/>
      <c r="MF354" s="90"/>
      <c r="MG354" s="90"/>
      <c r="MH354" s="90"/>
      <c r="MI354" s="90"/>
      <c r="MJ354" s="90"/>
      <c r="MK354" s="90"/>
      <c r="ML354" s="90"/>
      <c r="MM354" s="90"/>
      <c r="MN354" s="90"/>
      <c r="MO354" s="90"/>
      <c r="MP354" s="90"/>
      <c r="MQ354" s="90"/>
      <c r="MR354" s="90"/>
      <c r="MS354" s="90"/>
      <c r="MT354" s="90"/>
      <c r="MU354" s="90"/>
      <c r="MV354" s="90"/>
      <c r="MW354" s="90"/>
      <c r="MX354" s="90"/>
      <c r="MY354" s="90"/>
      <c r="MZ354" s="90"/>
      <c r="NA354" s="90"/>
      <c r="NB354" s="90"/>
      <c r="NC354" s="90"/>
      <c r="ND354" s="90"/>
      <c r="NE354" s="90"/>
      <c r="NF354" s="90"/>
      <c r="NG354" s="90"/>
      <c r="NH354" s="90"/>
      <c r="NI354" s="90"/>
      <c r="NJ354" s="90"/>
      <c r="NK354" s="90"/>
      <c r="NL354" s="90"/>
      <c r="NM354" s="90"/>
      <c r="NN354" s="90"/>
      <c r="NO354" s="90"/>
      <c r="NP354" s="90"/>
      <c r="NQ354" s="90"/>
      <c r="NR354" s="90"/>
      <c r="NS354" s="90"/>
      <c r="NT354" s="90"/>
      <c r="NU354" s="90"/>
      <c r="NV354" s="90"/>
      <c r="NW354" s="90"/>
      <c r="NX354" s="90"/>
      <c r="NY354" s="90"/>
      <c r="NZ354" s="90"/>
      <c r="OA354" s="90"/>
      <c r="OB354" s="90"/>
      <c r="OC354" s="90"/>
      <c r="OD354" s="90"/>
      <c r="OE354" s="90"/>
      <c r="OF354" s="90"/>
      <c r="OG354" s="90"/>
      <c r="OH354" s="90"/>
      <c r="OI354" s="90"/>
      <c r="OJ354" s="90"/>
      <c r="OK354" s="90"/>
      <c r="OL354" s="90"/>
      <c r="OM354" s="90"/>
      <c r="ON354" s="90"/>
      <c r="OO354" s="90"/>
      <c r="OP354" s="90"/>
      <c r="OQ354" s="90"/>
      <c r="OR354" s="90"/>
      <c r="OS354" s="90"/>
      <c r="OT354" s="90"/>
      <c r="OU354" s="90"/>
      <c r="OV354" s="90"/>
      <c r="OW354" s="90"/>
      <c r="OX354" s="90"/>
      <c r="OY354" s="90"/>
      <c r="OZ354" s="90"/>
      <c r="PA354" s="90"/>
      <c r="PB354" s="90"/>
      <c r="PC354" s="90"/>
      <c r="PD354" s="90"/>
      <c r="PE354" s="90"/>
      <c r="PF354" s="90"/>
      <c r="PG354" s="90"/>
      <c r="PH354" s="90"/>
      <c r="PI354" s="90"/>
      <c r="PJ354" s="90"/>
      <c r="PK354" s="90"/>
      <c r="PL354" s="90"/>
      <c r="PM354" s="90"/>
      <c r="PN354" s="90"/>
      <c r="PO354" s="90"/>
      <c r="PP354" s="90"/>
      <c r="PQ354" s="90"/>
      <c r="PR354" s="90"/>
      <c r="PS354" s="90"/>
      <c r="PT354" s="90"/>
      <c r="PU354" s="90"/>
      <c r="PV354" s="90"/>
      <c r="PW354" s="90"/>
      <c r="PX354" s="90"/>
      <c r="PY354" s="90"/>
      <c r="PZ354" s="90"/>
      <c r="QA354" s="90"/>
      <c r="QB354" s="90"/>
      <c r="QC354" s="90"/>
      <c r="QD354" s="90"/>
      <c r="QE354" s="90"/>
      <c r="QF354" s="90"/>
      <c r="QG354" s="90"/>
      <c r="QH354" s="90"/>
      <c r="QI354" s="90"/>
      <c r="QJ354" s="90"/>
      <c r="QK354" s="90"/>
      <c r="QL354" s="90"/>
      <c r="QM354" s="90"/>
      <c r="QN354" s="90"/>
      <c r="QO354" s="90"/>
      <c r="QP354" s="90"/>
      <c r="QQ354" s="90"/>
      <c r="QR354" s="90"/>
      <c r="QS354" s="90"/>
      <c r="QT354" s="90"/>
      <c r="QU354" s="90"/>
      <c r="QV354" s="90"/>
      <c r="QW354" s="90"/>
      <c r="QX354" s="90"/>
      <c r="QY354" s="90"/>
      <c r="QZ354" s="90"/>
      <c r="RA354" s="90"/>
      <c r="RB354" s="90"/>
      <c r="RC354" s="90"/>
      <c r="RD354" s="90"/>
      <c r="RE354" s="90"/>
      <c r="RF354" s="90"/>
      <c r="RG354" s="90"/>
      <c r="RH354" s="90"/>
      <c r="RI354" s="90"/>
      <c r="RJ354" s="90"/>
      <c r="RK354" s="90"/>
      <c r="RL354" s="90"/>
      <c r="RM354" s="90"/>
      <c r="RN354" s="90"/>
      <c r="RO354" s="90"/>
      <c r="RP354" s="90"/>
      <c r="RQ354" s="90"/>
      <c r="RR354" s="90"/>
      <c r="RS354" s="90"/>
      <c r="RT354" s="90"/>
      <c r="RU354" s="90"/>
      <c r="RV354" s="90"/>
      <c r="RW354" s="90"/>
      <c r="RX354" s="90"/>
      <c r="RY354" s="90"/>
      <c r="RZ354" s="90"/>
      <c r="SA354" s="90"/>
      <c r="SB354" s="90"/>
      <c r="SC354" s="90"/>
      <c r="SD354" s="90"/>
      <c r="SE354" s="90"/>
      <c r="SF354" s="90"/>
      <c r="SG354" s="90"/>
      <c r="SH354" s="90"/>
      <c r="SI354" s="90"/>
      <c r="SJ354" s="90"/>
      <c r="SK354" s="90"/>
      <c r="SL354" s="90"/>
      <c r="SM354" s="90"/>
      <c r="SN354" s="90"/>
      <c r="SO354" s="90"/>
      <c r="SP354" s="90"/>
      <c r="SQ354" s="90"/>
      <c r="SR354" s="90"/>
      <c r="SS354" s="90"/>
      <c r="ST354" s="90"/>
      <c r="SU354" s="90"/>
      <c r="SV354" s="90"/>
      <c r="SW354" s="90"/>
      <c r="SX354" s="90"/>
      <c r="SY354" s="90"/>
      <c r="SZ354" s="90"/>
      <c r="TA354" s="90"/>
      <c r="TB354" s="90"/>
      <c r="TC354" s="90"/>
      <c r="TD354" s="90"/>
      <c r="TE354" s="90"/>
      <c r="TF354" s="90"/>
      <c r="TG354" s="90"/>
      <c r="TH354" s="90"/>
      <c r="TI354" s="90"/>
      <c r="TJ354" s="90"/>
      <c r="TK354" s="90"/>
      <c r="TL354" s="90"/>
      <c r="TM354" s="90"/>
      <c r="TN354" s="90"/>
      <c r="TO354" s="90"/>
      <c r="TP354" s="90"/>
      <c r="TQ354" s="90"/>
      <c r="TR354" s="90"/>
      <c r="TS354" s="90"/>
      <c r="TT354" s="90"/>
      <c r="TU354" s="90"/>
      <c r="TV354" s="90"/>
      <c r="TW354" s="90"/>
      <c r="TX354" s="90"/>
      <c r="TY354" s="90"/>
      <c r="TZ354" s="90"/>
      <c r="UA354" s="90"/>
      <c r="UB354" s="90"/>
      <c r="UC354" s="90"/>
      <c r="UD354" s="90"/>
      <c r="UE354" s="90"/>
      <c r="UF354" s="90"/>
      <c r="UG354" s="90"/>
      <c r="UH354" s="90"/>
      <c r="UI354" s="90"/>
      <c r="UJ354" s="90"/>
      <c r="UK354" s="90"/>
      <c r="UL354" s="90"/>
      <c r="UM354" s="90"/>
      <c r="UN354" s="90"/>
      <c r="UO354" s="90"/>
      <c r="UP354" s="90"/>
      <c r="UQ354" s="90"/>
      <c r="UR354" s="90"/>
      <c r="US354" s="90"/>
      <c r="UT354" s="90"/>
      <c r="UU354" s="90"/>
      <c r="UV354" s="90"/>
      <c r="UW354" s="90"/>
      <c r="UX354" s="90"/>
      <c r="UY354" s="90"/>
      <c r="UZ354" s="90"/>
      <c r="VA354" s="90"/>
      <c r="VB354" s="90"/>
      <c r="VC354" s="90"/>
      <c r="VD354" s="90"/>
      <c r="VE354" s="90"/>
      <c r="VF354" s="90"/>
      <c r="VG354" s="90"/>
      <c r="VH354" s="90"/>
      <c r="VI354" s="90"/>
      <c r="VJ354" s="90"/>
      <c r="VK354" s="90"/>
      <c r="VL354" s="90"/>
      <c r="VM354" s="90"/>
      <c r="VN354" s="90"/>
      <c r="VO354" s="90"/>
      <c r="VP354" s="90"/>
      <c r="VQ354" s="90"/>
      <c r="VR354" s="90"/>
      <c r="VS354" s="90"/>
      <c r="VT354" s="90"/>
      <c r="VU354" s="90"/>
      <c r="VV354" s="90"/>
      <c r="VW354" s="90"/>
      <c r="VX354" s="90"/>
      <c r="VY354" s="90"/>
      <c r="VZ354" s="90"/>
      <c r="WA354" s="90"/>
      <c r="WB354" s="90"/>
      <c r="WC354" s="90"/>
      <c r="WD354" s="90"/>
      <c r="WE354" s="90"/>
      <c r="WF354" s="90"/>
      <c r="WG354" s="90"/>
      <c r="WH354" s="90"/>
      <c r="WI354" s="90"/>
      <c r="WJ354" s="90"/>
      <c r="WK354" s="90"/>
      <c r="WL354" s="90"/>
      <c r="WM354" s="90"/>
      <c r="WN354" s="90"/>
      <c r="WO354" s="90"/>
      <c r="WP354" s="90"/>
      <c r="WQ354" s="90"/>
      <c r="WR354" s="90"/>
      <c r="WS354" s="90"/>
      <c r="WT354" s="90"/>
      <c r="WU354" s="90"/>
      <c r="WV354" s="90"/>
      <c r="WW354" s="90"/>
      <c r="WX354" s="90"/>
      <c r="WY354" s="90"/>
      <c r="WZ354" s="90"/>
      <c r="XA354" s="90"/>
      <c r="XB354" s="90"/>
      <c r="XC354" s="90"/>
      <c r="XD354" s="90"/>
      <c r="XE354" s="90"/>
      <c r="XF354" s="90"/>
      <c r="XG354" s="90"/>
      <c r="XH354" s="90"/>
      <c r="XI354" s="90"/>
      <c r="XJ354" s="90"/>
      <c r="XK354" s="90"/>
      <c r="XL354" s="90"/>
      <c r="XM354" s="90"/>
      <c r="XN354" s="90"/>
      <c r="XO354" s="90"/>
      <c r="XP354" s="90"/>
      <c r="XQ354" s="90"/>
      <c r="XR354" s="90"/>
      <c r="XS354" s="90"/>
      <c r="XT354" s="90"/>
      <c r="XU354" s="90"/>
      <c r="XV354" s="90"/>
      <c r="XW354" s="90"/>
      <c r="XX354" s="90"/>
      <c r="XY354" s="90"/>
      <c r="XZ354" s="90"/>
      <c r="YA354" s="90"/>
      <c r="YB354" s="90"/>
      <c r="YC354" s="90"/>
      <c r="YD354" s="90"/>
      <c r="YE354" s="90"/>
      <c r="YF354" s="90"/>
      <c r="YG354" s="90"/>
      <c r="YH354" s="90"/>
      <c r="YI354" s="90"/>
      <c r="YJ354" s="90"/>
      <c r="YK354" s="90"/>
      <c r="YL354" s="90"/>
      <c r="YM354" s="90"/>
      <c r="YN354" s="90"/>
      <c r="YO354" s="90"/>
      <c r="YP354" s="90"/>
      <c r="YQ354" s="90"/>
      <c r="YR354" s="90"/>
      <c r="YS354" s="90"/>
      <c r="YT354" s="90"/>
      <c r="YU354" s="90"/>
      <c r="YV354" s="90"/>
      <c r="YW354" s="90"/>
      <c r="YX354" s="90"/>
      <c r="YY354" s="90"/>
      <c r="YZ354" s="90"/>
      <c r="ZA354" s="90"/>
      <c r="ZB354" s="90"/>
      <c r="ZC354" s="90"/>
      <c r="ZD354" s="90"/>
      <c r="ZE354" s="90"/>
      <c r="ZF354" s="90"/>
      <c r="ZG354" s="90"/>
      <c r="ZH354" s="90"/>
      <c r="ZI354" s="90"/>
      <c r="ZJ354" s="90"/>
      <c r="ZK354" s="90"/>
      <c r="ZL354" s="90"/>
      <c r="ZM354" s="90"/>
      <c r="ZN354" s="90"/>
      <c r="ZO354" s="90"/>
      <c r="ZP354" s="90"/>
      <c r="ZQ354" s="90"/>
      <c r="ZR354" s="90"/>
      <c r="ZS354" s="90"/>
      <c r="ZT354" s="90"/>
      <c r="ZU354" s="90"/>
      <c r="ZV354" s="90"/>
      <c r="ZW354" s="90"/>
      <c r="ZX354" s="90"/>
      <c r="ZY354" s="90"/>
      <c r="ZZ354" s="90"/>
      <c r="AAA354" s="90"/>
      <c r="AAB354" s="90"/>
      <c r="AAC354" s="90"/>
      <c r="AAD354" s="90"/>
      <c r="AAE354" s="90"/>
      <c r="AAF354" s="90"/>
      <c r="AAG354" s="90"/>
      <c r="AAH354" s="90"/>
      <c r="AAI354" s="90"/>
      <c r="AAJ354" s="90"/>
      <c r="AAK354" s="90"/>
      <c r="AAL354" s="90"/>
      <c r="AAM354" s="90"/>
      <c r="AAN354" s="90"/>
      <c r="AAO354" s="90"/>
      <c r="AAP354" s="90"/>
      <c r="AAQ354" s="90"/>
      <c r="AAR354" s="90"/>
      <c r="AAS354" s="90"/>
      <c r="AAT354" s="90"/>
      <c r="AAU354" s="90"/>
      <c r="AAV354" s="90"/>
      <c r="AAW354" s="90"/>
      <c r="AAX354" s="90"/>
      <c r="AAY354" s="90"/>
      <c r="AAZ354" s="90"/>
      <c r="ABA354" s="90"/>
      <c r="ABB354" s="90"/>
      <c r="ABC354" s="90"/>
      <c r="ABD354" s="90"/>
      <c r="ABE354" s="90"/>
      <c r="ABF354" s="90"/>
      <c r="ABG354" s="90"/>
      <c r="ABH354" s="90"/>
      <c r="ABI354" s="90"/>
      <c r="ABJ354" s="90"/>
      <c r="ABK354" s="90"/>
      <c r="ABL354" s="90"/>
      <c r="ABM354" s="90"/>
      <c r="ABN354" s="90"/>
      <c r="ABO354" s="90"/>
      <c r="ABP354" s="90"/>
      <c r="ABQ354" s="90"/>
      <c r="ABR354" s="90"/>
      <c r="ABS354" s="90"/>
      <c r="ABT354" s="90"/>
      <c r="ABU354" s="90"/>
      <c r="ABV354" s="90"/>
      <c r="ABW354" s="90"/>
      <c r="ABX354" s="90"/>
      <c r="ABY354" s="90"/>
      <c r="ABZ354" s="90"/>
      <c r="ACA354" s="90"/>
      <c r="ACB354" s="90"/>
      <c r="ACC354" s="90"/>
      <c r="ACD354" s="90"/>
      <c r="ACE354" s="90"/>
      <c r="ACF354" s="90"/>
      <c r="ACG354" s="90"/>
      <c r="ACH354" s="90"/>
      <c r="ACI354" s="90"/>
      <c r="ACJ354" s="90"/>
      <c r="ACK354" s="90"/>
      <c r="ACL354" s="90"/>
      <c r="ACM354" s="90"/>
      <c r="ACN354" s="90"/>
      <c r="ACO354" s="90"/>
      <c r="ACP354" s="90"/>
      <c r="ACQ354" s="90"/>
      <c r="ACR354" s="90"/>
      <c r="ACS354" s="90"/>
      <c r="ACT354" s="90"/>
      <c r="ACU354" s="90"/>
      <c r="ACV354" s="90"/>
      <c r="ACW354" s="90"/>
      <c r="ACX354" s="90"/>
      <c r="ACY354" s="90"/>
      <c r="ACZ354" s="90"/>
      <c r="ADA354" s="90"/>
      <c r="ADB354" s="90"/>
      <c r="ADC354" s="90"/>
      <c r="ADD354" s="90"/>
      <c r="ADE354" s="90"/>
      <c r="ADF354" s="90"/>
      <c r="ADG354" s="90"/>
      <c r="ADH354" s="90"/>
      <c r="ADI354" s="90"/>
      <c r="ADJ354" s="90"/>
      <c r="ADK354" s="90"/>
      <c r="ADL354" s="90"/>
      <c r="ADM354" s="90"/>
      <c r="ADN354" s="90"/>
      <c r="ADO354" s="90"/>
      <c r="ADP354" s="90"/>
      <c r="ADQ354" s="90"/>
      <c r="ADR354" s="90"/>
      <c r="ADS354" s="90"/>
      <c r="ADT354" s="90"/>
      <c r="ADU354" s="90"/>
      <c r="ADV354" s="90"/>
      <c r="ADW354" s="90"/>
      <c r="ADX354" s="90"/>
      <c r="ADY354" s="90"/>
      <c r="ADZ354" s="90"/>
      <c r="AEA354" s="90"/>
      <c r="AEB354" s="90"/>
      <c r="AEC354" s="90"/>
      <c r="AED354" s="90"/>
      <c r="AEE354" s="90"/>
      <c r="AEF354" s="90"/>
      <c r="AEG354" s="90"/>
      <c r="AEH354" s="90"/>
      <c r="AEI354" s="90"/>
      <c r="AEJ354" s="90"/>
      <c r="AEK354" s="90"/>
      <c r="AEL354" s="90"/>
      <c r="AEM354" s="90"/>
      <c r="AEN354" s="90"/>
      <c r="AEO354" s="90"/>
      <c r="AEP354" s="90"/>
      <c r="AEQ354" s="90"/>
      <c r="AER354" s="90"/>
      <c r="AES354" s="90"/>
      <c r="AET354" s="90"/>
      <c r="AEU354" s="90"/>
      <c r="AEV354" s="90"/>
      <c r="AEW354" s="90"/>
      <c r="AEX354" s="90"/>
      <c r="AEY354" s="90"/>
      <c r="AEZ354" s="90"/>
      <c r="AFA354" s="90"/>
      <c r="AFB354" s="90"/>
      <c r="AFC354" s="90"/>
      <c r="AFD354" s="90"/>
      <c r="AFE354" s="90"/>
      <c r="AFF354" s="90"/>
      <c r="AFG354" s="90"/>
      <c r="AFH354" s="90"/>
      <c r="AFI354" s="90"/>
      <c r="AFJ354" s="90"/>
      <c r="AFK354" s="90"/>
      <c r="AFL354" s="90"/>
      <c r="AFM354" s="90"/>
      <c r="AFN354" s="90"/>
      <c r="AFO354" s="90"/>
      <c r="AFP354" s="90"/>
      <c r="AFQ354" s="90"/>
      <c r="AFR354" s="90"/>
      <c r="AFS354" s="90"/>
      <c r="AFT354" s="90"/>
      <c r="AFU354" s="90"/>
      <c r="AFV354" s="90"/>
      <c r="AFW354" s="90"/>
      <c r="AFX354" s="90"/>
      <c r="AFY354" s="90"/>
      <c r="AFZ354" s="90"/>
      <c r="AGA354" s="90"/>
      <c r="AGB354" s="90"/>
      <c r="AGC354" s="90"/>
      <c r="AGD354" s="90"/>
      <c r="AGE354" s="90"/>
      <c r="AGF354" s="90"/>
      <c r="AGG354" s="90"/>
      <c r="AGH354" s="90"/>
      <c r="AGI354" s="90"/>
      <c r="AGJ354" s="90"/>
      <c r="AGK354" s="90"/>
      <c r="AGL354" s="90"/>
      <c r="AGM354" s="90"/>
      <c r="AGN354" s="90"/>
      <c r="AGO354" s="90"/>
      <c r="AGP354" s="90"/>
      <c r="AGQ354" s="90"/>
      <c r="AGR354" s="90"/>
      <c r="AGS354" s="90"/>
      <c r="AGT354" s="90"/>
      <c r="AGU354" s="90"/>
      <c r="AGV354" s="90"/>
      <c r="AGW354" s="90"/>
      <c r="AGX354" s="90"/>
      <c r="AGY354" s="90"/>
      <c r="AGZ354" s="90"/>
      <c r="AHA354" s="90"/>
      <c r="AHB354" s="90"/>
      <c r="AHC354" s="90"/>
      <c r="AHD354" s="90"/>
      <c r="AHE354" s="90"/>
      <c r="AHF354" s="90"/>
      <c r="AHG354" s="90"/>
      <c r="AHH354" s="90"/>
      <c r="AHI354" s="90"/>
      <c r="AHJ354" s="90"/>
      <c r="AHK354" s="90"/>
      <c r="AHL354" s="90"/>
      <c r="AHM354" s="90"/>
      <c r="AHN354" s="90"/>
      <c r="AHO354" s="90"/>
      <c r="AHP354" s="90"/>
      <c r="AHQ354" s="90"/>
      <c r="AHR354" s="90"/>
      <c r="AHS354" s="90"/>
      <c r="AHT354" s="90"/>
      <c r="AHU354" s="90"/>
      <c r="AHV354" s="90"/>
      <c r="AHW354" s="90"/>
      <c r="AHX354" s="90"/>
      <c r="AHY354" s="90"/>
      <c r="AHZ354" s="90"/>
      <c r="AIA354" s="90"/>
      <c r="AIB354" s="90"/>
      <c r="AIC354" s="90"/>
      <c r="AID354" s="90"/>
      <c r="AIE354" s="90"/>
      <c r="AIF354" s="90"/>
      <c r="AIG354" s="90"/>
      <c r="AIH354" s="90"/>
      <c r="AII354" s="90"/>
      <c r="AIJ354" s="90"/>
      <c r="AIK354" s="90"/>
      <c r="AIL354" s="90"/>
      <c r="AIM354" s="90"/>
      <c r="AIN354" s="90"/>
      <c r="AIO354" s="90"/>
      <c r="AIP354" s="90"/>
      <c r="AIQ354" s="90"/>
      <c r="AIR354" s="90"/>
      <c r="AIS354" s="90"/>
      <c r="AIT354" s="90"/>
      <c r="AIU354" s="90"/>
      <c r="AIV354" s="90"/>
      <c r="AIW354" s="90"/>
      <c r="AIX354" s="90"/>
      <c r="AIY354" s="90"/>
      <c r="AIZ354" s="90"/>
      <c r="AJA354" s="90"/>
      <c r="AJB354" s="90"/>
      <c r="AJC354" s="90"/>
      <c r="AJD354" s="90"/>
      <c r="AJE354" s="90"/>
      <c r="AJF354" s="90"/>
      <c r="AJG354" s="90"/>
      <c r="AJH354" s="90"/>
      <c r="AJI354" s="90"/>
      <c r="AJJ354" s="90"/>
      <c r="AJK354" s="90"/>
      <c r="AJL354" s="90"/>
      <c r="AJM354" s="90"/>
      <c r="AJN354" s="90"/>
      <c r="AJO354" s="90"/>
      <c r="AJP354" s="90"/>
      <c r="AJQ354" s="90"/>
      <c r="AJR354" s="90"/>
      <c r="AJS354" s="90"/>
      <c r="AJT354" s="90"/>
      <c r="AJU354" s="90"/>
      <c r="AJV354" s="90"/>
      <c r="AJW354" s="90"/>
      <c r="AJX354" s="90"/>
      <c r="AJY354" s="90"/>
      <c r="AJZ354" s="90"/>
      <c r="AKA354" s="90"/>
      <c r="AKB354" s="90"/>
      <c r="AKC354" s="90"/>
      <c r="AKD354" s="90"/>
      <c r="AKE354" s="90"/>
      <c r="AKF354" s="90"/>
      <c r="AKG354" s="90"/>
      <c r="AKH354" s="90"/>
      <c r="AKI354" s="90"/>
      <c r="AKJ354" s="90"/>
      <c r="AKK354" s="90"/>
      <c r="AKL354" s="90"/>
      <c r="AKM354" s="90"/>
      <c r="AKN354" s="90"/>
      <c r="AKO354" s="90"/>
      <c r="AKP354" s="90"/>
      <c r="AKQ354" s="90"/>
      <c r="AKR354" s="90"/>
      <c r="AKS354" s="90"/>
      <c r="AKT354" s="90"/>
      <c r="AKU354" s="90"/>
      <c r="AKV354" s="90"/>
      <c r="AKW354" s="90"/>
      <c r="AKX354" s="90"/>
      <c r="AKY354" s="90"/>
      <c r="AKZ354" s="90"/>
      <c r="ALA354" s="90"/>
      <c r="ALB354" s="90"/>
      <c r="ALC354" s="90"/>
      <c r="ALD354" s="90"/>
      <c r="ALE354" s="90"/>
      <c r="ALF354" s="90"/>
      <c r="ALG354" s="90"/>
      <c r="ALH354" s="90"/>
      <c r="ALI354" s="90"/>
      <c r="ALJ354" s="90"/>
      <c r="ALK354" s="90"/>
      <c r="ALL354" s="90"/>
      <c r="ALM354" s="90"/>
      <c r="ALN354" s="90"/>
      <c r="ALO354" s="90"/>
      <c r="ALP354" s="90"/>
      <c r="ALQ354" s="90"/>
      <c r="ALR354" s="90"/>
      <c r="ALS354" s="90"/>
      <c r="ALT354" s="90"/>
      <c r="ALU354" s="90"/>
      <c r="ALV354" s="90"/>
      <c r="ALW354" s="90"/>
      <c r="ALX354" s="90"/>
      <c r="ALY354" s="90"/>
      <c r="ALZ354" s="90"/>
      <c r="AMA354" s="90"/>
      <c r="AMB354" s="90"/>
      <c r="AMC354" s="90"/>
      <c r="AMD354" s="90"/>
      <c r="AME354" s="90"/>
      <c r="AMF354" s="90"/>
      <c r="AMG354" s="90"/>
      <c r="AMH354" s="90"/>
    </row>
    <row r="355" spans="1:1022" ht="84.75" customHeight="1" x14ac:dyDescent="0.3">
      <c r="A355" s="430">
        <v>123</v>
      </c>
      <c r="B355" s="433" t="s">
        <v>712</v>
      </c>
      <c r="C355" s="367"/>
      <c r="D355" s="433" t="s">
        <v>81</v>
      </c>
      <c r="E355" s="433" t="s">
        <v>82</v>
      </c>
      <c r="F355" s="427"/>
      <c r="G355" s="424"/>
      <c r="H355" s="368"/>
      <c r="I355" s="425"/>
      <c r="J355" s="136" t="s">
        <v>735</v>
      </c>
      <c r="K355" s="119" t="s">
        <v>1823</v>
      </c>
      <c r="L355" s="425"/>
      <c r="M355" s="425"/>
      <c r="N355" s="426"/>
      <c r="O355" s="369"/>
      <c r="P355" s="391"/>
      <c r="Q355" s="385"/>
      <c r="R355" s="393"/>
      <c r="S355" s="394"/>
      <c r="T355" s="385"/>
      <c r="U355" s="386"/>
      <c r="V355" s="136" t="s">
        <v>112</v>
      </c>
      <c r="W355" s="116" t="s">
        <v>1824</v>
      </c>
      <c r="X355" s="117" t="s">
        <v>1825</v>
      </c>
      <c r="Y355" s="118" t="s">
        <v>1819</v>
      </c>
      <c r="Z355" s="119" t="s">
        <v>95</v>
      </c>
      <c r="AA355" s="120" t="str">
        <f t="shared" si="454"/>
        <v>Probabilidad</v>
      </c>
      <c r="AB355" s="121" t="s">
        <v>727</v>
      </c>
      <c r="AC355" s="121" t="s">
        <v>728</v>
      </c>
      <c r="AD355" s="122" t="str">
        <f t="shared" si="452"/>
        <v>40%</v>
      </c>
      <c r="AE355" s="121" t="s">
        <v>729</v>
      </c>
      <c r="AF355" s="121" t="s">
        <v>730</v>
      </c>
      <c r="AG355" s="121" t="s">
        <v>731</v>
      </c>
      <c r="AH355" s="123">
        <f>IFERROR(IF(AND(AA354="Probabilidad",AA355="Probabilidad"),(AI354-(+AI354*AD355)),IF(AND(AA355="Probabilidad",AA354="Impacto"),(AI354-(+AI354*AD355)),IF(AA355="Impacto",AI354,""))),"")</f>
        <v>0.216</v>
      </c>
      <c r="AI355" s="122">
        <f t="shared" si="453"/>
        <v>0.216</v>
      </c>
      <c r="AJ355" s="387"/>
      <c r="AK355" s="388"/>
      <c r="AL355" s="124">
        <f t="shared" ref="AL355:AL360" si="483">IFERROR(IF(AND(AA354="Impacto",AA355="Impacto"),(AL354-(+AL354*AD355)),IF(AND(AA355="Impacto",AA354="Probabilidad"),(AL354-(+AL354*AD355)),IF(AA355="Probabilidad",AL354,""))),"")</f>
        <v>1</v>
      </c>
      <c r="AM355" s="389"/>
      <c r="AN355" s="388"/>
      <c r="AO355" s="384"/>
      <c r="AP355" s="367"/>
      <c r="AQ355" s="120" t="s">
        <v>118</v>
      </c>
      <c r="AR355" s="119" t="s">
        <v>1826</v>
      </c>
      <c r="AS355" s="119" t="s">
        <v>95</v>
      </c>
      <c r="AT355" s="126" t="s">
        <v>1827</v>
      </c>
      <c r="AU355" s="127" t="s">
        <v>733</v>
      </c>
      <c r="AV355" s="371"/>
      <c r="AW355" s="142" t="s">
        <v>112</v>
      </c>
      <c r="AX355" s="253" t="s">
        <v>2867</v>
      </c>
      <c r="AY355" s="271" t="s">
        <v>3698</v>
      </c>
      <c r="AZ355" s="271" t="s">
        <v>3068</v>
      </c>
      <c r="BA355" s="143" t="s">
        <v>118</v>
      </c>
      <c r="BB355" s="253" t="s">
        <v>2867</v>
      </c>
      <c r="BC355" s="271" t="s">
        <v>3185</v>
      </c>
      <c r="BD355" s="271" t="s">
        <v>3068</v>
      </c>
      <c r="BE355" s="373"/>
      <c r="BF355" s="373"/>
      <c r="BG355" s="373"/>
      <c r="BH355" s="131"/>
    </row>
    <row r="356" spans="1:1022" ht="84.75" customHeight="1" x14ac:dyDescent="0.3">
      <c r="A356" s="430">
        <v>123</v>
      </c>
      <c r="B356" s="433" t="s">
        <v>712</v>
      </c>
      <c r="C356" s="367"/>
      <c r="D356" s="433" t="s">
        <v>81</v>
      </c>
      <c r="E356" s="433" t="s">
        <v>82</v>
      </c>
      <c r="F356" s="427"/>
      <c r="G356" s="424"/>
      <c r="H356" s="368"/>
      <c r="I356" s="425"/>
      <c r="J356" s="136" t="s">
        <v>741</v>
      </c>
      <c r="K356" s="137" t="s">
        <v>1828</v>
      </c>
      <c r="L356" s="425"/>
      <c r="M356" s="425"/>
      <c r="N356" s="426"/>
      <c r="O356" s="369"/>
      <c r="P356" s="391"/>
      <c r="Q356" s="385"/>
      <c r="R356" s="393"/>
      <c r="S356" s="394"/>
      <c r="T356" s="385"/>
      <c r="U356" s="386"/>
      <c r="V356" s="136" t="s">
        <v>124</v>
      </c>
      <c r="W356" s="116" t="s">
        <v>1829</v>
      </c>
      <c r="X356" s="117" t="s">
        <v>1830</v>
      </c>
      <c r="Y356" s="118" t="s">
        <v>1819</v>
      </c>
      <c r="Z356" s="119" t="s">
        <v>95</v>
      </c>
      <c r="AA356" s="120" t="str">
        <f t="shared" si="454"/>
        <v>Probabilidad</v>
      </c>
      <c r="AB356" s="121" t="s">
        <v>740</v>
      </c>
      <c r="AC356" s="121" t="s">
        <v>728</v>
      </c>
      <c r="AD356" s="122" t="str">
        <f t="shared" si="452"/>
        <v>30%</v>
      </c>
      <c r="AE356" s="121" t="s">
        <v>729</v>
      </c>
      <c r="AF356" s="121" t="s">
        <v>730</v>
      </c>
      <c r="AG356" s="121" t="s">
        <v>731</v>
      </c>
      <c r="AH356" s="123">
        <f t="shared" ref="AH356:AH360" si="484">IFERROR(IF(AND(AA355="Probabilidad",AA356="Probabilidad"),(AI355-(+AI355*AD356)),IF(AND(AA356="Probabilidad",AA355="Impacto"),(AI355-(+AI355*AD356)),IF(AA356="Impacto",AI355,""))),"")</f>
        <v>0.1512</v>
      </c>
      <c r="AI356" s="122">
        <f t="shared" si="453"/>
        <v>0.1512</v>
      </c>
      <c r="AJ356" s="387"/>
      <c r="AK356" s="388"/>
      <c r="AL356" s="124">
        <f t="shared" si="483"/>
        <v>1</v>
      </c>
      <c r="AM356" s="389"/>
      <c r="AN356" s="388"/>
      <c r="AO356" s="384"/>
      <c r="AP356" s="367"/>
      <c r="AQ356" s="120" t="s">
        <v>128</v>
      </c>
      <c r="AR356" s="119" t="s">
        <v>1826</v>
      </c>
      <c r="AS356" s="119" t="s">
        <v>95</v>
      </c>
      <c r="AT356" s="126" t="s">
        <v>1827</v>
      </c>
      <c r="AU356" s="127" t="s">
        <v>733</v>
      </c>
      <c r="AV356" s="371"/>
      <c r="AW356" s="142" t="s">
        <v>124</v>
      </c>
      <c r="AX356" s="253" t="s">
        <v>2867</v>
      </c>
      <c r="AY356" s="271" t="s">
        <v>3699</v>
      </c>
      <c r="AZ356" s="271" t="s">
        <v>3068</v>
      </c>
      <c r="BA356" s="143" t="s">
        <v>128</v>
      </c>
      <c r="BB356" s="253" t="s">
        <v>2867</v>
      </c>
      <c r="BC356" s="271" t="s">
        <v>3185</v>
      </c>
      <c r="BD356" s="271" t="s">
        <v>3068</v>
      </c>
      <c r="BE356" s="373"/>
      <c r="BF356" s="373"/>
      <c r="BG356" s="373"/>
      <c r="BH356" s="131"/>
    </row>
    <row r="357" spans="1:1022" ht="84.75" customHeight="1" x14ac:dyDescent="0.3">
      <c r="A357" s="430">
        <v>123</v>
      </c>
      <c r="B357" s="433" t="s">
        <v>712</v>
      </c>
      <c r="C357" s="367"/>
      <c r="D357" s="433" t="s">
        <v>81</v>
      </c>
      <c r="E357" s="433" t="s">
        <v>82</v>
      </c>
      <c r="F357" s="427"/>
      <c r="G357" s="424"/>
      <c r="H357" s="368"/>
      <c r="I357" s="425"/>
      <c r="J357" s="136" t="s">
        <v>749</v>
      </c>
      <c r="K357" s="137" t="s">
        <v>1831</v>
      </c>
      <c r="L357" s="425"/>
      <c r="M357" s="425"/>
      <c r="N357" s="426"/>
      <c r="O357" s="369"/>
      <c r="P357" s="391"/>
      <c r="Q357" s="385"/>
      <c r="R357" s="393"/>
      <c r="S357" s="394"/>
      <c r="T357" s="385"/>
      <c r="U357" s="386"/>
      <c r="V357" s="136" t="s">
        <v>131</v>
      </c>
      <c r="W357" s="116" t="s">
        <v>1832</v>
      </c>
      <c r="X357" s="117" t="s">
        <v>1833</v>
      </c>
      <c r="Y357" s="118" t="s">
        <v>1524</v>
      </c>
      <c r="Z357" s="119" t="s">
        <v>95</v>
      </c>
      <c r="AA357" s="120" t="str">
        <f t="shared" si="454"/>
        <v>Probabilidad</v>
      </c>
      <c r="AB357" s="121" t="s">
        <v>727</v>
      </c>
      <c r="AC357" s="121" t="s">
        <v>728</v>
      </c>
      <c r="AD357" s="122" t="str">
        <f t="shared" si="452"/>
        <v>40%</v>
      </c>
      <c r="AE357" s="121" t="s">
        <v>729</v>
      </c>
      <c r="AF357" s="121" t="s">
        <v>730</v>
      </c>
      <c r="AG357" s="121" t="s">
        <v>731</v>
      </c>
      <c r="AH357" s="123">
        <f t="shared" si="484"/>
        <v>9.0719999999999995E-2</v>
      </c>
      <c r="AI357" s="122">
        <f t="shared" si="453"/>
        <v>9.0719999999999995E-2</v>
      </c>
      <c r="AJ357" s="387"/>
      <c r="AK357" s="388"/>
      <c r="AL357" s="124">
        <f t="shared" si="483"/>
        <v>1</v>
      </c>
      <c r="AM357" s="389"/>
      <c r="AN357" s="388"/>
      <c r="AO357" s="384"/>
      <c r="AP357" s="367"/>
      <c r="AQ357" s="120" t="s">
        <v>136</v>
      </c>
      <c r="AR357" s="119" t="s">
        <v>1820</v>
      </c>
      <c r="AS357" s="119" t="s">
        <v>95</v>
      </c>
      <c r="AT357" s="126" t="s">
        <v>1834</v>
      </c>
      <c r="AU357" s="127" t="s">
        <v>733</v>
      </c>
      <c r="AV357" s="371"/>
      <c r="AW357" s="142" t="s">
        <v>131</v>
      </c>
      <c r="AX357" s="253" t="s">
        <v>2867</v>
      </c>
      <c r="AY357" s="271" t="s">
        <v>3700</v>
      </c>
      <c r="AZ357" s="271" t="s">
        <v>3068</v>
      </c>
      <c r="BA357" s="143" t="s">
        <v>136</v>
      </c>
      <c r="BB357" s="253" t="s">
        <v>2867</v>
      </c>
      <c r="BC357" s="271" t="s">
        <v>3186</v>
      </c>
      <c r="BD357" s="271" t="s">
        <v>3187</v>
      </c>
      <c r="BE357" s="373"/>
      <c r="BF357" s="373"/>
      <c r="BG357" s="373"/>
      <c r="BH357" s="131"/>
    </row>
    <row r="358" spans="1:1022" ht="84.75" customHeight="1" x14ac:dyDescent="0.3">
      <c r="A358" s="430">
        <v>123</v>
      </c>
      <c r="B358" s="433" t="s">
        <v>712</v>
      </c>
      <c r="C358" s="367"/>
      <c r="D358" s="433" t="s">
        <v>81</v>
      </c>
      <c r="E358" s="433" t="s">
        <v>82</v>
      </c>
      <c r="F358" s="427"/>
      <c r="G358" s="424"/>
      <c r="H358" s="368"/>
      <c r="I358" s="425"/>
      <c r="J358" s="136" t="s">
        <v>756</v>
      </c>
      <c r="K358" s="137" t="s">
        <v>1835</v>
      </c>
      <c r="L358" s="425"/>
      <c r="M358" s="425"/>
      <c r="N358" s="426"/>
      <c r="O358" s="369"/>
      <c r="P358" s="391"/>
      <c r="Q358" s="385"/>
      <c r="R358" s="393"/>
      <c r="S358" s="394"/>
      <c r="T358" s="385"/>
      <c r="U358" s="386"/>
      <c r="V358" s="136" t="s">
        <v>139</v>
      </c>
      <c r="W358" s="116" t="s">
        <v>1836</v>
      </c>
      <c r="X358" s="117" t="s">
        <v>1837</v>
      </c>
      <c r="Y358" s="117" t="s">
        <v>1838</v>
      </c>
      <c r="Z358" s="119" t="s">
        <v>95</v>
      </c>
      <c r="AA358" s="120" t="str">
        <f t="shared" si="454"/>
        <v>Probabilidad</v>
      </c>
      <c r="AB358" s="121" t="s">
        <v>727</v>
      </c>
      <c r="AC358" s="121" t="s">
        <v>728</v>
      </c>
      <c r="AD358" s="122" t="str">
        <f t="shared" si="452"/>
        <v>40%</v>
      </c>
      <c r="AE358" s="121" t="s">
        <v>729</v>
      </c>
      <c r="AF358" s="121" t="s">
        <v>730</v>
      </c>
      <c r="AG358" s="121" t="s">
        <v>731</v>
      </c>
      <c r="AH358" s="123">
        <f t="shared" si="484"/>
        <v>5.4431999999999994E-2</v>
      </c>
      <c r="AI358" s="122">
        <f t="shared" si="453"/>
        <v>5.4431999999999994E-2</v>
      </c>
      <c r="AJ358" s="387"/>
      <c r="AK358" s="388"/>
      <c r="AL358" s="124">
        <f t="shared" si="483"/>
        <v>1</v>
      </c>
      <c r="AM358" s="389"/>
      <c r="AN358" s="388"/>
      <c r="AO358" s="384"/>
      <c r="AP358" s="367"/>
      <c r="AQ358" s="120" t="s">
        <v>145</v>
      </c>
      <c r="AR358" s="116" t="s">
        <v>1839</v>
      </c>
      <c r="AS358" s="119" t="s">
        <v>95</v>
      </c>
      <c r="AT358" s="119" t="s">
        <v>1840</v>
      </c>
      <c r="AU358" s="134" t="s">
        <v>94</v>
      </c>
      <c r="AV358" s="371"/>
      <c r="AW358" s="142" t="s">
        <v>139</v>
      </c>
      <c r="AX358" s="253" t="s">
        <v>2867</v>
      </c>
      <c r="AY358" s="271" t="s">
        <v>3701</v>
      </c>
      <c r="AZ358" s="271" t="s">
        <v>3069</v>
      </c>
      <c r="BA358" s="143" t="s">
        <v>145</v>
      </c>
      <c r="BB358" s="253" t="s">
        <v>2867</v>
      </c>
      <c r="BC358" s="271" t="s">
        <v>3184</v>
      </c>
      <c r="BD358" s="271" t="s">
        <v>3069</v>
      </c>
      <c r="BE358" s="373"/>
      <c r="BF358" s="373"/>
      <c r="BG358" s="373"/>
      <c r="BH358" s="131"/>
    </row>
    <row r="359" spans="1:1022" ht="18.95" customHeight="1" x14ac:dyDescent="0.3">
      <c r="A359" s="430">
        <v>123</v>
      </c>
      <c r="B359" s="433" t="s">
        <v>712</v>
      </c>
      <c r="C359" s="367"/>
      <c r="D359" s="433" t="s">
        <v>81</v>
      </c>
      <c r="E359" s="433" t="s">
        <v>82</v>
      </c>
      <c r="F359" s="427"/>
      <c r="G359" s="424"/>
      <c r="H359" s="368"/>
      <c r="I359" s="425"/>
      <c r="J359" s="136" t="s">
        <v>757</v>
      </c>
      <c r="K359" s="137"/>
      <c r="L359" s="425"/>
      <c r="M359" s="425"/>
      <c r="N359" s="426"/>
      <c r="O359" s="369"/>
      <c r="P359" s="391"/>
      <c r="Q359" s="385"/>
      <c r="R359" s="393"/>
      <c r="S359" s="394"/>
      <c r="T359" s="385"/>
      <c r="U359" s="386"/>
      <c r="V359" s="136" t="s">
        <v>150</v>
      </c>
      <c r="W359" s="116"/>
      <c r="X359" s="117"/>
      <c r="Y359" s="118"/>
      <c r="Z359" s="116"/>
      <c r="AA359" s="120" t="str">
        <f t="shared" si="454"/>
        <v/>
      </c>
      <c r="AB359" s="121"/>
      <c r="AC359" s="121"/>
      <c r="AD359" s="122" t="str">
        <f t="shared" si="452"/>
        <v/>
      </c>
      <c r="AE359" s="121"/>
      <c r="AF359" s="121"/>
      <c r="AG359" s="121"/>
      <c r="AH359" s="123" t="str">
        <f t="shared" si="484"/>
        <v/>
      </c>
      <c r="AI359" s="122" t="str">
        <f t="shared" si="453"/>
        <v/>
      </c>
      <c r="AJ359" s="387"/>
      <c r="AK359" s="388"/>
      <c r="AL359" s="124" t="str">
        <f t="shared" si="483"/>
        <v/>
      </c>
      <c r="AM359" s="389"/>
      <c r="AN359" s="388"/>
      <c r="AO359" s="384"/>
      <c r="AP359" s="367"/>
      <c r="AQ359" s="120" t="s">
        <v>155</v>
      </c>
      <c r="AR359" s="119"/>
      <c r="AS359" s="119"/>
      <c r="AT359" s="126"/>
      <c r="AU359" s="119"/>
      <c r="AV359" s="371"/>
      <c r="AW359" s="142" t="s">
        <v>150</v>
      </c>
      <c r="AX359" s="128"/>
      <c r="AY359" s="129"/>
      <c r="AZ359" s="130"/>
      <c r="BA359" s="143" t="s">
        <v>155</v>
      </c>
      <c r="BB359" s="128"/>
      <c r="BC359" s="128"/>
      <c r="BD359" s="128"/>
      <c r="BE359" s="373"/>
      <c r="BF359" s="373"/>
      <c r="BG359" s="373"/>
      <c r="BH359" s="131"/>
    </row>
    <row r="360" spans="1:1022" ht="23.1" customHeight="1" x14ac:dyDescent="0.3">
      <c r="A360" s="431">
        <v>123</v>
      </c>
      <c r="B360" s="434" t="s">
        <v>712</v>
      </c>
      <c r="C360" s="367"/>
      <c r="D360" s="434" t="s">
        <v>81</v>
      </c>
      <c r="E360" s="434" t="s">
        <v>82</v>
      </c>
      <c r="F360" s="427"/>
      <c r="G360" s="424"/>
      <c r="H360" s="368"/>
      <c r="I360" s="425"/>
      <c r="J360" s="136" t="s">
        <v>758</v>
      </c>
      <c r="K360" s="137"/>
      <c r="L360" s="425"/>
      <c r="M360" s="425"/>
      <c r="N360" s="426"/>
      <c r="O360" s="369"/>
      <c r="P360" s="392"/>
      <c r="Q360" s="385"/>
      <c r="R360" s="393"/>
      <c r="S360" s="394"/>
      <c r="T360" s="385"/>
      <c r="U360" s="386"/>
      <c r="V360" s="136" t="s">
        <v>161</v>
      </c>
      <c r="W360" s="116"/>
      <c r="X360" s="117"/>
      <c r="Y360" s="118"/>
      <c r="Z360" s="116"/>
      <c r="AA360" s="120" t="str">
        <f t="shared" si="454"/>
        <v/>
      </c>
      <c r="AB360" s="121"/>
      <c r="AC360" s="121"/>
      <c r="AD360" s="122" t="str">
        <f t="shared" si="452"/>
        <v/>
      </c>
      <c r="AE360" s="121"/>
      <c r="AF360" s="121"/>
      <c r="AG360" s="121"/>
      <c r="AH360" s="123" t="str">
        <f t="shared" si="484"/>
        <v/>
      </c>
      <c r="AI360" s="122" t="str">
        <f t="shared" si="453"/>
        <v/>
      </c>
      <c r="AJ360" s="387"/>
      <c r="AK360" s="388"/>
      <c r="AL360" s="124" t="str">
        <f t="shared" si="483"/>
        <v/>
      </c>
      <c r="AM360" s="389"/>
      <c r="AN360" s="388"/>
      <c r="AO360" s="384"/>
      <c r="AP360" s="367"/>
      <c r="AQ360" s="120" t="s">
        <v>162</v>
      </c>
      <c r="AR360" s="119"/>
      <c r="AS360" s="119"/>
      <c r="AT360" s="126"/>
      <c r="AU360" s="119"/>
      <c r="AV360" s="372"/>
      <c r="AW360" s="142" t="s">
        <v>161</v>
      </c>
      <c r="AX360" s="128"/>
      <c r="AY360" s="129"/>
      <c r="AZ360" s="130"/>
      <c r="BA360" s="143" t="s">
        <v>162</v>
      </c>
      <c r="BB360" s="128"/>
      <c r="BC360" s="128"/>
      <c r="BD360" s="128"/>
      <c r="BE360" s="373"/>
      <c r="BF360" s="373"/>
      <c r="BG360" s="373"/>
      <c r="BH360" s="131"/>
    </row>
    <row r="361" spans="1:1022" s="144" customFormat="1" ht="103.5" customHeight="1" x14ac:dyDescent="0.25">
      <c r="A361" s="429">
        <v>126</v>
      </c>
      <c r="B361" s="432" t="s">
        <v>712</v>
      </c>
      <c r="C361" s="367" t="s">
        <v>713</v>
      </c>
      <c r="D361" s="432" t="s">
        <v>81</v>
      </c>
      <c r="E361" s="432" t="s">
        <v>82</v>
      </c>
      <c r="F361" s="427" t="s">
        <v>83</v>
      </c>
      <c r="G361" s="424" t="s">
        <v>1841</v>
      </c>
      <c r="H361" s="368" t="str">
        <f>IF(B361="Seguridad_Información","Posibilidad de "&amp;C361&amp;"con "&amp;M361&amp;" "&amp;"por"&amp;" "&amp;I361&amp;" "&amp;"debido a"&amp;" "&amp;L361,"Posibilidad de"&amp;" "&amp;M361&amp;" "&amp;"por"&amp;" "&amp;I361&amp;" debido a"&amp;" "&amp;L361)</f>
        <v>Posibilidad de Afectación Económica y Reputacional por incumplimiento en la cuota de aprendices SENA debido a indisponibilidad de aprendices en el programa de formación requerido o retrasos en el proceso de solicitud</v>
      </c>
      <c r="I361" s="425" t="s">
        <v>1842</v>
      </c>
      <c r="J361" s="136" t="s">
        <v>717</v>
      </c>
      <c r="K361" s="137" t="s">
        <v>1843</v>
      </c>
      <c r="L361" s="425" t="s">
        <v>1844</v>
      </c>
      <c r="M361" s="425" t="s">
        <v>763</v>
      </c>
      <c r="N361" s="426" t="s">
        <v>1845</v>
      </c>
      <c r="O361" s="369" t="s">
        <v>1080</v>
      </c>
      <c r="P361" s="390" t="str">
        <f>IF(OR($O361=[3]Tabla_Probabilidad!$D$30,$O361=[3]Tabla_Probabilidad!$D$32,$O361=[3]Tabla_Probabilidad!$J$32),"Muy Baja",IF(OR($O361=[3]Tabla_Probabilidad!$E$30,$O361=[3]Tabla_Probabilidad!$E$32,$O361=[3]Tabla_Probabilidad!$K$32),"Baja",IF(OR($O361=[3]Tabla_Probabilidad!$F$30,$O361=[3]Tabla_Probabilidad!$F$32,$O361=[3]Tabla_Probabilidad!$L$32),"Media",IF(OR($O361=[3]Tabla_Probabilidad!$G$30,$O361=[3]Tabla_Probabilidad!$G$32,$O361=[3]Tabla_Probabilidad!$M$32),"Alta",IF(OR($O361=[3]Tabla_Probabilidad!$H$30,$O361=[3]Tabla_Probabilidad!$H$32,$O361=[3]Tabla_Probabilidad!$N$32),"Muy Alta","")))))</f>
        <v>Baja</v>
      </c>
      <c r="Q361" s="385">
        <f t="shared" ref="Q361" si="485">IF(P361="","",IF(P361="Muy Baja",0.2,IF(P361="Baja",0.4,IF(P361="Media",0.6,IF(P361="Alta",0.8,IF(P361="Muy Alta",1,))))))</f>
        <v>0.4</v>
      </c>
      <c r="R361" s="393" t="s">
        <v>1447</v>
      </c>
      <c r="S361" s="394" t="str">
        <f>IF(OR($R361=[3]Tabla_Impacto!$D$24,$R361=[3]Tabla_Impacto!$D$27,$R361=[3]Tabla_Impacto!$J$24,$R361=[3]Tabla_Impacto!$P$26,$R361=[3]Tabla_Impacto!$V$26,$R361=[3]Tabla_Impacto!$AB$26),"Leve",IF(OR($R361=[3]Tabla_Impacto!$E$24,$R361=[3]Tabla_Impacto!$E$27,$R361=[3]Tabla_Impacto!$K$24,$R361=[3]Tabla_Impacto!$Q$26,$R361=[3]Tabla_Impacto!$W$26,$R361=[3]Tabla_Impacto!$AC$26),"Menor",IF(OR($R361=[3]Tabla_Impacto!$F$24,$R361=[3]Tabla_Impacto!$F$27,$R361=[3]Tabla_Impacto!$L$24,$R361=[3]Tabla_Impacto!$R$26,$R361=[3]Tabla_Impacto!$X$26,$R361=[3]Tabla_Impacto!$AD$26),"Moderado",IF(OR($R361=[3]Tabla_Impacto!$G$24,$R361=[3]Tabla_Impacto!$G$27,$R361=[3]Tabla_Impacto!$M$24,$R361=[3]Tabla_Impacto!$S$26,$R361=[3]Tabla_Impacto!$Y$26,$R361=[3]Tabla_Impacto!$AE$26),"Mayor",IF(OR($R361=[3]Tabla_Impacto!$H$24,$R361=[3]Tabla_Impacto!$H$27,$R361=[3]Tabla_Impacto!$N$24,$R361=[3]Tabla_Impacto!$T$26,$R361=[3]Tabla_Impacto!$Z$26,$R361=[3]Tabla_Impacto!$AF$26),"Catastrófico","")))))</f>
        <v>Leve</v>
      </c>
      <c r="T361" s="385">
        <f t="shared" ref="T361" si="486">IF(S361="","",IF(S361="Leve",0.2,IF(S361="Menor",0.4,IF(S361="Moderado",0.6,IF(S361="Mayor",0.8,IF(S361="Catastrófico",1,))))))</f>
        <v>0.2</v>
      </c>
      <c r="U361" s="386" t="str">
        <f t="shared" ref="U361" si="487">IF(OR(AND(P361="Muy Baja",S361="Leve"),AND(P361="Muy Baja",S361="Menor"),AND(P361="Baja",S361="Leve")),"Bajo",IF(OR(AND(P361="Muy baja",S361="Moderado"),AND(P361="Baja",S361="Menor"),AND(P361="Baja",S361="Moderado"),AND(P361="Media",S361="Leve"),AND(P361="Media",S361="Menor"),AND(P361="Media",S361="Moderado"),AND(P361="Alta",S361="Leve"),AND(P361="Alta",S361="Menor")),"Moderado",IF(OR(AND(P361="Muy Baja",S361="Mayor"),AND(P361="Baja",S361="Mayor"),AND(P361="Media",S361="Mayor"),AND(P361="Alta",S361="Moderado"),AND(P361="Alta",S361="Mayor"),AND(P361="Muy Alta",S361="Leve"),AND(P361="Muy Alta",S361="Menor"),AND(P361="Muy Alta",S361="Moderado"),AND(P361="Muy Alta",S361="Mayor")),"Alto",IF(OR(AND(P361="Muy Baja",S361="Catastrófico"),AND(P361="Baja",S361="Catastrófico"),AND(P361="Media",S361="Catastrófico"),AND(P361="Alta",S361="Catastrófico"),AND(P361="Muy Alta",S361="Catastrófico")),"Extremo",""))))</f>
        <v>Bajo</v>
      </c>
      <c r="V361" s="136" t="s">
        <v>91</v>
      </c>
      <c r="W361" s="116" t="s">
        <v>1846</v>
      </c>
      <c r="X361" s="117" t="s">
        <v>1847</v>
      </c>
      <c r="Y361" s="118" t="s">
        <v>1524</v>
      </c>
      <c r="Z361" s="119" t="s">
        <v>95</v>
      </c>
      <c r="AA361" s="120" t="str">
        <f t="shared" si="454"/>
        <v>Probabilidad</v>
      </c>
      <c r="AB361" s="121" t="s">
        <v>727</v>
      </c>
      <c r="AC361" s="121" t="s">
        <v>728</v>
      </c>
      <c r="AD361" s="122" t="str">
        <f t="shared" si="452"/>
        <v>40%</v>
      </c>
      <c r="AE361" s="121" t="s">
        <v>729</v>
      </c>
      <c r="AF361" s="121" t="s">
        <v>809</v>
      </c>
      <c r="AG361" s="121" t="s">
        <v>731</v>
      </c>
      <c r="AH361" s="123">
        <f>IFERROR(IF(AA361="Probabilidad",(Q361-(+Q361*AD361)),IF(AA361="Impacto",Q361,"")),"")</f>
        <v>0.24</v>
      </c>
      <c r="AI361" s="122">
        <f t="shared" si="453"/>
        <v>0.24</v>
      </c>
      <c r="AJ361" s="387" t="str">
        <f t="shared" ref="AJ361" si="488">IFERROR(IF(AK361="","",IF(AK361&lt;=0.2,"Muy Baja",IF(AK361&lt;=0.4,"Baja",IF(AK361&lt;=0.6,"Media",IF(AK361&lt;=0.8,"Alta","Muy Alta"))))),"")</f>
        <v>Muy Baja</v>
      </c>
      <c r="AK361" s="388">
        <f t="shared" ref="AK361" si="489">IFERROR(LOOKUP(MAX(AI361:AI367)+1,(AI361:AI367)),"")</f>
        <v>0.1008</v>
      </c>
      <c r="AL361" s="124">
        <f>IFERROR(IF(AA361="Impacto",(T361-(+T361*AD361)),IF(AA361="Probabilidad",T361,"")),"")</f>
        <v>0.2</v>
      </c>
      <c r="AM361" s="389" t="str">
        <f t="shared" ref="AM361" si="490">IFERROR(IF(AN361="","",IF(AN361&lt;=0.2,"Leve",IF(AN361&lt;=0.4,"Menor",IF(AN361&lt;=0.6,"Moderado",IF(AN361&lt;=0.8,"Mayor","Catastrófico"))))),"")</f>
        <v>Leve</v>
      </c>
      <c r="AN361" s="388">
        <f t="shared" ref="AN361" si="491">IFERROR(LOOKUP(MAX(AL361:AL367)+1,(AL361:AL367)),"")</f>
        <v>0.2</v>
      </c>
      <c r="AO361" s="384" t="str">
        <f t="shared" ref="AO361" si="492">IFERROR(IF(OR(AND(AJ361="Muy Baja",AM361="Leve"),AND(AJ361="Muy Baja",AM361="Menor"),AND(AJ361="Baja",AM361="Leve")),"Bajo",IF(OR(AND(AJ361="Muy baja",AM361="Moderado"),AND(AJ361="Baja",AM361="Menor"),AND(AJ361="Baja",AM361="Moderado"),AND(AJ361="Media",AM361="Leve"),AND(AJ361="Media",AM361="Menor"),AND(AJ361="Media",AM361="Moderado"),AND(AJ361="Alta",AM361="Leve"),AND(AJ361="Alta",AM361="Menor")),"Moderado",IF(OR(AND(AJ361="Muy Baja",AM361="Mayor"),AND(AJ361="Baja",AM361="Mayor"),AND(AJ361="Media",AM361="Mayor"),AND(AJ361="Alta",AM361="Moderado"),AND(AJ361="Alta",AM361="Mayor"),AND(AJ361="Muy Alta",AM361="Leve"),AND(AJ361="Muy Alta",AM361="Menor"),AND(AJ361="Muy Alta",AM361="Moderado"),AND(AJ361="Muy Alta",AM361="Mayor")),"Alto",IF(OR(AND(AJ361="Muy Baja",AM361="Catastrófico"),AND(AJ361="Baja",AM361="Catastrófico"),AND(AJ361="Media",AM361="Catastrófico"),AND(AJ361="Alta",AM361="Catastrófico"),AND(AJ361="Muy Alta",AM361="Catastrófico")),"Extremo","")))),"")</f>
        <v>Bajo</v>
      </c>
      <c r="AP361" s="367" t="s">
        <v>821</v>
      </c>
      <c r="AQ361" s="120" t="s">
        <v>105</v>
      </c>
      <c r="AR361" s="134" t="s">
        <v>94</v>
      </c>
      <c r="AS361" s="134" t="s">
        <v>94</v>
      </c>
      <c r="AT361" s="134" t="s">
        <v>94</v>
      </c>
      <c r="AU361" s="134" t="s">
        <v>94</v>
      </c>
      <c r="AV361" s="370" t="s">
        <v>1848</v>
      </c>
      <c r="AW361" s="142" t="s">
        <v>91</v>
      </c>
      <c r="AX361" s="253" t="s">
        <v>2866</v>
      </c>
      <c r="AY361" s="271" t="s">
        <v>3702</v>
      </c>
      <c r="AZ361" s="271" t="s">
        <v>3703</v>
      </c>
      <c r="BA361" s="143" t="s">
        <v>105</v>
      </c>
      <c r="BB361" s="128"/>
      <c r="BC361" s="128"/>
      <c r="BD361" s="128"/>
      <c r="BE361" s="373" t="s">
        <v>2891</v>
      </c>
      <c r="BF361" s="495" t="s">
        <v>3258</v>
      </c>
      <c r="BG361" s="496" t="s">
        <v>3259</v>
      </c>
      <c r="BH361" s="131"/>
      <c r="BI361" s="90"/>
      <c r="BJ361" s="90"/>
      <c r="BK361" s="90"/>
      <c r="BL361" s="90"/>
      <c r="BM361" s="90"/>
      <c r="BN361" s="90"/>
      <c r="BO361" s="90"/>
      <c r="BP361" s="90"/>
      <c r="BQ361" s="90"/>
      <c r="BR361" s="90"/>
      <c r="BS361" s="90"/>
      <c r="BT361" s="90"/>
      <c r="BU361" s="90"/>
      <c r="BV361" s="90"/>
      <c r="BW361" s="90"/>
      <c r="BX361" s="90"/>
      <c r="BY361" s="90"/>
      <c r="BZ361" s="90"/>
      <c r="CA361" s="90"/>
      <c r="CB361" s="90"/>
      <c r="CC361" s="90"/>
      <c r="CD361" s="90"/>
      <c r="CE361" s="90"/>
      <c r="CF361" s="90"/>
      <c r="CG361" s="90"/>
      <c r="CH361" s="90"/>
      <c r="CI361" s="90"/>
      <c r="CJ361" s="90"/>
      <c r="CK361" s="90"/>
      <c r="CL361" s="90"/>
      <c r="CM361" s="90"/>
      <c r="CN361" s="90"/>
      <c r="CO361" s="90"/>
      <c r="CP361" s="90"/>
      <c r="CQ361" s="90"/>
      <c r="CR361" s="90"/>
      <c r="CS361" s="90"/>
      <c r="CT361" s="90"/>
      <c r="CU361" s="90"/>
      <c r="CV361" s="90"/>
      <c r="CW361" s="90"/>
      <c r="CX361" s="90"/>
      <c r="CY361" s="90"/>
      <c r="CZ361" s="90"/>
      <c r="DA361" s="90"/>
      <c r="DB361" s="90"/>
      <c r="DC361" s="90"/>
      <c r="DD361" s="90"/>
      <c r="DE361" s="90"/>
      <c r="DF361" s="90"/>
      <c r="DG361" s="90"/>
      <c r="DH361" s="90"/>
      <c r="DI361" s="90"/>
      <c r="DJ361" s="90"/>
      <c r="DK361" s="90"/>
      <c r="DL361" s="90"/>
      <c r="DM361" s="90"/>
      <c r="DN361" s="90"/>
      <c r="DO361" s="90"/>
      <c r="DP361" s="90"/>
      <c r="DQ361" s="90"/>
      <c r="DR361" s="90"/>
      <c r="DS361" s="90"/>
      <c r="DT361" s="90"/>
      <c r="DU361" s="90"/>
      <c r="DV361" s="90"/>
      <c r="DW361" s="90"/>
      <c r="DX361" s="90"/>
      <c r="DY361" s="90"/>
      <c r="DZ361" s="90"/>
      <c r="EA361" s="90"/>
      <c r="EB361" s="90"/>
      <c r="EC361" s="90"/>
      <c r="ED361" s="90"/>
      <c r="EE361" s="90"/>
      <c r="EF361" s="90"/>
      <c r="EG361" s="90"/>
      <c r="EH361" s="90"/>
      <c r="EI361" s="90"/>
      <c r="EJ361" s="90"/>
      <c r="EK361" s="90"/>
      <c r="EL361" s="90"/>
      <c r="EM361" s="90"/>
      <c r="EN361" s="90"/>
      <c r="EO361" s="90"/>
      <c r="EP361" s="90"/>
      <c r="EQ361" s="90"/>
      <c r="ER361" s="90"/>
      <c r="ES361" s="90"/>
      <c r="ET361" s="90"/>
      <c r="EU361" s="90"/>
      <c r="EV361" s="90"/>
      <c r="EW361" s="90"/>
      <c r="EX361" s="90"/>
      <c r="EY361" s="90"/>
      <c r="EZ361" s="90"/>
      <c r="FA361" s="90"/>
      <c r="FB361" s="90"/>
      <c r="FC361" s="90"/>
      <c r="FD361" s="90"/>
      <c r="FE361" s="90"/>
      <c r="FF361" s="90"/>
      <c r="FG361" s="90"/>
      <c r="FH361" s="90"/>
      <c r="FI361" s="90"/>
      <c r="FJ361" s="90"/>
      <c r="FK361" s="90"/>
      <c r="FL361" s="90"/>
      <c r="FM361" s="90"/>
      <c r="FN361" s="90"/>
      <c r="FO361" s="90"/>
      <c r="FP361" s="90"/>
      <c r="FQ361" s="90"/>
      <c r="FR361" s="90"/>
      <c r="FS361" s="90"/>
      <c r="FT361" s="90"/>
      <c r="FU361" s="90"/>
      <c r="FV361" s="90"/>
      <c r="FW361" s="90"/>
      <c r="FX361" s="90"/>
      <c r="FY361" s="90"/>
      <c r="FZ361" s="90"/>
      <c r="GA361" s="90"/>
      <c r="GB361" s="90"/>
      <c r="GC361" s="90"/>
      <c r="GD361" s="90"/>
      <c r="GE361" s="90"/>
      <c r="GF361" s="90"/>
      <c r="GG361" s="90"/>
      <c r="GH361" s="90"/>
      <c r="GI361" s="90"/>
      <c r="GJ361" s="90"/>
      <c r="GK361" s="90"/>
      <c r="GL361" s="90"/>
      <c r="GM361" s="90"/>
      <c r="GN361" s="90"/>
      <c r="GO361" s="90"/>
      <c r="GP361" s="90"/>
      <c r="GQ361" s="90"/>
      <c r="GR361" s="90"/>
      <c r="GS361" s="90"/>
      <c r="GT361" s="90"/>
      <c r="GU361" s="90"/>
      <c r="GV361" s="90"/>
      <c r="GW361" s="90"/>
      <c r="GX361" s="90"/>
      <c r="GY361" s="90"/>
      <c r="GZ361" s="90"/>
      <c r="HA361" s="90"/>
      <c r="HB361" s="90"/>
      <c r="HC361" s="90"/>
      <c r="HD361" s="90"/>
      <c r="HE361" s="90"/>
      <c r="HF361" s="90"/>
      <c r="HG361" s="90"/>
      <c r="HH361" s="90"/>
      <c r="HI361" s="90"/>
      <c r="HJ361" s="90"/>
      <c r="HK361" s="90"/>
      <c r="HL361" s="90"/>
      <c r="HM361" s="90"/>
      <c r="HN361" s="90"/>
      <c r="HO361" s="90"/>
      <c r="HP361" s="90"/>
      <c r="HQ361" s="90"/>
      <c r="HR361" s="90"/>
      <c r="HS361" s="90"/>
      <c r="HT361" s="90"/>
      <c r="HU361" s="90"/>
      <c r="HV361" s="90"/>
      <c r="HW361" s="90"/>
      <c r="HX361" s="90"/>
      <c r="HY361" s="90"/>
      <c r="HZ361" s="90"/>
      <c r="IA361" s="90"/>
      <c r="IB361" s="90"/>
      <c r="IC361" s="90"/>
      <c r="ID361" s="90"/>
      <c r="IE361" s="90"/>
      <c r="IF361" s="90"/>
      <c r="IG361" s="90"/>
      <c r="IH361" s="90"/>
      <c r="II361" s="90"/>
      <c r="IJ361" s="90"/>
      <c r="IK361" s="90"/>
      <c r="IL361" s="90"/>
      <c r="IM361" s="90"/>
      <c r="IN361" s="90"/>
      <c r="IO361" s="90"/>
      <c r="IP361" s="90"/>
      <c r="IQ361" s="90"/>
      <c r="IR361" s="90"/>
      <c r="IS361" s="90"/>
      <c r="IT361" s="90"/>
      <c r="IU361" s="90"/>
      <c r="IV361" s="90"/>
      <c r="IW361" s="90"/>
      <c r="IX361" s="90"/>
      <c r="IY361" s="90"/>
      <c r="IZ361" s="90"/>
      <c r="JA361" s="90"/>
      <c r="JB361" s="90"/>
      <c r="JC361" s="90"/>
      <c r="JD361" s="90"/>
      <c r="JE361" s="90"/>
      <c r="JF361" s="90"/>
      <c r="JG361" s="90"/>
      <c r="JH361" s="90"/>
      <c r="JI361" s="90"/>
      <c r="JJ361" s="90"/>
      <c r="JK361" s="90"/>
      <c r="JL361" s="90"/>
      <c r="JM361" s="90"/>
      <c r="JN361" s="90"/>
      <c r="JO361" s="90"/>
      <c r="JP361" s="90"/>
      <c r="JQ361" s="90"/>
      <c r="JR361" s="90"/>
      <c r="JS361" s="90"/>
      <c r="JT361" s="90"/>
      <c r="JU361" s="90"/>
      <c r="JV361" s="90"/>
      <c r="JW361" s="90"/>
      <c r="JX361" s="90"/>
      <c r="JY361" s="90"/>
      <c r="JZ361" s="90"/>
      <c r="KA361" s="90"/>
      <c r="KB361" s="90"/>
      <c r="KC361" s="90"/>
      <c r="KD361" s="90"/>
      <c r="KE361" s="90"/>
      <c r="KF361" s="90"/>
      <c r="KG361" s="90"/>
      <c r="KH361" s="90"/>
      <c r="KI361" s="90"/>
      <c r="KJ361" s="90"/>
      <c r="KK361" s="90"/>
      <c r="KL361" s="90"/>
      <c r="KM361" s="90"/>
      <c r="KN361" s="90"/>
      <c r="KO361" s="90"/>
      <c r="KP361" s="90"/>
      <c r="KQ361" s="90"/>
      <c r="KR361" s="90"/>
      <c r="KS361" s="90"/>
      <c r="KT361" s="90"/>
      <c r="KU361" s="90"/>
      <c r="KV361" s="90"/>
      <c r="KW361" s="90"/>
      <c r="KX361" s="90"/>
      <c r="KY361" s="90"/>
      <c r="KZ361" s="90"/>
      <c r="LA361" s="90"/>
      <c r="LB361" s="90"/>
      <c r="LC361" s="90"/>
      <c r="LD361" s="90"/>
      <c r="LE361" s="90"/>
      <c r="LF361" s="90"/>
      <c r="LG361" s="90"/>
      <c r="LH361" s="90"/>
      <c r="LI361" s="90"/>
      <c r="LJ361" s="90"/>
      <c r="LK361" s="90"/>
      <c r="LL361" s="90"/>
      <c r="LM361" s="90"/>
      <c r="LN361" s="90"/>
      <c r="LO361" s="90"/>
      <c r="LP361" s="90"/>
      <c r="LQ361" s="90"/>
      <c r="LR361" s="90"/>
      <c r="LS361" s="90"/>
      <c r="LT361" s="90"/>
      <c r="LU361" s="90"/>
      <c r="LV361" s="90"/>
      <c r="LW361" s="90"/>
      <c r="LX361" s="90"/>
      <c r="LY361" s="90"/>
      <c r="LZ361" s="90"/>
      <c r="MA361" s="90"/>
      <c r="MB361" s="90"/>
      <c r="MC361" s="90"/>
      <c r="MD361" s="90"/>
      <c r="ME361" s="90"/>
      <c r="MF361" s="90"/>
      <c r="MG361" s="90"/>
      <c r="MH361" s="90"/>
      <c r="MI361" s="90"/>
      <c r="MJ361" s="90"/>
      <c r="MK361" s="90"/>
      <c r="ML361" s="90"/>
      <c r="MM361" s="90"/>
      <c r="MN361" s="90"/>
      <c r="MO361" s="90"/>
      <c r="MP361" s="90"/>
      <c r="MQ361" s="90"/>
      <c r="MR361" s="90"/>
      <c r="MS361" s="90"/>
      <c r="MT361" s="90"/>
      <c r="MU361" s="90"/>
      <c r="MV361" s="90"/>
      <c r="MW361" s="90"/>
      <c r="MX361" s="90"/>
      <c r="MY361" s="90"/>
      <c r="MZ361" s="90"/>
      <c r="NA361" s="90"/>
      <c r="NB361" s="90"/>
      <c r="NC361" s="90"/>
      <c r="ND361" s="90"/>
      <c r="NE361" s="90"/>
      <c r="NF361" s="90"/>
      <c r="NG361" s="90"/>
      <c r="NH361" s="90"/>
      <c r="NI361" s="90"/>
      <c r="NJ361" s="90"/>
      <c r="NK361" s="90"/>
      <c r="NL361" s="90"/>
      <c r="NM361" s="90"/>
      <c r="NN361" s="90"/>
      <c r="NO361" s="90"/>
      <c r="NP361" s="90"/>
      <c r="NQ361" s="90"/>
      <c r="NR361" s="90"/>
      <c r="NS361" s="90"/>
      <c r="NT361" s="90"/>
      <c r="NU361" s="90"/>
      <c r="NV361" s="90"/>
      <c r="NW361" s="90"/>
      <c r="NX361" s="90"/>
      <c r="NY361" s="90"/>
      <c r="NZ361" s="90"/>
      <c r="OA361" s="90"/>
      <c r="OB361" s="90"/>
      <c r="OC361" s="90"/>
      <c r="OD361" s="90"/>
      <c r="OE361" s="90"/>
      <c r="OF361" s="90"/>
      <c r="OG361" s="90"/>
      <c r="OH361" s="90"/>
      <c r="OI361" s="90"/>
      <c r="OJ361" s="90"/>
      <c r="OK361" s="90"/>
      <c r="OL361" s="90"/>
      <c r="OM361" s="90"/>
      <c r="ON361" s="90"/>
      <c r="OO361" s="90"/>
      <c r="OP361" s="90"/>
      <c r="OQ361" s="90"/>
      <c r="OR361" s="90"/>
      <c r="OS361" s="90"/>
      <c r="OT361" s="90"/>
      <c r="OU361" s="90"/>
      <c r="OV361" s="90"/>
      <c r="OW361" s="90"/>
      <c r="OX361" s="90"/>
      <c r="OY361" s="90"/>
      <c r="OZ361" s="90"/>
      <c r="PA361" s="90"/>
      <c r="PB361" s="90"/>
      <c r="PC361" s="90"/>
      <c r="PD361" s="90"/>
      <c r="PE361" s="90"/>
      <c r="PF361" s="90"/>
      <c r="PG361" s="90"/>
      <c r="PH361" s="90"/>
      <c r="PI361" s="90"/>
      <c r="PJ361" s="90"/>
      <c r="PK361" s="90"/>
      <c r="PL361" s="90"/>
      <c r="PM361" s="90"/>
      <c r="PN361" s="90"/>
      <c r="PO361" s="90"/>
      <c r="PP361" s="90"/>
      <c r="PQ361" s="90"/>
      <c r="PR361" s="90"/>
      <c r="PS361" s="90"/>
      <c r="PT361" s="90"/>
      <c r="PU361" s="90"/>
      <c r="PV361" s="90"/>
      <c r="PW361" s="90"/>
      <c r="PX361" s="90"/>
      <c r="PY361" s="90"/>
      <c r="PZ361" s="90"/>
      <c r="QA361" s="90"/>
      <c r="QB361" s="90"/>
      <c r="QC361" s="90"/>
      <c r="QD361" s="90"/>
      <c r="QE361" s="90"/>
      <c r="QF361" s="90"/>
      <c r="QG361" s="90"/>
      <c r="QH361" s="90"/>
      <c r="QI361" s="90"/>
      <c r="QJ361" s="90"/>
      <c r="QK361" s="90"/>
      <c r="QL361" s="90"/>
      <c r="QM361" s="90"/>
      <c r="QN361" s="90"/>
      <c r="QO361" s="90"/>
      <c r="QP361" s="90"/>
      <c r="QQ361" s="90"/>
      <c r="QR361" s="90"/>
      <c r="QS361" s="90"/>
      <c r="QT361" s="90"/>
      <c r="QU361" s="90"/>
      <c r="QV361" s="90"/>
      <c r="QW361" s="90"/>
      <c r="QX361" s="90"/>
      <c r="QY361" s="90"/>
      <c r="QZ361" s="90"/>
      <c r="RA361" s="90"/>
      <c r="RB361" s="90"/>
      <c r="RC361" s="90"/>
      <c r="RD361" s="90"/>
      <c r="RE361" s="90"/>
      <c r="RF361" s="90"/>
      <c r="RG361" s="90"/>
      <c r="RH361" s="90"/>
      <c r="RI361" s="90"/>
      <c r="RJ361" s="90"/>
      <c r="RK361" s="90"/>
      <c r="RL361" s="90"/>
      <c r="RM361" s="90"/>
      <c r="RN361" s="90"/>
      <c r="RO361" s="90"/>
      <c r="RP361" s="90"/>
      <c r="RQ361" s="90"/>
      <c r="RR361" s="90"/>
      <c r="RS361" s="90"/>
      <c r="RT361" s="90"/>
      <c r="RU361" s="90"/>
      <c r="RV361" s="90"/>
      <c r="RW361" s="90"/>
      <c r="RX361" s="90"/>
      <c r="RY361" s="90"/>
      <c r="RZ361" s="90"/>
      <c r="SA361" s="90"/>
      <c r="SB361" s="90"/>
      <c r="SC361" s="90"/>
      <c r="SD361" s="90"/>
      <c r="SE361" s="90"/>
      <c r="SF361" s="90"/>
      <c r="SG361" s="90"/>
      <c r="SH361" s="90"/>
      <c r="SI361" s="90"/>
      <c r="SJ361" s="90"/>
      <c r="SK361" s="90"/>
      <c r="SL361" s="90"/>
      <c r="SM361" s="90"/>
      <c r="SN361" s="90"/>
      <c r="SO361" s="90"/>
      <c r="SP361" s="90"/>
      <c r="SQ361" s="90"/>
      <c r="SR361" s="90"/>
      <c r="SS361" s="90"/>
      <c r="ST361" s="90"/>
      <c r="SU361" s="90"/>
      <c r="SV361" s="90"/>
      <c r="SW361" s="90"/>
      <c r="SX361" s="90"/>
      <c r="SY361" s="90"/>
      <c r="SZ361" s="90"/>
      <c r="TA361" s="90"/>
      <c r="TB361" s="90"/>
      <c r="TC361" s="90"/>
      <c r="TD361" s="90"/>
      <c r="TE361" s="90"/>
      <c r="TF361" s="90"/>
      <c r="TG361" s="90"/>
      <c r="TH361" s="90"/>
      <c r="TI361" s="90"/>
      <c r="TJ361" s="90"/>
      <c r="TK361" s="90"/>
      <c r="TL361" s="90"/>
      <c r="TM361" s="90"/>
      <c r="TN361" s="90"/>
      <c r="TO361" s="90"/>
      <c r="TP361" s="90"/>
      <c r="TQ361" s="90"/>
      <c r="TR361" s="90"/>
      <c r="TS361" s="90"/>
      <c r="TT361" s="90"/>
      <c r="TU361" s="90"/>
      <c r="TV361" s="90"/>
      <c r="TW361" s="90"/>
      <c r="TX361" s="90"/>
      <c r="TY361" s="90"/>
      <c r="TZ361" s="90"/>
      <c r="UA361" s="90"/>
      <c r="UB361" s="90"/>
      <c r="UC361" s="90"/>
      <c r="UD361" s="90"/>
      <c r="UE361" s="90"/>
      <c r="UF361" s="90"/>
      <c r="UG361" s="90"/>
      <c r="UH361" s="90"/>
      <c r="UI361" s="90"/>
      <c r="UJ361" s="90"/>
      <c r="UK361" s="90"/>
      <c r="UL361" s="90"/>
      <c r="UM361" s="90"/>
      <c r="UN361" s="90"/>
      <c r="UO361" s="90"/>
      <c r="UP361" s="90"/>
      <c r="UQ361" s="90"/>
      <c r="UR361" s="90"/>
      <c r="US361" s="90"/>
      <c r="UT361" s="90"/>
      <c r="UU361" s="90"/>
      <c r="UV361" s="90"/>
      <c r="UW361" s="90"/>
      <c r="UX361" s="90"/>
      <c r="UY361" s="90"/>
      <c r="UZ361" s="90"/>
      <c r="VA361" s="90"/>
      <c r="VB361" s="90"/>
      <c r="VC361" s="90"/>
      <c r="VD361" s="90"/>
      <c r="VE361" s="90"/>
      <c r="VF361" s="90"/>
      <c r="VG361" s="90"/>
      <c r="VH361" s="90"/>
      <c r="VI361" s="90"/>
      <c r="VJ361" s="90"/>
      <c r="VK361" s="90"/>
      <c r="VL361" s="90"/>
      <c r="VM361" s="90"/>
      <c r="VN361" s="90"/>
      <c r="VO361" s="90"/>
      <c r="VP361" s="90"/>
      <c r="VQ361" s="90"/>
      <c r="VR361" s="90"/>
      <c r="VS361" s="90"/>
      <c r="VT361" s="90"/>
      <c r="VU361" s="90"/>
      <c r="VV361" s="90"/>
      <c r="VW361" s="90"/>
      <c r="VX361" s="90"/>
      <c r="VY361" s="90"/>
      <c r="VZ361" s="90"/>
      <c r="WA361" s="90"/>
      <c r="WB361" s="90"/>
      <c r="WC361" s="90"/>
      <c r="WD361" s="90"/>
      <c r="WE361" s="90"/>
      <c r="WF361" s="90"/>
      <c r="WG361" s="90"/>
      <c r="WH361" s="90"/>
      <c r="WI361" s="90"/>
      <c r="WJ361" s="90"/>
      <c r="WK361" s="90"/>
      <c r="WL361" s="90"/>
      <c r="WM361" s="90"/>
      <c r="WN361" s="90"/>
      <c r="WO361" s="90"/>
      <c r="WP361" s="90"/>
      <c r="WQ361" s="90"/>
      <c r="WR361" s="90"/>
      <c r="WS361" s="90"/>
      <c r="WT361" s="90"/>
      <c r="WU361" s="90"/>
      <c r="WV361" s="90"/>
      <c r="WW361" s="90"/>
      <c r="WX361" s="90"/>
      <c r="WY361" s="90"/>
      <c r="WZ361" s="90"/>
      <c r="XA361" s="90"/>
      <c r="XB361" s="90"/>
      <c r="XC361" s="90"/>
      <c r="XD361" s="90"/>
      <c r="XE361" s="90"/>
      <c r="XF361" s="90"/>
      <c r="XG361" s="90"/>
      <c r="XH361" s="90"/>
      <c r="XI361" s="90"/>
      <c r="XJ361" s="90"/>
      <c r="XK361" s="90"/>
      <c r="XL361" s="90"/>
      <c r="XM361" s="90"/>
      <c r="XN361" s="90"/>
      <c r="XO361" s="90"/>
      <c r="XP361" s="90"/>
      <c r="XQ361" s="90"/>
      <c r="XR361" s="90"/>
      <c r="XS361" s="90"/>
      <c r="XT361" s="90"/>
      <c r="XU361" s="90"/>
      <c r="XV361" s="90"/>
      <c r="XW361" s="90"/>
      <c r="XX361" s="90"/>
      <c r="XY361" s="90"/>
      <c r="XZ361" s="90"/>
      <c r="YA361" s="90"/>
      <c r="YB361" s="90"/>
      <c r="YC361" s="90"/>
      <c r="YD361" s="90"/>
      <c r="YE361" s="90"/>
      <c r="YF361" s="90"/>
      <c r="YG361" s="90"/>
      <c r="YH361" s="90"/>
      <c r="YI361" s="90"/>
      <c r="YJ361" s="90"/>
      <c r="YK361" s="90"/>
      <c r="YL361" s="90"/>
      <c r="YM361" s="90"/>
      <c r="YN361" s="90"/>
      <c r="YO361" s="90"/>
      <c r="YP361" s="90"/>
      <c r="YQ361" s="90"/>
      <c r="YR361" s="90"/>
      <c r="YS361" s="90"/>
      <c r="YT361" s="90"/>
      <c r="YU361" s="90"/>
      <c r="YV361" s="90"/>
      <c r="YW361" s="90"/>
      <c r="YX361" s="90"/>
      <c r="YY361" s="90"/>
      <c r="YZ361" s="90"/>
      <c r="ZA361" s="90"/>
      <c r="ZB361" s="90"/>
      <c r="ZC361" s="90"/>
      <c r="ZD361" s="90"/>
      <c r="ZE361" s="90"/>
      <c r="ZF361" s="90"/>
      <c r="ZG361" s="90"/>
      <c r="ZH361" s="90"/>
      <c r="ZI361" s="90"/>
      <c r="ZJ361" s="90"/>
      <c r="ZK361" s="90"/>
      <c r="ZL361" s="90"/>
      <c r="ZM361" s="90"/>
      <c r="ZN361" s="90"/>
      <c r="ZO361" s="90"/>
      <c r="ZP361" s="90"/>
      <c r="ZQ361" s="90"/>
      <c r="ZR361" s="90"/>
      <c r="ZS361" s="90"/>
      <c r="ZT361" s="90"/>
      <c r="ZU361" s="90"/>
      <c r="ZV361" s="90"/>
      <c r="ZW361" s="90"/>
      <c r="ZX361" s="90"/>
      <c r="ZY361" s="90"/>
      <c r="ZZ361" s="90"/>
      <c r="AAA361" s="90"/>
      <c r="AAB361" s="90"/>
      <c r="AAC361" s="90"/>
      <c r="AAD361" s="90"/>
      <c r="AAE361" s="90"/>
      <c r="AAF361" s="90"/>
      <c r="AAG361" s="90"/>
      <c r="AAH361" s="90"/>
      <c r="AAI361" s="90"/>
      <c r="AAJ361" s="90"/>
      <c r="AAK361" s="90"/>
      <c r="AAL361" s="90"/>
      <c r="AAM361" s="90"/>
      <c r="AAN361" s="90"/>
      <c r="AAO361" s="90"/>
      <c r="AAP361" s="90"/>
      <c r="AAQ361" s="90"/>
      <c r="AAR361" s="90"/>
      <c r="AAS361" s="90"/>
      <c r="AAT361" s="90"/>
      <c r="AAU361" s="90"/>
      <c r="AAV361" s="90"/>
      <c r="AAW361" s="90"/>
      <c r="AAX361" s="90"/>
      <c r="AAY361" s="90"/>
      <c r="AAZ361" s="90"/>
      <c r="ABA361" s="90"/>
      <c r="ABB361" s="90"/>
      <c r="ABC361" s="90"/>
      <c r="ABD361" s="90"/>
      <c r="ABE361" s="90"/>
      <c r="ABF361" s="90"/>
      <c r="ABG361" s="90"/>
      <c r="ABH361" s="90"/>
      <c r="ABI361" s="90"/>
      <c r="ABJ361" s="90"/>
      <c r="ABK361" s="90"/>
      <c r="ABL361" s="90"/>
      <c r="ABM361" s="90"/>
      <c r="ABN361" s="90"/>
      <c r="ABO361" s="90"/>
      <c r="ABP361" s="90"/>
      <c r="ABQ361" s="90"/>
      <c r="ABR361" s="90"/>
      <c r="ABS361" s="90"/>
      <c r="ABT361" s="90"/>
      <c r="ABU361" s="90"/>
      <c r="ABV361" s="90"/>
      <c r="ABW361" s="90"/>
      <c r="ABX361" s="90"/>
      <c r="ABY361" s="90"/>
      <c r="ABZ361" s="90"/>
      <c r="ACA361" s="90"/>
      <c r="ACB361" s="90"/>
      <c r="ACC361" s="90"/>
      <c r="ACD361" s="90"/>
      <c r="ACE361" s="90"/>
      <c r="ACF361" s="90"/>
      <c r="ACG361" s="90"/>
      <c r="ACH361" s="90"/>
      <c r="ACI361" s="90"/>
      <c r="ACJ361" s="90"/>
      <c r="ACK361" s="90"/>
      <c r="ACL361" s="90"/>
      <c r="ACM361" s="90"/>
      <c r="ACN361" s="90"/>
      <c r="ACO361" s="90"/>
      <c r="ACP361" s="90"/>
      <c r="ACQ361" s="90"/>
      <c r="ACR361" s="90"/>
      <c r="ACS361" s="90"/>
      <c r="ACT361" s="90"/>
      <c r="ACU361" s="90"/>
      <c r="ACV361" s="90"/>
      <c r="ACW361" s="90"/>
      <c r="ACX361" s="90"/>
      <c r="ACY361" s="90"/>
      <c r="ACZ361" s="90"/>
      <c r="ADA361" s="90"/>
      <c r="ADB361" s="90"/>
      <c r="ADC361" s="90"/>
      <c r="ADD361" s="90"/>
      <c r="ADE361" s="90"/>
      <c r="ADF361" s="90"/>
      <c r="ADG361" s="90"/>
      <c r="ADH361" s="90"/>
      <c r="ADI361" s="90"/>
      <c r="ADJ361" s="90"/>
      <c r="ADK361" s="90"/>
      <c r="ADL361" s="90"/>
      <c r="ADM361" s="90"/>
      <c r="ADN361" s="90"/>
      <c r="ADO361" s="90"/>
      <c r="ADP361" s="90"/>
      <c r="ADQ361" s="90"/>
      <c r="ADR361" s="90"/>
      <c r="ADS361" s="90"/>
      <c r="ADT361" s="90"/>
      <c r="ADU361" s="90"/>
      <c r="ADV361" s="90"/>
      <c r="ADW361" s="90"/>
      <c r="ADX361" s="90"/>
      <c r="ADY361" s="90"/>
      <c r="ADZ361" s="90"/>
      <c r="AEA361" s="90"/>
      <c r="AEB361" s="90"/>
      <c r="AEC361" s="90"/>
      <c r="AED361" s="90"/>
      <c r="AEE361" s="90"/>
      <c r="AEF361" s="90"/>
      <c r="AEG361" s="90"/>
      <c r="AEH361" s="90"/>
      <c r="AEI361" s="90"/>
      <c r="AEJ361" s="90"/>
      <c r="AEK361" s="90"/>
      <c r="AEL361" s="90"/>
      <c r="AEM361" s="90"/>
      <c r="AEN361" s="90"/>
      <c r="AEO361" s="90"/>
      <c r="AEP361" s="90"/>
      <c r="AEQ361" s="90"/>
      <c r="AER361" s="90"/>
      <c r="AES361" s="90"/>
      <c r="AET361" s="90"/>
      <c r="AEU361" s="90"/>
      <c r="AEV361" s="90"/>
      <c r="AEW361" s="90"/>
      <c r="AEX361" s="90"/>
      <c r="AEY361" s="90"/>
      <c r="AEZ361" s="90"/>
      <c r="AFA361" s="90"/>
      <c r="AFB361" s="90"/>
      <c r="AFC361" s="90"/>
      <c r="AFD361" s="90"/>
      <c r="AFE361" s="90"/>
      <c r="AFF361" s="90"/>
      <c r="AFG361" s="90"/>
      <c r="AFH361" s="90"/>
      <c r="AFI361" s="90"/>
      <c r="AFJ361" s="90"/>
      <c r="AFK361" s="90"/>
      <c r="AFL361" s="90"/>
      <c r="AFM361" s="90"/>
      <c r="AFN361" s="90"/>
      <c r="AFO361" s="90"/>
      <c r="AFP361" s="90"/>
      <c r="AFQ361" s="90"/>
      <c r="AFR361" s="90"/>
      <c r="AFS361" s="90"/>
      <c r="AFT361" s="90"/>
      <c r="AFU361" s="90"/>
      <c r="AFV361" s="90"/>
      <c r="AFW361" s="90"/>
      <c r="AFX361" s="90"/>
      <c r="AFY361" s="90"/>
      <c r="AFZ361" s="90"/>
      <c r="AGA361" s="90"/>
      <c r="AGB361" s="90"/>
      <c r="AGC361" s="90"/>
      <c r="AGD361" s="90"/>
      <c r="AGE361" s="90"/>
      <c r="AGF361" s="90"/>
      <c r="AGG361" s="90"/>
      <c r="AGH361" s="90"/>
      <c r="AGI361" s="90"/>
      <c r="AGJ361" s="90"/>
      <c r="AGK361" s="90"/>
      <c r="AGL361" s="90"/>
      <c r="AGM361" s="90"/>
      <c r="AGN361" s="90"/>
      <c r="AGO361" s="90"/>
      <c r="AGP361" s="90"/>
      <c r="AGQ361" s="90"/>
      <c r="AGR361" s="90"/>
      <c r="AGS361" s="90"/>
      <c r="AGT361" s="90"/>
      <c r="AGU361" s="90"/>
      <c r="AGV361" s="90"/>
      <c r="AGW361" s="90"/>
      <c r="AGX361" s="90"/>
      <c r="AGY361" s="90"/>
      <c r="AGZ361" s="90"/>
      <c r="AHA361" s="90"/>
      <c r="AHB361" s="90"/>
      <c r="AHC361" s="90"/>
      <c r="AHD361" s="90"/>
      <c r="AHE361" s="90"/>
      <c r="AHF361" s="90"/>
      <c r="AHG361" s="90"/>
      <c r="AHH361" s="90"/>
      <c r="AHI361" s="90"/>
      <c r="AHJ361" s="90"/>
      <c r="AHK361" s="90"/>
      <c r="AHL361" s="90"/>
      <c r="AHM361" s="90"/>
      <c r="AHN361" s="90"/>
      <c r="AHO361" s="90"/>
      <c r="AHP361" s="90"/>
      <c r="AHQ361" s="90"/>
      <c r="AHR361" s="90"/>
      <c r="AHS361" s="90"/>
      <c r="AHT361" s="90"/>
      <c r="AHU361" s="90"/>
      <c r="AHV361" s="90"/>
      <c r="AHW361" s="90"/>
      <c r="AHX361" s="90"/>
      <c r="AHY361" s="90"/>
      <c r="AHZ361" s="90"/>
      <c r="AIA361" s="90"/>
      <c r="AIB361" s="90"/>
      <c r="AIC361" s="90"/>
      <c r="AID361" s="90"/>
      <c r="AIE361" s="90"/>
      <c r="AIF361" s="90"/>
      <c r="AIG361" s="90"/>
      <c r="AIH361" s="90"/>
      <c r="AII361" s="90"/>
      <c r="AIJ361" s="90"/>
      <c r="AIK361" s="90"/>
      <c r="AIL361" s="90"/>
      <c r="AIM361" s="90"/>
      <c r="AIN361" s="90"/>
      <c r="AIO361" s="90"/>
      <c r="AIP361" s="90"/>
      <c r="AIQ361" s="90"/>
      <c r="AIR361" s="90"/>
      <c r="AIS361" s="90"/>
      <c r="AIT361" s="90"/>
      <c r="AIU361" s="90"/>
      <c r="AIV361" s="90"/>
      <c r="AIW361" s="90"/>
      <c r="AIX361" s="90"/>
      <c r="AIY361" s="90"/>
      <c r="AIZ361" s="90"/>
      <c r="AJA361" s="90"/>
      <c r="AJB361" s="90"/>
      <c r="AJC361" s="90"/>
      <c r="AJD361" s="90"/>
      <c r="AJE361" s="90"/>
      <c r="AJF361" s="90"/>
      <c r="AJG361" s="90"/>
      <c r="AJH361" s="90"/>
      <c r="AJI361" s="90"/>
      <c r="AJJ361" s="90"/>
      <c r="AJK361" s="90"/>
      <c r="AJL361" s="90"/>
      <c r="AJM361" s="90"/>
      <c r="AJN361" s="90"/>
      <c r="AJO361" s="90"/>
      <c r="AJP361" s="90"/>
      <c r="AJQ361" s="90"/>
      <c r="AJR361" s="90"/>
      <c r="AJS361" s="90"/>
      <c r="AJT361" s="90"/>
      <c r="AJU361" s="90"/>
      <c r="AJV361" s="90"/>
      <c r="AJW361" s="90"/>
      <c r="AJX361" s="90"/>
      <c r="AJY361" s="90"/>
      <c r="AJZ361" s="90"/>
      <c r="AKA361" s="90"/>
      <c r="AKB361" s="90"/>
      <c r="AKC361" s="90"/>
      <c r="AKD361" s="90"/>
      <c r="AKE361" s="90"/>
      <c r="AKF361" s="90"/>
      <c r="AKG361" s="90"/>
      <c r="AKH361" s="90"/>
      <c r="AKI361" s="90"/>
      <c r="AKJ361" s="90"/>
      <c r="AKK361" s="90"/>
      <c r="AKL361" s="90"/>
      <c r="AKM361" s="90"/>
      <c r="AKN361" s="90"/>
      <c r="AKO361" s="90"/>
      <c r="AKP361" s="90"/>
      <c r="AKQ361" s="90"/>
      <c r="AKR361" s="90"/>
      <c r="AKS361" s="90"/>
      <c r="AKT361" s="90"/>
      <c r="AKU361" s="90"/>
      <c r="AKV361" s="90"/>
      <c r="AKW361" s="90"/>
      <c r="AKX361" s="90"/>
      <c r="AKY361" s="90"/>
      <c r="AKZ361" s="90"/>
      <c r="ALA361" s="90"/>
      <c r="ALB361" s="90"/>
      <c r="ALC361" s="90"/>
      <c r="ALD361" s="90"/>
      <c r="ALE361" s="90"/>
      <c r="ALF361" s="90"/>
      <c r="ALG361" s="90"/>
      <c r="ALH361" s="90"/>
      <c r="ALI361" s="90"/>
      <c r="ALJ361" s="90"/>
      <c r="ALK361" s="90"/>
      <c r="ALL361" s="90"/>
      <c r="ALM361" s="90"/>
      <c r="ALN361" s="90"/>
      <c r="ALO361" s="90"/>
      <c r="ALP361" s="90"/>
      <c r="ALQ361" s="90"/>
      <c r="ALR361" s="90"/>
      <c r="ALS361" s="90"/>
      <c r="ALT361" s="90"/>
      <c r="ALU361" s="90"/>
      <c r="ALV361" s="90"/>
      <c r="ALW361" s="90"/>
      <c r="ALX361" s="90"/>
      <c r="ALY361" s="90"/>
      <c r="ALZ361" s="90"/>
      <c r="AMA361" s="90"/>
      <c r="AMB361" s="90"/>
      <c r="AMC361" s="90"/>
      <c r="AMD361" s="90"/>
      <c r="AME361" s="90"/>
      <c r="AMF361" s="90"/>
      <c r="AMG361" s="90"/>
      <c r="AMH361" s="90"/>
    </row>
    <row r="362" spans="1:1022" ht="77.25" customHeight="1" x14ac:dyDescent="0.3">
      <c r="A362" s="430">
        <v>126</v>
      </c>
      <c r="B362" s="433" t="s">
        <v>712</v>
      </c>
      <c r="C362" s="367"/>
      <c r="D362" s="433" t="s">
        <v>81</v>
      </c>
      <c r="E362" s="433" t="s">
        <v>82</v>
      </c>
      <c r="F362" s="427"/>
      <c r="G362" s="424"/>
      <c r="H362" s="368"/>
      <c r="I362" s="425"/>
      <c r="J362" s="136" t="s">
        <v>735</v>
      </c>
      <c r="K362" s="137" t="s">
        <v>1849</v>
      </c>
      <c r="L362" s="425"/>
      <c r="M362" s="425"/>
      <c r="N362" s="426"/>
      <c r="O362" s="369"/>
      <c r="P362" s="391"/>
      <c r="Q362" s="385"/>
      <c r="R362" s="393"/>
      <c r="S362" s="394"/>
      <c r="T362" s="385"/>
      <c r="U362" s="386"/>
      <c r="V362" s="136" t="s">
        <v>112</v>
      </c>
      <c r="W362" s="116" t="s">
        <v>1850</v>
      </c>
      <c r="X362" s="117" t="s">
        <v>1851</v>
      </c>
      <c r="Y362" s="118" t="s">
        <v>1852</v>
      </c>
      <c r="Z362" s="119" t="s">
        <v>95</v>
      </c>
      <c r="AA362" s="120" t="str">
        <f t="shared" si="454"/>
        <v>Probabilidad</v>
      </c>
      <c r="AB362" s="121" t="s">
        <v>727</v>
      </c>
      <c r="AC362" s="121" t="s">
        <v>728</v>
      </c>
      <c r="AD362" s="122" t="str">
        <f t="shared" si="452"/>
        <v>40%</v>
      </c>
      <c r="AE362" s="121" t="s">
        <v>729</v>
      </c>
      <c r="AF362" s="121" t="s">
        <v>730</v>
      </c>
      <c r="AG362" s="121" t="s">
        <v>731</v>
      </c>
      <c r="AH362" s="123">
        <f>IFERROR(IF(AND(AA361="Probabilidad",AA362="Probabilidad"),(AI361-(+AI361*AD362)),IF(AND(AA362="Probabilidad",AA361="Impacto"),(AI361-(+AI361*AD362)),IF(AA362="Impacto",AI361,""))),"")</f>
        <v>0.14399999999999999</v>
      </c>
      <c r="AI362" s="122">
        <f t="shared" si="453"/>
        <v>0.14399999999999999</v>
      </c>
      <c r="AJ362" s="387"/>
      <c r="AK362" s="388"/>
      <c r="AL362" s="124">
        <f t="shared" ref="AL362:AL367" si="493">IFERROR(IF(AND(AA361="Impacto",AA362="Impacto"),(AL361-(+AL361*AD362)),IF(AND(AA362="Impacto",AA361="Probabilidad"),(AL361-(+AL361*AD362)),IF(AA362="Probabilidad",AL361,""))),"")</f>
        <v>0.2</v>
      </c>
      <c r="AM362" s="389"/>
      <c r="AN362" s="388"/>
      <c r="AO362" s="384"/>
      <c r="AP362" s="367"/>
      <c r="AQ362" s="120" t="s">
        <v>118</v>
      </c>
      <c r="AR362" s="134" t="s">
        <v>94</v>
      </c>
      <c r="AS362" s="134" t="s">
        <v>94</v>
      </c>
      <c r="AT362" s="134" t="s">
        <v>94</v>
      </c>
      <c r="AU362" s="134" t="s">
        <v>94</v>
      </c>
      <c r="AV362" s="371"/>
      <c r="AW362" s="142" t="s">
        <v>112</v>
      </c>
      <c r="AX362" s="253" t="s">
        <v>2866</v>
      </c>
      <c r="AY362" s="271" t="s">
        <v>3704</v>
      </c>
      <c r="AZ362" s="271" t="s">
        <v>3705</v>
      </c>
      <c r="BA362" s="143" t="s">
        <v>118</v>
      </c>
      <c r="BB362" s="128"/>
      <c r="BC362" s="128"/>
      <c r="BD362" s="128"/>
      <c r="BE362" s="373"/>
      <c r="BF362" s="496"/>
      <c r="BG362" s="496"/>
      <c r="BH362" s="131"/>
    </row>
    <row r="363" spans="1:1022" ht="110.25" customHeight="1" x14ac:dyDescent="0.3">
      <c r="A363" s="430">
        <v>126</v>
      </c>
      <c r="B363" s="433" t="s">
        <v>712</v>
      </c>
      <c r="C363" s="367"/>
      <c r="D363" s="433" t="s">
        <v>81</v>
      </c>
      <c r="E363" s="433" t="s">
        <v>82</v>
      </c>
      <c r="F363" s="427"/>
      <c r="G363" s="424"/>
      <c r="H363" s="368"/>
      <c r="I363" s="425"/>
      <c r="J363" s="136" t="s">
        <v>741</v>
      </c>
      <c r="K363" s="137" t="s">
        <v>1853</v>
      </c>
      <c r="L363" s="425"/>
      <c r="M363" s="425"/>
      <c r="N363" s="426"/>
      <c r="O363" s="369"/>
      <c r="P363" s="391"/>
      <c r="Q363" s="385"/>
      <c r="R363" s="393"/>
      <c r="S363" s="394"/>
      <c r="T363" s="385"/>
      <c r="U363" s="386"/>
      <c r="V363" s="136" t="s">
        <v>124</v>
      </c>
      <c r="W363" s="116" t="s">
        <v>1854</v>
      </c>
      <c r="X363" s="117" t="s">
        <v>1855</v>
      </c>
      <c r="Y363" s="118" t="s">
        <v>1856</v>
      </c>
      <c r="Z363" s="119" t="s">
        <v>95</v>
      </c>
      <c r="AA363" s="120" t="str">
        <f t="shared" si="454"/>
        <v>Probabilidad</v>
      </c>
      <c r="AB363" s="121" t="s">
        <v>740</v>
      </c>
      <c r="AC363" s="121" t="s">
        <v>728</v>
      </c>
      <c r="AD363" s="122" t="str">
        <f t="shared" si="452"/>
        <v>30%</v>
      </c>
      <c r="AE363" s="121" t="s">
        <v>729</v>
      </c>
      <c r="AF363" s="121" t="s">
        <v>730</v>
      </c>
      <c r="AG363" s="121" t="s">
        <v>731</v>
      </c>
      <c r="AH363" s="123">
        <f t="shared" ref="AH363:AH367" si="494">IFERROR(IF(AND(AA362="Probabilidad",AA363="Probabilidad"),(AI362-(+AI362*AD363)),IF(AND(AA363="Probabilidad",AA362="Impacto"),(AI362-(+AI362*AD363)),IF(AA363="Impacto",AI362,""))),"")</f>
        <v>0.1008</v>
      </c>
      <c r="AI363" s="122">
        <f t="shared" si="453"/>
        <v>0.1008</v>
      </c>
      <c r="AJ363" s="387"/>
      <c r="AK363" s="388"/>
      <c r="AL363" s="124">
        <f t="shared" si="493"/>
        <v>0.2</v>
      </c>
      <c r="AM363" s="389"/>
      <c r="AN363" s="388"/>
      <c r="AO363" s="384"/>
      <c r="AP363" s="367"/>
      <c r="AQ363" s="120" t="s">
        <v>128</v>
      </c>
      <c r="AR363" s="134" t="s">
        <v>94</v>
      </c>
      <c r="AS363" s="134" t="s">
        <v>94</v>
      </c>
      <c r="AT363" s="134" t="s">
        <v>94</v>
      </c>
      <c r="AU363" s="134" t="s">
        <v>94</v>
      </c>
      <c r="AV363" s="371"/>
      <c r="AW363" s="142" t="s">
        <v>124</v>
      </c>
      <c r="AX363" s="253" t="s">
        <v>2866</v>
      </c>
      <c r="AY363" s="271" t="s">
        <v>3706</v>
      </c>
      <c r="AZ363" s="271" t="s">
        <v>3705</v>
      </c>
      <c r="BA363" s="143" t="s">
        <v>128</v>
      </c>
      <c r="BB363" s="128"/>
      <c r="BC363" s="128"/>
      <c r="BD363" s="128"/>
      <c r="BE363" s="373"/>
      <c r="BF363" s="496"/>
      <c r="BG363" s="496"/>
      <c r="BH363" s="131"/>
    </row>
    <row r="364" spans="1:1022" ht="101.25" customHeight="1" x14ac:dyDescent="0.3">
      <c r="A364" s="430">
        <v>126</v>
      </c>
      <c r="B364" s="433" t="s">
        <v>712</v>
      </c>
      <c r="C364" s="367"/>
      <c r="D364" s="433" t="s">
        <v>81</v>
      </c>
      <c r="E364" s="433" t="s">
        <v>82</v>
      </c>
      <c r="F364" s="427"/>
      <c r="G364" s="424"/>
      <c r="H364" s="368"/>
      <c r="I364" s="425"/>
      <c r="J364" s="136" t="s">
        <v>749</v>
      </c>
      <c r="K364" s="137"/>
      <c r="L364" s="425"/>
      <c r="M364" s="425"/>
      <c r="N364" s="426"/>
      <c r="O364" s="369"/>
      <c r="P364" s="391"/>
      <c r="Q364" s="385"/>
      <c r="R364" s="393"/>
      <c r="S364" s="394"/>
      <c r="T364" s="385"/>
      <c r="U364" s="386"/>
      <c r="V364" s="136" t="s">
        <v>131</v>
      </c>
      <c r="W364" s="116"/>
      <c r="X364" s="117"/>
      <c r="Y364" s="118"/>
      <c r="Z364" s="119"/>
      <c r="AA364" s="120" t="str">
        <f t="shared" si="454"/>
        <v/>
      </c>
      <c r="AB364" s="121"/>
      <c r="AC364" s="121"/>
      <c r="AD364" s="122" t="str">
        <f t="shared" si="452"/>
        <v/>
      </c>
      <c r="AE364" s="121"/>
      <c r="AF364" s="121"/>
      <c r="AG364" s="121"/>
      <c r="AH364" s="123" t="str">
        <f t="shared" si="494"/>
        <v/>
      </c>
      <c r="AI364" s="122" t="str">
        <f t="shared" si="453"/>
        <v/>
      </c>
      <c r="AJ364" s="387"/>
      <c r="AK364" s="388"/>
      <c r="AL364" s="124" t="str">
        <f t="shared" si="493"/>
        <v/>
      </c>
      <c r="AM364" s="389"/>
      <c r="AN364" s="388"/>
      <c r="AO364" s="384"/>
      <c r="AP364" s="367"/>
      <c r="AQ364" s="120" t="s">
        <v>136</v>
      </c>
      <c r="AR364" s="134"/>
      <c r="AS364" s="134"/>
      <c r="AT364" s="134"/>
      <c r="AU364" s="134"/>
      <c r="AV364" s="371"/>
      <c r="AW364" s="142" t="s">
        <v>131</v>
      </c>
      <c r="AX364" s="128"/>
      <c r="AY364" s="129"/>
      <c r="AZ364" s="130"/>
      <c r="BA364" s="143" t="s">
        <v>136</v>
      </c>
      <c r="BB364" s="128"/>
      <c r="BC364" s="128"/>
      <c r="BD364" s="128"/>
      <c r="BE364" s="373"/>
      <c r="BF364" s="496"/>
      <c r="BG364" s="496"/>
      <c r="BH364" s="131"/>
    </row>
    <row r="365" spans="1:1022" ht="18.95" customHeight="1" x14ac:dyDescent="0.3">
      <c r="A365" s="430">
        <v>126</v>
      </c>
      <c r="B365" s="433" t="s">
        <v>712</v>
      </c>
      <c r="C365" s="367"/>
      <c r="D365" s="433" t="s">
        <v>81</v>
      </c>
      <c r="E365" s="433" t="s">
        <v>82</v>
      </c>
      <c r="F365" s="427"/>
      <c r="G365" s="424"/>
      <c r="H365" s="368"/>
      <c r="I365" s="425"/>
      <c r="J365" s="136" t="s">
        <v>756</v>
      </c>
      <c r="K365" s="137"/>
      <c r="L365" s="425"/>
      <c r="M365" s="425"/>
      <c r="N365" s="426"/>
      <c r="O365" s="369"/>
      <c r="P365" s="391"/>
      <c r="Q365" s="385"/>
      <c r="R365" s="393"/>
      <c r="S365" s="394"/>
      <c r="T365" s="385"/>
      <c r="U365" s="386"/>
      <c r="V365" s="136" t="s">
        <v>139</v>
      </c>
      <c r="W365" s="116"/>
      <c r="X365" s="117"/>
      <c r="Y365" s="118"/>
      <c r="Z365" s="116"/>
      <c r="AA365" s="120" t="str">
        <f t="shared" si="454"/>
        <v/>
      </c>
      <c r="AB365" s="121"/>
      <c r="AC365" s="121"/>
      <c r="AD365" s="122" t="str">
        <f t="shared" si="452"/>
        <v/>
      </c>
      <c r="AE365" s="121"/>
      <c r="AF365" s="121"/>
      <c r="AG365" s="121"/>
      <c r="AH365" s="123" t="str">
        <f t="shared" si="494"/>
        <v/>
      </c>
      <c r="AI365" s="122" t="str">
        <f t="shared" si="453"/>
        <v/>
      </c>
      <c r="AJ365" s="387"/>
      <c r="AK365" s="388"/>
      <c r="AL365" s="124" t="str">
        <f t="shared" si="493"/>
        <v/>
      </c>
      <c r="AM365" s="389"/>
      <c r="AN365" s="388"/>
      <c r="AO365" s="384"/>
      <c r="AP365" s="367"/>
      <c r="AQ365" s="120" t="s">
        <v>145</v>
      </c>
      <c r="AR365" s="119"/>
      <c r="AS365" s="119"/>
      <c r="AT365" s="126"/>
      <c r="AU365" s="119"/>
      <c r="AV365" s="371"/>
      <c r="AW365" s="142" t="s">
        <v>139</v>
      </c>
      <c r="AX365" s="128"/>
      <c r="AY365" s="129"/>
      <c r="AZ365" s="130"/>
      <c r="BA365" s="143" t="s">
        <v>145</v>
      </c>
      <c r="BB365" s="128"/>
      <c r="BC365" s="128"/>
      <c r="BD365" s="128"/>
      <c r="BE365" s="373"/>
      <c r="BF365" s="496"/>
      <c r="BG365" s="496"/>
      <c r="BH365" s="131"/>
    </row>
    <row r="366" spans="1:1022" ht="18.95" customHeight="1" x14ac:dyDescent="0.3">
      <c r="A366" s="430">
        <v>126</v>
      </c>
      <c r="B366" s="433" t="s">
        <v>712</v>
      </c>
      <c r="C366" s="367"/>
      <c r="D366" s="433" t="s">
        <v>81</v>
      </c>
      <c r="E366" s="433" t="s">
        <v>82</v>
      </c>
      <c r="F366" s="427"/>
      <c r="G366" s="424"/>
      <c r="H366" s="368"/>
      <c r="I366" s="425"/>
      <c r="J366" s="136" t="s">
        <v>757</v>
      </c>
      <c r="K366" s="137"/>
      <c r="L366" s="425"/>
      <c r="M366" s="425"/>
      <c r="N366" s="426"/>
      <c r="O366" s="369"/>
      <c r="P366" s="391"/>
      <c r="Q366" s="385"/>
      <c r="R366" s="393"/>
      <c r="S366" s="394"/>
      <c r="T366" s="385"/>
      <c r="U366" s="386"/>
      <c r="V366" s="136" t="s">
        <v>150</v>
      </c>
      <c r="W366" s="116"/>
      <c r="X366" s="117"/>
      <c r="Y366" s="118"/>
      <c r="Z366" s="116"/>
      <c r="AA366" s="120" t="str">
        <f t="shared" si="454"/>
        <v/>
      </c>
      <c r="AB366" s="121"/>
      <c r="AC366" s="121"/>
      <c r="AD366" s="122" t="str">
        <f t="shared" si="452"/>
        <v/>
      </c>
      <c r="AE366" s="121"/>
      <c r="AF366" s="121"/>
      <c r="AG366" s="121"/>
      <c r="AH366" s="123" t="str">
        <f t="shared" si="494"/>
        <v/>
      </c>
      <c r="AI366" s="122" t="str">
        <f t="shared" si="453"/>
        <v/>
      </c>
      <c r="AJ366" s="387"/>
      <c r="AK366" s="388"/>
      <c r="AL366" s="124" t="str">
        <f t="shared" si="493"/>
        <v/>
      </c>
      <c r="AM366" s="389"/>
      <c r="AN366" s="388"/>
      <c r="AO366" s="384"/>
      <c r="AP366" s="367"/>
      <c r="AQ366" s="120" t="s">
        <v>155</v>
      </c>
      <c r="AR366" s="119"/>
      <c r="AS366" s="119"/>
      <c r="AT366" s="126"/>
      <c r="AU366" s="119"/>
      <c r="AV366" s="371"/>
      <c r="AW366" s="142" t="s">
        <v>150</v>
      </c>
      <c r="AX366" s="128"/>
      <c r="AY366" s="129"/>
      <c r="AZ366" s="130"/>
      <c r="BA366" s="143" t="s">
        <v>155</v>
      </c>
      <c r="BB366" s="128"/>
      <c r="BC366" s="128"/>
      <c r="BD366" s="128"/>
      <c r="BE366" s="373"/>
      <c r="BF366" s="496"/>
      <c r="BG366" s="496"/>
      <c r="BH366" s="131"/>
    </row>
    <row r="367" spans="1:1022" ht="23.1" customHeight="1" x14ac:dyDescent="0.3">
      <c r="A367" s="431">
        <v>126</v>
      </c>
      <c r="B367" s="434" t="s">
        <v>712</v>
      </c>
      <c r="C367" s="367"/>
      <c r="D367" s="434" t="s">
        <v>81</v>
      </c>
      <c r="E367" s="434" t="s">
        <v>82</v>
      </c>
      <c r="F367" s="427"/>
      <c r="G367" s="424"/>
      <c r="H367" s="368"/>
      <c r="I367" s="425"/>
      <c r="J367" s="136" t="s">
        <v>758</v>
      </c>
      <c r="K367" s="137"/>
      <c r="L367" s="425"/>
      <c r="M367" s="425"/>
      <c r="N367" s="426"/>
      <c r="O367" s="369"/>
      <c r="P367" s="392"/>
      <c r="Q367" s="385"/>
      <c r="R367" s="393"/>
      <c r="S367" s="394"/>
      <c r="T367" s="385"/>
      <c r="U367" s="386"/>
      <c r="V367" s="136" t="s">
        <v>161</v>
      </c>
      <c r="W367" s="116"/>
      <c r="X367" s="117"/>
      <c r="Y367" s="118"/>
      <c r="Z367" s="116"/>
      <c r="AA367" s="120" t="str">
        <f t="shared" si="454"/>
        <v/>
      </c>
      <c r="AB367" s="121"/>
      <c r="AC367" s="121"/>
      <c r="AD367" s="122" t="str">
        <f t="shared" si="452"/>
        <v/>
      </c>
      <c r="AE367" s="121"/>
      <c r="AF367" s="121"/>
      <c r="AG367" s="121"/>
      <c r="AH367" s="123" t="str">
        <f t="shared" si="494"/>
        <v/>
      </c>
      <c r="AI367" s="122" t="str">
        <f t="shared" si="453"/>
        <v/>
      </c>
      <c r="AJ367" s="387"/>
      <c r="AK367" s="388"/>
      <c r="AL367" s="124" t="str">
        <f t="shared" si="493"/>
        <v/>
      </c>
      <c r="AM367" s="389"/>
      <c r="AN367" s="388"/>
      <c r="AO367" s="384"/>
      <c r="AP367" s="367"/>
      <c r="AQ367" s="120" t="s">
        <v>162</v>
      </c>
      <c r="AR367" s="119"/>
      <c r="AS367" s="119"/>
      <c r="AT367" s="126"/>
      <c r="AU367" s="119"/>
      <c r="AV367" s="372"/>
      <c r="AW367" s="142" t="s">
        <v>161</v>
      </c>
      <c r="AX367" s="128"/>
      <c r="AY367" s="129"/>
      <c r="AZ367" s="130"/>
      <c r="BA367" s="143" t="s">
        <v>162</v>
      </c>
      <c r="BB367" s="128"/>
      <c r="BC367" s="128"/>
      <c r="BD367" s="128"/>
      <c r="BE367" s="373"/>
      <c r="BF367" s="496"/>
      <c r="BG367" s="496"/>
      <c r="BH367" s="131"/>
    </row>
    <row r="368" spans="1:1022" s="144" customFormat="1" ht="82.5" customHeight="1" x14ac:dyDescent="0.25">
      <c r="A368" s="429">
        <v>127</v>
      </c>
      <c r="B368" s="432" t="s">
        <v>712</v>
      </c>
      <c r="C368" s="367" t="s">
        <v>713</v>
      </c>
      <c r="D368" s="432" t="s">
        <v>81</v>
      </c>
      <c r="E368" s="432" t="s">
        <v>82</v>
      </c>
      <c r="F368" s="427" t="s">
        <v>83</v>
      </c>
      <c r="G368" s="424" t="s">
        <v>1857</v>
      </c>
      <c r="H368" s="368" t="str">
        <f>IF(B368="Seguridad_Información","Posibilidad de "&amp;C368&amp;"con "&amp;M368&amp;" "&amp;"por"&amp;" "&amp;I368&amp;" "&amp;"debido a"&amp;" "&amp;L368,"Posibilidad de"&amp;" "&amp;M368&amp;" "&amp;"por"&amp;" "&amp;I368&amp;" debido a"&amp;" "&amp;L368)</f>
        <v>Posibilidad de Afectación Reputacional por no contar con los recursos necesarios para ejecutar la actividad objeto de las comisión debido a inoportunidad en la programación de comisiones</v>
      </c>
      <c r="I368" s="426" t="s">
        <v>1858</v>
      </c>
      <c r="J368" s="136" t="s">
        <v>717</v>
      </c>
      <c r="K368" s="137" t="s">
        <v>1859</v>
      </c>
      <c r="L368" s="425" t="s">
        <v>1860</v>
      </c>
      <c r="M368" s="425" t="s">
        <v>897</v>
      </c>
      <c r="N368" s="426" t="s">
        <v>1861</v>
      </c>
      <c r="O368" s="369" t="s">
        <v>722</v>
      </c>
      <c r="P368" s="390" t="str">
        <f>IF(OR($O368=[3]Tabla_Probabilidad!$D$30,$O368=[3]Tabla_Probabilidad!$D$32,$O368=[3]Tabla_Probabilidad!$J$32),"Muy Baja",IF(OR($O368=[3]Tabla_Probabilidad!$E$30,$O368=[3]Tabla_Probabilidad!$E$32,$O368=[3]Tabla_Probabilidad!$K$32),"Baja",IF(OR($O368=[3]Tabla_Probabilidad!$F$30,$O368=[3]Tabla_Probabilidad!$F$32,$O368=[3]Tabla_Probabilidad!$L$32),"Media",IF(OR($O368=[3]Tabla_Probabilidad!$G$30,$O368=[3]Tabla_Probabilidad!$G$32,$O368=[3]Tabla_Probabilidad!$M$32),"Alta",IF(OR($O368=[3]Tabla_Probabilidad!$H$30,$O368=[3]Tabla_Probabilidad!$H$32,$O368=[3]Tabla_Probabilidad!$N$32),"Muy Alta","")))))</f>
        <v>Media</v>
      </c>
      <c r="Q368" s="385">
        <f t="shared" ref="Q368" si="495">IF(P368="","",IF(P368="Muy Baja",0.2,IF(P368="Baja",0.4,IF(P368="Media",0.6,IF(P368="Alta",0.8,IF(P368="Muy Alta",1,))))))</f>
        <v>0.6</v>
      </c>
      <c r="R368" s="393" t="s">
        <v>723</v>
      </c>
      <c r="S368" s="394" t="str">
        <f>IF(OR($R368=[3]Tabla_Impacto!$D$24,$R368=[3]Tabla_Impacto!$D$27,$R368=[3]Tabla_Impacto!$J$24,$R368=[3]Tabla_Impacto!$P$26,$R368=[3]Tabla_Impacto!$V$26,$R368=[3]Tabla_Impacto!$AB$26),"Leve",IF(OR($R368=[3]Tabla_Impacto!$E$24,$R368=[3]Tabla_Impacto!$E$27,$R368=[3]Tabla_Impacto!$K$24,$R368=[3]Tabla_Impacto!$Q$26,$R368=[3]Tabla_Impacto!$W$26,$R368=[3]Tabla_Impacto!$AC$26),"Menor",IF(OR($R368=[3]Tabla_Impacto!$F$24,$R368=[3]Tabla_Impacto!$F$27,$R368=[3]Tabla_Impacto!$L$24,$R368=[3]Tabla_Impacto!$R$26,$R368=[3]Tabla_Impacto!$X$26,$R368=[3]Tabla_Impacto!$AD$26),"Moderado",IF(OR($R368=[3]Tabla_Impacto!$G$24,$R368=[3]Tabla_Impacto!$G$27,$R368=[3]Tabla_Impacto!$M$24,$R368=[3]Tabla_Impacto!$S$26,$R368=[3]Tabla_Impacto!$Y$26,$R368=[3]Tabla_Impacto!$AE$26),"Mayor",IF(OR($R368=[3]Tabla_Impacto!$H$24,$R368=[3]Tabla_Impacto!$H$27,$R368=[3]Tabla_Impacto!$N$24,$R368=[3]Tabla_Impacto!$T$26,$R368=[3]Tabla_Impacto!$Z$26,$R368=[3]Tabla_Impacto!$AF$26),"Catastrófico","")))))</f>
        <v>Moderado</v>
      </c>
      <c r="T368" s="385">
        <f t="shared" ref="T368" si="496">IF(S368="","",IF(S368="Leve",0.2,IF(S368="Menor",0.4,IF(S368="Moderado",0.6,IF(S368="Mayor",0.8,IF(S368="Catastrófico",1,))))))</f>
        <v>0.6</v>
      </c>
      <c r="U368" s="386" t="str">
        <f t="shared" ref="U368" si="497">IF(OR(AND(P368="Muy Baja",S368="Leve"),AND(P368="Muy Baja",S368="Menor"),AND(P368="Baja",S368="Leve")),"Bajo",IF(OR(AND(P368="Muy baja",S368="Moderado"),AND(P368="Baja",S368="Menor"),AND(P368="Baja",S368="Moderado"),AND(P368="Media",S368="Leve"),AND(P368="Media",S368="Menor"),AND(P368="Media",S368="Moderado"),AND(P368="Alta",S368="Leve"),AND(P368="Alta",S368="Menor")),"Moderado",IF(OR(AND(P368="Muy Baja",S368="Mayor"),AND(P368="Baja",S368="Mayor"),AND(P368="Media",S368="Mayor"),AND(P368="Alta",S368="Moderado"),AND(P368="Alta",S368="Mayor"),AND(P368="Muy Alta",S368="Leve"),AND(P368="Muy Alta",S368="Menor"),AND(P368="Muy Alta",S368="Moderado"),AND(P368="Muy Alta",S368="Mayor")),"Alto",IF(OR(AND(P368="Muy Baja",S368="Catastrófico"),AND(P368="Baja",S368="Catastrófico"),AND(P368="Media",S368="Catastrófico"),AND(P368="Alta",S368="Catastrófico"),AND(P368="Muy Alta",S368="Catastrófico")),"Extremo",""))))</f>
        <v>Moderado</v>
      </c>
      <c r="V368" s="136" t="s">
        <v>91</v>
      </c>
      <c r="W368" s="116" t="s">
        <v>1862</v>
      </c>
      <c r="X368" s="117" t="s">
        <v>1863</v>
      </c>
      <c r="Y368" s="118" t="s">
        <v>1864</v>
      </c>
      <c r="Z368" s="116" t="s">
        <v>1865</v>
      </c>
      <c r="AA368" s="120" t="str">
        <f t="shared" si="454"/>
        <v>Probabilidad</v>
      </c>
      <c r="AB368" s="121" t="s">
        <v>727</v>
      </c>
      <c r="AC368" s="121" t="s">
        <v>728</v>
      </c>
      <c r="AD368" s="122" t="str">
        <f t="shared" si="452"/>
        <v>40%</v>
      </c>
      <c r="AE368" s="121" t="s">
        <v>729</v>
      </c>
      <c r="AF368" s="121" t="s">
        <v>730</v>
      </c>
      <c r="AG368" s="121" t="s">
        <v>731</v>
      </c>
      <c r="AH368" s="123">
        <f>IFERROR(IF(AA368="Probabilidad",(Q368-(+Q368*AD368)),IF(AA368="Impacto",Q368,"")),"")</f>
        <v>0.36</v>
      </c>
      <c r="AI368" s="122">
        <f t="shared" si="453"/>
        <v>0.36</v>
      </c>
      <c r="AJ368" s="387" t="str">
        <f t="shared" ref="AJ368" si="498">IFERROR(IF(AK368="","",IF(AK368&lt;=0.2,"Muy Baja",IF(AK368&lt;=0.4,"Baja",IF(AK368&lt;=0.6,"Media",IF(AK368&lt;=0.8,"Alta","Muy Alta"))))),"")</f>
        <v>Muy Baja</v>
      </c>
      <c r="AK368" s="388">
        <f t="shared" ref="AK368" si="499">IFERROR(LOOKUP(MAX(AI368:AI374)+1,(AI368:AI374)),"")</f>
        <v>0.1512</v>
      </c>
      <c r="AL368" s="124">
        <f>IFERROR(IF(AA368="Impacto",(T368-(+T368*AD368)),IF(AA368="Probabilidad",T368,"")),"")</f>
        <v>0.6</v>
      </c>
      <c r="AM368" s="389" t="str">
        <f t="shared" ref="AM368" si="500">IFERROR(IF(AN368="","",IF(AN368&lt;=0.2,"Leve",IF(AN368&lt;=0.4,"Menor",IF(AN368&lt;=0.6,"Moderado",IF(AN368&lt;=0.8,"Mayor","Catastrófico"))))),"")</f>
        <v>Moderado</v>
      </c>
      <c r="AN368" s="388">
        <f t="shared" ref="AN368" si="501">IFERROR(LOOKUP(MAX(AL368:AL374)+1,(AL368:AL374)),"")</f>
        <v>0.6</v>
      </c>
      <c r="AO368" s="384" t="str">
        <f t="shared" ref="AO368" si="502">IFERROR(IF(OR(AND(AJ368="Muy Baja",AM368="Leve"),AND(AJ368="Muy Baja",AM368="Menor"),AND(AJ368="Baja",AM368="Leve")),"Bajo",IF(OR(AND(AJ368="Muy baja",AM368="Moderado"),AND(AJ368="Baja",AM368="Menor"),AND(AJ368="Baja",AM368="Moderado"),AND(AJ368="Media",AM368="Leve"),AND(AJ368="Media",AM368="Menor"),AND(AJ368="Media",AM368="Moderado"),AND(AJ368="Alta",AM368="Leve"),AND(AJ368="Alta",AM368="Menor")),"Moderado",IF(OR(AND(AJ368="Muy Baja",AM368="Mayor"),AND(AJ368="Baja",AM368="Mayor"),AND(AJ368="Media",AM368="Mayor"),AND(AJ368="Alta",AM368="Moderado"),AND(AJ368="Alta",AM368="Mayor"),AND(AJ368="Muy Alta",AM368="Leve"),AND(AJ368="Muy Alta",AM368="Menor"),AND(AJ368="Muy Alta",AM368="Moderado"),AND(AJ368="Muy Alta",AM368="Mayor")),"Alto",IF(OR(AND(AJ368="Muy Baja",AM368="Catastrófico"),AND(AJ368="Baja",AM368="Catastrófico"),AND(AJ368="Media",AM368="Catastrófico"),AND(AJ368="Alta",AM368="Catastrófico"),AND(AJ368="Muy Alta",AM368="Catastrófico")),"Extremo","")))),"")</f>
        <v>Moderado</v>
      </c>
      <c r="AP368" s="367" t="s">
        <v>104</v>
      </c>
      <c r="AQ368" s="120" t="s">
        <v>105</v>
      </c>
      <c r="AR368" s="119" t="s">
        <v>1866</v>
      </c>
      <c r="AS368" s="119" t="s">
        <v>1867</v>
      </c>
      <c r="AT368" s="126" t="s">
        <v>747</v>
      </c>
      <c r="AU368" s="127" t="s">
        <v>733</v>
      </c>
      <c r="AV368" s="370" t="s">
        <v>1868</v>
      </c>
      <c r="AW368" s="142" t="s">
        <v>91</v>
      </c>
      <c r="AX368" s="253" t="s">
        <v>2866</v>
      </c>
      <c r="AY368" s="272" t="s">
        <v>3707</v>
      </c>
      <c r="AZ368" s="272" t="s">
        <v>3708</v>
      </c>
      <c r="BA368" s="143" t="s">
        <v>105</v>
      </c>
      <c r="BB368" s="276" t="s">
        <v>2866</v>
      </c>
      <c r="BC368" s="299" t="s">
        <v>3299</v>
      </c>
      <c r="BD368" s="299" t="s">
        <v>3300</v>
      </c>
      <c r="BE368" s="373" t="s">
        <v>2891</v>
      </c>
      <c r="BF368" s="373" t="s">
        <v>3303</v>
      </c>
      <c r="BG368" s="374"/>
      <c r="BH368" s="131"/>
      <c r="BI368" s="90"/>
      <c r="BJ368" s="90"/>
      <c r="BK368" s="90"/>
      <c r="BL368" s="90"/>
      <c r="BM368" s="90"/>
      <c r="BN368" s="90"/>
      <c r="BO368" s="90"/>
      <c r="BP368" s="90"/>
      <c r="BQ368" s="90"/>
      <c r="BR368" s="90"/>
      <c r="BS368" s="90"/>
      <c r="BT368" s="90"/>
      <c r="BU368" s="90"/>
      <c r="BV368" s="90"/>
      <c r="BW368" s="90"/>
      <c r="BX368" s="90"/>
      <c r="BY368" s="90"/>
      <c r="BZ368" s="90"/>
      <c r="CA368" s="90"/>
      <c r="CB368" s="90"/>
      <c r="CC368" s="90"/>
      <c r="CD368" s="90"/>
      <c r="CE368" s="90"/>
      <c r="CF368" s="90"/>
      <c r="CG368" s="90"/>
      <c r="CH368" s="90"/>
      <c r="CI368" s="90"/>
      <c r="CJ368" s="90"/>
      <c r="CK368" s="90"/>
      <c r="CL368" s="90"/>
      <c r="CM368" s="90"/>
      <c r="CN368" s="90"/>
      <c r="CO368" s="90"/>
      <c r="CP368" s="90"/>
      <c r="CQ368" s="90"/>
      <c r="CR368" s="90"/>
      <c r="CS368" s="90"/>
      <c r="CT368" s="90"/>
      <c r="CU368" s="90"/>
      <c r="CV368" s="90"/>
      <c r="CW368" s="90"/>
      <c r="CX368" s="90"/>
      <c r="CY368" s="90"/>
      <c r="CZ368" s="90"/>
      <c r="DA368" s="90"/>
      <c r="DB368" s="90"/>
      <c r="DC368" s="90"/>
      <c r="DD368" s="90"/>
      <c r="DE368" s="90"/>
      <c r="DF368" s="90"/>
      <c r="DG368" s="90"/>
      <c r="DH368" s="90"/>
      <c r="DI368" s="90"/>
      <c r="DJ368" s="90"/>
      <c r="DK368" s="90"/>
      <c r="DL368" s="90"/>
      <c r="DM368" s="90"/>
      <c r="DN368" s="90"/>
      <c r="DO368" s="90"/>
      <c r="DP368" s="90"/>
      <c r="DQ368" s="90"/>
      <c r="DR368" s="90"/>
      <c r="DS368" s="90"/>
      <c r="DT368" s="90"/>
      <c r="DU368" s="90"/>
      <c r="DV368" s="90"/>
      <c r="DW368" s="90"/>
      <c r="DX368" s="90"/>
      <c r="DY368" s="90"/>
      <c r="DZ368" s="90"/>
      <c r="EA368" s="90"/>
      <c r="EB368" s="90"/>
      <c r="EC368" s="90"/>
      <c r="ED368" s="90"/>
      <c r="EE368" s="90"/>
      <c r="EF368" s="90"/>
      <c r="EG368" s="90"/>
      <c r="EH368" s="90"/>
      <c r="EI368" s="90"/>
      <c r="EJ368" s="90"/>
      <c r="EK368" s="90"/>
      <c r="EL368" s="90"/>
      <c r="EM368" s="90"/>
      <c r="EN368" s="90"/>
      <c r="EO368" s="90"/>
      <c r="EP368" s="90"/>
      <c r="EQ368" s="90"/>
      <c r="ER368" s="90"/>
      <c r="ES368" s="90"/>
      <c r="ET368" s="90"/>
      <c r="EU368" s="90"/>
      <c r="EV368" s="90"/>
      <c r="EW368" s="90"/>
      <c r="EX368" s="90"/>
      <c r="EY368" s="90"/>
      <c r="EZ368" s="90"/>
      <c r="FA368" s="90"/>
      <c r="FB368" s="90"/>
      <c r="FC368" s="90"/>
      <c r="FD368" s="90"/>
      <c r="FE368" s="90"/>
      <c r="FF368" s="90"/>
      <c r="FG368" s="90"/>
      <c r="FH368" s="90"/>
      <c r="FI368" s="90"/>
      <c r="FJ368" s="90"/>
      <c r="FK368" s="90"/>
      <c r="FL368" s="90"/>
      <c r="FM368" s="90"/>
      <c r="FN368" s="90"/>
      <c r="FO368" s="90"/>
      <c r="FP368" s="90"/>
      <c r="FQ368" s="90"/>
      <c r="FR368" s="90"/>
      <c r="FS368" s="90"/>
      <c r="FT368" s="90"/>
      <c r="FU368" s="90"/>
      <c r="FV368" s="90"/>
      <c r="FW368" s="90"/>
      <c r="FX368" s="90"/>
      <c r="FY368" s="90"/>
      <c r="FZ368" s="90"/>
      <c r="GA368" s="90"/>
      <c r="GB368" s="90"/>
      <c r="GC368" s="90"/>
      <c r="GD368" s="90"/>
      <c r="GE368" s="90"/>
      <c r="GF368" s="90"/>
      <c r="GG368" s="90"/>
      <c r="GH368" s="90"/>
      <c r="GI368" s="90"/>
      <c r="GJ368" s="90"/>
      <c r="GK368" s="90"/>
      <c r="GL368" s="90"/>
      <c r="GM368" s="90"/>
      <c r="GN368" s="90"/>
      <c r="GO368" s="90"/>
      <c r="GP368" s="90"/>
      <c r="GQ368" s="90"/>
      <c r="GR368" s="90"/>
      <c r="GS368" s="90"/>
      <c r="GT368" s="90"/>
      <c r="GU368" s="90"/>
      <c r="GV368" s="90"/>
      <c r="GW368" s="90"/>
      <c r="GX368" s="90"/>
      <c r="GY368" s="90"/>
      <c r="GZ368" s="90"/>
      <c r="HA368" s="90"/>
      <c r="HB368" s="90"/>
      <c r="HC368" s="90"/>
      <c r="HD368" s="90"/>
      <c r="HE368" s="90"/>
      <c r="HF368" s="90"/>
      <c r="HG368" s="90"/>
      <c r="HH368" s="90"/>
      <c r="HI368" s="90"/>
      <c r="HJ368" s="90"/>
      <c r="HK368" s="90"/>
      <c r="HL368" s="90"/>
      <c r="HM368" s="90"/>
      <c r="HN368" s="90"/>
      <c r="HO368" s="90"/>
      <c r="HP368" s="90"/>
      <c r="HQ368" s="90"/>
      <c r="HR368" s="90"/>
      <c r="HS368" s="90"/>
      <c r="HT368" s="90"/>
      <c r="HU368" s="90"/>
      <c r="HV368" s="90"/>
      <c r="HW368" s="90"/>
      <c r="HX368" s="90"/>
      <c r="HY368" s="90"/>
      <c r="HZ368" s="90"/>
      <c r="IA368" s="90"/>
      <c r="IB368" s="90"/>
      <c r="IC368" s="90"/>
      <c r="ID368" s="90"/>
      <c r="IE368" s="90"/>
      <c r="IF368" s="90"/>
      <c r="IG368" s="90"/>
      <c r="IH368" s="90"/>
      <c r="II368" s="90"/>
      <c r="IJ368" s="90"/>
      <c r="IK368" s="90"/>
      <c r="IL368" s="90"/>
      <c r="IM368" s="90"/>
      <c r="IN368" s="90"/>
      <c r="IO368" s="90"/>
      <c r="IP368" s="90"/>
      <c r="IQ368" s="90"/>
      <c r="IR368" s="90"/>
      <c r="IS368" s="90"/>
      <c r="IT368" s="90"/>
      <c r="IU368" s="90"/>
      <c r="IV368" s="90"/>
      <c r="IW368" s="90"/>
      <c r="IX368" s="90"/>
      <c r="IY368" s="90"/>
      <c r="IZ368" s="90"/>
      <c r="JA368" s="90"/>
      <c r="JB368" s="90"/>
      <c r="JC368" s="90"/>
      <c r="JD368" s="90"/>
      <c r="JE368" s="90"/>
      <c r="JF368" s="90"/>
      <c r="JG368" s="90"/>
      <c r="JH368" s="90"/>
      <c r="JI368" s="90"/>
      <c r="JJ368" s="90"/>
      <c r="JK368" s="90"/>
      <c r="JL368" s="90"/>
      <c r="JM368" s="90"/>
      <c r="JN368" s="90"/>
      <c r="JO368" s="90"/>
      <c r="JP368" s="90"/>
      <c r="JQ368" s="90"/>
      <c r="JR368" s="90"/>
      <c r="JS368" s="90"/>
      <c r="JT368" s="90"/>
      <c r="JU368" s="90"/>
      <c r="JV368" s="90"/>
      <c r="JW368" s="90"/>
      <c r="JX368" s="90"/>
      <c r="JY368" s="90"/>
      <c r="JZ368" s="90"/>
      <c r="KA368" s="90"/>
      <c r="KB368" s="90"/>
      <c r="KC368" s="90"/>
      <c r="KD368" s="90"/>
      <c r="KE368" s="90"/>
      <c r="KF368" s="90"/>
      <c r="KG368" s="90"/>
      <c r="KH368" s="90"/>
      <c r="KI368" s="90"/>
      <c r="KJ368" s="90"/>
      <c r="KK368" s="90"/>
      <c r="KL368" s="90"/>
      <c r="KM368" s="90"/>
      <c r="KN368" s="90"/>
      <c r="KO368" s="90"/>
      <c r="KP368" s="90"/>
      <c r="KQ368" s="90"/>
      <c r="KR368" s="90"/>
      <c r="KS368" s="90"/>
      <c r="KT368" s="90"/>
      <c r="KU368" s="90"/>
      <c r="KV368" s="90"/>
      <c r="KW368" s="90"/>
      <c r="KX368" s="90"/>
      <c r="KY368" s="90"/>
      <c r="KZ368" s="90"/>
      <c r="LA368" s="90"/>
      <c r="LB368" s="90"/>
      <c r="LC368" s="90"/>
      <c r="LD368" s="90"/>
      <c r="LE368" s="90"/>
      <c r="LF368" s="90"/>
      <c r="LG368" s="90"/>
      <c r="LH368" s="90"/>
      <c r="LI368" s="90"/>
      <c r="LJ368" s="90"/>
      <c r="LK368" s="90"/>
      <c r="LL368" s="90"/>
      <c r="LM368" s="90"/>
      <c r="LN368" s="90"/>
      <c r="LO368" s="90"/>
      <c r="LP368" s="90"/>
      <c r="LQ368" s="90"/>
      <c r="LR368" s="90"/>
      <c r="LS368" s="90"/>
      <c r="LT368" s="90"/>
      <c r="LU368" s="90"/>
      <c r="LV368" s="90"/>
      <c r="LW368" s="90"/>
      <c r="LX368" s="90"/>
      <c r="LY368" s="90"/>
      <c r="LZ368" s="90"/>
      <c r="MA368" s="90"/>
      <c r="MB368" s="90"/>
      <c r="MC368" s="90"/>
      <c r="MD368" s="90"/>
      <c r="ME368" s="90"/>
      <c r="MF368" s="90"/>
      <c r="MG368" s="90"/>
      <c r="MH368" s="90"/>
      <c r="MI368" s="90"/>
      <c r="MJ368" s="90"/>
      <c r="MK368" s="90"/>
      <c r="ML368" s="90"/>
      <c r="MM368" s="90"/>
      <c r="MN368" s="90"/>
      <c r="MO368" s="90"/>
      <c r="MP368" s="90"/>
      <c r="MQ368" s="90"/>
      <c r="MR368" s="90"/>
      <c r="MS368" s="90"/>
      <c r="MT368" s="90"/>
      <c r="MU368" s="90"/>
      <c r="MV368" s="90"/>
      <c r="MW368" s="90"/>
      <c r="MX368" s="90"/>
      <c r="MY368" s="90"/>
      <c r="MZ368" s="90"/>
      <c r="NA368" s="90"/>
      <c r="NB368" s="90"/>
      <c r="NC368" s="90"/>
      <c r="ND368" s="90"/>
      <c r="NE368" s="90"/>
      <c r="NF368" s="90"/>
      <c r="NG368" s="90"/>
      <c r="NH368" s="90"/>
      <c r="NI368" s="90"/>
      <c r="NJ368" s="90"/>
      <c r="NK368" s="90"/>
      <c r="NL368" s="90"/>
      <c r="NM368" s="90"/>
      <c r="NN368" s="90"/>
      <c r="NO368" s="90"/>
      <c r="NP368" s="90"/>
      <c r="NQ368" s="90"/>
      <c r="NR368" s="90"/>
      <c r="NS368" s="90"/>
      <c r="NT368" s="90"/>
      <c r="NU368" s="90"/>
      <c r="NV368" s="90"/>
      <c r="NW368" s="90"/>
      <c r="NX368" s="90"/>
      <c r="NY368" s="90"/>
      <c r="NZ368" s="90"/>
      <c r="OA368" s="90"/>
      <c r="OB368" s="90"/>
      <c r="OC368" s="90"/>
      <c r="OD368" s="90"/>
      <c r="OE368" s="90"/>
      <c r="OF368" s="90"/>
      <c r="OG368" s="90"/>
      <c r="OH368" s="90"/>
      <c r="OI368" s="90"/>
      <c r="OJ368" s="90"/>
      <c r="OK368" s="90"/>
      <c r="OL368" s="90"/>
      <c r="OM368" s="90"/>
      <c r="ON368" s="90"/>
      <c r="OO368" s="90"/>
      <c r="OP368" s="90"/>
      <c r="OQ368" s="90"/>
      <c r="OR368" s="90"/>
      <c r="OS368" s="90"/>
      <c r="OT368" s="90"/>
      <c r="OU368" s="90"/>
      <c r="OV368" s="90"/>
      <c r="OW368" s="90"/>
      <c r="OX368" s="90"/>
      <c r="OY368" s="90"/>
      <c r="OZ368" s="90"/>
      <c r="PA368" s="90"/>
      <c r="PB368" s="90"/>
      <c r="PC368" s="90"/>
      <c r="PD368" s="90"/>
      <c r="PE368" s="90"/>
      <c r="PF368" s="90"/>
      <c r="PG368" s="90"/>
      <c r="PH368" s="90"/>
      <c r="PI368" s="90"/>
      <c r="PJ368" s="90"/>
      <c r="PK368" s="90"/>
      <c r="PL368" s="90"/>
      <c r="PM368" s="90"/>
      <c r="PN368" s="90"/>
      <c r="PO368" s="90"/>
      <c r="PP368" s="90"/>
      <c r="PQ368" s="90"/>
      <c r="PR368" s="90"/>
      <c r="PS368" s="90"/>
      <c r="PT368" s="90"/>
      <c r="PU368" s="90"/>
      <c r="PV368" s="90"/>
      <c r="PW368" s="90"/>
      <c r="PX368" s="90"/>
      <c r="PY368" s="90"/>
      <c r="PZ368" s="90"/>
      <c r="QA368" s="90"/>
      <c r="QB368" s="90"/>
      <c r="QC368" s="90"/>
      <c r="QD368" s="90"/>
      <c r="QE368" s="90"/>
      <c r="QF368" s="90"/>
      <c r="QG368" s="90"/>
      <c r="QH368" s="90"/>
      <c r="QI368" s="90"/>
      <c r="QJ368" s="90"/>
      <c r="QK368" s="90"/>
      <c r="QL368" s="90"/>
      <c r="QM368" s="90"/>
      <c r="QN368" s="90"/>
      <c r="QO368" s="90"/>
      <c r="QP368" s="90"/>
      <c r="QQ368" s="90"/>
      <c r="QR368" s="90"/>
      <c r="QS368" s="90"/>
      <c r="QT368" s="90"/>
      <c r="QU368" s="90"/>
      <c r="QV368" s="90"/>
      <c r="QW368" s="90"/>
      <c r="QX368" s="90"/>
      <c r="QY368" s="90"/>
      <c r="QZ368" s="90"/>
      <c r="RA368" s="90"/>
      <c r="RB368" s="90"/>
      <c r="RC368" s="90"/>
      <c r="RD368" s="90"/>
      <c r="RE368" s="90"/>
      <c r="RF368" s="90"/>
      <c r="RG368" s="90"/>
      <c r="RH368" s="90"/>
      <c r="RI368" s="90"/>
      <c r="RJ368" s="90"/>
      <c r="RK368" s="90"/>
      <c r="RL368" s="90"/>
      <c r="RM368" s="90"/>
      <c r="RN368" s="90"/>
      <c r="RO368" s="90"/>
      <c r="RP368" s="90"/>
      <c r="RQ368" s="90"/>
      <c r="RR368" s="90"/>
      <c r="RS368" s="90"/>
      <c r="RT368" s="90"/>
      <c r="RU368" s="90"/>
      <c r="RV368" s="90"/>
      <c r="RW368" s="90"/>
      <c r="RX368" s="90"/>
      <c r="RY368" s="90"/>
      <c r="RZ368" s="90"/>
      <c r="SA368" s="90"/>
      <c r="SB368" s="90"/>
      <c r="SC368" s="90"/>
      <c r="SD368" s="90"/>
      <c r="SE368" s="90"/>
      <c r="SF368" s="90"/>
      <c r="SG368" s="90"/>
      <c r="SH368" s="90"/>
      <c r="SI368" s="90"/>
      <c r="SJ368" s="90"/>
      <c r="SK368" s="90"/>
      <c r="SL368" s="90"/>
      <c r="SM368" s="90"/>
      <c r="SN368" s="90"/>
      <c r="SO368" s="90"/>
      <c r="SP368" s="90"/>
      <c r="SQ368" s="90"/>
      <c r="SR368" s="90"/>
      <c r="SS368" s="90"/>
      <c r="ST368" s="90"/>
      <c r="SU368" s="90"/>
      <c r="SV368" s="90"/>
      <c r="SW368" s="90"/>
      <c r="SX368" s="90"/>
      <c r="SY368" s="90"/>
      <c r="SZ368" s="90"/>
      <c r="TA368" s="90"/>
      <c r="TB368" s="90"/>
      <c r="TC368" s="90"/>
      <c r="TD368" s="90"/>
      <c r="TE368" s="90"/>
      <c r="TF368" s="90"/>
      <c r="TG368" s="90"/>
      <c r="TH368" s="90"/>
      <c r="TI368" s="90"/>
      <c r="TJ368" s="90"/>
      <c r="TK368" s="90"/>
      <c r="TL368" s="90"/>
      <c r="TM368" s="90"/>
      <c r="TN368" s="90"/>
      <c r="TO368" s="90"/>
      <c r="TP368" s="90"/>
      <c r="TQ368" s="90"/>
      <c r="TR368" s="90"/>
      <c r="TS368" s="90"/>
      <c r="TT368" s="90"/>
      <c r="TU368" s="90"/>
      <c r="TV368" s="90"/>
      <c r="TW368" s="90"/>
      <c r="TX368" s="90"/>
      <c r="TY368" s="90"/>
      <c r="TZ368" s="90"/>
      <c r="UA368" s="90"/>
      <c r="UB368" s="90"/>
      <c r="UC368" s="90"/>
      <c r="UD368" s="90"/>
      <c r="UE368" s="90"/>
      <c r="UF368" s="90"/>
      <c r="UG368" s="90"/>
      <c r="UH368" s="90"/>
      <c r="UI368" s="90"/>
      <c r="UJ368" s="90"/>
      <c r="UK368" s="90"/>
      <c r="UL368" s="90"/>
      <c r="UM368" s="90"/>
      <c r="UN368" s="90"/>
      <c r="UO368" s="90"/>
      <c r="UP368" s="90"/>
      <c r="UQ368" s="90"/>
      <c r="UR368" s="90"/>
      <c r="US368" s="90"/>
      <c r="UT368" s="90"/>
      <c r="UU368" s="90"/>
      <c r="UV368" s="90"/>
      <c r="UW368" s="90"/>
      <c r="UX368" s="90"/>
      <c r="UY368" s="90"/>
      <c r="UZ368" s="90"/>
      <c r="VA368" s="90"/>
      <c r="VB368" s="90"/>
      <c r="VC368" s="90"/>
      <c r="VD368" s="90"/>
      <c r="VE368" s="90"/>
      <c r="VF368" s="90"/>
      <c r="VG368" s="90"/>
      <c r="VH368" s="90"/>
      <c r="VI368" s="90"/>
      <c r="VJ368" s="90"/>
      <c r="VK368" s="90"/>
      <c r="VL368" s="90"/>
      <c r="VM368" s="90"/>
      <c r="VN368" s="90"/>
      <c r="VO368" s="90"/>
      <c r="VP368" s="90"/>
      <c r="VQ368" s="90"/>
      <c r="VR368" s="90"/>
      <c r="VS368" s="90"/>
      <c r="VT368" s="90"/>
      <c r="VU368" s="90"/>
      <c r="VV368" s="90"/>
      <c r="VW368" s="90"/>
      <c r="VX368" s="90"/>
      <c r="VY368" s="90"/>
      <c r="VZ368" s="90"/>
      <c r="WA368" s="90"/>
      <c r="WB368" s="90"/>
      <c r="WC368" s="90"/>
      <c r="WD368" s="90"/>
      <c r="WE368" s="90"/>
      <c r="WF368" s="90"/>
      <c r="WG368" s="90"/>
      <c r="WH368" s="90"/>
      <c r="WI368" s="90"/>
      <c r="WJ368" s="90"/>
      <c r="WK368" s="90"/>
      <c r="WL368" s="90"/>
      <c r="WM368" s="90"/>
      <c r="WN368" s="90"/>
      <c r="WO368" s="90"/>
      <c r="WP368" s="90"/>
      <c r="WQ368" s="90"/>
      <c r="WR368" s="90"/>
      <c r="WS368" s="90"/>
      <c r="WT368" s="90"/>
      <c r="WU368" s="90"/>
      <c r="WV368" s="90"/>
      <c r="WW368" s="90"/>
      <c r="WX368" s="90"/>
      <c r="WY368" s="90"/>
      <c r="WZ368" s="90"/>
      <c r="XA368" s="90"/>
      <c r="XB368" s="90"/>
      <c r="XC368" s="90"/>
      <c r="XD368" s="90"/>
      <c r="XE368" s="90"/>
      <c r="XF368" s="90"/>
      <c r="XG368" s="90"/>
      <c r="XH368" s="90"/>
      <c r="XI368" s="90"/>
      <c r="XJ368" s="90"/>
      <c r="XK368" s="90"/>
      <c r="XL368" s="90"/>
      <c r="XM368" s="90"/>
      <c r="XN368" s="90"/>
      <c r="XO368" s="90"/>
      <c r="XP368" s="90"/>
      <c r="XQ368" s="90"/>
      <c r="XR368" s="90"/>
      <c r="XS368" s="90"/>
      <c r="XT368" s="90"/>
      <c r="XU368" s="90"/>
      <c r="XV368" s="90"/>
      <c r="XW368" s="90"/>
      <c r="XX368" s="90"/>
      <c r="XY368" s="90"/>
      <c r="XZ368" s="90"/>
      <c r="YA368" s="90"/>
      <c r="YB368" s="90"/>
      <c r="YC368" s="90"/>
      <c r="YD368" s="90"/>
      <c r="YE368" s="90"/>
      <c r="YF368" s="90"/>
      <c r="YG368" s="90"/>
      <c r="YH368" s="90"/>
      <c r="YI368" s="90"/>
      <c r="YJ368" s="90"/>
      <c r="YK368" s="90"/>
      <c r="YL368" s="90"/>
      <c r="YM368" s="90"/>
      <c r="YN368" s="90"/>
      <c r="YO368" s="90"/>
      <c r="YP368" s="90"/>
      <c r="YQ368" s="90"/>
      <c r="YR368" s="90"/>
      <c r="YS368" s="90"/>
      <c r="YT368" s="90"/>
      <c r="YU368" s="90"/>
      <c r="YV368" s="90"/>
      <c r="YW368" s="90"/>
      <c r="YX368" s="90"/>
      <c r="YY368" s="90"/>
      <c r="YZ368" s="90"/>
      <c r="ZA368" s="90"/>
      <c r="ZB368" s="90"/>
      <c r="ZC368" s="90"/>
      <c r="ZD368" s="90"/>
      <c r="ZE368" s="90"/>
      <c r="ZF368" s="90"/>
      <c r="ZG368" s="90"/>
      <c r="ZH368" s="90"/>
      <c r="ZI368" s="90"/>
      <c r="ZJ368" s="90"/>
      <c r="ZK368" s="90"/>
      <c r="ZL368" s="90"/>
      <c r="ZM368" s="90"/>
      <c r="ZN368" s="90"/>
      <c r="ZO368" s="90"/>
      <c r="ZP368" s="90"/>
      <c r="ZQ368" s="90"/>
      <c r="ZR368" s="90"/>
      <c r="ZS368" s="90"/>
      <c r="ZT368" s="90"/>
      <c r="ZU368" s="90"/>
      <c r="ZV368" s="90"/>
      <c r="ZW368" s="90"/>
      <c r="ZX368" s="90"/>
      <c r="ZY368" s="90"/>
      <c r="ZZ368" s="90"/>
      <c r="AAA368" s="90"/>
      <c r="AAB368" s="90"/>
      <c r="AAC368" s="90"/>
      <c r="AAD368" s="90"/>
      <c r="AAE368" s="90"/>
      <c r="AAF368" s="90"/>
      <c r="AAG368" s="90"/>
      <c r="AAH368" s="90"/>
      <c r="AAI368" s="90"/>
      <c r="AAJ368" s="90"/>
      <c r="AAK368" s="90"/>
      <c r="AAL368" s="90"/>
      <c r="AAM368" s="90"/>
      <c r="AAN368" s="90"/>
      <c r="AAO368" s="90"/>
      <c r="AAP368" s="90"/>
      <c r="AAQ368" s="90"/>
      <c r="AAR368" s="90"/>
      <c r="AAS368" s="90"/>
      <c r="AAT368" s="90"/>
      <c r="AAU368" s="90"/>
      <c r="AAV368" s="90"/>
      <c r="AAW368" s="90"/>
      <c r="AAX368" s="90"/>
      <c r="AAY368" s="90"/>
      <c r="AAZ368" s="90"/>
      <c r="ABA368" s="90"/>
      <c r="ABB368" s="90"/>
      <c r="ABC368" s="90"/>
      <c r="ABD368" s="90"/>
      <c r="ABE368" s="90"/>
      <c r="ABF368" s="90"/>
      <c r="ABG368" s="90"/>
      <c r="ABH368" s="90"/>
      <c r="ABI368" s="90"/>
      <c r="ABJ368" s="90"/>
      <c r="ABK368" s="90"/>
      <c r="ABL368" s="90"/>
      <c r="ABM368" s="90"/>
      <c r="ABN368" s="90"/>
      <c r="ABO368" s="90"/>
      <c r="ABP368" s="90"/>
      <c r="ABQ368" s="90"/>
      <c r="ABR368" s="90"/>
      <c r="ABS368" s="90"/>
      <c r="ABT368" s="90"/>
      <c r="ABU368" s="90"/>
      <c r="ABV368" s="90"/>
      <c r="ABW368" s="90"/>
      <c r="ABX368" s="90"/>
      <c r="ABY368" s="90"/>
      <c r="ABZ368" s="90"/>
      <c r="ACA368" s="90"/>
      <c r="ACB368" s="90"/>
      <c r="ACC368" s="90"/>
      <c r="ACD368" s="90"/>
      <c r="ACE368" s="90"/>
      <c r="ACF368" s="90"/>
      <c r="ACG368" s="90"/>
      <c r="ACH368" s="90"/>
      <c r="ACI368" s="90"/>
      <c r="ACJ368" s="90"/>
      <c r="ACK368" s="90"/>
      <c r="ACL368" s="90"/>
      <c r="ACM368" s="90"/>
      <c r="ACN368" s="90"/>
      <c r="ACO368" s="90"/>
      <c r="ACP368" s="90"/>
      <c r="ACQ368" s="90"/>
      <c r="ACR368" s="90"/>
      <c r="ACS368" s="90"/>
      <c r="ACT368" s="90"/>
      <c r="ACU368" s="90"/>
      <c r="ACV368" s="90"/>
      <c r="ACW368" s="90"/>
      <c r="ACX368" s="90"/>
      <c r="ACY368" s="90"/>
      <c r="ACZ368" s="90"/>
      <c r="ADA368" s="90"/>
      <c r="ADB368" s="90"/>
      <c r="ADC368" s="90"/>
      <c r="ADD368" s="90"/>
      <c r="ADE368" s="90"/>
      <c r="ADF368" s="90"/>
      <c r="ADG368" s="90"/>
      <c r="ADH368" s="90"/>
      <c r="ADI368" s="90"/>
      <c r="ADJ368" s="90"/>
      <c r="ADK368" s="90"/>
      <c r="ADL368" s="90"/>
      <c r="ADM368" s="90"/>
      <c r="ADN368" s="90"/>
      <c r="ADO368" s="90"/>
      <c r="ADP368" s="90"/>
      <c r="ADQ368" s="90"/>
      <c r="ADR368" s="90"/>
      <c r="ADS368" s="90"/>
      <c r="ADT368" s="90"/>
      <c r="ADU368" s="90"/>
      <c r="ADV368" s="90"/>
      <c r="ADW368" s="90"/>
      <c r="ADX368" s="90"/>
      <c r="ADY368" s="90"/>
      <c r="ADZ368" s="90"/>
      <c r="AEA368" s="90"/>
      <c r="AEB368" s="90"/>
      <c r="AEC368" s="90"/>
      <c r="AED368" s="90"/>
      <c r="AEE368" s="90"/>
      <c r="AEF368" s="90"/>
      <c r="AEG368" s="90"/>
      <c r="AEH368" s="90"/>
      <c r="AEI368" s="90"/>
      <c r="AEJ368" s="90"/>
      <c r="AEK368" s="90"/>
      <c r="AEL368" s="90"/>
      <c r="AEM368" s="90"/>
      <c r="AEN368" s="90"/>
      <c r="AEO368" s="90"/>
      <c r="AEP368" s="90"/>
      <c r="AEQ368" s="90"/>
      <c r="AER368" s="90"/>
      <c r="AES368" s="90"/>
      <c r="AET368" s="90"/>
      <c r="AEU368" s="90"/>
      <c r="AEV368" s="90"/>
      <c r="AEW368" s="90"/>
      <c r="AEX368" s="90"/>
      <c r="AEY368" s="90"/>
      <c r="AEZ368" s="90"/>
      <c r="AFA368" s="90"/>
      <c r="AFB368" s="90"/>
      <c r="AFC368" s="90"/>
      <c r="AFD368" s="90"/>
      <c r="AFE368" s="90"/>
      <c r="AFF368" s="90"/>
      <c r="AFG368" s="90"/>
      <c r="AFH368" s="90"/>
      <c r="AFI368" s="90"/>
      <c r="AFJ368" s="90"/>
      <c r="AFK368" s="90"/>
      <c r="AFL368" s="90"/>
      <c r="AFM368" s="90"/>
      <c r="AFN368" s="90"/>
      <c r="AFO368" s="90"/>
      <c r="AFP368" s="90"/>
      <c r="AFQ368" s="90"/>
      <c r="AFR368" s="90"/>
      <c r="AFS368" s="90"/>
      <c r="AFT368" s="90"/>
      <c r="AFU368" s="90"/>
      <c r="AFV368" s="90"/>
      <c r="AFW368" s="90"/>
      <c r="AFX368" s="90"/>
      <c r="AFY368" s="90"/>
      <c r="AFZ368" s="90"/>
      <c r="AGA368" s="90"/>
      <c r="AGB368" s="90"/>
      <c r="AGC368" s="90"/>
      <c r="AGD368" s="90"/>
      <c r="AGE368" s="90"/>
      <c r="AGF368" s="90"/>
      <c r="AGG368" s="90"/>
      <c r="AGH368" s="90"/>
      <c r="AGI368" s="90"/>
      <c r="AGJ368" s="90"/>
      <c r="AGK368" s="90"/>
      <c r="AGL368" s="90"/>
      <c r="AGM368" s="90"/>
      <c r="AGN368" s="90"/>
      <c r="AGO368" s="90"/>
      <c r="AGP368" s="90"/>
      <c r="AGQ368" s="90"/>
      <c r="AGR368" s="90"/>
      <c r="AGS368" s="90"/>
      <c r="AGT368" s="90"/>
      <c r="AGU368" s="90"/>
      <c r="AGV368" s="90"/>
      <c r="AGW368" s="90"/>
      <c r="AGX368" s="90"/>
      <c r="AGY368" s="90"/>
      <c r="AGZ368" s="90"/>
      <c r="AHA368" s="90"/>
      <c r="AHB368" s="90"/>
      <c r="AHC368" s="90"/>
      <c r="AHD368" s="90"/>
      <c r="AHE368" s="90"/>
      <c r="AHF368" s="90"/>
      <c r="AHG368" s="90"/>
      <c r="AHH368" s="90"/>
      <c r="AHI368" s="90"/>
      <c r="AHJ368" s="90"/>
      <c r="AHK368" s="90"/>
      <c r="AHL368" s="90"/>
      <c r="AHM368" s="90"/>
      <c r="AHN368" s="90"/>
      <c r="AHO368" s="90"/>
      <c r="AHP368" s="90"/>
      <c r="AHQ368" s="90"/>
      <c r="AHR368" s="90"/>
      <c r="AHS368" s="90"/>
      <c r="AHT368" s="90"/>
      <c r="AHU368" s="90"/>
      <c r="AHV368" s="90"/>
      <c r="AHW368" s="90"/>
      <c r="AHX368" s="90"/>
      <c r="AHY368" s="90"/>
      <c r="AHZ368" s="90"/>
      <c r="AIA368" s="90"/>
      <c r="AIB368" s="90"/>
      <c r="AIC368" s="90"/>
      <c r="AID368" s="90"/>
      <c r="AIE368" s="90"/>
      <c r="AIF368" s="90"/>
      <c r="AIG368" s="90"/>
      <c r="AIH368" s="90"/>
      <c r="AII368" s="90"/>
      <c r="AIJ368" s="90"/>
      <c r="AIK368" s="90"/>
      <c r="AIL368" s="90"/>
      <c r="AIM368" s="90"/>
      <c r="AIN368" s="90"/>
      <c r="AIO368" s="90"/>
      <c r="AIP368" s="90"/>
      <c r="AIQ368" s="90"/>
      <c r="AIR368" s="90"/>
      <c r="AIS368" s="90"/>
      <c r="AIT368" s="90"/>
      <c r="AIU368" s="90"/>
      <c r="AIV368" s="90"/>
      <c r="AIW368" s="90"/>
      <c r="AIX368" s="90"/>
      <c r="AIY368" s="90"/>
      <c r="AIZ368" s="90"/>
      <c r="AJA368" s="90"/>
      <c r="AJB368" s="90"/>
      <c r="AJC368" s="90"/>
      <c r="AJD368" s="90"/>
      <c r="AJE368" s="90"/>
      <c r="AJF368" s="90"/>
      <c r="AJG368" s="90"/>
      <c r="AJH368" s="90"/>
      <c r="AJI368" s="90"/>
      <c r="AJJ368" s="90"/>
      <c r="AJK368" s="90"/>
      <c r="AJL368" s="90"/>
      <c r="AJM368" s="90"/>
      <c r="AJN368" s="90"/>
      <c r="AJO368" s="90"/>
      <c r="AJP368" s="90"/>
      <c r="AJQ368" s="90"/>
      <c r="AJR368" s="90"/>
      <c r="AJS368" s="90"/>
      <c r="AJT368" s="90"/>
      <c r="AJU368" s="90"/>
      <c r="AJV368" s="90"/>
      <c r="AJW368" s="90"/>
      <c r="AJX368" s="90"/>
      <c r="AJY368" s="90"/>
      <c r="AJZ368" s="90"/>
      <c r="AKA368" s="90"/>
      <c r="AKB368" s="90"/>
      <c r="AKC368" s="90"/>
      <c r="AKD368" s="90"/>
      <c r="AKE368" s="90"/>
      <c r="AKF368" s="90"/>
      <c r="AKG368" s="90"/>
      <c r="AKH368" s="90"/>
      <c r="AKI368" s="90"/>
      <c r="AKJ368" s="90"/>
      <c r="AKK368" s="90"/>
      <c r="AKL368" s="90"/>
      <c r="AKM368" s="90"/>
      <c r="AKN368" s="90"/>
      <c r="AKO368" s="90"/>
      <c r="AKP368" s="90"/>
      <c r="AKQ368" s="90"/>
      <c r="AKR368" s="90"/>
      <c r="AKS368" s="90"/>
      <c r="AKT368" s="90"/>
      <c r="AKU368" s="90"/>
      <c r="AKV368" s="90"/>
      <c r="AKW368" s="90"/>
      <c r="AKX368" s="90"/>
      <c r="AKY368" s="90"/>
      <c r="AKZ368" s="90"/>
      <c r="ALA368" s="90"/>
      <c r="ALB368" s="90"/>
      <c r="ALC368" s="90"/>
      <c r="ALD368" s="90"/>
      <c r="ALE368" s="90"/>
      <c r="ALF368" s="90"/>
      <c r="ALG368" s="90"/>
      <c r="ALH368" s="90"/>
      <c r="ALI368" s="90"/>
      <c r="ALJ368" s="90"/>
      <c r="ALK368" s="90"/>
      <c r="ALL368" s="90"/>
      <c r="ALM368" s="90"/>
      <c r="ALN368" s="90"/>
      <c r="ALO368" s="90"/>
      <c r="ALP368" s="90"/>
      <c r="ALQ368" s="90"/>
      <c r="ALR368" s="90"/>
      <c r="ALS368" s="90"/>
      <c r="ALT368" s="90"/>
      <c r="ALU368" s="90"/>
      <c r="ALV368" s="90"/>
      <c r="ALW368" s="90"/>
      <c r="ALX368" s="90"/>
      <c r="ALY368" s="90"/>
      <c r="ALZ368" s="90"/>
      <c r="AMA368" s="90"/>
      <c r="AMB368" s="90"/>
      <c r="AMC368" s="90"/>
      <c r="AMD368" s="90"/>
      <c r="AME368" s="90"/>
      <c r="AMF368" s="90"/>
      <c r="AMG368" s="90"/>
      <c r="AMH368" s="90"/>
    </row>
    <row r="369" spans="1:1023" ht="115.5" customHeight="1" x14ac:dyDescent="0.3">
      <c r="A369" s="430">
        <v>127</v>
      </c>
      <c r="B369" s="433" t="s">
        <v>712</v>
      </c>
      <c r="C369" s="367"/>
      <c r="D369" s="433" t="s">
        <v>81</v>
      </c>
      <c r="E369" s="433" t="s">
        <v>82</v>
      </c>
      <c r="F369" s="427"/>
      <c r="G369" s="424"/>
      <c r="H369" s="368"/>
      <c r="I369" s="426"/>
      <c r="J369" s="136" t="s">
        <v>735</v>
      </c>
      <c r="K369" s="137" t="s">
        <v>1869</v>
      </c>
      <c r="L369" s="425"/>
      <c r="M369" s="425"/>
      <c r="N369" s="426"/>
      <c r="O369" s="369"/>
      <c r="P369" s="391"/>
      <c r="Q369" s="385"/>
      <c r="R369" s="393"/>
      <c r="S369" s="394"/>
      <c r="T369" s="385"/>
      <c r="U369" s="386"/>
      <c r="V369" s="136" t="s">
        <v>112</v>
      </c>
      <c r="W369" s="116" t="s">
        <v>1870</v>
      </c>
      <c r="X369" s="117" t="s">
        <v>1871</v>
      </c>
      <c r="Y369" s="118" t="s">
        <v>1864</v>
      </c>
      <c r="Z369" s="116" t="s">
        <v>1865</v>
      </c>
      <c r="AA369" s="120" t="str">
        <f t="shared" si="454"/>
        <v>Probabilidad</v>
      </c>
      <c r="AB369" s="121" t="s">
        <v>727</v>
      </c>
      <c r="AC369" s="121" t="s">
        <v>728</v>
      </c>
      <c r="AD369" s="122" t="str">
        <f t="shared" si="452"/>
        <v>40%</v>
      </c>
      <c r="AE369" s="121" t="s">
        <v>729</v>
      </c>
      <c r="AF369" s="121" t="s">
        <v>730</v>
      </c>
      <c r="AG369" s="121" t="s">
        <v>731</v>
      </c>
      <c r="AH369" s="123">
        <f>IFERROR(IF(AND(AA368="Probabilidad",AA369="Probabilidad"),(AI368-(+AI368*AD369)),IF(AND(AA369="Probabilidad",AA368="Impacto"),(AI368-(+AI368*AD369)),IF(AA369="Impacto",AI368,""))),"")</f>
        <v>0.216</v>
      </c>
      <c r="AI369" s="122">
        <f t="shared" si="453"/>
        <v>0.216</v>
      </c>
      <c r="AJ369" s="387"/>
      <c r="AK369" s="388"/>
      <c r="AL369" s="124">
        <f t="shared" ref="AL369:AL374" si="503">IFERROR(IF(AND(AA368="Impacto",AA369="Impacto"),(AL368-(+AL368*AD369)),IF(AND(AA369="Impacto",AA368="Probabilidad"),(AL368-(+AL368*AD369)),IF(AA369="Probabilidad",AL368,""))),"")</f>
        <v>0.6</v>
      </c>
      <c r="AM369" s="389"/>
      <c r="AN369" s="388"/>
      <c r="AO369" s="384"/>
      <c r="AP369" s="367"/>
      <c r="AQ369" s="120" t="s">
        <v>118</v>
      </c>
      <c r="AR369" s="119" t="s">
        <v>1872</v>
      </c>
      <c r="AS369" s="119" t="s">
        <v>1867</v>
      </c>
      <c r="AT369" s="126">
        <v>44742</v>
      </c>
      <c r="AU369" s="127" t="s">
        <v>733</v>
      </c>
      <c r="AV369" s="371"/>
      <c r="AW369" s="142" t="s">
        <v>112</v>
      </c>
      <c r="AX369" s="253" t="s">
        <v>2866</v>
      </c>
      <c r="AY369" s="271" t="s">
        <v>3709</v>
      </c>
      <c r="AZ369" s="272" t="s">
        <v>3710</v>
      </c>
      <c r="BA369" s="143" t="s">
        <v>118</v>
      </c>
      <c r="BB369" s="276" t="s">
        <v>2866</v>
      </c>
      <c r="BC369" s="299" t="s">
        <v>3301</v>
      </c>
      <c r="BD369" s="299" t="s">
        <v>3302</v>
      </c>
      <c r="BE369" s="373"/>
      <c r="BF369" s="374"/>
      <c r="BG369" s="374"/>
      <c r="BH369" s="131"/>
    </row>
    <row r="370" spans="1:1023" ht="112.5" customHeight="1" x14ac:dyDescent="0.3">
      <c r="A370" s="430">
        <v>127</v>
      </c>
      <c r="B370" s="433" t="s">
        <v>712</v>
      </c>
      <c r="C370" s="367"/>
      <c r="D370" s="433" t="s">
        <v>81</v>
      </c>
      <c r="E370" s="433" t="s">
        <v>82</v>
      </c>
      <c r="F370" s="427"/>
      <c r="G370" s="424"/>
      <c r="H370" s="368"/>
      <c r="I370" s="426"/>
      <c r="J370" s="136" t="s">
        <v>741</v>
      </c>
      <c r="K370" s="137" t="s">
        <v>1873</v>
      </c>
      <c r="L370" s="425"/>
      <c r="M370" s="425"/>
      <c r="N370" s="426"/>
      <c r="O370" s="369"/>
      <c r="P370" s="391"/>
      <c r="Q370" s="385"/>
      <c r="R370" s="393"/>
      <c r="S370" s="394"/>
      <c r="T370" s="385"/>
      <c r="U370" s="386"/>
      <c r="V370" s="136" t="s">
        <v>124</v>
      </c>
      <c r="W370" s="116" t="s">
        <v>1874</v>
      </c>
      <c r="X370" s="117" t="s">
        <v>1875</v>
      </c>
      <c r="Y370" s="118" t="s">
        <v>1864</v>
      </c>
      <c r="Z370" s="116" t="s">
        <v>1865</v>
      </c>
      <c r="AA370" s="120" t="str">
        <f t="shared" si="454"/>
        <v>Probabilidad</v>
      </c>
      <c r="AB370" s="121" t="s">
        <v>740</v>
      </c>
      <c r="AC370" s="121" t="s">
        <v>728</v>
      </c>
      <c r="AD370" s="122" t="str">
        <f t="shared" si="452"/>
        <v>30%</v>
      </c>
      <c r="AE370" s="121" t="s">
        <v>729</v>
      </c>
      <c r="AF370" s="121" t="s">
        <v>730</v>
      </c>
      <c r="AG370" s="121" t="s">
        <v>731</v>
      </c>
      <c r="AH370" s="123">
        <f t="shared" ref="AH370:AH374" si="504">IFERROR(IF(AND(AA369="Probabilidad",AA370="Probabilidad"),(AI369-(+AI369*AD370)),IF(AND(AA370="Probabilidad",AA369="Impacto"),(AI369-(+AI369*AD370)),IF(AA370="Impacto",AI369,""))),"")</f>
        <v>0.1512</v>
      </c>
      <c r="AI370" s="122">
        <f t="shared" si="453"/>
        <v>0.1512</v>
      </c>
      <c r="AJ370" s="387"/>
      <c r="AK370" s="388"/>
      <c r="AL370" s="124">
        <f t="shared" si="503"/>
        <v>0.6</v>
      </c>
      <c r="AM370" s="389"/>
      <c r="AN370" s="388"/>
      <c r="AO370" s="384"/>
      <c r="AP370" s="367"/>
      <c r="AQ370" s="120" t="s">
        <v>128</v>
      </c>
      <c r="AR370" s="134" t="s">
        <v>94</v>
      </c>
      <c r="AS370" s="134" t="s">
        <v>94</v>
      </c>
      <c r="AT370" s="134" t="s">
        <v>94</v>
      </c>
      <c r="AU370" s="134" t="s">
        <v>94</v>
      </c>
      <c r="AV370" s="371"/>
      <c r="AW370" s="142" t="s">
        <v>124</v>
      </c>
      <c r="AX370" s="253" t="s">
        <v>2866</v>
      </c>
      <c r="AY370" s="271" t="s">
        <v>3711</v>
      </c>
      <c r="AZ370" s="272" t="s">
        <v>3710</v>
      </c>
      <c r="BA370" s="143" t="s">
        <v>128</v>
      </c>
      <c r="BB370" s="128"/>
      <c r="BC370" s="128"/>
      <c r="BD370" s="128"/>
      <c r="BE370" s="373"/>
      <c r="BF370" s="374"/>
      <c r="BG370" s="374"/>
      <c r="BH370" s="131"/>
    </row>
    <row r="371" spans="1:1023" ht="30" customHeight="1" x14ac:dyDescent="0.3">
      <c r="A371" s="430">
        <v>127</v>
      </c>
      <c r="B371" s="433" t="s">
        <v>712</v>
      </c>
      <c r="C371" s="367"/>
      <c r="D371" s="433" t="s">
        <v>81</v>
      </c>
      <c r="E371" s="433" t="s">
        <v>82</v>
      </c>
      <c r="F371" s="427"/>
      <c r="G371" s="424"/>
      <c r="H371" s="368"/>
      <c r="I371" s="426"/>
      <c r="J371" s="136" t="s">
        <v>749</v>
      </c>
      <c r="K371" s="137"/>
      <c r="L371" s="425"/>
      <c r="M371" s="425"/>
      <c r="N371" s="426"/>
      <c r="O371" s="369"/>
      <c r="P371" s="391"/>
      <c r="Q371" s="385"/>
      <c r="R371" s="393"/>
      <c r="S371" s="394"/>
      <c r="T371" s="385"/>
      <c r="U371" s="386"/>
      <c r="V371" s="136" t="s">
        <v>131</v>
      </c>
      <c r="W371" s="116"/>
      <c r="X371" s="117"/>
      <c r="Y371" s="118"/>
      <c r="Z371" s="116"/>
      <c r="AA371" s="120" t="str">
        <f t="shared" si="454"/>
        <v/>
      </c>
      <c r="AB371" s="121"/>
      <c r="AC371" s="121"/>
      <c r="AD371" s="122" t="str">
        <f t="shared" si="452"/>
        <v/>
      </c>
      <c r="AE371" s="121"/>
      <c r="AF371" s="121"/>
      <c r="AG371" s="121"/>
      <c r="AH371" s="123" t="str">
        <f t="shared" si="504"/>
        <v/>
      </c>
      <c r="AI371" s="122" t="str">
        <f t="shared" si="453"/>
        <v/>
      </c>
      <c r="AJ371" s="387"/>
      <c r="AK371" s="388"/>
      <c r="AL371" s="124" t="str">
        <f t="shared" si="503"/>
        <v/>
      </c>
      <c r="AM371" s="389"/>
      <c r="AN371" s="388"/>
      <c r="AO371" s="384"/>
      <c r="AP371" s="367"/>
      <c r="AQ371" s="120" t="s">
        <v>136</v>
      </c>
      <c r="AR371" s="119"/>
      <c r="AS371" s="119"/>
      <c r="AT371" s="126"/>
      <c r="AU371" s="119"/>
      <c r="AV371" s="371"/>
      <c r="AW371" s="142" t="s">
        <v>131</v>
      </c>
      <c r="AX371" s="128"/>
      <c r="AY371" s="129"/>
      <c r="AZ371" s="130"/>
      <c r="BA371" s="143" t="s">
        <v>136</v>
      </c>
      <c r="BB371" s="128"/>
      <c r="BC371" s="128"/>
      <c r="BD371" s="128"/>
      <c r="BE371" s="373"/>
      <c r="BF371" s="374"/>
      <c r="BG371" s="374"/>
      <c r="BH371" s="131"/>
    </row>
    <row r="372" spans="1:1023" ht="18.95" customHeight="1" x14ac:dyDescent="0.3">
      <c r="A372" s="430">
        <v>127</v>
      </c>
      <c r="B372" s="433" t="s">
        <v>712</v>
      </c>
      <c r="C372" s="367"/>
      <c r="D372" s="433" t="s">
        <v>81</v>
      </c>
      <c r="E372" s="433" t="s">
        <v>82</v>
      </c>
      <c r="F372" s="427"/>
      <c r="G372" s="424"/>
      <c r="H372" s="368"/>
      <c r="I372" s="426"/>
      <c r="J372" s="136" t="s">
        <v>756</v>
      </c>
      <c r="K372" s="137"/>
      <c r="L372" s="425"/>
      <c r="M372" s="425"/>
      <c r="N372" s="426"/>
      <c r="O372" s="369"/>
      <c r="P372" s="391"/>
      <c r="Q372" s="385"/>
      <c r="R372" s="393"/>
      <c r="S372" s="394"/>
      <c r="T372" s="385"/>
      <c r="U372" s="386"/>
      <c r="V372" s="136" t="s">
        <v>139</v>
      </c>
      <c r="W372" s="116"/>
      <c r="X372" s="117"/>
      <c r="Y372" s="118"/>
      <c r="Z372" s="116"/>
      <c r="AA372" s="120" t="str">
        <f t="shared" si="454"/>
        <v/>
      </c>
      <c r="AB372" s="121"/>
      <c r="AC372" s="121"/>
      <c r="AD372" s="122" t="str">
        <f t="shared" si="452"/>
        <v/>
      </c>
      <c r="AE372" s="121"/>
      <c r="AF372" s="121"/>
      <c r="AG372" s="121"/>
      <c r="AH372" s="123" t="str">
        <f t="shared" si="504"/>
        <v/>
      </c>
      <c r="AI372" s="122" t="str">
        <f t="shared" si="453"/>
        <v/>
      </c>
      <c r="AJ372" s="387"/>
      <c r="AK372" s="388"/>
      <c r="AL372" s="124" t="str">
        <f t="shared" si="503"/>
        <v/>
      </c>
      <c r="AM372" s="389"/>
      <c r="AN372" s="388"/>
      <c r="AO372" s="384"/>
      <c r="AP372" s="367"/>
      <c r="AQ372" s="120" t="s">
        <v>145</v>
      </c>
      <c r="AR372" s="119"/>
      <c r="AS372" s="119"/>
      <c r="AT372" s="126"/>
      <c r="AU372" s="119"/>
      <c r="AV372" s="371"/>
      <c r="AW372" s="142" t="s">
        <v>139</v>
      </c>
      <c r="AX372" s="128"/>
      <c r="AY372" s="129"/>
      <c r="AZ372" s="130"/>
      <c r="BA372" s="143" t="s">
        <v>145</v>
      </c>
      <c r="BB372" s="128"/>
      <c r="BC372" s="128"/>
      <c r="BD372" s="128"/>
      <c r="BE372" s="373"/>
      <c r="BF372" s="374"/>
      <c r="BG372" s="374"/>
      <c r="BH372" s="131"/>
    </row>
    <row r="373" spans="1:1023" ht="18.95" customHeight="1" x14ac:dyDescent="0.3">
      <c r="A373" s="430">
        <v>127</v>
      </c>
      <c r="B373" s="433" t="s">
        <v>712</v>
      </c>
      <c r="C373" s="367"/>
      <c r="D373" s="433" t="s">
        <v>81</v>
      </c>
      <c r="E373" s="433" t="s">
        <v>82</v>
      </c>
      <c r="F373" s="427"/>
      <c r="G373" s="424"/>
      <c r="H373" s="368"/>
      <c r="I373" s="426"/>
      <c r="J373" s="136" t="s">
        <v>757</v>
      </c>
      <c r="K373" s="137"/>
      <c r="L373" s="425"/>
      <c r="M373" s="425"/>
      <c r="N373" s="426"/>
      <c r="O373" s="369"/>
      <c r="P373" s="391"/>
      <c r="Q373" s="385"/>
      <c r="R373" s="393"/>
      <c r="S373" s="394"/>
      <c r="T373" s="385"/>
      <c r="U373" s="386"/>
      <c r="V373" s="136" t="s">
        <v>150</v>
      </c>
      <c r="W373" s="116"/>
      <c r="X373" s="117"/>
      <c r="Y373" s="118"/>
      <c r="Z373" s="116"/>
      <c r="AA373" s="120" t="str">
        <f t="shared" si="454"/>
        <v/>
      </c>
      <c r="AB373" s="121"/>
      <c r="AC373" s="121"/>
      <c r="AD373" s="122" t="str">
        <f t="shared" si="452"/>
        <v/>
      </c>
      <c r="AE373" s="121"/>
      <c r="AF373" s="121"/>
      <c r="AG373" s="121"/>
      <c r="AH373" s="123" t="str">
        <f t="shared" si="504"/>
        <v/>
      </c>
      <c r="AI373" s="122" t="str">
        <f t="shared" si="453"/>
        <v/>
      </c>
      <c r="AJ373" s="387"/>
      <c r="AK373" s="388"/>
      <c r="AL373" s="124" t="str">
        <f t="shared" si="503"/>
        <v/>
      </c>
      <c r="AM373" s="389"/>
      <c r="AN373" s="388"/>
      <c r="AO373" s="384"/>
      <c r="AP373" s="367"/>
      <c r="AQ373" s="120" t="s">
        <v>155</v>
      </c>
      <c r="AR373" s="119"/>
      <c r="AS373" s="119"/>
      <c r="AT373" s="126"/>
      <c r="AU373" s="119"/>
      <c r="AV373" s="371"/>
      <c r="AW373" s="142" t="s">
        <v>150</v>
      </c>
      <c r="AX373" s="128"/>
      <c r="AY373" s="129"/>
      <c r="AZ373" s="130"/>
      <c r="BA373" s="143" t="s">
        <v>155</v>
      </c>
      <c r="BB373" s="128"/>
      <c r="BC373" s="128"/>
      <c r="BD373" s="128"/>
      <c r="BE373" s="373"/>
      <c r="BF373" s="374"/>
      <c r="BG373" s="374"/>
      <c r="BH373" s="131"/>
    </row>
    <row r="374" spans="1:1023" ht="23.1" customHeight="1" x14ac:dyDescent="0.3">
      <c r="A374" s="431">
        <v>127</v>
      </c>
      <c r="B374" s="434" t="s">
        <v>712</v>
      </c>
      <c r="C374" s="367"/>
      <c r="D374" s="434" t="s">
        <v>81</v>
      </c>
      <c r="E374" s="434" t="s">
        <v>82</v>
      </c>
      <c r="F374" s="427"/>
      <c r="G374" s="424"/>
      <c r="H374" s="368"/>
      <c r="I374" s="426"/>
      <c r="J374" s="136" t="s">
        <v>758</v>
      </c>
      <c r="K374" s="137"/>
      <c r="L374" s="425"/>
      <c r="M374" s="425"/>
      <c r="N374" s="426"/>
      <c r="O374" s="369"/>
      <c r="P374" s="392"/>
      <c r="Q374" s="385"/>
      <c r="R374" s="393"/>
      <c r="S374" s="394"/>
      <c r="T374" s="385"/>
      <c r="U374" s="386"/>
      <c r="V374" s="136" t="s">
        <v>161</v>
      </c>
      <c r="W374" s="116"/>
      <c r="X374" s="117"/>
      <c r="Y374" s="118"/>
      <c r="Z374" s="116"/>
      <c r="AA374" s="120" t="str">
        <f t="shared" si="454"/>
        <v/>
      </c>
      <c r="AB374" s="121"/>
      <c r="AC374" s="121"/>
      <c r="AD374" s="122" t="str">
        <f t="shared" si="452"/>
        <v/>
      </c>
      <c r="AE374" s="121"/>
      <c r="AF374" s="121"/>
      <c r="AG374" s="121"/>
      <c r="AH374" s="123" t="str">
        <f t="shared" si="504"/>
        <v/>
      </c>
      <c r="AI374" s="122" t="str">
        <f t="shared" si="453"/>
        <v/>
      </c>
      <c r="AJ374" s="387"/>
      <c r="AK374" s="388"/>
      <c r="AL374" s="124" t="str">
        <f t="shared" si="503"/>
        <v/>
      </c>
      <c r="AM374" s="389"/>
      <c r="AN374" s="388"/>
      <c r="AO374" s="384"/>
      <c r="AP374" s="367"/>
      <c r="AQ374" s="120" t="s">
        <v>162</v>
      </c>
      <c r="AR374" s="119"/>
      <c r="AS374" s="119"/>
      <c r="AT374" s="126"/>
      <c r="AU374" s="119"/>
      <c r="AV374" s="372"/>
      <c r="AW374" s="142" t="s">
        <v>161</v>
      </c>
      <c r="AX374" s="128"/>
      <c r="AY374" s="129"/>
      <c r="AZ374" s="130"/>
      <c r="BA374" s="143" t="s">
        <v>162</v>
      </c>
      <c r="BB374" s="128"/>
      <c r="BC374" s="128"/>
      <c r="BD374" s="128"/>
      <c r="BE374" s="373"/>
      <c r="BF374" s="374"/>
      <c r="BG374" s="374"/>
      <c r="BH374" s="131"/>
    </row>
    <row r="375" spans="1:1023" s="144" customFormat="1" ht="91.5" customHeight="1" x14ac:dyDescent="0.25">
      <c r="A375" s="429">
        <v>129</v>
      </c>
      <c r="B375" s="432" t="s">
        <v>712</v>
      </c>
      <c r="C375" s="367" t="s">
        <v>713</v>
      </c>
      <c r="D375" s="432" t="s">
        <v>245</v>
      </c>
      <c r="E375" s="432" t="s">
        <v>246</v>
      </c>
      <c r="F375" s="427" t="s">
        <v>1458</v>
      </c>
      <c r="G375" s="424" t="s">
        <v>1876</v>
      </c>
      <c r="H375" s="368" t="str">
        <f>IF(B375="Seguridad_Información","Posibilidad de "&amp;C375&amp;"con "&amp;M375&amp;" "&amp;"por"&amp;" "&amp;I375&amp;" "&amp;"debido a"&amp;" "&amp;L375,"Posibilidad de"&amp;" "&amp;M375&amp;" "&amp;"por"&amp;" "&amp;I375&amp;" debido a"&amp;" "&amp;L375)</f>
        <v>Posibilidad de Afectación Económica y Reputacional por incumplimiento en la entrega de informes de Ley de acuerdo con la normatividad vigente debido a falta de capacidad operativa, debilidades en la planeación, desconocimiento de la normatividad y/o entrega inoportuna de información por parte de las áreas.</v>
      </c>
      <c r="I375" s="425" t="s">
        <v>1877</v>
      </c>
      <c r="J375" s="136" t="s">
        <v>717</v>
      </c>
      <c r="K375" s="137" t="s">
        <v>1878</v>
      </c>
      <c r="L375" s="425" t="s">
        <v>1879</v>
      </c>
      <c r="M375" s="425" t="s">
        <v>763</v>
      </c>
      <c r="N375" s="426" t="s">
        <v>1880</v>
      </c>
      <c r="O375" s="369" t="s">
        <v>722</v>
      </c>
      <c r="P375" s="390" t="str">
        <f>IF(OR($O375=[3]Tabla_Probabilidad!$D$30,$O375=[3]Tabla_Probabilidad!$D$32,$O375=[3]Tabla_Probabilidad!$J$32),"Muy Baja",IF(OR($O375=[3]Tabla_Probabilidad!$E$30,$O375=[3]Tabla_Probabilidad!$E$32,$O375=[3]Tabla_Probabilidad!$K$32),"Baja",IF(OR($O375=[3]Tabla_Probabilidad!$F$30,$O375=[3]Tabla_Probabilidad!$F$32,$O375=[3]Tabla_Probabilidad!$L$32),"Media",IF(OR($O375=[3]Tabla_Probabilidad!$G$30,$O375=[3]Tabla_Probabilidad!$G$32,$O375=[3]Tabla_Probabilidad!$M$32),"Alta",IF(OR($O375=[3]Tabla_Probabilidad!$H$30,$O375=[3]Tabla_Probabilidad!$H$32,$O375=[3]Tabla_Probabilidad!$N$32),"Muy Alta","")))))</f>
        <v>Media</v>
      </c>
      <c r="Q375" s="385">
        <f t="shared" ref="Q375" si="505">IF(P375="","",IF(P375="Muy Baja",0.2,IF(P375="Baja",0.4,IF(P375="Media",0.6,IF(P375="Alta",0.8,IF(P375="Muy Alta",1,))))))</f>
        <v>0.6</v>
      </c>
      <c r="R375" s="393" t="s">
        <v>723</v>
      </c>
      <c r="S375" s="394" t="str">
        <f>IF(OR($R375=[3]Tabla_Impacto!$D$24,$R375=[3]Tabla_Impacto!$D$27,$R375=[3]Tabla_Impacto!$J$24,$R375=[3]Tabla_Impacto!$P$26,$R375=[3]Tabla_Impacto!$V$26,$R375=[3]Tabla_Impacto!$AB$26),"Leve",IF(OR($R375=[3]Tabla_Impacto!$E$24,$R375=[3]Tabla_Impacto!$E$27,$R375=[3]Tabla_Impacto!$K$24,$R375=[3]Tabla_Impacto!$Q$26,$R375=[3]Tabla_Impacto!$W$26,$R375=[3]Tabla_Impacto!$AC$26),"Menor",IF(OR($R375=[3]Tabla_Impacto!$F$24,$R375=[3]Tabla_Impacto!$F$27,$R375=[3]Tabla_Impacto!$L$24,$R375=[3]Tabla_Impacto!$R$26,$R375=[3]Tabla_Impacto!$X$26,$R375=[3]Tabla_Impacto!$AD$26),"Moderado",IF(OR($R375=[3]Tabla_Impacto!$G$24,$R375=[3]Tabla_Impacto!$G$27,$R375=[3]Tabla_Impacto!$M$24,$R375=[3]Tabla_Impacto!$S$26,$R375=[3]Tabla_Impacto!$Y$26,$R375=[3]Tabla_Impacto!$AE$26),"Mayor",IF(OR($R375=[3]Tabla_Impacto!$H$24,$R375=[3]Tabla_Impacto!$H$27,$R375=[3]Tabla_Impacto!$N$24,$R375=[3]Tabla_Impacto!$T$26,$R375=[3]Tabla_Impacto!$Z$26,$R375=[3]Tabla_Impacto!$AF$26),"Catastrófico","")))))</f>
        <v>Moderado</v>
      </c>
      <c r="T375" s="385">
        <f t="shared" ref="T375" si="506">IF(S375="","",IF(S375="Leve",0.2,IF(S375="Menor",0.4,IF(S375="Moderado",0.6,IF(S375="Mayor",0.8,IF(S375="Catastrófico",1,))))))</f>
        <v>0.6</v>
      </c>
      <c r="U375" s="386" t="str">
        <f t="shared" ref="U375" si="507">IF(OR(AND(P375="Muy Baja",S375="Leve"),AND(P375="Muy Baja",S375="Menor"),AND(P375="Baja",S375="Leve")),"Bajo",IF(OR(AND(P375="Muy baja",S375="Moderado"),AND(P375="Baja",S375="Menor"),AND(P375="Baja",S375="Moderado"),AND(P375="Media",S375="Leve"),AND(P375="Media",S375="Menor"),AND(P375="Media",S375="Moderado"),AND(P375="Alta",S375="Leve"),AND(P375="Alta",S375="Menor")),"Moderado",IF(OR(AND(P375="Muy Baja",S375="Mayor"),AND(P375="Baja",S375="Mayor"),AND(P375="Media",S375="Mayor"),AND(P375="Alta",S375="Moderado"),AND(P375="Alta",S375="Mayor"),AND(P375="Muy Alta",S375="Leve"),AND(P375="Muy Alta",S375="Menor"),AND(P375="Muy Alta",S375="Moderado"),AND(P375="Muy Alta",S375="Mayor")),"Alto",IF(OR(AND(P375="Muy Baja",S375="Catastrófico"),AND(P375="Baja",S375="Catastrófico"),AND(P375="Media",S375="Catastrófico"),AND(P375="Alta",S375="Catastrófico"),AND(P375="Muy Alta",S375="Catastrófico")),"Extremo",""))))</f>
        <v>Moderado</v>
      </c>
      <c r="V375" s="136" t="s">
        <v>91</v>
      </c>
      <c r="W375" s="116" t="s">
        <v>1881</v>
      </c>
      <c r="X375" s="117" t="s">
        <v>1882</v>
      </c>
      <c r="Y375" s="118" t="s">
        <v>1475</v>
      </c>
      <c r="Z375" s="119" t="s">
        <v>1466</v>
      </c>
      <c r="AA375" s="120" t="str">
        <f t="shared" si="454"/>
        <v>Probabilidad</v>
      </c>
      <c r="AB375" s="121" t="s">
        <v>727</v>
      </c>
      <c r="AC375" s="121" t="s">
        <v>728</v>
      </c>
      <c r="AD375" s="122" t="str">
        <f t="shared" si="452"/>
        <v>40%</v>
      </c>
      <c r="AE375" s="121" t="s">
        <v>729</v>
      </c>
      <c r="AF375" s="121" t="s">
        <v>730</v>
      </c>
      <c r="AG375" s="121" t="s">
        <v>731</v>
      </c>
      <c r="AH375" s="123">
        <f>IFERROR(IF(AA375="Probabilidad",(Q375-(+Q375*AD375)),IF(AA375="Impacto",Q375,"")),"")</f>
        <v>0.36</v>
      </c>
      <c r="AI375" s="122">
        <f t="shared" si="453"/>
        <v>0.36</v>
      </c>
      <c r="AJ375" s="387" t="str">
        <f t="shared" ref="AJ375" si="508">IFERROR(IF(AK375="","",IF(AK375&lt;=0.2,"Muy Baja",IF(AK375&lt;=0.4,"Baja",IF(AK375&lt;=0.6,"Media",IF(AK375&lt;=0.8,"Alta","Muy Alta"))))),"")</f>
        <v>Muy Baja</v>
      </c>
      <c r="AK375" s="388">
        <f t="shared" ref="AK375" si="509">IFERROR(LOOKUP(MAX(AI375:AI381)+1,(AI375:AI381)),"")</f>
        <v>5.4431999999999994E-2</v>
      </c>
      <c r="AL375" s="124">
        <f>IFERROR(IF(AA375="Impacto",(T375-(+T375*AD375)),IF(AA375="Probabilidad",T375,"")),"")</f>
        <v>0.6</v>
      </c>
      <c r="AM375" s="389" t="str">
        <f t="shared" ref="AM375" si="510">IFERROR(IF(AN375="","",IF(AN375&lt;=0.2,"Leve",IF(AN375&lt;=0.4,"Menor",IF(AN375&lt;=0.6,"Moderado",IF(AN375&lt;=0.8,"Mayor","Catastrófico"))))),"")</f>
        <v>Moderado</v>
      </c>
      <c r="AN375" s="388">
        <f t="shared" ref="AN375" si="511">IFERROR(LOOKUP(MAX(AL375:AL381)+1,(AL375:AL381)),"")</f>
        <v>0.6</v>
      </c>
      <c r="AO375" s="384" t="str">
        <f t="shared" ref="AO375" si="512">IFERROR(IF(OR(AND(AJ375="Muy Baja",AM375="Leve"),AND(AJ375="Muy Baja",AM375="Menor"),AND(AJ375="Baja",AM375="Leve")),"Bajo",IF(OR(AND(AJ375="Muy baja",AM375="Moderado"),AND(AJ375="Baja",AM375="Menor"),AND(AJ375="Baja",AM375="Moderado"),AND(AJ375="Media",AM375="Leve"),AND(AJ375="Media",AM375="Menor"),AND(AJ375="Media",AM375="Moderado"),AND(AJ375="Alta",AM375="Leve"),AND(AJ375="Alta",AM375="Menor")),"Moderado",IF(OR(AND(AJ375="Muy Baja",AM375="Mayor"),AND(AJ375="Baja",AM375="Mayor"),AND(AJ375="Media",AM375="Mayor"),AND(AJ375="Alta",AM375="Moderado"),AND(AJ375="Alta",AM375="Mayor"),AND(AJ375="Muy Alta",AM375="Leve"),AND(AJ375="Muy Alta",AM375="Menor"),AND(AJ375="Muy Alta",AM375="Moderado"),AND(AJ375="Muy Alta",AM375="Mayor")),"Alto",IF(OR(AND(AJ375="Muy Baja",AM375="Catastrófico"),AND(AJ375="Baja",AM375="Catastrófico"),AND(AJ375="Media",AM375="Catastrófico"),AND(AJ375="Alta",AM375="Catastrófico"),AND(AJ375="Muy Alta",AM375="Catastrófico")),"Extremo","")))),"")</f>
        <v>Moderado</v>
      </c>
      <c r="AP375" s="367" t="s">
        <v>104</v>
      </c>
      <c r="AQ375" s="120" t="s">
        <v>105</v>
      </c>
      <c r="AR375" s="119" t="s">
        <v>1883</v>
      </c>
      <c r="AS375" s="119" t="s">
        <v>1466</v>
      </c>
      <c r="AT375" s="126" t="s">
        <v>747</v>
      </c>
      <c r="AU375" s="127" t="s">
        <v>733</v>
      </c>
      <c r="AV375" s="370" t="s">
        <v>1884</v>
      </c>
      <c r="AW375" s="142" t="s">
        <v>91</v>
      </c>
      <c r="AX375" s="264" t="s">
        <v>2866</v>
      </c>
      <c r="AY375" s="283" t="s">
        <v>3000</v>
      </c>
      <c r="AZ375" s="284" t="s">
        <v>3001</v>
      </c>
      <c r="BA375" s="143" t="s">
        <v>105</v>
      </c>
      <c r="BB375" s="264" t="s">
        <v>2866</v>
      </c>
      <c r="BC375" s="283" t="s">
        <v>3000</v>
      </c>
      <c r="BD375" s="284" t="s">
        <v>3001</v>
      </c>
      <c r="BE375" s="373" t="s">
        <v>2891</v>
      </c>
      <c r="BF375" s="374"/>
      <c r="BG375" s="374"/>
      <c r="BH375" s="131"/>
      <c r="BI375" s="90"/>
      <c r="BJ375" s="90"/>
      <c r="BK375" s="90"/>
      <c r="BL375" s="90"/>
      <c r="BM375" s="90"/>
      <c r="BN375" s="90"/>
      <c r="BO375" s="90"/>
      <c r="BP375" s="90"/>
      <c r="BQ375" s="90"/>
      <c r="BR375" s="90"/>
      <c r="BS375" s="90"/>
      <c r="BT375" s="90"/>
      <c r="BU375" s="90"/>
      <c r="BV375" s="90"/>
      <c r="BW375" s="90"/>
      <c r="BX375" s="90"/>
      <c r="BY375" s="90"/>
      <c r="BZ375" s="90"/>
      <c r="CA375" s="90"/>
      <c r="CB375" s="90"/>
      <c r="CC375" s="90"/>
      <c r="CD375" s="90"/>
      <c r="CE375" s="90"/>
      <c r="CF375" s="90"/>
      <c r="CG375" s="90"/>
      <c r="CH375" s="90"/>
      <c r="CI375" s="90"/>
      <c r="CJ375" s="90"/>
      <c r="CK375" s="90"/>
      <c r="CL375" s="90"/>
      <c r="CM375" s="90"/>
      <c r="CN375" s="90"/>
      <c r="CO375" s="90"/>
      <c r="CP375" s="90"/>
      <c r="CQ375" s="90"/>
      <c r="CR375" s="90"/>
      <c r="CS375" s="90"/>
      <c r="CT375" s="90"/>
      <c r="CU375" s="90"/>
      <c r="CV375" s="90"/>
      <c r="CW375" s="90"/>
      <c r="CX375" s="90"/>
      <c r="CY375" s="90"/>
      <c r="CZ375" s="90"/>
      <c r="DA375" s="90"/>
      <c r="DB375" s="90"/>
      <c r="DC375" s="90"/>
      <c r="DD375" s="90"/>
      <c r="DE375" s="90"/>
      <c r="DF375" s="90"/>
      <c r="DG375" s="90"/>
      <c r="DH375" s="90"/>
      <c r="DI375" s="90"/>
      <c r="DJ375" s="90"/>
      <c r="DK375" s="90"/>
      <c r="DL375" s="90"/>
      <c r="DM375" s="90"/>
      <c r="DN375" s="90"/>
      <c r="DO375" s="90"/>
      <c r="DP375" s="90"/>
      <c r="DQ375" s="90"/>
      <c r="DR375" s="90"/>
      <c r="DS375" s="90"/>
      <c r="DT375" s="90"/>
      <c r="DU375" s="90"/>
      <c r="DV375" s="90"/>
      <c r="DW375" s="90"/>
      <c r="DX375" s="90"/>
      <c r="DY375" s="90"/>
      <c r="DZ375" s="90"/>
      <c r="EA375" s="90"/>
      <c r="EB375" s="90"/>
      <c r="EC375" s="90"/>
      <c r="ED375" s="90"/>
      <c r="EE375" s="90"/>
      <c r="EF375" s="90"/>
      <c r="EG375" s="90"/>
      <c r="EH375" s="90"/>
      <c r="EI375" s="90"/>
      <c r="EJ375" s="90"/>
      <c r="EK375" s="90"/>
      <c r="EL375" s="90"/>
      <c r="EM375" s="90"/>
      <c r="EN375" s="90"/>
      <c r="EO375" s="90"/>
      <c r="EP375" s="90"/>
      <c r="EQ375" s="90"/>
      <c r="ER375" s="90"/>
      <c r="ES375" s="90"/>
      <c r="ET375" s="90"/>
      <c r="EU375" s="90"/>
      <c r="EV375" s="90"/>
      <c r="EW375" s="90"/>
      <c r="EX375" s="90"/>
      <c r="EY375" s="90"/>
      <c r="EZ375" s="90"/>
      <c r="FA375" s="90"/>
      <c r="FB375" s="90"/>
      <c r="FC375" s="90"/>
      <c r="FD375" s="90"/>
      <c r="FE375" s="90"/>
      <c r="FF375" s="90"/>
      <c r="FG375" s="90"/>
      <c r="FH375" s="90"/>
      <c r="FI375" s="90"/>
      <c r="FJ375" s="90"/>
      <c r="FK375" s="90"/>
      <c r="FL375" s="90"/>
      <c r="FM375" s="90"/>
      <c r="FN375" s="90"/>
      <c r="FO375" s="90"/>
      <c r="FP375" s="90"/>
      <c r="FQ375" s="90"/>
      <c r="FR375" s="90"/>
      <c r="FS375" s="90"/>
      <c r="FT375" s="90"/>
      <c r="FU375" s="90"/>
      <c r="FV375" s="90"/>
      <c r="FW375" s="90"/>
      <c r="FX375" s="90"/>
      <c r="FY375" s="90"/>
      <c r="FZ375" s="90"/>
      <c r="GA375" s="90"/>
      <c r="GB375" s="90"/>
      <c r="GC375" s="90"/>
      <c r="GD375" s="90"/>
      <c r="GE375" s="90"/>
      <c r="GF375" s="90"/>
      <c r="GG375" s="90"/>
      <c r="GH375" s="90"/>
      <c r="GI375" s="90"/>
      <c r="GJ375" s="90"/>
      <c r="GK375" s="90"/>
      <c r="GL375" s="90"/>
      <c r="GM375" s="90"/>
      <c r="GN375" s="90"/>
      <c r="GO375" s="90"/>
      <c r="GP375" s="90"/>
      <c r="GQ375" s="90"/>
      <c r="GR375" s="90"/>
      <c r="GS375" s="90"/>
      <c r="GT375" s="90"/>
      <c r="GU375" s="90"/>
      <c r="GV375" s="90"/>
      <c r="GW375" s="90"/>
      <c r="GX375" s="90"/>
      <c r="GY375" s="90"/>
      <c r="GZ375" s="90"/>
      <c r="HA375" s="90"/>
      <c r="HB375" s="90"/>
      <c r="HC375" s="90"/>
      <c r="HD375" s="90"/>
      <c r="HE375" s="90"/>
      <c r="HF375" s="90"/>
      <c r="HG375" s="90"/>
      <c r="HH375" s="90"/>
      <c r="HI375" s="90"/>
      <c r="HJ375" s="90"/>
      <c r="HK375" s="90"/>
      <c r="HL375" s="90"/>
      <c r="HM375" s="90"/>
      <c r="HN375" s="90"/>
      <c r="HO375" s="90"/>
      <c r="HP375" s="90"/>
      <c r="HQ375" s="90"/>
      <c r="HR375" s="90"/>
      <c r="HS375" s="90"/>
      <c r="HT375" s="90"/>
      <c r="HU375" s="90"/>
      <c r="HV375" s="90"/>
      <c r="HW375" s="90"/>
      <c r="HX375" s="90"/>
      <c r="HY375" s="90"/>
      <c r="HZ375" s="90"/>
      <c r="IA375" s="90"/>
      <c r="IB375" s="90"/>
      <c r="IC375" s="90"/>
      <c r="ID375" s="90"/>
      <c r="IE375" s="90"/>
      <c r="IF375" s="90"/>
      <c r="IG375" s="90"/>
      <c r="IH375" s="90"/>
      <c r="II375" s="90"/>
      <c r="IJ375" s="90"/>
      <c r="IK375" s="90"/>
      <c r="IL375" s="90"/>
      <c r="IM375" s="90"/>
      <c r="IN375" s="90"/>
      <c r="IO375" s="90"/>
      <c r="IP375" s="90"/>
      <c r="IQ375" s="90"/>
      <c r="IR375" s="90"/>
      <c r="IS375" s="90"/>
      <c r="IT375" s="90"/>
      <c r="IU375" s="90"/>
      <c r="IV375" s="90"/>
      <c r="IW375" s="90"/>
      <c r="IX375" s="90"/>
      <c r="IY375" s="90"/>
      <c r="IZ375" s="90"/>
      <c r="JA375" s="90"/>
      <c r="JB375" s="90"/>
      <c r="JC375" s="90"/>
      <c r="JD375" s="90"/>
      <c r="JE375" s="90"/>
      <c r="JF375" s="90"/>
      <c r="JG375" s="90"/>
      <c r="JH375" s="90"/>
      <c r="JI375" s="90"/>
      <c r="JJ375" s="90"/>
      <c r="JK375" s="90"/>
      <c r="JL375" s="90"/>
      <c r="JM375" s="90"/>
      <c r="JN375" s="90"/>
      <c r="JO375" s="90"/>
      <c r="JP375" s="90"/>
      <c r="JQ375" s="90"/>
      <c r="JR375" s="90"/>
      <c r="JS375" s="90"/>
      <c r="JT375" s="90"/>
      <c r="JU375" s="90"/>
      <c r="JV375" s="90"/>
      <c r="JW375" s="90"/>
      <c r="JX375" s="90"/>
      <c r="JY375" s="90"/>
      <c r="JZ375" s="90"/>
      <c r="KA375" s="90"/>
      <c r="KB375" s="90"/>
      <c r="KC375" s="90"/>
      <c r="KD375" s="90"/>
      <c r="KE375" s="90"/>
      <c r="KF375" s="90"/>
      <c r="KG375" s="90"/>
      <c r="KH375" s="90"/>
      <c r="KI375" s="90"/>
      <c r="KJ375" s="90"/>
      <c r="KK375" s="90"/>
      <c r="KL375" s="90"/>
      <c r="KM375" s="90"/>
      <c r="KN375" s="90"/>
      <c r="KO375" s="90"/>
      <c r="KP375" s="90"/>
      <c r="KQ375" s="90"/>
      <c r="KR375" s="90"/>
      <c r="KS375" s="90"/>
      <c r="KT375" s="90"/>
      <c r="KU375" s="90"/>
      <c r="KV375" s="90"/>
      <c r="KW375" s="90"/>
      <c r="KX375" s="90"/>
      <c r="KY375" s="90"/>
      <c r="KZ375" s="90"/>
      <c r="LA375" s="90"/>
      <c r="LB375" s="90"/>
      <c r="LC375" s="90"/>
      <c r="LD375" s="90"/>
      <c r="LE375" s="90"/>
      <c r="LF375" s="90"/>
      <c r="LG375" s="90"/>
      <c r="LH375" s="90"/>
      <c r="LI375" s="90"/>
      <c r="LJ375" s="90"/>
      <c r="LK375" s="90"/>
      <c r="LL375" s="90"/>
      <c r="LM375" s="90"/>
      <c r="LN375" s="90"/>
      <c r="LO375" s="90"/>
      <c r="LP375" s="90"/>
      <c r="LQ375" s="90"/>
      <c r="LR375" s="90"/>
      <c r="LS375" s="90"/>
      <c r="LT375" s="90"/>
      <c r="LU375" s="90"/>
      <c r="LV375" s="90"/>
      <c r="LW375" s="90"/>
      <c r="LX375" s="90"/>
      <c r="LY375" s="90"/>
      <c r="LZ375" s="90"/>
      <c r="MA375" s="90"/>
      <c r="MB375" s="90"/>
      <c r="MC375" s="90"/>
      <c r="MD375" s="90"/>
      <c r="ME375" s="90"/>
      <c r="MF375" s="90"/>
      <c r="MG375" s="90"/>
      <c r="MH375" s="90"/>
      <c r="MI375" s="90"/>
      <c r="MJ375" s="90"/>
      <c r="MK375" s="90"/>
      <c r="ML375" s="90"/>
      <c r="MM375" s="90"/>
      <c r="MN375" s="90"/>
      <c r="MO375" s="90"/>
      <c r="MP375" s="90"/>
      <c r="MQ375" s="90"/>
      <c r="MR375" s="90"/>
      <c r="MS375" s="90"/>
      <c r="MT375" s="90"/>
      <c r="MU375" s="90"/>
      <c r="MV375" s="90"/>
      <c r="MW375" s="90"/>
      <c r="MX375" s="90"/>
      <c r="MY375" s="90"/>
      <c r="MZ375" s="90"/>
      <c r="NA375" s="90"/>
      <c r="NB375" s="90"/>
      <c r="NC375" s="90"/>
      <c r="ND375" s="90"/>
      <c r="NE375" s="90"/>
      <c r="NF375" s="90"/>
      <c r="NG375" s="90"/>
      <c r="NH375" s="90"/>
      <c r="NI375" s="90"/>
      <c r="NJ375" s="90"/>
      <c r="NK375" s="90"/>
      <c r="NL375" s="90"/>
      <c r="NM375" s="90"/>
      <c r="NN375" s="90"/>
      <c r="NO375" s="90"/>
      <c r="NP375" s="90"/>
      <c r="NQ375" s="90"/>
      <c r="NR375" s="90"/>
      <c r="NS375" s="90"/>
      <c r="NT375" s="90"/>
      <c r="NU375" s="90"/>
      <c r="NV375" s="90"/>
      <c r="NW375" s="90"/>
      <c r="NX375" s="90"/>
      <c r="NY375" s="90"/>
      <c r="NZ375" s="90"/>
      <c r="OA375" s="90"/>
      <c r="OB375" s="90"/>
      <c r="OC375" s="90"/>
      <c r="OD375" s="90"/>
      <c r="OE375" s="90"/>
      <c r="OF375" s="90"/>
      <c r="OG375" s="90"/>
      <c r="OH375" s="90"/>
      <c r="OI375" s="90"/>
      <c r="OJ375" s="90"/>
      <c r="OK375" s="90"/>
      <c r="OL375" s="90"/>
      <c r="OM375" s="90"/>
      <c r="ON375" s="90"/>
      <c r="OO375" s="90"/>
      <c r="OP375" s="90"/>
      <c r="OQ375" s="90"/>
      <c r="OR375" s="90"/>
      <c r="OS375" s="90"/>
      <c r="OT375" s="90"/>
      <c r="OU375" s="90"/>
      <c r="OV375" s="90"/>
      <c r="OW375" s="90"/>
      <c r="OX375" s="90"/>
      <c r="OY375" s="90"/>
      <c r="OZ375" s="90"/>
      <c r="PA375" s="90"/>
      <c r="PB375" s="90"/>
      <c r="PC375" s="90"/>
      <c r="PD375" s="90"/>
      <c r="PE375" s="90"/>
      <c r="PF375" s="90"/>
      <c r="PG375" s="90"/>
      <c r="PH375" s="90"/>
      <c r="PI375" s="90"/>
      <c r="PJ375" s="90"/>
      <c r="PK375" s="90"/>
      <c r="PL375" s="90"/>
      <c r="PM375" s="90"/>
      <c r="PN375" s="90"/>
      <c r="PO375" s="90"/>
      <c r="PP375" s="90"/>
      <c r="PQ375" s="90"/>
      <c r="PR375" s="90"/>
      <c r="PS375" s="90"/>
      <c r="PT375" s="90"/>
      <c r="PU375" s="90"/>
      <c r="PV375" s="90"/>
      <c r="PW375" s="90"/>
      <c r="PX375" s="90"/>
      <c r="PY375" s="90"/>
      <c r="PZ375" s="90"/>
      <c r="QA375" s="90"/>
      <c r="QB375" s="90"/>
      <c r="QC375" s="90"/>
      <c r="QD375" s="90"/>
      <c r="QE375" s="90"/>
      <c r="QF375" s="90"/>
      <c r="QG375" s="90"/>
      <c r="QH375" s="90"/>
      <c r="QI375" s="90"/>
      <c r="QJ375" s="90"/>
      <c r="QK375" s="90"/>
      <c r="QL375" s="90"/>
      <c r="QM375" s="90"/>
      <c r="QN375" s="90"/>
      <c r="QO375" s="90"/>
      <c r="QP375" s="90"/>
      <c r="QQ375" s="90"/>
      <c r="QR375" s="90"/>
      <c r="QS375" s="90"/>
      <c r="QT375" s="90"/>
      <c r="QU375" s="90"/>
      <c r="QV375" s="90"/>
      <c r="QW375" s="90"/>
      <c r="QX375" s="90"/>
      <c r="QY375" s="90"/>
      <c r="QZ375" s="90"/>
      <c r="RA375" s="90"/>
      <c r="RB375" s="90"/>
      <c r="RC375" s="90"/>
      <c r="RD375" s="90"/>
      <c r="RE375" s="90"/>
      <c r="RF375" s="90"/>
      <c r="RG375" s="90"/>
      <c r="RH375" s="90"/>
      <c r="RI375" s="90"/>
      <c r="RJ375" s="90"/>
      <c r="RK375" s="90"/>
      <c r="RL375" s="90"/>
      <c r="RM375" s="90"/>
      <c r="RN375" s="90"/>
      <c r="RO375" s="90"/>
      <c r="RP375" s="90"/>
      <c r="RQ375" s="90"/>
      <c r="RR375" s="90"/>
      <c r="RS375" s="90"/>
      <c r="RT375" s="90"/>
      <c r="RU375" s="90"/>
      <c r="RV375" s="90"/>
      <c r="RW375" s="90"/>
      <c r="RX375" s="90"/>
      <c r="RY375" s="90"/>
      <c r="RZ375" s="90"/>
      <c r="SA375" s="90"/>
      <c r="SB375" s="90"/>
      <c r="SC375" s="90"/>
      <c r="SD375" s="90"/>
      <c r="SE375" s="90"/>
      <c r="SF375" s="90"/>
      <c r="SG375" s="90"/>
      <c r="SH375" s="90"/>
      <c r="SI375" s="90"/>
      <c r="SJ375" s="90"/>
      <c r="SK375" s="90"/>
      <c r="SL375" s="90"/>
      <c r="SM375" s="90"/>
      <c r="SN375" s="90"/>
      <c r="SO375" s="90"/>
      <c r="SP375" s="90"/>
      <c r="SQ375" s="90"/>
      <c r="SR375" s="90"/>
      <c r="SS375" s="90"/>
      <c r="ST375" s="90"/>
      <c r="SU375" s="90"/>
      <c r="SV375" s="90"/>
      <c r="SW375" s="90"/>
      <c r="SX375" s="90"/>
      <c r="SY375" s="90"/>
      <c r="SZ375" s="90"/>
      <c r="TA375" s="90"/>
      <c r="TB375" s="90"/>
      <c r="TC375" s="90"/>
      <c r="TD375" s="90"/>
      <c r="TE375" s="90"/>
      <c r="TF375" s="90"/>
      <c r="TG375" s="90"/>
      <c r="TH375" s="90"/>
      <c r="TI375" s="90"/>
      <c r="TJ375" s="90"/>
      <c r="TK375" s="90"/>
      <c r="TL375" s="90"/>
      <c r="TM375" s="90"/>
      <c r="TN375" s="90"/>
      <c r="TO375" s="90"/>
      <c r="TP375" s="90"/>
      <c r="TQ375" s="90"/>
      <c r="TR375" s="90"/>
      <c r="TS375" s="90"/>
      <c r="TT375" s="90"/>
      <c r="TU375" s="90"/>
      <c r="TV375" s="90"/>
      <c r="TW375" s="90"/>
      <c r="TX375" s="90"/>
      <c r="TY375" s="90"/>
      <c r="TZ375" s="90"/>
      <c r="UA375" s="90"/>
      <c r="UB375" s="90"/>
      <c r="UC375" s="90"/>
      <c r="UD375" s="90"/>
      <c r="UE375" s="90"/>
      <c r="UF375" s="90"/>
      <c r="UG375" s="90"/>
      <c r="UH375" s="90"/>
      <c r="UI375" s="90"/>
      <c r="UJ375" s="90"/>
      <c r="UK375" s="90"/>
      <c r="UL375" s="90"/>
      <c r="UM375" s="90"/>
      <c r="UN375" s="90"/>
      <c r="UO375" s="90"/>
      <c r="UP375" s="90"/>
      <c r="UQ375" s="90"/>
      <c r="UR375" s="90"/>
      <c r="US375" s="90"/>
      <c r="UT375" s="90"/>
      <c r="UU375" s="90"/>
      <c r="UV375" s="90"/>
      <c r="UW375" s="90"/>
      <c r="UX375" s="90"/>
      <c r="UY375" s="90"/>
      <c r="UZ375" s="90"/>
      <c r="VA375" s="90"/>
      <c r="VB375" s="90"/>
      <c r="VC375" s="90"/>
      <c r="VD375" s="90"/>
      <c r="VE375" s="90"/>
      <c r="VF375" s="90"/>
      <c r="VG375" s="90"/>
      <c r="VH375" s="90"/>
      <c r="VI375" s="90"/>
      <c r="VJ375" s="90"/>
      <c r="VK375" s="90"/>
      <c r="VL375" s="90"/>
      <c r="VM375" s="90"/>
      <c r="VN375" s="90"/>
      <c r="VO375" s="90"/>
      <c r="VP375" s="90"/>
      <c r="VQ375" s="90"/>
      <c r="VR375" s="90"/>
      <c r="VS375" s="90"/>
      <c r="VT375" s="90"/>
      <c r="VU375" s="90"/>
      <c r="VV375" s="90"/>
      <c r="VW375" s="90"/>
      <c r="VX375" s="90"/>
      <c r="VY375" s="90"/>
      <c r="VZ375" s="90"/>
      <c r="WA375" s="90"/>
      <c r="WB375" s="90"/>
      <c r="WC375" s="90"/>
      <c r="WD375" s="90"/>
      <c r="WE375" s="90"/>
      <c r="WF375" s="90"/>
      <c r="WG375" s="90"/>
      <c r="WH375" s="90"/>
      <c r="WI375" s="90"/>
      <c r="WJ375" s="90"/>
      <c r="WK375" s="90"/>
      <c r="WL375" s="90"/>
      <c r="WM375" s="90"/>
      <c r="WN375" s="90"/>
      <c r="WO375" s="90"/>
      <c r="WP375" s="90"/>
      <c r="WQ375" s="90"/>
      <c r="WR375" s="90"/>
      <c r="WS375" s="90"/>
      <c r="WT375" s="90"/>
      <c r="WU375" s="90"/>
      <c r="WV375" s="90"/>
      <c r="WW375" s="90"/>
      <c r="WX375" s="90"/>
      <c r="WY375" s="90"/>
      <c r="WZ375" s="90"/>
      <c r="XA375" s="90"/>
      <c r="XB375" s="90"/>
      <c r="XC375" s="90"/>
      <c r="XD375" s="90"/>
      <c r="XE375" s="90"/>
      <c r="XF375" s="90"/>
      <c r="XG375" s="90"/>
      <c r="XH375" s="90"/>
      <c r="XI375" s="90"/>
      <c r="XJ375" s="90"/>
      <c r="XK375" s="90"/>
      <c r="XL375" s="90"/>
      <c r="XM375" s="90"/>
      <c r="XN375" s="90"/>
      <c r="XO375" s="90"/>
      <c r="XP375" s="90"/>
      <c r="XQ375" s="90"/>
      <c r="XR375" s="90"/>
      <c r="XS375" s="90"/>
      <c r="XT375" s="90"/>
      <c r="XU375" s="90"/>
      <c r="XV375" s="90"/>
      <c r="XW375" s="90"/>
      <c r="XX375" s="90"/>
      <c r="XY375" s="90"/>
      <c r="XZ375" s="90"/>
      <c r="YA375" s="90"/>
      <c r="YB375" s="90"/>
      <c r="YC375" s="90"/>
      <c r="YD375" s="90"/>
      <c r="YE375" s="90"/>
      <c r="YF375" s="90"/>
      <c r="YG375" s="90"/>
      <c r="YH375" s="90"/>
      <c r="YI375" s="90"/>
      <c r="YJ375" s="90"/>
      <c r="YK375" s="90"/>
      <c r="YL375" s="90"/>
      <c r="YM375" s="90"/>
      <c r="YN375" s="90"/>
      <c r="YO375" s="90"/>
      <c r="YP375" s="90"/>
      <c r="YQ375" s="90"/>
      <c r="YR375" s="90"/>
      <c r="YS375" s="90"/>
      <c r="YT375" s="90"/>
      <c r="YU375" s="90"/>
      <c r="YV375" s="90"/>
      <c r="YW375" s="90"/>
      <c r="YX375" s="90"/>
      <c r="YY375" s="90"/>
      <c r="YZ375" s="90"/>
      <c r="ZA375" s="90"/>
      <c r="ZB375" s="90"/>
      <c r="ZC375" s="90"/>
      <c r="ZD375" s="90"/>
      <c r="ZE375" s="90"/>
      <c r="ZF375" s="90"/>
      <c r="ZG375" s="90"/>
      <c r="ZH375" s="90"/>
      <c r="ZI375" s="90"/>
      <c r="ZJ375" s="90"/>
      <c r="ZK375" s="90"/>
      <c r="ZL375" s="90"/>
      <c r="ZM375" s="90"/>
      <c r="ZN375" s="90"/>
      <c r="ZO375" s="90"/>
      <c r="ZP375" s="90"/>
      <c r="ZQ375" s="90"/>
      <c r="ZR375" s="90"/>
      <c r="ZS375" s="90"/>
      <c r="ZT375" s="90"/>
      <c r="ZU375" s="90"/>
      <c r="ZV375" s="90"/>
      <c r="ZW375" s="90"/>
      <c r="ZX375" s="90"/>
      <c r="ZY375" s="90"/>
      <c r="ZZ375" s="90"/>
      <c r="AAA375" s="90"/>
      <c r="AAB375" s="90"/>
      <c r="AAC375" s="90"/>
      <c r="AAD375" s="90"/>
      <c r="AAE375" s="90"/>
      <c r="AAF375" s="90"/>
      <c r="AAG375" s="90"/>
      <c r="AAH375" s="90"/>
      <c r="AAI375" s="90"/>
      <c r="AAJ375" s="90"/>
      <c r="AAK375" s="90"/>
      <c r="AAL375" s="90"/>
      <c r="AAM375" s="90"/>
      <c r="AAN375" s="90"/>
      <c r="AAO375" s="90"/>
      <c r="AAP375" s="90"/>
      <c r="AAQ375" s="90"/>
      <c r="AAR375" s="90"/>
      <c r="AAS375" s="90"/>
      <c r="AAT375" s="90"/>
      <c r="AAU375" s="90"/>
      <c r="AAV375" s="90"/>
      <c r="AAW375" s="90"/>
      <c r="AAX375" s="90"/>
      <c r="AAY375" s="90"/>
      <c r="AAZ375" s="90"/>
      <c r="ABA375" s="90"/>
      <c r="ABB375" s="90"/>
      <c r="ABC375" s="90"/>
      <c r="ABD375" s="90"/>
      <c r="ABE375" s="90"/>
      <c r="ABF375" s="90"/>
      <c r="ABG375" s="90"/>
      <c r="ABH375" s="90"/>
      <c r="ABI375" s="90"/>
      <c r="ABJ375" s="90"/>
      <c r="ABK375" s="90"/>
      <c r="ABL375" s="90"/>
      <c r="ABM375" s="90"/>
      <c r="ABN375" s="90"/>
      <c r="ABO375" s="90"/>
      <c r="ABP375" s="90"/>
      <c r="ABQ375" s="90"/>
      <c r="ABR375" s="90"/>
      <c r="ABS375" s="90"/>
      <c r="ABT375" s="90"/>
      <c r="ABU375" s="90"/>
      <c r="ABV375" s="90"/>
      <c r="ABW375" s="90"/>
      <c r="ABX375" s="90"/>
      <c r="ABY375" s="90"/>
      <c r="ABZ375" s="90"/>
      <c r="ACA375" s="90"/>
      <c r="ACB375" s="90"/>
      <c r="ACC375" s="90"/>
      <c r="ACD375" s="90"/>
      <c r="ACE375" s="90"/>
      <c r="ACF375" s="90"/>
      <c r="ACG375" s="90"/>
      <c r="ACH375" s="90"/>
      <c r="ACI375" s="90"/>
      <c r="ACJ375" s="90"/>
      <c r="ACK375" s="90"/>
      <c r="ACL375" s="90"/>
      <c r="ACM375" s="90"/>
      <c r="ACN375" s="90"/>
      <c r="ACO375" s="90"/>
      <c r="ACP375" s="90"/>
      <c r="ACQ375" s="90"/>
      <c r="ACR375" s="90"/>
      <c r="ACS375" s="90"/>
      <c r="ACT375" s="90"/>
      <c r="ACU375" s="90"/>
      <c r="ACV375" s="90"/>
      <c r="ACW375" s="90"/>
      <c r="ACX375" s="90"/>
      <c r="ACY375" s="90"/>
      <c r="ACZ375" s="90"/>
      <c r="ADA375" s="90"/>
      <c r="ADB375" s="90"/>
      <c r="ADC375" s="90"/>
      <c r="ADD375" s="90"/>
      <c r="ADE375" s="90"/>
      <c r="ADF375" s="90"/>
      <c r="ADG375" s="90"/>
      <c r="ADH375" s="90"/>
      <c r="ADI375" s="90"/>
      <c r="ADJ375" s="90"/>
      <c r="ADK375" s="90"/>
      <c r="ADL375" s="90"/>
      <c r="ADM375" s="90"/>
      <c r="ADN375" s="90"/>
      <c r="ADO375" s="90"/>
      <c r="ADP375" s="90"/>
      <c r="ADQ375" s="90"/>
      <c r="ADR375" s="90"/>
      <c r="ADS375" s="90"/>
      <c r="ADT375" s="90"/>
      <c r="ADU375" s="90"/>
      <c r="ADV375" s="90"/>
      <c r="ADW375" s="90"/>
      <c r="ADX375" s="90"/>
      <c r="ADY375" s="90"/>
      <c r="ADZ375" s="90"/>
      <c r="AEA375" s="90"/>
      <c r="AEB375" s="90"/>
      <c r="AEC375" s="90"/>
      <c r="AED375" s="90"/>
      <c r="AEE375" s="90"/>
      <c r="AEF375" s="90"/>
      <c r="AEG375" s="90"/>
      <c r="AEH375" s="90"/>
      <c r="AEI375" s="90"/>
      <c r="AEJ375" s="90"/>
      <c r="AEK375" s="90"/>
      <c r="AEL375" s="90"/>
      <c r="AEM375" s="90"/>
      <c r="AEN375" s="90"/>
      <c r="AEO375" s="90"/>
      <c r="AEP375" s="90"/>
      <c r="AEQ375" s="90"/>
      <c r="AER375" s="90"/>
      <c r="AES375" s="90"/>
      <c r="AET375" s="90"/>
      <c r="AEU375" s="90"/>
      <c r="AEV375" s="90"/>
      <c r="AEW375" s="90"/>
      <c r="AEX375" s="90"/>
      <c r="AEY375" s="90"/>
      <c r="AEZ375" s="90"/>
      <c r="AFA375" s="90"/>
      <c r="AFB375" s="90"/>
      <c r="AFC375" s="90"/>
      <c r="AFD375" s="90"/>
      <c r="AFE375" s="90"/>
      <c r="AFF375" s="90"/>
      <c r="AFG375" s="90"/>
      <c r="AFH375" s="90"/>
      <c r="AFI375" s="90"/>
      <c r="AFJ375" s="90"/>
      <c r="AFK375" s="90"/>
      <c r="AFL375" s="90"/>
      <c r="AFM375" s="90"/>
      <c r="AFN375" s="90"/>
      <c r="AFO375" s="90"/>
      <c r="AFP375" s="90"/>
      <c r="AFQ375" s="90"/>
      <c r="AFR375" s="90"/>
      <c r="AFS375" s="90"/>
      <c r="AFT375" s="90"/>
      <c r="AFU375" s="90"/>
      <c r="AFV375" s="90"/>
      <c r="AFW375" s="90"/>
      <c r="AFX375" s="90"/>
      <c r="AFY375" s="90"/>
      <c r="AFZ375" s="90"/>
      <c r="AGA375" s="90"/>
      <c r="AGB375" s="90"/>
      <c r="AGC375" s="90"/>
      <c r="AGD375" s="90"/>
      <c r="AGE375" s="90"/>
      <c r="AGF375" s="90"/>
      <c r="AGG375" s="90"/>
      <c r="AGH375" s="90"/>
      <c r="AGI375" s="90"/>
      <c r="AGJ375" s="90"/>
      <c r="AGK375" s="90"/>
      <c r="AGL375" s="90"/>
      <c r="AGM375" s="90"/>
      <c r="AGN375" s="90"/>
      <c r="AGO375" s="90"/>
      <c r="AGP375" s="90"/>
      <c r="AGQ375" s="90"/>
      <c r="AGR375" s="90"/>
      <c r="AGS375" s="90"/>
      <c r="AGT375" s="90"/>
      <c r="AGU375" s="90"/>
      <c r="AGV375" s="90"/>
      <c r="AGW375" s="90"/>
      <c r="AGX375" s="90"/>
      <c r="AGY375" s="90"/>
      <c r="AGZ375" s="90"/>
      <c r="AHA375" s="90"/>
      <c r="AHB375" s="90"/>
      <c r="AHC375" s="90"/>
      <c r="AHD375" s="90"/>
      <c r="AHE375" s="90"/>
      <c r="AHF375" s="90"/>
      <c r="AHG375" s="90"/>
      <c r="AHH375" s="90"/>
      <c r="AHI375" s="90"/>
      <c r="AHJ375" s="90"/>
      <c r="AHK375" s="90"/>
      <c r="AHL375" s="90"/>
      <c r="AHM375" s="90"/>
      <c r="AHN375" s="90"/>
      <c r="AHO375" s="90"/>
      <c r="AHP375" s="90"/>
      <c r="AHQ375" s="90"/>
      <c r="AHR375" s="90"/>
      <c r="AHS375" s="90"/>
      <c r="AHT375" s="90"/>
      <c r="AHU375" s="90"/>
      <c r="AHV375" s="90"/>
      <c r="AHW375" s="90"/>
      <c r="AHX375" s="90"/>
      <c r="AHY375" s="90"/>
      <c r="AHZ375" s="90"/>
      <c r="AIA375" s="90"/>
      <c r="AIB375" s="90"/>
      <c r="AIC375" s="90"/>
      <c r="AID375" s="90"/>
      <c r="AIE375" s="90"/>
      <c r="AIF375" s="90"/>
      <c r="AIG375" s="90"/>
      <c r="AIH375" s="90"/>
      <c r="AII375" s="90"/>
      <c r="AIJ375" s="90"/>
      <c r="AIK375" s="90"/>
      <c r="AIL375" s="90"/>
      <c r="AIM375" s="90"/>
      <c r="AIN375" s="90"/>
      <c r="AIO375" s="90"/>
      <c r="AIP375" s="90"/>
      <c r="AIQ375" s="90"/>
      <c r="AIR375" s="90"/>
      <c r="AIS375" s="90"/>
      <c r="AIT375" s="90"/>
      <c r="AIU375" s="90"/>
      <c r="AIV375" s="90"/>
      <c r="AIW375" s="90"/>
      <c r="AIX375" s="90"/>
      <c r="AIY375" s="90"/>
      <c r="AIZ375" s="90"/>
      <c r="AJA375" s="90"/>
      <c r="AJB375" s="90"/>
      <c r="AJC375" s="90"/>
      <c r="AJD375" s="90"/>
      <c r="AJE375" s="90"/>
      <c r="AJF375" s="90"/>
      <c r="AJG375" s="90"/>
      <c r="AJH375" s="90"/>
      <c r="AJI375" s="90"/>
      <c r="AJJ375" s="90"/>
      <c r="AJK375" s="90"/>
      <c r="AJL375" s="90"/>
      <c r="AJM375" s="90"/>
      <c r="AJN375" s="90"/>
      <c r="AJO375" s="90"/>
      <c r="AJP375" s="90"/>
      <c r="AJQ375" s="90"/>
      <c r="AJR375" s="90"/>
      <c r="AJS375" s="90"/>
      <c r="AJT375" s="90"/>
      <c r="AJU375" s="90"/>
      <c r="AJV375" s="90"/>
      <c r="AJW375" s="90"/>
      <c r="AJX375" s="90"/>
      <c r="AJY375" s="90"/>
      <c r="AJZ375" s="90"/>
      <c r="AKA375" s="90"/>
      <c r="AKB375" s="90"/>
      <c r="AKC375" s="90"/>
      <c r="AKD375" s="90"/>
      <c r="AKE375" s="90"/>
      <c r="AKF375" s="90"/>
      <c r="AKG375" s="90"/>
      <c r="AKH375" s="90"/>
      <c r="AKI375" s="90"/>
      <c r="AKJ375" s="90"/>
      <c r="AKK375" s="90"/>
      <c r="AKL375" s="90"/>
      <c r="AKM375" s="90"/>
      <c r="AKN375" s="90"/>
      <c r="AKO375" s="90"/>
      <c r="AKP375" s="90"/>
      <c r="AKQ375" s="90"/>
      <c r="AKR375" s="90"/>
      <c r="AKS375" s="90"/>
      <c r="AKT375" s="90"/>
      <c r="AKU375" s="90"/>
      <c r="AKV375" s="90"/>
      <c r="AKW375" s="90"/>
      <c r="AKX375" s="90"/>
      <c r="AKY375" s="90"/>
      <c r="AKZ375" s="90"/>
      <c r="ALA375" s="90"/>
      <c r="ALB375" s="90"/>
      <c r="ALC375" s="90"/>
      <c r="ALD375" s="90"/>
      <c r="ALE375" s="90"/>
      <c r="ALF375" s="90"/>
      <c r="ALG375" s="90"/>
      <c r="ALH375" s="90"/>
      <c r="ALI375" s="90"/>
      <c r="ALJ375" s="90"/>
      <c r="ALK375" s="90"/>
      <c r="ALL375" s="90"/>
      <c r="ALM375" s="90"/>
      <c r="ALN375" s="90"/>
      <c r="ALO375" s="90"/>
      <c r="ALP375" s="90"/>
      <c r="ALQ375" s="90"/>
      <c r="ALR375" s="90"/>
      <c r="ALS375" s="90"/>
      <c r="ALT375" s="90"/>
      <c r="ALU375" s="90"/>
      <c r="ALV375" s="90"/>
      <c r="ALW375" s="90"/>
      <c r="ALX375" s="90"/>
      <c r="ALY375" s="90"/>
      <c r="ALZ375" s="90"/>
      <c r="AMA375" s="90"/>
      <c r="AMB375" s="90"/>
      <c r="AMC375" s="90"/>
      <c r="AMD375" s="90"/>
      <c r="AME375" s="90"/>
      <c r="AMF375" s="90"/>
      <c r="AMG375" s="90"/>
      <c r="AMH375" s="90"/>
    </row>
    <row r="376" spans="1:1023" ht="96.75" customHeight="1" x14ac:dyDescent="0.3">
      <c r="A376" s="430">
        <v>129</v>
      </c>
      <c r="B376" s="433" t="s">
        <v>712</v>
      </c>
      <c r="C376" s="367"/>
      <c r="D376" s="433" t="s">
        <v>245</v>
      </c>
      <c r="E376" s="433" t="s">
        <v>246</v>
      </c>
      <c r="F376" s="427"/>
      <c r="G376" s="424"/>
      <c r="H376" s="368"/>
      <c r="I376" s="425"/>
      <c r="J376" s="136" t="s">
        <v>735</v>
      </c>
      <c r="K376" s="137" t="s">
        <v>1885</v>
      </c>
      <c r="L376" s="425"/>
      <c r="M376" s="425"/>
      <c r="N376" s="426"/>
      <c r="O376" s="369"/>
      <c r="P376" s="391"/>
      <c r="Q376" s="385"/>
      <c r="R376" s="393"/>
      <c r="S376" s="394"/>
      <c r="T376" s="385"/>
      <c r="U376" s="386"/>
      <c r="V376" s="136" t="s">
        <v>112</v>
      </c>
      <c r="W376" s="116" t="s">
        <v>1881</v>
      </c>
      <c r="X376" s="117" t="s">
        <v>1882</v>
      </c>
      <c r="Y376" s="118" t="s">
        <v>1475</v>
      </c>
      <c r="Z376" s="119" t="s">
        <v>1466</v>
      </c>
      <c r="AA376" s="120" t="str">
        <f t="shared" si="454"/>
        <v>Probabilidad</v>
      </c>
      <c r="AB376" s="121" t="s">
        <v>727</v>
      </c>
      <c r="AC376" s="121" t="s">
        <v>728</v>
      </c>
      <c r="AD376" s="122" t="str">
        <f t="shared" si="452"/>
        <v>40%</v>
      </c>
      <c r="AE376" s="121" t="s">
        <v>729</v>
      </c>
      <c r="AF376" s="121" t="s">
        <v>730</v>
      </c>
      <c r="AG376" s="121" t="s">
        <v>731</v>
      </c>
      <c r="AH376" s="123">
        <f>IFERROR(IF(AND(AA375="Probabilidad",AA376="Probabilidad"),(AI375-(+AI375*AD376)),IF(AND(AA376="Probabilidad",AA375="Impacto"),(AI375-(+AI375*AD376)),IF(AA376="Impacto",AI375,""))),"")</f>
        <v>0.216</v>
      </c>
      <c r="AI376" s="122">
        <f t="shared" si="453"/>
        <v>0.216</v>
      </c>
      <c r="AJ376" s="387"/>
      <c r="AK376" s="388"/>
      <c r="AL376" s="124">
        <f t="shared" ref="AL376:AL381" si="513">IFERROR(IF(AND(AA375="Impacto",AA376="Impacto"),(AL375-(+AL375*AD376)),IF(AND(AA376="Impacto",AA375="Probabilidad"),(AL375-(+AL375*AD376)),IF(AA376="Probabilidad",AL375,""))),"")</f>
        <v>0.6</v>
      </c>
      <c r="AM376" s="389"/>
      <c r="AN376" s="388"/>
      <c r="AO376" s="384"/>
      <c r="AP376" s="367"/>
      <c r="AQ376" s="120" t="s">
        <v>118</v>
      </c>
      <c r="AR376" s="119" t="s">
        <v>1886</v>
      </c>
      <c r="AS376" s="119" t="s">
        <v>1466</v>
      </c>
      <c r="AT376" s="126" t="s">
        <v>747</v>
      </c>
      <c r="AU376" s="127" t="s">
        <v>733</v>
      </c>
      <c r="AV376" s="371"/>
      <c r="AW376" s="142" t="s">
        <v>112</v>
      </c>
      <c r="AX376" s="264" t="s">
        <v>2866</v>
      </c>
      <c r="AY376" s="283" t="s">
        <v>3000</v>
      </c>
      <c r="AZ376" s="284" t="s">
        <v>3001</v>
      </c>
      <c r="BA376" s="143" t="s">
        <v>118</v>
      </c>
      <c r="BB376" s="264" t="s">
        <v>2866</v>
      </c>
      <c r="BC376" s="283" t="s">
        <v>3000</v>
      </c>
      <c r="BD376" s="284" t="s">
        <v>3001</v>
      </c>
      <c r="BE376" s="373"/>
      <c r="BF376" s="374"/>
      <c r="BG376" s="374"/>
      <c r="BH376" s="131"/>
    </row>
    <row r="377" spans="1:1023" ht="71.25" customHeight="1" x14ac:dyDescent="0.3">
      <c r="A377" s="430">
        <v>129</v>
      </c>
      <c r="B377" s="433" t="s">
        <v>712</v>
      </c>
      <c r="C377" s="367"/>
      <c r="D377" s="433" t="s">
        <v>245</v>
      </c>
      <c r="E377" s="433" t="s">
        <v>246</v>
      </c>
      <c r="F377" s="427"/>
      <c r="G377" s="424"/>
      <c r="H377" s="368"/>
      <c r="I377" s="425"/>
      <c r="J377" s="136" t="s">
        <v>741</v>
      </c>
      <c r="K377" s="137" t="s">
        <v>1887</v>
      </c>
      <c r="L377" s="425"/>
      <c r="M377" s="425"/>
      <c r="N377" s="426"/>
      <c r="O377" s="369"/>
      <c r="P377" s="391"/>
      <c r="Q377" s="385"/>
      <c r="R377" s="393"/>
      <c r="S377" s="394"/>
      <c r="T377" s="385"/>
      <c r="U377" s="386"/>
      <c r="V377" s="136" t="s">
        <v>124</v>
      </c>
      <c r="W377" s="116" t="s">
        <v>1888</v>
      </c>
      <c r="X377" s="117" t="s">
        <v>1889</v>
      </c>
      <c r="Y377" s="118" t="s">
        <v>1475</v>
      </c>
      <c r="Z377" s="119" t="s">
        <v>1466</v>
      </c>
      <c r="AA377" s="120" t="str">
        <f t="shared" si="454"/>
        <v>Probabilidad</v>
      </c>
      <c r="AB377" s="121" t="s">
        <v>727</v>
      </c>
      <c r="AC377" s="121" t="s">
        <v>728</v>
      </c>
      <c r="AD377" s="122" t="str">
        <f t="shared" si="452"/>
        <v>40%</v>
      </c>
      <c r="AE377" s="121" t="s">
        <v>729</v>
      </c>
      <c r="AF377" s="121" t="s">
        <v>730</v>
      </c>
      <c r="AG377" s="121" t="s">
        <v>731</v>
      </c>
      <c r="AH377" s="123">
        <f t="shared" ref="AH377:AH381" si="514">IFERROR(IF(AND(AA376="Probabilidad",AA377="Probabilidad"),(AI376-(+AI376*AD377)),IF(AND(AA377="Probabilidad",AA376="Impacto"),(AI376-(+AI376*AD377)),IF(AA377="Impacto",AI376,""))),"")</f>
        <v>0.12959999999999999</v>
      </c>
      <c r="AI377" s="122">
        <f t="shared" si="453"/>
        <v>0.12959999999999999</v>
      </c>
      <c r="AJ377" s="387"/>
      <c r="AK377" s="388"/>
      <c r="AL377" s="124">
        <f t="shared" si="513"/>
        <v>0.6</v>
      </c>
      <c r="AM377" s="389"/>
      <c r="AN377" s="388"/>
      <c r="AO377" s="384"/>
      <c r="AP377" s="367"/>
      <c r="AQ377" s="120" t="s">
        <v>128</v>
      </c>
      <c r="AR377" s="119" t="s">
        <v>1883</v>
      </c>
      <c r="AS377" s="119" t="s">
        <v>1466</v>
      </c>
      <c r="AT377" s="126" t="s">
        <v>747</v>
      </c>
      <c r="AU377" s="127" t="s">
        <v>733</v>
      </c>
      <c r="AV377" s="371"/>
      <c r="AW377" s="142" t="s">
        <v>124</v>
      </c>
      <c r="AX377" s="264" t="s">
        <v>2867</v>
      </c>
      <c r="AY377" s="265" t="s">
        <v>3712</v>
      </c>
      <c r="AZ377" s="266" t="s">
        <v>3713</v>
      </c>
      <c r="BA377" s="143" t="s">
        <v>128</v>
      </c>
      <c r="BB377" s="264" t="s">
        <v>2866</v>
      </c>
      <c r="BC377" s="283" t="s">
        <v>3000</v>
      </c>
      <c r="BD377" s="284" t="s">
        <v>3001</v>
      </c>
      <c r="BE377" s="373"/>
      <c r="BF377" s="374"/>
      <c r="BG377" s="374"/>
      <c r="BH377" s="131"/>
    </row>
    <row r="378" spans="1:1023" ht="90.75" customHeight="1" x14ac:dyDescent="0.3">
      <c r="A378" s="430">
        <v>129</v>
      </c>
      <c r="B378" s="433" t="s">
        <v>712</v>
      </c>
      <c r="C378" s="367"/>
      <c r="D378" s="433" t="s">
        <v>245</v>
      </c>
      <c r="E378" s="433" t="s">
        <v>246</v>
      </c>
      <c r="F378" s="427"/>
      <c r="G378" s="424"/>
      <c r="H378" s="368"/>
      <c r="I378" s="425"/>
      <c r="J378" s="136" t="s">
        <v>749</v>
      </c>
      <c r="K378" s="137" t="s">
        <v>1890</v>
      </c>
      <c r="L378" s="425"/>
      <c r="M378" s="425"/>
      <c r="N378" s="426"/>
      <c r="O378" s="369"/>
      <c r="P378" s="391"/>
      <c r="Q378" s="385"/>
      <c r="R378" s="393"/>
      <c r="S378" s="394"/>
      <c r="T378" s="385"/>
      <c r="U378" s="386"/>
      <c r="V378" s="136" t="s">
        <v>131</v>
      </c>
      <c r="W378" s="116" t="s">
        <v>1891</v>
      </c>
      <c r="X378" s="117" t="s">
        <v>1892</v>
      </c>
      <c r="Y378" s="118" t="s">
        <v>1838</v>
      </c>
      <c r="Z378" s="119" t="s">
        <v>1466</v>
      </c>
      <c r="AA378" s="120" t="str">
        <f t="shared" si="454"/>
        <v>Probabilidad</v>
      </c>
      <c r="AB378" s="121" t="s">
        <v>727</v>
      </c>
      <c r="AC378" s="121" t="s">
        <v>728</v>
      </c>
      <c r="AD378" s="122" t="str">
        <f t="shared" si="452"/>
        <v>40%</v>
      </c>
      <c r="AE378" s="121" t="s">
        <v>729</v>
      </c>
      <c r="AF378" s="121" t="s">
        <v>809</v>
      </c>
      <c r="AG378" s="121" t="s">
        <v>731</v>
      </c>
      <c r="AH378" s="123">
        <f t="shared" si="514"/>
        <v>7.7759999999999996E-2</v>
      </c>
      <c r="AI378" s="122">
        <f t="shared" si="453"/>
        <v>7.7759999999999996E-2</v>
      </c>
      <c r="AJ378" s="387"/>
      <c r="AK378" s="388"/>
      <c r="AL378" s="124">
        <f t="shared" si="513"/>
        <v>0.6</v>
      </c>
      <c r="AM378" s="389"/>
      <c r="AN378" s="388"/>
      <c r="AO378" s="384"/>
      <c r="AP378" s="367"/>
      <c r="AQ378" s="120" t="s">
        <v>136</v>
      </c>
      <c r="AR378" s="119" t="s">
        <v>1883</v>
      </c>
      <c r="AS378" s="119" t="s">
        <v>1466</v>
      </c>
      <c r="AT378" s="126" t="s">
        <v>747</v>
      </c>
      <c r="AU378" s="127" t="s">
        <v>733</v>
      </c>
      <c r="AV378" s="371"/>
      <c r="AW378" s="142" t="s">
        <v>131</v>
      </c>
      <c r="AX378" s="264" t="s">
        <v>2866</v>
      </c>
      <c r="AY378" s="285" t="s">
        <v>3714</v>
      </c>
      <c r="AZ378" s="284" t="s">
        <v>3715</v>
      </c>
      <c r="BA378" s="143" t="s">
        <v>136</v>
      </c>
      <c r="BB378" s="264" t="s">
        <v>2866</v>
      </c>
      <c r="BC378" s="283" t="s">
        <v>3000</v>
      </c>
      <c r="BD378" s="284" t="s">
        <v>3001</v>
      </c>
      <c r="BE378" s="373"/>
      <c r="BF378" s="374"/>
      <c r="BG378" s="374"/>
      <c r="BH378" s="131"/>
    </row>
    <row r="379" spans="1:1023" ht="78" customHeight="1" x14ac:dyDescent="0.3">
      <c r="A379" s="430">
        <v>129</v>
      </c>
      <c r="B379" s="433" t="s">
        <v>712</v>
      </c>
      <c r="C379" s="367"/>
      <c r="D379" s="433" t="s">
        <v>245</v>
      </c>
      <c r="E379" s="433" t="s">
        <v>246</v>
      </c>
      <c r="F379" s="427"/>
      <c r="G379" s="424"/>
      <c r="H379" s="368"/>
      <c r="I379" s="425"/>
      <c r="J379" s="136" t="s">
        <v>756</v>
      </c>
      <c r="K379" s="137" t="s">
        <v>1893</v>
      </c>
      <c r="L379" s="425"/>
      <c r="M379" s="425"/>
      <c r="N379" s="426"/>
      <c r="O379" s="369"/>
      <c r="P379" s="391"/>
      <c r="Q379" s="385"/>
      <c r="R379" s="393"/>
      <c r="S379" s="394"/>
      <c r="T379" s="385"/>
      <c r="U379" s="386"/>
      <c r="V379" s="136" t="s">
        <v>139</v>
      </c>
      <c r="W379" s="116" t="s">
        <v>1469</v>
      </c>
      <c r="X379" s="117" t="s">
        <v>1894</v>
      </c>
      <c r="Y379" s="118" t="s">
        <v>1475</v>
      </c>
      <c r="Z379" s="119" t="s">
        <v>1466</v>
      </c>
      <c r="AA379" s="120" t="str">
        <f t="shared" si="454"/>
        <v>Probabilidad</v>
      </c>
      <c r="AB379" s="121" t="s">
        <v>740</v>
      </c>
      <c r="AC379" s="121" t="s">
        <v>728</v>
      </c>
      <c r="AD379" s="122" t="str">
        <f t="shared" si="452"/>
        <v>30%</v>
      </c>
      <c r="AE379" s="121" t="s">
        <v>729</v>
      </c>
      <c r="AF379" s="121" t="s">
        <v>730</v>
      </c>
      <c r="AG379" s="121" t="s">
        <v>731</v>
      </c>
      <c r="AH379" s="123">
        <f t="shared" si="514"/>
        <v>5.4431999999999994E-2</v>
      </c>
      <c r="AI379" s="122">
        <f t="shared" si="453"/>
        <v>5.4431999999999994E-2</v>
      </c>
      <c r="AJ379" s="387"/>
      <c r="AK379" s="388"/>
      <c r="AL379" s="124">
        <f t="shared" si="513"/>
        <v>0.6</v>
      </c>
      <c r="AM379" s="389"/>
      <c r="AN379" s="388"/>
      <c r="AO379" s="384"/>
      <c r="AP379" s="367"/>
      <c r="AQ379" s="120" t="s">
        <v>145</v>
      </c>
      <c r="AR379" s="119" t="s">
        <v>1895</v>
      </c>
      <c r="AS379" s="119" t="s">
        <v>1466</v>
      </c>
      <c r="AT379" s="126" t="s">
        <v>1046</v>
      </c>
      <c r="AU379" s="127" t="s">
        <v>733</v>
      </c>
      <c r="AV379" s="371"/>
      <c r="AW379" s="142" t="s">
        <v>139</v>
      </c>
      <c r="AX379" s="264" t="s">
        <v>2866</v>
      </c>
      <c r="AY379" s="283" t="s">
        <v>3013</v>
      </c>
      <c r="AZ379" s="284" t="s">
        <v>3014</v>
      </c>
      <c r="BA379" s="143" t="s">
        <v>145</v>
      </c>
      <c r="BB379" s="264" t="s">
        <v>2866</v>
      </c>
      <c r="BC379" s="283" t="s">
        <v>3013</v>
      </c>
      <c r="BD379" s="284" t="s">
        <v>3014</v>
      </c>
      <c r="BE379" s="373"/>
      <c r="BF379" s="374"/>
      <c r="BG379" s="374"/>
      <c r="BH379" s="131"/>
    </row>
    <row r="380" spans="1:1023" ht="18.95" customHeight="1" x14ac:dyDescent="0.3">
      <c r="A380" s="430">
        <v>129</v>
      </c>
      <c r="B380" s="433" t="s">
        <v>712</v>
      </c>
      <c r="C380" s="367"/>
      <c r="D380" s="433" t="s">
        <v>245</v>
      </c>
      <c r="E380" s="433" t="s">
        <v>246</v>
      </c>
      <c r="F380" s="427"/>
      <c r="G380" s="424"/>
      <c r="H380" s="368"/>
      <c r="I380" s="425"/>
      <c r="J380" s="136" t="s">
        <v>757</v>
      </c>
      <c r="K380" s="137"/>
      <c r="L380" s="425"/>
      <c r="M380" s="425"/>
      <c r="N380" s="426"/>
      <c r="O380" s="369"/>
      <c r="P380" s="391"/>
      <c r="Q380" s="385"/>
      <c r="R380" s="393"/>
      <c r="S380" s="394"/>
      <c r="T380" s="385"/>
      <c r="U380" s="386"/>
      <c r="V380" s="136" t="s">
        <v>150</v>
      </c>
      <c r="W380" s="116"/>
      <c r="X380" s="117"/>
      <c r="Y380" s="118"/>
      <c r="Z380" s="116"/>
      <c r="AA380" s="120" t="str">
        <f t="shared" si="454"/>
        <v/>
      </c>
      <c r="AB380" s="121"/>
      <c r="AC380" s="121"/>
      <c r="AD380" s="122" t="str">
        <f t="shared" si="452"/>
        <v/>
      </c>
      <c r="AE380" s="121"/>
      <c r="AF380" s="121"/>
      <c r="AG380" s="121"/>
      <c r="AH380" s="123" t="str">
        <f t="shared" si="514"/>
        <v/>
      </c>
      <c r="AI380" s="122" t="str">
        <f t="shared" si="453"/>
        <v/>
      </c>
      <c r="AJ380" s="387"/>
      <c r="AK380" s="388"/>
      <c r="AL380" s="124" t="str">
        <f t="shared" si="513"/>
        <v/>
      </c>
      <c r="AM380" s="389"/>
      <c r="AN380" s="388"/>
      <c r="AO380" s="384"/>
      <c r="AP380" s="367"/>
      <c r="AQ380" s="120" t="s">
        <v>155</v>
      </c>
      <c r="AR380" s="119"/>
      <c r="AS380" s="119"/>
      <c r="AT380" s="126"/>
      <c r="AU380" s="119"/>
      <c r="AV380" s="371"/>
      <c r="AW380" s="142" t="s">
        <v>150</v>
      </c>
      <c r="AX380" s="128"/>
      <c r="AY380" s="129"/>
      <c r="AZ380" s="130"/>
      <c r="BA380" s="143" t="s">
        <v>155</v>
      </c>
      <c r="BB380" s="128"/>
      <c r="BC380" s="128"/>
      <c r="BD380" s="128"/>
      <c r="BE380" s="373"/>
      <c r="BF380" s="374"/>
      <c r="BG380" s="374"/>
      <c r="BH380" s="131"/>
    </row>
    <row r="381" spans="1:1023" ht="23.1" customHeight="1" x14ac:dyDescent="0.3">
      <c r="A381" s="431">
        <v>129</v>
      </c>
      <c r="B381" s="434" t="s">
        <v>712</v>
      </c>
      <c r="C381" s="367"/>
      <c r="D381" s="434" t="s">
        <v>245</v>
      </c>
      <c r="E381" s="434" t="s">
        <v>246</v>
      </c>
      <c r="F381" s="427"/>
      <c r="G381" s="424"/>
      <c r="H381" s="368"/>
      <c r="I381" s="425"/>
      <c r="J381" s="136" t="s">
        <v>758</v>
      </c>
      <c r="K381" s="137"/>
      <c r="L381" s="425"/>
      <c r="M381" s="425"/>
      <c r="N381" s="426"/>
      <c r="O381" s="369"/>
      <c r="P381" s="392"/>
      <c r="Q381" s="385"/>
      <c r="R381" s="393"/>
      <c r="S381" s="394"/>
      <c r="T381" s="385"/>
      <c r="U381" s="386"/>
      <c r="V381" s="136" t="s">
        <v>161</v>
      </c>
      <c r="W381" s="116"/>
      <c r="X381" s="117"/>
      <c r="Y381" s="118"/>
      <c r="Z381" s="116"/>
      <c r="AA381" s="120" t="str">
        <f t="shared" si="454"/>
        <v/>
      </c>
      <c r="AB381" s="121"/>
      <c r="AC381" s="121"/>
      <c r="AD381" s="122" t="str">
        <f t="shared" si="452"/>
        <v/>
      </c>
      <c r="AE381" s="121"/>
      <c r="AF381" s="121"/>
      <c r="AG381" s="121"/>
      <c r="AH381" s="123" t="str">
        <f t="shared" si="514"/>
        <v/>
      </c>
      <c r="AI381" s="122" t="str">
        <f t="shared" si="453"/>
        <v/>
      </c>
      <c r="AJ381" s="387"/>
      <c r="AK381" s="388"/>
      <c r="AL381" s="124" t="str">
        <f t="shared" si="513"/>
        <v/>
      </c>
      <c r="AM381" s="389"/>
      <c r="AN381" s="388"/>
      <c r="AO381" s="384"/>
      <c r="AP381" s="367"/>
      <c r="AQ381" s="120" t="s">
        <v>162</v>
      </c>
      <c r="AR381" s="119"/>
      <c r="AS381" s="119"/>
      <c r="AT381" s="126"/>
      <c r="AU381" s="119"/>
      <c r="AV381" s="372"/>
      <c r="AW381" s="142" t="s">
        <v>161</v>
      </c>
      <c r="AX381" s="128"/>
      <c r="AY381" s="129"/>
      <c r="AZ381" s="130"/>
      <c r="BA381" s="143" t="s">
        <v>162</v>
      </c>
      <c r="BB381" s="128"/>
      <c r="BC381" s="128"/>
      <c r="BD381" s="128"/>
      <c r="BE381" s="373"/>
      <c r="BF381" s="374"/>
      <c r="BG381" s="374"/>
      <c r="BH381" s="131"/>
    </row>
    <row r="382" spans="1:1023" s="144" customFormat="1" ht="82.5" customHeight="1" x14ac:dyDescent="0.25">
      <c r="A382" s="500">
        <v>130</v>
      </c>
      <c r="B382" s="481" t="s">
        <v>712</v>
      </c>
      <c r="C382" s="367" t="s">
        <v>713</v>
      </c>
      <c r="D382" s="481" t="s">
        <v>1303</v>
      </c>
      <c r="E382" s="481" t="s">
        <v>1304</v>
      </c>
      <c r="F382" s="427" t="s">
        <v>1305</v>
      </c>
      <c r="G382" s="367" t="s">
        <v>1896</v>
      </c>
      <c r="H382" s="415" t="str">
        <f>IF(B382="Seguridad_Información","Posibilidad de "&amp;C382&amp;"con "&amp;M382&amp;" "&amp;"por"&amp;" "&amp;I382&amp;" "&amp;"debido a"&amp;" "&amp;L382,"Posibilidad de"&amp;" "&amp;M382&amp;" "&amp;"por"&amp;" "&amp;I382&amp;" debido a"&amp;" "&amp;L382)</f>
        <v>Posibilidad de Afectación Reputacional por indisponibilidad o inexactitud de reportes de negocio e inteligencia competitiva  debido a información sin atributos de calidad y/o controles deficientes en el procesamiento de datos</v>
      </c>
      <c r="I382" s="497" t="s">
        <v>1897</v>
      </c>
      <c r="J382" s="136" t="s">
        <v>717</v>
      </c>
      <c r="K382" s="115" t="s">
        <v>1898</v>
      </c>
      <c r="L382" s="369" t="s">
        <v>1899</v>
      </c>
      <c r="M382" s="418" t="s">
        <v>897</v>
      </c>
      <c r="N382" s="373" t="s">
        <v>1900</v>
      </c>
      <c r="O382" s="369" t="s">
        <v>722</v>
      </c>
      <c r="P382" s="390" t="str">
        <f>IF(OR($O382=[3]Tabla_Probabilidad!$D$30,$O382=[3]Tabla_Probabilidad!$D$32,$O382=[3]Tabla_Probabilidad!$J$32),"Muy Baja",IF(OR($O382=[3]Tabla_Probabilidad!$E$30,$O382=[3]Tabla_Probabilidad!$E$32,$O382=[3]Tabla_Probabilidad!$K$32),"Baja",IF(OR($O382=[3]Tabla_Probabilidad!$F$30,$O382=[3]Tabla_Probabilidad!$F$32,$O382=[3]Tabla_Probabilidad!$L$32),"Media",IF(OR($O382=[3]Tabla_Probabilidad!$G$30,$O382=[3]Tabla_Probabilidad!$G$32,$O382=[3]Tabla_Probabilidad!$M$32),"Alta",IF(OR($O382=[3]Tabla_Probabilidad!$H$30,$O382=[3]Tabla_Probabilidad!$H$32,$O382=[3]Tabla_Probabilidad!$N$32),"Muy Alta","")))))</f>
        <v>Media</v>
      </c>
      <c r="Q382" s="385">
        <f t="shared" ref="Q382" si="515">IF(P382="","",IF(P382="Muy Baja",0.2,IF(P382="Baja",0.4,IF(P382="Media",0.6,IF(P382="Alta",0.8,IF(P382="Muy Alta",1,))))))</f>
        <v>0.6</v>
      </c>
      <c r="R382" s="393" t="s">
        <v>816</v>
      </c>
      <c r="S382" s="394" t="str">
        <f>IF(OR($R382=[3]Tabla_Impacto!$D$24,$R382=[3]Tabla_Impacto!$D$27,$R382=[3]Tabla_Impacto!$J$24,$R382=[3]Tabla_Impacto!$P$26,$R382=[3]Tabla_Impacto!$V$26,$R382=[3]Tabla_Impacto!$AB$26),"Leve",IF(OR($R382=[3]Tabla_Impacto!$E$24,$R382=[3]Tabla_Impacto!$E$27,$R382=[3]Tabla_Impacto!$K$24,$R382=[3]Tabla_Impacto!$Q$26,$R382=[3]Tabla_Impacto!$W$26,$R382=[3]Tabla_Impacto!$AC$26),"Menor",IF(OR($R382=[3]Tabla_Impacto!$F$24,$R382=[3]Tabla_Impacto!$F$27,$R382=[3]Tabla_Impacto!$L$24,$R382=[3]Tabla_Impacto!$R$26,$R382=[3]Tabla_Impacto!$X$26,$R382=[3]Tabla_Impacto!$AD$26),"Moderado",IF(OR($R382=[3]Tabla_Impacto!$G$24,$R382=[3]Tabla_Impacto!$G$27,$R382=[3]Tabla_Impacto!$M$24,$R382=[3]Tabla_Impacto!$S$26,$R382=[3]Tabla_Impacto!$Y$26,$R382=[3]Tabla_Impacto!$AE$26),"Mayor",IF(OR($R382=[3]Tabla_Impacto!$H$24,$R382=[3]Tabla_Impacto!$H$27,$R382=[3]Tabla_Impacto!$N$24,$R382=[3]Tabla_Impacto!$T$26,$R382=[3]Tabla_Impacto!$Z$26,$R382=[3]Tabla_Impacto!$AF$26),"Catastrófico","")))))</f>
        <v>Menor</v>
      </c>
      <c r="T382" s="385">
        <f t="shared" ref="T382" si="516">IF(S382="","",IF(S382="Leve",0.2,IF(S382="Menor",0.4,IF(S382="Moderado",0.6,IF(S382="Mayor",0.8,IF(S382="Catastrófico",1,))))))</f>
        <v>0.4</v>
      </c>
      <c r="U382" s="386" t="str">
        <f t="shared" ref="U382" si="517">IF(OR(AND(P382="Muy Baja",S382="Leve"),AND(P382="Muy Baja",S382="Menor"),AND(P382="Baja",S382="Leve")),"Bajo",IF(OR(AND(P382="Muy baja",S382="Moderado"),AND(P382="Baja",S382="Menor"),AND(P382="Baja",S382="Moderado"),AND(P382="Media",S382="Leve"),AND(P382="Media",S382="Menor"),AND(P382="Media",S382="Moderado"),AND(P382="Alta",S382="Leve"),AND(P382="Alta",S382="Menor")),"Moderado",IF(OR(AND(P382="Muy Baja",S382="Mayor"),AND(P382="Baja",S382="Mayor"),AND(P382="Media",S382="Mayor"),AND(P382="Alta",S382="Moderado"),AND(P382="Alta",S382="Mayor"),AND(P382="Muy Alta",S382="Leve"),AND(P382="Muy Alta",S382="Menor"),AND(P382="Muy Alta",S382="Moderado"),AND(P382="Muy Alta",S382="Mayor")),"Alto",IF(OR(AND(P382="Muy Baja",S382="Catastrófico"),AND(P382="Baja",S382="Catastrófico"),AND(P382="Media",S382="Catastrófico"),AND(P382="Alta",S382="Catastrófico"),AND(P382="Muy Alta",S382="Catastrófico")),"Extremo",""))))</f>
        <v>Moderado</v>
      </c>
      <c r="V382" s="136" t="s">
        <v>91</v>
      </c>
      <c r="W382" s="116" t="s">
        <v>1901</v>
      </c>
      <c r="X382" s="117" t="s">
        <v>1902</v>
      </c>
      <c r="Y382" s="118" t="s">
        <v>94</v>
      </c>
      <c r="Z382" s="116" t="s">
        <v>1903</v>
      </c>
      <c r="AA382" s="120" t="str">
        <f t="shared" si="454"/>
        <v>Probabilidad</v>
      </c>
      <c r="AB382" s="121" t="s">
        <v>727</v>
      </c>
      <c r="AC382" s="121" t="s">
        <v>728</v>
      </c>
      <c r="AD382" s="122" t="str">
        <f t="shared" si="452"/>
        <v>40%</v>
      </c>
      <c r="AE382" s="121" t="s">
        <v>954</v>
      </c>
      <c r="AF382" s="121" t="s">
        <v>730</v>
      </c>
      <c r="AG382" s="121" t="s">
        <v>731</v>
      </c>
      <c r="AH382" s="123">
        <f>IFERROR(IF(AA382="Probabilidad",(Q382-(+Q382*AD382)),IF(AA382="Impacto",Q382,"")),"")</f>
        <v>0.36</v>
      </c>
      <c r="AI382" s="122">
        <f t="shared" si="453"/>
        <v>0.36</v>
      </c>
      <c r="AJ382" s="387" t="str">
        <f t="shared" ref="AJ382" si="518">IFERROR(IF(AK382="","",IF(AK382&lt;=0.2,"Muy Baja",IF(AK382&lt;=0.4,"Baja",IF(AK382&lt;=0.6,"Media",IF(AK382&lt;=0.8,"Alta","Muy Alta"))))),"")</f>
        <v>Muy Baja</v>
      </c>
      <c r="AK382" s="388">
        <f t="shared" ref="AK382" si="519">IFERROR(LOOKUP(MAX(AI382:AI388)+1,(AI382:AI388)),"")</f>
        <v>5.4431999999999994E-2</v>
      </c>
      <c r="AL382" s="124">
        <f>IFERROR(IF(AA382="Impacto",(T382-(+T382*AD382)),IF(AA382="Probabilidad",T382,"")),"")</f>
        <v>0.4</v>
      </c>
      <c r="AM382" s="389" t="str">
        <f t="shared" ref="AM382" si="520">IFERROR(IF(AN382="","",IF(AN382&lt;=0.2,"Leve",IF(AN382&lt;=0.4,"Menor",IF(AN382&lt;=0.6,"Moderado",IF(AN382&lt;=0.8,"Mayor","Catastrófico"))))),"")</f>
        <v>Menor</v>
      </c>
      <c r="AN382" s="388">
        <f t="shared" ref="AN382" si="521">IFERROR(LOOKUP(MAX(AL382:AL388)+1,(AL382:AL388)),"")</f>
        <v>0.4</v>
      </c>
      <c r="AO382" s="384" t="str">
        <f t="shared" ref="AO382" si="522">IFERROR(IF(OR(AND(AJ382="Muy Baja",AM382="Leve"),AND(AJ382="Muy Baja",AM382="Menor"),AND(AJ382="Baja",AM382="Leve")),"Bajo",IF(OR(AND(AJ382="Muy baja",AM382="Moderado"),AND(AJ382="Baja",AM382="Menor"),AND(AJ382="Baja",AM382="Moderado"),AND(AJ382="Media",AM382="Leve"),AND(AJ382="Media",AM382="Menor"),AND(AJ382="Media",AM382="Moderado"),AND(AJ382="Alta",AM382="Leve"),AND(AJ382="Alta",AM382="Menor")),"Moderado",IF(OR(AND(AJ382="Muy Baja",AM382="Mayor"),AND(AJ382="Baja",AM382="Mayor"),AND(AJ382="Media",AM382="Mayor"),AND(AJ382="Alta",AM382="Moderado"),AND(AJ382="Alta",AM382="Mayor"),AND(AJ382="Muy Alta",AM382="Leve"),AND(AJ382="Muy Alta",AM382="Menor"),AND(AJ382="Muy Alta",AM382="Moderado"),AND(AJ382="Muy Alta",AM382="Mayor")),"Alto",IF(OR(AND(AJ382="Muy Baja",AM382="Catastrófico"),AND(AJ382="Baja",AM382="Catastrófico"),AND(AJ382="Media",AM382="Catastrófico"),AND(AJ382="Alta",AM382="Catastrófico"),AND(AJ382="Muy Alta",AM382="Catastrófico")),"Extremo","")))),"")</f>
        <v>Bajo</v>
      </c>
      <c r="AP382" s="367" t="s">
        <v>821</v>
      </c>
      <c r="AQ382" s="120" t="s">
        <v>105</v>
      </c>
      <c r="AR382" s="134" t="s">
        <v>94</v>
      </c>
      <c r="AS382" s="134" t="s">
        <v>94</v>
      </c>
      <c r="AT382" s="134" t="s">
        <v>94</v>
      </c>
      <c r="AU382" s="134" t="s">
        <v>94</v>
      </c>
      <c r="AV382" s="370" t="s">
        <v>1904</v>
      </c>
      <c r="AW382" s="142" t="s">
        <v>91</v>
      </c>
      <c r="AX382" s="253" t="s">
        <v>2866</v>
      </c>
      <c r="AY382" s="273" t="s">
        <v>3716</v>
      </c>
      <c r="AZ382" s="273" t="s">
        <v>3717</v>
      </c>
      <c r="BA382" s="143" t="s">
        <v>105</v>
      </c>
      <c r="BB382" s="128"/>
      <c r="BC382" s="128"/>
      <c r="BD382" s="128"/>
      <c r="BE382" s="373" t="s">
        <v>2891</v>
      </c>
      <c r="BF382" s="374"/>
      <c r="BG382" s="374"/>
      <c r="BH382" s="199"/>
      <c r="BI382" s="501">
        <v>130</v>
      </c>
      <c r="BJ382" s="90"/>
      <c r="BK382" s="90"/>
      <c r="BL382" s="90"/>
      <c r="BM382" s="90"/>
      <c r="BN382" s="90"/>
      <c r="BO382" s="90"/>
      <c r="BP382" s="90"/>
      <c r="BQ382" s="90"/>
      <c r="BR382" s="90"/>
      <c r="BS382" s="90"/>
      <c r="BT382" s="90"/>
      <c r="BU382" s="90"/>
      <c r="BV382" s="90"/>
      <c r="BW382" s="90"/>
      <c r="BX382" s="90"/>
      <c r="BY382" s="90"/>
      <c r="BZ382" s="90"/>
      <c r="CA382" s="90"/>
      <c r="CB382" s="90"/>
      <c r="CC382" s="90"/>
      <c r="CD382" s="90"/>
      <c r="CE382" s="90"/>
      <c r="CF382" s="90"/>
      <c r="CG382" s="90"/>
      <c r="CH382" s="90"/>
      <c r="CI382" s="90"/>
      <c r="CJ382" s="90"/>
      <c r="CK382" s="90"/>
      <c r="CL382" s="90"/>
      <c r="CM382" s="90"/>
      <c r="CN382" s="90"/>
      <c r="CO382" s="90"/>
      <c r="CP382" s="90"/>
      <c r="CQ382" s="90"/>
      <c r="CR382" s="90"/>
      <c r="CS382" s="90"/>
      <c r="CT382" s="90"/>
      <c r="CU382" s="90"/>
      <c r="CV382" s="90"/>
      <c r="CW382" s="90"/>
      <c r="CX382" s="90"/>
      <c r="CY382" s="90"/>
      <c r="CZ382" s="90"/>
      <c r="DA382" s="90"/>
      <c r="DB382" s="90"/>
      <c r="DC382" s="90"/>
      <c r="DD382" s="90"/>
      <c r="DE382" s="90"/>
      <c r="DF382" s="90"/>
      <c r="DG382" s="90"/>
      <c r="DH382" s="90"/>
      <c r="DI382" s="90"/>
      <c r="DJ382" s="90"/>
      <c r="DK382" s="90"/>
      <c r="DL382" s="90"/>
      <c r="DM382" s="90"/>
      <c r="DN382" s="90"/>
      <c r="DO382" s="90"/>
      <c r="DP382" s="90"/>
      <c r="DQ382" s="90"/>
      <c r="DR382" s="90"/>
      <c r="DS382" s="90"/>
      <c r="DT382" s="90"/>
      <c r="DU382" s="90"/>
      <c r="DV382" s="90"/>
      <c r="DW382" s="90"/>
      <c r="DX382" s="90"/>
      <c r="DY382" s="90"/>
      <c r="DZ382" s="90"/>
      <c r="EA382" s="90"/>
      <c r="EB382" s="90"/>
      <c r="EC382" s="90"/>
      <c r="ED382" s="90"/>
      <c r="EE382" s="90"/>
      <c r="EF382" s="90"/>
      <c r="EG382" s="90"/>
      <c r="EH382" s="90"/>
      <c r="EI382" s="90"/>
      <c r="EJ382" s="90"/>
      <c r="EK382" s="90"/>
      <c r="EL382" s="90"/>
      <c r="EM382" s="90"/>
      <c r="EN382" s="90"/>
      <c r="EO382" s="90"/>
      <c r="EP382" s="90"/>
      <c r="EQ382" s="90"/>
      <c r="ER382" s="90"/>
      <c r="ES382" s="90"/>
      <c r="ET382" s="90"/>
      <c r="EU382" s="90"/>
      <c r="EV382" s="90"/>
      <c r="EW382" s="90"/>
      <c r="EX382" s="90"/>
      <c r="EY382" s="90"/>
      <c r="EZ382" s="90"/>
      <c r="FA382" s="90"/>
      <c r="FB382" s="90"/>
      <c r="FC382" s="90"/>
      <c r="FD382" s="90"/>
      <c r="FE382" s="90"/>
      <c r="FF382" s="90"/>
      <c r="FG382" s="90"/>
      <c r="FH382" s="90"/>
      <c r="FI382" s="90"/>
      <c r="FJ382" s="90"/>
      <c r="FK382" s="90"/>
      <c r="FL382" s="90"/>
      <c r="FM382" s="90"/>
      <c r="FN382" s="90"/>
      <c r="FO382" s="90"/>
      <c r="FP382" s="90"/>
      <c r="FQ382" s="90"/>
      <c r="FR382" s="90"/>
      <c r="FS382" s="90"/>
      <c r="FT382" s="90"/>
      <c r="FU382" s="90"/>
      <c r="FV382" s="90"/>
      <c r="FW382" s="90"/>
      <c r="FX382" s="90"/>
      <c r="FY382" s="90"/>
      <c r="FZ382" s="90"/>
      <c r="GA382" s="90"/>
      <c r="GB382" s="90"/>
      <c r="GC382" s="90"/>
      <c r="GD382" s="90"/>
      <c r="GE382" s="90"/>
      <c r="GF382" s="90"/>
      <c r="GG382" s="90"/>
      <c r="GH382" s="90"/>
      <c r="GI382" s="90"/>
      <c r="GJ382" s="90"/>
      <c r="GK382" s="90"/>
      <c r="GL382" s="90"/>
      <c r="GM382" s="90"/>
      <c r="GN382" s="90"/>
      <c r="GO382" s="90"/>
      <c r="GP382" s="90"/>
      <c r="GQ382" s="90"/>
      <c r="GR382" s="90"/>
      <c r="GS382" s="90"/>
      <c r="GT382" s="90"/>
      <c r="GU382" s="90"/>
      <c r="GV382" s="90"/>
      <c r="GW382" s="90"/>
      <c r="GX382" s="90"/>
      <c r="GY382" s="90"/>
      <c r="GZ382" s="90"/>
      <c r="HA382" s="90"/>
      <c r="HB382" s="90"/>
      <c r="HC382" s="90"/>
      <c r="HD382" s="90"/>
      <c r="HE382" s="90"/>
      <c r="HF382" s="90"/>
      <c r="HG382" s="90"/>
      <c r="HH382" s="90"/>
      <c r="HI382" s="90"/>
      <c r="HJ382" s="90"/>
      <c r="HK382" s="90"/>
      <c r="HL382" s="90"/>
      <c r="HM382" s="90"/>
      <c r="HN382" s="90"/>
      <c r="HO382" s="90"/>
      <c r="HP382" s="90"/>
      <c r="HQ382" s="90"/>
      <c r="HR382" s="90"/>
      <c r="HS382" s="90"/>
      <c r="HT382" s="90"/>
      <c r="HU382" s="90"/>
      <c r="HV382" s="90"/>
      <c r="HW382" s="90"/>
      <c r="HX382" s="90"/>
      <c r="HY382" s="90"/>
      <c r="HZ382" s="90"/>
      <c r="IA382" s="90"/>
      <c r="IB382" s="90"/>
      <c r="IC382" s="90"/>
      <c r="ID382" s="90"/>
      <c r="IE382" s="90"/>
      <c r="IF382" s="90"/>
      <c r="IG382" s="90"/>
      <c r="IH382" s="90"/>
      <c r="II382" s="90"/>
      <c r="IJ382" s="90"/>
      <c r="IK382" s="90"/>
      <c r="IL382" s="90"/>
      <c r="IM382" s="90"/>
      <c r="IN382" s="90"/>
      <c r="IO382" s="90"/>
      <c r="IP382" s="90"/>
      <c r="IQ382" s="90"/>
      <c r="IR382" s="90"/>
      <c r="IS382" s="90"/>
      <c r="IT382" s="90"/>
      <c r="IU382" s="90"/>
      <c r="IV382" s="90"/>
      <c r="IW382" s="90"/>
      <c r="IX382" s="90"/>
      <c r="IY382" s="90"/>
      <c r="IZ382" s="90"/>
      <c r="JA382" s="90"/>
      <c r="JB382" s="90"/>
      <c r="JC382" s="90"/>
      <c r="JD382" s="90"/>
      <c r="JE382" s="90"/>
      <c r="JF382" s="90"/>
      <c r="JG382" s="90"/>
      <c r="JH382" s="90"/>
      <c r="JI382" s="90"/>
      <c r="JJ382" s="90"/>
      <c r="JK382" s="90"/>
      <c r="JL382" s="90"/>
      <c r="JM382" s="90"/>
      <c r="JN382" s="90"/>
      <c r="JO382" s="90"/>
      <c r="JP382" s="90"/>
      <c r="JQ382" s="90"/>
      <c r="JR382" s="90"/>
      <c r="JS382" s="90"/>
      <c r="JT382" s="90"/>
      <c r="JU382" s="90"/>
      <c r="JV382" s="90"/>
      <c r="JW382" s="90"/>
      <c r="JX382" s="90"/>
      <c r="JY382" s="90"/>
      <c r="JZ382" s="90"/>
      <c r="KA382" s="90"/>
      <c r="KB382" s="90"/>
      <c r="KC382" s="90"/>
      <c r="KD382" s="90"/>
      <c r="KE382" s="90"/>
      <c r="KF382" s="90"/>
      <c r="KG382" s="90"/>
      <c r="KH382" s="90"/>
      <c r="KI382" s="90"/>
      <c r="KJ382" s="90"/>
      <c r="KK382" s="90"/>
      <c r="KL382" s="90"/>
      <c r="KM382" s="90"/>
      <c r="KN382" s="90"/>
      <c r="KO382" s="90"/>
      <c r="KP382" s="90"/>
      <c r="KQ382" s="90"/>
      <c r="KR382" s="90"/>
      <c r="KS382" s="90"/>
      <c r="KT382" s="90"/>
      <c r="KU382" s="90"/>
      <c r="KV382" s="90"/>
      <c r="KW382" s="90"/>
      <c r="KX382" s="90"/>
      <c r="KY382" s="90"/>
      <c r="KZ382" s="90"/>
      <c r="LA382" s="90"/>
      <c r="LB382" s="90"/>
      <c r="LC382" s="90"/>
      <c r="LD382" s="90"/>
      <c r="LE382" s="90"/>
      <c r="LF382" s="90"/>
      <c r="LG382" s="90"/>
      <c r="LH382" s="90"/>
      <c r="LI382" s="90"/>
      <c r="LJ382" s="90"/>
      <c r="LK382" s="90"/>
      <c r="LL382" s="90"/>
      <c r="LM382" s="90"/>
      <c r="LN382" s="90"/>
      <c r="LO382" s="90"/>
      <c r="LP382" s="90"/>
      <c r="LQ382" s="90"/>
      <c r="LR382" s="90"/>
      <c r="LS382" s="90"/>
      <c r="LT382" s="90"/>
      <c r="LU382" s="90"/>
      <c r="LV382" s="90"/>
      <c r="LW382" s="90"/>
      <c r="LX382" s="90"/>
      <c r="LY382" s="90"/>
      <c r="LZ382" s="90"/>
      <c r="MA382" s="90"/>
      <c r="MB382" s="90"/>
      <c r="MC382" s="90"/>
      <c r="MD382" s="90"/>
      <c r="ME382" s="90"/>
      <c r="MF382" s="90"/>
      <c r="MG382" s="90"/>
      <c r="MH382" s="90"/>
      <c r="MI382" s="90"/>
      <c r="MJ382" s="90"/>
      <c r="MK382" s="90"/>
      <c r="ML382" s="90"/>
      <c r="MM382" s="90"/>
      <c r="MN382" s="90"/>
      <c r="MO382" s="90"/>
      <c r="MP382" s="90"/>
      <c r="MQ382" s="90"/>
      <c r="MR382" s="90"/>
      <c r="MS382" s="90"/>
      <c r="MT382" s="90"/>
      <c r="MU382" s="90"/>
      <c r="MV382" s="90"/>
      <c r="MW382" s="90"/>
      <c r="MX382" s="90"/>
      <c r="MY382" s="90"/>
      <c r="MZ382" s="90"/>
      <c r="NA382" s="90"/>
      <c r="NB382" s="90"/>
      <c r="NC382" s="90"/>
      <c r="ND382" s="90"/>
      <c r="NE382" s="90"/>
      <c r="NF382" s="90"/>
      <c r="NG382" s="90"/>
      <c r="NH382" s="90"/>
      <c r="NI382" s="90"/>
      <c r="NJ382" s="90"/>
      <c r="NK382" s="90"/>
      <c r="NL382" s="90"/>
      <c r="NM382" s="90"/>
      <c r="NN382" s="90"/>
      <c r="NO382" s="90"/>
      <c r="NP382" s="90"/>
      <c r="NQ382" s="90"/>
      <c r="NR382" s="90"/>
      <c r="NS382" s="90"/>
      <c r="NT382" s="90"/>
      <c r="NU382" s="90"/>
      <c r="NV382" s="90"/>
      <c r="NW382" s="90"/>
      <c r="NX382" s="90"/>
      <c r="NY382" s="90"/>
      <c r="NZ382" s="90"/>
      <c r="OA382" s="90"/>
      <c r="OB382" s="90"/>
      <c r="OC382" s="90"/>
      <c r="OD382" s="90"/>
      <c r="OE382" s="90"/>
      <c r="OF382" s="90"/>
      <c r="OG382" s="90"/>
      <c r="OH382" s="90"/>
      <c r="OI382" s="90"/>
      <c r="OJ382" s="90"/>
      <c r="OK382" s="90"/>
      <c r="OL382" s="90"/>
      <c r="OM382" s="90"/>
      <c r="ON382" s="90"/>
      <c r="OO382" s="90"/>
      <c r="OP382" s="90"/>
      <c r="OQ382" s="90"/>
      <c r="OR382" s="90"/>
      <c r="OS382" s="90"/>
      <c r="OT382" s="90"/>
      <c r="OU382" s="90"/>
      <c r="OV382" s="90"/>
      <c r="OW382" s="90"/>
      <c r="OX382" s="90"/>
      <c r="OY382" s="90"/>
      <c r="OZ382" s="90"/>
      <c r="PA382" s="90"/>
      <c r="PB382" s="90"/>
      <c r="PC382" s="90"/>
      <c r="PD382" s="90"/>
      <c r="PE382" s="90"/>
      <c r="PF382" s="90"/>
      <c r="PG382" s="90"/>
      <c r="PH382" s="90"/>
      <c r="PI382" s="90"/>
      <c r="PJ382" s="90"/>
      <c r="PK382" s="90"/>
      <c r="PL382" s="90"/>
      <c r="PM382" s="90"/>
      <c r="PN382" s="90"/>
      <c r="PO382" s="90"/>
      <c r="PP382" s="90"/>
      <c r="PQ382" s="90"/>
      <c r="PR382" s="90"/>
      <c r="PS382" s="90"/>
      <c r="PT382" s="90"/>
      <c r="PU382" s="90"/>
      <c r="PV382" s="90"/>
      <c r="PW382" s="90"/>
      <c r="PX382" s="90"/>
      <c r="PY382" s="90"/>
      <c r="PZ382" s="90"/>
      <c r="QA382" s="90"/>
      <c r="QB382" s="90"/>
      <c r="QC382" s="90"/>
      <c r="QD382" s="90"/>
      <c r="QE382" s="90"/>
      <c r="QF382" s="90"/>
      <c r="QG382" s="90"/>
      <c r="QH382" s="90"/>
      <c r="QI382" s="90"/>
      <c r="QJ382" s="90"/>
      <c r="QK382" s="90"/>
      <c r="QL382" s="90"/>
      <c r="QM382" s="90"/>
      <c r="QN382" s="90"/>
      <c r="QO382" s="90"/>
      <c r="QP382" s="90"/>
      <c r="QQ382" s="90"/>
      <c r="QR382" s="90"/>
      <c r="QS382" s="90"/>
      <c r="QT382" s="90"/>
      <c r="QU382" s="90"/>
      <c r="QV382" s="90"/>
      <c r="QW382" s="90"/>
      <c r="QX382" s="90"/>
      <c r="QY382" s="90"/>
      <c r="QZ382" s="90"/>
      <c r="RA382" s="90"/>
      <c r="RB382" s="90"/>
      <c r="RC382" s="90"/>
      <c r="RD382" s="90"/>
      <c r="RE382" s="90"/>
      <c r="RF382" s="90"/>
      <c r="RG382" s="90"/>
      <c r="RH382" s="90"/>
      <c r="RI382" s="90"/>
      <c r="RJ382" s="90"/>
      <c r="RK382" s="90"/>
      <c r="RL382" s="90"/>
      <c r="RM382" s="90"/>
      <c r="RN382" s="90"/>
      <c r="RO382" s="90"/>
      <c r="RP382" s="90"/>
      <c r="RQ382" s="90"/>
      <c r="RR382" s="90"/>
      <c r="RS382" s="90"/>
      <c r="RT382" s="90"/>
      <c r="RU382" s="90"/>
      <c r="RV382" s="90"/>
      <c r="RW382" s="90"/>
      <c r="RX382" s="90"/>
      <c r="RY382" s="90"/>
      <c r="RZ382" s="90"/>
      <c r="SA382" s="90"/>
      <c r="SB382" s="90"/>
      <c r="SC382" s="90"/>
      <c r="SD382" s="90"/>
      <c r="SE382" s="90"/>
      <c r="SF382" s="90"/>
      <c r="SG382" s="90"/>
      <c r="SH382" s="90"/>
      <c r="SI382" s="90"/>
      <c r="SJ382" s="90"/>
      <c r="SK382" s="90"/>
      <c r="SL382" s="90"/>
      <c r="SM382" s="90"/>
      <c r="SN382" s="90"/>
      <c r="SO382" s="90"/>
      <c r="SP382" s="90"/>
      <c r="SQ382" s="90"/>
      <c r="SR382" s="90"/>
      <c r="SS382" s="90"/>
      <c r="ST382" s="90"/>
      <c r="SU382" s="90"/>
      <c r="SV382" s="90"/>
      <c r="SW382" s="90"/>
      <c r="SX382" s="90"/>
      <c r="SY382" s="90"/>
      <c r="SZ382" s="90"/>
      <c r="TA382" s="90"/>
      <c r="TB382" s="90"/>
      <c r="TC382" s="90"/>
      <c r="TD382" s="90"/>
      <c r="TE382" s="90"/>
      <c r="TF382" s="90"/>
      <c r="TG382" s="90"/>
      <c r="TH382" s="90"/>
      <c r="TI382" s="90"/>
      <c r="TJ382" s="90"/>
      <c r="TK382" s="90"/>
      <c r="TL382" s="90"/>
      <c r="TM382" s="90"/>
      <c r="TN382" s="90"/>
      <c r="TO382" s="90"/>
      <c r="TP382" s="90"/>
      <c r="TQ382" s="90"/>
      <c r="TR382" s="90"/>
      <c r="TS382" s="90"/>
      <c r="TT382" s="90"/>
      <c r="TU382" s="90"/>
      <c r="TV382" s="90"/>
      <c r="TW382" s="90"/>
      <c r="TX382" s="90"/>
      <c r="TY382" s="90"/>
      <c r="TZ382" s="90"/>
      <c r="UA382" s="90"/>
      <c r="UB382" s="90"/>
      <c r="UC382" s="90"/>
      <c r="UD382" s="90"/>
      <c r="UE382" s="90"/>
      <c r="UF382" s="90"/>
      <c r="UG382" s="90"/>
      <c r="UH382" s="90"/>
      <c r="UI382" s="90"/>
      <c r="UJ382" s="90"/>
      <c r="UK382" s="90"/>
      <c r="UL382" s="90"/>
      <c r="UM382" s="90"/>
      <c r="UN382" s="90"/>
      <c r="UO382" s="90"/>
      <c r="UP382" s="90"/>
      <c r="UQ382" s="90"/>
      <c r="UR382" s="90"/>
      <c r="US382" s="90"/>
      <c r="UT382" s="90"/>
      <c r="UU382" s="90"/>
      <c r="UV382" s="90"/>
      <c r="UW382" s="90"/>
      <c r="UX382" s="90"/>
      <c r="UY382" s="90"/>
      <c r="UZ382" s="90"/>
      <c r="VA382" s="90"/>
      <c r="VB382" s="90"/>
      <c r="VC382" s="90"/>
      <c r="VD382" s="90"/>
      <c r="VE382" s="90"/>
      <c r="VF382" s="90"/>
      <c r="VG382" s="90"/>
      <c r="VH382" s="90"/>
      <c r="VI382" s="90"/>
      <c r="VJ382" s="90"/>
      <c r="VK382" s="90"/>
      <c r="VL382" s="90"/>
      <c r="VM382" s="90"/>
      <c r="VN382" s="90"/>
      <c r="VO382" s="90"/>
      <c r="VP382" s="90"/>
      <c r="VQ382" s="90"/>
      <c r="VR382" s="90"/>
      <c r="VS382" s="90"/>
      <c r="VT382" s="90"/>
      <c r="VU382" s="90"/>
      <c r="VV382" s="90"/>
      <c r="VW382" s="90"/>
      <c r="VX382" s="90"/>
      <c r="VY382" s="90"/>
      <c r="VZ382" s="90"/>
      <c r="WA382" s="90"/>
      <c r="WB382" s="90"/>
      <c r="WC382" s="90"/>
      <c r="WD382" s="90"/>
      <c r="WE382" s="90"/>
      <c r="WF382" s="90"/>
      <c r="WG382" s="90"/>
      <c r="WH382" s="90"/>
      <c r="WI382" s="90"/>
      <c r="WJ382" s="90"/>
      <c r="WK382" s="90"/>
      <c r="WL382" s="90"/>
      <c r="WM382" s="90"/>
      <c r="WN382" s="90"/>
      <c r="WO382" s="90"/>
      <c r="WP382" s="90"/>
      <c r="WQ382" s="90"/>
      <c r="WR382" s="90"/>
      <c r="WS382" s="90"/>
      <c r="WT382" s="90"/>
      <c r="WU382" s="90"/>
      <c r="WV382" s="90"/>
      <c r="WW382" s="90"/>
      <c r="WX382" s="90"/>
      <c r="WY382" s="90"/>
      <c r="WZ382" s="90"/>
      <c r="XA382" s="90"/>
      <c r="XB382" s="90"/>
      <c r="XC382" s="90"/>
      <c r="XD382" s="90"/>
      <c r="XE382" s="90"/>
      <c r="XF382" s="90"/>
      <c r="XG382" s="90"/>
      <c r="XH382" s="90"/>
      <c r="XI382" s="90"/>
      <c r="XJ382" s="90"/>
      <c r="XK382" s="90"/>
      <c r="XL382" s="90"/>
      <c r="XM382" s="90"/>
      <c r="XN382" s="90"/>
      <c r="XO382" s="90"/>
      <c r="XP382" s="90"/>
      <c r="XQ382" s="90"/>
      <c r="XR382" s="90"/>
      <c r="XS382" s="90"/>
      <c r="XT382" s="90"/>
      <c r="XU382" s="90"/>
      <c r="XV382" s="90"/>
      <c r="XW382" s="90"/>
      <c r="XX382" s="90"/>
      <c r="XY382" s="90"/>
      <c r="XZ382" s="90"/>
      <c r="YA382" s="90"/>
      <c r="YB382" s="90"/>
      <c r="YC382" s="90"/>
      <c r="YD382" s="90"/>
      <c r="YE382" s="90"/>
      <c r="YF382" s="90"/>
      <c r="YG382" s="90"/>
      <c r="YH382" s="90"/>
      <c r="YI382" s="90"/>
      <c r="YJ382" s="90"/>
      <c r="YK382" s="90"/>
      <c r="YL382" s="90"/>
      <c r="YM382" s="90"/>
      <c r="YN382" s="90"/>
      <c r="YO382" s="90"/>
      <c r="YP382" s="90"/>
      <c r="YQ382" s="90"/>
      <c r="YR382" s="90"/>
      <c r="YS382" s="90"/>
      <c r="YT382" s="90"/>
      <c r="YU382" s="90"/>
      <c r="YV382" s="90"/>
      <c r="YW382" s="90"/>
      <c r="YX382" s="90"/>
      <c r="YY382" s="90"/>
      <c r="YZ382" s="90"/>
      <c r="ZA382" s="90"/>
      <c r="ZB382" s="90"/>
      <c r="ZC382" s="90"/>
      <c r="ZD382" s="90"/>
      <c r="ZE382" s="90"/>
      <c r="ZF382" s="90"/>
      <c r="ZG382" s="90"/>
      <c r="ZH382" s="90"/>
      <c r="ZI382" s="90"/>
      <c r="ZJ382" s="90"/>
      <c r="ZK382" s="90"/>
      <c r="ZL382" s="90"/>
      <c r="ZM382" s="90"/>
      <c r="ZN382" s="90"/>
      <c r="ZO382" s="90"/>
      <c r="ZP382" s="90"/>
      <c r="ZQ382" s="90"/>
      <c r="ZR382" s="90"/>
      <c r="ZS382" s="90"/>
      <c r="ZT382" s="90"/>
      <c r="ZU382" s="90"/>
      <c r="ZV382" s="90"/>
      <c r="ZW382" s="90"/>
      <c r="ZX382" s="90"/>
      <c r="ZY382" s="90"/>
      <c r="ZZ382" s="90"/>
      <c r="AAA382" s="90"/>
      <c r="AAB382" s="90"/>
      <c r="AAC382" s="90"/>
      <c r="AAD382" s="90"/>
      <c r="AAE382" s="90"/>
      <c r="AAF382" s="90"/>
      <c r="AAG382" s="90"/>
      <c r="AAH382" s="90"/>
      <c r="AAI382" s="90"/>
      <c r="AAJ382" s="90"/>
      <c r="AAK382" s="90"/>
      <c r="AAL382" s="90"/>
      <c r="AAM382" s="90"/>
      <c r="AAN382" s="90"/>
      <c r="AAO382" s="90"/>
      <c r="AAP382" s="90"/>
      <c r="AAQ382" s="90"/>
      <c r="AAR382" s="90"/>
      <c r="AAS382" s="90"/>
      <c r="AAT382" s="90"/>
      <c r="AAU382" s="90"/>
      <c r="AAV382" s="90"/>
      <c r="AAW382" s="90"/>
      <c r="AAX382" s="90"/>
      <c r="AAY382" s="90"/>
      <c r="AAZ382" s="90"/>
      <c r="ABA382" s="90"/>
      <c r="ABB382" s="90"/>
      <c r="ABC382" s="90"/>
      <c r="ABD382" s="90"/>
      <c r="ABE382" s="90"/>
      <c r="ABF382" s="90"/>
      <c r="ABG382" s="90"/>
      <c r="ABH382" s="90"/>
      <c r="ABI382" s="90"/>
      <c r="ABJ382" s="90"/>
      <c r="ABK382" s="90"/>
      <c r="ABL382" s="90"/>
      <c r="ABM382" s="90"/>
      <c r="ABN382" s="90"/>
      <c r="ABO382" s="90"/>
      <c r="ABP382" s="90"/>
      <c r="ABQ382" s="90"/>
      <c r="ABR382" s="90"/>
      <c r="ABS382" s="90"/>
      <c r="ABT382" s="90"/>
      <c r="ABU382" s="90"/>
      <c r="ABV382" s="90"/>
      <c r="ABW382" s="90"/>
      <c r="ABX382" s="90"/>
      <c r="ABY382" s="90"/>
      <c r="ABZ382" s="90"/>
      <c r="ACA382" s="90"/>
      <c r="ACB382" s="90"/>
      <c r="ACC382" s="90"/>
      <c r="ACD382" s="90"/>
      <c r="ACE382" s="90"/>
      <c r="ACF382" s="90"/>
      <c r="ACG382" s="90"/>
      <c r="ACH382" s="90"/>
      <c r="ACI382" s="90"/>
      <c r="ACJ382" s="90"/>
      <c r="ACK382" s="90"/>
      <c r="ACL382" s="90"/>
      <c r="ACM382" s="90"/>
      <c r="ACN382" s="90"/>
      <c r="ACO382" s="90"/>
      <c r="ACP382" s="90"/>
      <c r="ACQ382" s="90"/>
      <c r="ACR382" s="90"/>
      <c r="ACS382" s="90"/>
      <c r="ACT382" s="90"/>
      <c r="ACU382" s="90"/>
      <c r="ACV382" s="90"/>
      <c r="ACW382" s="90"/>
      <c r="ACX382" s="90"/>
      <c r="ACY382" s="90"/>
      <c r="ACZ382" s="90"/>
      <c r="ADA382" s="90"/>
      <c r="ADB382" s="90"/>
      <c r="ADC382" s="90"/>
      <c r="ADD382" s="90"/>
      <c r="ADE382" s="90"/>
      <c r="ADF382" s="90"/>
      <c r="ADG382" s="90"/>
      <c r="ADH382" s="90"/>
      <c r="ADI382" s="90"/>
      <c r="ADJ382" s="90"/>
      <c r="ADK382" s="90"/>
      <c r="ADL382" s="90"/>
      <c r="ADM382" s="90"/>
      <c r="ADN382" s="90"/>
      <c r="ADO382" s="90"/>
      <c r="ADP382" s="90"/>
      <c r="ADQ382" s="90"/>
      <c r="ADR382" s="90"/>
      <c r="ADS382" s="90"/>
      <c r="ADT382" s="90"/>
      <c r="ADU382" s="90"/>
      <c r="ADV382" s="90"/>
      <c r="ADW382" s="90"/>
      <c r="ADX382" s="90"/>
      <c r="ADY382" s="90"/>
      <c r="ADZ382" s="90"/>
      <c r="AEA382" s="90"/>
      <c r="AEB382" s="90"/>
      <c r="AEC382" s="90"/>
      <c r="AED382" s="90"/>
      <c r="AEE382" s="90"/>
      <c r="AEF382" s="90"/>
      <c r="AEG382" s="90"/>
      <c r="AEH382" s="90"/>
      <c r="AEI382" s="90"/>
      <c r="AEJ382" s="90"/>
      <c r="AEK382" s="90"/>
      <c r="AEL382" s="90"/>
      <c r="AEM382" s="90"/>
      <c r="AEN382" s="90"/>
      <c r="AEO382" s="90"/>
      <c r="AEP382" s="90"/>
      <c r="AEQ382" s="90"/>
      <c r="AER382" s="90"/>
      <c r="AES382" s="90"/>
      <c r="AET382" s="90"/>
      <c r="AEU382" s="90"/>
      <c r="AEV382" s="90"/>
      <c r="AEW382" s="90"/>
      <c r="AEX382" s="90"/>
      <c r="AEY382" s="90"/>
      <c r="AEZ382" s="90"/>
      <c r="AFA382" s="90"/>
      <c r="AFB382" s="90"/>
      <c r="AFC382" s="90"/>
      <c r="AFD382" s="90"/>
      <c r="AFE382" s="90"/>
      <c r="AFF382" s="90"/>
      <c r="AFG382" s="90"/>
      <c r="AFH382" s="90"/>
      <c r="AFI382" s="90"/>
      <c r="AFJ382" s="90"/>
      <c r="AFK382" s="90"/>
      <c r="AFL382" s="90"/>
      <c r="AFM382" s="90"/>
      <c r="AFN382" s="90"/>
      <c r="AFO382" s="90"/>
      <c r="AFP382" s="90"/>
      <c r="AFQ382" s="90"/>
      <c r="AFR382" s="90"/>
      <c r="AFS382" s="90"/>
      <c r="AFT382" s="90"/>
      <c r="AFU382" s="90"/>
      <c r="AFV382" s="90"/>
      <c r="AFW382" s="90"/>
      <c r="AFX382" s="90"/>
      <c r="AFY382" s="90"/>
      <c r="AFZ382" s="90"/>
      <c r="AGA382" s="90"/>
      <c r="AGB382" s="90"/>
      <c r="AGC382" s="90"/>
      <c r="AGD382" s="90"/>
      <c r="AGE382" s="90"/>
      <c r="AGF382" s="90"/>
      <c r="AGG382" s="90"/>
      <c r="AGH382" s="90"/>
      <c r="AGI382" s="90"/>
      <c r="AGJ382" s="90"/>
      <c r="AGK382" s="90"/>
      <c r="AGL382" s="90"/>
      <c r="AGM382" s="90"/>
      <c r="AGN382" s="90"/>
      <c r="AGO382" s="90"/>
      <c r="AGP382" s="90"/>
      <c r="AGQ382" s="90"/>
      <c r="AGR382" s="90"/>
      <c r="AGS382" s="90"/>
      <c r="AGT382" s="90"/>
      <c r="AGU382" s="90"/>
      <c r="AGV382" s="90"/>
      <c r="AGW382" s="90"/>
      <c r="AGX382" s="90"/>
      <c r="AGY382" s="90"/>
      <c r="AGZ382" s="90"/>
      <c r="AHA382" s="90"/>
      <c r="AHB382" s="90"/>
      <c r="AHC382" s="90"/>
      <c r="AHD382" s="90"/>
      <c r="AHE382" s="90"/>
      <c r="AHF382" s="90"/>
      <c r="AHG382" s="90"/>
      <c r="AHH382" s="90"/>
      <c r="AHI382" s="90"/>
      <c r="AHJ382" s="90"/>
      <c r="AHK382" s="90"/>
      <c r="AHL382" s="90"/>
      <c r="AHM382" s="90"/>
      <c r="AHN382" s="90"/>
      <c r="AHO382" s="90"/>
      <c r="AHP382" s="90"/>
      <c r="AHQ382" s="90"/>
      <c r="AHR382" s="90"/>
      <c r="AHS382" s="90"/>
      <c r="AHT382" s="90"/>
      <c r="AHU382" s="90"/>
      <c r="AHV382" s="90"/>
      <c r="AHW382" s="90"/>
      <c r="AHX382" s="90"/>
      <c r="AHY382" s="90"/>
      <c r="AHZ382" s="90"/>
      <c r="AIA382" s="90"/>
      <c r="AIB382" s="90"/>
      <c r="AIC382" s="90"/>
      <c r="AID382" s="90"/>
      <c r="AIE382" s="90"/>
      <c r="AIF382" s="90"/>
      <c r="AIG382" s="90"/>
      <c r="AIH382" s="90"/>
      <c r="AII382" s="90"/>
      <c r="AIJ382" s="90"/>
      <c r="AIK382" s="90"/>
      <c r="AIL382" s="90"/>
      <c r="AIM382" s="90"/>
      <c r="AIN382" s="90"/>
      <c r="AIO382" s="90"/>
      <c r="AIP382" s="90"/>
      <c r="AIQ382" s="90"/>
      <c r="AIR382" s="90"/>
      <c r="AIS382" s="90"/>
      <c r="AIT382" s="90"/>
      <c r="AIU382" s="90"/>
      <c r="AIV382" s="90"/>
      <c r="AIW382" s="90"/>
      <c r="AIX382" s="90"/>
      <c r="AIY382" s="90"/>
      <c r="AIZ382" s="90"/>
      <c r="AJA382" s="90"/>
      <c r="AJB382" s="90"/>
      <c r="AJC382" s="90"/>
      <c r="AJD382" s="90"/>
      <c r="AJE382" s="90"/>
      <c r="AJF382" s="90"/>
      <c r="AJG382" s="90"/>
      <c r="AJH382" s="90"/>
      <c r="AJI382" s="90"/>
      <c r="AJJ382" s="90"/>
      <c r="AJK382" s="90"/>
      <c r="AJL382" s="90"/>
      <c r="AJM382" s="90"/>
      <c r="AJN382" s="90"/>
      <c r="AJO382" s="90"/>
      <c r="AJP382" s="90"/>
      <c r="AJQ382" s="90"/>
      <c r="AJR382" s="90"/>
      <c r="AJS382" s="90"/>
      <c r="AJT382" s="90"/>
      <c r="AJU382" s="90"/>
      <c r="AJV382" s="90"/>
      <c r="AJW382" s="90"/>
      <c r="AJX382" s="90"/>
      <c r="AJY382" s="90"/>
      <c r="AJZ382" s="90"/>
      <c r="AKA382" s="90"/>
      <c r="AKB382" s="90"/>
      <c r="AKC382" s="90"/>
      <c r="AKD382" s="90"/>
      <c r="AKE382" s="90"/>
      <c r="AKF382" s="90"/>
      <c r="AKG382" s="90"/>
      <c r="AKH382" s="90"/>
      <c r="AKI382" s="90"/>
      <c r="AKJ382" s="90"/>
      <c r="AKK382" s="90"/>
      <c r="AKL382" s="90"/>
      <c r="AKM382" s="90"/>
      <c r="AKN382" s="90"/>
      <c r="AKO382" s="90"/>
      <c r="AKP382" s="90"/>
      <c r="AKQ382" s="90"/>
      <c r="AKR382" s="90"/>
      <c r="AKS382" s="90"/>
      <c r="AKT382" s="90"/>
      <c r="AKU382" s="90"/>
      <c r="AKV382" s="90"/>
      <c r="AKW382" s="90"/>
      <c r="AKX382" s="90"/>
      <c r="AKY382" s="90"/>
      <c r="AKZ382" s="90"/>
      <c r="ALA382" s="90"/>
      <c r="ALB382" s="90"/>
      <c r="ALC382" s="90"/>
      <c r="ALD382" s="90"/>
      <c r="ALE382" s="90"/>
      <c r="ALF382" s="90"/>
      <c r="ALG382" s="90"/>
      <c r="ALH382" s="90"/>
      <c r="ALI382" s="90"/>
      <c r="ALJ382" s="90"/>
      <c r="ALK382" s="90"/>
      <c r="ALL382" s="90"/>
      <c r="ALM382" s="90"/>
      <c r="ALN382" s="90"/>
      <c r="ALO382" s="90"/>
      <c r="ALP382" s="90"/>
      <c r="ALQ382" s="90"/>
      <c r="ALR382" s="90"/>
      <c r="ALS382" s="90"/>
      <c r="ALT382" s="90"/>
      <c r="ALU382" s="90"/>
      <c r="ALV382" s="90"/>
      <c r="ALW382" s="90"/>
      <c r="ALX382" s="90"/>
      <c r="ALY382" s="90"/>
      <c r="ALZ382" s="90"/>
      <c r="AMA382" s="90"/>
      <c r="AMB382" s="90"/>
      <c r="AMC382" s="90"/>
      <c r="AMD382" s="90"/>
      <c r="AME382" s="90"/>
      <c r="AMF382" s="90"/>
      <c r="AMG382" s="90"/>
      <c r="AMH382" s="90"/>
      <c r="AMI382" s="90"/>
    </row>
    <row r="383" spans="1:1023" ht="99.75" customHeight="1" x14ac:dyDescent="0.3">
      <c r="A383" s="500">
        <v>130</v>
      </c>
      <c r="B383" s="481" t="s">
        <v>712</v>
      </c>
      <c r="C383" s="367"/>
      <c r="D383" s="481" t="s">
        <v>1303</v>
      </c>
      <c r="E383" s="481" t="s">
        <v>1304</v>
      </c>
      <c r="F383" s="427"/>
      <c r="G383" s="367"/>
      <c r="H383" s="416"/>
      <c r="I383" s="498"/>
      <c r="J383" s="136" t="s">
        <v>735</v>
      </c>
      <c r="K383" s="115" t="s">
        <v>1905</v>
      </c>
      <c r="L383" s="369"/>
      <c r="M383" s="419"/>
      <c r="N383" s="374"/>
      <c r="O383" s="369"/>
      <c r="P383" s="391"/>
      <c r="Q383" s="385"/>
      <c r="R383" s="393"/>
      <c r="S383" s="394"/>
      <c r="T383" s="385"/>
      <c r="U383" s="386"/>
      <c r="V383" s="136" t="s">
        <v>112</v>
      </c>
      <c r="W383" s="116" t="s">
        <v>1906</v>
      </c>
      <c r="X383" s="117" t="s">
        <v>1907</v>
      </c>
      <c r="Y383" s="118" t="s">
        <v>94</v>
      </c>
      <c r="Z383" s="116" t="s">
        <v>1903</v>
      </c>
      <c r="AA383" s="120" t="str">
        <f t="shared" si="454"/>
        <v>Probabilidad</v>
      </c>
      <c r="AB383" s="121" t="s">
        <v>727</v>
      </c>
      <c r="AC383" s="121" t="s">
        <v>728</v>
      </c>
      <c r="AD383" s="122" t="str">
        <f t="shared" si="452"/>
        <v>40%</v>
      </c>
      <c r="AE383" s="121" t="s">
        <v>954</v>
      </c>
      <c r="AF383" s="121" t="s">
        <v>730</v>
      </c>
      <c r="AG383" s="121" t="s">
        <v>731</v>
      </c>
      <c r="AH383" s="123">
        <f>IFERROR(IF(AND(AA382="Probabilidad",AA383="Probabilidad"),(AI382-(+AI382*AD383)),IF(AND(AA383="Probabilidad",AA382="Impacto"),(AI382-(+AI382*AD383)),IF(AA383="Impacto",AI382,""))),"")</f>
        <v>0.216</v>
      </c>
      <c r="AI383" s="122">
        <f t="shared" si="453"/>
        <v>0.216</v>
      </c>
      <c r="AJ383" s="387"/>
      <c r="AK383" s="388"/>
      <c r="AL383" s="124">
        <f t="shared" ref="AL383:AL388" si="523">IFERROR(IF(AND(AA382="Impacto",AA383="Impacto"),(AL382-(+AL382*AD383)),IF(AND(AA383="Impacto",AA382="Probabilidad"),(AL382-(+AL382*AD383)),IF(AA383="Probabilidad",AL382,""))),"")</f>
        <v>0.4</v>
      </c>
      <c r="AM383" s="389"/>
      <c r="AN383" s="388"/>
      <c r="AO383" s="384"/>
      <c r="AP383" s="367"/>
      <c r="AQ383" s="120" t="s">
        <v>118</v>
      </c>
      <c r="AR383" s="134" t="s">
        <v>94</v>
      </c>
      <c r="AS383" s="134" t="s">
        <v>94</v>
      </c>
      <c r="AT383" s="134" t="s">
        <v>94</v>
      </c>
      <c r="AU383" s="134" t="s">
        <v>94</v>
      </c>
      <c r="AV383" s="371"/>
      <c r="AW383" s="142" t="s">
        <v>112</v>
      </c>
      <c r="AX383" s="253" t="s">
        <v>2866</v>
      </c>
      <c r="AY383" s="273" t="s">
        <v>3718</v>
      </c>
      <c r="AZ383" s="273" t="s">
        <v>3719</v>
      </c>
      <c r="BA383" s="143" t="s">
        <v>118</v>
      </c>
      <c r="BB383" s="128"/>
      <c r="BC383" s="128"/>
      <c r="BD383" s="128"/>
      <c r="BE383" s="373"/>
      <c r="BF383" s="374"/>
      <c r="BG383" s="374"/>
      <c r="BH383" s="199"/>
      <c r="BI383" s="501"/>
      <c r="AMI383" s="86"/>
    </row>
    <row r="384" spans="1:1023" ht="79.5" customHeight="1" x14ac:dyDescent="0.3">
      <c r="A384" s="500">
        <v>130</v>
      </c>
      <c r="B384" s="481" t="s">
        <v>712</v>
      </c>
      <c r="C384" s="367"/>
      <c r="D384" s="481" t="s">
        <v>1303</v>
      </c>
      <c r="E384" s="481" t="s">
        <v>1304</v>
      </c>
      <c r="F384" s="427"/>
      <c r="G384" s="367"/>
      <c r="H384" s="416"/>
      <c r="I384" s="498"/>
      <c r="J384" s="136" t="s">
        <v>741</v>
      </c>
      <c r="K384" s="115" t="s">
        <v>1908</v>
      </c>
      <c r="L384" s="369"/>
      <c r="M384" s="419"/>
      <c r="N384" s="374"/>
      <c r="O384" s="369"/>
      <c r="P384" s="391"/>
      <c r="Q384" s="385"/>
      <c r="R384" s="393"/>
      <c r="S384" s="394"/>
      <c r="T384" s="385"/>
      <c r="U384" s="386"/>
      <c r="V384" s="136" t="s">
        <v>124</v>
      </c>
      <c r="W384" s="116" t="s">
        <v>1909</v>
      </c>
      <c r="X384" s="117" t="s">
        <v>1910</v>
      </c>
      <c r="Y384" s="118" t="s">
        <v>94</v>
      </c>
      <c r="Z384" s="116" t="s">
        <v>1903</v>
      </c>
      <c r="AA384" s="120" t="str">
        <f t="shared" si="454"/>
        <v>Probabilidad</v>
      </c>
      <c r="AB384" s="121" t="s">
        <v>727</v>
      </c>
      <c r="AC384" s="121" t="s">
        <v>728</v>
      </c>
      <c r="AD384" s="122" t="str">
        <f t="shared" si="452"/>
        <v>40%</v>
      </c>
      <c r="AE384" s="121" t="s">
        <v>954</v>
      </c>
      <c r="AF384" s="121" t="s">
        <v>730</v>
      </c>
      <c r="AG384" s="121" t="s">
        <v>731</v>
      </c>
      <c r="AH384" s="123">
        <f t="shared" ref="AH384:AH388" si="524">IFERROR(IF(AND(AA383="Probabilidad",AA384="Probabilidad"),(AI383-(+AI383*AD384)),IF(AND(AA384="Probabilidad",AA383="Impacto"),(AI383-(+AI383*AD384)),IF(AA384="Impacto",AI383,""))),"")</f>
        <v>0.12959999999999999</v>
      </c>
      <c r="AI384" s="122">
        <f t="shared" si="453"/>
        <v>0.12959999999999999</v>
      </c>
      <c r="AJ384" s="387"/>
      <c r="AK384" s="388"/>
      <c r="AL384" s="124">
        <f t="shared" si="523"/>
        <v>0.4</v>
      </c>
      <c r="AM384" s="389"/>
      <c r="AN384" s="388"/>
      <c r="AO384" s="384"/>
      <c r="AP384" s="367"/>
      <c r="AQ384" s="120" t="s">
        <v>128</v>
      </c>
      <c r="AR384" s="134" t="s">
        <v>94</v>
      </c>
      <c r="AS384" s="134" t="s">
        <v>94</v>
      </c>
      <c r="AT384" s="134" t="s">
        <v>94</v>
      </c>
      <c r="AU384" s="134" t="s">
        <v>94</v>
      </c>
      <c r="AV384" s="371"/>
      <c r="AW384" s="142" t="s">
        <v>124</v>
      </c>
      <c r="AX384" s="253" t="s">
        <v>2866</v>
      </c>
      <c r="AY384" s="273" t="s">
        <v>3718</v>
      </c>
      <c r="AZ384" s="273" t="s">
        <v>3719</v>
      </c>
      <c r="BA384" s="143" t="s">
        <v>128</v>
      </c>
      <c r="BB384" s="128"/>
      <c r="BC384" s="128"/>
      <c r="BD384" s="128"/>
      <c r="BE384" s="373"/>
      <c r="BF384" s="374"/>
      <c r="BG384" s="374"/>
      <c r="BH384" s="199"/>
      <c r="BI384" s="501"/>
      <c r="AMI384" s="86"/>
    </row>
    <row r="385" spans="1:1023" ht="90" customHeight="1" x14ac:dyDescent="0.3">
      <c r="A385" s="500">
        <v>130</v>
      </c>
      <c r="B385" s="481" t="s">
        <v>712</v>
      </c>
      <c r="C385" s="367"/>
      <c r="D385" s="481" t="s">
        <v>1303</v>
      </c>
      <c r="E385" s="481" t="s">
        <v>1304</v>
      </c>
      <c r="F385" s="427"/>
      <c r="G385" s="367"/>
      <c r="H385" s="416"/>
      <c r="I385" s="498"/>
      <c r="J385" s="136" t="s">
        <v>749</v>
      </c>
      <c r="K385" s="115" t="s">
        <v>1911</v>
      </c>
      <c r="L385" s="369"/>
      <c r="M385" s="419"/>
      <c r="N385" s="374"/>
      <c r="O385" s="369"/>
      <c r="P385" s="391"/>
      <c r="Q385" s="385"/>
      <c r="R385" s="393"/>
      <c r="S385" s="394"/>
      <c r="T385" s="385"/>
      <c r="U385" s="386"/>
      <c r="V385" s="136" t="s">
        <v>131</v>
      </c>
      <c r="W385" s="116" t="s">
        <v>1912</v>
      </c>
      <c r="X385" s="117" t="s">
        <v>1913</v>
      </c>
      <c r="Y385" s="118" t="s">
        <v>94</v>
      </c>
      <c r="Z385" s="116" t="s">
        <v>1903</v>
      </c>
      <c r="AA385" s="120" t="str">
        <f t="shared" si="454"/>
        <v>Probabilidad</v>
      </c>
      <c r="AB385" s="121" t="s">
        <v>740</v>
      </c>
      <c r="AC385" s="121" t="s">
        <v>728</v>
      </c>
      <c r="AD385" s="122" t="str">
        <f t="shared" si="452"/>
        <v>30%</v>
      </c>
      <c r="AE385" s="121" t="s">
        <v>954</v>
      </c>
      <c r="AF385" s="121" t="s">
        <v>730</v>
      </c>
      <c r="AG385" s="121" t="s">
        <v>731</v>
      </c>
      <c r="AH385" s="123">
        <f t="shared" si="524"/>
        <v>9.0719999999999995E-2</v>
      </c>
      <c r="AI385" s="122">
        <f t="shared" si="453"/>
        <v>9.0719999999999995E-2</v>
      </c>
      <c r="AJ385" s="387"/>
      <c r="AK385" s="388"/>
      <c r="AL385" s="124">
        <f t="shared" si="523"/>
        <v>0.4</v>
      </c>
      <c r="AM385" s="389"/>
      <c r="AN385" s="388"/>
      <c r="AO385" s="384"/>
      <c r="AP385" s="367"/>
      <c r="AQ385" s="120" t="s">
        <v>136</v>
      </c>
      <c r="AR385" s="134" t="s">
        <v>94</v>
      </c>
      <c r="AS385" s="134" t="s">
        <v>94</v>
      </c>
      <c r="AT385" s="134" t="s">
        <v>94</v>
      </c>
      <c r="AU385" s="134" t="s">
        <v>94</v>
      </c>
      <c r="AV385" s="371"/>
      <c r="AW385" s="142" t="s">
        <v>131</v>
      </c>
      <c r="AX385" s="253" t="s">
        <v>2866</v>
      </c>
      <c r="AY385" s="273" t="s">
        <v>3720</v>
      </c>
      <c r="AZ385" s="273" t="s">
        <v>3721</v>
      </c>
      <c r="BA385" s="143" t="s">
        <v>136</v>
      </c>
      <c r="BB385" s="128"/>
      <c r="BC385" s="128"/>
      <c r="BD385" s="128"/>
      <c r="BE385" s="373"/>
      <c r="BF385" s="374"/>
      <c r="BG385" s="374"/>
      <c r="BH385" s="199"/>
      <c r="BI385" s="501"/>
      <c r="AMI385" s="86"/>
    </row>
    <row r="386" spans="1:1023" ht="98.25" customHeight="1" x14ac:dyDescent="0.3">
      <c r="A386" s="500">
        <v>130</v>
      </c>
      <c r="B386" s="481" t="s">
        <v>712</v>
      </c>
      <c r="C386" s="367"/>
      <c r="D386" s="481" t="s">
        <v>1303</v>
      </c>
      <c r="E386" s="481" t="s">
        <v>1304</v>
      </c>
      <c r="F386" s="427"/>
      <c r="G386" s="367"/>
      <c r="H386" s="416"/>
      <c r="I386" s="498"/>
      <c r="J386" s="136" t="s">
        <v>756</v>
      </c>
      <c r="K386" s="115" t="s">
        <v>1914</v>
      </c>
      <c r="L386" s="369"/>
      <c r="M386" s="419"/>
      <c r="N386" s="374"/>
      <c r="O386" s="369"/>
      <c r="P386" s="391"/>
      <c r="Q386" s="385"/>
      <c r="R386" s="393"/>
      <c r="S386" s="394"/>
      <c r="T386" s="385"/>
      <c r="U386" s="386"/>
      <c r="V386" s="136" t="s">
        <v>139</v>
      </c>
      <c r="W386" s="116" t="s">
        <v>1915</v>
      </c>
      <c r="X386" s="117" t="s">
        <v>1916</v>
      </c>
      <c r="Y386" s="118" t="s">
        <v>94</v>
      </c>
      <c r="Z386" s="116" t="s">
        <v>1903</v>
      </c>
      <c r="AA386" s="120" t="str">
        <f t="shared" si="454"/>
        <v>Probabilidad</v>
      </c>
      <c r="AB386" s="121" t="s">
        <v>727</v>
      </c>
      <c r="AC386" s="121" t="s">
        <v>728</v>
      </c>
      <c r="AD386" s="122" t="str">
        <f t="shared" si="452"/>
        <v>40%</v>
      </c>
      <c r="AE386" s="121" t="s">
        <v>954</v>
      </c>
      <c r="AF386" s="121" t="s">
        <v>809</v>
      </c>
      <c r="AG386" s="121" t="s">
        <v>955</v>
      </c>
      <c r="AH386" s="123">
        <f t="shared" si="524"/>
        <v>5.4431999999999994E-2</v>
      </c>
      <c r="AI386" s="122">
        <f t="shared" si="453"/>
        <v>5.4431999999999994E-2</v>
      </c>
      <c r="AJ386" s="387"/>
      <c r="AK386" s="388"/>
      <c r="AL386" s="124">
        <f t="shared" si="523"/>
        <v>0.4</v>
      </c>
      <c r="AM386" s="389"/>
      <c r="AN386" s="388"/>
      <c r="AO386" s="384"/>
      <c r="AP386" s="367"/>
      <c r="AQ386" s="120" t="s">
        <v>145</v>
      </c>
      <c r="AR386" s="134" t="s">
        <v>94</v>
      </c>
      <c r="AS386" s="134" t="s">
        <v>94</v>
      </c>
      <c r="AT386" s="134" t="s">
        <v>94</v>
      </c>
      <c r="AU386" s="134" t="s">
        <v>94</v>
      </c>
      <c r="AV386" s="371"/>
      <c r="AW386" s="142" t="s">
        <v>139</v>
      </c>
      <c r="AX386" s="253" t="s">
        <v>2866</v>
      </c>
      <c r="AY386" s="273" t="s">
        <v>3722</v>
      </c>
      <c r="AZ386" s="273" t="s">
        <v>3723</v>
      </c>
      <c r="BA386" s="143" t="s">
        <v>145</v>
      </c>
      <c r="BB386" s="128"/>
      <c r="BC386" s="128"/>
      <c r="BD386" s="128"/>
      <c r="BE386" s="373"/>
      <c r="BF386" s="374"/>
      <c r="BG386" s="374"/>
      <c r="BH386" s="199"/>
      <c r="BI386" s="501"/>
      <c r="AMI386" s="86"/>
    </row>
    <row r="387" spans="1:1023" ht="84" customHeight="1" x14ac:dyDescent="0.3">
      <c r="A387" s="500">
        <v>130</v>
      </c>
      <c r="B387" s="481" t="s">
        <v>712</v>
      </c>
      <c r="C387" s="367"/>
      <c r="D387" s="481" t="s">
        <v>1303</v>
      </c>
      <c r="E387" s="481" t="s">
        <v>1304</v>
      </c>
      <c r="F387" s="427"/>
      <c r="G387" s="367"/>
      <c r="H387" s="416"/>
      <c r="I387" s="498"/>
      <c r="J387" s="136" t="s">
        <v>757</v>
      </c>
      <c r="K387" s="115"/>
      <c r="L387" s="369"/>
      <c r="M387" s="419"/>
      <c r="N387" s="374"/>
      <c r="O387" s="369"/>
      <c r="P387" s="391"/>
      <c r="Q387" s="385"/>
      <c r="R387" s="393"/>
      <c r="S387" s="394"/>
      <c r="T387" s="385"/>
      <c r="U387" s="386"/>
      <c r="V387" s="136" t="s">
        <v>150</v>
      </c>
      <c r="W387" s="116"/>
      <c r="X387" s="117"/>
      <c r="Y387" s="118"/>
      <c r="Z387" s="116"/>
      <c r="AA387" s="120" t="str">
        <f t="shared" si="454"/>
        <v/>
      </c>
      <c r="AB387" s="121"/>
      <c r="AC387" s="121"/>
      <c r="AD387" s="122" t="str">
        <f t="shared" si="452"/>
        <v/>
      </c>
      <c r="AE387" s="121"/>
      <c r="AF387" s="121"/>
      <c r="AG387" s="121"/>
      <c r="AH387" s="123" t="str">
        <f t="shared" si="524"/>
        <v/>
      </c>
      <c r="AI387" s="122" t="str">
        <f t="shared" si="453"/>
        <v/>
      </c>
      <c r="AJ387" s="387"/>
      <c r="AK387" s="388"/>
      <c r="AL387" s="124" t="str">
        <f t="shared" si="523"/>
        <v/>
      </c>
      <c r="AM387" s="389"/>
      <c r="AN387" s="388"/>
      <c r="AO387" s="384"/>
      <c r="AP387" s="367"/>
      <c r="AQ387" s="120" t="s">
        <v>155</v>
      </c>
      <c r="AR387" s="134"/>
      <c r="AS387" s="134"/>
      <c r="AT387" s="134"/>
      <c r="AU387" s="134"/>
      <c r="AV387" s="371"/>
      <c r="AW387" s="142" t="s">
        <v>150</v>
      </c>
      <c r="AX387" s="128"/>
      <c r="AY387" s="129"/>
      <c r="AZ387" s="130"/>
      <c r="BA387" s="143" t="s">
        <v>155</v>
      </c>
      <c r="BB387" s="128"/>
      <c r="BC387" s="128"/>
      <c r="BD387" s="128"/>
      <c r="BE387" s="373"/>
      <c r="BF387" s="374"/>
      <c r="BG387" s="374"/>
      <c r="BH387" s="199"/>
      <c r="BI387" s="501"/>
      <c r="AMI387" s="86"/>
    </row>
    <row r="388" spans="1:1023" ht="30" customHeight="1" x14ac:dyDescent="0.3">
      <c r="A388" s="500">
        <v>130</v>
      </c>
      <c r="B388" s="481" t="s">
        <v>712</v>
      </c>
      <c r="C388" s="367"/>
      <c r="D388" s="481" t="s">
        <v>1303</v>
      </c>
      <c r="E388" s="481" t="s">
        <v>1304</v>
      </c>
      <c r="F388" s="427"/>
      <c r="G388" s="367"/>
      <c r="H388" s="417"/>
      <c r="I388" s="499"/>
      <c r="J388" s="136" t="s">
        <v>758</v>
      </c>
      <c r="K388" s="115"/>
      <c r="L388" s="369"/>
      <c r="M388" s="420"/>
      <c r="N388" s="374"/>
      <c r="O388" s="369"/>
      <c r="P388" s="392"/>
      <c r="Q388" s="385"/>
      <c r="R388" s="393"/>
      <c r="S388" s="394"/>
      <c r="T388" s="385"/>
      <c r="U388" s="386"/>
      <c r="V388" s="136" t="s">
        <v>161</v>
      </c>
      <c r="W388" s="116"/>
      <c r="X388" s="117"/>
      <c r="Y388" s="118"/>
      <c r="Z388" s="116"/>
      <c r="AA388" s="120" t="str">
        <f t="shared" si="454"/>
        <v/>
      </c>
      <c r="AB388" s="121"/>
      <c r="AC388" s="121"/>
      <c r="AD388" s="122" t="str">
        <f t="shared" si="452"/>
        <v/>
      </c>
      <c r="AE388" s="121"/>
      <c r="AF388" s="121"/>
      <c r="AG388" s="121"/>
      <c r="AH388" s="123" t="str">
        <f t="shared" si="524"/>
        <v/>
      </c>
      <c r="AI388" s="122" t="str">
        <f t="shared" si="453"/>
        <v/>
      </c>
      <c r="AJ388" s="387"/>
      <c r="AK388" s="388"/>
      <c r="AL388" s="124" t="str">
        <f t="shared" si="523"/>
        <v/>
      </c>
      <c r="AM388" s="389"/>
      <c r="AN388" s="388"/>
      <c r="AO388" s="384"/>
      <c r="AP388" s="367"/>
      <c r="AQ388" s="120" t="s">
        <v>162</v>
      </c>
      <c r="AR388" s="119"/>
      <c r="AS388" s="119"/>
      <c r="AT388" s="126"/>
      <c r="AU388" s="119"/>
      <c r="AV388" s="372"/>
      <c r="AW388" s="142" t="s">
        <v>161</v>
      </c>
      <c r="AX388" s="128"/>
      <c r="AY388" s="129"/>
      <c r="AZ388" s="130"/>
      <c r="BA388" s="143" t="s">
        <v>162</v>
      </c>
      <c r="BB388" s="128"/>
      <c r="BC388" s="128"/>
      <c r="BD388" s="128"/>
      <c r="BE388" s="373"/>
      <c r="BF388" s="374"/>
      <c r="BG388" s="374"/>
      <c r="BH388" s="199"/>
      <c r="BI388" s="501"/>
      <c r="AMI388" s="86"/>
    </row>
    <row r="389" spans="1:1023" s="144" customFormat="1" ht="78" customHeight="1" x14ac:dyDescent="0.25">
      <c r="A389" s="429">
        <v>131</v>
      </c>
      <c r="B389" s="432" t="s">
        <v>712</v>
      </c>
      <c r="C389" s="367" t="s">
        <v>713</v>
      </c>
      <c r="D389" s="432" t="s">
        <v>185</v>
      </c>
      <c r="E389" s="432" t="s">
        <v>1598</v>
      </c>
      <c r="F389" s="427" t="s">
        <v>1599</v>
      </c>
      <c r="G389" s="367" t="s">
        <v>1917</v>
      </c>
      <c r="H389" s="415" t="str">
        <f>IF(B389="Seguridad_Información","Posibilidad de "&amp;C389&amp;"con "&amp;M389&amp;" "&amp;"por"&amp;" "&amp;I389&amp;" "&amp;"debido a"&amp;" "&amp;L389,"Posibilidad de"&amp;" "&amp;M389&amp;" "&amp;"por"&amp;" "&amp;I389&amp;" debido a"&amp;" "&amp;L389)</f>
        <v>Posibilidad de Afectación Económica y Reputacional por proyección Inadecuada de Conceptos Jurídicos debido a falta de claridad y completitud de la solicitud por parte de las áreas y/o interpretación errada de la norma.</v>
      </c>
      <c r="I389" s="497" t="s">
        <v>1918</v>
      </c>
      <c r="J389" s="136" t="s">
        <v>717</v>
      </c>
      <c r="K389" s="115" t="s">
        <v>1919</v>
      </c>
      <c r="L389" s="369" t="s">
        <v>1920</v>
      </c>
      <c r="M389" s="418" t="s">
        <v>763</v>
      </c>
      <c r="N389" s="373" t="s">
        <v>1921</v>
      </c>
      <c r="O389" s="369" t="s">
        <v>722</v>
      </c>
      <c r="P389" s="390" t="str">
        <f>IF(OR($O389=[3]Tabla_Probabilidad!$D$30,$O389=[3]Tabla_Probabilidad!$D$32,$O389=[3]Tabla_Probabilidad!$J$32),"Muy Baja",IF(OR($O389=[3]Tabla_Probabilidad!$E$30,$O389=[3]Tabla_Probabilidad!$E$32,$O389=[3]Tabla_Probabilidad!$K$32),"Baja",IF(OR($O389=[3]Tabla_Probabilidad!$F$30,$O389=[3]Tabla_Probabilidad!$F$32,$O389=[3]Tabla_Probabilidad!$L$32),"Media",IF(OR($O389=[3]Tabla_Probabilidad!$G$30,$O389=[3]Tabla_Probabilidad!$G$32,$O389=[3]Tabla_Probabilidad!$M$32),"Alta",IF(OR($O389=[3]Tabla_Probabilidad!$H$30,$O389=[3]Tabla_Probabilidad!$H$32,$O389=[3]Tabla_Probabilidad!$N$32),"Muy Alta","")))))</f>
        <v>Media</v>
      </c>
      <c r="Q389" s="385">
        <f t="shared" ref="Q389" si="525">IF(P389="","",IF(P389="Muy Baja",0.2,IF(P389="Baja",0.4,IF(P389="Media",0.6,IF(P389="Alta",0.8,IF(P389="Muy Alta",1,))))))</f>
        <v>0.6</v>
      </c>
      <c r="R389" s="393" t="s">
        <v>816</v>
      </c>
      <c r="S389" s="394" t="str">
        <f>IF(OR($R389=[3]Tabla_Impacto!$D$24,$R389=[3]Tabla_Impacto!$D$27,$R389=[3]Tabla_Impacto!$J$24,$R389=[3]Tabla_Impacto!$P$26,$R389=[3]Tabla_Impacto!$V$26,$R389=[3]Tabla_Impacto!$AB$26),"Leve",IF(OR($R389=[3]Tabla_Impacto!$E$24,$R389=[3]Tabla_Impacto!$E$27,$R389=[3]Tabla_Impacto!$K$24,$R389=[3]Tabla_Impacto!$Q$26,$R389=[3]Tabla_Impacto!$W$26,$R389=[3]Tabla_Impacto!$AC$26),"Menor",IF(OR($R389=[3]Tabla_Impacto!$F$24,$R389=[3]Tabla_Impacto!$F$27,$R389=[3]Tabla_Impacto!$L$24,$R389=[3]Tabla_Impacto!$R$26,$R389=[3]Tabla_Impacto!$X$26,$R389=[3]Tabla_Impacto!$AD$26),"Moderado",IF(OR($R389=[3]Tabla_Impacto!$G$24,$R389=[3]Tabla_Impacto!$G$27,$R389=[3]Tabla_Impacto!$M$24,$R389=[3]Tabla_Impacto!$S$26,$R389=[3]Tabla_Impacto!$Y$26,$R389=[3]Tabla_Impacto!$AE$26),"Mayor",IF(OR($R389=[3]Tabla_Impacto!$H$24,$R389=[3]Tabla_Impacto!$H$27,$R389=[3]Tabla_Impacto!$N$24,$R389=[3]Tabla_Impacto!$T$26,$R389=[3]Tabla_Impacto!$Z$26,$R389=[3]Tabla_Impacto!$AF$26),"Catastrófico","")))))</f>
        <v>Menor</v>
      </c>
      <c r="T389" s="385">
        <f t="shared" ref="T389" si="526">IF(S389="","",IF(S389="Leve",0.2,IF(S389="Menor",0.4,IF(S389="Moderado",0.6,IF(S389="Mayor",0.8,IF(S389="Catastrófico",1,))))))</f>
        <v>0.4</v>
      </c>
      <c r="U389" s="386" t="str">
        <f t="shared" ref="U389" si="527">IF(OR(AND(P389="Muy Baja",S389="Leve"),AND(P389="Muy Baja",S389="Menor"),AND(P389="Baja",S389="Leve")),"Bajo",IF(OR(AND(P389="Muy baja",S389="Moderado"),AND(P389="Baja",S389="Menor"),AND(P389="Baja",S389="Moderado"),AND(P389="Media",S389="Leve"),AND(P389="Media",S389="Menor"),AND(P389="Media",S389="Moderado"),AND(P389="Alta",S389="Leve"),AND(P389="Alta",S389="Menor")),"Moderado",IF(OR(AND(P389="Muy Baja",S389="Mayor"),AND(P389="Baja",S389="Mayor"),AND(P389="Media",S389="Mayor"),AND(P389="Alta",S389="Moderado"),AND(P389="Alta",S389="Mayor"),AND(P389="Muy Alta",S389="Leve"),AND(P389="Muy Alta",S389="Menor"),AND(P389="Muy Alta",S389="Moderado"),AND(P389="Muy Alta",S389="Mayor")),"Alto",IF(OR(AND(P389="Muy Baja",S389="Catastrófico"),AND(P389="Baja",S389="Catastrófico"),AND(P389="Media",S389="Catastrófico"),AND(P389="Alta",S389="Catastrófico"),AND(P389="Muy Alta",S389="Catastrófico")),"Extremo",""))))</f>
        <v>Moderado</v>
      </c>
      <c r="V389" s="136" t="s">
        <v>91</v>
      </c>
      <c r="W389" s="116" t="s">
        <v>1922</v>
      </c>
      <c r="X389" s="117" t="s">
        <v>1923</v>
      </c>
      <c r="Y389" s="118" t="s">
        <v>1924</v>
      </c>
      <c r="Z389" s="135" t="s">
        <v>195</v>
      </c>
      <c r="AA389" s="120" t="str">
        <f t="shared" si="454"/>
        <v>Probabilidad</v>
      </c>
      <c r="AB389" s="121" t="s">
        <v>727</v>
      </c>
      <c r="AC389" s="121" t="s">
        <v>728</v>
      </c>
      <c r="AD389" s="122" t="str">
        <f t="shared" si="452"/>
        <v>40%</v>
      </c>
      <c r="AE389" s="121" t="s">
        <v>729</v>
      </c>
      <c r="AF389" s="121" t="s">
        <v>730</v>
      </c>
      <c r="AG389" s="121" t="s">
        <v>731</v>
      </c>
      <c r="AH389" s="123">
        <f>IFERROR(IF(AA389="Probabilidad",(Q389-(+Q389*AD389)),IF(AA389="Impacto",Q389,"")),"")</f>
        <v>0.36</v>
      </c>
      <c r="AI389" s="122">
        <f t="shared" si="453"/>
        <v>0.36</v>
      </c>
      <c r="AJ389" s="387" t="str">
        <f t="shared" ref="AJ389" si="528">IFERROR(IF(AK389="","",IF(AK389&lt;=0.2,"Muy Baja",IF(AK389&lt;=0.4,"Baja",IF(AK389&lt;=0.6,"Media",IF(AK389&lt;=0.8,"Alta","Muy Alta"))))),"")</f>
        <v>Muy Baja</v>
      </c>
      <c r="AK389" s="388">
        <f t="shared" ref="AK389" si="529">IFERROR(LOOKUP(MAX(AI389:AI395)+1,(AI389:AI395)),"")</f>
        <v>0.12959999999999999</v>
      </c>
      <c r="AL389" s="124">
        <f>IFERROR(IF(AA389="Impacto",(T389-(+T389*AD389)),IF(AA389="Probabilidad",T389,"")),"")</f>
        <v>0.4</v>
      </c>
      <c r="AM389" s="389" t="str">
        <f t="shared" ref="AM389" si="530">IFERROR(IF(AN389="","",IF(AN389&lt;=0.2,"Leve",IF(AN389&lt;=0.4,"Menor",IF(AN389&lt;=0.6,"Moderado",IF(AN389&lt;=0.8,"Mayor","Catastrófico"))))),"")</f>
        <v>Menor</v>
      </c>
      <c r="AN389" s="388">
        <f t="shared" ref="AN389" si="531">IFERROR(LOOKUP(MAX(AL389:AL395)+1,(AL389:AL395)),"")</f>
        <v>0.4</v>
      </c>
      <c r="AO389" s="384" t="str">
        <f t="shared" ref="AO389" si="532">IFERROR(IF(OR(AND(AJ389="Muy Baja",AM389="Leve"),AND(AJ389="Muy Baja",AM389="Menor"),AND(AJ389="Baja",AM389="Leve")),"Bajo",IF(OR(AND(AJ389="Muy baja",AM389="Moderado"),AND(AJ389="Baja",AM389="Menor"),AND(AJ389="Baja",AM389="Moderado"),AND(AJ389="Media",AM389="Leve"),AND(AJ389="Media",AM389="Menor"),AND(AJ389="Media",AM389="Moderado"),AND(AJ389="Alta",AM389="Leve"),AND(AJ389="Alta",AM389="Menor")),"Moderado",IF(OR(AND(AJ389="Muy Baja",AM389="Mayor"),AND(AJ389="Baja",AM389="Mayor"),AND(AJ389="Media",AM389="Mayor"),AND(AJ389="Alta",AM389="Moderado"),AND(AJ389="Alta",AM389="Mayor"),AND(AJ389="Muy Alta",AM389="Leve"),AND(AJ389="Muy Alta",AM389="Menor"),AND(AJ389="Muy Alta",AM389="Moderado"),AND(AJ389="Muy Alta",AM389="Mayor")),"Alto",IF(OR(AND(AJ389="Muy Baja",AM389="Catastrófico"),AND(AJ389="Baja",AM389="Catastrófico"),AND(AJ389="Media",AM389="Catastrófico"),AND(AJ389="Alta",AM389="Catastrófico"),AND(AJ389="Muy Alta",AM389="Catastrófico")),"Extremo","")))),"")</f>
        <v>Bajo</v>
      </c>
      <c r="AP389" s="367" t="s">
        <v>821</v>
      </c>
      <c r="AQ389" s="120" t="s">
        <v>105</v>
      </c>
      <c r="AR389" s="134" t="s">
        <v>94</v>
      </c>
      <c r="AS389" s="134" t="s">
        <v>94</v>
      </c>
      <c r="AT389" s="134" t="s">
        <v>94</v>
      </c>
      <c r="AU389" s="134" t="s">
        <v>94</v>
      </c>
      <c r="AV389" s="370" t="s">
        <v>1925</v>
      </c>
      <c r="AW389" s="142" t="s">
        <v>91</v>
      </c>
      <c r="AX389" s="128"/>
      <c r="AY389" s="129" t="s">
        <v>2869</v>
      </c>
      <c r="AZ389" s="130"/>
      <c r="BA389" s="143" t="s">
        <v>105</v>
      </c>
      <c r="BB389" s="128"/>
      <c r="BC389" s="128"/>
      <c r="BD389" s="128"/>
      <c r="BE389" s="373" t="s">
        <v>2891</v>
      </c>
      <c r="BF389" s="374"/>
      <c r="BG389" s="374"/>
      <c r="BH389" s="131"/>
      <c r="BI389" s="90"/>
      <c r="BJ389" s="90"/>
      <c r="BK389" s="90"/>
      <c r="BL389" s="90"/>
      <c r="BM389" s="90"/>
      <c r="BN389" s="90"/>
      <c r="BO389" s="90"/>
      <c r="BP389" s="90"/>
      <c r="BQ389" s="90"/>
      <c r="BR389" s="90"/>
      <c r="BS389" s="90"/>
      <c r="BT389" s="90"/>
      <c r="BU389" s="90"/>
      <c r="BV389" s="90"/>
      <c r="BW389" s="90"/>
      <c r="BX389" s="90"/>
      <c r="BY389" s="90"/>
      <c r="BZ389" s="90"/>
      <c r="CA389" s="90"/>
      <c r="CB389" s="90"/>
      <c r="CC389" s="90"/>
      <c r="CD389" s="90"/>
      <c r="CE389" s="90"/>
      <c r="CF389" s="90"/>
      <c r="CG389" s="90"/>
      <c r="CH389" s="90"/>
      <c r="CI389" s="90"/>
      <c r="CJ389" s="90"/>
      <c r="CK389" s="90"/>
      <c r="CL389" s="90"/>
      <c r="CM389" s="90"/>
      <c r="CN389" s="90"/>
      <c r="CO389" s="90"/>
      <c r="CP389" s="90"/>
      <c r="CQ389" s="90"/>
      <c r="CR389" s="90"/>
      <c r="CS389" s="90"/>
      <c r="CT389" s="90"/>
      <c r="CU389" s="90"/>
      <c r="CV389" s="90"/>
      <c r="CW389" s="90"/>
      <c r="CX389" s="90"/>
      <c r="CY389" s="90"/>
      <c r="CZ389" s="90"/>
      <c r="DA389" s="90"/>
      <c r="DB389" s="90"/>
      <c r="DC389" s="90"/>
      <c r="DD389" s="90"/>
      <c r="DE389" s="90"/>
      <c r="DF389" s="90"/>
      <c r="DG389" s="90"/>
      <c r="DH389" s="90"/>
      <c r="DI389" s="90"/>
      <c r="DJ389" s="90"/>
      <c r="DK389" s="90"/>
      <c r="DL389" s="90"/>
      <c r="DM389" s="90"/>
      <c r="DN389" s="90"/>
      <c r="DO389" s="90"/>
      <c r="DP389" s="90"/>
      <c r="DQ389" s="90"/>
      <c r="DR389" s="90"/>
      <c r="DS389" s="90"/>
      <c r="DT389" s="90"/>
      <c r="DU389" s="90"/>
      <c r="DV389" s="90"/>
      <c r="DW389" s="90"/>
      <c r="DX389" s="90"/>
      <c r="DY389" s="90"/>
      <c r="DZ389" s="90"/>
      <c r="EA389" s="90"/>
      <c r="EB389" s="90"/>
      <c r="EC389" s="90"/>
      <c r="ED389" s="90"/>
      <c r="EE389" s="90"/>
      <c r="EF389" s="90"/>
      <c r="EG389" s="90"/>
      <c r="EH389" s="90"/>
      <c r="EI389" s="90"/>
      <c r="EJ389" s="90"/>
      <c r="EK389" s="90"/>
      <c r="EL389" s="90"/>
      <c r="EM389" s="90"/>
      <c r="EN389" s="90"/>
      <c r="EO389" s="90"/>
      <c r="EP389" s="90"/>
      <c r="EQ389" s="90"/>
      <c r="ER389" s="90"/>
      <c r="ES389" s="90"/>
      <c r="ET389" s="90"/>
      <c r="EU389" s="90"/>
      <c r="EV389" s="90"/>
      <c r="EW389" s="90"/>
      <c r="EX389" s="90"/>
      <c r="EY389" s="90"/>
      <c r="EZ389" s="90"/>
      <c r="FA389" s="90"/>
      <c r="FB389" s="90"/>
      <c r="FC389" s="90"/>
      <c r="FD389" s="90"/>
      <c r="FE389" s="90"/>
      <c r="FF389" s="90"/>
      <c r="FG389" s="90"/>
      <c r="FH389" s="90"/>
      <c r="FI389" s="90"/>
      <c r="FJ389" s="90"/>
      <c r="FK389" s="90"/>
      <c r="FL389" s="90"/>
      <c r="FM389" s="90"/>
      <c r="FN389" s="90"/>
      <c r="FO389" s="90"/>
      <c r="FP389" s="90"/>
      <c r="FQ389" s="90"/>
      <c r="FR389" s="90"/>
      <c r="FS389" s="90"/>
      <c r="FT389" s="90"/>
      <c r="FU389" s="90"/>
      <c r="FV389" s="90"/>
      <c r="FW389" s="90"/>
      <c r="FX389" s="90"/>
      <c r="FY389" s="90"/>
      <c r="FZ389" s="90"/>
      <c r="GA389" s="90"/>
      <c r="GB389" s="90"/>
      <c r="GC389" s="90"/>
      <c r="GD389" s="90"/>
      <c r="GE389" s="90"/>
      <c r="GF389" s="90"/>
      <c r="GG389" s="90"/>
      <c r="GH389" s="90"/>
      <c r="GI389" s="90"/>
      <c r="GJ389" s="90"/>
      <c r="GK389" s="90"/>
      <c r="GL389" s="90"/>
      <c r="GM389" s="90"/>
      <c r="GN389" s="90"/>
      <c r="GO389" s="90"/>
      <c r="GP389" s="90"/>
      <c r="GQ389" s="90"/>
      <c r="GR389" s="90"/>
      <c r="GS389" s="90"/>
      <c r="GT389" s="90"/>
      <c r="GU389" s="90"/>
      <c r="GV389" s="90"/>
      <c r="GW389" s="90"/>
      <c r="GX389" s="90"/>
      <c r="GY389" s="90"/>
      <c r="GZ389" s="90"/>
      <c r="HA389" s="90"/>
      <c r="HB389" s="90"/>
      <c r="HC389" s="90"/>
      <c r="HD389" s="90"/>
      <c r="HE389" s="90"/>
      <c r="HF389" s="90"/>
      <c r="HG389" s="90"/>
      <c r="HH389" s="90"/>
      <c r="HI389" s="90"/>
      <c r="HJ389" s="90"/>
      <c r="HK389" s="90"/>
      <c r="HL389" s="90"/>
      <c r="HM389" s="90"/>
      <c r="HN389" s="90"/>
      <c r="HO389" s="90"/>
      <c r="HP389" s="90"/>
      <c r="HQ389" s="90"/>
      <c r="HR389" s="90"/>
      <c r="HS389" s="90"/>
      <c r="HT389" s="90"/>
      <c r="HU389" s="90"/>
      <c r="HV389" s="90"/>
      <c r="HW389" s="90"/>
      <c r="HX389" s="90"/>
      <c r="HY389" s="90"/>
      <c r="HZ389" s="90"/>
      <c r="IA389" s="90"/>
      <c r="IB389" s="90"/>
      <c r="IC389" s="90"/>
      <c r="ID389" s="90"/>
      <c r="IE389" s="90"/>
      <c r="IF389" s="90"/>
      <c r="IG389" s="90"/>
      <c r="IH389" s="90"/>
      <c r="II389" s="90"/>
      <c r="IJ389" s="90"/>
      <c r="IK389" s="90"/>
      <c r="IL389" s="90"/>
      <c r="IM389" s="90"/>
      <c r="IN389" s="90"/>
      <c r="IO389" s="90"/>
      <c r="IP389" s="90"/>
      <c r="IQ389" s="90"/>
      <c r="IR389" s="90"/>
      <c r="IS389" s="90"/>
      <c r="IT389" s="90"/>
      <c r="IU389" s="90"/>
      <c r="IV389" s="90"/>
      <c r="IW389" s="90"/>
      <c r="IX389" s="90"/>
      <c r="IY389" s="90"/>
      <c r="IZ389" s="90"/>
      <c r="JA389" s="90"/>
      <c r="JB389" s="90"/>
      <c r="JC389" s="90"/>
      <c r="JD389" s="90"/>
      <c r="JE389" s="90"/>
      <c r="JF389" s="90"/>
      <c r="JG389" s="90"/>
      <c r="JH389" s="90"/>
      <c r="JI389" s="90"/>
      <c r="JJ389" s="90"/>
      <c r="JK389" s="90"/>
      <c r="JL389" s="90"/>
      <c r="JM389" s="90"/>
      <c r="JN389" s="90"/>
      <c r="JO389" s="90"/>
      <c r="JP389" s="90"/>
      <c r="JQ389" s="90"/>
      <c r="JR389" s="90"/>
      <c r="JS389" s="90"/>
      <c r="JT389" s="90"/>
      <c r="JU389" s="90"/>
      <c r="JV389" s="90"/>
      <c r="JW389" s="90"/>
      <c r="JX389" s="90"/>
      <c r="JY389" s="90"/>
      <c r="JZ389" s="90"/>
      <c r="KA389" s="90"/>
      <c r="KB389" s="90"/>
      <c r="KC389" s="90"/>
      <c r="KD389" s="90"/>
      <c r="KE389" s="90"/>
      <c r="KF389" s="90"/>
      <c r="KG389" s="90"/>
      <c r="KH389" s="90"/>
      <c r="KI389" s="90"/>
      <c r="KJ389" s="90"/>
      <c r="KK389" s="90"/>
      <c r="KL389" s="90"/>
      <c r="KM389" s="90"/>
      <c r="KN389" s="90"/>
      <c r="KO389" s="90"/>
      <c r="KP389" s="90"/>
      <c r="KQ389" s="90"/>
      <c r="KR389" s="90"/>
      <c r="KS389" s="90"/>
      <c r="KT389" s="90"/>
      <c r="KU389" s="90"/>
      <c r="KV389" s="90"/>
      <c r="KW389" s="90"/>
      <c r="KX389" s="90"/>
      <c r="KY389" s="90"/>
      <c r="KZ389" s="90"/>
      <c r="LA389" s="90"/>
      <c r="LB389" s="90"/>
      <c r="LC389" s="90"/>
      <c r="LD389" s="90"/>
      <c r="LE389" s="90"/>
      <c r="LF389" s="90"/>
      <c r="LG389" s="90"/>
      <c r="LH389" s="90"/>
      <c r="LI389" s="90"/>
      <c r="LJ389" s="90"/>
      <c r="LK389" s="90"/>
      <c r="LL389" s="90"/>
      <c r="LM389" s="90"/>
      <c r="LN389" s="90"/>
      <c r="LO389" s="90"/>
      <c r="LP389" s="90"/>
      <c r="LQ389" s="90"/>
      <c r="LR389" s="90"/>
      <c r="LS389" s="90"/>
      <c r="LT389" s="90"/>
      <c r="LU389" s="90"/>
      <c r="LV389" s="90"/>
      <c r="LW389" s="90"/>
      <c r="LX389" s="90"/>
      <c r="LY389" s="90"/>
      <c r="LZ389" s="90"/>
      <c r="MA389" s="90"/>
      <c r="MB389" s="90"/>
      <c r="MC389" s="90"/>
      <c r="MD389" s="90"/>
      <c r="ME389" s="90"/>
      <c r="MF389" s="90"/>
      <c r="MG389" s="90"/>
      <c r="MH389" s="90"/>
      <c r="MI389" s="90"/>
      <c r="MJ389" s="90"/>
      <c r="MK389" s="90"/>
      <c r="ML389" s="90"/>
      <c r="MM389" s="90"/>
      <c r="MN389" s="90"/>
      <c r="MO389" s="90"/>
      <c r="MP389" s="90"/>
      <c r="MQ389" s="90"/>
      <c r="MR389" s="90"/>
      <c r="MS389" s="90"/>
      <c r="MT389" s="90"/>
      <c r="MU389" s="90"/>
      <c r="MV389" s="90"/>
      <c r="MW389" s="90"/>
      <c r="MX389" s="90"/>
      <c r="MY389" s="90"/>
      <c r="MZ389" s="90"/>
      <c r="NA389" s="90"/>
      <c r="NB389" s="90"/>
      <c r="NC389" s="90"/>
      <c r="ND389" s="90"/>
      <c r="NE389" s="90"/>
      <c r="NF389" s="90"/>
      <c r="NG389" s="90"/>
      <c r="NH389" s="90"/>
      <c r="NI389" s="90"/>
      <c r="NJ389" s="90"/>
      <c r="NK389" s="90"/>
      <c r="NL389" s="90"/>
      <c r="NM389" s="90"/>
      <c r="NN389" s="90"/>
      <c r="NO389" s="90"/>
      <c r="NP389" s="90"/>
      <c r="NQ389" s="90"/>
      <c r="NR389" s="90"/>
      <c r="NS389" s="90"/>
      <c r="NT389" s="90"/>
      <c r="NU389" s="90"/>
      <c r="NV389" s="90"/>
      <c r="NW389" s="90"/>
      <c r="NX389" s="90"/>
      <c r="NY389" s="90"/>
      <c r="NZ389" s="90"/>
      <c r="OA389" s="90"/>
      <c r="OB389" s="90"/>
      <c r="OC389" s="90"/>
      <c r="OD389" s="90"/>
      <c r="OE389" s="90"/>
      <c r="OF389" s="90"/>
      <c r="OG389" s="90"/>
      <c r="OH389" s="90"/>
      <c r="OI389" s="90"/>
      <c r="OJ389" s="90"/>
      <c r="OK389" s="90"/>
      <c r="OL389" s="90"/>
      <c r="OM389" s="90"/>
      <c r="ON389" s="90"/>
      <c r="OO389" s="90"/>
      <c r="OP389" s="90"/>
      <c r="OQ389" s="90"/>
      <c r="OR389" s="90"/>
      <c r="OS389" s="90"/>
      <c r="OT389" s="90"/>
      <c r="OU389" s="90"/>
      <c r="OV389" s="90"/>
      <c r="OW389" s="90"/>
      <c r="OX389" s="90"/>
      <c r="OY389" s="90"/>
      <c r="OZ389" s="90"/>
      <c r="PA389" s="90"/>
      <c r="PB389" s="90"/>
      <c r="PC389" s="90"/>
      <c r="PD389" s="90"/>
      <c r="PE389" s="90"/>
      <c r="PF389" s="90"/>
      <c r="PG389" s="90"/>
      <c r="PH389" s="90"/>
      <c r="PI389" s="90"/>
      <c r="PJ389" s="90"/>
      <c r="PK389" s="90"/>
      <c r="PL389" s="90"/>
      <c r="PM389" s="90"/>
      <c r="PN389" s="90"/>
      <c r="PO389" s="90"/>
      <c r="PP389" s="90"/>
      <c r="PQ389" s="90"/>
      <c r="PR389" s="90"/>
      <c r="PS389" s="90"/>
      <c r="PT389" s="90"/>
      <c r="PU389" s="90"/>
      <c r="PV389" s="90"/>
      <c r="PW389" s="90"/>
      <c r="PX389" s="90"/>
      <c r="PY389" s="90"/>
      <c r="PZ389" s="90"/>
      <c r="QA389" s="90"/>
      <c r="QB389" s="90"/>
      <c r="QC389" s="90"/>
      <c r="QD389" s="90"/>
      <c r="QE389" s="90"/>
      <c r="QF389" s="90"/>
      <c r="QG389" s="90"/>
      <c r="QH389" s="90"/>
      <c r="QI389" s="90"/>
      <c r="QJ389" s="90"/>
      <c r="QK389" s="90"/>
      <c r="QL389" s="90"/>
      <c r="QM389" s="90"/>
      <c r="QN389" s="90"/>
      <c r="QO389" s="90"/>
      <c r="QP389" s="90"/>
      <c r="QQ389" s="90"/>
      <c r="QR389" s="90"/>
      <c r="QS389" s="90"/>
      <c r="QT389" s="90"/>
      <c r="QU389" s="90"/>
      <c r="QV389" s="90"/>
      <c r="QW389" s="90"/>
      <c r="QX389" s="90"/>
      <c r="QY389" s="90"/>
      <c r="QZ389" s="90"/>
      <c r="RA389" s="90"/>
      <c r="RB389" s="90"/>
      <c r="RC389" s="90"/>
      <c r="RD389" s="90"/>
      <c r="RE389" s="90"/>
      <c r="RF389" s="90"/>
      <c r="RG389" s="90"/>
      <c r="RH389" s="90"/>
      <c r="RI389" s="90"/>
      <c r="RJ389" s="90"/>
      <c r="RK389" s="90"/>
      <c r="RL389" s="90"/>
      <c r="RM389" s="90"/>
      <c r="RN389" s="90"/>
      <c r="RO389" s="90"/>
      <c r="RP389" s="90"/>
      <c r="RQ389" s="90"/>
      <c r="RR389" s="90"/>
      <c r="RS389" s="90"/>
      <c r="RT389" s="90"/>
      <c r="RU389" s="90"/>
      <c r="RV389" s="90"/>
      <c r="RW389" s="90"/>
      <c r="RX389" s="90"/>
      <c r="RY389" s="90"/>
      <c r="RZ389" s="90"/>
      <c r="SA389" s="90"/>
      <c r="SB389" s="90"/>
      <c r="SC389" s="90"/>
      <c r="SD389" s="90"/>
      <c r="SE389" s="90"/>
      <c r="SF389" s="90"/>
      <c r="SG389" s="90"/>
      <c r="SH389" s="90"/>
      <c r="SI389" s="90"/>
      <c r="SJ389" s="90"/>
      <c r="SK389" s="90"/>
      <c r="SL389" s="90"/>
      <c r="SM389" s="90"/>
      <c r="SN389" s="90"/>
      <c r="SO389" s="90"/>
      <c r="SP389" s="90"/>
      <c r="SQ389" s="90"/>
      <c r="SR389" s="90"/>
      <c r="SS389" s="90"/>
      <c r="ST389" s="90"/>
      <c r="SU389" s="90"/>
      <c r="SV389" s="90"/>
      <c r="SW389" s="90"/>
      <c r="SX389" s="90"/>
      <c r="SY389" s="90"/>
      <c r="SZ389" s="90"/>
      <c r="TA389" s="90"/>
      <c r="TB389" s="90"/>
      <c r="TC389" s="90"/>
      <c r="TD389" s="90"/>
      <c r="TE389" s="90"/>
      <c r="TF389" s="90"/>
      <c r="TG389" s="90"/>
      <c r="TH389" s="90"/>
      <c r="TI389" s="90"/>
      <c r="TJ389" s="90"/>
      <c r="TK389" s="90"/>
      <c r="TL389" s="90"/>
      <c r="TM389" s="90"/>
      <c r="TN389" s="90"/>
      <c r="TO389" s="90"/>
      <c r="TP389" s="90"/>
      <c r="TQ389" s="90"/>
      <c r="TR389" s="90"/>
      <c r="TS389" s="90"/>
      <c r="TT389" s="90"/>
      <c r="TU389" s="90"/>
      <c r="TV389" s="90"/>
      <c r="TW389" s="90"/>
      <c r="TX389" s="90"/>
      <c r="TY389" s="90"/>
      <c r="TZ389" s="90"/>
      <c r="UA389" s="90"/>
      <c r="UB389" s="90"/>
      <c r="UC389" s="90"/>
      <c r="UD389" s="90"/>
      <c r="UE389" s="90"/>
      <c r="UF389" s="90"/>
      <c r="UG389" s="90"/>
      <c r="UH389" s="90"/>
      <c r="UI389" s="90"/>
      <c r="UJ389" s="90"/>
      <c r="UK389" s="90"/>
      <c r="UL389" s="90"/>
      <c r="UM389" s="90"/>
      <c r="UN389" s="90"/>
      <c r="UO389" s="90"/>
      <c r="UP389" s="90"/>
      <c r="UQ389" s="90"/>
      <c r="UR389" s="90"/>
      <c r="US389" s="90"/>
      <c r="UT389" s="90"/>
      <c r="UU389" s="90"/>
      <c r="UV389" s="90"/>
      <c r="UW389" s="90"/>
      <c r="UX389" s="90"/>
      <c r="UY389" s="90"/>
      <c r="UZ389" s="90"/>
      <c r="VA389" s="90"/>
      <c r="VB389" s="90"/>
      <c r="VC389" s="90"/>
      <c r="VD389" s="90"/>
      <c r="VE389" s="90"/>
      <c r="VF389" s="90"/>
      <c r="VG389" s="90"/>
      <c r="VH389" s="90"/>
      <c r="VI389" s="90"/>
      <c r="VJ389" s="90"/>
      <c r="VK389" s="90"/>
      <c r="VL389" s="90"/>
      <c r="VM389" s="90"/>
      <c r="VN389" s="90"/>
      <c r="VO389" s="90"/>
      <c r="VP389" s="90"/>
      <c r="VQ389" s="90"/>
      <c r="VR389" s="90"/>
      <c r="VS389" s="90"/>
      <c r="VT389" s="90"/>
      <c r="VU389" s="90"/>
      <c r="VV389" s="90"/>
      <c r="VW389" s="90"/>
      <c r="VX389" s="90"/>
      <c r="VY389" s="90"/>
      <c r="VZ389" s="90"/>
      <c r="WA389" s="90"/>
      <c r="WB389" s="90"/>
      <c r="WC389" s="90"/>
      <c r="WD389" s="90"/>
      <c r="WE389" s="90"/>
      <c r="WF389" s="90"/>
      <c r="WG389" s="90"/>
      <c r="WH389" s="90"/>
      <c r="WI389" s="90"/>
      <c r="WJ389" s="90"/>
      <c r="WK389" s="90"/>
      <c r="WL389" s="90"/>
      <c r="WM389" s="90"/>
      <c r="WN389" s="90"/>
      <c r="WO389" s="90"/>
      <c r="WP389" s="90"/>
      <c r="WQ389" s="90"/>
      <c r="WR389" s="90"/>
      <c r="WS389" s="90"/>
      <c r="WT389" s="90"/>
      <c r="WU389" s="90"/>
      <c r="WV389" s="90"/>
      <c r="WW389" s="90"/>
      <c r="WX389" s="90"/>
      <c r="WY389" s="90"/>
      <c r="WZ389" s="90"/>
      <c r="XA389" s="90"/>
      <c r="XB389" s="90"/>
      <c r="XC389" s="90"/>
      <c r="XD389" s="90"/>
      <c r="XE389" s="90"/>
      <c r="XF389" s="90"/>
      <c r="XG389" s="90"/>
      <c r="XH389" s="90"/>
      <c r="XI389" s="90"/>
      <c r="XJ389" s="90"/>
      <c r="XK389" s="90"/>
      <c r="XL389" s="90"/>
      <c r="XM389" s="90"/>
      <c r="XN389" s="90"/>
      <c r="XO389" s="90"/>
      <c r="XP389" s="90"/>
      <c r="XQ389" s="90"/>
      <c r="XR389" s="90"/>
      <c r="XS389" s="90"/>
      <c r="XT389" s="90"/>
      <c r="XU389" s="90"/>
      <c r="XV389" s="90"/>
      <c r="XW389" s="90"/>
      <c r="XX389" s="90"/>
      <c r="XY389" s="90"/>
      <c r="XZ389" s="90"/>
      <c r="YA389" s="90"/>
      <c r="YB389" s="90"/>
      <c r="YC389" s="90"/>
      <c r="YD389" s="90"/>
      <c r="YE389" s="90"/>
      <c r="YF389" s="90"/>
      <c r="YG389" s="90"/>
      <c r="YH389" s="90"/>
      <c r="YI389" s="90"/>
      <c r="YJ389" s="90"/>
      <c r="YK389" s="90"/>
      <c r="YL389" s="90"/>
      <c r="YM389" s="90"/>
      <c r="YN389" s="90"/>
      <c r="YO389" s="90"/>
      <c r="YP389" s="90"/>
      <c r="YQ389" s="90"/>
      <c r="YR389" s="90"/>
      <c r="YS389" s="90"/>
      <c r="YT389" s="90"/>
      <c r="YU389" s="90"/>
      <c r="YV389" s="90"/>
      <c r="YW389" s="90"/>
      <c r="YX389" s="90"/>
      <c r="YY389" s="90"/>
      <c r="YZ389" s="90"/>
      <c r="ZA389" s="90"/>
      <c r="ZB389" s="90"/>
      <c r="ZC389" s="90"/>
      <c r="ZD389" s="90"/>
      <c r="ZE389" s="90"/>
      <c r="ZF389" s="90"/>
      <c r="ZG389" s="90"/>
      <c r="ZH389" s="90"/>
      <c r="ZI389" s="90"/>
      <c r="ZJ389" s="90"/>
      <c r="ZK389" s="90"/>
      <c r="ZL389" s="90"/>
      <c r="ZM389" s="90"/>
      <c r="ZN389" s="90"/>
      <c r="ZO389" s="90"/>
      <c r="ZP389" s="90"/>
      <c r="ZQ389" s="90"/>
      <c r="ZR389" s="90"/>
      <c r="ZS389" s="90"/>
      <c r="ZT389" s="90"/>
      <c r="ZU389" s="90"/>
      <c r="ZV389" s="90"/>
      <c r="ZW389" s="90"/>
      <c r="ZX389" s="90"/>
      <c r="ZY389" s="90"/>
      <c r="ZZ389" s="90"/>
      <c r="AAA389" s="90"/>
      <c r="AAB389" s="90"/>
      <c r="AAC389" s="90"/>
      <c r="AAD389" s="90"/>
      <c r="AAE389" s="90"/>
      <c r="AAF389" s="90"/>
      <c r="AAG389" s="90"/>
      <c r="AAH389" s="90"/>
      <c r="AAI389" s="90"/>
      <c r="AAJ389" s="90"/>
      <c r="AAK389" s="90"/>
      <c r="AAL389" s="90"/>
      <c r="AAM389" s="90"/>
      <c r="AAN389" s="90"/>
      <c r="AAO389" s="90"/>
      <c r="AAP389" s="90"/>
      <c r="AAQ389" s="90"/>
      <c r="AAR389" s="90"/>
      <c r="AAS389" s="90"/>
      <c r="AAT389" s="90"/>
      <c r="AAU389" s="90"/>
      <c r="AAV389" s="90"/>
      <c r="AAW389" s="90"/>
      <c r="AAX389" s="90"/>
      <c r="AAY389" s="90"/>
      <c r="AAZ389" s="90"/>
      <c r="ABA389" s="90"/>
      <c r="ABB389" s="90"/>
      <c r="ABC389" s="90"/>
      <c r="ABD389" s="90"/>
      <c r="ABE389" s="90"/>
      <c r="ABF389" s="90"/>
      <c r="ABG389" s="90"/>
      <c r="ABH389" s="90"/>
      <c r="ABI389" s="90"/>
      <c r="ABJ389" s="90"/>
      <c r="ABK389" s="90"/>
      <c r="ABL389" s="90"/>
      <c r="ABM389" s="90"/>
      <c r="ABN389" s="90"/>
      <c r="ABO389" s="90"/>
      <c r="ABP389" s="90"/>
      <c r="ABQ389" s="90"/>
      <c r="ABR389" s="90"/>
      <c r="ABS389" s="90"/>
      <c r="ABT389" s="90"/>
      <c r="ABU389" s="90"/>
      <c r="ABV389" s="90"/>
      <c r="ABW389" s="90"/>
      <c r="ABX389" s="90"/>
      <c r="ABY389" s="90"/>
      <c r="ABZ389" s="90"/>
      <c r="ACA389" s="90"/>
      <c r="ACB389" s="90"/>
      <c r="ACC389" s="90"/>
      <c r="ACD389" s="90"/>
      <c r="ACE389" s="90"/>
      <c r="ACF389" s="90"/>
      <c r="ACG389" s="90"/>
      <c r="ACH389" s="90"/>
      <c r="ACI389" s="90"/>
      <c r="ACJ389" s="90"/>
      <c r="ACK389" s="90"/>
      <c r="ACL389" s="90"/>
      <c r="ACM389" s="90"/>
      <c r="ACN389" s="90"/>
      <c r="ACO389" s="90"/>
      <c r="ACP389" s="90"/>
      <c r="ACQ389" s="90"/>
      <c r="ACR389" s="90"/>
      <c r="ACS389" s="90"/>
      <c r="ACT389" s="90"/>
      <c r="ACU389" s="90"/>
      <c r="ACV389" s="90"/>
      <c r="ACW389" s="90"/>
      <c r="ACX389" s="90"/>
      <c r="ACY389" s="90"/>
      <c r="ACZ389" s="90"/>
      <c r="ADA389" s="90"/>
      <c r="ADB389" s="90"/>
      <c r="ADC389" s="90"/>
      <c r="ADD389" s="90"/>
      <c r="ADE389" s="90"/>
      <c r="ADF389" s="90"/>
      <c r="ADG389" s="90"/>
      <c r="ADH389" s="90"/>
      <c r="ADI389" s="90"/>
      <c r="ADJ389" s="90"/>
      <c r="ADK389" s="90"/>
      <c r="ADL389" s="90"/>
      <c r="ADM389" s="90"/>
      <c r="ADN389" s="90"/>
      <c r="ADO389" s="90"/>
      <c r="ADP389" s="90"/>
      <c r="ADQ389" s="90"/>
      <c r="ADR389" s="90"/>
      <c r="ADS389" s="90"/>
      <c r="ADT389" s="90"/>
      <c r="ADU389" s="90"/>
      <c r="ADV389" s="90"/>
      <c r="ADW389" s="90"/>
      <c r="ADX389" s="90"/>
      <c r="ADY389" s="90"/>
      <c r="ADZ389" s="90"/>
      <c r="AEA389" s="90"/>
      <c r="AEB389" s="90"/>
      <c r="AEC389" s="90"/>
      <c r="AED389" s="90"/>
      <c r="AEE389" s="90"/>
      <c r="AEF389" s="90"/>
      <c r="AEG389" s="90"/>
      <c r="AEH389" s="90"/>
      <c r="AEI389" s="90"/>
      <c r="AEJ389" s="90"/>
      <c r="AEK389" s="90"/>
      <c r="AEL389" s="90"/>
      <c r="AEM389" s="90"/>
      <c r="AEN389" s="90"/>
      <c r="AEO389" s="90"/>
      <c r="AEP389" s="90"/>
      <c r="AEQ389" s="90"/>
      <c r="AER389" s="90"/>
      <c r="AES389" s="90"/>
      <c r="AET389" s="90"/>
      <c r="AEU389" s="90"/>
      <c r="AEV389" s="90"/>
      <c r="AEW389" s="90"/>
      <c r="AEX389" s="90"/>
      <c r="AEY389" s="90"/>
      <c r="AEZ389" s="90"/>
      <c r="AFA389" s="90"/>
      <c r="AFB389" s="90"/>
      <c r="AFC389" s="90"/>
      <c r="AFD389" s="90"/>
      <c r="AFE389" s="90"/>
      <c r="AFF389" s="90"/>
      <c r="AFG389" s="90"/>
      <c r="AFH389" s="90"/>
      <c r="AFI389" s="90"/>
      <c r="AFJ389" s="90"/>
      <c r="AFK389" s="90"/>
      <c r="AFL389" s="90"/>
      <c r="AFM389" s="90"/>
      <c r="AFN389" s="90"/>
      <c r="AFO389" s="90"/>
      <c r="AFP389" s="90"/>
      <c r="AFQ389" s="90"/>
      <c r="AFR389" s="90"/>
      <c r="AFS389" s="90"/>
      <c r="AFT389" s="90"/>
      <c r="AFU389" s="90"/>
      <c r="AFV389" s="90"/>
      <c r="AFW389" s="90"/>
      <c r="AFX389" s="90"/>
      <c r="AFY389" s="90"/>
      <c r="AFZ389" s="90"/>
      <c r="AGA389" s="90"/>
      <c r="AGB389" s="90"/>
      <c r="AGC389" s="90"/>
      <c r="AGD389" s="90"/>
      <c r="AGE389" s="90"/>
      <c r="AGF389" s="90"/>
      <c r="AGG389" s="90"/>
      <c r="AGH389" s="90"/>
      <c r="AGI389" s="90"/>
      <c r="AGJ389" s="90"/>
      <c r="AGK389" s="90"/>
      <c r="AGL389" s="90"/>
      <c r="AGM389" s="90"/>
      <c r="AGN389" s="90"/>
      <c r="AGO389" s="90"/>
      <c r="AGP389" s="90"/>
      <c r="AGQ389" s="90"/>
      <c r="AGR389" s="90"/>
      <c r="AGS389" s="90"/>
      <c r="AGT389" s="90"/>
      <c r="AGU389" s="90"/>
      <c r="AGV389" s="90"/>
      <c r="AGW389" s="90"/>
      <c r="AGX389" s="90"/>
      <c r="AGY389" s="90"/>
      <c r="AGZ389" s="90"/>
      <c r="AHA389" s="90"/>
      <c r="AHB389" s="90"/>
      <c r="AHC389" s="90"/>
      <c r="AHD389" s="90"/>
      <c r="AHE389" s="90"/>
      <c r="AHF389" s="90"/>
      <c r="AHG389" s="90"/>
      <c r="AHH389" s="90"/>
      <c r="AHI389" s="90"/>
      <c r="AHJ389" s="90"/>
      <c r="AHK389" s="90"/>
      <c r="AHL389" s="90"/>
      <c r="AHM389" s="90"/>
      <c r="AHN389" s="90"/>
      <c r="AHO389" s="90"/>
      <c r="AHP389" s="90"/>
      <c r="AHQ389" s="90"/>
      <c r="AHR389" s="90"/>
      <c r="AHS389" s="90"/>
      <c r="AHT389" s="90"/>
      <c r="AHU389" s="90"/>
      <c r="AHV389" s="90"/>
      <c r="AHW389" s="90"/>
      <c r="AHX389" s="90"/>
      <c r="AHY389" s="90"/>
      <c r="AHZ389" s="90"/>
      <c r="AIA389" s="90"/>
      <c r="AIB389" s="90"/>
      <c r="AIC389" s="90"/>
      <c r="AID389" s="90"/>
      <c r="AIE389" s="90"/>
      <c r="AIF389" s="90"/>
      <c r="AIG389" s="90"/>
      <c r="AIH389" s="90"/>
      <c r="AII389" s="90"/>
      <c r="AIJ389" s="90"/>
      <c r="AIK389" s="90"/>
      <c r="AIL389" s="90"/>
      <c r="AIM389" s="90"/>
      <c r="AIN389" s="90"/>
      <c r="AIO389" s="90"/>
      <c r="AIP389" s="90"/>
      <c r="AIQ389" s="90"/>
      <c r="AIR389" s="90"/>
      <c r="AIS389" s="90"/>
      <c r="AIT389" s="90"/>
      <c r="AIU389" s="90"/>
      <c r="AIV389" s="90"/>
      <c r="AIW389" s="90"/>
      <c r="AIX389" s="90"/>
      <c r="AIY389" s="90"/>
      <c r="AIZ389" s="90"/>
      <c r="AJA389" s="90"/>
      <c r="AJB389" s="90"/>
      <c r="AJC389" s="90"/>
      <c r="AJD389" s="90"/>
      <c r="AJE389" s="90"/>
      <c r="AJF389" s="90"/>
      <c r="AJG389" s="90"/>
      <c r="AJH389" s="90"/>
      <c r="AJI389" s="90"/>
      <c r="AJJ389" s="90"/>
      <c r="AJK389" s="90"/>
      <c r="AJL389" s="90"/>
      <c r="AJM389" s="90"/>
      <c r="AJN389" s="90"/>
      <c r="AJO389" s="90"/>
      <c r="AJP389" s="90"/>
      <c r="AJQ389" s="90"/>
      <c r="AJR389" s="90"/>
      <c r="AJS389" s="90"/>
      <c r="AJT389" s="90"/>
      <c r="AJU389" s="90"/>
      <c r="AJV389" s="90"/>
      <c r="AJW389" s="90"/>
      <c r="AJX389" s="90"/>
      <c r="AJY389" s="90"/>
      <c r="AJZ389" s="90"/>
      <c r="AKA389" s="90"/>
      <c r="AKB389" s="90"/>
      <c r="AKC389" s="90"/>
      <c r="AKD389" s="90"/>
      <c r="AKE389" s="90"/>
      <c r="AKF389" s="90"/>
      <c r="AKG389" s="90"/>
      <c r="AKH389" s="90"/>
      <c r="AKI389" s="90"/>
      <c r="AKJ389" s="90"/>
      <c r="AKK389" s="90"/>
      <c r="AKL389" s="90"/>
      <c r="AKM389" s="90"/>
      <c r="AKN389" s="90"/>
      <c r="AKO389" s="90"/>
      <c r="AKP389" s="90"/>
      <c r="AKQ389" s="90"/>
      <c r="AKR389" s="90"/>
      <c r="AKS389" s="90"/>
      <c r="AKT389" s="90"/>
      <c r="AKU389" s="90"/>
      <c r="AKV389" s="90"/>
      <c r="AKW389" s="90"/>
      <c r="AKX389" s="90"/>
      <c r="AKY389" s="90"/>
      <c r="AKZ389" s="90"/>
      <c r="ALA389" s="90"/>
      <c r="ALB389" s="90"/>
      <c r="ALC389" s="90"/>
      <c r="ALD389" s="90"/>
      <c r="ALE389" s="90"/>
      <c r="ALF389" s="90"/>
      <c r="ALG389" s="90"/>
      <c r="ALH389" s="90"/>
      <c r="ALI389" s="90"/>
      <c r="ALJ389" s="90"/>
      <c r="ALK389" s="90"/>
      <c r="ALL389" s="90"/>
      <c r="ALM389" s="90"/>
      <c r="ALN389" s="90"/>
      <c r="ALO389" s="90"/>
      <c r="ALP389" s="90"/>
      <c r="ALQ389" s="90"/>
      <c r="ALR389" s="90"/>
      <c r="ALS389" s="90"/>
      <c r="ALT389" s="90"/>
      <c r="ALU389" s="90"/>
      <c r="ALV389" s="90"/>
      <c r="ALW389" s="90"/>
      <c r="ALX389" s="90"/>
      <c r="ALY389" s="90"/>
      <c r="ALZ389" s="90"/>
      <c r="AMA389" s="90"/>
      <c r="AMB389" s="90"/>
      <c r="AMC389" s="90"/>
      <c r="AMD389" s="90"/>
      <c r="AME389" s="90"/>
      <c r="AMF389" s="90"/>
      <c r="AMG389" s="90"/>
      <c r="AMH389" s="90"/>
      <c r="AMI389" s="90"/>
    </row>
    <row r="390" spans="1:1023" ht="90" customHeight="1" x14ac:dyDescent="0.3">
      <c r="A390" s="430">
        <v>131</v>
      </c>
      <c r="B390" s="433" t="s">
        <v>712</v>
      </c>
      <c r="C390" s="367"/>
      <c r="D390" s="433" t="s">
        <v>185</v>
      </c>
      <c r="E390" s="433" t="s">
        <v>1598</v>
      </c>
      <c r="F390" s="427"/>
      <c r="G390" s="367"/>
      <c r="H390" s="416"/>
      <c r="I390" s="498"/>
      <c r="J390" s="136" t="s">
        <v>735</v>
      </c>
      <c r="K390" s="115" t="s">
        <v>1926</v>
      </c>
      <c r="L390" s="369"/>
      <c r="M390" s="419"/>
      <c r="N390" s="374"/>
      <c r="O390" s="369"/>
      <c r="P390" s="391"/>
      <c r="Q390" s="385"/>
      <c r="R390" s="393"/>
      <c r="S390" s="394"/>
      <c r="T390" s="385"/>
      <c r="U390" s="386"/>
      <c r="V390" s="136" t="s">
        <v>112</v>
      </c>
      <c r="W390" s="116" t="s">
        <v>1927</v>
      </c>
      <c r="X390" s="117" t="s">
        <v>1928</v>
      </c>
      <c r="Y390" s="118" t="s">
        <v>1924</v>
      </c>
      <c r="Z390" s="135" t="s">
        <v>195</v>
      </c>
      <c r="AA390" s="120" t="str">
        <f t="shared" si="454"/>
        <v>Probabilidad</v>
      </c>
      <c r="AB390" s="121" t="s">
        <v>727</v>
      </c>
      <c r="AC390" s="121" t="s">
        <v>728</v>
      </c>
      <c r="AD390" s="122" t="str">
        <f t="shared" si="452"/>
        <v>40%</v>
      </c>
      <c r="AE390" s="121" t="s">
        <v>729</v>
      </c>
      <c r="AF390" s="121" t="s">
        <v>730</v>
      </c>
      <c r="AG390" s="121" t="s">
        <v>955</v>
      </c>
      <c r="AH390" s="123">
        <f>IFERROR(IF(AND(AA389="Probabilidad",AA390="Probabilidad"),(AI389-(+AI389*AD390)),IF(AND(AA390="Probabilidad",AA389="Impacto"),(AI389-(+AI389*AD390)),IF(AA390="Impacto",AI389,""))),"")</f>
        <v>0.216</v>
      </c>
      <c r="AI390" s="122">
        <f t="shared" si="453"/>
        <v>0.216</v>
      </c>
      <c r="AJ390" s="387"/>
      <c r="AK390" s="388"/>
      <c r="AL390" s="124">
        <f t="shared" ref="AL390:AL395" si="533">IFERROR(IF(AND(AA389="Impacto",AA390="Impacto"),(AL389-(+AL389*AD390)),IF(AND(AA390="Impacto",AA389="Probabilidad"),(AL389-(+AL389*AD390)),IF(AA390="Probabilidad",AL389,""))),"")</f>
        <v>0.4</v>
      </c>
      <c r="AM390" s="389"/>
      <c r="AN390" s="388"/>
      <c r="AO390" s="384"/>
      <c r="AP390" s="367"/>
      <c r="AQ390" s="120" t="s">
        <v>118</v>
      </c>
      <c r="AR390" s="134" t="s">
        <v>94</v>
      </c>
      <c r="AS390" s="134" t="s">
        <v>94</v>
      </c>
      <c r="AT390" s="134" t="s">
        <v>94</v>
      </c>
      <c r="AU390" s="134" t="s">
        <v>94</v>
      </c>
      <c r="AV390" s="371"/>
      <c r="AW390" s="142" t="s">
        <v>112</v>
      </c>
      <c r="AX390" s="128"/>
      <c r="AY390" s="129" t="s">
        <v>2869</v>
      </c>
      <c r="AZ390" s="130"/>
      <c r="BA390" s="143" t="s">
        <v>118</v>
      </c>
      <c r="BB390" s="128"/>
      <c r="BC390" s="128"/>
      <c r="BD390" s="128"/>
      <c r="BE390" s="373"/>
      <c r="BF390" s="374"/>
      <c r="BG390" s="374"/>
      <c r="BH390" s="131"/>
      <c r="AMI390" s="86"/>
    </row>
    <row r="391" spans="1:1023" ht="49.5" customHeight="1" x14ac:dyDescent="0.3">
      <c r="A391" s="430">
        <v>131</v>
      </c>
      <c r="B391" s="433" t="s">
        <v>712</v>
      </c>
      <c r="C391" s="367"/>
      <c r="D391" s="433" t="s">
        <v>185</v>
      </c>
      <c r="E391" s="433" t="s">
        <v>1598</v>
      </c>
      <c r="F391" s="427"/>
      <c r="G391" s="367"/>
      <c r="H391" s="416"/>
      <c r="I391" s="498"/>
      <c r="J391" s="136" t="s">
        <v>741</v>
      </c>
      <c r="K391" s="115" t="s">
        <v>1610</v>
      </c>
      <c r="L391" s="369"/>
      <c r="M391" s="419"/>
      <c r="N391" s="374"/>
      <c r="O391" s="369"/>
      <c r="P391" s="391"/>
      <c r="Q391" s="385"/>
      <c r="R391" s="393"/>
      <c r="S391" s="394"/>
      <c r="T391" s="385"/>
      <c r="U391" s="386"/>
      <c r="V391" s="136" t="s">
        <v>124</v>
      </c>
      <c r="W391" s="116" t="s">
        <v>1929</v>
      </c>
      <c r="X391" s="117" t="s">
        <v>1930</v>
      </c>
      <c r="Y391" s="118" t="s">
        <v>94</v>
      </c>
      <c r="Z391" s="135" t="s">
        <v>195</v>
      </c>
      <c r="AA391" s="120" t="str">
        <f t="shared" si="454"/>
        <v>Probabilidad</v>
      </c>
      <c r="AB391" s="121" t="s">
        <v>727</v>
      </c>
      <c r="AC391" s="121" t="s">
        <v>728</v>
      </c>
      <c r="AD391" s="122" t="str">
        <f t="shared" si="452"/>
        <v>40%</v>
      </c>
      <c r="AE391" s="121" t="s">
        <v>954</v>
      </c>
      <c r="AF391" s="121" t="s">
        <v>730</v>
      </c>
      <c r="AG391" s="121" t="s">
        <v>731</v>
      </c>
      <c r="AH391" s="123">
        <f t="shared" ref="AH391:AH395" si="534">IFERROR(IF(AND(AA390="Probabilidad",AA391="Probabilidad"),(AI390-(+AI390*AD391)),IF(AND(AA391="Probabilidad",AA390="Impacto"),(AI390-(+AI390*AD391)),IF(AA391="Impacto",AI390,""))),"")</f>
        <v>0.12959999999999999</v>
      </c>
      <c r="AI391" s="122">
        <f t="shared" si="453"/>
        <v>0.12959999999999999</v>
      </c>
      <c r="AJ391" s="387"/>
      <c r="AK391" s="388"/>
      <c r="AL391" s="124">
        <f t="shared" si="533"/>
        <v>0.4</v>
      </c>
      <c r="AM391" s="389"/>
      <c r="AN391" s="388"/>
      <c r="AO391" s="384"/>
      <c r="AP391" s="367"/>
      <c r="AQ391" s="120" t="s">
        <v>128</v>
      </c>
      <c r="AR391" s="134" t="s">
        <v>94</v>
      </c>
      <c r="AS391" s="134" t="s">
        <v>94</v>
      </c>
      <c r="AT391" s="134" t="s">
        <v>94</v>
      </c>
      <c r="AU391" s="134" t="s">
        <v>94</v>
      </c>
      <c r="AV391" s="371"/>
      <c r="AW391" s="142" t="s">
        <v>124</v>
      </c>
      <c r="AX391" s="128"/>
      <c r="AY391" s="129" t="s">
        <v>2869</v>
      </c>
      <c r="AZ391" s="130"/>
      <c r="BA391" s="143" t="s">
        <v>128</v>
      </c>
      <c r="BB391" s="128"/>
      <c r="BC391" s="128"/>
      <c r="BD391" s="128"/>
      <c r="BE391" s="373"/>
      <c r="BF391" s="374"/>
      <c r="BG391" s="374"/>
      <c r="BH391" s="131"/>
      <c r="AMI391" s="86"/>
    </row>
    <row r="392" spans="1:1023" ht="30" customHeight="1" x14ac:dyDescent="0.3">
      <c r="A392" s="430">
        <v>131</v>
      </c>
      <c r="B392" s="433" t="s">
        <v>712</v>
      </c>
      <c r="C392" s="367"/>
      <c r="D392" s="433" t="s">
        <v>185</v>
      </c>
      <c r="E392" s="433" t="s">
        <v>1598</v>
      </c>
      <c r="F392" s="427"/>
      <c r="G392" s="367"/>
      <c r="H392" s="416"/>
      <c r="I392" s="498"/>
      <c r="J392" s="136" t="s">
        <v>749</v>
      </c>
      <c r="K392" s="115"/>
      <c r="L392" s="369"/>
      <c r="M392" s="419"/>
      <c r="N392" s="374"/>
      <c r="O392" s="369"/>
      <c r="P392" s="391"/>
      <c r="Q392" s="385"/>
      <c r="R392" s="393"/>
      <c r="S392" s="394"/>
      <c r="T392" s="385"/>
      <c r="U392" s="386"/>
      <c r="V392" s="136" t="s">
        <v>131</v>
      </c>
      <c r="W392" s="116"/>
      <c r="X392" s="117"/>
      <c r="Y392" s="118"/>
      <c r="Z392" s="116"/>
      <c r="AA392" s="120" t="str">
        <f t="shared" si="454"/>
        <v/>
      </c>
      <c r="AB392" s="121"/>
      <c r="AC392" s="121"/>
      <c r="AD392" s="122" t="str">
        <f t="shared" si="452"/>
        <v/>
      </c>
      <c r="AE392" s="121"/>
      <c r="AF392" s="121"/>
      <c r="AG392" s="121"/>
      <c r="AH392" s="123" t="str">
        <f t="shared" si="534"/>
        <v/>
      </c>
      <c r="AI392" s="122" t="str">
        <f t="shared" si="453"/>
        <v/>
      </c>
      <c r="AJ392" s="387"/>
      <c r="AK392" s="388"/>
      <c r="AL392" s="124" t="str">
        <f t="shared" si="533"/>
        <v/>
      </c>
      <c r="AM392" s="389"/>
      <c r="AN392" s="388"/>
      <c r="AO392" s="384"/>
      <c r="AP392" s="367"/>
      <c r="AQ392" s="120" t="s">
        <v>136</v>
      </c>
      <c r="AR392" s="119"/>
      <c r="AS392" s="119"/>
      <c r="AT392" s="126"/>
      <c r="AU392" s="119"/>
      <c r="AV392" s="371"/>
      <c r="AW392" s="142" t="s">
        <v>131</v>
      </c>
      <c r="AX392" s="128"/>
      <c r="AY392" s="129"/>
      <c r="AZ392" s="130"/>
      <c r="BA392" s="143" t="s">
        <v>136</v>
      </c>
      <c r="BB392" s="128"/>
      <c r="BC392" s="128"/>
      <c r="BD392" s="128"/>
      <c r="BE392" s="373"/>
      <c r="BF392" s="374"/>
      <c r="BG392" s="374"/>
      <c r="BH392" s="131"/>
      <c r="AMI392" s="86"/>
    </row>
    <row r="393" spans="1:1023" ht="30" customHeight="1" x14ac:dyDescent="0.3">
      <c r="A393" s="430">
        <v>131</v>
      </c>
      <c r="B393" s="433" t="s">
        <v>712</v>
      </c>
      <c r="C393" s="367"/>
      <c r="D393" s="433" t="s">
        <v>185</v>
      </c>
      <c r="E393" s="433" t="s">
        <v>1598</v>
      </c>
      <c r="F393" s="427"/>
      <c r="G393" s="367"/>
      <c r="H393" s="416"/>
      <c r="I393" s="498"/>
      <c r="J393" s="136" t="s">
        <v>756</v>
      </c>
      <c r="K393" s="115"/>
      <c r="L393" s="369"/>
      <c r="M393" s="419"/>
      <c r="N393" s="374"/>
      <c r="O393" s="369"/>
      <c r="P393" s="391"/>
      <c r="Q393" s="385"/>
      <c r="R393" s="393"/>
      <c r="S393" s="394"/>
      <c r="T393" s="385"/>
      <c r="U393" s="386"/>
      <c r="V393" s="136" t="s">
        <v>139</v>
      </c>
      <c r="W393" s="116"/>
      <c r="X393" s="117"/>
      <c r="Y393" s="118"/>
      <c r="Z393" s="116"/>
      <c r="AA393" s="120" t="str">
        <f t="shared" si="454"/>
        <v/>
      </c>
      <c r="AB393" s="121"/>
      <c r="AC393" s="121"/>
      <c r="AD393" s="122" t="str">
        <f t="shared" si="452"/>
        <v/>
      </c>
      <c r="AE393" s="121"/>
      <c r="AF393" s="121"/>
      <c r="AG393" s="121"/>
      <c r="AH393" s="123" t="str">
        <f t="shared" si="534"/>
        <v/>
      </c>
      <c r="AI393" s="122" t="str">
        <f t="shared" si="453"/>
        <v/>
      </c>
      <c r="AJ393" s="387"/>
      <c r="AK393" s="388"/>
      <c r="AL393" s="124" t="str">
        <f t="shared" si="533"/>
        <v/>
      </c>
      <c r="AM393" s="389"/>
      <c r="AN393" s="388"/>
      <c r="AO393" s="384"/>
      <c r="AP393" s="367"/>
      <c r="AQ393" s="120" t="s">
        <v>145</v>
      </c>
      <c r="AR393" s="119"/>
      <c r="AS393" s="119"/>
      <c r="AT393" s="126"/>
      <c r="AU393" s="119"/>
      <c r="AV393" s="371"/>
      <c r="AW393" s="142" t="s">
        <v>139</v>
      </c>
      <c r="AX393" s="128"/>
      <c r="AY393" s="129"/>
      <c r="AZ393" s="130"/>
      <c r="BA393" s="143" t="s">
        <v>145</v>
      </c>
      <c r="BB393" s="128"/>
      <c r="BC393" s="128"/>
      <c r="BD393" s="128"/>
      <c r="BE393" s="373"/>
      <c r="BF393" s="374"/>
      <c r="BG393" s="374"/>
      <c r="BH393" s="131"/>
      <c r="AMI393" s="86"/>
    </row>
    <row r="394" spans="1:1023" ht="30" customHeight="1" x14ac:dyDescent="0.3">
      <c r="A394" s="430">
        <v>131</v>
      </c>
      <c r="B394" s="433" t="s">
        <v>712</v>
      </c>
      <c r="C394" s="367"/>
      <c r="D394" s="433" t="s">
        <v>185</v>
      </c>
      <c r="E394" s="433" t="s">
        <v>1598</v>
      </c>
      <c r="F394" s="427"/>
      <c r="G394" s="367"/>
      <c r="H394" s="416"/>
      <c r="I394" s="498"/>
      <c r="J394" s="136" t="s">
        <v>757</v>
      </c>
      <c r="K394" s="115"/>
      <c r="L394" s="369"/>
      <c r="M394" s="419"/>
      <c r="N394" s="374"/>
      <c r="O394" s="369"/>
      <c r="P394" s="391"/>
      <c r="Q394" s="385"/>
      <c r="R394" s="393"/>
      <c r="S394" s="394"/>
      <c r="T394" s="385"/>
      <c r="U394" s="386"/>
      <c r="V394" s="136" t="s">
        <v>150</v>
      </c>
      <c r="W394" s="116"/>
      <c r="X394" s="117"/>
      <c r="Y394" s="118"/>
      <c r="Z394" s="116"/>
      <c r="AA394" s="120" t="str">
        <f t="shared" si="454"/>
        <v/>
      </c>
      <c r="AB394" s="121"/>
      <c r="AC394" s="121"/>
      <c r="AD394" s="122" t="str">
        <f t="shared" si="452"/>
        <v/>
      </c>
      <c r="AE394" s="121"/>
      <c r="AF394" s="121"/>
      <c r="AG394" s="121"/>
      <c r="AH394" s="123" t="str">
        <f t="shared" si="534"/>
        <v/>
      </c>
      <c r="AI394" s="122" t="str">
        <f t="shared" si="453"/>
        <v/>
      </c>
      <c r="AJ394" s="387"/>
      <c r="AK394" s="388"/>
      <c r="AL394" s="124" t="str">
        <f t="shared" si="533"/>
        <v/>
      </c>
      <c r="AM394" s="389"/>
      <c r="AN394" s="388"/>
      <c r="AO394" s="384"/>
      <c r="AP394" s="367"/>
      <c r="AQ394" s="120" t="s">
        <v>155</v>
      </c>
      <c r="AR394" s="119"/>
      <c r="AS394" s="119"/>
      <c r="AT394" s="126"/>
      <c r="AU394" s="119"/>
      <c r="AV394" s="371"/>
      <c r="AW394" s="142" t="s">
        <v>150</v>
      </c>
      <c r="AX394" s="128"/>
      <c r="AY394" s="129"/>
      <c r="AZ394" s="130"/>
      <c r="BA394" s="143" t="s">
        <v>155</v>
      </c>
      <c r="BB394" s="128"/>
      <c r="BC394" s="128"/>
      <c r="BD394" s="128"/>
      <c r="BE394" s="373"/>
      <c r="BF394" s="374"/>
      <c r="BG394" s="374"/>
      <c r="BH394" s="131"/>
      <c r="AMI394" s="86"/>
    </row>
    <row r="395" spans="1:1023" ht="30" customHeight="1" x14ac:dyDescent="0.3">
      <c r="A395" s="431">
        <v>131</v>
      </c>
      <c r="B395" s="434" t="s">
        <v>712</v>
      </c>
      <c r="C395" s="367"/>
      <c r="D395" s="434" t="s">
        <v>185</v>
      </c>
      <c r="E395" s="434" t="s">
        <v>1598</v>
      </c>
      <c r="F395" s="427"/>
      <c r="G395" s="367"/>
      <c r="H395" s="417"/>
      <c r="I395" s="499"/>
      <c r="J395" s="136" t="s">
        <v>758</v>
      </c>
      <c r="K395" s="115"/>
      <c r="L395" s="369"/>
      <c r="M395" s="420"/>
      <c r="N395" s="374"/>
      <c r="O395" s="369"/>
      <c r="P395" s="392"/>
      <c r="Q395" s="385"/>
      <c r="R395" s="393"/>
      <c r="S395" s="394"/>
      <c r="T395" s="385"/>
      <c r="U395" s="386"/>
      <c r="V395" s="136" t="s">
        <v>161</v>
      </c>
      <c r="W395" s="116"/>
      <c r="X395" s="117"/>
      <c r="Y395" s="118"/>
      <c r="Z395" s="116"/>
      <c r="AA395" s="120" t="str">
        <f t="shared" si="454"/>
        <v/>
      </c>
      <c r="AB395" s="121"/>
      <c r="AC395" s="121"/>
      <c r="AD395" s="122" t="str">
        <f t="shared" si="452"/>
        <v/>
      </c>
      <c r="AE395" s="121"/>
      <c r="AF395" s="121"/>
      <c r="AG395" s="121"/>
      <c r="AH395" s="123" t="str">
        <f t="shared" si="534"/>
        <v/>
      </c>
      <c r="AI395" s="122" t="str">
        <f t="shared" si="453"/>
        <v/>
      </c>
      <c r="AJ395" s="387"/>
      <c r="AK395" s="388"/>
      <c r="AL395" s="124" t="str">
        <f t="shared" si="533"/>
        <v/>
      </c>
      <c r="AM395" s="389"/>
      <c r="AN395" s="388"/>
      <c r="AO395" s="384"/>
      <c r="AP395" s="367"/>
      <c r="AQ395" s="120" t="s">
        <v>162</v>
      </c>
      <c r="AR395" s="119"/>
      <c r="AS395" s="119"/>
      <c r="AT395" s="126"/>
      <c r="AU395" s="119"/>
      <c r="AV395" s="372"/>
      <c r="AW395" s="142" t="s">
        <v>161</v>
      </c>
      <c r="AX395" s="128"/>
      <c r="AY395" s="129"/>
      <c r="AZ395" s="130"/>
      <c r="BA395" s="143" t="s">
        <v>162</v>
      </c>
      <c r="BB395" s="128"/>
      <c r="BC395" s="128"/>
      <c r="BD395" s="128"/>
      <c r="BE395" s="373"/>
      <c r="BF395" s="374"/>
      <c r="BG395" s="374"/>
      <c r="BH395" s="131"/>
      <c r="AMI395" s="86"/>
    </row>
    <row r="396" spans="1:1023" s="144" customFormat="1" ht="95.25" customHeight="1" x14ac:dyDescent="0.25">
      <c r="A396" s="429">
        <v>132</v>
      </c>
      <c r="B396" s="432" t="s">
        <v>1736</v>
      </c>
      <c r="C396" s="367" t="s">
        <v>1931</v>
      </c>
      <c r="D396" s="432" t="s">
        <v>81</v>
      </c>
      <c r="E396" s="432" t="s">
        <v>1932</v>
      </c>
      <c r="F396" s="427" t="s">
        <v>1933</v>
      </c>
      <c r="G396" s="367" t="s">
        <v>1934</v>
      </c>
      <c r="H396" s="415" t="str">
        <f>IF(B396="Seguridad_Información","Posibilidad de "&amp;C396&amp;"con "&amp;M396&amp;" "&amp;"por"&amp;" "&amp;I396&amp;" "&amp;"debido a"&amp;" "&amp;L396,"Posibilidad de"&amp;" "&amp;M396&amp;" "&amp;"por"&amp;" "&amp;I396&amp;" debido a"&amp;" "&amp;L396)</f>
        <v>Posibilidad de Afectación Operacional por daños a personas, recursos físicos o tecnológicos de la SAE debido a la ocurrencia de un desastre natural</v>
      </c>
      <c r="I396" s="497" t="s">
        <v>1935</v>
      </c>
      <c r="J396" s="136" t="s">
        <v>717</v>
      </c>
      <c r="K396" s="115" t="s">
        <v>1936</v>
      </c>
      <c r="L396" s="369" t="s">
        <v>1937</v>
      </c>
      <c r="M396" s="418" t="s">
        <v>1741</v>
      </c>
      <c r="N396" s="373" t="s">
        <v>1938</v>
      </c>
      <c r="O396" s="369" t="s">
        <v>1939</v>
      </c>
      <c r="P396" s="390" t="str">
        <f>IF(OR($O396=[3]Tabla_Probabilidad!$D$30,$O396=[3]Tabla_Probabilidad!$D$32,$O396=[3]Tabla_Probabilidad!$J$32),"Muy Baja",IF(OR($O396=[3]Tabla_Probabilidad!$E$30,$O396=[3]Tabla_Probabilidad!$E$32,$O396=[3]Tabla_Probabilidad!$K$32),"Baja",IF(OR($O396=[3]Tabla_Probabilidad!$F$30,$O396=[3]Tabla_Probabilidad!$F$32,$O396=[3]Tabla_Probabilidad!$L$32),"Media",IF(OR($O396=[3]Tabla_Probabilidad!$G$30,$O396=[3]Tabla_Probabilidad!$G$32,$O396=[3]Tabla_Probabilidad!$M$32),"Alta",IF(OR($O396=[3]Tabla_Probabilidad!$H$30,$O396=[3]Tabla_Probabilidad!$H$32,$O396=[3]Tabla_Probabilidad!$N$32),"Muy Alta","")))))</f>
        <v>Muy Baja</v>
      </c>
      <c r="Q396" s="385">
        <f t="shared" ref="Q396" si="535">IF(P396="","",IF(P396="Muy Baja",0.2,IF(P396="Baja",0.4,IF(P396="Media",0.6,IF(P396="Alta",0.8,IF(P396="Muy Alta",1,))))))</f>
        <v>0.2</v>
      </c>
      <c r="R396" s="393" t="s">
        <v>1940</v>
      </c>
      <c r="S396" s="394" t="str">
        <f>IF(OR($R396=[3]Tabla_Impacto!$D$24,$R396=[3]Tabla_Impacto!$D$27,$R396=[3]Tabla_Impacto!$J$24,$R396=[3]Tabla_Impacto!$P$26,$R396=[3]Tabla_Impacto!$V$26,$R396=[3]Tabla_Impacto!$AB$26),"Leve",IF(OR($R396=[3]Tabla_Impacto!$E$24,$R396=[3]Tabla_Impacto!$E$27,$R396=[3]Tabla_Impacto!$K$24,$R396=[3]Tabla_Impacto!$Q$26,$R396=[3]Tabla_Impacto!$W$26,$R396=[3]Tabla_Impacto!$AC$26),"Menor",IF(OR($R396=[3]Tabla_Impacto!$F$24,$R396=[3]Tabla_Impacto!$F$27,$R396=[3]Tabla_Impacto!$L$24,$R396=[3]Tabla_Impacto!$R$26,$R396=[3]Tabla_Impacto!$X$26,$R396=[3]Tabla_Impacto!$AD$26),"Moderado",IF(OR($R396=[3]Tabla_Impacto!$G$24,$R396=[3]Tabla_Impacto!$G$27,$R396=[3]Tabla_Impacto!$M$24,$R396=[3]Tabla_Impacto!$S$26,$R396=[3]Tabla_Impacto!$Y$26,$R396=[3]Tabla_Impacto!$AE$26),"Mayor",IF(OR($R396=[3]Tabla_Impacto!$H$24,$R396=[3]Tabla_Impacto!$H$27,$R396=[3]Tabla_Impacto!$N$24,$R396=[3]Tabla_Impacto!$T$26,$R396=[3]Tabla_Impacto!$Z$26,$R396=[3]Tabla_Impacto!$AF$26),"Catastrófico","")))))</f>
        <v>Catastrófico</v>
      </c>
      <c r="T396" s="385">
        <f t="shared" ref="T396" si="536">IF(S396="","",IF(S396="Leve",0.2,IF(S396="Menor",0.4,IF(S396="Moderado",0.6,IF(S396="Mayor",0.8,IF(S396="Catastrófico",1,))))))</f>
        <v>1</v>
      </c>
      <c r="U396" s="386" t="str">
        <f t="shared" ref="U396" si="537">IF(OR(AND(P396="Muy Baja",S396="Leve"),AND(P396="Muy Baja",S396="Menor"),AND(P396="Baja",S396="Leve")),"Bajo",IF(OR(AND(P396="Muy baja",S396="Moderado"),AND(P396="Baja",S396="Menor"),AND(P396="Baja",S396="Moderado"),AND(P396="Media",S396="Leve"),AND(P396="Media",S396="Menor"),AND(P396="Media",S396="Moderado"),AND(P396="Alta",S396="Leve"),AND(P396="Alta",S396="Menor")),"Moderado",IF(OR(AND(P396="Muy Baja",S396="Mayor"),AND(P396="Baja",S396="Mayor"),AND(P396="Media",S396="Mayor"),AND(P396="Alta",S396="Moderado"),AND(P396="Alta",S396="Mayor"),AND(P396="Muy Alta",S396="Leve"),AND(P396="Muy Alta",S396="Menor"),AND(P396="Muy Alta",S396="Moderado"),AND(P396="Muy Alta",S396="Mayor")),"Alto",IF(OR(AND(P396="Muy Baja",S396="Catastrófico"),AND(P396="Baja",S396="Catastrófico"),AND(P396="Media",S396="Catastrófico"),AND(P396="Alta",S396="Catastrófico"),AND(P396="Muy Alta",S396="Catastrófico")),"Extremo",""))))</f>
        <v>Extremo</v>
      </c>
      <c r="V396" s="136" t="s">
        <v>91</v>
      </c>
      <c r="W396" s="116" t="s">
        <v>1941</v>
      </c>
      <c r="X396" s="117" t="s">
        <v>1942</v>
      </c>
      <c r="Y396" s="118" t="s">
        <v>1943</v>
      </c>
      <c r="Z396" s="119" t="s">
        <v>95</v>
      </c>
      <c r="AA396" s="120" t="str">
        <f t="shared" si="454"/>
        <v>Impacto</v>
      </c>
      <c r="AB396" s="121" t="s">
        <v>808</v>
      </c>
      <c r="AC396" s="121" t="s">
        <v>728</v>
      </c>
      <c r="AD396" s="122" t="str">
        <f t="shared" si="452"/>
        <v>25%</v>
      </c>
      <c r="AE396" s="121" t="s">
        <v>729</v>
      </c>
      <c r="AF396" s="121" t="s">
        <v>730</v>
      </c>
      <c r="AG396" s="121" t="s">
        <v>731</v>
      </c>
      <c r="AH396" s="123">
        <f>IFERROR(IF(AA396="Probabilidad",(Q396-(+Q396*AD396)),IF(AA396="Impacto",Q396,"")),"")</f>
        <v>0.2</v>
      </c>
      <c r="AI396" s="122">
        <f t="shared" si="453"/>
        <v>0.2</v>
      </c>
      <c r="AJ396" s="387" t="str">
        <f t="shared" ref="AJ396" si="538">IFERROR(IF(AK396="","",IF(AK396&lt;=0.2,"Muy Baja",IF(AK396&lt;=0.4,"Baja",IF(AK396&lt;=0.6,"Media",IF(AK396&lt;=0.8,"Alta","Muy Alta"))))),"")</f>
        <v>Muy Baja</v>
      </c>
      <c r="AK396" s="388">
        <f t="shared" ref="AK396" si="539">IFERROR(LOOKUP(MAX(AI396:AI402)+1,(AI396:AI402)),"")</f>
        <v>5.04E-2</v>
      </c>
      <c r="AL396" s="124">
        <f>IFERROR(IF(AA396="Impacto",(T396-(+T396*AD396)),IF(AA396="Probabilidad",T396,"")),"")</f>
        <v>0.75</v>
      </c>
      <c r="AM396" s="389" t="str">
        <f t="shared" ref="AM396" si="540">IFERROR(IF(AN396="","",IF(AN396&lt;=0.2,"Leve",IF(AN396&lt;=0.4,"Menor",IF(AN396&lt;=0.6,"Moderado",IF(AN396&lt;=0.8,"Mayor","Catastrófico"))))),"")</f>
        <v>Moderado</v>
      </c>
      <c r="AN396" s="388">
        <f t="shared" ref="AN396" si="541">IFERROR(LOOKUP(MAX(AL396:AL402)+1,(AL396:AL402)),"")</f>
        <v>0.421875</v>
      </c>
      <c r="AO396" s="384" t="str">
        <f t="shared" ref="AO396" si="542">IFERROR(IF(OR(AND(AJ396="Muy Baja",AM396="Leve"),AND(AJ396="Muy Baja",AM396="Menor"),AND(AJ396="Baja",AM396="Leve")),"Bajo",IF(OR(AND(AJ396="Muy baja",AM396="Moderado"),AND(AJ396="Baja",AM396="Menor"),AND(AJ396="Baja",AM396="Moderado"),AND(AJ396="Media",AM396="Leve"),AND(AJ396="Media",AM396="Menor"),AND(AJ396="Media",AM396="Moderado"),AND(AJ396="Alta",AM396="Leve"),AND(AJ396="Alta",AM396="Menor")),"Moderado",IF(OR(AND(AJ396="Muy Baja",AM396="Mayor"),AND(AJ396="Baja",AM396="Mayor"),AND(AJ396="Media",AM396="Mayor"),AND(AJ396="Alta",AM396="Moderado"),AND(AJ396="Alta",AM396="Mayor"),AND(AJ396="Muy Alta",AM396="Leve"),AND(AJ396="Muy Alta",AM396="Menor"),AND(AJ396="Muy Alta",AM396="Moderado"),AND(AJ396="Muy Alta",AM396="Mayor")),"Alto",IF(OR(AND(AJ396="Muy Baja",AM396="Catastrófico"),AND(AJ396="Baja",AM396="Catastrófico"),AND(AJ396="Media",AM396="Catastrófico"),AND(AJ396="Alta",AM396="Catastrófico"),AND(AJ396="Muy Alta",AM396="Catastrófico")),"Extremo","")))),"")</f>
        <v>Moderado</v>
      </c>
      <c r="AP396" s="367" t="s">
        <v>104</v>
      </c>
      <c r="AQ396" s="120" t="s">
        <v>105</v>
      </c>
      <c r="AR396" s="119" t="s">
        <v>1944</v>
      </c>
      <c r="AS396" s="119" t="s">
        <v>95</v>
      </c>
      <c r="AT396" s="135" t="s">
        <v>1016</v>
      </c>
      <c r="AU396" s="127" t="s">
        <v>733</v>
      </c>
      <c r="AV396" s="370" t="s">
        <v>1945</v>
      </c>
      <c r="AW396" s="142" t="s">
        <v>91</v>
      </c>
      <c r="AX396" s="253" t="s">
        <v>2866</v>
      </c>
      <c r="AY396" s="271" t="s">
        <v>3724</v>
      </c>
      <c r="AZ396" s="271" t="s">
        <v>3725</v>
      </c>
      <c r="BA396" s="143" t="s">
        <v>105</v>
      </c>
      <c r="BB396" s="253" t="s">
        <v>2866</v>
      </c>
      <c r="BC396" s="271" t="s">
        <v>3188</v>
      </c>
      <c r="BD396" s="271" t="s">
        <v>3189</v>
      </c>
      <c r="BE396" s="373" t="s">
        <v>2891</v>
      </c>
      <c r="BF396" s="373" t="s">
        <v>3260</v>
      </c>
      <c r="BG396" s="373" t="s">
        <v>3260</v>
      </c>
      <c r="BH396" s="131"/>
      <c r="BI396" s="90"/>
      <c r="BJ396" s="90"/>
      <c r="BK396" s="90"/>
      <c r="BL396" s="90"/>
      <c r="BM396" s="90"/>
      <c r="BN396" s="90"/>
      <c r="BO396" s="90"/>
      <c r="BP396" s="90"/>
      <c r="BQ396" s="90"/>
      <c r="BR396" s="90"/>
      <c r="BS396" s="90"/>
      <c r="BT396" s="90"/>
      <c r="BU396" s="90"/>
      <c r="BV396" s="90"/>
      <c r="BW396" s="90"/>
      <c r="BX396" s="90"/>
      <c r="BY396" s="90"/>
      <c r="BZ396" s="90"/>
      <c r="CA396" s="90"/>
      <c r="CB396" s="90"/>
      <c r="CC396" s="90"/>
      <c r="CD396" s="90"/>
      <c r="CE396" s="90"/>
      <c r="CF396" s="90"/>
      <c r="CG396" s="90"/>
      <c r="CH396" s="90"/>
      <c r="CI396" s="90"/>
      <c r="CJ396" s="90"/>
      <c r="CK396" s="90"/>
      <c r="CL396" s="90"/>
      <c r="CM396" s="90"/>
      <c r="CN396" s="90"/>
      <c r="CO396" s="90"/>
      <c r="CP396" s="90"/>
      <c r="CQ396" s="90"/>
      <c r="CR396" s="90"/>
      <c r="CS396" s="90"/>
      <c r="CT396" s="90"/>
      <c r="CU396" s="90"/>
      <c r="CV396" s="90"/>
      <c r="CW396" s="90"/>
      <c r="CX396" s="90"/>
      <c r="CY396" s="90"/>
      <c r="CZ396" s="90"/>
      <c r="DA396" s="90"/>
      <c r="DB396" s="90"/>
      <c r="DC396" s="90"/>
      <c r="DD396" s="90"/>
      <c r="DE396" s="90"/>
      <c r="DF396" s="90"/>
      <c r="DG396" s="90"/>
      <c r="DH396" s="90"/>
      <c r="DI396" s="90"/>
      <c r="DJ396" s="90"/>
      <c r="DK396" s="90"/>
      <c r="DL396" s="90"/>
      <c r="DM396" s="90"/>
      <c r="DN396" s="90"/>
      <c r="DO396" s="90"/>
      <c r="DP396" s="90"/>
      <c r="DQ396" s="90"/>
      <c r="DR396" s="90"/>
      <c r="DS396" s="90"/>
      <c r="DT396" s="90"/>
      <c r="DU396" s="90"/>
      <c r="DV396" s="90"/>
      <c r="DW396" s="90"/>
      <c r="DX396" s="90"/>
      <c r="DY396" s="90"/>
      <c r="DZ396" s="90"/>
      <c r="EA396" s="90"/>
      <c r="EB396" s="90"/>
      <c r="EC396" s="90"/>
      <c r="ED396" s="90"/>
      <c r="EE396" s="90"/>
      <c r="EF396" s="90"/>
      <c r="EG396" s="90"/>
      <c r="EH396" s="90"/>
      <c r="EI396" s="90"/>
      <c r="EJ396" s="90"/>
      <c r="EK396" s="90"/>
      <c r="EL396" s="90"/>
      <c r="EM396" s="90"/>
      <c r="EN396" s="90"/>
      <c r="EO396" s="90"/>
      <c r="EP396" s="90"/>
      <c r="EQ396" s="90"/>
      <c r="ER396" s="90"/>
      <c r="ES396" s="90"/>
      <c r="ET396" s="90"/>
      <c r="EU396" s="90"/>
      <c r="EV396" s="90"/>
      <c r="EW396" s="90"/>
      <c r="EX396" s="90"/>
      <c r="EY396" s="90"/>
      <c r="EZ396" s="90"/>
      <c r="FA396" s="90"/>
      <c r="FB396" s="90"/>
      <c r="FC396" s="90"/>
      <c r="FD396" s="90"/>
      <c r="FE396" s="90"/>
      <c r="FF396" s="90"/>
      <c r="FG396" s="90"/>
      <c r="FH396" s="90"/>
      <c r="FI396" s="90"/>
      <c r="FJ396" s="90"/>
      <c r="FK396" s="90"/>
      <c r="FL396" s="90"/>
      <c r="FM396" s="90"/>
      <c r="FN396" s="90"/>
      <c r="FO396" s="90"/>
      <c r="FP396" s="90"/>
      <c r="FQ396" s="90"/>
      <c r="FR396" s="90"/>
      <c r="FS396" s="90"/>
      <c r="FT396" s="90"/>
      <c r="FU396" s="90"/>
      <c r="FV396" s="90"/>
      <c r="FW396" s="90"/>
      <c r="FX396" s="90"/>
      <c r="FY396" s="90"/>
      <c r="FZ396" s="90"/>
      <c r="GA396" s="90"/>
      <c r="GB396" s="90"/>
      <c r="GC396" s="90"/>
      <c r="GD396" s="90"/>
      <c r="GE396" s="90"/>
      <c r="GF396" s="90"/>
      <c r="GG396" s="90"/>
      <c r="GH396" s="90"/>
      <c r="GI396" s="90"/>
      <c r="GJ396" s="90"/>
      <c r="GK396" s="90"/>
      <c r="GL396" s="90"/>
      <c r="GM396" s="90"/>
      <c r="GN396" s="90"/>
      <c r="GO396" s="90"/>
      <c r="GP396" s="90"/>
      <c r="GQ396" s="90"/>
      <c r="GR396" s="90"/>
      <c r="GS396" s="90"/>
      <c r="GT396" s="90"/>
      <c r="GU396" s="90"/>
      <c r="GV396" s="90"/>
      <c r="GW396" s="90"/>
      <c r="GX396" s="90"/>
      <c r="GY396" s="90"/>
      <c r="GZ396" s="90"/>
      <c r="HA396" s="90"/>
      <c r="HB396" s="90"/>
      <c r="HC396" s="90"/>
      <c r="HD396" s="90"/>
      <c r="HE396" s="90"/>
      <c r="HF396" s="90"/>
      <c r="HG396" s="90"/>
      <c r="HH396" s="90"/>
      <c r="HI396" s="90"/>
      <c r="HJ396" s="90"/>
      <c r="HK396" s="90"/>
      <c r="HL396" s="90"/>
      <c r="HM396" s="90"/>
      <c r="HN396" s="90"/>
      <c r="HO396" s="90"/>
      <c r="HP396" s="90"/>
      <c r="HQ396" s="90"/>
      <c r="HR396" s="90"/>
      <c r="HS396" s="90"/>
      <c r="HT396" s="90"/>
      <c r="HU396" s="90"/>
      <c r="HV396" s="90"/>
      <c r="HW396" s="90"/>
      <c r="HX396" s="90"/>
      <c r="HY396" s="90"/>
      <c r="HZ396" s="90"/>
      <c r="IA396" s="90"/>
      <c r="IB396" s="90"/>
      <c r="IC396" s="90"/>
      <c r="ID396" s="90"/>
      <c r="IE396" s="90"/>
      <c r="IF396" s="90"/>
      <c r="IG396" s="90"/>
      <c r="IH396" s="90"/>
      <c r="II396" s="90"/>
      <c r="IJ396" s="90"/>
      <c r="IK396" s="90"/>
      <c r="IL396" s="90"/>
      <c r="IM396" s="90"/>
      <c r="IN396" s="90"/>
      <c r="IO396" s="90"/>
      <c r="IP396" s="90"/>
      <c r="IQ396" s="90"/>
      <c r="IR396" s="90"/>
      <c r="IS396" s="90"/>
      <c r="IT396" s="90"/>
      <c r="IU396" s="90"/>
      <c r="IV396" s="90"/>
      <c r="IW396" s="90"/>
      <c r="IX396" s="90"/>
      <c r="IY396" s="90"/>
      <c r="IZ396" s="90"/>
      <c r="JA396" s="90"/>
      <c r="JB396" s="90"/>
      <c r="JC396" s="90"/>
      <c r="JD396" s="90"/>
      <c r="JE396" s="90"/>
      <c r="JF396" s="90"/>
      <c r="JG396" s="90"/>
      <c r="JH396" s="90"/>
      <c r="JI396" s="90"/>
      <c r="JJ396" s="90"/>
      <c r="JK396" s="90"/>
      <c r="JL396" s="90"/>
      <c r="JM396" s="90"/>
      <c r="JN396" s="90"/>
      <c r="JO396" s="90"/>
      <c r="JP396" s="90"/>
      <c r="JQ396" s="90"/>
      <c r="JR396" s="90"/>
      <c r="JS396" s="90"/>
      <c r="JT396" s="90"/>
      <c r="JU396" s="90"/>
      <c r="JV396" s="90"/>
      <c r="JW396" s="90"/>
      <c r="JX396" s="90"/>
      <c r="JY396" s="90"/>
      <c r="JZ396" s="90"/>
      <c r="KA396" s="90"/>
      <c r="KB396" s="90"/>
      <c r="KC396" s="90"/>
      <c r="KD396" s="90"/>
      <c r="KE396" s="90"/>
      <c r="KF396" s="90"/>
      <c r="KG396" s="90"/>
      <c r="KH396" s="90"/>
      <c r="KI396" s="90"/>
      <c r="KJ396" s="90"/>
      <c r="KK396" s="90"/>
      <c r="KL396" s="90"/>
      <c r="KM396" s="90"/>
      <c r="KN396" s="90"/>
      <c r="KO396" s="90"/>
      <c r="KP396" s="90"/>
      <c r="KQ396" s="90"/>
      <c r="KR396" s="90"/>
      <c r="KS396" s="90"/>
      <c r="KT396" s="90"/>
      <c r="KU396" s="90"/>
      <c r="KV396" s="90"/>
      <c r="KW396" s="90"/>
      <c r="KX396" s="90"/>
      <c r="KY396" s="90"/>
      <c r="KZ396" s="90"/>
      <c r="LA396" s="90"/>
      <c r="LB396" s="90"/>
      <c r="LC396" s="90"/>
      <c r="LD396" s="90"/>
      <c r="LE396" s="90"/>
      <c r="LF396" s="90"/>
      <c r="LG396" s="90"/>
      <c r="LH396" s="90"/>
      <c r="LI396" s="90"/>
      <c r="LJ396" s="90"/>
      <c r="LK396" s="90"/>
      <c r="LL396" s="90"/>
      <c r="LM396" s="90"/>
      <c r="LN396" s="90"/>
      <c r="LO396" s="90"/>
      <c r="LP396" s="90"/>
      <c r="LQ396" s="90"/>
      <c r="LR396" s="90"/>
      <c r="LS396" s="90"/>
      <c r="LT396" s="90"/>
      <c r="LU396" s="90"/>
      <c r="LV396" s="90"/>
      <c r="LW396" s="90"/>
      <c r="LX396" s="90"/>
      <c r="LY396" s="90"/>
      <c r="LZ396" s="90"/>
      <c r="MA396" s="90"/>
      <c r="MB396" s="90"/>
      <c r="MC396" s="90"/>
      <c r="MD396" s="90"/>
      <c r="ME396" s="90"/>
      <c r="MF396" s="90"/>
      <c r="MG396" s="90"/>
      <c r="MH396" s="90"/>
      <c r="MI396" s="90"/>
      <c r="MJ396" s="90"/>
      <c r="MK396" s="90"/>
      <c r="ML396" s="90"/>
      <c r="MM396" s="90"/>
      <c r="MN396" s="90"/>
      <c r="MO396" s="90"/>
      <c r="MP396" s="90"/>
      <c r="MQ396" s="90"/>
      <c r="MR396" s="90"/>
      <c r="MS396" s="90"/>
      <c r="MT396" s="90"/>
      <c r="MU396" s="90"/>
      <c r="MV396" s="90"/>
      <c r="MW396" s="90"/>
      <c r="MX396" s="90"/>
      <c r="MY396" s="90"/>
      <c r="MZ396" s="90"/>
      <c r="NA396" s="90"/>
      <c r="NB396" s="90"/>
      <c r="NC396" s="90"/>
      <c r="ND396" s="90"/>
      <c r="NE396" s="90"/>
      <c r="NF396" s="90"/>
      <c r="NG396" s="90"/>
      <c r="NH396" s="90"/>
      <c r="NI396" s="90"/>
      <c r="NJ396" s="90"/>
      <c r="NK396" s="90"/>
      <c r="NL396" s="90"/>
      <c r="NM396" s="90"/>
      <c r="NN396" s="90"/>
      <c r="NO396" s="90"/>
      <c r="NP396" s="90"/>
      <c r="NQ396" s="90"/>
      <c r="NR396" s="90"/>
      <c r="NS396" s="90"/>
      <c r="NT396" s="90"/>
      <c r="NU396" s="90"/>
      <c r="NV396" s="90"/>
      <c r="NW396" s="90"/>
      <c r="NX396" s="90"/>
      <c r="NY396" s="90"/>
      <c r="NZ396" s="90"/>
      <c r="OA396" s="90"/>
      <c r="OB396" s="90"/>
      <c r="OC396" s="90"/>
      <c r="OD396" s="90"/>
      <c r="OE396" s="90"/>
      <c r="OF396" s="90"/>
      <c r="OG396" s="90"/>
      <c r="OH396" s="90"/>
      <c r="OI396" s="90"/>
      <c r="OJ396" s="90"/>
      <c r="OK396" s="90"/>
      <c r="OL396" s="90"/>
      <c r="OM396" s="90"/>
      <c r="ON396" s="90"/>
      <c r="OO396" s="90"/>
      <c r="OP396" s="90"/>
      <c r="OQ396" s="90"/>
      <c r="OR396" s="90"/>
      <c r="OS396" s="90"/>
      <c r="OT396" s="90"/>
      <c r="OU396" s="90"/>
      <c r="OV396" s="90"/>
      <c r="OW396" s="90"/>
      <c r="OX396" s="90"/>
      <c r="OY396" s="90"/>
      <c r="OZ396" s="90"/>
      <c r="PA396" s="90"/>
      <c r="PB396" s="90"/>
      <c r="PC396" s="90"/>
      <c r="PD396" s="90"/>
      <c r="PE396" s="90"/>
      <c r="PF396" s="90"/>
      <c r="PG396" s="90"/>
      <c r="PH396" s="90"/>
      <c r="PI396" s="90"/>
      <c r="PJ396" s="90"/>
      <c r="PK396" s="90"/>
      <c r="PL396" s="90"/>
      <c r="PM396" s="90"/>
      <c r="PN396" s="90"/>
      <c r="PO396" s="90"/>
      <c r="PP396" s="90"/>
      <c r="PQ396" s="90"/>
      <c r="PR396" s="90"/>
      <c r="PS396" s="90"/>
      <c r="PT396" s="90"/>
      <c r="PU396" s="90"/>
      <c r="PV396" s="90"/>
      <c r="PW396" s="90"/>
      <c r="PX396" s="90"/>
      <c r="PY396" s="90"/>
      <c r="PZ396" s="90"/>
      <c r="QA396" s="90"/>
      <c r="QB396" s="90"/>
      <c r="QC396" s="90"/>
      <c r="QD396" s="90"/>
      <c r="QE396" s="90"/>
      <c r="QF396" s="90"/>
      <c r="QG396" s="90"/>
      <c r="QH396" s="90"/>
      <c r="QI396" s="90"/>
      <c r="QJ396" s="90"/>
      <c r="QK396" s="90"/>
      <c r="QL396" s="90"/>
      <c r="QM396" s="90"/>
      <c r="QN396" s="90"/>
      <c r="QO396" s="90"/>
      <c r="QP396" s="90"/>
      <c r="QQ396" s="90"/>
      <c r="QR396" s="90"/>
      <c r="QS396" s="90"/>
      <c r="QT396" s="90"/>
      <c r="QU396" s="90"/>
      <c r="QV396" s="90"/>
      <c r="QW396" s="90"/>
      <c r="QX396" s="90"/>
      <c r="QY396" s="90"/>
      <c r="QZ396" s="90"/>
      <c r="RA396" s="90"/>
      <c r="RB396" s="90"/>
      <c r="RC396" s="90"/>
      <c r="RD396" s="90"/>
      <c r="RE396" s="90"/>
      <c r="RF396" s="90"/>
      <c r="RG396" s="90"/>
      <c r="RH396" s="90"/>
      <c r="RI396" s="90"/>
      <c r="RJ396" s="90"/>
      <c r="RK396" s="90"/>
      <c r="RL396" s="90"/>
      <c r="RM396" s="90"/>
      <c r="RN396" s="90"/>
      <c r="RO396" s="90"/>
      <c r="RP396" s="90"/>
      <c r="RQ396" s="90"/>
      <c r="RR396" s="90"/>
      <c r="RS396" s="90"/>
      <c r="RT396" s="90"/>
      <c r="RU396" s="90"/>
      <c r="RV396" s="90"/>
      <c r="RW396" s="90"/>
      <c r="RX396" s="90"/>
      <c r="RY396" s="90"/>
      <c r="RZ396" s="90"/>
      <c r="SA396" s="90"/>
      <c r="SB396" s="90"/>
      <c r="SC396" s="90"/>
      <c r="SD396" s="90"/>
      <c r="SE396" s="90"/>
      <c r="SF396" s="90"/>
      <c r="SG396" s="90"/>
      <c r="SH396" s="90"/>
      <c r="SI396" s="90"/>
      <c r="SJ396" s="90"/>
      <c r="SK396" s="90"/>
      <c r="SL396" s="90"/>
      <c r="SM396" s="90"/>
      <c r="SN396" s="90"/>
      <c r="SO396" s="90"/>
      <c r="SP396" s="90"/>
      <c r="SQ396" s="90"/>
      <c r="SR396" s="90"/>
      <c r="SS396" s="90"/>
      <c r="ST396" s="90"/>
      <c r="SU396" s="90"/>
      <c r="SV396" s="90"/>
      <c r="SW396" s="90"/>
      <c r="SX396" s="90"/>
      <c r="SY396" s="90"/>
      <c r="SZ396" s="90"/>
      <c r="TA396" s="90"/>
      <c r="TB396" s="90"/>
      <c r="TC396" s="90"/>
      <c r="TD396" s="90"/>
      <c r="TE396" s="90"/>
      <c r="TF396" s="90"/>
      <c r="TG396" s="90"/>
      <c r="TH396" s="90"/>
      <c r="TI396" s="90"/>
      <c r="TJ396" s="90"/>
      <c r="TK396" s="90"/>
      <c r="TL396" s="90"/>
      <c r="TM396" s="90"/>
      <c r="TN396" s="90"/>
      <c r="TO396" s="90"/>
      <c r="TP396" s="90"/>
      <c r="TQ396" s="90"/>
      <c r="TR396" s="90"/>
      <c r="TS396" s="90"/>
      <c r="TT396" s="90"/>
      <c r="TU396" s="90"/>
      <c r="TV396" s="90"/>
      <c r="TW396" s="90"/>
      <c r="TX396" s="90"/>
      <c r="TY396" s="90"/>
      <c r="TZ396" s="90"/>
      <c r="UA396" s="90"/>
      <c r="UB396" s="90"/>
      <c r="UC396" s="90"/>
      <c r="UD396" s="90"/>
      <c r="UE396" s="90"/>
      <c r="UF396" s="90"/>
      <c r="UG396" s="90"/>
      <c r="UH396" s="90"/>
      <c r="UI396" s="90"/>
      <c r="UJ396" s="90"/>
      <c r="UK396" s="90"/>
      <c r="UL396" s="90"/>
      <c r="UM396" s="90"/>
      <c r="UN396" s="90"/>
      <c r="UO396" s="90"/>
      <c r="UP396" s="90"/>
      <c r="UQ396" s="90"/>
      <c r="UR396" s="90"/>
      <c r="US396" s="90"/>
      <c r="UT396" s="90"/>
      <c r="UU396" s="90"/>
      <c r="UV396" s="90"/>
      <c r="UW396" s="90"/>
      <c r="UX396" s="90"/>
      <c r="UY396" s="90"/>
      <c r="UZ396" s="90"/>
      <c r="VA396" s="90"/>
      <c r="VB396" s="90"/>
      <c r="VC396" s="90"/>
      <c r="VD396" s="90"/>
      <c r="VE396" s="90"/>
      <c r="VF396" s="90"/>
      <c r="VG396" s="90"/>
      <c r="VH396" s="90"/>
      <c r="VI396" s="90"/>
      <c r="VJ396" s="90"/>
      <c r="VK396" s="90"/>
      <c r="VL396" s="90"/>
      <c r="VM396" s="90"/>
      <c r="VN396" s="90"/>
      <c r="VO396" s="90"/>
      <c r="VP396" s="90"/>
      <c r="VQ396" s="90"/>
      <c r="VR396" s="90"/>
      <c r="VS396" s="90"/>
      <c r="VT396" s="90"/>
      <c r="VU396" s="90"/>
      <c r="VV396" s="90"/>
      <c r="VW396" s="90"/>
      <c r="VX396" s="90"/>
      <c r="VY396" s="90"/>
      <c r="VZ396" s="90"/>
      <c r="WA396" s="90"/>
      <c r="WB396" s="90"/>
      <c r="WC396" s="90"/>
      <c r="WD396" s="90"/>
      <c r="WE396" s="90"/>
      <c r="WF396" s="90"/>
      <c r="WG396" s="90"/>
      <c r="WH396" s="90"/>
      <c r="WI396" s="90"/>
      <c r="WJ396" s="90"/>
      <c r="WK396" s="90"/>
      <c r="WL396" s="90"/>
      <c r="WM396" s="90"/>
      <c r="WN396" s="90"/>
      <c r="WO396" s="90"/>
      <c r="WP396" s="90"/>
      <c r="WQ396" s="90"/>
      <c r="WR396" s="90"/>
      <c r="WS396" s="90"/>
      <c r="WT396" s="90"/>
      <c r="WU396" s="90"/>
      <c r="WV396" s="90"/>
      <c r="WW396" s="90"/>
      <c r="WX396" s="90"/>
      <c r="WY396" s="90"/>
      <c r="WZ396" s="90"/>
      <c r="XA396" s="90"/>
      <c r="XB396" s="90"/>
      <c r="XC396" s="90"/>
      <c r="XD396" s="90"/>
      <c r="XE396" s="90"/>
      <c r="XF396" s="90"/>
      <c r="XG396" s="90"/>
      <c r="XH396" s="90"/>
      <c r="XI396" s="90"/>
      <c r="XJ396" s="90"/>
      <c r="XK396" s="90"/>
      <c r="XL396" s="90"/>
      <c r="XM396" s="90"/>
      <c r="XN396" s="90"/>
      <c r="XO396" s="90"/>
      <c r="XP396" s="90"/>
      <c r="XQ396" s="90"/>
      <c r="XR396" s="90"/>
      <c r="XS396" s="90"/>
      <c r="XT396" s="90"/>
      <c r="XU396" s="90"/>
      <c r="XV396" s="90"/>
      <c r="XW396" s="90"/>
      <c r="XX396" s="90"/>
      <c r="XY396" s="90"/>
      <c r="XZ396" s="90"/>
      <c r="YA396" s="90"/>
      <c r="YB396" s="90"/>
      <c r="YC396" s="90"/>
      <c r="YD396" s="90"/>
      <c r="YE396" s="90"/>
      <c r="YF396" s="90"/>
      <c r="YG396" s="90"/>
      <c r="YH396" s="90"/>
      <c r="YI396" s="90"/>
      <c r="YJ396" s="90"/>
      <c r="YK396" s="90"/>
      <c r="YL396" s="90"/>
      <c r="YM396" s="90"/>
      <c r="YN396" s="90"/>
      <c r="YO396" s="90"/>
      <c r="YP396" s="90"/>
      <c r="YQ396" s="90"/>
      <c r="YR396" s="90"/>
      <c r="YS396" s="90"/>
      <c r="YT396" s="90"/>
      <c r="YU396" s="90"/>
      <c r="YV396" s="90"/>
      <c r="YW396" s="90"/>
      <c r="YX396" s="90"/>
      <c r="YY396" s="90"/>
      <c r="YZ396" s="90"/>
      <c r="ZA396" s="90"/>
      <c r="ZB396" s="90"/>
      <c r="ZC396" s="90"/>
      <c r="ZD396" s="90"/>
      <c r="ZE396" s="90"/>
      <c r="ZF396" s="90"/>
      <c r="ZG396" s="90"/>
      <c r="ZH396" s="90"/>
      <c r="ZI396" s="90"/>
      <c r="ZJ396" s="90"/>
      <c r="ZK396" s="90"/>
      <c r="ZL396" s="90"/>
      <c r="ZM396" s="90"/>
      <c r="ZN396" s="90"/>
      <c r="ZO396" s="90"/>
      <c r="ZP396" s="90"/>
      <c r="ZQ396" s="90"/>
      <c r="ZR396" s="90"/>
      <c r="ZS396" s="90"/>
      <c r="ZT396" s="90"/>
      <c r="ZU396" s="90"/>
      <c r="ZV396" s="90"/>
      <c r="ZW396" s="90"/>
      <c r="ZX396" s="90"/>
      <c r="ZY396" s="90"/>
      <c r="ZZ396" s="90"/>
      <c r="AAA396" s="90"/>
      <c r="AAB396" s="90"/>
      <c r="AAC396" s="90"/>
      <c r="AAD396" s="90"/>
      <c r="AAE396" s="90"/>
      <c r="AAF396" s="90"/>
      <c r="AAG396" s="90"/>
      <c r="AAH396" s="90"/>
      <c r="AAI396" s="90"/>
      <c r="AAJ396" s="90"/>
      <c r="AAK396" s="90"/>
      <c r="AAL396" s="90"/>
      <c r="AAM396" s="90"/>
      <c r="AAN396" s="90"/>
      <c r="AAO396" s="90"/>
      <c r="AAP396" s="90"/>
      <c r="AAQ396" s="90"/>
      <c r="AAR396" s="90"/>
      <c r="AAS396" s="90"/>
      <c r="AAT396" s="90"/>
      <c r="AAU396" s="90"/>
      <c r="AAV396" s="90"/>
      <c r="AAW396" s="90"/>
      <c r="AAX396" s="90"/>
      <c r="AAY396" s="90"/>
      <c r="AAZ396" s="90"/>
      <c r="ABA396" s="90"/>
      <c r="ABB396" s="90"/>
      <c r="ABC396" s="90"/>
      <c r="ABD396" s="90"/>
      <c r="ABE396" s="90"/>
      <c r="ABF396" s="90"/>
      <c r="ABG396" s="90"/>
      <c r="ABH396" s="90"/>
      <c r="ABI396" s="90"/>
      <c r="ABJ396" s="90"/>
      <c r="ABK396" s="90"/>
      <c r="ABL396" s="90"/>
      <c r="ABM396" s="90"/>
      <c r="ABN396" s="90"/>
      <c r="ABO396" s="90"/>
      <c r="ABP396" s="90"/>
      <c r="ABQ396" s="90"/>
      <c r="ABR396" s="90"/>
      <c r="ABS396" s="90"/>
      <c r="ABT396" s="90"/>
      <c r="ABU396" s="90"/>
      <c r="ABV396" s="90"/>
      <c r="ABW396" s="90"/>
      <c r="ABX396" s="90"/>
      <c r="ABY396" s="90"/>
      <c r="ABZ396" s="90"/>
      <c r="ACA396" s="90"/>
      <c r="ACB396" s="90"/>
      <c r="ACC396" s="90"/>
      <c r="ACD396" s="90"/>
      <c r="ACE396" s="90"/>
      <c r="ACF396" s="90"/>
      <c r="ACG396" s="90"/>
      <c r="ACH396" s="90"/>
      <c r="ACI396" s="90"/>
      <c r="ACJ396" s="90"/>
      <c r="ACK396" s="90"/>
      <c r="ACL396" s="90"/>
      <c r="ACM396" s="90"/>
      <c r="ACN396" s="90"/>
      <c r="ACO396" s="90"/>
      <c r="ACP396" s="90"/>
      <c r="ACQ396" s="90"/>
      <c r="ACR396" s="90"/>
      <c r="ACS396" s="90"/>
      <c r="ACT396" s="90"/>
      <c r="ACU396" s="90"/>
      <c r="ACV396" s="90"/>
      <c r="ACW396" s="90"/>
      <c r="ACX396" s="90"/>
      <c r="ACY396" s="90"/>
      <c r="ACZ396" s="90"/>
      <c r="ADA396" s="90"/>
      <c r="ADB396" s="90"/>
      <c r="ADC396" s="90"/>
      <c r="ADD396" s="90"/>
      <c r="ADE396" s="90"/>
      <c r="ADF396" s="90"/>
      <c r="ADG396" s="90"/>
      <c r="ADH396" s="90"/>
      <c r="ADI396" s="90"/>
      <c r="ADJ396" s="90"/>
      <c r="ADK396" s="90"/>
      <c r="ADL396" s="90"/>
      <c r="ADM396" s="90"/>
      <c r="ADN396" s="90"/>
      <c r="ADO396" s="90"/>
      <c r="ADP396" s="90"/>
      <c r="ADQ396" s="90"/>
      <c r="ADR396" s="90"/>
      <c r="ADS396" s="90"/>
      <c r="ADT396" s="90"/>
      <c r="ADU396" s="90"/>
      <c r="ADV396" s="90"/>
      <c r="ADW396" s="90"/>
      <c r="ADX396" s="90"/>
      <c r="ADY396" s="90"/>
      <c r="ADZ396" s="90"/>
      <c r="AEA396" s="90"/>
      <c r="AEB396" s="90"/>
      <c r="AEC396" s="90"/>
      <c r="AED396" s="90"/>
      <c r="AEE396" s="90"/>
      <c r="AEF396" s="90"/>
      <c r="AEG396" s="90"/>
      <c r="AEH396" s="90"/>
      <c r="AEI396" s="90"/>
      <c r="AEJ396" s="90"/>
      <c r="AEK396" s="90"/>
      <c r="AEL396" s="90"/>
      <c r="AEM396" s="90"/>
      <c r="AEN396" s="90"/>
      <c r="AEO396" s="90"/>
      <c r="AEP396" s="90"/>
      <c r="AEQ396" s="90"/>
      <c r="AER396" s="90"/>
      <c r="AES396" s="90"/>
      <c r="AET396" s="90"/>
      <c r="AEU396" s="90"/>
      <c r="AEV396" s="90"/>
      <c r="AEW396" s="90"/>
      <c r="AEX396" s="90"/>
      <c r="AEY396" s="90"/>
      <c r="AEZ396" s="90"/>
      <c r="AFA396" s="90"/>
      <c r="AFB396" s="90"/>
      <c r="AFC396" s="90"/>
      <c r="AFD396" s="90"/>
      <c r="AFE396" s="90"/>
      <c r="AFF396" s="90"/>
      <c r="AFG396" s="90"/>
      <c r="AFH396" s="90"/>
      <c r="AFI396" s="90"/>
      <c r="AFJ396" s="90"/>
      <c r="AFK396" s="90"/>
      <c r="AFL396" s="90"/>
      <c r="AFM396" s="90"/>
      <c r="AFN396" s="90"/>
      <c r="AFO396" s="90"/>
      <c r="AFP396" s="90"/>
      <c r="AFQ396" s="90"/>
      <c r="AFR396" s="90"/>
      <c r="AFS396" s="90"/>
      <c r="AFT396" s="90"/>
      <c r="AFU396" s="90"/>
      <c r="AFV396" s="90"/>
      <c r="AFW396" s="90"/>
      <c r="AFX396" s="90"/>
      <c r="AFY396" s="90"/>
      <c r="AFZ396" s="90"/>
      <c r="AGA396" s="90"/>
      <c r="AGB396" s="90"/>
      <c r="AGC396" s="90"/>
      <c r="AGD396" s="90"/>
      <c r="AGE396" s="90"/>
      <c r="AGF396" s="90"/>
      <c r="AGG396" s="90"/>
      <c r="AGH396" s="90"/>
      <c r="AGI396" s="90"/>
      <c r="AGJ396" s="90"/>
      <c r="AGK396" s="90"/>
      <c r="AGL396" s="90"/>
      <c r="AGM396" s="90"/>
      <c r="AGN396" s="90"/>
      <c r="AGO396" s="90"/>
      <c r="AGP396" s="90"/>
      <c r="AGQ396" s="90"/>
      <c r="AGR396" s="90"/>
      <c r="AGS396" s="90"/>
      <c r="AGT396" s="90"/>
      <c r="AGU396" s="90"/>
      <c r="AGV396" s="90"/>
      <c r="AGW396" s="90"/>
      <c r="AGX396" s="90"/>
      <c r="AGY396" s="90"/>
      <c r="AGZ396" s="90"/>
      <c r="AHA396" s="90"/>
      <c r="AHB396" s="90"/>
      <c r="AHC396" s="90"/>
      <c r="AHD396" s="90"/>
      <c r="AHE396" s="90"/>
      <c r="AHF396" s="90"/>
      <c r="AHG396" s="90"/>
      <c r="AHH396" s="90"/>
      <c r="AHI396" s="90"/>
      <c r="AHJ396" s="90"/>
      <c r="AHK396" s="90"/>
      <c r="AHL396" s="90"/>
      <c r="AHM396" s="90"/>
      <c r="AHN396" s="90"/>
      <c r="AHO396" s="90"/>
      <c r="AHP396" s="90"/>
      <c r="AHQ396" s="90"/>
      <c r="AHR396" s="90"/>
      <c r="AHS396" s="90"/>
      <c r="AHT396" s="90"/>
      <c r="AHU396" s="90"/>
      <c r="AHV396" s="90"/>
      <c r="AHW396" s="90"/>
      <c r="AHX396" s="90"/>
      <c r="AHY396" s="90"/>
      <c r="AHZ396" s="90"/>
      <c r="AIA396" s="90"/>
      <c r="AIB396" s="90"/>
      <c r="AIC396" s="90"/>
      <c r="AID396" s="90"/>
      <c r="AIE396" s="90"/>
      <c r="AIF396" s="90"/>
      <c r="AIG396" s="90"/>
      <c r="AIH396" s="90"/>
      <c r="AII396" s="90"/>
      <c r="AIJ396" s="90"/>
      <c r="AIK396" s="90"/>
      <c r="AIL396" s="90"/>
      <c r="AIM396" s="90"/>
      <c r="AIN396" s="90"/>
      <c r="AIO396" s="90"/>
      <c r="AIP396" s="90"/>
      <c r="AIQ396" s="90"/>
      <c r="AIR396" s="90"/>
      <c r="AIS396" s="90"/>
      <c r="AIT396" s="90"/>
      <c r="AIU396" s="90"/>
      <c r="AIV396" s="90"/>
      <c r="AIW396" s="90"/>
      <c r="AIX396" s="90"/>
      <c r="AIY396" s="90"/>
      <c r="AIZ396" s="90"/>
      <c r="AJA396" s="90"/>
      <c r="AJB396" s="90"/>
      <c r="AJC396" s="90"/>
      <c r="AJD396" s="90"/>
      <c r="AJE396" s="90"/>
      <c r="AJF396" s="90"/>
      <c r="AJG396" s="90"/>
      <c r="AJH396" s="90"/>
      <c r="AJI396" s="90"/>
      <c r="AJJ396" s="90"/>
      <c r="AJK396" s="90"/>
      <c r="AJL396" s="90"/>
      <c r="AJM396" s="90"/>
      <c r="AJN396" s="90"/>
      <c r="AJO396" s="90"/>
      <c r="AJP396" s="90"/>
      <c r="AJQ396" s="90"/>
      <c r="AJR396" s="90"/>
      <c r="AJS396" s="90"/>
      <c r="AJT396" s="90"/>
      <c r="AJU396" s="90"/>
      <c r="AJV396" s="90"/>
      <c r="AJW396" s="90"/>
      <c r="AJX396" s="90"/>
      <c r="AJY396" s="90"/>
      <c r="AJZ396" s="90"/>
      <c r="AKA396" s="90"/>
      <c r="AKB396" s="90"/>
      <c r="AKC396" s="90"/>
      <c r="AKD396" s="90"/>
      <c r="AKE396" s="90"/>
      <c r="AKF396" s="90"/>
      <c r="AKG396" s="90"/>
      <c r="AKH396" s="90"/>
      <c r="AKI396" s="90"/>
      <c r="AKJ396" s="90"/>
      <c r="AKK396" s="90"/>
      <c r="AKL396" s="90"/>
      <c r="AKM396" s="90"/>
      <c r="AKN396" s="90"/>
      <c r="AKO396" s="90"/>
      <c r="AKP396" s="90"/>
      <c r="AKQ396" s="90"/>
      <c r="AKR396" s="90"/>
      <c r="AKS396" s="90"/>
      <c r="AKT396" s="90"/>
      <c r="AKU396" s="90"/>
      <c r="AKV396" s="90"/>
      <c r="AKW396" s="90"/>
      <c r="AKX396" s="90"/>
      <c r="AKY396" s="90"/>
      <c r="AKZ396" s="90"/>
      <c r="ALA396" s="90"/>
      <c r="ALB396" s="90"/>
      <c r="ALC396" s="90"/>
      <c r="ALD396" s="90"/>
      <c r="ALE396" s="90"/>
      <c r="ALF396" s="90"/>
      <c r="ALG396" s="90"/>
      <c r="ALH396" s="90"/>
      <c r="ALI396" s="90"/>
      <c r="ALJ396" s="90"/>
      <c r="ALK396" s="90"/>
      <c r="ALL396" s="90"/>
      <c r="ALM396" s="90"/>
      <c r="ALN396" s="90"/>
      <c r="ALO396" s="90"/>
      <c r="ALP396" s="90"/>
      <c r="ALQ396" s="90"/>
      <c r="ALR396" s="90"/>
      <c r="ALS396" s="90"/>
      <c r="ALT396" s="90"/>
      <c r="ALU396" s="90"/>
      <c r="ALV396" s="90"/>
      <c r="ALW396" s="90"/>
      <c r="ALX396" s="90"/>
      <c r="ALY396" s="90"/>
      <c r="ALZ396" s="90"/>
      <c r="AMA396" s="90"/>
      <c r="AMB396" s="90"/>
      <c r="AMC396" s="90"/>
      <c r="AMD396" s="90"/>
      <c r="AME396" s="90"/>
      <c r="AMF396" s="90"/>
      <c r="AMG396" s="90"/>
      <c r="AMH396" s="90"/>
      <c r="AMI396" s="90"/>
    </row>
    <row r="397" spans="1:1023" ht="117" customHeight="1" x14ac:dyDescent="0.3">
      <c r="A397" s="430">
        <v>132</v>
      </c>
      <c r="B397" s="433" t="s">
        <v>1736</v>
      </c>
      <c r="C397" s="367"/>
      <c r="D397" s="433" t="s">
        <v>81</v>
      </c>
      <c r="E397" s="433" t="s">
        <v>1932</v>
      </c>
      <c r="F397" s="427"/>
      <c r="G397" s="367"/>
      <c r="H397" s="416"/>
      <c r="I397" s="498"/>
      <c r="J397" s="136" t="s">
        <v>735</v>
      </c>
      <c r="K397" s="115" t="s">
        <v>1946</v>
      </c>
      <c r="L397" s="369"/>
      <c r="M397" s="419"/>
      <c r="N397" s="374"/>
      <c r="O397" s="369"/>
      <c r="P397" s="391"/>
      <c r="Q397" s="385"/>
      <c r="R397" s="393"/>
      <c r="S397" s="394"/>
      <c r="T397" s="385"/>
      <c r="U397" s="386"/>
      <c r="V397" s="136" t="s">
        <v>112</v>
      </c>
      <c r="W397" s="116" t="s">
        <v>1947</v>
      </c>
      <c r="X397" s="117" t="s">
        <v>1948</v>
      </c>
      <c r="Y397" s="118" t="s">
        <v>1949</v>
      </c>
      <c r="Z397" s="119" t="s">
        <v>95</v>
      </c>
      <c r="AA397" s="120" t="str">
        <f t="shared" si="454"/>
        <v>Probabilidad</v>
      </c>
      <c r="AB397" s="121" t="s">
        <v>740</v>
      </c>
      <c r="AC397" s="121" t="s">
        <v>728</v>
      </c>
      <c r="AD397" s="122" t="str">
        <f t="shared" si="452"/>
        <v>30%</v>
      </c>
      <c r="AE397" s="121" t="s">
        <v>729</v>
      </c>
      <c r="AF397" s="121" t="s">
        <v>730</v>
      </c>
      <c r="AG397" s="121" t="s">
        <v>955</v>
      </c>
      <c r="AH397" s="123">
        <f>IFERROR(IF(AND(AA396="Probabilidad",AA397="Probabilidad"),(AI396-(+AI396*AD397)),IF(AND(AA397="Probabilidad",AA396="Impacto"),(AI396-(+AI396*AD397)),IF(AA397="Impacto",AI396,""))),"")</f>
        <v>0.14000000000000001</v>
      </c>
      <c r="AI397" s="122">
        <f t="shared" si="453"/>
        <v>0.14000000000000001</v>
      </c>
      <c r="AJ397" s="387"/>
      <c r="AK397" s="388"/>
      <c r="AL397" s="124">
        <f t="shared" ref="AL397:AL402" si="543">IFERROR(IF(AND(AA396="Impacto",AA397="Impacto"),(AL396-(+AL396*AD397)),IF(AND(AA397="Impacto",AA396="Probabilidad"),(AL396-(+AL396*AD397)),IF(AA397="Probabilidad",AL396,""))),"")</f>
        <v>0.75</v>
      </c>
      <c r="AM397" s="389"/>
      <c r="AN397" s="388"/>
      <c r="AO397" s="384"/>
      <c r="AP397" s="367"/>
      <c r="AQ397" s="120" t="s">
        <v>118</v>
      </c>
      <c r="AR397" s="119" t="s">
        <v>1950</v>
      </c>
      <c r="AS397" s="119" t="s">
        <v>95</v>
      </c>
      <c r="AT397" s="135" t="s">
        <v>1016</v>
      </c>
      <c r="AU397" s="127" t="s">
        <v>733</v>
      </c>
      <c r="AV397" s="371"/>
      <c r="AW397" s="142" t="s">
        <v>112</v>
      </c>
      <c r="AX397" s="253" t="s">
        <v>2866</v>
      </c>
      <c r="AY397" s="271" t="s">
        <v>3726</v>
      </c>
      <c r="AZ397" s="271" t="s">
        <v>3727</v>
      </c>
      <c r="BA397" s="143" t="s">
        <v>118</v>
      </c>
      <c r="BB397" s="253" t="s">
        <v>2989</v>
      </c>
      <c r="BC397" s="271" t="s">
        <v>3190</v>
      </c>
      <c r="BD397" s="271" t="s">
        <v>3191</v>
      </c>
      <c r="BE397" s="373"/>
      <c r="BF397" s="373"/>
      <c r="BG397" s="373"/>
      <c r="BH397" s="131"/>
      <c r="BI397" s="90"/>
      <c r="AMI397" s="86"/>
    </row>
    <row r="398" spans="1:1023" ht="107.25" customHeight="1" x14ac:dyDescent="0.3">
      <c r="A398" s="430">
        <v>132</v>
      </c>
      <c r="B398" s="433" t="s">
        <v>1736</v>
      </c>
      <c r="C398" s="367"/>
      <c r="D398" s="433" t="s">
        <v>81</v>
      </c>
      <c r="E398" s="433" t="s">
        <v>1932</v>
      </c>
      <c r="F398" s="427"/>
      <c r="G398" s="367"/>
      <c r="H398" s="416"/>
      <c r="I398" s="498"/>
      <c r="J398" s="136" t="s">
        <v>741</v>
      </c>
      <c r="K398" s="115" t="s">
        <v>1951</v>
      </c>
      <c r="L398" s="369"/>
      <c r="M398" s="419"/>
      <c r="N398" s="374"/>
      <c r="O398" s="369"/>
      <c r="P398" s="391"/>
      <c r="Q398" s="385"/>
      <c r="R398" s="393"/>
      <c r="S398" s="394"/>
      <c r="T398" s="385"/>
      <c r="U398" s="386"/>
      <c r="V398" s="136" t="s">
        <v>124</v>
      </c>
      <c r="W398" s="116" t="s">
        <v>1952</v>
      </c>
      <c r="X398" s="117" t="s">
        <v>1953</v>
      </c>
      <c r="Y398" s="118" t="s">
        <v>1943</v>
      </c>
      <c r="Z398" s="119" t="s">
        <v>95</v>
      </c>
      <c r="AA398" s="120" t="str">
        <f t="shared" si="454"/>
        <v>Probabilidad</v>
      </c>
      <c r="AB398" s="121" t="s">
        <v>727</v>
      </c>
      <c r="AC398" s="121" t="s">
        <v>728</v>
      </c>
      <c r="AD398" s="122" t="str">
        <f t="shared" si="452"/>
        <v>40%</v>
      </c>
      <c r="AE398" s="121" t="s">
        <v>729</v>
      </c>
      <c r="AF398" s="121" t="s">
        <v>730</v>
      </c>
      <c r="AG398" s="121" t="s">
        <v>731</v>
      </c>
      <c r="AH398" s="123">
        <f t="shared" ref="AH398:AH402" si="544">IFERROR(IF(AND(AA397="Probabilidad",AA398="Probabilidad"),(AI397-(+AI397*AD398)),IF(AND(AA398="Probabilidad",AA397="Impacto"),(AI397-(+AI397*AD398)),IF(AA398="Impacto",AI397,""))),"")</f>
        <v>8.4000000000000005E-2</v>
      </c>
      <c r="AI398" s="122">
        <f t="shared" si="453"/>
        <v>8.4000000000000005E-2</v>
      </c>
      <c r="AJ398" s="387"/>
      <c r="AK398" s="388"/>
      <c r="AL398" s="124">
        <f t="shared" si="543"/>
        <v>0.75</v>
      </c>
      <c r="AM398" s="389"/>
      <c r="AN398" s="388"/>
      <c r="AO398" s="384"/>
      <c r="AP398" s="367"/>
      <c r="AQ398" s="120" t="s">
        <v>128</v>
      </c>
      <c r="AR398" s="119" t="s">
        <v>1954</v>
      </c>
      <c r="AS398" s="119" t="s">
        <v>95</v>
      </c>
      <c r="AT398" s="135" t="s">
        <v>1016</v>
      </c>
      <c r="AU398" s="127" t="s">
        <v>733</v>
      </c>
      <c r="AV398" s="371"/>
      <c r="AW398" s="142" t="s">
        <v>124</v>
      </c>
      <c r="AX398" s="253" t="s">
        <v>2867</v>
      </c>
      <c r="AY398" s="271" t="s">
        <v>3728</v>
      </c>
      <c r="AZ398" s="271" t="s">
        <v>3729</v>
      </c>
      <c r="BA398" s="143" t="s">
        <v>128</v>
      </c>
      <c r="BB398" s="253" t="s">
        <v>2867</v>
      </c>
      <c r="BC398" s="271" t="s">
        <v>3192</v>
      </c>
      <c r="BD398" s="271" t="s">
        <v>3193</v>
      </c>
      <c r="BE398" s="373"/>
      <c r="BF398" s="373"/>
      <c r="BG398" s="373"/>
      <c r="BH398" s="131"/>
      <c r="BI398" s="90"/>
      <c r="AMI398" s="86"/>
    </row>
    <row r="399" spans="1:1023" ht="98.25" customHeight="1" x14ac:dyDescent="0.3">
      <c r="A399" s="430">
        <v>132</v>
      </c>
      <c r="B399" s="433" t="s">
        <v>1736</v>
      </c>
      <c r="C399" s="367"/>
      <c r="D399" s="433" t="s">
        <v>81</v>
      </c>
      <c r="E399" s="433" t="s">
        <v>1932</v>
      </c>
      <c r="F399" s="427"/>
      <c r="G399" s="367"/>
      <c r="H399" s="416"/>
      <c r="I399" s="498"/>
      <c r="J399" s="136" t="s">
        <v>749</v>
      </c>
      <c r="K399" s="115" t="s">
        <v>1955</v>
      </c>
      <c r="L399" s="369"/>
      <c r="M399" s="419"/>
      <c r="N399" s="374"/>
      <c r="O399" s="369"/>
      <c r="P399" s="391"/>
      <c r="Q399" s="385"/>
      <c r="R399" s="393"/>
      <c r="S399" s="394"/>
      <c r="T399" s="385"/>
      <c r="U399" s="386"/>
      <c r="V399" s="136" t="s">
        <v>131</v>
      </c>
      <c r="W399" s="116" t="s">
        <v>1956</v>
      </c>
      <c r="X399" s="117" t="s">
        <v>1957</v>
      </c>
      <c r="Y399" s="118" t="s">
        <v>1943</v>
      </c>
      <c r="Z399" s="119" t="s">
        <v>95</v>
      </c>
      <c r="AA399" s="120" t="str">
        <f t="shared" si="454"/>
        <v>Impacto</v>
      </c>
      <c r="AB399" s="121" t="s">
        <v>808</v>
      </c>
      <c r="AC399" s="121" t="s">
        <v>728</v>
      </c>
      <c r="AD399" s="122" t="str">
        <f t="shared" si="452"/>
        <v>25%</v>
      </c>
      <c r="AE399" s="121" t="s">
        <v>729</v>
      </c>
      <c r="AF399" s="121" t="s">
        <v>730</v>
      </c>
      <c r="AG399" s="121" t="s">
        <v>731</v>
      </c>
      <c r="AH399" s="123">
        <f t="shared" si="544"/>
        <v>8.4000000000000005E-2</v>
      </c>
      <c r="AI399" s="122">
        <f t="shared" si="453"/>
        <v>8.4000000000000005E-2</v>
      </c>
      <c r="AJ399" s="387"/>
      <c r="AK399" s="388"/>
      <c r="AL399" s="124">
        <f t="shared" si="543"/>
        <v>0.5625</v>
      </c>
      <c r="AM399" s="389"/>
      <c r="AN399" s="388"/>
      <c r="AO399" s="384"/>
      <c r="AP399" s="367"/>
      <c r="AQ399" s="120" t="s">
        <v>136</v>
      </c>
      <c r="AR399" s="119" t="s">
        <v>1958</v>
      </c>
      <c r="AS399" s="119" t="s">
        <v>95</v>
      </c>
      <c r="AT399" s="135" t="s">
        <v>1016</v>
      </c>
      <c r="AU399" s="127" t="s">
        <v>733</v>
      </c>
      <c r="AV399" s="371"/>
      <c r="AW399" s="142" t="s">
        <v>131</v>
      </c>
      <c r="AX399" s="253" t="s">
        <v>2866</v>
      </c>
      <c r="AY399" s="271" t="s">
        <v>3730</v>
      </c>
      <c r="AZ399" s="271" t="s">
        <v>3731</v>
      </c>
      <c r="BA399" s="143" t="s">
        <v>136</v>
      </c>
      <c r="BB399" s="253" t="s">
        <v>2989</v>
      </c>
      <c r="BC399" s="271" t="s">
        <v>3194</v>
      </c>
      <c r="BD399" s="271" t="s">
        <v>3191</v>
      </c>
      <c r="BE399" s="373"/>
      <c r="BF399" s="373"/>
      <c r="BG399" s="373"/>
      <c r="BH399" s="131"/>
      <c r="BI399" s="90"/>
      <c r="AMI399" s="86"/>
    </row>
    <row r="400" spans="1:1023" ht="103.5" customHeight="1" x14ac:dyDescent="0.3">
      <c r="A400" s="430">
        <v>132</v>
      </c>
      <c r="B400" s="433" t="s">
        <v>1736</v>
      </c>
      <c r="C400" s="367"/>
      <c r="D400" s="433" t="s">
        <v>81</v>
      </c>
      <c r="E400" s="433" t="s">
        <v>1932</v>
      </c>
      <c r="F400" s="427"/>
      <c r="G400" s="367"/>
      <c r="H400" s="416"/>
      <c r="I400" s="498"/>
      <c r="J400" s="136" t="s">
        <v>756</v>
      </c>
      <c r="K400" s="115" t="s">
        <v>1959</v>
      </c>
      <c r="L400" s="369"/>
      <c r="M400" s="419"/>
      <c r="N400" s="374"/>
      <c r="O400" s="369"/>
      <c r="P400" s="391"/>
      <c r="Q400" s="385"/>
      <c r="R400" s="393"/>
      <c r="S400" s="394"/>
      <c r="T400" s="385"/>
      <c r="U400" s="386"/>
      <c r="V400" s="136" t="s">
        <v>139</v>
      </c>
      <c r="W400" s="116" t="s">
        <v>1960</v>
      </c>
      <c r="X400" s="117" t="s">
        <v>1961</v>
      </c>
      <c r="Y400" s="118" t="s">
        <v>1962</v>
      </c>
      <c r="Z400" s="119" t="s">
        <v>1963</v>
      </c>
      <c r="AA400" s="120" t="str">
        <f t="shared" si="454"/>
        <v>Impacto</v>
      </c>
      <c r="AB400" s="121" t="s">
        <v>808</v>
      </c>
      <c r="AC400" s="121" t="s">
        <v>728</v>
      </c>
      <c r="AD400" s="122" t="str">
        <f t="shared" si="452"/>
        <v>25%</v>
      </c>
      <c r="AE400" s="121" t="s">
        <v>729</v>
      </c>
      <c r="AF400" s="121" t="s">
        <v>730</v>
      </c>
      <c r="AG400" s="121" t="s">
        <v>731</v>
      </c>
      <c r="AH400" s="123">
        <f t="shared" si="544"/>
        <v>8.4000000000000005E-2</v>
      </c>
      <c r="AI400" s="122">
        <f t="shared" si="453"/>
        <v>8.4000000000000005E-2</v>
      </c>
      <c r="AJ400" s="387"/>
      <c r="AK400" s="388"/>
      <c r="AL400" s="124">
        <f t="shared" si="543"/>
        <v>0.421875</v>
      </c>
      <c r="AM400" s="389"/>
      <c r="AN400" s="388"/>
      <c r="AO400" s="384"/>
      <c r="AP400" s="367"/>
      <c r="AQ400" s="120" t="s">
        <v>145</v>
      </c>
      <c r="AR400" s="119" t="s">
        <v>1964</v>
      </c>
      <c r="AS400" s="119" t="s">
        <v>1313</v>
      </c>
      <c r="AT400" s="126">
        <v>44895</v>
      </c>
      <c r="AU400" s="127" t="s">
        <v>733</v>
      </c>
      <c r="AV400" s="371"/>
      <c r="AW400" s="142" t="s">
        <v>139</v>
      </c>
      <c r="AX400" s="264" t="s">
        <v>2989</v>
      </c>
      <c r="AY400" s="265" t="s">
        <v>3615</v>
      </c>
      <c r="AZ400" s="265" t="s">
        <v>3616</v>
      </c>
      <c r="BA400" s="143" t="s">
        <v>145</v>
      </c>
      <c r="BB400" s="276" t="s">
        <v>2989</v>
      </c>
      <c r="BC400" s="299" t="s">
        <v>3624</v>
      </c>
      <c r="BD400" s="265" t="s">
        <v>3616</v>
      </c>
      <c r="BE400" s="373"/>
      <c r="BF400" s="374"/>
      <c r="BG400" s="374"/>
      <c r="BH400" s="131"/>
      <c r="BI400" s="90"/>
      <c r="AMI400" s="86"/>
    </row>
    <row r="401" spans="1:1023" ht="90" customHeight="1" x14ac:dyDescent="0.3">
      <c r="A401" s="430">
        <v>132</v>
      </c>
      <c r="B401" s="433" t="s">
        <v>1736</v>
      </c>
      <c r="C401" s="367"/>
      <c r="D401" s="433" t="s">
        <v>81</v>
      </c>
      <c r="E401" s="433" t="s">
        <v>1932</v>
      </c>
      <c r="F401" s="427"/>
      <c r="G401" s="367"/>
      <c r="H401" s="416"/>
      <c r="I401" s="498"/>
      <c r="J401" s="136" t="s">
        <v>757</v>
      </c>
      <c r="K401" s="115" t="s">
        <v>1965</v>
      </c>
      <c r="L401" s="369"/>
      <c r="M401" s="419"/>
      <c r="N401" s="374"/>
      <c r="O401" s="369"/>
      <c r="P401" s="391"/>
      <c r="Q401" s="385"/>
      <c r="R401" s="393"/>
      <c r="S401" s="394"/>
      <c r="T401" s="385"/>
      <c r="U401" s="386"/>
      <c r="V401" s="136" t="s">
        <v>150</v>
      </c>
      <c r="W401" s="116" t="s">
        <v>1966</v>
      </c>
      <c r="X401" s="117" t="s">
        <v>1967</v>
      </c>
      <c r="Y401" s="118" t="s">
        <v>94</v>
      </c>
      <c r="Z401" s="119" t="s">
        <v>95</v>
      </c>
      <c r="AA401" s="120" t="str">
        <f t="shared" si="454"/>
        <v>Probabilidad</v>
      </c>
      <c r="AB401" s="121" t="s">
        <v>727</v>
      </c>
      <c r="AC401" s="121" t="s">
        <v>728</v>
      </c>
      <c r="AD401" s="122" t="str">
        <f t="shared" si="452"/>
        <v>40%</v>
      </c>
      <c r="AE401" s="121" t="s">
        <v>954</v>
      </c>
      <c r="AF401" s="121" t="s">
        <v>730</v>
      </c>
      <c r="AG401" s="121" t="s">
        <v>731</v>
      </c>
      <c r="AH401" s="123">
        <f t="shared" si="544"/>
        <v>5.04E-2</v>
      </c>
      <c r="AI401" s="122">
        <f t="shared" si="453"/>
        <v>5.04E-2</v>
      </c>
      <c r="AJ401" s="387"/>
      <c r="AK401" s="388"/>
      <c r="AL401" s="124">
        <f t="shared" si="543"/>
        <v>0.421875</v>
      </c>
      <c r="AM401" s="389"/>
      <c r="AN401" s="388"/>
      <c r="AO401" s="384"/>
      <c r="AP401" s="367"/>
      <c r="AQ401" s="120" t="s">
        <v>155</v>
      </c>
      <c r="AR401" s="119" t="s">
        <v>1968</v>
      </c>
      <c r="AS401" s="119" t="s">
        <v>95</v>
      </c>
      <c r="AT401" s="135" t="s">
        <v>1016</v>
      </c>
      <c r="AU401" s="127" t="s">
        <v>733</v>
      </c>
      <c r="AV401" s="371"/>
      <c r="AW401" s="142" t="s">
        <v>150</v>
      </c>
      <c r="AX401" s="253" t="s">
        <v>2867</v>
      </c>
      <c r="AY401" s="271" t="s">
        <v>3732</v>
      </c>
      <c r="AZ401" s="271" t="s">
        <v>3733</v>
      </c>
      <c r="BA401" s="143" t="s">
        <v>155</v>
      </c>
      <c r="BB401" s="253" t="s">
        <v>2867</v>
      </c>
      <c r="BC401" s="271" t="s">
        <v>3195</v>
      </c>
      <c r="BD401" s="271" t="s">
        <v>3196</v>
      </c>
      <c r="BE401" s="373"/>
      <c r="BF401" s="373"/>
      <c r="BG401" s="373"/>
      <c r="BH401" s="131"/>
      <c r="BI401" s="90"/>
      <c r="AMI401" s="86"/>
    </row>
    <row r="402" spans="1:1023" ht="30" customHeight="1" x14ac:dyDescent="0.3">
      <c r="A402" s="431">
        <v>132</v>
      </c>
      <c r="B402" s="434" t="s">
        <v>1736</v>
      </c>
      <c r="C402" s="367"/>
      <c r="D402" s="434" t="s">
        <v>81</v>
      </c>
      <c r="E402" s="434" t="s">
        <v>1932</v>
      </c>
      <c r="F402" s="427"/>
      <c r="G402" s="367"/>
      <c r="H402" s="417"/>
      <c r="I402" s="499"/>
      <c r="J402" s="136" t="s">
        <v>758</v>
      </c>
      <c r="K402" s="115"/>
      <c r="L402" s="369"/>
      <c r="M402" s="420"/>
      <c r="N402" s="374"/>
      <c r="O402" s="369"/>
      <c r="P402" s="392"/>
      <c r="Q402" s="385"/>
      <c r="R402" s="393"/>
      <c r="S402" s="394"/>
      <c r="T402" s="385"/>
      <c r="U402" s="386"/>
      <c r="V402" s="136" t="s">
        <v>161</v>
      </c>
      <c r="W402" s="116"/>
      <c r="X402" s="117"/>
      <c r="Y402" s="118"/>
      <c r="Z402" s="116"/>
      <c r="AA402" s="120" t="str">
        <f t="shared" si="454"/>
        <v/>
      </c>
      <c r="AB402" s="121"/>
      <c r="AC402" s="121"/>
      <c r="AD402" s="122" t="str">
        <f t="shared" si="452"/>
        <v/>
      </c>
      <c r="AE402" s="121"/>
      <c r="AF402" s="121"/>
      <c r="AG402" s="121"/>
      <c r="AH402" s="123" t="str">
        <f t="shared" si="544"/>
        <v/>
      </c>
      <c r="AI402" s="122" t="str">
        <f t="shared" si="453"/>
        <v/>
      </c>
      <c r="AJ402" s="387"/>
      <c r="AK402" s="388"/>
      <c r="AL402" s="124" t="str">
        <f t="shared" si="543"/>
        <v/>
      </c>
      <c r="AM402" s="389"/>
      <c r="AN402" s="388"/>
      <c r="AO402" s="384"/>
      <c r="AP402" s="367"/>
      <c r="AQ402" s="120" t="s">
        <v>162</v>
      </c>
      <c r="AR402" s="119"/>
      <c r="AS402" s="119"/>
      <c r="AT402" s="126"/>
      <c r="AU402" s="127"/>
      <c r="AV402" s="372"/>
      <c r="AW402" s="142" t="s">
        <v>161</v>
      </c>
      <c r="AX402" s="128"/>
      <c r="AY402" s="129"/>
      <c r="AZ402" s="130"/>
      <c r="BA402" s="143" t="s">
        <v>162</v>
      </c>
      <c r="BB402" s="128"/>
      <c r="BC402" s="128"/>
      <c r="BD402" s="128"/>
      <c r="BE402" s="373"/>
      <c r="BF402" s="374"/>
      <c r="BG402" s="374"/>
      <c r="BH402" s="131"/>
      <c r="AMI402" s="86"/>
    </row>
    <row r="403" spans="1:1023" s="144" customFormat="1" ht="98.25" customHeight="1" x14ac:dyDescent="0.25">
      <c r="A403" s="429">
        <v>133</v>
      </c>
      <c r="B403" s="432" t="s">
        <v>1736</v>
      </c>
      <c r="C403" s="367" t="s">
        <v>1969</v>
      </c>
      <c r="D403" s="432" t="s">
        <v>209</v>
      </c>
      <c r="E403" s="432" t="s">
        <v>1970</v>
      </c>
      <c r="F403" s="427" t="s">
        <v>1971</v>
      </c>
      <c r="G403" s="424" t="s">
        <v>1972</v>
      </c>
      <c r="H403" s="368" t="str">
        <f>IF(B403="Seguridad_Información","Posibilidad de "&amp;C403&amp;"con "&amp;M403&amp;" "&amp;"por"&amp;" "&amp;I403&amp;" "&amp;"debido a"&amp;" "&amp;L403,"Posibilidad de"&amp;" "&amp;M403&amp;" "&amp;"por"&amp;" "&amp;I403&amp;" debido a"&amp;" "&amp;L403)</f>
        <v>Posibilidad de Afectación Operacional por indisponibilidad de los servicios tecnológicos debido a falta de capacidad técnica y operativa</v>
      </c>
      <c r="I403" s="425" t="s">
        <v>1973</v>
      </c>
      <c r="J403" s="136" t="s">
        <v>717</v>
      </c>
      <c r="K403" s="137" t="s">
        <v>1974</v>
      </c>
      <c r="L403" s="425" t="s">
        <v>1975</v>
      </c>
      <c r="M403" s="425" t="s">
        <v>1741</v>
      </c>
      <c r="N403" s="426" t="s">
        <v>1976</v>
      </c>
      <c r="O403" s="369" t="s">
        <v>1977</v>
      </c>
      <c r="P403" s="390" t="str">
        <f>IF(OR($O403=[3]Tabla_Probabilidad!$D$30,$O403=[3]Tabla_Probabilidad!$D$32,$O403=[3]Tabla_Probabilidad!$J$32),"Muy Baja",IF(OR($O403=[3]Tabla_Probabilidad!$E$30,$O403=[3]Tabla_Probabilidad!$E$32,$O403=[3]Tabla_Probabilidad!$K$32),"Baja",IF(OR($O403=[3]Tabla_Probabilidad!$F$30,$O403=[3]Tabla_Probabilidad!$F$32,$O403=[3]Tabla_Probabilidad!$L$32),"Media",IF(OR($O403=[3]Tabla_Probabilidad!$G$30,$O403=[3]Tabla_Probabilidad!$G$32,$O403=[3]Tabla_Probabilidad!$M$32),"Alta",IF(OR($O403=[3]Tabla_Probabilidad!$H$30,$O403=[3]Tabla_Probabilidad!$H$32,$O403=[3]Tabla_Probabilidad!$N$32),"Muy Alta","")))))</f>
        <v>Muy Alta</v>
      </c>
      <c r="Q403" s="385">
        <f t="shared" ref="Q403" si="545">IF(P403="","",IF(P403="Muy Baja",0.2,IF(P403="Baja",0.4,IF(P403="Media",0.6,IF(P403="Alta",0.8,IF(P403="Muy Alta",1,))))))</f>
        <v>1</v>
      </c>
      <c r="R403" s="393" t="s">
        <v>1978</v>
      </c>
      <c r="S403" s="394" t="str">
        <f>IF(OR($R403=[3]Tabla_Impacto!$D$24,$R403=[3]Tabla_Impacto!$D$27,$R403=[3]Tabla_Impacto!$J$24,$R403=[3]Tabla_Impacto!$P$26,$R403=[3]Tabla_Impacto!$V$26,$R403=[3]Tabla_Impacto!$AB$26),"Leve",IF(OR($R403=[3]Tabla_Impacto!$E$24,$R403=[3]Tabla_Impacto!$E$27,$R403=[3]Tabla_Impacto!$K$24,$R403=[3]Tabla_Impacto!$Q$26,$R403=[3]Tabla_Impacto!$W$26,$R403=[3]Tabla_Impacto!$AC$26),"Menor",IF(OR($R403=[3]Tabla_Impacto!$F$24,$R403=[3]Tabla_Impacto!$F$27,$R403=[3]Tabla_Impacto!$L$24,$R403=[3]Tabla_Impacto!$R$26,$R403=[3]Tabla_Impacto!$X$26,$R403=[3]Tabla_Impacto!$AD$26),"Moderado",IF(OR($R403=[3]Tabla_Impacto!$G$24,$R403=[3]Tabla_Impacto!$G$27,$R403=[3]Tabla_Impacto!$M$24,$R403=[3]Tabla_Impacto!$S$26,$R403=[3]Tabla_Impacto!$Y$26,$R403=[3]Tabla_Impacto!$AE$26),"Mayor",IF(OR($R403=[3]Tabla_Impacto!$H$24,$R403=[3]Tabla_Impacto!$H$27,$R403=[3]Tabla_Impacto!$N$24,$R403=[3]Tabla_Impacto!$T$26,$R403=[3]Tabla_Impacto!$Z$26,$R403=[3]Tabla_Impacto!$AF$26),"Catastrófico","")))))</f>
        <v>Menor</v>
      </c>
      <c r="T403" s="385">
        <f t="shared" ref="T403" si="546">IF(S403="","",IF(S403="Leve",0.2,IF(S403="Menor",0.4,IF(S403="Moderado",0.6,IF(S403="Mayor",0.8,IF(S403="Catastrófico",1,))))))</f>
        <v>0.4</v>
      </c>
      <c r="U403" s="386" t="str">
        <f t="shared" ref="U403" si="547">IF(OR(AND(P403="Muy Baja",S403="Leve"),AND(P403="Muy Baja",S403="Menor"),AND(P403="Baja",S403="Leve")),"Bajo",IF(OR(AND(P403="Muy baja",S403="Moderado"),AND(P403="Baja",S403="Menor"),AND(P403="Baja",S403="Moderado"),AND(P403="Media",S403="Leve"),AND(P403="Media",S403="Menor"),AND(P403="Media",S403="Moderado"),AND(P403="Alta",S403="Leve"),AND(P403="Alta",S403="Menor")),"Moderado",IF(OR(AND(P403="Muy Baja",S403="Mayor"),AND(P403="Baja",S403="Mayor"),AND(P403="Media",S403="Mayor"),AND(P403="Alta",S403="Moderado"),AND(P403="Alta",S403="Mayor"),AND(P403="Muy Alta",S403="Leve"),AND(P403="Muy Alta",S403="Menor"),AND(P403="Muy Alta",S403="Moderado"),AND(P403="Muy Alta",S403="Mayor")),"Alto",IF(OR(AND(P403="Muy Baja",S403="Catastrófico"),AND(P403="Baja",S403="Catastrófico"),AND(P403="Media",S403="Catastrófico"),AND(P403="Alta",S403="Catastrófico"),AND(P403="Muy Alta",S403="Catastrófico")),"Extremo",""))))</f>
        <v>Alto</v>
      </c>
      <c r="V403" s="136" t="s">
        <v>91</v>
      </c>
      <c r="W403" s="116" t="s">
        <v>1979</v>
      </c>
      <c r="X403" s="117" t="s">
        <v>1980</v>
      </c>
      <c r="Y403" s="118" t="s">
        <v>94</v>
      </c>
      <c r="Z403" s="119" t="s">
        <v>913</v>
      </c>
      <c r="AA403" s="120" t="str">
        <f t="shared" si="454"/>
        <v>Probabilidad</v>
      </c>
      <c r="AB403" s="121" t="s">
        <v>727</v>
      </c>
      <c r="AC403" s="121" t="s">
        <v>728</v>
      </c>
      <c r="AD403" s="122" t="str">
        <f t="shared" si="452"/>
        <v>40%</v>
      </c>
      <c r="AE403" s="121" t="s">
        <v>954</v>
      </c>
      <c r="AF403" s="121" t="s">
        <v>730</v>
      </c>
      <c r="AG403" s="121" t="s">
        <v>731</v>
      </c>
      <c r="AH403" s="123">
        <f>IFERROR(IF(AA403="Probabilidad",(Q403-(+Q403*AD403)),IF(AA403="Impacto",Q403,"")),"")</f>
        <v>0.6</v>
      </c>
      <c r="AI403" s="122">
        <f t="shared" si="453"/>
        <v>0.6</v>
      </c>
      <c r="AJ403" s="387" t="str">
        <f t="shared" ref="AJ403" si="548">IFERROR(IF(AK403="","",IF(AK403&lt;=0.2,"Muy Baja",IF(AK403&lt;=0.4,"Baja",IF(AK403&lt;=0.6,"Media",IF(AK403&lt;=0.8,"Alta","Muy Alta"))))),"")</f>
        <v>Muy Baja</v>
      </c>
      <c r="AK403" s="388">
        <f t="shared" ref="AK403" si="549">IFERROR(LOOKUP(MAX(AI403:AI409)+1,(AI403:AI409)),"")</f>
        <v>3.8879999999999998E-2</v>
      </c>
      <c r="AL403" s="124">
        <f>IFERROR(IF(AA403="Impacto",(T403-(+T403*AD403)),IF(AA403="Probabilidad",T403,"")),"")</f>
        <v>0.4</v>
      </c>
      <c r="AM403" s="389" t="str">
        <f t="shared" ref="AM403" si="550">IFERROR(IF(AN403="","",IF(AN403&lt;=0.2,"Leve",IF(AN403&lt;=0.4,"Menor",IF(AN403&lt;=0.6,"Moderado",IF(AN403&lt;=0.8,"Mayor","Catastrófico"))))),"")</f>
        <v>Menor</v>
      </c>
      <c r="AN403" s="388">
        <f t="shared" ref="AN403" si="551">IFERROR(LOOKUP(MAX(AL403:AL409)+1,(AL403:AL409)),"")</f>
        <v>0.4</v>
      </c>
      <c r="AO403" s="384" t="str">
        <f t="shared" ref="AO403" si="552">IFERROR(IF(OR(AND(AJ403="Muy Baja",AM403="Leve"),AND(AJ403="Muy Baja",AM403="Menor"),AND(AJ403="Baja",AM403="Leve")),"Bajo",IF(OR(AND(AJ403="Muy baja",AM403="Moderado"),AND(AJ403="Baja",AM403="Menor"),AND(AJ403="Baja",AM403="Moderado"),AND(AJ403="Media",AM403="Leve"),AND(AJ403="Media",AM403="Menor"),AND(AJ403="Media",AM403="Moderado"),AND(AJ403="Alta",AM403="Leve"),AND(AJ403="Alta",AM403="Menor")),"Moderado",IF(OR(AND(AJ403="Muy Baja",AM403="Mayor"),AND(AJ403="Baja",AM403="Mayor"),AND(AJ403="Media",AM403="Mayor"),AND(AJ403="Alta",AM403="Moderado"),AND(AJ403="Alta",AM403="Mayor"),AND(AJ403="Muy Alta",AM403="Leve"),AND(AJ403="Muy Alta",AM403="Menor"),AND(AJ403="Muy Alta",AM403="Moderado"),AND(AJ403="Muy Alta",AM403="Mayor")),"Alto",IF(OR(AND(AJ403="Muy Baja",AM403="Catastrófico"),AND(AJ403="Baja",AM403="Catastrófico"),AND(AJ403="Media",AM403="Catastrófico"),AND(AJ403="Alta",AM403="Catastrófico"),AND(AJ403="Muy Alta",AM403="Catastrófico")),"Extremo","")))),"")</f>
        <v>Bajo</v>
      </c>
      <c r="AP403" s="367" t="s">
        <v>821</v>
      </c>
      <c r="AQ403" s="120" t="s">
        <v>105</v>
      </c>
      <c r="AR403" s="134" t="s">
        <v>94</v>
      </c>
      <c r="AS403" s="134" t="s">
        <v>94</v>
      </c>
      <c r="AT403" s="134" t="s">
        <v>94</v>
      </c>
      <c r="AU403" s="134" t="s">
        <v>94</v>
      </c>
      <c r="AV403" s="370" t="s">
        <v>1981</v>
      </c>
      <c r="AW403" s="142" t="s">
        <v>91</v>
      </c>
      <c r="AX403" s="264" t="s">
        <v>2866</v>
      </c>
      <c r="AY403" s="265" t="s">
        <v>3317</v>
      </c>
      <c r="AZ403" s="265" t="s">
        <v>3318</v>
      </c>
      <c r="BA403" s="143" t="s">
        <v>105</v>
      </c>
      <c r="BB403" s="128"/>
      <c r="BC403" s="128"/>
      <c r="BD403" s="128"/>
      <c r="BE403" s="373" t="s">
        <v>2891</v>
      </c>
      <c r="BF403" s="373" t="s">
        <v>3369</v>
      </c>
      <c r="BG403" s="374"/>
      <c r="BH403" s="131"/>
      <c r="BI403" s="90"/>
      <c r="BJ403" s="90"/>
      <c r="BK403" s="90"/>
      <c r="BL403" s="90"/>
      <c r="BM403" s="90"/>
      <c r="BN403" s="90"/>
      <c r="BO403" s="90"/>
      <c r="BP403" s="90"/>
      <c r="BQ403" s="90"/>
      <c r="BR403" s="90"/>
      <c r="BS403" s="90"/>
      <c r="BT403" s="90"/>
      <c r="BU403" s="90"/>
      <c r="BV403" s="90"/>
      <c r="BW403" s="90"/>
      <c r="BX403" s="90"/>
      <c r="BY403" s="90"/>
      <c r="BZ403" s="90"/>
      <c r="CA403" s="90"/>
      <c r="CB403" s="90"/>
      <c r="CC403" s="90"/>
      <c r="CD403" s="90"/>
      <c r="CE403" s="90"/>
      <c r="CF403" s="90"/>
      <c r="CG403" s="90"/>
      <c r="CH403" s="90"/>
      <c r="CI403" s="90"/>
      <c r="CJ403" s="90"/>
      <c r="CK403" s="90"/>
      <c r="CL403" s="90"/>
      <c r="CM403" s="90"/>
      <c r="CN403" s="90"/>
      <c r="CO403" s="90"/>
      <c r="CP403" s="90"/>
      <c r="CQ403" s="90"/>
      <c r="CR403" s="90"/>
      <c r="CS403" s="90"/>
      <c r="CT403" s="90"/>
      <c r="CU403" s="90"/>
      <c r="CV403" s="90"/>
      <c r="CW403" s="90"/>
      <c r="CX403" s="90"/>
      <c r="CY403" s="90"/>
      <c r="CZ403" s="90"/>
      <c r="DA403" s="90"/>
      <c r="DB403" s="90"/>
      <c r="DC403" s="90"/>
      <c r="DD403" s="90"/>
      <c r="DE403" s="90"/>
      <c r="DF403" s="90"/>
      <c r="DG403" s="90"/>
      <c r="DH403" s="90"/>
      <c r="DI403" s="90"/>
      <c r="DJ403" s="90"/>
      <c r="DK403" s="90"/>
      <c r="DL403" s="90"/>
      <c r="DM403" s="90"/>
      <c r="DN403" s="90"/>
      <c r="DO403" s="90"/>
      <c r="DP403" s="90"/>
      <c r="DQ403" s="90"/>
      <c r="DR403" s="90"/>
      <c r="DS403" s="90"/>
      <c r="DT403" s="90"/>
      <c r="DU403" s="90"/>
      <c r="DV403" s="90"/>
      <c r="DW403" s="90"/>
      <c r="DX403" s="90"/>
      <c r="DY403" s="90"/>
      <c r="DZ403" s="90"/>
      <c r="EA403" s="90"/>
      <c r="EB403" s="90"/>
      <c r="EC403" s="90"/>
      <c r="ED403" s="90"/>
      <c r="EE403" s="90"/>
      <c r="EF403" s="90"/>
      <c r="EG403" s="90"/>
      <c r="EH403" s="90"/>
      <c r="EI403" s="90"/>
      <c r="EJ403" s="90"/>
      <c r="EK403" s="90"/>
      <c r="EL403" s="90"/>
      <c r="EM403" s="90"/>
      <c r="EN403" s="90"/>
      <c r="EO403" s="90"/>
      <c r="EP403" s="90"/>
      <c r="EQ403" s="90"/>
      <c r="ER403" s="90"/>
      <c r="ES403" s="90"/>
      <c r="ET403" s="90"/>
      <c r="EU403" s="90"/>
      <c r="EV403" s="90"/>
      <c r="EW403" s="90"/>
      <c r="EX403" s="90"/>
      <c r="EY403" s="90"/>
      <c r="EZ403" s="90"/>
      <c r="FA403" s="90"/>
      <c r="FB403" s="90"/>
      <c r="FC403" s="90"/>
      <c r="FD403" s="90"/>
      <c r="FE403" s="90"/>
      <c r="FF403" s="90"/>
      <c r="FG403" s="90"/>
      <c r="FH403" s="90"/>
      <c r="FI403" s="90"/>
      <c r="FJ403" s="90"/>
      <c r="FK403" s="90"/>
      <c r="FL403" s="90"/>
      <c r="FM403" s="90"/>
      <c r="FN403" s="90"/>
      <c r="FO403" s="90"/>
      <c r="FP403" s="90"/>
      <c r="FQ403" s="90"/>
      <c r="FR403" s="90"/>
      <c r="FS403" s="90"/>
      <c r="FT403" s="90"/>
      <c r="FU403" s="90"/>
      <c r="FV403" s="90"/>
      <c r="FW403" s="90"/>
      <c r="FX403" s="90"/>
      <c r="FY403" s="90"/>
      <c r="FZ403" s="90"/>
      <c r="GA403" s="90"/>
      <c r="GB403" s="90"/>
      <c r="GC403" s="90"/>
      <c r="GD403" s="90"/>
      <c r="GE403" s="90"/>
      <c r="GF403" s="90"/>
      <c r="GG403" s="90"/>
      <c r="GH403" s="90"/>
      <c r="GI403" s="90"/>
      <c r="GJ403" s="90"/>
      <c r="GK403" s="90"/>
      <c r="GL403" s="90"/>
      <c r="GM403" s="90"/>
      <c r="GN403" s="90"/>
      <c r="GO403" s="90"/>
      <c r="GP403" s="90"/>
      <c r="GQ403" s="90"/>
      <c r="GR403" s="90"/>
      <c r="GS403" s="90"/>
      <c r="GT403" s="90"/>
      <c r="GU403" s="90"/>
      <c r="GV403" s="90"/>
      <c r="GW403" s="90"/>
      <c r="GX403" s="90"/>
      <c r="GY403" s="90"/>
      <c r="GZ403" s="90"/>
      <c r="HA403" s="90"/>
      <c r="HB403" s="90"/>
      <c r="HC403" s="90"/>
      <c r="HD403" s="90"/>
      <c r="HE403" s="90"/>
      <c r="HF403" s="90"/>
      <c r="HG403" s="90"/>
      <c r="HH403" s="90"/>
      <c r="HI403" s="90"/>
      <c r="HJ403" s="90"/>
      <c r="HK403" s="90"/>
      <c r="HL403" s="90"/>
      <c r="HM403" s="90"/>
      <c r="HN403" s="90"/>
      <c r="HO403" s="90"/>
      <c r="HP403" s="90"/>
      <c r="HQ403" s="90"/>
      <c r="HR403" s="90"/>
      <c r="HS403" s="90"/>
      <c r="HT403" s="90"/>
      <c r="HU403" s="90"/>
      <c r="HV403" s="90"/>
      <c r="HW403" s="90"/>
      <c r="HX403" s="90"/>
      <c r="HY403" s="90"/>
      <c r="HZ403" s="90"/>
      <c r="IA403" s="90"/>
      <c r="IB403" s="90"/>
      <c r="IC403" s="90"/>
      <c r="ID403" s="90"/>
      <c r="IE403" s="90"/>
      <c r="IF403" s="90"/>
      <c r="IG403" s="90"/>
      <c r="IH403" s="90"/>
      <c r="II403" s="90"/>
      <c r="IJ403" s="90"/>
      <c r="IK403" s="90"/>
      <c r="IL403" s="90"/>
      <c r="IM403" s="90"/>
      <c r="IN403" s="90"/>
      <c r="IO403" s="90"/>
      <c r="IP403" s="90"/>
      <c r="IQ403" s="90"/>
      <c r="IR403" s="90"/>
      <c r="IS403" s="90"/>
      <c r="IT403" s="90"/>
      <c r="IU403" s="90"/>
      <c r="IV403" s="90"/>
      <c r="IW403" s="90"/>
      <c r="IX403" s="90"/>
      <c r="IY403" s="90"/>
      <c r="IZ403" s="90"/>
      <c r="JA403" s="90"/>
      <c r="JB403" s="90"/>
      <c r="JC403" s="90"/>
      <c r="JD403" s="90"/>
      <c r="JE403" s="90"/>
      <c r="JF403" s="90"/>
      <c r="JG403" s="90"/>
      <c r="JH403" s="90"/>
      <c r="JI403" s="90"/>
      <c r="JJ403" s="90"/>
      <c r="JK403" s="90"/>
      <c r="JL403" s="90"/>
      <c r="JM403" s="90"/>
      <c r="JN403" s="90"/>
      <c r="JO403" s="90"/>
      <c r="JP403" s="90"/>
      <c r="JQ403" s="90"/>
      <c r="JR403" s="90"/>
      <c r="JS403" s="90"/>
      <c r="JT403" s="90"/>
      <c r="JU403" s="90"/>
      <c r="JV403" s="90"/>
      <c r="JW403" s="90"/>
      <c r="JX403" s="90"/>
      <c r="JY403" s="90"/>
      <c r="JZ403" s="90"/>
      <c r="KA403" s="90"/>
      <c r="KB403" s="90"/>
      <c r="KC403" s="90"/>
      <c r="KD403" s="90"/>
      <c r="KE403" s="90"/>
      <c r="KF403" s="90"/>
      <c r="KG403" s="90"/>
      <c r="KH403" s="90"/>
      <c r="KI403" s="90"/>
      <c r="KJ403" s="90"/>
      <c r="KK403" s="90"/>
      <c r="KL403" s="90"/>
      <c r="KM403" s="90"/>
      <c r="KN403" s="90"/>
      <c r="KO403" s="90"/>
      <c r="KP403" s="90"/>
      <c r="KQ403" s="90"/>
      <c r="KR403" s="90"/>
      <c r="KS403" s="90"/>
      <c r="KT403" s="90"/>
      <c r="KU403" s="90"/>
      <c r="KV403" s="90"/>
      <c r="KW403" s="90"/>
      <c r="KX403" s="90"/>
      <c r="KY403" s="90"/>
      <c r="KZ403" s="90"/>
      <c r="LA403" s="90"/>
      <c r="LB403" s="90"/>
      <c r="LC403" s="90"/>
      <c r="LD403" s="90"/>
      <c r="LE403" s="90"/>
      <c r="LF403" s="90"/>
      <c r="LG403" s="90"/>
      <c r="LH403" s="90"/>
      <c r="LI403" s="90"/>
      <c r="LJ403" s="90"/>
      <c r="LK403" s="90"/>
      <c r="LL403" s="90"/>
      <c r="LM403" s="90"/>
      <c r="LN403" s="90"/>
      <c r="LO403" s="90"/>
      <c r="LP403" s="90"/>
      <c r="LQ403" s="90"/>
      <c r="LR403" s="90"/>
      <c r="LS403" s="90"/>
      <c r="LT403" s="90"/>
      <c r="LU403" s="90"/>
      <c r="LV403" s="90"/>
      <c r="LW403" s="90"/>
      <c r="LX403" s="90"/>
      <c r="LY403" s="90"/>
      <c r="LZ403" s="90"/>
      <c r="MA403" s="90"/>
      <c r="MB403" s="90"/>
      <c r="MC403" s="90"/>
      <c r="MD403" s="90"/>
      <c r="ME403" s="90"/>
      <c r="MF403" s="90"/>
      <c r="MG403" s="90"/>
      <c r="MH403" s="90"/>
      <c r="MI403" s="90"/>
      <c r="MJ403" s="90"/>
      <c r="MK403" s="90"/>
      <c r="ML403" s="90"/>
      <c r="MM403" s="90"/>
      <c r="MN403" s="90"/>
      <c r="MO403" s="90"/>
      <c r="MP403" s="90"/>
      <c r="MQ403" s="90"/>
      <c r="MR403" s="90"/>
      <c r="MS403" s="90"/>
      <c r="MT403" s="90"/>
      <c r="MU403" s="90"/>
      <c r="MV403" s="90"/>
      <c r="MW403" s="90"/>
      <c r="MX403" s="90"/>
      <c r="MY403" s="90"/>
      <c r="MZ403" s="90"/>
      <c r="NA403" s="90"/>
      <c r="NB403" s="90"/>
      <c r="NC403" s="90"/>
      <c r="ND403" s="90"/>
      <c r="NE403" s="90"/>
      <c r="NF403" s="90"/>
      <c r="NG403" s="90"/>
      <c r="NH403" s="90"/>
      <c r="NI403" s="90"/>
      <c r="NJ403" s="90"/>
      <c r="NK403" s="90"/>
      <c r="NL403" s="90"/>
      <c r="NM403" s="90"/>
      <c r="NN403" s="90"/>
      <c r="NO403" s="90"/>
      <c r="NP403" s="90"/>
      <c r="NQ403" s="90"/>
      <c r="NR403" s="90"/>
      <c r="NS403" s="90"/>
      <c r="NT403" s="90"/>
      <c r="NU403" s="90"/>
      <c r="NV403" s="90"/>
      <c r="NW403" s="90"/>
      <c r="NX403" s="90"/>
      <c r="NY403" s="90"/>
      <c r="NZ403" s="90"/>
      <c r="OA403" s="90"/>
      <c r="OB403" s="90"/>
      <c r="OC403" s="90"/>
      <c r="OD403" s="90"/>
      <c r="OE403" s="90"/>
      <c r="OF403" s="90"/>
      <c r="OG403" s="90"/>
      <c r="OH403" s="90"/>
      <c r="OI403" s="90"/>
      <c r="OJ403" s="90"/>
      <c r="OK403" s="90"/>
      <c r="OL403" s="90"/>
      <c r="OM403" s="90"/>
      <c r="ON403" s="90"/>
      <c r="OO403" s="90"/>
      <c r="OP403" s="90"/>
      <c r="OQ403" s="90"/>
      <c r="OR403" s="90"/>
      <c r="OS403" s="90"/>
      <c r="OT403" s="90"/>
      <c r="OU403" s="90"/>
      <c r="OV403" s="90"/>
      <c r="OW403" s="90"/>
      <c r="OX403" s="90"/>
      <c r="OY403" s="90"/>
      <c r="OZ403" s="90"/>
      <c r="PA403" s="90"/>
      <c r="PB403" s="90"/>
      <c r="PC403" s="90"/>
      <c r="PD403" s="90"/>
      <c r="PE403" s="90"/>
      <c r="PF403" s="90"/>
      <c r="PG403" s="90"/>
      <c r="PH403" s="90"/>
      <c r="PI403" s="90"/>
      <c r="PJ403" s="90"/>
      <c r="PK403" s="90"/>
      <c r="PL403" s="90"/>
      <c r="PM403" s="90"/>
      <c r="PN403" s="90"/>
      <c r="PO403" s="90"/>
      <c r="PP403" s="90"/>
      <c r="PQ403" s="90"/>
      <c r="PR403" s="90"/>
      <c r="PS403" s="90"/>
      <c r="PT403" s="90"/>
      <c r="PU403" s="90"/>
      <c r="PV403" s="90"/>
      <c r="PW403" s="90"/>
      <c r="PX403" s="90"/>
      <c r="PY403" s="90"/>
      <c r="PZ403" s="90"/>
      <c r="QA403" s="90"/>
      <c r="QB403" s="90"/>
      <c r="QC403" s="90"/>
      <c r="QD403" s="90"/>
      <c r="QE403" s="90"/>
      <c r="QF403" s="90"/>
      <c r="QG403" s="90"/>
      <c r="QH403" s="90"/>
      <c r="QI403" s="90"/>
      <c r="QJ403" s="90"/>
      <c r="QK403" s="90"/>
      <c r="QL403" s="90"/>
      <c r="QM403" s="90"/>
      <c r="QN403" s="90"/>
      <c r="QO403" s="90"/>
      <c r="QP403" s="90"/>
      <c r="QQ403" s="90"/>
      <c r="QR403" s="90"/>
      <c r="QS403" s="90"/>
      <c r="QT403" s="90"/>
      <c r="QU403" s="90"/>
      <c r="QV403" s="90"/>
      <c r="QW403" s="90"/>
      <c r="QX403" s="90"/>
      <c r="QY403" s="90"/>
      <c r="QZ403" s="90"/>
      <c r="RA403" s="90"/>
      <c r="RB403" s="90"/>
      <c r="RC403" s="90"/>
      <c r="RD403" s="90"/>
      <c r="RE403" s="90"/>
      <c r="RF403" s="90"/>
      <c r="RG403" s="90"/>
      <c r="RH403" s="90"/>
      <c r="RI403" s="90"/>
      <c r="RJ403" s="90"/>
      <c r="RK403" s="90"/>
      <c r="RL403" s="90"/>
      <c r="RM403" s="90"/>
      <c r="RN403" s="90"/>
      <c r="RO403" s="90"/>
      <c r="RP403" s="90"/>
      <c r="RQ403" s="90"/>
      <c r="RR403" s="90"/>
      <c r="RS403" s="90"/>
      <c r="RT403" s="90"/>
      <c r="RU403" s="90"/>
      <c r="RV403" s="90"/>
      <c r="RW403" s="90"/>
      <c r="RX403" s="90"/>
      <c r="RY403" s="90"/>
      <c r="RZ403" s="90"/>
      <c r="SA403" s="90"/>
      <c r="SB403" s="90"/>
      <c r="SC403" s="90"/>
      <c r="SD403" s="90"/>
      <c r="SE403" s="90"/>
      <c r="SF403" s="90"/>
      <c r="SG403" s="90"/>
      <c r="SH403" s="90"/>
      <c r="SI403" s="90"/>
      <c r="SJ403" s="90"/>
      <c r="SK403" s="90"/>
      <c r="SL403" s="90"/>
      <c r="SM403" s="90"/>
      <c r="SN403" s="90"/>
      <c r="SO403" s="90"/>
      <c r="SP403" s="90"/>
      <c r="SQ403" s="90"/>
      <c r="SR403" s="90"/>
      <c r="SS403" s="90"/>
      <c r="ST403" s="90"/>
      <c r="SU403" s="90"/>
      <c r="SV403" s="90"/>
      <c r="SW403" s="90"/>
      <c r="SX403" s="90"/>
      <c r="SY403" s="90"/>
      <c r="SZ403" s="90"/>
      <c r="TA403" s="90"/>
      <c r="TB403" s="90"/>
      <c r="TC403" s="90"/>
      <c r="TD403" s="90"/>
      <c r="TE403" s="90"/>
      <c r="TF403" s="90"/>
      <c r="TG403" s="90"/>
      <c r="TH403" s="90"/>
      <c r="TI403" s="90"/>
      <c r="TJ403" s="90"/>
      <c r="TK403" s="90"/>
      <c r="TL403" s="90"/>
      <c r="TM403" s="90"/>
      <c r="TN403" s="90"/>
      <c r="TO403" s="90"/>
      <c r="TP403" s="90"/>
      <c r="TQ403" s="90"/>
      <c r="TR403" s="90"/>
      <c r="TS403" s="90"/>
      <c r="TT403" s="90"/>
      <c r="TU403" s="90"/>
      <c r="TV403" s="90"/>
      <c r="TW403" s="90"/>
      <c r="TX403" s="90"/>
      <c r="TY403" s="90"/>
      <c r="TZ403" s="90"/>
      <c r="UA403" s="90"/>
      <c r="UB403" s="90"/>
      <c r="UC403" s="90"/>
      <c r="UD403" s="90"/>
      <c r="UE403" s="90"/>
      <c r="UF403" s="90"/>
      <c r="UG403" s="90"/>
      <c r="UH403" s="90"/>
      <c r="UI403" s="90"/>
      <c r="UJ403" s="90"/>
      <c r="UK403" s="90"/>
      <c r="UL403" s="90"/>
      <c r="UM403" s="90"/>
      <c r="UN403" s="90"/>
      <c r="UO403" s="90"/>
      <c r="UP403" s="90"/>
      <c r="UQ403" s="90"/>
      <c r="UR403" s="90"/>
      <c r="US403" s="90"/>
      <c r="UT403" s="90"/>
      <c r="UU403" s="90"/>
      <c r="UV403" s="90"/>
      <c r="UW403" s="90"/>
      <c r="UX403" s="90"/>
      <c r="UY403" s="90"/>
      <c r="UZ403" s="90"/>
      <c r="VA403" s="90"/>
      <c r="VB403" s="90"/>
      <c r="VC403" s="90"/>
      <c r="VD403" s="90"/>
      <c r="VE403" s="90"/>
      <c r="VF403" s="90"/>
      <c r="VG403" s="90"/>
      <c r="VH403" s="90"/>
      <c r="VI403" s="90"/>
      <c r="VJ403" s="90"/>
      <c r="VK403" s="90"/>
      <c r="VL403" s="90"/>
      <c r="VM403" s="90"/>
      <c r="VN403" s="90"/>
      <c r="VO403" s="90"/>
      <c r="VP403" s="90"/>
      <c r="VQ403" s="90"/>
      <c r="VR403" s="90"/>
      <c r="VS403" s="90"/>
      <c r="VT403" s="90"/>
      <c r="VU403" s="90"/>
      <c r="VV403" s="90"/>
      <c r="VW403" s="90"/>
      <c r="VX403" s="90"/>
      <c r="VY403" s="90"/>
      <c r="VZ403" s="90"/>
      <c r="WA403" s="90"/>
      <c r="WB403" s="90"/>
      <c r="WC403" s="90"/>
      <c r="WD403" s="90"/>
      <c r="WE403" s="90"/>
      <c r="WF403" s="90"/>
      <c r="WG403" s="90"/>
      <c r="WH403" s="90"/>
      <c r="WI403" s="90"/>
      <c r="WJ403" s="90"/>
      <c r="WK403" s="90"/>
      <c r="WL403" s="90"/>
      <c r="WM403" s="90"/>
      <c r="WN403" s="90"/>
      <c r="WO403" s="90"/>
      <c r="WP403" s="90"/>
      <c r="WQ403" s="90"/>
      <c r="WR403" s="90"/>
      <c r="WS403" s="90"/>
      <c r="WT403" s="90"/>
      <c r="WU403" s="90"/>
      <c r="WV403" s="90"/>
      <c r="WW403" s="90"/>
      <c r="WX403" s="90"/>
      <c r="WY403" s="90"/>
      <c r="WZ403" s="90"/>
      <c r="XA403" s="90"/>
      <c r="XB403" s="90"/>
      <c r="XC403" s="90"/>
      <c r="XD403" s="90"/>
      <c r="XE403" s="90"/>
      <c r="XF403" s="90"/>
      <c r="XG403" s="90"/>
      <c r="XH403" s="90"/>
      <c r="XI403" s="90"/>
      <c r="XJ403" s="90"/>
      <c r="XK403" s="90"/>
      <c r="XL403" s="90"/>
      <c r="XM403" s="90"/>
      <c r="XN403" s="90"/>
      <c r="XO403" s="90"/>
      <c r="XP403" s="90"/>
      <c r="XQ403" s="90"/>
      <c r="XR403" s="90"/>
      <c r="XS403" s="90"/>
      <c r="XT403" s="90"/>
      <c r="XU403" s="90"/>
      <c r="XV403" s="90"/>
      <c r="XW403" s="90"/>
      <c r="XX403" s="90"/>
      <c r="XY403" s="90"/>
      <c r="XZ403" s="90"/>
      <c r="YA403" s="90"/>
      <c r="YB403" s="90"/>
      <c r="YC403" s="90"/>
      <c r="YD403" s="90"/>
      <c r="YE403" s="90"/>
      <c r="YF403" s="90"/>
      <c r="YG403" s="90"/>
      <c r="YH403" s="90"/>
      <c r="YI403" s="90"/>
      <c r="YJ403" s="90"/>
      <c r="YK403" s="90"/>
      <c r="YL403" s="90"/>
      <c r="YM403" s="90"/>
      <c r="YN403" s="90"/>
      <c r="YO403" s="90"/>
      <c r="YP403" s="90"/>
      <c r="YQ403" s="90"/>
      <c r="YR403" s="90"/>
      <c r="YS403" s="90"/>
      <c r="YT403" s="90"/>
      <c r="YU403" s="90"/>
      <c r="YV403" s="90"/>
      <c r="YW403" s="90"/>
      <c r="YX403" s="90"/>
      <c r="YY403" s="90"/>
      <c r="YZ403" s="90"/>
      <c r="ZA403" s="90"/>
      <c r="ZB403" s="90"/>
      <c r="ZC403" s="90"/>
      <c r="ZD403" s="90"/>
      <c r="ZE403" s="90"/>
      <c r="ZF403" s="90"/>
      <c r="ZG403" s="90"/>
      <c r="ZH403" s="90"/>
      <c r="ZI403" s="90"/>
      <c r="ZJ403" s="90"/>
      <c r="ZK403" s="90"/>
      <c r="ZL403" s="90"/>
      <c r="ZM403" s="90"/>
      <c r="ZN403" s="90"/>
      <c r="ZO403" s="90"/>
      <c r="ZP403" s="90"/>
      <c r="ZQ403" s="90"/>
      <c r="ZR403" s="90"/>
      <c r="ZS403" s="90"/>
      <c r="ZT403" s="90"/>
      <c r="ZU403" s="90"/>
      <c r="ZV403" s="90"/>
      <c r="ZW403" s="90"/>
      <c r="ZX403" s="90"/>
      <c r="ZY403" s="90"/>
      <c r="ZZ403" s="90"/>
      <c r="AAA403" s="90"/>
      <c r="AAB403" s="90"/>
      <c r="AAC403" s="90"/>
      <c r="AAD403" s="90"/>
      <c r="AAE403" s="90"/>
      <c r="AAF403" s="90"/>
      <c r="AAG403" s="90"/>
      <c r="AAH403" s="90"/>
      <c r="AAI403" s="90"/>
      <c r="AAJ403" s="90"/>
      <c r="AAK403" s="90"/>
      <c r="AAL403" s="90"/>
      <c r="AAM403" s="90"/>
      <c r="AAN403" s="90"/>
      <c r="AAO403" s="90"/>
      <c r="AAP403" s="90"/>
      <c r="AAQ403" s="90"/>
      <c r="AAR403" s="90"/>
      <c r="AAS403" s="90"/>
      <c r="AAT403" s="90"/>
      <c r="AAU403" s="90"/>
      <c r="AAV403" s="90"/>
      <c r="AAW403" s="90"/>
      <c r="AAX403" s="90"/>
      <c r="AAY403" s="90"/>
      <c r="AAZ403" s="90"/>
      <c r="ABA403" s="90"/>
      <c r="ABB403" s="90"/>
      <c r="ABC403" s="90"/>
      <c r="ABD403" s="90"/>
      <c r="ABE403" s="90"/>
      <c r="ABF403" s="90"/>
      <c r="ABG403" s="90"/>
      <c r="ABH403" s="90"/>
      <c r="ABI403" s="90"/>
      <c r="ABJ403" s="90"/>
      <c r="ABK403" s="90"/>
      <c r="ABL403" s="90"/>
      <c r="ABM403" s="90"/>
      <c r="ABN403" s="90"/>
      <c r="ABO403" s="90"/>
      <c r="ABP403" s="90"/>
      <c r="ABQ403" s="90"/>
      <c r="ABR403" s="90"/>
      <c r="ABS403" s="90"/>
      <c r="ABT403" s="90"/>
      <c r="ABU403" s="90"/>
      <c r="ABV403" s="90"/>
      <c r="ABW403" s="90"/>
      <c r="ABX403" s="90"/>
      <c r="ABY403" s="90"/>
      <c r="ABZ403" s="90"/>
      <c r="ACA403" s="90"/>
      <c r="ACB403" s="90"/>
      <c r="ACC403" s="90"/>
      <c r="ACD403" s="90"/>
      <c r="ACE403" s="90"/>
      <c r="ACF403" s="90"/>
      <c r="ACG403" s="90"/>
      <c r="ACH403" s="90"/>
      <c r="ACI403" s="90"/>
      <c r="ACJ403" s="90"/>
      <c r="ACK403" s="90"/>
      <c r="ACL403" s="90"/>
      <c r="ACM403" s="90"/>
      <c r="ACN403" s="90"/>
      <c r="ACO403" s="90"/>
      <c r="ACP403" s="90"/>
      <c r="ACQ403" s="90"/>
      <c r="ACR403" s="90"/>
      <c r="ACS403" s="90"/>
      <c r="ACT403" s="90"/>
      <c r="ACU403" s="90"/>
      <c r="ACV403" s="90"/>
      <c r="ACW403" s="90"/>
      <c r="ACX403" s="90"/>
      <c r="ACY403" s="90"/>
      <c r="ACZ403" s="90"/>
      <c r="ADA403" s="90"/>
      <c r="ADB403" s="90"/>
      <c r="ADC403" s="90"/>
      <c r="ADD403" s="90"/>
      <c r="ADE403" s="90"/>
      <c r="ADF403" s="90"/>
      <c r="ADG403" s="90"/>
      <c r="ADH403" s="90"/>
      <c r="ADI403" s="90"/>
      <c r="ADJ403" s="90"/>
      <c r="ADK403" s="90"/>
      <c r="ADL403" s="90"/>
      <c r="ADM403" s="90"/>
      <c r="ADN403" s="90"/>
      <c r="ADO403" s="90"/>
      <c r="ADP403" s="90"/>
      <c r="ADQ403" s="90"/>
      <c r="ADR403" s="90"/>
      <c r="ADS403" s="90"/>
      <c r="ADT403" s="90"/>
      <c r="ADU403" s="90"/>
      <c r="ADV403" s="90"/>
      <c r="ADW403" s="90"/>
      <c r="ADX403" s="90"/>
      <c r="ADY403" s="90"/>
      <c r="ADZ403" s="90"/>
      <c r="AEA403" s="90"/>
      <c r="AEB403" s="90"/>
      <c r="AEC403" s="90"/>
      <c r="AED403" s="90"/>
      <c r="AEE403" s="90"/>
      <c r="AEF403" s="90"/>
      <c r="AEG403" s="90"/>
      <c r="AEH403" s="90"/>
      <c r="AEI403" s="90"/>
      <c r="AEJ403" s="90"/>
      <c r="AEK403" s="90"/>
      <c r="AEL403" s="90"/>
      <c r="AEM403" s="90"/>
      <c r="AEN403" s="90"/>
      <c r="AEO403" s="90"/>
      <c r="AEP403" s="90"/>
      <c r="AEQ403" s="90"/>
      <c r="AER403" s="90"/>
      <c r="AES403" s="90"/>
      <c r="AET403" s="90"/>
      <c r="AEU403" s="90"/>
      <c r="AEV403" s="90"/>
      <c r="AEW403" s="90"/>
      <c r="AEX403" s="90"/>
      <c r="AEY403" s="90"/>
      <c r="AEZ403" s="90"/>
      <c r="AFA403" s="90"/>
      <c r="AFB403" s="90"/>
      <c r="AFC403" s="90"/>
      <c r="AFD403" s="90"/>
      <c r="AFE403" s="90"/>
      <c r="AFF403" s="90"/>
      <c r="AFG403" s="90"/>
      <c r="AFH403" s="90"/>
      <c r="AFI403" s="90"/>
      <c r="AFJ403" s="90"/>
      <c r="AFK403" s="90"/>
      <c r="AFL403" s="90"/>
      <c r="AFM403" s="90"/>
      <c r="AFN403" s="90"/>
      <c r="AFO403" s="90"/>
      <c r="AFP403" s="90"/>
      <c r="AFQ403" s="90"/>
      <c r="AFR403" s="90"/>
      <c r="AFS403" s="90"/>
      <c r="AFT403" s="90"/>
      <c r="AFU403" s="90"/>
      <c r="AFV403" s="90"/>
      <c r="AFW403" s="90"/>
      <c r="AFX403" s="90"/>
      <c r="AFY403" s="90"/>
      <c r="AFZ403" s="90"/>
      <c r="AGA403" s="90"/>
      <c r="AGB403" s="90"/>
      <c r="AGC403" s="90"/>
      <c r="AGD403" s="90"/>
      <c r="AGE403" s="90"/>
      <c r="AGF403" s="90"/>
      <c r="AGG403" s="90"/>
      <c r="AGH403" s="90"/>
      <c r="AGI403" s="90"/>
      <c r="AGJ403" s="90"/>
      <c r="AGK403" s="90"/>
      <c r="AGL403" s="90"/>
      <c r="AGM403" s="90"/>
      <c r="AGN403" s="90"/>
      <c r="AGO403" s="90"/>
      <c r="AGP403" s="90"/>
      <c r="AGQ403" s="90"/>
      <c r="AGR403" s="90"/>
      <c r="AGS403" s="90"/>
      <c r="AGT403" s="90"/>
      <c r="AGU403" s="90"/>
      <c r="AGV403" s="90"/>
      <c r="AGW403" s="90"/>
      <c r="AGX403" s="90"/>
      <c r="AGY403" s="90"/>
      <c r="AGZ403" s="90"/>
      <c r="AHA403" s="90"/>
      <c r="AHB403" s="90"/>
      <c r="AHC403" s="90"/>
      <c r="AHD403" s="90"/>
      <c r="AHE403" s="90"/>
      <c r="AHF403" s="90"/>
      <c r="AHG403" s="90"/>
      <c r="AHH403" s="90"/>
      <c r="AHI403" s="90"/>
      <c r="AHJ403" s="90"/>
      <c r="AHK403" s="90"/>
      <c r="AHL403" s="90"/>
      <c r="AHM403" s="90"/>
      <c r="AHN403" s="90"/>
      <c r="AHO403" s="90"/>
      <c r="AHP403" s="90"/>
      <c r="AHQ403" s="90"/>
      <c r="AHR403" s="90"/>
      <c r="AHS403" s="90"/>
      <c r="AHT403" s="90"/>
      <c r="AHU403" s="90"/>
      <c r="AHV403" s="90"/>
      <c r="AHW403" s="90"/>
      <c r="AHX403" s="90"/>
      <c r="AHY403" s="90"/>
      <c r="AHZ403" s="90"/>
      <c r="AIA403" s="90"/>
      <c r="AIB403" s="90"/>
      <c r="AIC403" s="90"/>
      <c r="AID403" s="90"/>
      <c r="AIE403" s="90"/>
      <c r="AIF403" s="90"/>
      <c r="AIG403" s="90"/>
      <c r="AIH403" s="90"/>
      <c r="AII403" s="90"/>
      <c r="AIJ403" s="90"/>
      <c r="AIK403" s="90"/>
      <c r="AIL403" s="90"/>
      <c r="AIM403" s="90"/>
      <c r="AIN403" s="90"/>
      <c r="AIO403" s="90"/>
      <c r="AIP403" s="90"/>
      <c r="AIQ403" s="90"/>
      <c r="AIR403" s="90"/>
      <c r="AIS403" s="90"/>
      <c r="AIT403" s="90"/>
      <c r="AIU403" s="90"/>
      <c r="AIV403" s="90"/>
      <c r="AIW403" s="90"/>
      <c r="AIX403" s="90"/>
      <c r="AIY403" s="90"/>
      <c r="AIZ403" s="90"/>
      <c r="AJA403" s="90"/>
      <c r="AJB403" s="90"/>
      <c r="AJC403" s="90"/>
      <c r="AJD403" s="90"/>
      <c r="AJE403" s="90"/>
      <c r="AJF403" s="90"/>
      <c r="AJG403" s="90"/>
      <c r="AJH403" s="90"/>
      <c r="AJI403" s="90"/>
      <c r="AJJ403" s="90"/>
      <c r="AJK403" s="90"/>
      <c r="AJL403" s="90"/>
      <c r="AJM403" s="90"/>
      <c r="AJN403" s="90"/>
      <c r="AJO403" s="90"/>
      <c r="AJP403" s="90"/>
      <c r="AJQ403" s="90"/>
      <c r="AJR403" s="90"/>
      <c r="AJS403" s="90"/>
      <c r="AJT403" s="90"/>
      <c r="AJU403" s="90"/>
      <c r="AJV403" s="90"/>
      <c r="AJW403" s="90"/>
      <c r="AJX403" s="90"/>
      <c r="AJY403" s="90"/>
      <c r="AJZ403" s="90"/>
      <c r="AKA403" s="90"/>
      <c r="AKB403" s="90"/>
      <c r="AKC403" s="90"/>
      <c r="AKD403" s="90"/>
      <c r="AKE403" s="90"/>
      <c r="AKF403" s="90"/>
      <c r="AKG403" s="90"/>
      <c r="AKH403" s="90"/>
      <c r="AKI403" s="90"/>
      <c r="AKJ403" s="90"/>
      <c r="AKK403" s="90"/>
      <c r="AKL403" s="90"/>
      <c r="AKM403" s="90"/>
      <c r="AKN403" s="90"/>
      <c r="AKO403" s="90"/>
      <c r="AKP403" s="90"/>
      <c r="AKQ403" s="90"/>
      <c r="AKR403" s="90"/>
      <c r="AKS403" s="90"/>
      <c r="AKT403" s="90"/>
      <c r="AKU403" s="90"/>
      <c r="AKV403" s="90"/>
      <c r="AKW403" s="90"/>
      <c r="AKX403" s="90"/>
      <c r="AKY403" s="90"/>
      <c r="AKZ403" s="90"/>
      <c r="ALA403" s="90"/>
      <c r="ALB403" s="90"/>
      <c r="ALC403" s="90"/>
      <c r="ALD403" s="90"/>
      <c r="ALE403" s="90"/>
      <c r="ALF403" s="90"/>
      <c r="ALG403" s="90"/>
      <c r="ALH403" s="90"/>
      <c r="ALI403" s="90"/>
      <c r="ALJ403" s="90"/>
      <c r="ALK403" s="90"/>
      <c r="ALL403" s="90"/>
      <c r="ALM403" s="90"/>
      <c r="ALN403" s="90"/>
      <c r="ALO403" s="90"/>
      <c r="ALP403" s="90"/>
      <c r="ALQ403" s="90"/>
      <c r="ALR403" s="90"/>
      <c r="ALS403" s="90"/>
      <c r="ALT403" s="90"/>
      <c r="ALU403" s="90"/>
      <c r="ALV403" s="90"/>
      <c r="ALW403" s="90"/>
      <c r="ALX403" s="90"/>
      <c r="ALY403" s="90"/>
      <c r="ALZ403" s="90"/>
      <c r="AMA403" s="90"/>
      <c r="AMB403" s="90"/>
      <c r="AMC403" s="90"/>
      <c r="AMD403" s="90"/>
      <c r="AME403" s="90"/>
      <c r="AMF403" s="90"/>
      <c r="AMG403" s="90"/>
      <c r="AMH403" s="90"/>
    </row>
    <row r="404" spans="1:1023" ht="168" customHeight="1" x14ac:dyDescent="0.3">
      <c r="A404" s="430">
        <v>133</v>
      </c>
      <c r="B404" s="433" t="s">
        <v>1736</v>
      </c>
      <c r="C404" s="367"/>
      <c r="D404" s="433" t="s">
        <v>209</v>
      </c>
      <c r="E404" s="433" t="s">
        <v>1970</v>
      </c>
      <c r="F404" s="427"/>
      <c r="G404" s="424"/>
      <c r="H404" s="368"/>
      <c r="I404" s="425"/>
      <c r="J404" s="136" t="s">
        <v>735</v>
      </c>
      <c r="K404" s="137" t="s">
        <v>1982</v>
      </c>
      <c r="L404" s="425"/>
      <c r="M404" s="425"/>
      <c r="N404" s="426"/>
      <c r="O404" s="369"/>
      <c r="P404" s="391"/>
      <c r="Q404" s="385"/>
      <c r="R404" s="393"/>
      <c r="S404" s="394"/>
      <c r="T404" s="385"/>
      <c r="U404" s="386"/>
      <c r="V404" s="136" t="s">
        <v>112</v>
      </c>
      <c r="W404" s="116" t="s">
        <v>1983</v>
      </c>
      <c r="X404" s="117" t="s">
        <v>1984</v>
      </c>
      <c r="Y404" s="118" t="s">
        <v>1985</v>
      </c>
      <c r="Z404" s="119" t="s">
        <v>913</v>
      </c>
      <c r="AA404" s="120" t="str">
        <f t="shared" si="454"/>
        <v>Probabilidad</v>
      </c>
      <c r="AB404" s="121" t="s">
        <v>727</v>
      </c>
      <c r="AC404" s="121" t="s">
        <v>728</v>
      </c>
      <c r="AD404" s="122" t="str">
        <f t="shared" si="452"/>
        <v>40%</v>
      </c>
      <c r="AE404" s="121" t="s">
        <v>729</v>
      </c>
      <c r="AF404" s="121" t="s">
        <v>809</v>
      </c>
      <c r="AG404" s="121" t="s">
        <v>731</v>
      </c>
      <c r="AH404" s="123">
        <f>IFERROR(IF(AND(AA403="Probabilidad",AA404="Probabilidad"),(AI403-(+AI403*AD404)),IF(AND(AA404="Probabilidad",AA403="Impacto"),(AI403-(+AI403*AD404)),IF(AA404="Impacto",AI403,""))),"")</f>
        <v>0.36</v>
      </c>
      <c r="AI404" s="122">
        <f t="shared" si="453"/>
        <v>0.36</v>
      </c>
      <c r="AJ404" s="387"/>
      <c r="AK404" s="388"/>
      <c r="AL404" s="124">
        <f t="shared" ref="AL404:AL409" si="553">IFERROR(IF(AND(AA403="Impacto",AA404="Impacto"),(AL403-(+AL403*AD404)),IF(AND(AA404="Impacto",AA403="Probabilidad"),(AL403-(+AL403*AD404)),IF(AA404="Probabilidad",AL403,""))),"")</f>
        <v>0.4</v>
      </c>
      <c r="AM404" s="389"/>
      <c r="AN404" s="388"/>
      <c r="AO404" s="384"/>
      <c r="AP404" s="367"/>
      <c r="AQ404" s="120" t="s">
        <v>118</v>
      </c>
      <c r="AR404" s="134" t="s">
        <v>94</v>
      </c>
      <c r="AS404" s="134" t="s">
        <v>94</v>
      </c>
      <c r="AT404" s="134" t="s">
        <v>94</v>
      </c>
      <c r="AU404" s="134" t="s">
        <v>94</v>
      </c>
      <c r="AV404" s="371"/>
      <c r="AW404" s="142" t="s">
        <v>112</v>
      </c>
      <c r="AX404" s="264" t="s">
        <v>2866</v>
      </c>
      <c r="AY404" s="265" t="s">
        <v>3319</v>
      </c>
      <c r="AZ404" s="265" t="s">
        <v>3320</v>
      </c>
      <c r="BA404" s="143" t="s">
        <v>118</v>
      </c>
      <c r="BB404" s="128"/>
      <c r="BC404" s="128"/>
      <c r="BD404" s="128"/>
      <c r="BE404" s="373"/>
      <c r="BF404" s="374"/>
      <c r="BG404" s="374"/>
      <c r="BH404" s="131"/>
    </row>
    <row r="405" spans="1:1023" ht="86.25" customHeight="1" x14ac:dyDescent="0.3">
      <c r="A405" s="430">
        <v>133</v>
      </c>
      <c r="B405" s="433" t="s">
        <v>1736</v>
      </c>
      <c r="C405" s="367"/>
      <c r="D405" s="433" t="s">
        <v>209</v>
      </c>
      <c r="E405" s="433" t="s">
        <v>1970</v>
      </c>
      <c r="F405" s="427"/>
      <c r="G405" s="424"/>
      <c r="H405" s="368"/>
      <c r="I405" s="425"/>
      <c r="J405" s="136" t="s">
        <v>741</v>
      </c>
      <c r="K405" s="137" t="s">
        <v>1986</v>
      </c>
      <c r="L405" s="425"/>
      <c r="M405" s="425"/>
      <c r="N405" s="426"/>
      <c r="O405" s="369"/>
      <c r="P405" s="391"/>
      <c r="Q405" s="385"/>
      <c r="R405" s="393"/>
      <c r="S405" s="394"/>
      <c r="T405" s="385"/>
      <c r="U405" s="386"/>
      <c r="V405" s="136" t="s">
        <v>124</v>
      </c>
      <c r="W405" s="116" t="s">
        <v>1987</v>
      </c>
      <c r="X405" s="117" t="s">
        <v>1988</v>
      </c>
      <c r="Y405" s="118" t="s">
        <v>94</v>
      </c>
      <c r="Z405" s="119" t="s">
        <v>913</v>
      </c>
      <c r="AA405" s="120" t="str">
        <f t="shared" si="454"/>
        <v>Probabilidad</v>
      </c>
      <c r="AB405" s="121" t="s">
        <v>727</v>
      </c>
      <c r="AC405" s="121" t="s">
        <v>728</v>
      </c>
      <c r="AD405" s="122" t="str">
        <f t="shared" si="452"/>
        <v>40%</v>
      </c>
      <c r="AE405" s="121" t="s">
        <v>954</v>
      </c>
      <c r="AF405" s="121" t="s">
        <v>809</v>
      </c>
      <c r="AG405" s="121" t="s">
        <v>731</v>
      </c>
      <c r="AH405" s="123">
        <f t="shared" ref="AH405:AH409" si="554">IFERROR(IF(AND(AA404="Probabilidad",AA405="Probabilidad"),(AI404-(+AI404*AD405)),IF(AND(AA405="Probabilidad",AA404="Impacto"),(AI404-(+AI404*AD405)),IF(AA405="Impacto",AI404,""))),"")</f>
        <v>0.216</v>
      </c>
      <c r="AI405" s="122">
        <f t="shared" si="453"/>
        <v>0.216</v>
      </c>
      <c r="AJ405" s="387"/>
      <c r="AK405" s="388"/>
      <c r="AL405" s="124">
        <f t="shared" si="553"/>
        <v>0.4</v>
      </c>
      <c r="AM405" s="389"/>
      <c r="AN405" s="388"/>
      <c r="AO405" s="384"/>
      <c r="AP405" s="367"/>
      <c r="AQ405" s="120" t="s">
        <v>128</v>
      </c>
      <c r="AR405" s="134" t="s">
        <v>94</v>
      </c>
      <c r="AS405" s="134" t="s">
        <v>94</v>
      </c>
      <c r="AT405" s="134" t="s">
        <v>94</v>
      </c>
      <c r="AU405" s="134" t="s">
        <v>94</v>
      </c>
      <c r="AV405" s="371"/>
      <c r="AW405" s="142" t="s">
        <v>124</v>
      </c>
      <c r="AX405" s="264" t="s">
        <v>2866</v>
      </c>
      <c r="AY405" s="265" t="s">
        <v>3321</v>
      </c>
      <c r="AZ405" s="265" t="s">
        <v>3320</v>
      </c>
      <c r="BA405" s="143" t="s">
        <v>128</v>
      </c>
      <c r="BB405" s="128"/>
      <c r="BC405" s="128"/>
      <c r="BD405" s="128"/>
      <c r="BE405" s="373"/>
      <c r="BF405" s="374"/>
      <c r="BG405" s="374"/>
      <c r="BH405" s="131"/>
    </row>
    <row r="406" spans="1:1023" ht="84.75" customHeight="1" x14ac:dyDescent="0.3">
      <c r="A406" s="430">
        <v>133</v>
      </c>
      <c r="B406" s="433" t="s">
        <v>1736</v>
      </c>
      <c r="C406" s="367"/>
      <c r="D406" s="433" t="s">
        <v>209</v>
      </c>
      <c r="E406" s="433" t="s">
        <v>1970</v>
      </c>
      <c r="F406" s="427"/>
      <c r="G406" s="424"/>
      <c r="H406" s="368"/>
      <c r="I406" s="425"/>
      <c r="J406" s="136" t="s">
        <v>749</v>
      </c>
      <c r="K406" s="137" t="s">
        <v>1989</v>
      </c>
      <c r="L406" s="425"/>
      <c r="M406" s="425"/>
      <c r="N406" s="426"/>
      <c r="O406" s="369"/>
      <c r="P406" s="391"/>
      <c r="Q406" s="385"/>
      <c r="R406" s="393"/>
      <c r="S406" s="394"/>
      <c r="T406" s="385"/>
      <c r="U406" s="386"/>
      <c r="V406" s="136" t="s">
        <v>131</v>
      </c>
      <c r="W406" s="116" t="s">
        <v>1990</v>
      </c>
      <c r="X406" s="117" t="s">
        <v>1991</v>
      </c>
      <c r="Y406" s="118" t="s">
        <v>1992</v>
      </c>
      <c r="Z406" s="119" t="s">
        <v>913</v>
      </c>
      <c r="AA406" s="120" t="str">
        <f t="shared" si="454"/>
        <v>Probabilidad</v>
      </c>
      <c r="AB406" s="121" t="s">
        <v>727</v>
      </c>
      <c r="AC406" s="121" t="s">
        <v>1993</v>
      </c>
      <c r="AD406" s="122" t="str">
        <f t="shared" si="452"/>
        <v>50%</v>
      </c>
      <c r="AE406" s="121" t="s">
        <v>729</v>
      </c>
      <c r="AF406" s="121" t="s">
        <v>730</v>
      </c>
      <c r="AG406" s="121" t="s">
        <v>731</v>
      </c>
      <c r="AH406" s="123">
        <f t="shared" si="554"/>
        <v>0.108</v>
      </c>
      <c r="AI406" s="122">
        <f t="shared" si="453"/>
        <v>0.108</v>
      </c>
      <c r="AJ406" s="387"/>
      <c r="AK406" s="388"/>
      <c r="AL406" s="124">
        <f t="shared" si="553"/>
        <v>0.4</v>
      </c>
      <c r="AM406" s="389"/>
      <c r="AN406" s="388"/>
      <c r="AO406" s="384"/>
      <c r="AP406" s="367"/>
      <c r="AQ406" s="120" t="s">
        <v>136</v>
      </c>
      <c r="AR406" s="134" t="s">
        <v>94</v>
      </c>
      <c r="AS406" s="134" t="s">
        <v>94</v>
      </c>
      <c r="AT406" s="134" t="s">
        <v>94</v>
      </c>
      <c r="AU406" s="134" t="s">
        <v>94</v>
      </c>
      <c r="AV406" s="371"/>
      <c r="AW406" s="142" t="s">
        <v>131</v>
      </c>
      <c r="AX406" s="264" t="s">
        <v>2866</v>
      </c>
      <c r="AY406" s="265" t="s">
        <v>3322</v>
      </c>
      <c r="AZ406" s="265" t="s">
        <v>3323</v>
      </c>
      <c r="BA406" s="143" t="s">
        <v>136</v>
      </c>
      <c r="BB406" s="128"/>
      <c r="BC406" s="128"/>
      <c r="BD406" s="128"/>
      <c r="BE406" s="373"/>
      <c r="BF406" s="374"/>
      <c r="BG406" s="374"/>
      <c r="BH406" s="131"/>
    </row>
    <row r="407" spans="1:1023" ht="65.25" customHeight="1" x14ac:dyDescent="0.3">
      <c r="A407" s="430">
        <v>133</v>
      </c>
      <c r="B407" s="433" t="s">
        <v>1736</v>
      </c>
      <c r="C407" s="367"/>
      <c r="D407" s="433" t="s">
        <v>209</v>
      </c>
      <c r="E407" s="433" t="s">
        <v>1970</v>
      </c>
      <c r="F407" s="427"/>
      <c r="G407" s="424"/>
      <c r="H407" s="368"/>
      <c r="I407" s="425"/>
      <c r="J407" s="136" t="s">
        <v>756</v>
      </c>
      <c r="K407" s="137" t="s">
        <v>1994</v>
      </c>
      <c r="L407" s="425"/>
      <c r="M407" s="425"/>
      <c r="N407" s="426"/>
      <c r="O407" s="369"/>
      <c r="P407" s="391"/>
      <c r="Q407" s="385"/>
      <c r="R407" s="393"/>
      <c r="S407" s="394"/>
      <c r="T407" s="385"/>
      <c r="U407" s="386"/>
      <c r="V407" s="136" t="s">
        <v>139</v>
      </c>
      <c r="W407" s="116" t="s">
        <v>1995</v>
      </c>
      <c r="X407" s="117" t="s">
        <v>1996</v>
      </c>
      <c r="Y407" s="118" t="s">
        <v>94</v>
      </c>
      <c r="Z407" s="119" t="s">
        <v>913</v>
      </c>
      <c r="AA407" s="120" t="str">
        <f t="shared" si="454"/>
        <v>Probabilidad</v>
      </c>
      <c r="AB407" s="121" t="s">
        <v>727</v>
      </c>
      <c r="AC407" s="121" t="s">
        <v>728</v>
      </c>
      <c r="AD407" s="122" t="str">
        <f t="shared" si="452"/>
        <v>40%</v>
      </c>
      <c r="AE407" s="121" t="s">
        <v>729</v>
      </c>
      <c r="AF407" s="121" t="s">
        <v>730</v>
      </c>
      <c r="AG407" s="121" t="s">
        <v>731</v>
      </c>
      <c r="AH407" s="123">
        <f t="shared" si="554"/>
        <v>6.4799999999999996E-2</v>
      </c>
      <c r="AI407" s="122">
        <f t="shared" si="453"/>
        <v>6.4799999999999996E-2</v>
      </c>
      <c r="AJ407" s="387"/>
      <c r="AK407" s="388"/>
      <c r="AL407" s="124">
        <f t="shared" si="553"/>
        <v>0.4</v>
      </c>
      <c r="AM407" s="389"/>
      <c r="AN407" s="388"/>
      <c r="AO407" s="384"/>
      <c r="AP407" s="367"/>
      <c r="AQ407" s="120" t="s">
        <v>145</v>
      </c>
      <c r="AR407" s="134" t="s">
        <v>94</v>
      </c>
      <c r="AS407" s="134" t="s">
        <v>94</v>
      </c>
      <c r="AT407" s="134" t="s">
        <v>94</v>
      </c>
      <c r="AU407" s="134" t="s">
        <v>94</v>
      </c>
      <c r="AV407" s="371"/>
      <c r="AW407" s="142" t="s">
        <v>139</v>
      </c>
      <c r="AX407" s="264" t="s">
        <v>2866</v>
      </c>
      <c r="AY407" s="265" t="s">
        <v>3324</v>
      </c>
      <c r="AZ407" s="265" t="s">
        <v>3325</v>
      </c>
      <c r="BA407" s="143" t="s">
        <v>145</v>
      </c>
      <c r="BB407" s="128"/>
      <c r="BC407" s="128"/>
      <c r="BD407" s="128"/>
      <c r="BE407" s="373"/>
      <c r="BF407" s="374"/>
      <c r="BG407" s="374"/>
      <c r="BH407" s="131"/>
    </row>
    <row r="408" spans="1:1023" ht="80.25" customHeight="1" x14ac:dyDescent="0.3">
      <c r="A408" s="430">
        <v>133</v>
      </c>
      <c r="B408" s="433" t="s">
        <v>1736</v>
      </c>
      <c r="C408" s="367"/>
      <c r="D408" s="433" t="s">
        <v>209</v>
      </c>
      <c r="E408" s="433" t="s">
        <v>1970</v>
      </c>
      <c r="F408" s="427"/>
      <c r="G408" s="424"/>
      <c r="H408" s="368"/>
      <c r="I408" s="425"/>
      <c r="J408" s="136" t="s">
        <v>757</v>
      </c>
      <c r="K408" s="137" t="s">
        <v>1997</v>
      </c>
      <c r="L408" s="425"/>
      <c r="M408" s="425"/>
      <c r="N408" s="426"/>
      <c r="O408" s="369"/>
      <c r="P408" s="391"/>
      <c r="Q408" s="385"/>
      <c r="R408" s="393"/>
      <c r="S408" s="394"/>
      <c r="T408" s="385"/>
      <c r="U408" s="386"/>
      <c r="V408" s="136" t="s">
        <v>150</v>
      </c>
      <c r="W408" s="116" t="s">
        <v>1998</v>
      </c>
      <c r="X408" s="117" t="s">
        <v>1999</v>
      </c>
      <c r="Y408" s="118" t="s">
        <v>2000</v>
      </c>
      <c r="Z408" s="119" t="s">
        <v>913</v>
      </c>
      <c r="AA408" s="120" t="str">
        <f t="shared" si="454"/>
        <v>Probabilidad</v>
      </c>
      <c r="AB408" s="121" t="s">
        <v>727</v>
      </c>
      <c r="AC408" s="121" t="s">
        <v>728</v>
      </c>
      <c r="AD408" s="122" t="str">
        <f t="shared" si="452"/>
        <v>40%</v>
      </c>
      <c r="AE408" s="121" t="s">
        <v>729</v>
      </c>
      <c r="AF408" s="121" t="s">
        <v>809</v>
      </c>
      <c r="AG408" s="121" t="s">
        <v>731</v>
      </c>
      <c r="AH408" s="123">
        <f t="shared" si="554"/>
        <v>3.8879999999999998E-2</v>
      </c>
      <c r="AI408" s="122">
        <f t="shared" si="453"/>
        <v>3.8879999999999998E-2</v>
      </c>
      <c r="AJ408" s="387"/>
      <c r="AK408" s="388"/>
      <c r="AL408" s="124">
        <f t="shared" si="553"/>
        <v>0.4</v>
      </c>
      <c r="AM408" s="389"/>
      <c r="AN408" s="388"/>
      <c r="AO408" s="384"/>
      <c r="AP408" s="367"/>
      <c r="AQ408" s="120" t="s">
        <v>155</v>
      </c>
      <c r="AR408" s="134" t="s">
        <v>94</v>
      </c>
      <c r="AS408" s="134" t="s">
        <v>94</v>
      </c>
      <c r="AT408" s="134" t="s">
        <v>94</v>
      </c>
      <c r="AU408" s="134" t="s">
        <v>94</v>
      </c>
      <c r="AV408" s="371"/>
      <c r="AW408" s="142" t="s">
        <v>150</v>
      </c>
      <c r="AX408" s="264" t="s">
        <v>2866</v>
      </c>
      <c r="AY408" s="265" t="s">
        <v>3326</v>
      </c>
      <c r="AZ408" s="265" t="s">
        <v>3327</v>
      </c>
      <c r="BA408" s="143" t="s">
        <v>155</v>
      </c>
      <c r="BB408" s="128"/>
      <c r="BC408" s="128"/>
      <c r="BD408" s="128"/>
      <c r="BE408" s="373"/>
      <c r="BF408" s="374"/>
      <c r="BG408" s="374"/>
      <c r="BH408" s="131"/>
    </row>
    <row r="409" spans="1:1023" ht="23.1" customHeight="1" x14ac:dyDescent="0.3">
      <c r="A409" s="431">
        <v>133</v>
      </c>
      <c r="B409" s="434" t="s">
        <v>1736</v>
      </c>
      <c r="C409" s="367"/>
      <c r="D409" s="434" t="s">
        <v>209</v>
      </c>
      <c r="E409" s="434" t="s">
        <v>1970</v>
      </c>
      <c r="F409" s="427"/>
      <c r="G409" s="424"/>
      <c r="H409" s="368"/>
      <c r="I409" s="425"/>
      <c r="J409" s="136" t="s">
        <v>758</v>
      </c>
      <c r="K409" s="137"/>
      <c r="L409" s="425"/>
      <c r="M409" s="425"/>
      <c r="N409" s="426"/>
      <c r="O409" s="369"/>
      <c r="P409" s="392"/>
      <c r="Q409" s="385"/>
      <c r="R409" s="393"/>
      <c r="S409" s="394"/>
      <c r="T409" s="385"/>
      <c r="U409" s="386"/>
      <c r="V409" s="136" t="s">
        <v>161</v>
      </c>
      <c r="W409" s="116"/>
      <c r="X409" s="117"/>
      <c r="Y409" s="118"/>
      <c r="Z409" s="116"/>
      <c r="AA409" s="120" t="str">
        <f t="shared" si="454"/>
        <v/>
      </c>
      <c r="AB409" s="121"/>
      <c r="AC409" s="121"/>
      <c r="AD409" s="122" t="str">
        <f t="shared" si="452"/>
        <v/>
      </c>
      <c r="AE409" s="121"/>
      <c r="AF409" s="121"/>
      <c r="AG409" s="121"/>
      <c r="AH409" s="123" t="str">
        <f t="shared" si="554"/>
        <v/>
      </c>
      <c r="AI409" s="122" t="str">
        <f t="shared" si="453"/>
        <v/>
      </c>
      <c r="AJ409" s="387"/>
      <c r="AK409" s="388"/>
      <c r="AL409" s="124" t="str">
        <f t="shared" si="553"/>
        <v/>
      </c>
      <c r="AM409" s="389"/>
      <c r="AN409" s="388"/>
      <c r="AO409" s="384"/>
      <c r="AP409" s="367"/>
      <c r="AQ409" s="120" t="s">
        <v>162</v>
      </c>
      <c r="AR409" s="119"/>
      <c r="AS409" s="119"/>
      <c r="AT409" s="126"/>
      <c r="AU409" s="119"/>
      <c r="AV409" s="372"/>
      <c r="AW409" s="142" t="s">
        <v>161</v>
      </c>
      <c r="AX409" s="128"/>
      <c r="AY409" s="129"/>
      <c r="AZ409" s="130"/>
      <c r="BA409" s="143" t="s">
        <v>162</v>
      </c>
      <c r="BB409" s="128"/>
      <c r="BC409" s="128"/>
      <c r="BD409" s="128"/>
      <c r="BE409" s="373"/>
      <c r="BF409" s="374"/>
      <c r="BG409" s="374"/>
      <c r="BH409" s="131"/>
    </row>
    <row r="410" spans="1:1023" s="144" customFormat="1" ht="101.25" customHeight="1" x14ac:dyDescent="0.25">
      <c r="A410" s="429">
        <v>134</v>
      </c>
      <c r="B410" s="432" t="s">
        <v>1736</v>
      </c>
      <c r="C410" s="367" t="s">
        <v>2001</v>
      </c>
      <c r="D410" s="432" t="s">
        <v>1149</v>
      </c>
      <c r="E410" s="432" t="s">
        <v>2002</v>
      </c>
      <c r="F410" s="427" t="s">
        <v>2003</v>
      </c>
      <c r="G410" s="424" t="s">
        <v>2004</v>
      </c>
      <c r="H410" s="368" t="str">
        <f>IF(B410="Seguridad_Información","Posibilidad de "&amp;C410&amp;"con "&amp;M410&amp;" "&amp;"por"&amp;" "&amp;I410&amp;" "&amp;"debido a"&amp;" "&amp;L410,"Posibilidad de"&amp;" "&amp;M410&amp;" "&amp;"por"&amp;" "&amp;I410&amp;" debido a"&amp;" "&amp;L410)</f>
        <v>Posibilidad de Afectación Operacional por destrucción o pérdida de información física debido a centralización de información física sin respaldo tecnológico o condiciones de seguridad requeridas</v>
      </c>
      <c r="I410" s="425" t="s">
        <v>2005</v>
      </c>
      <c r="J410" s="136" t="s">
        <v>717</v>
      </c>
      <c r="K410" s="137" t="s">
        <v>2006</v>
      </c>
      <c r="L410" s="425" t="s">
        <v>2007</v>
      </c>
      <c r="M410" s="425" t="s">
        <v>1741</v>
      </c>
      <c r="N410" s="426" t="s">
        <v>2008</v>
      </c>
      <c r="O410" s="369" t="s">
        <v>89</v>
      </c>
      <c r="P410" s="390" t="str">
        <f>IF(OR($O410=[3]Tabla_Probabilidad!$D$30,$O410=[3]Tabla_Probabilidad!$D$32,$O410=[3]Tabla_Probabilidad!$J$32),"Muy Baja",IF(OR($O410=[3]Tabla_Probabilidad!$E$30,$O410=[3]Tabla_Probabilidad!$E$32,$O410=[3]Tabla_Probabilidad!$K$32),"Baja",IF(OR($O410=[3]Tabla_Probabilidad!$F$30,$O410=[3]Tabla_Probabilidad!$F$32,$O410=[3]Tabla_Probabilidad!$L$32),"Media",IF(OR($O410=[3]Tabla_Probabilidad!$G$30,$O410=[3]Tabla_Probabilidad!$G$32,$O410=[3]Tabla_Probabilidad!$M$32),"Alta",IF(OR($O410=[3]Tabla_Probabilidad!$H$30,$O410=[3]Tabla_Probabilidad!$H$32,$O410=[3]Tabla_Probabilidad!$N$32),"Muy Alta","")))))</f>
        <v>Media</v>
      </c>
      <c r="Q410" s="385">
        <f t="shared" ref="Q410" si="555">IF(P410="","",IF(P410="Muy Baja",0.2,IF(P410="Baja",0.4,IF(P410="Media",0.6,IF(P410="Alta",0.8,IF(P410="Muy Alta",1,))))))</f>
        <v>0.6</v>
      </c>
      <c r="R410" s="393" t="s">
        <v>723</v>
      </c>
      <c r="S410" s="394" t="str">
        <f>IF(OR($R410=[3]Tabla_Impacto!$D$24,$R410=[3]Tabla_Impacto!$D$27,$R410=[3]Tabla_Impacto!$J$24,$R410=[3]Tabla_Impacto!$P$26,$R410=[3]Tabla_Impacto!$V$26,$R410=[3]Tabla_Impacto!$AB$26),"Leve",IF(OR($R410=[3]Tabla_Impacto!$E$24,$R410=[3]Tabla_Impacto!$E$27,$R410=[3]Tabla_Impacto!$K$24,$R410=[3]Tabla_Impacto!$Q$26,$R410=[3]Tabla_Impacto!$W$26,$R410=[3]Tabla_Impacto!$AC$26),"Menor",IF(OR($R410=[3]Tabla_Impacto!$F$24,$R410=[3]Tabla_Impacto!$F$27,$R410=[3]Tabla_Impacto!$L$24,$R410=[3]Tabla_Impacto!$R$26,$R410=[3]Tabla_Impacto!$X$26,$R410=[3]Tabla_Impacto!$AD$26),"Moderado",IF(OR($R410=[3]Tabla_Impacto!$G$24,$R410=[3]Tabla_Impacto!$G$27,$R410=[3]Tabla_Impacto!$M$24,$R410=[3]Tabla_Impacto!$S$26,$R410=[3]Tabla_Impacto!$Y$26,$R410=[3]Tabla_Impacto!$AE$26),"Mayor",IF(OR($R410=[3]Tabla_Impacto!$H$24,$R410=[3]Tabla_Impacto!$H$27,$R410=[3]Tabla_Impacto!$N$24,$R410=[3]Tabla_Impacto!$T$26,$R410=[3]Tabla_Impacto!$Z$26,$R410=[3]Tabla_Impacto!$AF$26),"Catastrófico","")))))</f>
        <v>Moderado</v>
      </c>
      <c r="T410" s="385">
        <f t="shared" ref="T410" si="556">IF(S410="","",IF(S410="Leve",0.2,IF(S410="Menor",0.4,IF(S410="Moderado",0.6,IF(S410="Mayor",0.8,IF(S410="Catastrófico",1,))))))</f>
        <v>0.6</v>
      </c>
      <c r="U410" s="403" t="str">
        <f t="shared" ref="U410" si="557">IF(OR(AND(P410="Muy Baja",S410="Leve"),AND(P410="Muy Baja",S410="Menor"),AND(P410="Baja",S410="Leve")),"Bajo",IF(OR(AND(P410="Muy baja",S410="Moderado"),AND(P410="Baja",S410="Menor"),AND(P410="Baja",S410="Moderado"),AND(P410="Media",S410="Leve"),AND(P410="Media",S410="Menor"),AND(P410="Media",S410="Moderado"),AND(P410="Alta",S410="Leve"),AND(P410="Alta",S410="Menor")),"Moderado",IF(OR(AND(P410="Muy Baja",S410="Mayor"),AND(P410="Baja",S410="Mayor"),AND(P410="Media",S410="Mayor"),AND(P410="Alta",S410="Moderado"),AND(P410="Alta",S410="Mayor"),AND(P410="Muy Alta",S410="Leve"),AND(P410="Muy Alta",S410="Menor"),AND(P410="Muy Alta",S410="Moderado"),AND(P410="Muy Alta",S410="Mayor")),"Alto",IF(OR(AND(P410="Muy Baja",S410="Catastrófico"),AND(P410="Baja",S410="Catastrófico"),AND(P410="Media",S410="Catastrófico"),AND(P410="Alta",S410="Catastrófico"),AND(P410="Muy Alta",S410="Catastrófico")),"Extremo",""))))</f>
        <v>Moderado</v>
      </c>
      <c r="V410" s="136" t="s">
        <v>91</v>
      </c>
      <c r="W410" s="116" t="s">
        <v>2009</v>
      </c>
      <c r="X410" s="117" t="s">
        <v>2010</v>
      </c>
      <c r="Y410" s="118" t="s">
        <v>2011</v>
      </c>
      <c r="Z410" s="119" t="s">
        <v>1158</v>
      </c>
      <c r="AA410" s="120" t="str">
        <f t="shared" si="454"/>
        <v>Probabilidad</v>
      </c>
      <c r="AB410" s="121" t="s">
        <v>740</v>
      </c>
      <c r="AC410" s="121" t="s">
        <v>728</v>
      </c>
      <c r="AD410" s="122" t="str">
        <f t="shared" si="452"/>
        <v>30%</v>
      </c>
      <c r="AE410" s="121" t="s">
        <v>729</v>
      </c>
      <c r="AF410" s="121" t="s">
        <v>730</v>
      </c>
      <c r="AG410" s="121" t="s">
        <v>731</v>
      </c>
      <c r="AH410" s="123">
        <f>IFERROR(IF(AA410="Probabilidad",(Q410-(+Q410*AD410)),IF(AA410="Impacto",Q410,"")),"")</f>
        <v>0.42</v>
      </c>
      <c r="AI410" s="122">
        <f t="shared" si="453"/>
        <v>0.42</v>
      </c>
      <c r="AJ410" s="387" t="str">
        <f t="shared" ref="AJ410" si="558">IFERROR(IF(AK410="","",IF(AK410&lt;=0.2,"Muy Baja",IF(AK410&lt;=0.4,"Baja",IF(AK410&lt;=0.6,"Media",IF(AK410&lt;=0.8,"Alta","Muy Alta"))))),"")</f>
        <v>Muy Baja</v>
      </c>
      <c r="AK410" s="388">
        <f t="shared" ref="AK410" si="559">IFERROR(LOOKUP(MAX(AI410:AI416)+1,(AI410:AI416)),"")</f>
        <v>0.12348000000000001</v>
      </c>
      <c r="AL410" s="124">
        <f>IFERROR(IF(AA410="Impacto",(T410-(+T410*AD410)),IF(AA410="Probabilidad",T410,"")),"")</f>
        <v>0.6</v>
      </c>
      <c r="AM410" s="389" t="str">
        <f t="shared" ref="AM410" si="560">IFERROR(IF(AN410="","",IF(AN410&lt;=0.2,"Leve",IF(AN410&lt;=0.4,"Menor",IF(AN410&lt;=0.6,"Moderado",IF(AN410&lt;=0.8,"Mayor","Catastrófico"))))),"")</f>
        <v>Moderado</v>
      </c>
      <c r="AN410" s="388">
        <f t="shared" ref="AN410" si="561">IFERROR(LOOKUP(MAX(AL410:AL416)+1,(AL410:AL416)),"")</f>
        <v>0.44999999999999996</v>
      </c>
      <c r="AO410" s="384" t="str">
        <f t="shared" ref="AO410" si="562">IFERROR(IF(OR(AND(AJ410="Muy Baja",AM410="Leve"),AND(AJ410="Muy Baja",AM410="Menor"),AND(AJ410="Baja",AM410="Leve")),"Bajo",IF(OR(AND(AJ410="Muy baja",AM410="Moderado"),AND(AJ410="Baja",AM410="Menor"),AND(AJ410="Baja",AM410="Moderado"),AND(AJ410="Media",AM410="Leve"),AND(AJ410="Media",AM410="Menor"),AND(AJ410="Media",AM410="Moderado"),AND(AJ410="Alta",AM410="Leve"),AND(AJ410="Alta",AM410="Menor")),"Moderado",IF(OR(AND(AJ410="Muy Baja",AM410="Mayor"),AND(AJ410="Baja",AM410="Mayor"),AND(AJ410="Media",AM410="Mayor"),AND(AJ410="Alta",AM410="Moderado"),AND(AJ410="Alta",AM410="Mayor"),AND(AJ410="Muy Alta",AM410="Leve"),AND(AJ410="Muy Alta",AM410="Menor"),AND(AJ410="Muy Alta",AM410="Moderado"),AND(AJ410="Muy Alta",AM410="Mayor")),"Alto",IF(OR(AND(AJ410="Muy Baja",AM410="Catastrófico"),AND(AJ410="Baja",AM410="Catastrófico"),AND(AJ410="Media",AM410="Catastrófico"),AND(AJ410="Alta",AM410="Catastrófico"),AND(AJ410="Muy Alta",AM410="Catastrófico")),"Extremo","")))),"")</f>
        <v>Moderado</v>
      </c>
      <c r="AP410" s="367" t="s">
        <v>104</v>
      </c>
      <c r="AQ410" s="120" t="s">
        <v>105</v>
      </c>
      <c r="AR410" s="119" t="s">
        <v>2012</v>
      </c>
      <c r="AS410" s="119" t="s">
        <v>2013</v>
      </c>
      <c r="AT410" s="126" t="s">
        <v>794</v>
      </c>
      <c r="AU410" s="127" t="s">
        <v>733</v>
      </c>
      <c r="AV410" s="370" t="s">
        <v>2014</v>
      </c>
      <c r="AW410" s="142" t="s">
        <v>91</v>
      </c>
      <c r="AX410" s="253" t="s">
        <v>2866</v>
      </c>
      <c r="AY410" s="307" t="s">
        <v>3747</v>
      </c>
      <c r="AZ410" s="307" t="s">
        <v>3748</v>
      </c>
      <c r="BA410" s="143" t="s">
        <v>105</v>
      </c>
      <c r="BB410" s="253" t="s">
        <v>2866</v>
      </c>
      <c r="BC410" s="333" t="s">
        <v>3922</v>
      </c>
      <c r="BD410" s="333" t="s">
        <v>3748</v>
      </c>
      <c r="BE410" s="373" t="s">
        <v>2891</v>
      </c>
      <c r="BF410" s="374"/>
      <c r="BG410" s="374"/>
      <c r="BH410" s="131"/>
      <c r="BI410" s="90"/>
      <c r="BJ410" s="90"/>
      <c r="BK410" s="90"/>
      <c r="BL410" s="90"/>
      <c r="BM410" s="90"/>
      <c r="BN410" s="90"/>
      <c r="BO410" s="90"/>
      <c r="BP410" s="90"/>
      <c r="BQ410" s="90"/>
      <c r="BR410" s="90"/>
      <c r="BS410" s="90"/>
      <c r="BT410" s="90"/>
      <c r="BU410" s="90"/>
      <c r="BV410" s="90"/>
      <c r="BW410" s="90"/>
      <c r="BX410" s="90"/>
      <c r="BY410" s="90"/>
      <c r="BZ410" s="90"/>
      <c r="CA410" s="90"/>
      <c r="CB410" s="90"/>
      <c r="CC410" s="90"/>
      <c r="CD410" s="90"/>
      <c r="CE410" s="90"/>
      <c r="CF410" s="90"/>
      <c r="CG410" s="90"/>
      <c r="CH410" s="90"/>
      <c r="CI410" s="90"/>
      <c r="CJ410" s="90"/>
      <c r="CK410" s="90"/>
      <c r="CL410" s="90"/>
      <c r="CM410" s="90"/>
      <c r="CN410" s="90"/>
      <c r="CO410" s="90"/>
      <c r="CP410" s="90"/>
      <c r="CQ410" s="90"/>
      <c r="CR410" s="90"/>
      <c r="CS410" s="90"/>
      <c r="CT410" s="90"/>
      <c r="CU410" s="90"/>
      <c r="CV410" s="90"/>
      <c r="CW410" s="90"/>
      <c r="CX410" s="90"/>
      <c r="CY410" s="90"/>
      <c r="CZ410" s="90"/>
      <c r="DA410" s="90"/>
      <c r="DB410" s="90"/>
      <c r="DC410" s="90"/>
      <c r="DD410" s="90"/>
      <c r="DE410" s="90"/>
      <c r="DF410" s="90"/>
      <c r="DG410" s="90"/>
      <c r="DH410" s="90"/>
      <c r="DI410" s="90"/>
      <c r="DJ410" s="90"/>
      <c r="DK410" s="90"/>
      <c r="DL410" s="90"/>
      <c r="DM410" s="90"/>
      <c r="DN410" s="90"/>
      <c r="DO410" s="90"/>
      <c r="DP410" s="90"/>
      <c r="DQ410" s="90"/>
      <c r="DR410" s="90"/>
      <c r="DS410" s="90"/>
      <c r="DT410" s="90"/>
      <c r="DU410" s="90"/>
      <c r="DV410" s="90"/>
      <c r="DW410" s="90"/>
      <c r="DX410" s="90"/>
      <c r="DY410" s="90"/>
      <c r="DZ410" s="90"/>
      <c r="EA410" s="90"/>
      <c r="EB410" s="90"/>
      <c r="EC410" s="90"/>
      <c r="ED410" s="90"/>
      <c r="EE410" s="90"/>
      <c r="EF410" s="90"/>
      <c r="EG410" s="90"/>
      <c r="EH410" s="90"/>
      <c r="EI410" s="90"/>
      <c r="EJ410" s="90"/>
      <c r="EK410" s="90"/>
      <c r="EL410" s="90"/>
      <c r="EM410" s="90"/>
      <c r="EN410" s="90"/>
      <c r="EO410" s="90"/>
      <c r="EP410" s="90"/>
      <c r="EQ410" s="90"/>
      <c r="ER410" s="90"/>
      <c r="ES410" s="90"/>
      <c r="ET410" s="90"/>
      <c r="EU410" s="90"/>
      <c r="EV410" s="90"/>
      <c r="EW410" s="90"/>
      <c r="EX410" s="90"/>
      <c r="EY410" s="90"/>
      <c r="EZ410" s="90"/>
      <c r="FA410" s="90"/>
      <c r="FB410" s="90"/>
      <c r="FC410" s="90"/>
      <c r="FD410" s="90"/>
      <c r="FE410" s="90"/>
      <c r="FF410" s="90"/>
      <c r="FG410" s="90"/>
      <c r="FH410" s="90"/>
      <c r="FI410" s="90"/>
      <c r="FJ410" s="90"/>
      <c r="FK410" s="90"/>
      <c r="FL410" s="90"/>
      <c r="FM410" s="90"/>
      <c r="FN410" s="90"/>
      <c r="FO410" s="90"/>
      <c r="FP410" s="90"/>
      <c r="FQ410" s="90"/>
      <c r="FR410" s="90"/>
      <c r="FS410" s="90"/>
      <c r="FT410" s="90"/>
      <c r="FU410" s="90"/>
      <c r="FV410" s="90"/>
      <c r="FW410" s="90"/>
      <c r="FX410" s="90"/>
      <c r="FY410" s="90"/>
      <c r="FZ410" s="90"/>
      <c r="GA410" s="90"/>
      <c r="GB410" s="90"/>
      <c r="GC410" s="90"/>
      <c r="GD410" s="90"/>
      <c r="GE410" s="90"/>
      <c r="GF410" s="90"/>
      <c r="GG410" s="90"/>
      <c r="GH410" s="90"/>
      <c r="GI410" s="90"/>
      <c r="GJ410" s="90"/>
      <c r="GK410" s="90"/>
      <c r="GL410" s="90"/>
      <c r="GM410" s="90"/>
      <c r="GN410" s="90"/>
      <c r="GO410" s="90"/>
      <c r="GP410" s="90"/>
      <c r="GQ410" s="90"/>
      <c r="GR410" s="90"/>
      <c r="GS410" s="90"/>
      <c r="GT410" s="90"/>
      <c r="GU410" s="90"/>
      <c r="GV410" s="90"/>
      <c r="GW410" s="90"/>
      <c r="GX410" s="90"/>
      <c r="GY410" s="90"/>
      <c r="GZ410" s="90"/>
      <c r="HA410" s="90"/>
      <c r="HB410" s="90"/>
      <c r="HC410" s="90"/>
      <c r="HD410" s="90"/>
      <c r="HE410" s="90"/>
      <c r="HF410" s="90"/>
      <c r="HG410" s="90"/>
      <c r="HH410" s="90"/>
      <c r="HI410" s="90"/>
      <c r="HJ410" s="90"/>
      <c r="HK410" s="90"/>
      <c r="HL410" s="90"/>
      <c r="HM410" s="90"/>
      <c r="HN410" s="90"/>
      <c r="HO410" s="90"/>
      <c r="HP410" s="90"/>
      <c r="HQ410" s="90"/>
      <c r="HR410" s="90"/>
      <c r="HS410" s="90"/>
      <c r="HT410" s="90"/>
      <c r="HU410" s="90"/>
      <c r="HV410" s="90"/>
      <c r="HW410" s="90"/>
      <c r="HX410" s="90"/>
      <c r="HY410" s="90"/>
      <c r="HZ410" s="90"/>
      <c r="IA410" s="90"/>
      <c r="IB410" s="90"/>
      <c r="IC410" s="90"/>
      <c r="ID410" s="90"/>
      <c r="IE410" s="90"/>
      <c r="IF410" s="90"/>
      <c r="IG410" s="90"/>
      <c r="IH410" s="90"/>
      <c r="II410" s="90"/>
      <c r="IJ410" s="90"/>
      <c r="IK410" s="90"/>
      <c r="IL410" s="90"/>
      <c r="IM410" s="90"/>
      <c r="IN410" s="90"/>
      <c r="IO410" s="90"/>
      <c r="IP410" s="90"/>
      <c r="IQ410" s="90"/>
      <c r="IR410" s="90"/>
      <c r="IS410" s="90"/>
      <c r="IT410" s="90"/>
      <c r="IU410" s="90"/>
      <c r="IV410" s="90"/>
      <c r="IW410" s="90"/>
      <c r="IX410" s="90"/>
      <c r="IY410" s="90"/>
      <c r="IZ410" s="90"/>
      <c r="JA410" s="90"/>
      <c r="JB410" s="90"/>
      <c r="JC410" s="90"/>
      <c r="JD410" s="90"/>
      <c r="JE410" s="90"/>
      <c r="JF410" s="90"/>
      <c r="JG410" s="90"/>
      <c r="JH410" s="90"/>
      <c r="JI410" s="90"/>
      <c r="JJ410" s="90"/>
      <c r="JK410" s="90"/>
      <c r="JL410" s="90"/>
      <c r="JM410" s="90"/>
      <c r="JN410" s="90"/>
      <c r="JO410" s="90"/>
      <c r="JP410" s="90"/>
      <c r="JQ410" s="90"/>
      <c r="JR410" s="90"/>
      <c r="JS410" s="90"/>
      <c r="JT410" s="90"/>
      <c r="JU410" s="90"/>
      <c r="JV410" s="90"/>
      <c r="JW410" s="90"/>
      <c r="JX410" s="90"/>
      <c r="JY410" s="90"/>
      <c r="JZ410" s="90"/>
      <c r="KA410" s="90"/>
      <c r="KB410" s="90"/>
      <c r="KC410" s="90"/>
      <c r="KD410" s="90"/>
      <c r="KE410" s="90"/>
      <c r="KF410" s="90"/>
      <c r="KG410" s="90"/>
      <c r="KH410" s="90"/>
      <c r="KI410" s="90"/>
      <c r="KJ410" s="90"/>
      <c r="KK410" s="90"/>
      <c r="KL410" s="90"/>
      <c r="KM410" s="90"/>
      <c r="KN410" s="90"/>
      <c r="KO410" s="90"/>
      <c r="KP410" s="90"/>
      <c r="KQ410" s="90"/>
      <c r="KR410" s="90"/>
      <c r="KS410" s="90"/>
      <c r="KT410" s="90"/>
      <c r="KU410" s="90"/>
      <c r="KV410" s="90"/>
      <c r="KW410" s="90"/>
      <c r="KX410" s="90"/>
      <c r="KY410" s="90"/>
      <c r="KZ410" s="90"/>
      <c r="LA410" s="90"/>
      <c r="LB410" s="90"/>
      <c r="LC410" s="90"/>
      <c r="LD410" s="90"/>
      <c r="LE410" s="90"/>
      <c r="LF410" s="90"/>
      <c r="LG410" s="90"/>
      <c r="LH410" s="90"/>
      <c r="LI410" s="90"/>
      <c r="LJ410" s="90"/>
      <c r="LK410" s="90"/>
      <c r="LL410" s="90"/>
      <c r="LM410" s="90"/>
      <c r="LN410" s="90"/>
      <c r="LO410" s="90"/>
      <c r="LP410" s="90"/>
      <c r="LQ410" s="90"/>
      <c r="LR410" s="90"/>
      <c r="LS410" s="90"/>
      <c r="LT410" s="90"/>
      <c r="LU410" s="90"/>
      <c r="LV410" s="90"/>
      <c r="LW410" s="90"/>
      <c r="LX410" s="90"/>
      <c r="LY410" s="90"/>
      <c r="LZ410" s="90"/>
      <c r="MA410" s="90"/>
      <c r="MB410" s="90"/>
      <c r="MC410" s="90"/>
      <c r="MD410" s="90"/>
      <c r="ME410" s="90"/>
      <c r="MF410" s="90"/>
      <c r="MG410" s="90"/>
      <c r="MH410" s="90"/>
      <c r="MI410" s="90"/>
      <c r="MJ410" s="90"/>
      <c r="MK410" s="90"/>
      <c r="ML410" s="90"/>
      <c r="MM410" s="90"/>
      <c r="MN410" s="90"/>
      <c r="MO410" s="90"/>
      <c r="MP410" s="90"/>
      <c r="MQ410" s="90"/>
      <c r="MR410" s="90"/>
      <c r="MS410" s="90"/>
      <c r="MT410" s="90"/>
      <c r="MU410" s="90"/>
      <c r="MV410" s="90"/>
      <c r="MW410" s="90"/>
      <c r="MX410" s="90"/>
      <c r="MY410" s="90"/>
      <c r="MZ410" s="90"/>
      <c r="NA410" s="90"/>
      <c r="NB410" s="90"/>
      <c r="NC410" s="90"/>
      <c r="ND410" s="90"/>
      <c r="NE410" s="90"/>
      <c r="NF410" s="90"/>
      <c r="NG410" s="90"/>
      <c r="NH410" s="90"/>
      <c r="NI410" s="90"/>
      <c r="NJ410" s="90"/>
      <c r="NK410" s="90"/>
      <c r="NL410" s="90"/>
      <c r="NM410" s="90"/>
      <c r="NN410" s="90"/>
      <c r="NO410" s="90"/>
      <c r="NP410" s="90"/>
      <c r="NQ410" s="90"/>
      <c r="NR410" s="90"/>
      <c r="NS410" s="90"/>
      <c r="NT410" s="90"/>
      <c r="NU410" s="90"/>
      <c r="NV410" s="90"/>
      <c r="NW410" s="90"/>
      <c r="NX410" s="90"/>
      <c r="NY410" s="90"/>
      <c r="NZ410" s="90"/>
      <c r="OA410" s="90"/>
      <c r="OB410" s="90"/>
      <c r="OC410" s="90"/>
      <c r="OD410" s="90"/>
      <c r="OE410" s="90"/>
      <c r="OF410" s="90"/>
      <c r="OG410" s="90"/>
      <c r="OH410" s="90"/>
      <c r="OI410" s="90"/>
      <c r="OJ410" s="90"/>
      <c r="OK410" s="90"/>
      <c r="OL410" s="90"/>
      <c r="OM410" s="90"/>
      <c r="ON410" s="90"/>
      <c r="OO410" s="90"/>
      <c r="OP410" s="90"/>
      <c r="OQ410" s="90"/>
      <c r="OR410" s="90"/>
      <c r="OS410" s="90"/>
      <c r="OT410" s="90"/>
      <c r="OU410" s="90"/>
      <c r="OV410" s="90"/>
      <c r="OW410" s="90"/>
      <c r="OX410" s="90"/>
      <c r="OY410" s="90"/>
      <c r="OZ410" s="90"/>
      <c r="PA410" s="90"/>
      <c r="PB410" s="90"/>
      <c r="PC410" s="90"/>
      <c r="PD410" s="90"/>
      <c r="PE410" s="90"/>
      <c r="PF410" s="90"/>
      <c r="PG410" s="90"/>
      <c r="PH410" s="90"/>
      <c r="PI410" s="90"/>
      <c r="PJ410" s="90"/>
      <c r="PK410" s="90"/>
      <c r="PL410" s="90"/>
      <c r="PM410" s="90"/>
      <c r="PN410" s="90"/>
      <c r="PO410" s="90"/>
      <c r="PP410" s="90"/>
      <c r="PQ410" s="90"/>
      <c r="PR410" s="90"/>
      <c r="PS410" s="90"/>
      <c r="PT410" s="90"/>
      <c r="PU410" s="90"/>
      <c r="PV410" s="90"/>
      <c r="PW410" s="90"/>
      <c r="PX410" s="90"/>
      <c r="PY410" s="90"/>
      <c r="PZ410" s="90"/>
      <c r="QA410" s="90"/>
      <c r="QB410" s="90"/>
      <c r="QC410" s="90"/>
      <c r="QD410" s="90"/>
      <c r="QE410" s="90"/>
      <c r="QF410" s="90"/>
      <c r="QG410" s="90"/>
      <c r="QH410" s="90"/>
      <c r="QI410" s="90"/>
      <c r="QJ410" s="90"/>
      <c r="QK410" s="90"/>
      <c r="QL410" s="90"/>
      <c r="QM410" s="90"/>
      <c r="QN410" s="90"/>
      <c r="QO410" s="90"/>
      <c r="QP410" s="90"/>
      <c r="QQ410" s="90"/>
      <c r="QR410" s="90"/>
      <c r="QS410" s="90"/>
      <c r="QT410" s="90"/>
      <c r="QU410" s="90"/>
      <c r="QV410" s="90"/>
      <c r="QW410" s="90"/>
      <c r="QX410" s="90"/>
      <c r="QY410" s="90"/>
      <c r="QZ410" s="90"/>
      <c r="RA410" s="90"/>
      <c r="RB410" s="90"/>
      <c r="RC410" s="90"/>
      <c r="RD410" s="90"/>
      <c r="RE410" s="90"/>
      <c r="RF410" s="90"/>
      <c r="RG410" s="90"/>
      <c r="RH410" s="90"/>
      <c r="RI410" s="90"/>
      <c r="RJ410" s="90"/>
      <c r="RK410" s="90"/>
      <c r="RL410" s="90"/>
      <c r="RM410" s="90"/>
      <c r="RN410" s="90"/>
      <c r="RO410" s="90"/>
      <c r="RP410" s="90"/>
      <c r="RQ410" s="90"/>
      <c r="RR410" s="90"/>
      <c r="RS410" s="90"/>
      <c r="RT410" s="90"/>
      <c r="RU410" s="90"/>
      <c r="RV410" s="90"/>
      <c r="RW410" s="90"/>
      <c r="RX410" s="90"/>
      <c r="RY410" s="90"/>
      <c r="RZ410" s="90"/>
      <c r="SA410" s="90"/>
      <c r="SB410" s="90"/>
      <c r="SC410" s="90"/>
      <c r="SD410" s="90"/>
      <c r="SE410" s="90"/>
      <c r="SF410" s="90"/>
      <c r="SG410" s="90"/>
      <c r="SH410" s="90"/>
      <c r="SI410" s="90"/>
      <c r="SJ410" s="90"/>
      <c r="SK410" s="90"/>
      <c r="SL410" s="90"/>
      <c r="SM410" s="90"/>
      <c r="SN410" s="90"/>
      <c r="SO410" s="90"/>
      <c r="SP410" s="90"/>
      <c r="SQ410" s="90"/>
      <c r="SR410" s="90"/>
      <c r="SS410" s="90"/>
      <c r="ST410" s="90"/>
      <c r="SU410" s="90"/>
      <c r="SV410" s="90"/>
      <c r="SW410" s="90"/>
      <c r="SX410" s="90"/>
      <c r="SY410" s="90"/>
      <c r="SZ410" s="90"/>
      <c r="TA410" s="90"/>
      <c r="TB410" s="90"/>
      <c r="TC410" s="90"/>
      <c r="TD410" s="90"/>
      <c r="TE410" s="90"/>
      <c r="TF410" s="90"/>
      <c r="TG410" s="90"/>
      <c r="TH410" s="90"/>
      <c r="TI410" s="90"/>
      <c r="TJ410" s="90"/>
      <c r="TK410" s="90"/>
      <c r="TL410" s="90"/>
      <c r="TM410" s="90"/>
      <c r="TN410" s="90"/>
      <c r="TO410" s="90"/>
      <c r="TP410" s="90"/>
      <c r="TQ410" s="90"/>
      <c r="TR410" s="90"/>
      <c r="TS410" s="90"/>
      <c r="TT410" s="90"/>
      <c r="TU410" s="90"/>
      <c r="TV410" s="90"/>
      <c r="TW410" s="90"/>
      <c r="TX410" s="90"/>
      <c r="TY410" s="90"/>
      <c r="TZ410" s="90"/>
      <c r="UA410" s="90"/>
      <c r="UB410" s="90"/>
      <c r="UC410" s="90"/>
      <c r="UD410" s="90"/>
      <c r="UE410" s="90"/>
      <c r="UF410" s="90"/>
      <c r="UG410" s="90"/>
      <c r="UH410" s="90"/>
      <c r="UI410" s="90"/>
      <c r="UJ410" s="90"/>
      <c r="UK410" s="90"/>
      <c r="UL410" s="90"/>
      <c r="UM410" s="90"/>
      <c r="UN410" s="90"/>
      <c r="UO410" s="90"/>
      <c r="UP410" s="90"/>
      <c r="UQ410" s="90"/>
      <c r="UR410" s="90"/>
      <c r="US410" s="90"/>
      <c r="UT410" s="90"/>
      <c r="UU410" s="90"/>
      <c r="UV410" s="90"/>
      <c r="UW410" s="90"/>
      <c r="UX410" s="90"/>
      <c r="UY410" s="90"/>
      <c r="UZ410" s="90"/>
      <c r="VA410" s="90"/>
      <c r="VB410" s="90"/>
      <c r="VC410" s="90"/>
      <c r="VD410" s="90"/>
      <c r="VE410" s="90"/>
      <c r="VF410" s="90"/>
      <c r="VG410" s="90"/>
      <c r="VH410" s="90"/>
      <c r="VI410" s="90"/>
      <c r="VJ410" s="90"/>
      <c r="VK410" s="90"/>
      <c r="VL410" s="90"/>
      <c r="VM410" s="90"/>
      <c r="VN410" s="90"/>
      <c r="VO410" s="90"/>
      <c r="VP410" s="90"/>
      <c r="VQ410" s="90"/>
      <c r="VR410" s="90"/>
      <c r="VS410" s="90"/>
      <c r="VT410" s="90"/>
      <c r="VU410" s="90"/>
      <c r="VV410" s="90"/>
      <c r="VW410" s="90"/>
      <c r="VX410" s="90"/>
      <c r="VY410" s="90"/>
      <c r="VZ410" s="90"/>
      <c r="WA410" s="90"/>
      <c r="WB410" s="90"/>
      <c r="WC410" s="90"/>
      <c r="WD410" s="90"/>
      <c r="WE410" s="90"/>
      <c r="WF410" s="90"/>
      <c r="WG410" s="90"/>
      <c r="WH410" s="90"/>
      <c r="WI410" s="90"/>
      <c r="WJ410" s="90"/>
      <c r="WK410" s="90"/>
      <c r="WL410" s="90"/>
      <c r="WM410" s="90"/>
      <c r="WN410" s="90"/>
      <c r="WO410" s="90"/>
      <c r="WP410" s="90"/>
      <c r="WQ410" s="90"/>
      <c r="WR410" s="90"/>
      <c r="WS410" s="90"/>
      <c r="WT410" s="90"/>
      <c r="WU410" s="90"/>
      <c r="WV410" s="90"/>
      <c r="WW410" s="90"/>
      <c r="WX410" s="90"/>
      <c r="WY410" s="90"/>
      <c r="WZ410" s="90"/>
      <c r="XA410" s="90"/>
      <c r="XB410" s="90"/>
      <c r="XC410" s="90"/>
      <c r="XD410" s="90"/>
      <c r="XE410" s="90"/>
      <c r="XF410" s="90"/>
      <c r="XG410" s="90"/>
      <c r="XH410" s="90"/>
      <c r="XI410" s="90"/>
      <c r="XJ410" s="90"/>
      <c r="XK410" s="90"/>
      <c r="XL410" s="90"/>
      <c r="XM410" s="90"/>
      <c r="XN410" s="90"/>
      <c r="XO410" s="90"/>
      <c r="XP410" s="90"/>
      <c r="XQ410" s="90"/>
      <c r="XR410" s="90"/>
      <c r="XS410" s="90"/>
      <c r="XT410" s="90"/>
      <c r="XU410" s="90"/>
      <c r="XV410" s="90"/>
      <c r="XW410" s="90"/>
      <c r="XX410" s="90"/>
      <c r="XY410" s="90"/>
      <c r="XZ410" s="90"/>
      <c r="YA410" s="90"/>
      <c r="YB410" s="90"/>
      <c r="YC410" s="90"/>
      <c r="YD410" s="90"/>
      <c r="YE410" s="90"/>
      <c r="YF410" s="90"/>
      <c r="YG410" s="90"/>
      <c r="YH410" s="90"/>
      <c r="YI410" s="90"/>
      <c r="YJ410" s="90"/>
      <c r="YK410" s="90"/>
      <c r="YL410" s="90"/>
      <c r="YM410" s="90"/>
      <c r="YN410" s="90"/>
      <c r="YO410" s="90"/>
      <c r="YP410" s="90"/>
      <c r="YQ410" s="90"/>
      <c r="YR410" s="90"/>
      <c r="YS410" s="90"/>
      <c r="YT410" s="90"/>
      <c r="YU410" s="90"/>
      <c r="YV410" s="90"/>
      <c r="YW410" s="90"/>
      <c r="YX410" s="90"/>
      <c r="YY410" s="90"/>
      <c r="YZ410" s="90"/>
      <c r="ZA410" s="90"/>
      <c r="ZB410" s="90"/>
      <c r="ZC410" s="90"/>
      <c r="ZD410" s="90"/>
      <c r="ZE410" s="90"/>
      <c r="ZF410" s="90"/>
      <c r="ZG410" s="90"/>
      <c r="ZH410" s="90"/>
      <c r="ZI410" s="90"/>
      <c r="ZJ410" s="90"/>
      <c r="ZK410" s="90"/>
      <c r="ZL410" s="90"/>
      <c r="ZM410" s="90"/>
      <c r="ZN410" s="90"/>
      <c r="ZO410" s="90"/>
      <c r="ZP410" s="90"/>
      <c r="ZQ410" s="90"/>
      <c r="ZR410" s="90"/>
      <c r="ZS410" s="90"/>
      <c r="ZT410" s="90"/>
      <c r="ZU410" s="90"/>
      <c r="ZV410" s="90"/>
      <c r="ZW410" s="90"/>
      <c r="ZX410" s="90"/>
      <c r="ZY410" s="90"/>
      <c r="ZZ410" s="90"/>
      <c r="AAA410" s="90"/>
      <c r="AAB410" s="90"/>
      <c r="AAC410" s="90"/>
      <c r="AAD410" s="90"/>
      <c r="AAE410" s="90"/>
      <c r="AAF410" s="90"/>
      <c r="AAG410" s="90"/>
      <c r="AAH410" s="90"/>
      <c r="AAI410" s="90"/>
      <c r="AAJ410" s="90"/>
      <c r="AAK410" s="90"/>
      <c r="AAL410" s="90"/>
      <c r="AAM410" s="90"/>
      <c r="AAN410" s="90"/>
      <c r="AAO410" s="90"/>
      <c r="AAP410" s="90"/>
      <c r="AAQ410" s="90"/>
      <c r="AAR410" s="90"/>
      <c r="AAS410" s="90"/>
      <c r="AAT410" s="90"/>
      <c r="AAU410" s="90"/>
      <c r="AAV410" s="90"/>
      <c r="AAW410" s="90"/>
      <c r="AAX410" s="90"/>
      <c r="AAY410" s="90"/>
      <c r="AAZ410" s="90"/>
      <c r="ABA410" s="90"/>
      <c r="ABB410" s="90"/>
      <c r="ABC410" s="90"/>
      <c r="ABD410" s="90"/>
      <c r="ABE410" s="90"/>
      <c r="ABF410" s="90"/>
      <c r="ABG410" s="90"/>
      <c r="ABH410" s="90"/>
      <c r="ABI410" s="90"/>
      <c r="ABJ410" s="90"/>
      <c r="ABK410" s="90"/>
      <c r="ABL410" s="90"/>
      <c r="ABM410" s="90"/>
      <c r="ABN410" s="90"/>
      <c r="ABO410" s="90"/>
      <c r="ABP410" s="90"/>
      <c r="ABQ410" s="90"/>
      <c r="ABR410" s="90"/>
      <c r="ABS410" s="90"/>
      <c r="ABT410" s="90"/>
      <c r="ABU410" s="90"/>
      <c r="ABV410" s="90"/>
      <c r="ABW410" s="90"/>
      <c r="ABX410" s="90"/>
      <c r="ABY410" s="90"/>
      <c r="ABZ410" s="90"/>
      <c r="ACA410" s="90"/>
      <c r="ACB410" s="90"/>
      <c r="ACC410" s="90"/>
      <c r="ACD410" s="90"/>
      <c r="ACE410" s="90"/>
      <c r="ACF410" s="90"/>
      <c r="ACG410" s="90"/>
      <c r="ACH410" s="90"/>
      <c r="ACI410" s="90"/>
      <c r="ACJ410" s="90"/>
      <c r="ACK410" s="90"/>
      <c r="ACL410" s="90"/>
      <c r="ACM410" s="90"/>
      <c r="ACN410" s="90"/>
      <c r="ACO410" s="90"/>
      <c r="ACP410" s="90"/>
      <c r="ACQ410" s="90"/>
      <c r="ACR410" s="90"/>
      <c r="ACS410" s="90"/>
      <c r="ACT410" s="90"/>
      <c r="ACU410" s="90"/>
      <c r="ACV410" s="90"/>
      <c r="ACW410" s="90"/>
      <c r="ACX410" s="90"/>
      <c r="ACY410" s="90"/>
      <c r="ACZ410" s="90"/>
      <c r="ADA410" s="90"/>
      <c r="ADB410" s="90"/>
      <c r="ADC410" s="90"/>
      <c r="ADD410" s="90"/>
      <c r="ADE410" s="90"/>
      <c r="ADF410" s="90"/>
      <c r="ADG410" s="90"/>
      <c r="ADH410" s="90"/>
      <c r="ADI410" s="90"/>
      <c r="ADJ410" s="90"/>
      <c r="ADK410" s="90"/>
      <c r="ADL410" s="90"/>
      <c r="ADM410" s="90"/>
      <c r="ADN410" s="90"/>
      <c r="ADO410" s="90"/>
      <c r="ADP410" s="90"/>
      <c r="ADQ410" s="90"/>
      <c r="ADR410" s="90"/>
      <c r="ADS410" s="90"/>
      <c r="ADT410" s="90"/>
      <c r="ADU410" s="90"/>
      <c r="ADV410" s="90"/>
      <c r="ADW410" s="90"/>
      <c r="ADX410" s="90"/>
      <c r="ADY410" s="90"/>
      <c r="ADZ410" s="90"/>
      <c r="AEA410" s="90"/>
      <c r="AEB410" s="90"/>
      <c r="AEC410" s="90"/>
      <c r="AED410" s="90"/>
      <c r="AEE410" s="90"/>
      <c r="AEF410" s="90"/>
      <c r="AEG410" s="90"/>
      <c r="AEH410" s="90"/>
      <c r="AEI410" s="90"/>
      <c r="AEJ410" s="90"/>
      <c r="AEK410" s="90"/>
      <c r="AEL410" s="90"/>
      <c r="AEM410" s="90"/>
      <c r="AEN410" s="90"/>
      <c r="AEO410" s="90"/>
      <c r="AEP410" s="90"/>
      <c r="AEQ410" s="90"/>
      <c r="AER410" s="90"/>
      <c r="AES410" s="90"/>
      <c r="AET410" s="90"/>
      <c r="AEU410" s="90"/>
      <c r="AEV410" s="90"/>
      <c r="AEW410" s="90"/>
      <c r="AEX410" s="90"/>
      <c r="AEY410" s="90"/>
      <c r="AEZ410" s="90"/>
      <c r="AFA410" s="90"/>
      <c r="AFB410" s="90"/>
      <c r="AFC410" s="90"/>
      <c r="AFD410" s="90"/>
      <c r="AFE410" s="90"/>
      <c r="AFF410" s="90"/>
      <c r="AFG410" s="90"/>
      <c r="AFH410" s="90"/>
      <c r="AFI410" s="90"/>
      <c r="AFJ410" s="90"/>
      <c r="AFK410" s="90"/>
      <c r="AFL410" s="90"/>
      <c r="AFM410" s="90"/>
      <c r="AFN410" s="90"/>
      <c r="AFO410" s="90"/>
      <c r="AFP410" s="90"/>
      <c r="AFQ410" s="90"/>
      <c r="AFR410" s="90"/>
      <c r="AFS410" s="90"/>
      <c r="AFT410" s="90"/>
      <c r="AFU410" s="90"/>
      <c r="AFV410" s="90"/>
      <c r="AFW410" s="90"/>
      <c r="AFX410" s="90"/>
      <c r="AFY410" s="90"/>
      <c r="AFZ410" s="90"/>
      <c r="AGA410" s="90"/>
      <c r="AGB410" s="90"/>
      <c r="AGC410" s="90"/>
      <c r="AGD410" s="90"/>
      <c r="AGE410" s="90"/>
      <c r="AGF410" s="90"/>
      <c r="AGG410" s="90"/>
      <c r="AGH410" s="90"/>
      <c r="AGI410" s="90"/>
      <c r="AGJ410" s="90"/>
      <c r="AGK410" s="90"/>
      <c r="AGL410" s="90"/>
      <c r="AGM410" s="90"/>
      <c r="AGN410" s="90"/>
      <c r="AGO410" s="90"/>
      <c r="AGP410" s="90"/>
      <c r="AGQ410" s="90"/>
      <c r="AGR410" s="90"/>
      <c r="AGS410" s="90"/>
      <c r="AGT410" s="90"/>
      <c r="AGU410" s="90"/>
      <c r="AGV410" s="90"/>
      <c r="AGW410" s="90"/>
      <c r="AGX410" s="90"/>
      <c r="AGY410" s="90"/>
      <c r="AGZ410" s="90"/>
      <c r="AHA410" s="90"/>
      <c r="AHB410" s="90"/>
      <c r="AHC410" s="90"/>
      <c r="AHD410" s="90"/>
      <c r="AHE410" s="90"/>
      <c r="AHF410" s="90"/>
      <c r="AHG410" s="90"/>
      <c r="AHH410" s="90"/>
      <c r="AHI410" s="90"/>
      <c r="AHJ410" s="90"/>
      <c r="AHK410" s="90"/>
      <c r="AHL410" s="90"/>
      <c r="AHM410" s="90"/>
      <c r="AHN410" s="90"/>
      <c r="AHO410" s="90"/>
      <c r="AHP410" s="90"/>
      <c r="AHQ410" s="90"/>
      <c r="AHR410" s="90"/>
      <c r="AHS410" s="90"/>
      <c r="AHT410" s="90"/>
      <c r="AHU410" s="90"/>
      <c r="AHV410" s="90"/>
      <c r="AHW410" s="90"/>
      <c r="AHX410" s="90"/>
      <c r="AHY410" s="90"/>
      <c r="AHZ410" s="90"/>
      <c r="AIA410" s="90"/>
      <c r="AIB410" s="90"/>
      <c r="AIC410" s="90"/>
      <c r="AID410" s="90"/>
      <c r="AIE410" s="90"/>
      <c r="AIF410" s="90"/>
      <c r="AIG410" s="90"/>
      <c r="AIH410" s="90"/>
      <c r="AII410" s="90"/>
      <c r="AIJ410" s="90"/>
      <c r="AIK410" s="90"/>
      <c r="AIL410" s="90"/>
      <c r="AIM410" s="90"/>
      <c r="AIN410" s="90"/>
      <c r="AIO410" s="90"/>
      <c r="AIP410" s="90"/>
      <c r="AIQ410" s="90"/>
      <c r="AIR410" s="90"/>
      <c r="AIS410" s="90"/>
      <c r="AIT410" s="90"/>
      <c r="AIU410" s="90"/>
      <c r="AIV410" s="90"/>
      <c r="AIW410" s="90"/>
      <c r="AIX410" s="90"/>
      <c r="AIY410" s="90"/>
      <c r="AIZ410" s="90"/>
      <c r="AJA410" s="90"/>
      <c r="AJB410" s="90"/>
      <c r="AJC410" s="90"/>
      <c r="AJD410" s="90"/>
      <c r="AJE410" s="90"/>
      <c r="AJF410" s="90"/>
      <c r="AJG410" s="90"/>
      <c r="AJH410" s="90"/>
      <c r="AJI410" s="90"/>
      <c r="AJJ410" s="90"/>
      <c r="AJK410" s="90"/>
      <c r="AJL410" s="90"/>
      <c r="AJM410" s="90"/>
      <c r="AJN410" s="90"/>
      <c r="AJO410" s="90"/>
      <c r="AJP410" s="90"/>
      <c r="AJQ410" s="90"/>
      <c r="AJR410" s="90"/>
      <c r="AJS410" s="90"/>
      <c r="AJT410" s="90"/>
      <c r="AJU410" s="90"/>
      <c r="AJV410" s="90"/>
      <c r="AJW410" s="90"/>
      <c r="AJX410" s="90"/>
      <c r="AJY410" s="90"/>
      <c r="AJZ410" s="90"/>
      <c r="AKA410" s="90"/>
      <c r="AKB410" s="90"/>
      <c r="AKC410" s="90"/>
      <c r="AKD410" s="90"/>
      <c r="AKE410" s="90"/>
      <c r="AKF410" s="90"/>
      <c r="AKG410" s="90"/>
      <c r="AKH410" s="90"/>
      <c r="AKI410" s="90"/>
      <c r="AKJ410" s="90"/>
      <c r="AKK410" s="90"/>
      <c r="AKL410" s="90"/>
      <c r="AKM410" s="90"/>
      <c r="AKN410" s="90"/>
      <c r="AKO410" s="90"/>
      <c r="AKP410" s="90"/>
      <c r="AKQ410" s="90"/>
      <c r="AKR410" s="90"/>
      <c r="AKS410" s="90"/>
      <c r="AKT410" s="90"/>
      <c r="AKU410" s="90"/>
      <c r="AKV410" s="90"/>
      <c r="AKW410" s="90"/>
      <c r="AKX410" s="90"/>
      <c r="AKY410" s="90"/>
      <c r="AKZ410" s="90"/>
      <c r="ALA410" s="90"/>
      <c r="ALB410" s="90"/>
      <c r="ALC410" s="90"/>
      <c r="ALD410" s="90"/>
      <c r="ALE410" s="90"/>
      <c r="ALF410" s="90"/>
      <c r="ALG410" s="90"/>
      <c r="ALH410" s="90"/>
      <c r="ALI410" s="90"/>
      <c r="ALJ410" s="90"/>
      <c r="ALK410" s="90"/>
      <c r="ALL410" s="90"/>
      <c r="ALM410" s="90"/>
      <c r="ALN410" s="90"/>
      <c r="ALO410" s="90"/>
      <c r="ALP410" s="90"/>
      <c r="ALQ410" s="90"/>
      <c r="ALR410" s="90"/>
      <c r="ALS410" s="90"/>
      <c r="ALT410" s="90"/>
      <c r="ALU410" s="90"/>
      <c r="ALV410" s="90"/>
      <c r="ALW410" s="90"/>
      <c r="ALX410" s="90"/>
      <c r="ALY410" s="90"/>
      <c r="ALZ410" s="90"/>
      <c r="AMA410" s="90"/>
      <c r="AMB410" s="90"/>
      <c r="AMC410" s="90"/>
      <c r="AMD410" s="90"/>
      <c r="AME410" s="90"/>
      <c r="AMF410" s="90"/>
      <c r="AMG410" s="90"/>
      <c r="AMH410" s="90"/>
    </row>
    <row r="411" spans="1:1023" ht="102" customHeight="1" x14ac:dyDescent="0.3">
      <c r="A411" s="430">
        <v>134</v>
      </c>
      <c r="B411" s="433" t="s">
        <v>1736</v>
      </c>
      <c r="C411" s="367"/>
      <c r="D411" s="433" t="s">
        <v>1149</v>
      </c>
      <c r="E411" s="433" t="s">
        <v>2002</v>
      </c>
      <c r="F411" s="427"/>
      <c r="G411" s="424"/>
      <c r="H411" s="368"/>
      <c r="I411" s="425"/>
      <c r="J411" s="136" t="s">
        <v>735</v>
      </c>
      <c r="K411" s="137" t="s">
        <v>2015</v>
      </c>
      <c r="L411" s="425"/>
      <c r="M411" s="425"/>
      <c r="N411" s="426"/>
      <c r="O411" s="369"/>
      <c r="P411" s="391"/>
      <c r="Q411" s="385"/>
      <c r="R411" s="393"/>
      <c r="S411" s="394"/>
      <c r="T411" s="385"/>
      <c r="U411" s="404"/>
      <c r="V411" s="136" t="s">
        <v>112</v>
      </c>
      <c r="W411" s="116" t="s">
        <v>2016</v>
      </c>
      <c r="X411" s="117" t="s">
        <v>2017</v>
      </c>
      <c r="Y411" s="118" t="s">
        <v>2018</v>
      </c>
      <c r="Z411" s="119" t="s">
        <v>1158</v>
      </c>
      <c r="AA411" s="120" t="str">
        <f t="shared" si="454"/>
        <v>Probabilidad</v>
      </c>
      <c r="AB411" s="121" t="s">
        <v>740</v>
      </c>
      <c r="AC411" s="121" t="s">
        <v>728</v>
      </c>
      <c r="AD411" s="122" t="str">
        <f t="shared" si="452"/>
        <v>30%</v>
      </c>
      <c r="AE411" s="121" t="s">
        <v>729</v>
      </c>
      <c r="AF411" s="121" t="s">
        <v>730</v>
      </c>
      <c r="AG411" s="121" t="s">
        <v>731</v>
      </c>
      <c r="AH411" s="123">
        <f>IFERROR(IF(AND(AA410="Probabilidad",AA411="Probabilidad"),(AI410-(+AI410*AD411)),IF(AND(AA411="Probabilidad",AA410="Impacto"),(AI410-(+AI410*AD411)),IF(AA411="Impacto",AI410,""))),"")</f>
        <v>0.29399999999999998</v>
      </c>
      <c r="AI411" s="122">
        <f t="shared" si="453"/>
        <v>0.29399999999999998</v>
      </c>
      <c r="AJ411" s="387"/>
      <c r="AK411" s="388"/>
      <c r="AL411" s="124">
        <f t="shared" ref="AL411:AL416" si="563">IFERROR(IF(AND(AA410="Impacto",AA411="Impacto"),(AL410-(+AL410*AD411)),IF(AND(AA411="Impacto",AA410="Probabilidad"),(AL410-(+AL410*AD411)),IF(AA411="Probabilidad",AL410,""))),"")</f>
        <v>0.6</v>
      </c>
      <c r="AM411" s="389"/>
      <c r="AN411" s="388"/>
      <c r="AO411" s="384"/>
      <c r="AP411" s="367"/>
      <c r="AQ411" s="120" t="s">
        <v>118</v>
      </c>
      <c r="AR411" s="134" t="s">
        <v>94</v>
      </c>
      <c r="AS411" s="134" t="s">
        <v>94</v>
      </c>
      <c r="AT411" s="134" t="s">
        <v>94</v>
      </c>
      <c r="AU411" s="134" t="s">
        <v>94</v>
      </c>
      <c r="AV411" s="371"/>
      <c r="AW411" s="142" t="s">
        <v>112</v>
      </c>
      <c r="AX411" s="253" t="s">
        <v>2866</v>
      </c>
      <c r="AY411" s="307" t="s">
        <v>3749</v>
      </c>
      <c r="AZ411" s="307" t="s">
        <v>3750</v>
      </c>
      <c r="BA411" s="143" t="s">
        <v>118</v>
      </c>
      <c r="BB411" s="128"/>
      <c r="BC411" s="128"/>
      <c r="BD411" s="128"/>
      <c r="BE411" s="373"/>
      <c r="BF411" s="374"/>
      <c r="BG411" s="374"/>
      <c r="BH411" s="131"/>
    </row>
    <row r="412" spans="1:1023" ht="60" customHeight="1" x14ac:dyDescent="0.3">
      <c r="A412" s="430">
        <v>134</v>
      </c>
      <c r="B412" s="433" t="s">
        <v>1736</v>
      </c>
      <c r="C412" s="367"/>
      <c r="D412" s="433" t="s">
        <v>1149</v>
      </c>
      <c r="E412" s="433" t="s">
        <v>2002</v>
      </c>
      <c r="F412" s="427"/>
      <c r="G412" s="424"/>
      <c r="H412" s="368"/>
      <c r="I412" s="425"/>
      <c r="J412" s="136" t="s">
        <v>741</v>
      </c>
      <c r="K412" s="137" t="s">
        <v>2019</v>
      </c>
      <c r="L412" s="425"/>
      <c r="M412" s="425"/>
      <c r="N412" s="426"/>
      <c r="O412" s="369"/>
      <c r="P412" s="391"/>
      <c r="Q412" s="385"/>
      <c r="R412" s="393"/>
      <c r="S412" s="394"/>
      <c r="T412" s="385"/>
      <c r="U412" s="404"/>
      <c r="V412" s="136" t="s">
        <v>124</v>
      </c>
      <c r="W412" s="116" t="s">
        <v>2020</v>
      </c>
      <c r="X412" s="117" t="s">
        <v>2021</v>
      </c>
      <c r="Y412" s="118" t="s">
        <v>2011</v>
      </c>
      <c r="Z412" s="119" t="s">
        <v>1158</v>
      </c>
      <c r="AA412" s="120" t="str">
        <f t="shared" si="454"/>
        <v>Impacto</v>
      </c>
      <c r="AB412" s="121" t="s">
        <v>808</v>
      </c>
      <c r="AC412" s="121" t="s">
        <v>728</v>
      </c>
      <c r="AD412" s="122" t="str">
        <f t="shared" si="452"/>
        <v>25%</v>
      </c>
      <c r="AE412" s="121" t="s">
        <v>729</v>
      </c>
      <c r="AF412" s="121" t="s">
        <v>730</v>
      </c>
      <c r="AG412" s="121" t="s">
        <v>731</v>
      </c>
      <c r="AH412" s="123">
        <f t="shared" ref="AH412:AH416" si="564">IFERROR(IF(AND(AA411="Probabilidad",AA412="Probabilidad"),(AI411-(+AI411*AD412)),IF(AND(AA412="Probabilidad",AA411="Impacto"),(AI411-(+AI411*AD412)),IF(AA412="Impacto",AI411,""))),"")</f>
        <v>0.29399999999999998</v>
      </c>
      <c r="AI412" s="122">
        <f t="shared" si="453"/>
        <v>0.29399999999999998</v>
      </c>
      <c r="AJ412" s="387"/>
      <c r="AK412" s="388"/>
      <c r="AL412" s="124">
        <f t="shared" si="563"/>
        <v>0.44999999999999996</v>
      </c>
      <c r="AM412" s="389"/>
      <c r="AN412" s="388"/>
      <c r="AO412" s="384"/>
      <c r="AP412" s="367"/>
      <c r="AQ412" s="120" t="s">
        <v>128</v>
      </c>
      <c r="AR412" s="134" t="s">
        <v>94</v>
      </c>
      <c r="AS412" s="134" t="s">
        <v>94</v>
      </c>
      <c r="AT412" s="134" t="s">
        <v>94</v>
      </c>
      <c r="AU412" s="134" t="s">
        <v>94</v>
      </c>
      <c r="AV412" s="371"/>
      <c r="AW412" s="142" t="s">
        <v>124</v>
      </c>
      <c r="AX412" s="253" t="s">
        <v>2866</v>
      </c>
      <c r="AY412" s="254" t="s">
        <v>3751</v>
      </c>
      <c r="AZ412" s="307" t="s">
        <v>3748</v>
      </c>
      <c r="BA412" s="143" t="s">
        <v>128</v>
      </c>
      <c r="BB412" s="128"/>
      <c r="BC412" s="128"/>
      <c r="BD412" s="128"/>
      <c r="BE412" s="373"/>
      <c r="BF412" s="374"/>
      <c r="BG412" s="374"/>
      <c r="BH412" s="131"/>
    </row>
    <row r="413" spans="1:1023" ht="88.5" customHeight="1" x14ac:dyDescent="0.3">
      <c r="A413" s="430">
        <v>134</v>
      </c>
      <c r="B413" s="433" t="s">
        <v>1736</v>
      </c>
      <c r="C413" s="367"/>
      <c r="D413" s="433" t="s">
        <v>1149</v>
      </c>
      <c r="E413" s="433" t="s">
        <v>2002</v>
      </c>
      <c r="F413" s="427"/>
      <c r="G413" s="424"/>
      <c r="H413" s="368"/>
      <c r="I413" s="425"/>
      <c r="J413" s="136" t="s">
        <v>749</v>
      </c>
      <c r="K413" s="137" t="s">
        <v>2022</v>
      </c>
      <c r="L413" s="425"/>
      <c r="M413" s="425"/>
      <c r="N413" s="426"/>
      <c r="O413" s="369"/>
      <c r="P413" s="391"/>
      <c r="Q413" s="385"/>
      <c r="R413" s="393"/>
      <c r="S413" s="394"/>
      <c r="T413" s="385"/>
      <c r="U413" s="404"/>
      <c r="V413" s="136" t="s">
        <v>131</v>
      </c>
      <c r="W413" s="116" t="s">
        <v>2023</v>
      </c>
      <c r="X413" s="117" t="s">
        <v>2024</v>
      </c>
      <c r="Y413" s="118" t="s">
        <v>2025</v>
      </c>
      <c r="Z413" s="119" t="s">
        <v>1158</v>
      </c>
      <c r="AA413" s="120" t="str">
        <f t="shared" si="454"/>
        <v>Probabilidad</v>
      </c>
      <c r="AB413" s="121" t="s">
        <v>727</v>
      </c>
      <c r="AC413" s="121" t="s">
        <v>728</v>
      </c>
      <c r="AD413" s="122" t="str">
        <f t="shared" si="452"/>
        <v>40%</v>
      </c>
      <c r="AE413" s="121" t="s">
        <v>729</v>
      </c>
      <c r="AF413" s="121" t="s">
        <v>730</v>
      </c>
      <c r="AG413" s="121" t="s">
        <v>731</v>
      </c>
      <c r="AH413" s="123">
        <f t="shared" si="564"/>
        <v>0.1764</v>
      </c>
      <c r="AI413" s="122">
        <f t="shared" si="453"/>
        <v>0.1764</v>
      </c>
      <c r="AJ413" s="387"/>
      <c r="AK413" s="388"/>
      <c r="AL413" s="124">
        <f t="shared" si="563"/>
        <v>0.44999999999999996</v>
      </c>
      <c r="AM413" s="389"/>
      <c r="AN413" s="388"/>
      <c r="AO413" s="384"/>
      <c r="AP413" s="367"/>
      <c r="AQ413" s="120" t="s">
        <v>136</v>
      </c>
      <c r="AR413" s="134" t="s">
        <v>94</v>
      </c>
      <c r="AS413" s="134" t="s">
        <v>94</v>
      </c>
      <c r="AT413" s="134" t="s">
        <v>94</v>
      </c>
      <c r="AU413" s="134" t="s">
        <v>94</v>
      </c>
      <c r="AV413" s="371"/>
      <c r="AW413" s="142" t="s">
        <v>131</v>
      </c>
      <c r="AX413" s="253" t="s">
        <v>2866</v>
      </c>
      <c r="AY413" s="307" t="s">
        <v>3752</v>
      </c>
      <c r="AZ413" s="307" t="s">
        <v>3753</v>
      </c>
      <c r="BA413" s="143" t="s">
        <v>136</v>
      </c>
      <c r="BB413" s="128"/>
      <c r="BC413" s="128"/>
      <c r="BD413" s="128"/>
      <c r="BE413" s="373"/>
      <c r="BF413" s="374"/>
      <c r="BG413" s="374"/>
      <c r="BH413" s="131"/>
    </row>
    <row r="414" spans="1:1023" ht="84.75" customHeight="1" x14ac:dyDescent="0.3">
      <c r="A414" s="430">
        <v>134</v>
      </c>
      <c r="B414" s="433" t="s">
        <v>1736</v>
      </c>
      <c r="C414" s="367"/>
      <c r="D414" s="433" t="s">
        <v>1149</v>
      </c>
      <c r="E414" s="433" t="s">
        <v>2002</v>
      </c>
      <c r="F414" s="427"/>
      <c r="G414" s="424"/>
      <c r="H414" s="368"/>
      <c r="I414" s="425"/>
      <c r="J414" s="136" t="s">
        <v>756</v>
      </c>
      <c r="K414" s="137" t="s">
        <v>2026</v>
      </c>
      <c r="L414" s="425"/>
      <c r="M414" s="425"/>
      <c r="N414" s="426"/>
      <c r="O414" s="369"/>
      <c r="P414" s="391"/>
      <c r="Q414" s="385"/>
      <c r="R414" s="393"/>
      <c r="S414" s="394"/>
      <c r="T414" s="385"/>
      <c r="U414" s="404"/>
      <c r="V414" s="136" t="s">
        <v>139</v>
      </c>
      <c r="W414" s="116" t="s">
        <v>2027</v>
      </c>
      <c r="X414" s="117" t="s">
        <v>2028</v>
      </c>
      <c r="Y414" s="118" t="s">
        <v>2025</v>
      </c>
      <c r="Z414" s="119" t="s">
        <v>1158</v>
      </c>
      <c r="AA414" s="120" t="str">
        <f t="shared" si="454"/>
        <v>Probabilidad</v>
      </c>
      <c r="AB414" s="121" t="s">
        <v>740</v>
      </c>
      <c r="AC414" s="121" t="s">
        <v>728</v>
      </c>
      <c r="AD414" s="122" t="str">
        <f t="shared" si="452"/>
        <v>30%</v>
      </c>
      <c r="AE414" s="121" t="s">
        <v>729</v>
      </c>
      <c r="AF414" s="121" t="s">
        <v>730</v>
      </c>
      <c r="AG414" s="121" t="s">
        <v>731</v>
      </c>
      <c r="AH414" s="123">
        <f t="shared" si="564"/>
        <v>0.12348000000000001</v>
      </c>
      <c r="AI414" s="122">
        <f t="shared" si="453"/>
        <v>0.12348000000000001</v>
      </c>
      <c r="AJ414" s="387"/>
      <c r="AK414" s="388"/>
      <c r="AL414" s="124">
        <f t="shared" si="563"/>
        <v>0.44999999999999996</v>
      </c>
      <c r="AM414" s="389"/>
      <c r="AN414" s="388"/>
      <c r="AO414" s="384"/>
      <c r="AP414" s="367"/>
      <c r="AQ414" s="120" t="s">
        <v>145</v>
      </c>
      <c r="AR414" s="134" t="s">
        <v>94</v>
      </c>
      <c r="AS414" s="134" t="s">
        <v>94</v>
      </c>
      <c r="AT414" s="134" t="s">
        <v>94</v>
      </c>
      <c r="AU414" s="134" t="s">
        <v>94</v>
      </c>
      <c r="AV414" s="371"/>
      <c r="AW414" s="142" t="s">
        <v>139</v>
      </c>
      <c r="AX414" s="253" t="s">
        <v>2866</v>
      </c>
      <c r="AY414" s="307" t="s">
        <v>3754</v>
      </c>
      <c r="AZ414" s="307" t="s">
        <v>3753</v>
      </c>
      <c r="BA414" s="143" t="s">
        <v>145</v>
      </c>
      <c r="BB414" s="128"/>
      <c r="BC414" s="128"/>
      <c r="BD414" s="128"/>
      <c r="BE414" s="373"/>
      <c r="BF414" s="374"/>
      <c r="BG414" s="374"/>
      <c r="BH414" s="131"/>
    </row>
    <row r="415" spans="1:1023" ht="101.25" customHeight="1" x14ac:dyDescent="0.3">
      <c r="A415" s="430">
        <v>134</v>
      </c>
      <c r="B415" s="433" t="s">
        <v>1736</v>
      </c>
      <c r="C415" s="367"/>
      <c r="D415" s="433" t="s">
        <v>1149</v>
      </c>
      <c r="E415" s="433" t="s">
        <v>2002</v>
      </c>
      <c r="F415" s="427"/>
      <c r="G415" s="424"/>
      <c r="H415" s="368"/>
      <c r="I415" s="425"/>
      <c r="J415" s="136" t="s">
        <v>757</v>
      </c>
      <c r="K415" s="137"/>
      <c r="L415" s="425"/>
      <c r="M415" s="425"/>
      <c r="N415" s="426"/>
      <c r="O415" s="369"/>
      <c r="P415" s="391"/>
      <c r="Q415" s="385"/>
      <c r="R415" s="393"/>
      <c r="S415" s="394"/>
      <c r="T415" s="385"/>
      <c r="U415" s="404"/>
      <c r="V415" s="136" t="s">
        <v>150</v>
      </c>
      <c r="W415" s="116"/>
      <c r="X415" s="117"/>
      <c r="Y415" s="118"/>
      <c r="Z415" s="119"/>
      <c r="AA415" s="120" t="str">
        <f t="shared" si="454"/>
        <v/>
      </c>
      <c r="AB415" s="121"/>
      <c r="AC415" s="121"/>
      <c r="AD415" s="122" t="str">
        <f t="shared" si="452"/>
        <v/>
      </c>
      <c r="AE415" s="121"/>
      <c r="AF415" s="121"/>
      <c r="AG415" s="121"/>
      <c r="AH415" s="123" t="str">
        <f t="shared" si="564"/>
        <v/>
      </c>
      <c r="AI415" s="122" t="str">
        <f t="shared" si="453"/>
        <v/>
      </c>
      <c r="AJ415" s="387"/>
      <c r="AK415" s="388"/>
      <c r="AL415" s="124" t="str">
        <f t="shared" si="563"/>
        <v/>
      </c>
      <c r="AM415" s="389"/>
      <c r="AN415" s="388"/>
      <c r="AO415" s="384"/>
      <c r="AP415" s="367"/>
      <c r="AQ415" s="120" t="s">
        <v>155</v>
      </c>
      <c r="AR415" s="134" t="s">
        <v>94</v>
      </c>
      <c r="AS415" s="134" t="s">
        <v>94</v>
      </c>
      <c r="AT415" s="134" t="s">
        <v>94</v>
      </c>
      <c r="AU415" s="134" t="s">
        <v>94</v>
      </c>
      <c r="AV415" s="371"/>
      <c r="AW415" s="142" t="s">
        <v>150</v>
      </c>
      <c r="AX415" s="128"/>
      <c r="AY415" s="129"/>
      <c r="AZ415" s="130"/>
      <c r="BA415" s="143" t="s">
        <v>155</v>
      </c>
      <c r="BB415" s="128"/>
      <c r="BC415" s="128"/>
      <c r="BD415" s="128"/>
      <c r="BE415" s="373"/>
      <c r="BF415" s="374"/>
      <c r="BG415" s="374"/>
      <c r="BH415" s="131"/>
    </row>
    <row r="416" spans="1:1023" ht="23.1" customHeight="1" x14ac:dyDescent="0.3">
      <c r="A416" s="431">
        <v>134</v>
      </c>
      <c r="B416" s="434" t="s">
        <v>1736</v>
      </c>
      <c r="C416" s="367"/>
      <c r="D416" s="434" t="s">
        <v>1149</v>
      </c>
      <c r="E416" s="434" t="s">
        <v>2002</v>
      </c>
      <c r="F416" s="427"/>
      <c r="G416" s="424"/>
      <c r="H416" s="368"/>
      <c r="I416" s="425"/>
      <c r="J416" s="136" t="s">
        <v>758</v>
      </c>
      <c r="K416" s="137"/>
      <c r="L416" s="425"/>
      <c r="M416" s="425"/>
      <c r="N416" s="426"/>
      <c r="O416" s="369"/>
      <c r="P416" s="392"/>
      <c r="Q416" s="385"/>
      <c r="R416" s="393"/>
      <c r="S416" s="394"/>
      <c r="T416" s="385"/>
      <c r="U416" s="405"/>
      <c r="V416" s="136" t="s">
        <v>161</v>
      </c>
      <c r="W416" s="116"/>
      <c r="X416" s="117"/>
      <c r="Y416" s="118"/>
      <c r="Z416" s="116"/>
      <c r="AA416" s="120" t="str">
        <f t="shared" si="454"/>
        <v/>
      </c>
      <c r="AB416" s="121"/>
      <c r="AC416" s="121"/>
      <c r="AD416" s="122" t="str">
        <f t="shared" si="452"/>
        <v/>
      </c>
      <c r="AE416" s="121"/>
      <c r="AF416" s="121"/>
      <c r="AG416" s="121"/>
      <c r="AH416" s="123" t="str">
        <f t="shared" si="564"/>
        <v/>
      </c>
      <c r="AI416" s="122" t="str">
        <f t="shared" si="453"/>
        <v/>
      </c>
      <c r="AJ416" s="387"/>
      <c r="AK416" s="388"/>
      <c r="AL416" s="124" t="str">
        <f t="shared" si="563"/>
        <v/>
      </c>
      <c r="AM416" s="389"/>
      <c r="AN416" s="388"/>
      <c r="AO416" s="384"/>
      <c r="AP416" s="367"/>
      <c r="AQ416" s="120" t="s">
        <v>162</v>
      </c>
      <c r="AR416" s="119"/>
      <c r="AS416" s="119"/>
      <c r="AT416" s="126"/>
      <c r="AU416" s="119"/>
      <c r="AV416" s="372"/>
      <c r="AW416" s="142" t="s">
        <v>161</v>
      </c>
      <c r="AX416" s="128"/>
      <c r="AY416" s="129"/>
      <c r="AZ416" s="130"/>
      <c r="BA416" s="143" t="s">
        <v>162</v>
      </c>
      <c r="BB416" s="128"/>
      <c r="BC416" s="128"/>
      <c r="BD416" s="128"/>
      <c r="BE416" s="373"/>
      <c r="BF416" s="374"/>
      <c r="BG416" s="374"/>
      <c r="BH416" s="131"/>
    </row>
    <row r="417" spans="1:1022" s="144" customFormat="1" ht="107.25" customHeight="1" x14ac:dyDescent="0.25">
      <c r="A417" s="500">
        <v>137</v>
      </c>
      <c r="B417" s="481" t="s">
        <v>1736</v>
      </c>
      <c r="C417" s="367" t="s">
        <v>1931</v>
      </c>
      <c r="D417" s="481" t="s">
        <v>1415</v>
      </c>
      <c r="E417" s="481" t="s">
        <v>1440</v>
      </c>
      <c r="F417" s="427" t="s">
        <v>1441</v>
      </c>
      <c r="G417" s="424" t="s">
        <v>2029</v>
      </c>
      <c r="H417" s="368" t="str">
        <f>IF(B417="Seguridad_Información","Posibilidad de "&amp;C417&amp;"con "&amp;M417&amp;" "&amp;"por"&amp;" "&amp;I417&amp;" "&amp;"debido a"&amp;" "&amp;L417,"Posibilidad de"&amp;" "&amp;M417&amp;" "&amp;"por"&amp;" "&amp;I417&amp;" debido a"&amp;" "&amp;L417)</f>
        <v>Posibilidad de Afectación Operacional por daños a personas, recursos físicos o tecnológicos de la SAE debido a eventos sociales de desorden público o terrorismo</v>
      </c>
      <c r="I417" s="425" t="s">
        <v>1935</v>
      </c>
      <c r="J417" s="136" t="s">
        <v>717</v>
      </c>
      <c r="K417" s="137" t="s">
        <v>2030</v>
      </c>
      <c r="L417" s="425" t="s">
        <v>2031</v>
      </c>
      <c r="M417" s="425" t="s">
        <v>1741</v>
      </c>
      <c r="N417" s="426" t="s">
        <v>2032</v>
      </c>
      <c r="O417" s="369" t="s">
        <v>2033</v>
      </c>
      <c r="P417" s="390" t="str">
        <f>IF(OR($O417=[3]Tabla_Probabilidad!$D$30,$O417=[3]Tabla_Probabilidad!$D$32,$O417=[3]Tabla_Probabilidad!$J$32),"Muy Baja",IF(OR($O417=[3]Tabla_Probabilidad!$E$30,$O417=[3]Tabla_Probabilidad!$E$32,$O417=[3]Tabla_Probabilidad!$K$32),"Baja",IF(OR($O417=[3]Tabla_Probabilidad!$F$30,$O417=[3]Tabla_Probabilidad!$F$32,$O417=[3]Tabla_Probabilidad!$L$32),"Media",IF(OR($O417=[3]Tabla_Probabilidad!$G$30,$O417=[3]Tabla_Probabilidad!$G$32,$O417=[3]Tabla_Probabilidad!$M$32),"Alta",IF(OR($O417=[3]Tabla_Probabilidad!$H$30,$O417=[3]Tabla_Probabilidad!$H$32,$O417=[3]Tabla_Probabilidad!$N$32),"Muy Alta","")))))</f>
        <v>Baja</v>
      </c>
      <c r="Q417" s="385">
        <f t="shared" ref="Q417" si="565">IF(P417="","",IF(P417="Muy Baja",0.2,IF(P417="Baja",0.4,IF(P417="Media",0.6,IF(P417="Alta",0.8,IF(P417="Muy Alta",1,))))))</f>
        <v>0.4</v>
      </c>
      <c r="R417" s="393" t="s">
        <v>1743</v>
      </c>
      <c r="S417" s="394" t="str">
        <f>IF(OR($R417=[3]Tabla_Impacto!$D$24,$R417=[3]Tabla_Impacto!$D$27,$R417=[3]Tabla_Impacto!$J$24,$R417=[3]Tabla_Impacto!$P$26,$R417=[3]Tabla_Impacto!$V$26,$R417=[3]Tabla_Impacto!$AB$26),"Leve",IF(OR($R417=[3]Tabla_Impacto!$E$24,$R417=[3]Tabla_Impacto!$E$27,$R417=[3]Tabla_Impacto!$K$24,$R417=[3]Tabla_Impacto!$Q$26,$R417=[3]Tabla_Impacto!$W$26,$R417=[3]Tabla_Impacto!$AC$26),"Menor",IF(OR($R417=[3]Tabla_Impacto!$F$24,$R417=[3]Tabla_Impacto!$F$27,$R417=[3]Tabla_Impacto!$L$24,$R417=[3]Tabla_Impacto!$R$26,$R417=[3]Tabla_Impacto!$X$26,$R417=[3]Tabla_Impacto!$AD$26),"Moderado",IF(OR($R417=[3]Tabla_Impacto!$G$24,$R417=[3]Tabla_Impacto!$G$27,$R417=[3]Tabla_Impacto!$M$24,$R417=[3]Tabla_Impacto!$S$26,$R417=[3]Tabla_Impacto!$Y$26,$R417=[3]Tabla_Impacto!$AE$26),"Mayor",IF(OR($R417=[3]Tabla_Impacto!$H$24,$R417=[3]Tabla_Impacto!$H$27,$R417=[3]Tabla_Impacto!$N$24,$R417=[3]Tabla_Impacto!$T$26,$R417=[3]Tabla_Impacto!$Z$26,$R417=[3]Tabla_Impacto!$AF$26),"Catastrófico","")))))</f>
        <v>Mayor</v>
      </c>
      <c r="T417" s="385">
        <f t="shared" ref="T417" si="566">IF(S417="","",IF(S417="Leve",0.2,IF(S417="Menor",0.4,IF(S417="Moderado",0.6,IF(S417="Mayor",0.8,IF(S417="Catastrófico",1,))))))</f>
        <v>0.8</v>
      </c>
      <c r="U417" s="403" t="str">
        <f t="shared" ref="U417" si="567">IF(OR(AND(P417="Muy Baja",S417="Leve"),AND(P417="Muy Baja",S417="Menor"),AND(P417="Baja",S417="Leve")),"Bajo",IF(OR(AND(P417="Muy baja",S417="Moderado"),AND(P417="Baja",S417="Menor"),AND(P417="Baja",S417="Moderado"),AND(P417="Media",S417="Leve"),AND(P417="Media",S417="Menor"),AND(P417="Media",S417="Moderado"),AND(P417="Alta",S417="Leve"),AND(P417="Alta",S417="Menor")),"Moderado",IF(OR(AND(P417="Muy Baja",S417="Mayor"),AND(P417="Baja",S417="Mayor"),AND(P417="Media",S417="Mayor"),AND(P417="Alta",S417="Moderado"),AND(P417="Alta",S417="Mayor"),AND(P417="Muy Alta",S417="Leve"),AND(P417="Muy Alta",S417="Menor"),AND(P417="Muy Alta",S417="Moderado"),AND(P417="Muy Alta",S417="Mayor")),"Alto",IF(OR(AND(P417="Muy Baja",S417="Catastrófico"),AND(P417="Baja",S417="Catastrófico"),AND(P417="Media",S417="Catastrófico"),AND(P417="Alta",S417="Catastrófico"),AND(P417="Muy Alta",S417="Catastrófico")),"Extremo",""))))</f>
        <v>Alto</v>
      </c>
      <c r="V417" s="136" t="s">
        <v>91</v>
      </c>
      <c r="W417" s="116" t="s">
        <v>2034</v>
      </c>
      <c r="X417" s="117" t="s">
        <v>2035</v>
      </c>
      <c r="Y417" s="118" t="s">
        <v>1943</v>
      </c>
      <c r="Z417" s="119" t="s">
        <v>1426</v>
      </c>
      <c r="AA417" s="120" t="str">
        <f t="shared" si="454"/>
        <v>Impacto</v>
      </c>
      <c r="AB417" s="121" t="s">
        <v>808</v>
      </c>
      <c r="AC417" s="121" t="s">
        <v>728</v>
      </c>
      <c r="AD417" s="122" t="str">
        <f t="shared" si="452"/>
        <v>25%</v>
      </c>
      <c r="AE417" s="121" t="s">
        <v>729</v>
      </c>
      <c r="AF417" s="121" t="s">
        <v>730</v>
      </c>
      <c r="AG417" s="121" t="s">
        <v>731</v>
      </c>
      <c r="AH417" s="123">
        <f>IFERROR(IF(AA417="Probabilidad",(Q417-(+Q417*AD417)),IF(AA417="Impacto",Q417,"")),"")</f>
        <v>0.4</v>
      </c>
      <c r="AI417" s="122">
        <f t="shared" si="453"/>
        <v>0.4</v>
      </c>
      <c r="AJ417" s="387" t="str">
        <f t="shared" ref="AJ417" si="568">IFERROR(IF(AK417="","",IF(AK417&lt;=0.2,"Muy Baja",IF(AK417&lt;=0.4,"Baja",IF(AK417&lt;=0.6,"Media",IF(AK417&lt;=0.8,"Alta","Muy Alta"))))),"")</f>
        <v>Muy Baja</v>
      </c>
      <c r="AK417" s="388">
        <f t="shared" ref="AK417" si="569">IFERROR(LOOKUP(MAX(AI417:AI423)+1,(AI417:AI423)),"")</f>
        <v>6.0479999999999999E-2</v>
      </c>
      <c r="AL417" s="124">
        <f>IFERROR(IF(AA417="Impacto",(T417-(+T417*AD417)),IF(AA417="Probabilidad",T417,"")),"")</f>
        <v>0.60000000000000009</v>
      </c>
      <c r="AM417" s="389" t="str">
        <f t="shared" ref="AM417" si="570">IFERROR(IF(AN417="","",IF(AN417&lt;=0.2,"Leve",IF(AN417&lt;=0.4,"Menor",IF(AN417&lt;=0.6,"Moderado",IF(AN417&lt;=0.8,"Mayor","Catastrófico"))))),"")</f>
        <v>Moderado</v>
      </c>
      <c r="AN417" s="388">
        <f t="shared" ref="AN417" si="571">IFERROR(LOOKUP(MAX(AL417:AL423)+1,(AL417:AL423)),"")</f>
        <v>0.60000000000000009</v>
      </c>
      <c r="AO417" s="384" t="str">
        <f t="shared" ref="AO417" si="572">IFERROR(IF(OR(AND(AJ417="Muy Baja",AM417="Leve"),AND(AJ417="Muy Baja",AM417="Menor"),AND(AJ417="Baja",AM417="Leve")),"Bajo",IF(OR(AND(AJ417="Muy baja",AM417="Moderado"),AND(AJ417="Baja",AM417="Menor"),AND(AJ417="Baja",AM417="Moderado"),AND(AJ417="Media",AM417="Leve"),AND(AJ417="Media",AM417="Menor"),AND(AJ417="Media",AM417="Moderado"),AND(AJ417="Alta",AM417="Leve"),AND(AJ417="Alta",AM417="Menor")),"Moderado",IF(OR(AND(AJ417="Muy Baja",AM417="Mayor"),AND(AJ417="Baja",AM417="Mayor"),AND(AJ417="Media",AM417="Mayor"),AND(AJ417="Alta",AM417="Moderado"),AND(AJ417="Alta",AM417="Mayor"),AND(AJ417="Muy Alta",AM417="Leve"),AND(AJ417="Muy Alta",AM417="Menor"),AND(AJ417="Muy Alta",AM417="Moderado"),AND(AJ417="Muy Alta",AM417="Mayor")),"Alto",IF(OR(AND(AJ417="Muy Baja",AM417="Catastrófico"),AND(AJ417="Baja",AM417="Catastrófico"),AND(AJ417="Media",AM417="Catastrófico"),AND(AJ417="Alta",AM417="Catastrófico"),AND(AJ417="Muy Alta",AM417="Catastrófico")),"Extremo","")))),"")</f>
        <v>Moderado</v>
      </c>
      <c r="AP417" s="367" t="s">
        <v>104</v>
      </c>
      <c r="AQ417" s="120" t="s">
        <v>105</v>
      </c>
      <c r="AR417" s="119" t="s">
        <v>2036</v>
      </c>
      <c r="AS417" s="119" t="s">
        <v>1426</v>
      </c>
      <c r="AT417" s="126">
        <v>44834</v>
      </c>
      <c r="AU417" s="127" t="s">
        <v>733</v>
      </c>
      <c r="AV417" s="370" t="s">
        <v>2037</v>
      </c>
      <c r="AW417" s="142" t="s">
        <v>91</v>
      </c>
      <c r="AX417" s="58" t="s">
        <v>2989</v>
      </c>
      <c r="AY417" s="307" t="s">
        <v>2890</v>
      </c>
      <c r="AZ417" s="307" t="s">
        <v>3755</v>
      </c>
      <c r="BA417" s="143" t="s">
        <v>105</v>
      </c>
      <c r="BB417" s="128" t="s">
        <v>2989</v>
      </c>
      <c r="BC417" s="333" t="s">
        <v>3923</v>
      </c>
      <c r="BD417" s="333" t="s">
        <v>3923</v>
      </c>
      <c r="BE417" s="373" t="s">
        <v>2891</v>
      </c>
      <c r="BF417" s="374"/>
      <c r="BG417" s="374"/>
      <c r="BH417" s="199"/>
      <c r="BI417" s="501"/>
      <c r="BJ417" s="90"/>
      <c r="BK417" s="90"/>
      <c r="BL417" s="90"/>
      <c r="BM417" s="90"/>
      <c r="BN417" s="90"/>
      <c r="BO417" s="90"/>
      <c r="BP417" s="90"/>
      <c r="BQ417" s="90"/>
      <c r="BR417" s="90"/>
      <c r="BS417" s="90"/>
      <c r="BT417" s="90"/>
      <c r="BU417" s="90"/>
      <c r="BV417" s="90"/>
      <c r="BW417" s="90"/>
      <c r="BX417" s="90"/>
      <c r="BY417" s="90"/>
      <c r="BZ417" s="90"/>
      <c r="CA417" s="90"/>
      <c r="CB417" s="90"/>
      <c r="CC417" s="90"/>
      <c r="CD417" s="90"/>
      <c r="CE417" s="90"/>
      <c r="CF417" s="90"/>
      <c r="CG417" s="90"/>
      <c r="CH417" s="90"/>
      <c r="CI417" s="90"/>
      <c r="CJ417" s="90"/>
      <c r="CK417" s="90"/>
      <c r="CL417" s="90"/>
      <c r="CM417" s="90"/>
      <c r="CN417" s="90"/>
      <c r="CO417" s="90"/>
      <c r="CP417" s="90"/>
      <c r="CQ417" s="90"/>
      <c r="CR417" s="90"/>
      <c r="CS417" s="90"/>
      <c r="CT417" s="90"/>
      <c r="CU417" s="90"/>
      <c r="CV417" s="90"/>
      <c r="CW417" s="90"/>
      <c r="CX417" s="90"/>
      <c r="CY417" s="90"/>
      <c r="CZ417" s="90"/>
      <c r="DA417" s="90"/>
      <c r="DB417" s="90"/>
      <c r="DC417" s="90"/>
      <c r="DD417" s="90"/>
      <c r="DE417" s="90"/>
      <c r="DF417" s="90"/>
      <c r="DG417" s="90"/>
      <c r="DH417" s="90"/>
      <c r="DI417" s="90"/>
      <c r="DJ417" s="90"/>
      <c r="DK417" s="90"/>
      <c r="DL417" s="90"/>
      <c r="DM417" s="90"/>
      <c r="DN417" s="90"/>
      <c r="DO417" s="90"/>
      <c r="DP417" s="90"/>
      <c r="DQ417" s="90"/>
      <c r="DR417" s="90"/>
      <c r="DS417" s="90"/>
      <c r="DT417" s="90"/>
      <c r="DU417" s="90"/>
      <c r="DV417" s="90"/>
      <c r="DW417" s="90"/>
      <c r="DX417" s="90"/>
      <c r="DY417" s="90"/>
      <c r="DZ417" s="90"/>
      <c r="EA417" s="90"/>
      <c r="EB417" s="90"/>
      <c r="EC417" s="90"/>
      <c r="ED417" s="90"/>
      <c r="EE417" s="90"/>
      <c r="EF417" s="90"/>
      <c r="EG417" s="90"/>
      <c r="EH417" s="90"/>
      <c r="EI417" s="90"/>
      <c r="EJ417" s="90"/>
      <c r="EK417" s="90"/>
      <c r="EL417" s="90"/>
      <c r="EM417" s="90"/>
      <c r="EN417" s="90"/>
      <c r="EO417" s="90"/>
      <c r="EP417" s="90"/>
      <c r="EQ417" s="90"/>
      <c r="ER417" s="90"/>
      <c r="ES417" s="90"/>
      <c r="ET417" s="90"/>
      <c r="EU417" s="90"/>
      <c r="EV417" s="90"/>
      <c r="EW417" s="90"/>
      <c r="EX417" s="90"/>
      <c r="EY417" s="90"/>
      <c r="EZ417" s="90"/>
      <c r="FA417" s="90"/>
      <c r="FB417" s="90"/>
      <c r="FC417" s="90"/>
      <c r="FD417" s="90"/>
      <c r="FE417" s="90"/>
      <c r="FF417" s="90"/>
      <c r="FG417" s="90"/>
      <c r="FH417" s="90"/>
      <c r="FI417" s="90"/>
      <c r="FJ417" s="90"/>
      <c r="FK417" s="90"/>
      <c r="FL417" s="90"/>
      <c r="FM417" s="90"/>
      <c r="FN417" s="90"/>
      <c r="FO417" s="90"/>
      <c r="FP417" s="90"/>
      <c r="FQ417" s="90"/>
      <c r="FR417" s="90"/>
      <c r="FS417" s="90"/>
      <c r="FT417" s="90"/>
      <c r="FU417" s="90"/>
      <c r="FV417" s="90"/>
      <c r="FW417" s="90"/>
      <c r="FX417" s="90"/>
      <c r="FY417" s="90"/>
      <c r="FZ417" s="90"/>
      <c r="GA417" s="90"/>
      <c r="GB417" s="90"/>
      <c r="GC417" s="90"/>
      <c r="GD417" s="90"/>
      <c r="GE417" s="90"/>
      <c r="GF417" s="90"/>
      <c r="GG417" s="90"/>
      <c r="GH417" s="90"/>
      <c r="GI417" s="90"/>
      <c r="GJ417" s="90"/>
      <c r="GK417" s="90"/>
      <c r="GL417" s="90"/>
      <c r="GM417" s="90"/>
      <c r="GN417" s="90"/>
      <c r="GO417" s="90"/>
      <c r="GP417" s="90"/>
      <c r="GQ417" s="90"/>
      <c r="GR417" s="90"/>
      <c r="GS417" s="90"/>
      <c r="GT417" s="90"/>
      <c r="GU417" s="90"/>
      <c r="GV417" s="90"/>
      <c r="GW417" s="90"/>
      <c r="GX417" s="90"/>
      <c r="GY417" s="90"/>
      <c r="GZ417" s="90"/>
      <c r="HA417" s="90"/>
      <c r="HB417" s="90"/>
      <c r="HC417" s="90"/>
      <c r="HD417" s="90"/>
      <c r="HE417" s="90"/>
      <c r="HF417" s="90"/>
      <c r="HG417" s="90"/>
      <c r="HH417" s="90"/>
      <c r="HI417" s="90"/>
      <c r="HJ417" s="90"/>
      <c r="HK417" s="90"/>
      <c r="HL417" s="90"/>
      <c r="HM417" s="90"/>
      <c r="HN417" s="90"/>
      <c r="HO417" s="90"/>
      <c r="HP417" s="90"/>
      <c r="HQ417" s="90"/>
      <c r="HR417" s="90"/>
      <c r="HS417" s="90"/>
      <c r="HT417" s="90"/>
      <c r="HU417" s="90"/>
      <c r="HV417" s="90"/>
      <c r="HW417" s="90"/>
      <c r="HX417" s="90"/>
      <c r="HY417" s="90"/>
      <c r="HZ417" s="90"/>
      <c r="IA417" s="90"/>
      <c r="IB417" s="90"/>
      <c r="IC417" s="90"/>
      <c r="ID417" s="90"/>
      <c r="IE417" s="90"/>
      <c r="IF417" s="90"/>
      <c r="IG417" s="90"/>
      <c r="IH417" s="90"/>
      <c r="II417" s="90"/>
      <c r="IJ417" s="90"/>
      <c r="IK417" s="90"/>
      <c r="IL417" s="90"/>
      <c r="IM417" s="90"/>
      <c r="IN417" s="90"/>
      <c r="IO417" s="90"/>
      <c r="IP417" s="90"/>
      <c r="IQ417" s="90"/>
      <c r="IR417" s="90"/>
      <c r="IS417" s="90"/>
      <c r="IT417" s="90"/>
      <c r="IU417" s="90"/>
      <c r="IV417" s="90"/>
      <c r="IW417" s="90"/>
      <c r="IX417" s="90"/>
      <c r="IY417" s="90"/>
      <c r="IZ417" s="90"/>
      <c r="JA417" s="90"/>
      <c r="JB417" s="90"/>
      <c r="JC417" s="90"/>
      <c r="JD417" s="90"/>
      <c r="JE417" s="90"/>
      <c r="JF417" s="90"/>
      <c r="JG417" s="90"/>
      <c r="JH417" s="90"/>
      <c r="JI417" s="90"/>
      <c r="JJ417" s="90"/>
      <c r="JK417" s="90"/>
      <c r="JL417" s="90"/>
      <c r="JM417" s="90"/>
      <c r="JN417" s="90"/>
      <c r="JO417" s="90"/>
      <c r="JP417" s="90"/>
      <c r="JQ417" s="90"/>
      <c r="JR417" s="90"/>
      <c r="JS417" s="90"/>
      <c r="JT417" s="90"/>
      <c r="JU417" s="90"/>
      <c r="JV417" s="90"/>
      <c r="JW417" s="90"/>
      <c r="JX417" s="90"/>
      <c r="JY417" s="90"/>
      <c r="JZ417" s="90"/>
      <c r="KA417" s="90"/>
      <c r="KB417" s="90"/>
      <c r="KC417" s="90"/>
      <c r="KD417" s="90"/>
      <c r="KE417" s="90"/>
      <c r="KF417" s="90"/>
      <c r="KG417" s="90"/>
      <c r="KH417" s="90"/>
      <c r="KI417" s="90"/>
      <c r="KJ417" s="90"/>
      <c r="KK417" s="90"/>
      <c r="KL417" s="90"/>
      <c r="KM417" s="90"/>
      <c r="KN417" s="90"/>
      <c r="KO417" s="90"/>
      <c r="KP417" s="90"/>
      <c r="KQ417" s="90"/>
      <c r="KR417" s="90"/>
      <c r="KS417" s="90"/>
      <c r="KT417" s="90"/>
      <c r="KU417" s="90"/>
      <c r="KV417" s="90"/>
      <c r="KW417" s="90"/>
      <c r="KX417" s="90"/>
      <c r="KY417" s="90"/>
      <c r="KZ417" s="90"/>
      <c r="LA417" s="90"/>
      <c r="LB417" s="90"/>
      <c r="LC417" s="90"/>
      <c r="LD417" s="90"/>
      <c r="LE417" s="90"/>
      <c r="LF417" s="90"/>
      <c r="LG417" s="90"/>
      <c r="LH417" s="90"/>
      <c r="LI417" s="90"/>
      <c r="LJ417" s="90"/>
      <c r="LK417" s="90"/>
      <c r="LL417" s="90"/>
      <c r="LM417" s="90"/>
      <c r="LN417" s="90"/>
      <c r="LO417" s="90"/>
      <c r="LP417" s="90"/>
      <c r="LQ417" s="90"/>
      <c r="LR417" s="90"/>
      <c r="LS417" s="90"/>
      <c r="LT417" s="90"/>
      <c r="LU417" s="90"/>
      <c r="LV417" s="90"/>
      <c r="LW417" s="90"/>
      <c r="LX417" s="90"/>
      <c r="LY417" s="90"/>
      <c r="LZ417" s="90"/>
      <c r="MA417" s="90"/>
      <c r="MB417" s="90"/>
      <c r="MC417" s="90"/>
      <c r="MD417" s="90"/>
      <c r="ME417" s="90"/>
      <c r="MF417" s="90"/>
      <c r="MG417" s="90"/>
      <c r="MH417" s="90"/>
      <c r="MI417" s="90"/>
      <c r="MJ417" s="90"/>
      <c r="MK417" s="90"/>
      <c r="ML417" s="90"/>
      <c r="MM417" s="90"/>
      <c r="MN417" s="90"/>
      <c r="MO417" s="90"/>
      <c r="MP417" s="90"/>
      <c r="MQ417" s="90"/>
      <c r="MR417" s="90"/>
      <c r="MS417" s="90"/>
      <c r="MT417" s="90"/>
      <c r="MU417" s="90"/>
      <c r="MV417" s="90"/>
      <c r="MW417" s="90"/>
      <c r="MX417" s="90"/>
      <c r="MY417" s="90"/>
      <c r="MZ417" s="90"/>
      <c r="NA417" s="90"/>
      <c r="NB417" s="90"/>
      <c r="NC417" s="90"/>
      <c r="ND417" s="90"/>
      <c r="NE417" s="90"/>
      <c r="NF417" s="90"/>
      <c r="NG417" s="90"/>
      <c r="NH417" s="90"/>
      <c r="NI417" s="90"/>
      <c r="NJ417" s="90"/>
      <c r="NK417" s="90"/>
      <c r="NL417" s="90"/>
      <c r="NM417" s="90"/>
      <c r="NN417" s="90"/>
      <c r="NO417" s="90"/>
      <c r="NP417" s="90"/>
      <c r="NQ417" s="90"/>
      <c r="NR417" s="90"/>
      <c r="NS417" s="90"/>
      <c r="NT417" s="90"/>
      <c r="NU417" s="90"/>
      <c r="NV417" s="90"/>
      <c r="NW417" s="90"/>
      <c r="NX417" s="90"/>
      <c r="NY417" s="90"/>
      <c r="NZ417" s="90"/>
      <c r="OA417" s="90"/>
      <c r="OB417" s="90"/>
      <c r="OC417" s="90"/>
      <c r="OD417" s="90"/>
      <c r="OE417" s="90"/>
      <c r="OF417" s="90"/>
      <c r="OG417" s="90"/>
      <c r="OH417" s="90"/>
      <c r="OI417" s="90"/>
      <c r="OJ417" s="90"/>
      <c r="OK417" s="90"/>
      <c r="OL417" s="90"/>
      <c r="OM417" s="90"/>
      <c r="ON417" s="90"/>
      <c r="OO417" s="90"/>
      <c r="OP417" s="90"/>
      <c r="OQ417" s="90"/>
      <c r="OR417" s="90"/>
      <c r="OS417" s="90"/>
      <c r="OT417" s="90"/>
      <c r="OU417" s="90"/>
      <c r="OV417" s="90"/>
      <c r="OW417" s="90"/>
      <c r="OX417" s="90"/>
      <c r="OY417" s="90"/>
      <c r="OZ417" s="90"/>
      <c r="PA417" s="90"/>
      <c r="PB417" s="90"/>
      <c r="PC417" s="90"/>
      <c r="PD417" s="90"/>
      <c r="PE417" s="90"/>
      <c r="PF417" s="90"/>
      <c r="PG417" s="90"/>
      <c r="PH417" s="90"/>
      <c r="PI417" s="90"/>
      <c r="PJ417" s="90"/>
      <c r="PK417" s="90"/>
      <c r="PL417" s="90"/>
      <c r="PM417" s="90"/>
      <c r="PN417" s="90"/>
      <c r="PO417" s="90"/>
      <c r="PP417" s="90"/>
      <c r="PQ417" s="90"/>
      <c r="PR417" s="90"/>
      <c r="PS417" s="90"/>
      <c r="PT417" s="90"/>
      <c r="PU417" s="90"/>
      <c r="PV417" s="90"/>
      <c r="PW417" s="90"/>
      <c r="PX417" s="90"/>
      <c r="PY417" s="90"/>
      <c r="PZ417" s="90"/>
      <c r="QA417" s="90"/>
      <c r="QB417" s="90"/>
      <c r="QC417" s="90"/>
      <c r="QD417" s="90"/>
      <c r="QE417" s="90"/>
      <c r="QF417" s="90"/>
      <c r="QG417" s="90"/>
      <c r="QH417" s="90"/>
      <c r="QI417" s="90"/>
      <c r="QJ417" s="90"/>
      <c r="QK417" s="90"/>
      <c r="QL417" s="90"/>
      <c r="QM417" s="90"/>
      <c r="QN417" s="90"/>
      <c r="QO417" s="90"/>
      <c r="QP417" s="90"/>
      <c r="QQ417" s="90"/>
      <c r="QR417" s="90"/>
      <c r="QS417" s="90"/>
      <c r="QT417" s="90"/>
      <c r="QU417" s="90"/>
      <c r="QV417" s="90"/>
      <c r="QW417" s="90"/>
      <c r="QX417" s="90"/>
      <c r="QY417" s="90"/>
      <c r="QZ417" s="90"/>
      <c r="RA417" s="90"/>
      <c r="RB417" s="90"/>
      <c r="RC417" s="90"/>
      <c r="RD417" s="90"/>
      <c r="RE417" s="90"/>
      <c r="RF417" s="90"/>
      <c r="RG417" s="90"/>
      <c r="RH417" s="90"/>
      <c r="RI417" s="90"/>
      <c r="RJ417" s="90"/>
      <c r="RK417" s="90"/>
      <c r="RL417" s="90"/>
      <c r="RM417" s="90"/>
      <c r="RN417" s="90"/>
      <c r="RO417" s="90"/>
      <c r="RP417" s="90"/>
      <c r="RQ417" s="90"/>
      <c r="RR417" s="90"/>
      <c r="RS417" s="90"/>
      <c r="RT417" s="90"/>
      <c r="RU417" s="90"/>
      <c r="RV417" s="90"/>
      <c r="RW417" s="90"/>
      <c r="RX417" s="90"/>
      <c r="RY417" s="90"/>
      <c r="RZ417" s="90"/>
      <c r="SA417" s="90"/>
      <c r="SB417" s="90"/>
      <c r="SC417" s="90"/>
      <c r="SD417" s="90"/>
      <c r="SE417" s="90"/>
      <c r="SF417" s="90"/>
      <c r="SG417" s="90"/>
      <c r="SH417" s="90"/>
      <c r="SI417" s="90"/>
      <c r="SJ417" s="90"/>
      <c r="SK417" s="90"/>
      <c r="SL417" s="90"/>
      <c r="SM417" s="90"/>
      <c r="SN417" s="90"/>
      <c r="SO417" s="90"/>
      <c r="SP417" s="90"/>
      <c r="SQ417" s="90"/>
      <c r="SR417" s="90"/>
      <c r="SS417" s="90"/>
      <c r="ST417" s="90"/>
      <c r="SU417" s="90"/>
      <c r="SV417" s="90"/>
      <c r="SW417" s="90"/>
      <c r="SX417" s="90"/>
      <c r="SY417" s="90"/>
      <c r="SZ417" s="90"/>
      <c r="TA417" s="90"/>
      <c r="TB417" s="90"/>
      <c r="TC417" s="90"/>
      <c r="TD417" s="90"/>
      <c r="TE417" s="90"/>
      <c r="TF417" s="90"/>
      <c r="TG417" s="90"/>
      <c r="TH417" s="90"/>
      <c r="TI417" s="90"/>
      <c r="TJ417" s="90"/>
      <c r="TK417" s="90"/>
      <c r="TL417" s="90"/>
      <c r="TM417" s="90"/>
      <c r="TN417" s="90"/>
      <c r="TO417" s="90"/>
      <c r="TP417" s="90"/>
      <c r="TQ417" s="90"/>
      <c r="TR417" s="90"/>
      <c r="TS417" s="90"/>
      <c r="TT417" s="90"/>
      <c r="TU417" s="90"/>
      <c r="TV417" s="90"/>
      <c r="TW417" s="90"/>
      <c r="TX417" s="90"/>
      <c r="TY417" s="90"/>
      <c r="TZ417" s="90"/>
      <c r="UA417" s="90"/>
      <c r="UB417" s="90"/>
      <c r="UC417" s="90"/>
      <c r="UD417" s="90"/>
      <c r="UE417" s="90"/>
      <c r="UF417" s="90"/>
      <c r="UG417" s="90"/>
      <c r="UH417" s="90"/>
      <c r="UI417" s="90"/>
      <c r="UJ417" s="90"/>
      <c r="UK417" s="90"/>
      <c r="UL417" s="90"/>
      <c r="UM417" s="90"/>
      <c r="UN417" s="90"/>
      <c r="UO417" s="90"/>
      <c r="UP417" s="90"/>
      <c r="UQ417" s="90"/>
      <c r="UR417" s="90"/>
      <c r="US417" s="90"/>
      <c r="UT417" s="90"/>
      <c r="UU417" s="90"/>
      <c r="UV417" s="90"/>
      <c r="UW417" s="90"/>
      <c r="UX417" s="90"/>
      <c r="UY417" s="90"/>
      <c r="UZ417" s="90"/>
      <c r="VA417" s="90"/>
      <c r="VB417" s="90"/>
      <c r="VC417" s="90"/>
      <c r="VD417" s="90"/>
      <c r="VE417" s="90"/>
      <c r="VF417" s="90"/>
      <c r="VG417" s="90"/>
      <c r="VH417" s="90"/>
      <c r="VI417" s="90"/>
      <c r="VJ417" s="90"/>
      <c r="VK417" s="90"/>
      <c r="VL417" s="90"/>
      <c r="VM417" s="90"/>
      <c r="VN417" s="90"/>
      <c r="VO417" s="90"/>
      <c r="VP417" s="90"/>
      <c r="VQ417" s="90"/>
      <c r="VR417" s="90"/>
      <c r="VS417" s="90"/>
      <c r="VT417" s="90"/>
      <c r="VU417" s="90"/>
      <c r="VV417" s="90"/>
      <c r="VW417" s="90"/>
      <c r="VX417" s="90"/>
      <c r="VY417" s="90"/>
      <c r="VZ417" s="90"/>
      <c r="WA417" s="90"/>
      <c r="WB417" s="90"/>
      <c r="WC417" s="90"/>
      <c r="WD417" s="90"/>
      <c r="WE417" s="90"/>
      <c r="WF417" s="90"/>
      <c r="WG417" s="90"/>
      <c r="WH417" s="90"/>
      <c r="WI417" s="90"/>
      <c r="WJ417" s="90"/>
      <c r="WK417" s="90"/>
      <c r="WL417" s="90"/>
      <c r="WM417" s="90"/>
      <c r="WN417" s="90"/>
      <c r="WO417" s="90"/>
      <c r="WP417" s="90"/>
      <c r="WQ417" s="90"/>
      <c r="WR417" s="90"/>
      <c r="WS417" s="90"/>
      <c r="WT417" s="90"/>
      <c r="WU417" s="90"/>
      <c r="WV417" s="90"/>
      <c r="WW417" s="90"/>
      <c r="WX417" s="90"/>
      <c r="WY417" s="90"/>
      <c r="WZ417" s="90"/>
      <c r="XA417" s="90"/>
      <c r="XB417" s="90"/>
      <c r="XC417" s="90"/>
      <c r="XD417" s="90"/>
      <c r="XE417" s="90"/>
      <c r="XF417" s="90"/>
      <c r="XG417" s="90"/>
      <c r="XH417" s="90"/>
      <c r="XI417" s="90"/>
      <c r="XJ417" s="90"/>
      <c r="XK417" s="90"/>
      <c r="XL417" s="90"/>
      <c r="XM417" s="90"/>
      <c r="XN417" s="90"/>
      <c r="XO417" s="90"/>
      <c r="XP417" s="90"/>
      <c r="XQ417" s="90"/>
      <c r="XR417" s="90"/>
      <c r="XS417" s="90"/>
      <c r="XT417" s="90"/>
      <c r="XU417" s="90"/>
      <c r="XV417" s="90"/>
      <c r="XW417" s="90"/>
      <c r="XX417" s="90"/>
      <c r="XY417" s="90"/>
      <c r="XZ417" s="90"/>
      <c r="YA417" s="90"/>
      <c r="YB417" s="90"/>
      <c r="YC417" s="90"/>
      <c r="YD417" s="90"/>
      <c r="YE417" s="90"/>
      <c r="YF417" s="90"/>
      <c r="YG417" s="90"/>
      <c r="YH417" s="90"/>
      <c r="YI417" s="90"/>
      <c r="YJ417" s="90"/>
      <c r="YK417" s="90"/>
      <c r="YL417" s="90"/>
      <c r="YM417" s="90"/>
      <c r="YN417" s="90"/>
      <c r="YO417" s="90"/>
      <c r="YP417" s="90"/>
      <c r="YQ417" s="90"/>
      <c r="YR417" s="90"/>
      <c r="YS417" s="90"/>
      <c r="YT417" s="90"/>
      <c r="YU417" s="90"/>
      <c r="YV417" s="90"/>
      <c r="YW417" s="90"/>
      <c r="YX417" s="90"/>
      <c r="YY417" s="90"/>
      <c r="YZ417" s="90"/>
      <c r="ZA417" s="90"/>
      <c r="ZB417" s="90"/>
      <c r="ZC417" s="90"/>
      <c r="ZD417" s="90"/>
      <c r="ZE417" s="90"/>
      <c r="ZF417" s="90"/>
      <c r="ZG417" s="90"/>
      <c r="ZH417" s="90"/>
      <c r="ZI417" s="90"/>
      <c r="ZJ417" s="90"/>
      <c r="ZK417" s="90"/>
      <c r="ZL417" s="90"/>
      <c r="ZM417" s="90"/>
      <c r="ZN417" s="90"/>
      <c r="ZO417" s="90"/>
      <c r="ZP417" s="90"/>
      <c r="ZQ417" s="90"/>
      <c r="ZR417" s="90"/>
      <c r="ZS417" s="90"/>
      <c r="ZT417" s="90"/>
      <c r="ZU417" s="90"/>
      <c r="ZV417" s="90"/>
      <c r="ZW417" s="90"/>
      <c r="ZX417" s="90"/>
      <c r="ZY417" s="90"/>
      <c r="ZZ417" s="90"/>
      <c r="AAA417" s="90"/>
      <c r="AAB417" s="90"/>
      <c r="AAC417" s="90"/>
      <c r="AAD417" s="90"/>
      <c r="AAE417" s="90"/>
      <c r="AAF417" s="90"/>
      <c r="AAG417" s="90"/>
      <c r="AAH417" s="90"/>
      <c r="AAI417" s="90"/>
      <c r="AAJ417" s="90"/>
      <c r="AAK417" s="90"/>
      <c r="AAL417" s="90"/>
      <c r="AAM417" s="90"/>
      <c r="AAN417" s="90"/>
      <c r="AAO417" s="90"/>
      <c r="AAP417" s="90"/>
      <c r="AAQ417" s="90"/>
      <c r="AAR417" s="90"/>
      <c r="AAS417" s="90"/>
      <c r="AAT417" s="90"/>
      <c r="AAU417" s="90"/>
      <c r="AAV417" s="90"/>
      <c r="AAW417" s="90"/>
      <c r="AAX417" s="90"/>
      <c r="AAY417" s="90"/>
      <c r="AAZ417" s="90"/>
      <c r="ABA417" s="90"/>
      <c r="ABB417" s="90"/>
      <c r="ABC417" s="90"/>
      <c r="ABD417" s="90"/>
      <c r="ABE417" s="90"/>
      <c r="ABF417" s="90"/>
      <c r="ABG417" s="90"/>
      <c r="ABH417" s="90"/>
      <c r="ABI417" s="90"/>
      <c r="ABJ417" s="90"/>
      <c r="ABK417" s="90"/>
      <c r="ABL417" s="90"/>
      <c r="ABM417" s="90"/>
      <c r="ABN417" s="90"/>
      <c r="ABO417" s="90"/>
      <c r="ABP417" s="90"/>
      <c r="ABQ417" s="90"/>
      <c r="ABR417" s="90"/>
      <c r="ABS417" s="90"/>
      <c r="ABT417" s="90"/>
      <c r="ABU417" s="90"/>
      <c r="ABV417" s="90"/>
      <c r="ABW417" s="90"/>
      <c r="ABX417" s="90"/>
      <c r="ABY417" s="90"/>
      <c r="ABZ417" s="90"/>
      <c r="ACA417" s="90"/>
      <c r="ACB417" s="90"/>
      <c r="ACC417" s="90"/>
      <c r="ACD417" s="90"/>
      <c r="ACE417" s="90"/>
      <c r="ACF417" s="90"/>
      <c r="ACG417" s="90"/>
      <c r="ACH417" s="90"/>
      <c r="ACI417" s="90"/>
      <c r="ACJ417" s="90"/>
      <c r="ACK417" s="90"/>
      <c r="ACL417" s="90"/>
      <c r="ACM417" s="90"/>
      <c r="ACN417" s="90"/>
      <c r="ACO417" s="90"/>
      <c r="ACP417" s="90"/>
      <c r="ACQ417" s="90"/>
      <c r="ACR417" s="90"/>
      <c r="ACS417" s="90"/>
      <c r="ACT417" s="90"/>
      <c r="ACU417" s="90"/>
      <c r="ACV417" s="90"/>
      <c r="ACW417" s="90"/>
      <c r="ACX417" s="90"/>
      <c r="ACY417" s="90"/>
      <c r="ACZ417" s="90"/>
      <c r="ADA417" s="90"/>
      <c r="ADB417" s="90"/>
      <c r="ADC417" s="90"/>
      <c r="ADD417" s="90"/>
      <c r="ADE417" s="90"/>
      <c r="ADF417" s="90"/>
      <c r="ADG417" s="90"/>
      <c r="ADH417" s="90"/>
      <c r="ADI417" s="90"/>
      <c r="ADJ417" s="90"/>
      <c r="ADK417" s="90"/>
      <c r="ADL417" s="90"/>
      <c r="ADM417" s="90"/>
      <c r="ADN417" s="90"/>
      <c r="ADO417" s="90"/>
      <c r="ADP417" s="90"/>
      <c r="ADQ417" s="90"/>
      <c r="ADR417" s="90"/>
      <c r="ADS417" s="90"/>
      <c r="ADT417" s="90"/>
      <c r="ADU417" s="90"/>
      <c r="ADV417" s="90"/>
      <c r="ADW417" s="90"/>
      <c r="ADX417" s="90"/>
      <c r="ADY417" s="90"/>
      <c r="ADZ417" s="90"/>
      <c r="AEA417" s="90"/>
      <c r="AEB417" s="90"/>
      <c r="AEC417" s="90"/>
      <c r="AED417" s="90"/>
      <c r="AEE417" s="90"/>
      <c r="AEF417" s="90"/>
      <c r="AEG417" s="90"/>
      <c r="AEH417" s="90"/>
      <c r="AEI417" s="90"/>
      <c r="AEJ417" s="90"/>
      <c r="AEK417" s="90"/>
      <c r="AEL417" s="90"/>
      <c r="AEM417" s="90"/>
      <c r="AEN417" s="90"/>
      <c r="AEO417" s="90"/>
      <c r="AEP417" s="90"/>
      <c r="AEQ417" s="90"/>
      <c r="AER417" s="90"/>
      <c r="AES417" s="90"/>
      <c r="AET417" s="90"/>
      <c r="AEU417" s="90"/>
      <c r="AEV417" s="90"/>
      <c r="AEW417" s="90"/>
      <c r="AEX417" s="90"/>
      <c r="AEY417" s="90"/>
      <c r="AEZ417" s="90"/>
      <c r="AFA417" s="90"/>
      <c r="AFB417" s="90"/>
      <c r="AFC417" s="90"/>
      <c r="AFD417" s="90"/>
      <c r="AFE417" s="90"/>
      <c r="AFF417" s="90"/>
      <c r="AFG417" s="90"/>
      <c r="AFH417" s="90"/>
      <c r="AFI417" s="90"/>
      <c r="AFJ417" s="90"/>
      <c r="AFK417" s="90"/>
      <c r="AFL417" s="90"/>
      <c r="AFM417" s="90"/>
      <c r="AFN417" s="90"/>
      <c r="AFO417" s="90"/>
      <c r="AFP417" s="90"/>
      <c r="AFQ417" s="90"/>
      <c r="AFR417" s="90"/>
      <c r="AFS417" s="90"/>
      <c r="AFT417" s="90"/>
      <c r="AFU417" s="90"/>
      <c r="AFV417" s="90"/>
      <c r="AFW417" s="90"/>
      <c r="AFX417" s="90"/>
      <c r="AFY417" s="90"/>
      <c r="AFZ417" s="90"/>
      <c r="AGA417" s="90"/>
      <c r="AGB417" s="90"/>
      <c r="AGC417" s="90"/>
      <c r="AGD417" s="90"/>
      <c r="AGE417" s="90"/>
      <c r="AGF417" s="90"/>
      <c r="AGG417" s="90"/>
      <c r="AGH417" s="90"/>
      <c r="AGI417" s="90"/>
      <c r="AGJ417" s="90"/>
      <c r="AGK417" s="90"/>
      <c r="AGL417" s="90"/>
      <c r="AGM417" s="90"/>
      <c r="AGN417" s="90"/>
      <c r="AGO417" s="90"/>
      <c r="AGP417" s="90"/>
      <c r="AGQ417" s="90"/>
      <c r="AGR417" s="90"/>
      <c r="AGS417" s="90"/>
      <c r="AGT417" s="90"/>
      <c r="AGU417" s="90"/>
      <c r="AGV417" s="90"/>
      <c r="AGW417" s="90"/>
      <c r="AGX417" s="90"/>
      <c r="AGY417" s="90"/>
      <c r="AGZ417" s="90"/>
      <c r="AHA417" s="90"/>
      <c r="AHB417" s="90"/>
      <c r="AHC417" s="90"/>
      <c r="AHD417" s="90"/>
      <c r="AHE417" s="90"/>
      <c r="AHF417" s="90"/>
      <c r="AHG417" s="90"/>
      <c r="AHH417" s="90"/>
      <c r="AHI417" s="90"/>
      <c r="AHJ417" s="90"/>
      <c r="AHK417" s="90"/>
      <c r="AHL417" s="90"/>
      <c r="AHM417" s="90"/>
      <c r="AHN417" s="90"/>
      <c r="AHO417" s="90"/>
      <c r="AHP417" s="90"/>
      <c r="AHQ417" s="90"/>
      <c r="AHR417" s="90"/>
      <c r="AHS417" s="90"/>
      <c r="AHT417" s="90"/>
      <c r="AHU417" s="90"/>
      <c r="AHV417" s="90"/>
      <c r="AHW417" s="90"/>
      <c r="AHX417" s="90"/>
      <c r="AHY417" s="90"/>
      <c r="AHZ417" s="90"/>
      <c r="AIA417" s="90"/>
      <c r="AIB417" s="90"/>
      <c r="AIC417" s="90"/>
      <c r="AID417" s="90"/>
      <c r="AIE417" s="90"/>
      <c r="AIF417" s="90"/>
      <c r="AIG417" s="90"/>
      <c r="AIH417" s="90"/>
      <c r="AII417" s="90"/>
      <c r="AIJ417" s="90"/>
      <c r="AIK417" s="90"/>
      <c r="AIL417" s="90"/>
      <c r="AIM417" s="90"/>
      <c r="AIN417" s="90"/>
      <c r="AIO417" s="90"/>
      <c r="AIP417" s="90"/>
      <c r="AIQ417" s="90"/>
      <c r="AIR417" s="90"/>
      <c r="AIS417" s="90"/>
      <c r="AIT417" s="90"/>
      <c r="AIU417" s="90"/>
      <c r="AIV417" s="90"/>
      <c r="AIW417" s="90"/>
      <c r="AIX417" s="90"/>
      <c r="AIY417" s="90"/>
      <c r="AIZ417" s="90"/>
      <c r="AJA417" s="90"/>
      <c r="AJB417" s="90"/>
      <c r="AJC417" s="90"/>
      <c r="AJD417" s="90"/>
      <c r="AJE417" s="90"/>
      <c r="AJF417" s="90"/>
      <c r="AJG417" s="90"/>
      <c r="AJH417" s="90"/>
      <c r="AJI417" s="90"/>
      <c r="AJJ417" s="90"/>
      <c r="AJK417" s="90"/>
      <c r="AJL417" s="90"/>
      <c r="AJM417" s="90"/>
      <c r="AJN417" s="90"/>
      <c r="AJO417" s="90"/>
      <c r="AJP417" s="90"/>
      <c r="AJQ417" s="90"/>
      <c r="AJR417" s="90"/>
      <c r="AJS417" s="90"/>
      <c r="AJT417" s="90"/>
      <c r="AJU417" s="90"/>
      <c r="AJV417" s="90"/>
      <c r="AJW417" s="90"/>
      <c r="AJX417" s="90"/>
      <c r="AJY417" s="90"/>
      <c r="AJZ417" s="90"/>
      <c r="AKA417" s="90"/>
      <c r="AKB417" s="90"/>
      <c r="AKC417" s="90"/>
      <c r="AKD417" s="90"/>
      <c r="AKE417" s="90"/>
      <c r="AKF417" s="90"/>
      <c r="AKG417" s="90"/>
      <c r="AKH417" s="90"/>
      <c r="AKI417" s="90"/>
      <c r="AKJ417" s="90"/>
      <c r="AKK417" s="90"/>
      <c r="AKL417" s="90"/>
      <c r="AKM417" s="90"/>
      <c r="AKN417" s="90"/>
      <c r="AKO417" s="90"/>
      <c r="AKP417" s="90"/>
      <c r="AKQ417" s="90"/>
      <c r="AKR417" s="90"/>
      <c r="AKS417" s="90"/>
      <c r="AKT417" s="90"/>
      <c r="AKU417" s="90"/>
      <c r="AKV417" s="90"/>
      <c r="AKW417" s="90"/>
      <c r="AKX417" s="90"/>
      <c r="AKY417" s="90"/>
      <c r="AKZ417" s="90"/>
      <c r="ALA417" s="90"/>
      <c r="ALB417" s="90"/>
      <c r="ALC417" s="90"/>
      <c r="ALD417" s="90"/>
      <c r="ALE417" s="90"/>
      <c r="ALF417" s="90"/>
      <c r="ALG417" s="90"/>
      <c r="ALH417" s="90"/>
      <c r="ALI417" s="90"/>
      <c r="ALJ417" s="90"/>
      <c r="ALK417" s="90"/>
      <c r="ALL417" s="90"/>
      <c r="ALM417" s="90"/>
      <c r="ALN417" s="90"/>
      <c r="ALO417" s="90"/>
      <c r="ALP417" s="90"/>
      <c r="ALQ417" s="90"/>
      <c r="ALR417" s="90"/>
      <c r="ALS417" s="90"/>
      <c r="ALT417" s="90"/>
      <c r="ALU417" s="90"/>
      <c r="ALV417" s="90"/>
      <c r="ALW417" s="90"/>
      <c r="ALX417" s="90"/>
      <c r="ALY417" s="90"/>
      <c r="ALZ417" s="90"/>
      <c r="AMA417" s="90"/>
      <c r="AMB417" s="90"/>
      <c r="AMC417" s="90"/>
      <c r="AMD417" s="90"/>
      <c r="AME417" s="90"/>
      <c r="AMF417" s="90"/>
      <c r="AMG417" s="90"/>
      <c r="AMH417" s="90"/>
    </row>
    <row r="418" spans="1:1022" ht="121.5" customHeight="1" x14ac:dyDescent="0.3">
      <c r="A418" s="500">
        <v>137</v>
      </c>
      <c r="B418" s="481" t="s">
        <v>1736</v>
      </c>
      <c r="C418" s="367"/>
      <c r="D418" s="481" t="s">
        <v>1415</v>
      </c>
      <c r="E418" s="481" t="s">
        <v>1440</v>
      </c>
      <c r="F418" s="427"/>
      <c r="G418" s="424"/>
      <c r="H418" s="368"/>
      <c r="I418" s="425"/>
      <c r="J418" s="136" t="s">
        <v>735</v>
      </c>
      <c r="K418" s="137" t="s">
        <v>2038</v>
      </c>
      <c r="L418" s="425"/>
      <c r="M418" s="425"/>
      <c r="N418" s="426"/>
      <c r="O418" s="369"/>
      <c r="P418" s="391"/>
      <c r="Q418" s="385"/>
      <c r="R418" s="393"/>
      <c r="S418" s="394"/>
      <c r="T418" s="385"/>
      <c r="U418" s="404"/>
      <c r="V418" s="136" t="s">
        <v>112</v>
      </c>
      <c r="W418" s="116" t="s">
        <v>2039</v>
      </c>
      <c r="X418" s="117" t="s">
        <v>2040</v>
      </c>
      <c r="Y418" s="118" t="s">
        <v>2041</v>
      </c>
      <c r="Z418" s="119" t="s">
        <v>1426</v>
      </c>
      <c r="AA418" s="120" t="str">
        <f t="shared" si="454"/>
        <v>Probabilidad</v>
      </c>
      <c r="AB418" s="121" t="s">
        <v>740</v>
      </c>
      <c r="AC418" s="121" t="s">
        <v>728</v>
      </c>
      <c r="AD418" s="122" t="str">
        <f t="shared" si="452"/>
        <v>30%</v>
      </c>
      <c r="AE418" s="121" t="s">
        <v>729</v>
      </c>
      <c r="AF418" s="121" t="s">
        <v>730</v>
      </c>
      <c r="AG418" s="121" t="s">
        <v>731</v>
      </c>
      <c r="AH418" s="123">
        <f>IFERROR(IF(AND(AA417="Probabilidad",AA418="Probabilidad"),(AI417-(+AI417*AD418)),IF(AND(AA418="Probabilidad",AA417="Impacto"),(AI417-(+AI417*AD418)),IF(AA418="Impacto",AI417,""))),"")</f>
        <v>0.28000000000000003</v>
      </c>
      <c r="AI418" s="122">
        <f t="shared" si="453"/>
        <v>0.28000000000000003</v>
      </c>
      <c r="AJ418" s="387"/>
      <c r="AK418" s="388"/>
      <c r="AL418" s="124">
        <f t="shared" ref="AL418:AL423" si="573">IFERROR(IF(AND(AA417="Impacto",AA418="Impacto"),(AL417-(+AL417*AD418)),IF(AND(AA418="Impacto",AA417="Probabilidad"),(AL417-(+AL417*AD418)),IF(AA418="Probabilidad",AL417,""))),"")</f>
        <v>0.60000000000000009</v>
      </c>
      <c r="AM418" s="389"/>
      <c r="AN418" s="388"/>
      <c r="AO418" s="384"/>
      <c r="AP418" s="367"/>
      <c r="AQ418" s="120" t="s">
        <v>118</v>
      </c>
      <c r="AR418" s="134" t="s">
        <v>94</v>
      </c>
      <c r="AS418" s="134" t="s">
        <v>94</v>
      </c>
      <c r="AT418" s="134" t="s">
        <v>94</v>
      </c>
      <c r="AU418" s="134" t="s">
        <v>94</v>
      </c>
      <c r="AV418" s="371"/>
      <c r="AW418" s="142" t="s">
        <v>112</v>
      </c>
      <c r="AX418" s="253" t="s">
        <v>2866</v>
      </c>
      <c r="AY418" s="254" t="s">
        <v>2884</v>
      </c>
      <c r="AZ418" s="255" t="s">
        <v>2885</v>
      </c>
      <c r="BA418" s="143" t="s">
        <v>118</v>
      </c>
      <c r="BB418" s="128"/>
      <c r="BC418" s="128"/>
      <c r="BD418" s="128"/>
      <c r="BE418" s="373"/>
      <c r="BF418" s="374"/>
      <c r="BG418" s="374"/>
      <c r="BH418" s="199"/>
      <c r="BI418" s="501"/>
    </row>
    <row r="419" spans="1:1022" ht="118.5" customHeight="1" x14ac:dyDescent="0.3">
      <c r="A419" s="500">
        <v>137</v>
      </c>
      <c r="B419" s="481" t="s">
        <v>1736</v>
      </c>
      <c r="C419" s="367"/>
      <c r="D419" s="481" t="s">
        <v>1415</v>
      </c>
      <c r="E419" s="481" t="s">
        <v>1440</v>
      </c>
      <c r="F419" s="427"/>
      <c r="G419" s="424"/>
      <c r="H419" s="368"/>
      <c r="I419" s="425"/>
      <c r="J419" s="136" t="s">
        <v>741</v>
      </c>
      <c r="K419" s="137" t="s">
        <v>2042</v>
      </c>
      <c r="L419" s="425"/>
      <c r="M419" s="425"/>
      <c r="N419" s="426"/>
      <c r="O419" s="369"/>
      <c r="P419" s="391"/>
      <c r="Q419" s="385"/>
      <c r="R419" s="393"/>
      <c r="S419" s="394"/>
      <c r="T419" s="385"/>
      <c r="U419" s="404"/>
      <c r="V419" s="136" t="s">
        <v>124</v>
      </c>
      <c r="W419" s="116" t="s">
        <v>2043</v>
      </c>
      <c r="X419" s="117" t="s">
        <v>2044</v>
      </c>
      <c r="Y419" s="118" t="s">
        <v>2045</v>
      </c>
      <c r="Z419" s="119" t="s">
        <v>1426</v>
      </c>
      <c r="AA419" s="120" t="str">
        <f t="shared" si="454"/>
        <v>Probabilidad</v>
      </c>
      <c r="AB419" s="121" t="s">
        <v>727</v>
      </c>
      <c r="AC419" s="121" t="s">
        <v>728</v>
      </c>
      <c r="AD419" s="122" t="str">
        <f t="shared" si="452"/>
        <v>40%</v>
      </c>
      <c r="AE419" s="121" t="s">
        <v>729</v>
      </c>
      <c r="AF419" s="121" t="s">
        <v>730</v>
      </c>
      <c r="AG419" s="121" t="s">
        <v>731</v>
      </c>
      <c r="AH419" s="123">
        <f t="shared" ref="AH419:AH423" si="574">IFERROR(IF(AND(AA418="Probabilidad",AA419="Probabilidad"),(AI418-(+AI418*AD419)),IF(AND(AA419="Probabilidad",AA418="Impacto"),(AI418-(+AI418*AD419)),IF(AA419="Impacto",AI418,""))),"")</f>
        <v>0.16800000000000001</v>
      </c>
      <c r="AI419" s="122">
        <f t="shared" si="453"/>
        <v>0.16800000000000001</v>
      </c>
      <c r="AJ419" s="387"/>
      <c r="AK419" s="388"/>
      <c r="AL419" s="124">
        <f t="shared" si="573"/>
        <v>0.60000000000000009</v>
      </c>
      <c r="AM419" s="389"/>
      <c r="AN419" s="388"/>
      <c r="AO419" s="384"/>
      <c r="AP419" s="367"/>
      <c r="AQ419" s="120" t="s">
        <v>128</v>
      </c>
      <c r="AR419" s="134" t="s">
        <v>94</v>
      </c>
      <c r="AS419" s="134" t="s">
        <v>94</v>
      </c>
      <c r="AT419" s="134" t="s">
        <v>94</v>
      </c>
      <c r="AU419" s="134" t="s">
        <v>94</v>
      </c>
      <c r="AV419" s="371"/>
      <c r="AW419" s="142" t="s">
        <v>124</v>
      </c>
      <c r="AX419" s="253" t="s">
        <v>2867</v>
      </c>
      <c r="AY419" s="254" t="s">
        <v>2886</v>
      </c>
      <c r="AZ419" s="255" t="s">
        <v>2887</v>
      </c>
      <c r="BA419" s="143" t="s">
        <v>128</v>
      </c>
      <c r="BB419" s="128"/>
      <c r="BC419" s="128"/>
      <c r="BD419" s="128"/>
      <c r="BE419" s="373"/>
      <c r="BF419" s="374"/>
      <c r="BG419" s="374"/>
      <c r="BH419" s="199"/>
      <c r="BI419" s="501"/>
    </row>
    <row r="420" spans="1:1022" ht="79.5" customHeight="1" x14ac:dyDescent="0.3">
      <c r="A420" s="500">
        <v>137</v>
      </c>
      <c r="B420" s="481" t="s">
        <v>1736</v>
      </c>
      <c r="C420" s="367"/>
      <c r="D420" s="481" t="s">
        <v>1415</v>
      </c>
      <c r="E420" s="481" t="s">
        <v>1440</v>
      </c>
      <c r="F420" s="427"/>
      <c r="G420" s="424"/>
      <c r="H420" s="368"/>
      <c r="I420" s="425"/>
      <c r="J420" s="136" t="s">
        <v>749</v>
      </c>
      <c r="K420" s="137" t="s">
        <v>2046</v>
      </c>
      <c r="L420" s="425"/>
      <c r="M420" s="425"/>
      <c r="N420" s="426"/>
      <c r="O420" s="369"/>
      <c r="P420" s="391"/>
      <c r="Q420" s="385"/>
      <c r="R420" s="393"/>
      <c r="S420" s="394"/>
      <c r="T420" s="385"/>
      <c r="U420" s="404"/>
      <c r="V420" s="136" t="s">
        <v>131</v>
      </c>
      <c r="W420" s="116" t="s">
        <v>2047</v>
      </c>
      <c r="X420" s="117" t="s">
        <v>2048</v>
      </c>
      <c r="Y420" s="118" t="s">
        <v>94</v>
      </c>
      <c r="Z420" s="119" t="s">
        <v>1426</v>
      </c>
      <c r="AA420" s="120" t="str">
        <f t="shared" si="454"/>
        <v>Probabilidad</v>
      </c>
      <c r="AB420" s="121" t="s">
        <v>727</v>
      </c>
      <c r="AC420" s="121" t="s">
        <v>728</v>
      </c>
      <c r="AD420" s="122" t="str">
        <f t="shared" si="452"/>
        <v>40%</v>
      </c>
      <c r="AE420" s="121" t="s">
        <v>954</v>
      </c>
      <c r="AF420" s="121" t="s">
        <v>730</v>
      </c>
      <c r="AG420" s="121" t="s">
        <v>731</v>
      </c>
      <c r="AH420" s="123">
        <f t="shared" si="574"/>
        <v>0.1008</v>
      </c>
      <c r="AI420" s="122">
        <f t="shared" si="453"/>
        <v>0.1008</v>
      </c>
      <c r="AJ420" s="387"/>
      <c r="AK420" s="388"/>
      <c r="AL420" s="124">
        <f t="shared" si="573"/>
        <v>0.60000000000000009</v>
      </c>
      <c r="AM420" s="389"/>
      <c r="AN420" s="388"/>
      <c r="AO420" s="384"/>
      <c r="AP420" s="367"/>
      <c r="AQ420" s="120" t="s">
        <v>136</v>
      </c>
      <c r="AR420" s="134" t="s">
        <v>94</v>
      </c>
      <c r="AS420" s="134" t="s">
        <v>94</v>
      </c>
      <c r="AT420" s="134" t="s">
        <v>94</v>
      </c>
      <c r="AU420" s="134" t="s">
        <v>94</v>
      </c>
      <c r="AV420" s="371"/>
      <c r="AW420" s="142" t="s">
        <v>131</v>
      </c>
      <c r="AX420" s="253" t="s">
        <v>2867</v>
      </c>
      <c r="AY420" s="254" t="s">
        <v>2888</v>
      </c>
      <c r="AZ420" s="255" t="s">
        <v>2889</v>
      </c>
      <c r="BA420" s="143" t="s">
        <v>136</v>
      </c>
      <c r="BB420" s="128"/>
      <c r="BC420" s="128"/>
      <c r="BD420" s="128"/>
      <c r="BE420" s="373"/>
      <c r="BF420" s="374"/>
      <c r="BG420" s="374"/>
      <c r="BH420" s="199"/>
      <c r="BI420" s="501"/>
    </row>
    <row r="421" spans="1:1022" ht="95.25" customHeight="1" x14ac:dyDescent="0.3">
      <c r="A421" s="500">
        <v>137</v>
      </c>
      <c r="B421" s="481" t="s">
        <v>1736</v>
      </c>
      <c r="C421" s="367"/>
      <c r="D421" s="481" t="s">
        <v>1415</v>
      </c>
      <c r="E421" s="481" t="s">
        <v>1440</v>
      </c>
      <c r="F421" s="427"/>
      <c r="G421" s="424"/>
      <c r="H421" s="368"/>
      <c r="I421" s="425"/>
      <c r="J421" s="136" t="s">
        <v>756</v>
      </c>
      <c r="K421" s="137" t="s">
        <v>2049</v>
      </c>
      <c r="L421" s="425"/>
      <c r="M421" s="425"/>
      <c r="N421" s="426"/>
      <c r="O421" s="369"/>
      <c r="P421" s="391"/>
      <c r="Q421" s="385"/>
      <c r="R421" s="393"/>
      <c r="S421" s="394"/>
      <c r="T421" s="385"/>
      <c r="U421" s="404"/>
      <c r="V421" s="136" t="s">
        <v>139</v>
      </c>
      <c r="W421" s="116" t="s">
        <v>2050</v>
      </c>
      <c r="X421" s="117" t="s">
        <v>2051</v>
      </c>
      <c r="Y421" s="118" t="s">
        <v>2052</v>
      </c>
      <c r="Z421" s="119" t="s">
        <v>95</v>
      </c>
      <c r="AA421" s="120" t="str">
        <f t="shared" si="454"/>
        <v>Probabilidad</v>
      </c>
      <c r="AB421" s="121" t="s">
        <v>727</v>
      </c>
      <c r="AC421" s="121" t="s">
        <v>728</v>
      </c>
      <c r="AD421" s="122" t="str">
        <f t="shared" si="452"/>
        <v>40%</v>
      </c>
      <c r="AE421" s="121" t="s">
        <v>729</v>
      </c>
      <c r="AF421" s="121" t="s">
        <v>730</v>
      </c>
      <c r="AG421" s="121" t="s">
        <v>955</v>
      </c>
      <c r="AH421" s="123">
        <f t="shared" si="574"/>
        <v>6.0479999999999999E-2</v>
      </c>
      <c r="AI421" s="122">
        <f t="shared" si="453"/>
        <v>6.0479999999999999E-2</v>
      </c>
      <c r="AJ421" s="387"/>
      <c r="AK421" s="388"/>
      <c r="AL421" s="124">
        <f t="shared" si="573"/>
        <v>0.60000000000000009</v>
      </c>
      <c r="AM421" s="389"/>
      <c r="AN421" s="388"/>
      <c r="AO421" s="384"/>
      <c r="AP421" s="367"/>
      <c r="AQ421" s="120" t="s">
        <v>145</v>
      </c>
      <c r="AR421" s="119" t="s">
        <v>2053</v>
      </c>
      <c r="AS421" s="119" t="s">
        <v>95</v>
      </c>
      <c r="AT421" s="126">
        <v>44834</v>
      </c>
      <c r="AU421" s="127" t="s">
        <v>733</v>
      </c>
      <c r="AV421" s="371"/>
      <c r="AW421" s="142" t="s">
        <v>139</v>
      </c>
      <c r="AX421" s="253" t="s">
        <v>2866</v>
      </c>
      <c r="AY421" s="271" t="s">
        <v>3734</v>
      </c>
      <c r="AZ421" s="271" t="s">
        <v>3735</v>
      </c>
      <c r="BA421" s="143" t="s">
        <v>145</v>
      </c>
      <c r="BB421" s="253" t="s">
        <v>2989</v>
      </c>
      <c r="BC421" s="272" t="s">
        <v>3197</v>
      </c>
      <c r="BD421" s="272" t="s">
        <v>3198</v>
      </c>
      <c r="BE421" s="373"/>
      <c r="BF421" s="374"/>
      <c r="BG421" s="374"/>
      <c r="BH421" s="199"/>
      <c r="BI421" s="501"/>
    </row>
    <row r="422" spans="1:1022" ht="18.95" customHeight="1" x14ac:dyDescent="0.3">
      <c r="A422" s="500">
        <v>137</v>
      </c>
      <c r="B422" s="481" t="s">
        <v>1736</v>
      </c>
      <c r="C422" s="367"/>
      <c r="D422" s="481" t="s">
        <v>1415</v>
      </c>
      <c r="E422" s="481" t="s">
        <v>1440</v>
      </c>
      <c r="F422" s="427"/>
      <c r="G422" s="424"/>
      <c r="H422" s="368"/>
      <c r="I422" s="425"/>
      <c r="J422" s="136" t="s">
        <v>757</v>
      </c>
      <c r="K422" s="137"/>
      <c r="L422" s="425"/>
      <c r="M422" s="425"/>
      <c r="N422" s="426"/>
      <c r="O422" s="369"/>
      <c r="P422" s="391"/>
      <c r="Q422" s="385"/>
      <c r="R422" s="393"/>
      <c r="S422" s="394"/>
      <c r="T422" s="385"/>
      <c r="U422" s="404"/>
      <c r="V422" s="136" t="s">
        <v>150</v>
      </c>
      <c r="W422" s="116"/>
      <c r="X422" s="117"/>
      <c r="Y422" s="118"/>
      <c r="Z422" s="116"/>
      <c r="AA422" s="120" t="str">
        <f t="shared" si="454"/>
        <v/>
      </c>
      <c r="AB422" s="121"/>
      <c r="AC422" s="121"/>
      <c r="AD422" s="122" t="str">
        <f t="shared" si="452"/>
        <v/>
      </c>
      <c r="AE422" s="121"/>
      <c r="AF422" s="121"/>
      <c r="AG422" s="121"/>
      <c r="AH422" s="123" t="str">
        <f t="shared" si="574"/>
        <v/>
      </c>
      <c r="AI422" s="122" t="str">
        <f t="shared" si="453"/>
        <v/>
      </c>
      <c r="AJ422" s="387"/>
      <c r="AK422" s="388"/>
      <c r="AL422" s="124" t="str">
        <f t="shared" si="573"/>
        <v/>
      </c>
      <c r="AM422" s="389"/>
      <c r="AN422" s="388"/>
      <c r="AO422" s="384"/>
      <c r="AP422" s="367"/>
      <c r="AQ422" s="120" t="s">
        <v>155</v>
      </c>
      <c r="AR422" s="119"/>
      <c r="AS422" s="119"/>
      <c r="AT422" s="126"/>
      <c r="AU422" s="119"/>
      <c r="AV422" s="371"/>
      <c r="AW422" s="142" t="s">
        <v>150</v>
      </c>
      <c r="AX422" s="128"/>
      <c r="AY422" s="129"/>
      <c r="AZ422" s="130"/>
      <c r="BA422" s="143" t="s">
        <v>155</v>
      </c>
      <c r="BB422" s="128"/>
      <c r="BC422" s="128"/>
      <c r="BD422" s="128"/>
      <c r="BE422" s="373"/>
      <c r="BF422" s="374"/>
      <c r="BG422" s="374"/>
      <c r="BH422" s="199"/>
      <c r="BI422" s="501"/>
    </row>
    <row r="423" spans="1:1022" ht="23.1" customHeight="1" x14ac:dyDescent="0.3">
      <c r="A423" s="500">
        <v>137</v>
      </c>
      <c r="B423" s="481" t="s">
        <v>1736</v>
      </c>
      <c r="C423" s="367"/>
      <c r="D423" s="481" t="s">
        <v>1415</v>
      </c>
      <c r="E423" s="481" t="s">
        <v>1440</v>
      </c>
      <c r="F423" s="427"/>
      <c r="G423" s="424"/>
      <c r="H423" s="368"/>
      <c r="I423" s="425"/>
      <c r="J423" s="136" t="s">
        <v>758</v>
      </c>
      <c r="K423" s="137"/>
      <c r="L423" s="425"/>
      <c r="M423" s="425"/>
      <c r="N423" s="426"/>
      <c r="O423" s="369"/>
      <c r="P423" s="392"/>
      <c r="Q423" s="385"/>
      <c r="R423" s="393"/>
      <c r="S423" s="394"/>
      <c r="T423" s="385"/>
      <c r="U423" s="405"/>
      <c r="V423" s="136" t="s">
        <v>161</v>
      </c>
      <c r="W423" s="116"/>
      <c r="X423" s="117"/>
      <c r="Y423" s="118"/>
      <c r="Z423" s="116"/>
      <c r="AA423" s="120" t="str">
        <f t="shared" si="454"/>
        <v/>
      </c>
      <c r="AB423" s="121"/>
      <c r="AC423" s="121"/>
      <c r="AD423" s="122" t="str">
        <f t="shared" si="452"/>
        <v/>
      </c>
      <c r="AE423" s="121"/>
      <c r="AF423" s="121"/>
      <c r="AG423" s="121"/>
      <c r="AH423" s="123" t="str">
        <f t="shared" si="574"/>
        <v/>
      </c>
      <c r="AI423" s="122" t="str">
        <f t="shared" si="453"/>
        <v/>
      </c>
      <c r="AJ423" s="387"/>
      <c r="AK423" s="388"/>
      <c r="AL423" s="124" t="str">
        <f t="shared" si="573"/>
        <v/>
      </c>
      <c r="AM423" s="389"/>
      <c r="AN423" s="388"/>
      <c r="AO423" s="384"/>
      <c r="AP423" s="367"/>
      <c r="AQ423" s="120" t="s">
        <v>162</v>
      </c>
      <c r="AR423" s="119"/>
      <c r="AS423" s="119"/>
      <c r="AT423" s="126"/>
      <c r="AU423" s="119"/>
      <c r="AV423" s="372"/>
      <c r="AW423" s="142" t="s">
        <v>161</v>
      </c>
      <c r="AX423" s="128"/>
      <c r="AY423" s="129"/>
      <c r="AZ423" s="130"/>
      <c r="BA423" s="143" t="s">
        <v>162</v>
      </c>
      <c r="BB423" s="128"/>
      <c r="BC423" s="128"/>
      <c r="BD423" s="128"/>
      <c r="BE423" s="373"/>
      <c r="BF423" s="374"/>
      <c r="BG423" s="374"/>
      <c r="BH423" s="199"/>
      <c r="BI423" s="501"/>
    </row>
    <row r="424" spans="1:1022" s="144" customFormat="1" ht="84.75" customHeight="1" x14ac:dyDescent="0.25">
      <c r="A424" s="429">
        <v>139</v>
      </c>
      <c r="B424" s="432" t="s">
        <v>712</v>
      </c>
      <c r="C424" s="367" t="s">
        <v>1969</v>
      </c>
      <c r="D424" s="432" t="s">
        <v>209</v>
      </c>
      <c r="E424" s="432" t="s">
        <v>1516</v>
      </c>
      <c r="F424" s="427" t="s">
        <v>1517</v>
      </c>
      <c r="G424" s="424" t="s">
        <v>2054</v>
      </c>
      <c r="H424" s="368" t="str">
        <f>IF(B424="Seguridad_Información","Posibilidad de "&amp;C424&amp;"con "&amp;M424&amp;" "&amp;"por"&amp;" "&amp;I424&amp;" "&amp;"debido a"&amp;" "&amp;L424,"Posibilidad de"&amp;" "&amp;M424&amp;" "&amp;"por"&amp;" "&amp;I424&amp;" debido a"&amp;" "&amp;L424)</f>
        <v>Posibilidad de Afectación Económica y Reputacional por fallas en las aplicaciones utilizadas por los procesos de Negocio debido a falta de aplicabilidad para desarrollo seguro, competencias en los desarrolladores y claridad en los requerimientos del negocio</v>
      </c>
      <c r="I424" s="425" t="s">
        <v>2055</v>
      </c>
      <c r="J424" s="136" t="s">
        <v>717</v>
      </c>
      <c r="K424" s="137" t="s">
        <v>2056</v>
      </c>
      <c r="L424" s="425" t="s">
        <v>2057</v>
      </c>
      <c r="M424" s="425" t="s">
        <v>763</v>
      </c>
      <c r="N424" s="426" t="s">
        <v>2058</v>
      </c>
      <c r="O424" s="369" t="s">
        <v>722</v>
      </c>
      <c r="P424" s="390" t="str">
        <f>IF(OR($O424=[3]Tabla_Probabilidad!$D$30,$O424=[3]Tabla_Probabilidad!$D$32,$O424=[3]Tabla_Probabilidad!$J$32),"Muy Baja",IF(OR($O424=[3]Tabla_Probabilidad!$E$30,$O424=[3]Tabla_Probabilidad!$E$32,$O424=[3]Tabla_Probabilidad!$K$32),"Baja",IF(OR($O424=[3]Tabla_Probabilidad!$F$30,$O424=[3]Tabla_Probabilidad!$F$32,$O424=[3]Tabla_Probabilidad!$L$32),"Media",IF(OR($O424=[3]Tabla_Probabilidad!$G$30,$O424=[3]Tabla_Probabilidad!$G$32,$O424=[3]Tabla_Probabilidad!$M$32),"Alta",IF(OR($O424=[3]Tabla_Probabilidad!$H$30,$O424=[3]Tabla_Probabilidad!$H$32,$O424=[3]Tabla_Probabilidad!$N$32),"Muy Alta","")))))</f>
        <v>Media</v>
      </c>
      <c r="Q424" s="385">
        <f t="shared" ref="Q424" si="575">IF(P424="","",IF(P424="Muy Baja",0.2,IF(P424="Baja",0.4,IF(P424="Media",0.6,IF(P424="Alta",0.8,IF(P424="Muy Alta",1,))))))</f>
        <v>0.6</v>
      </c>
      <c r="R424" s="393" t="s">
        <v>723</v>
      </c>
      <c r="S424" s="394" t="str">
        <f>IF(OR($R424=[3]Tabla_Impacto!$D$24,$R424=[3]Tabla_Impacto!$D$27,$R424=[3]Tabla_Impacto!$J$24,$R424=[3]Tabla_Impacto!$P$26,$R424=[3]Tabla_Impacto!$V$26,$R424=[3]Tabla_Impacto!$AB$26),"Leve",IF(OR($R424=[3]Tabla_Impacto!$E$24,$R424=[3]Tabla_Impacto!$E$27,$R424=[3]Tabla_Impacto!$K$24,$R424=[3]Tabla_Impacto!$Q$26,$R424=[3]Tabla_Impacto!$W$26,$R424=[3]Tabla_Impacto!$AC$26),"Menor",IF(OR($R424=[3]Tabla_Impacto!$F$24,$R424=[3]Tabla_Impacto!$F$27,$R424=[3]Tabla_Impacto!$L$24,$R424=[3]Tabla_Impacto!$R$26,$R424=[3]Tabla_Impacto!$X$26,$R424=[3]Tabla_Impacto!$AD$26),"Moderado",IF(OR($R424=[3]Tabla_Impacto!$G$24,$R424=[3]Tabla_Impacto!$G$27,$R424=[3]Tabla_Impacto!$M$24,$R424=[3]Tabla_Impacto!$S$26,$R424=[3]Tabla_Impacto!$Y$26,$R424=[3]Tabla_Impacto!$AE$26),"Mayor",IF(OR($R424=[3]Tabla_Impacto!$H$24,$R424=[3]Tabla_Impacto!$H$27,$R424=[3]Tabla_Impacto!$N$24,$R424=[3]Tabla_Impacto!$T$26,$R424=[3]Tabla_Impacto!$Z$26,$R424=[3]Tabla_Impacto!$AF$26),"Catastrófico","")))))</f>
        <v>Moderado</v>
      </c>
      <c r="T424" s="385">
        <f t="shared" ref="T424" si="576">IF(S424="","",IF(S424="Leve",0.2,IF(S424="Menor",0.4,IF(S424="Moderado",0.6,IF(S424="Mayor",0.8,IF(S424="Catastrófico",1,))))))</f>
        <v>0.6</v>
      </c>
      <c r="U424" s="386" t="str">
        <f t="shared" ref="U424" si="577">IF(OR(AND(P424="Muy Baja",S424="Leve"),AND(P424="Muy Baja",S424="Menor"),AND(P424="Baja",S424="Leve")),"Bajo",IF(OR(AND(P424="Muy baja",S424="Moderado"),AND(P424="Baja",S424="Menor"),AND(P424="Baja",S424="Moderado"),AND(P424="Media",S424="Leve"),AND(P424="Media",S424="Menor"),AND(P424="Media",S424="Moderado"),AND(P424="Alta",S424="Leve"),AND(P424="Alta",S424="Menor")),"Moderado",IF(OR(AND(P424="Muy Baja",S424="Mayor"),AND(P424="Baja",S424="Mayor"),AND(P424="Media",S424="Mayor"),AND(P424="Alta",S424="Moderado"),AND(P424="Alta",S424="Mayor"),AND(P424="Muy Alta",S424="Leve"),AND(P424="Muy Alta",S424="Menor"),AND(P424="Muy Alta",S424="Moderado"),AND(P424="Muy Alta",S424="Mayor")),"Alto",IF(OR(AND(P424="Muy Baja",S424="Catastrófico"),AND(P424="Baja",S424="Catastrófico"),AND(P424="Media",S424="Catastrófico"),AND(P424="Alta",S424="Catastrófico"),AND(P424="Muy Alta",S424="Catastrófico")),"Extremo",""))))</f>
        <v>Moderado</v>
      </c>
      <c r="V424" s="136" t="s">
        <v>91</v>
      </c>
      <c r="W424" s="116" t="s">
        <v>2059</v>
      </c>
      <c r="X424" s="117" t="s">
        <v>2060</v>
      </c>
      <c r="Y424" s="118" t="s">
        <v>1298</v>
      </c>
      <c r="Z424" s="119" t="s">
        <v>913</v>
      </c>
      <c r="AA424" s="120" t="str">
        <f t="shared" si="454"/>
        <v>Probabilidad</v>
      </c>
      <c r="AB424" s="121" t="s">
        <v>727</v>
      </c>
      <c r="AC424" s="121" t="s">
        <v>728</v>
      </c>
      <c r="AD424" s="122" t="str">
        <f t="shared" si="452"/>
        <v>40%</v>
      </c>
      <c r="AE424" s="121" t="s">
        <v>729</v>
      </c>
      <c r="AF424" s="121" t="s">
        <v>730</v>
      </c>
      <c r="AG424" s="121" t="s">
        <v>955</v>
      </c>
      <c r="AH424" s="123">
        <f>IFERROR(IF(AA424="Probabilidad",(Q424-(+Q424*AD424)),IF(AA424="Impacto",Q424,"")),"")</f>
        <v>0.36</v>
      </c>
      <c r="AI424" s="122">
        <f t="shared" si="453"/>
        <v>0.36</v>
      </c>
      <c r="AJ424" s="387" t="str">
        <f t="shared" ref="AJ424" si="578">IFERROR(IF(AK424="","",IF(AK424&lt;=0.2,"Muy Baja",IF(AK424&lt;=0.4,"Baja",IF(AK424&lt;=0.6,"Media",IF(AK424&lt;=0.8,"Alta","Muy Alta"))))),"")</f>
        <v>Muy Baja</v>
      </c>
      <c r="AK424" s="388">
        <f t="shared" ref="AK424" si="579">IFERROR(LOOKUP(MAX(AI424:AI430)+1,(AI424:AI430)),"")</f>
        <v>1.6796159999999997E-2</v>
      </c>
      <c r="AL424" s="124">
        <f>IFERROR(IF(AA424="Impacto",(T424-(+T424*AD424)),IF(AA424="Probabilidad",T424,"")),"")</f>
        <v>0.6</v>
      </c>
      <c r="AM424" s="389" t="str">
        <f t="shared" ref="AM424" si="580">IFERROR(IF(AN424="","",IF(AN424&lt;=0.2,"Leve",IF(AN424&lt;=0.4,"Menor",IF(AN424&lt;=0.6,"Moderado",IF(AN424&lt;=0.8,"Mayor","Catastrófico"))))),"")</f>
        <v>Moderado</v>
      </c>
      <c r="AN424" s="388">
        <f t="shared" ref="AN424" si="581">IFERROR(LOOKUP(MAX(AL424:AL430)+1,(AL424:AL430)),"")</f>
        <v>0.6</v>
      </c>
      <c r="AO424" s="384" t="str">
        <f t="shared" ref="AO424" si="582">IFERROR(IF(OR(AND(AJ424="Muy Baja",AM424="Leve"),AND(AJ424="Muy Baja",AM424="Menor"),AND(AJ424="Baja",AM424="Leve")),"Bajo",IF(OR(AND(AJ424="Muy baja",AM424="Moderado"),AND(AJ424="Baja",AM424="Menor"),AND(AJ424="Baja",AM424="Moderado"),AND(AJ424="Media",AM424="Leve"),AND(AJ424="Media",AM424="Menor"),AND(AJ424="Media",AM424="Moderado"),AND(AJ424="Alta",AM424="Leve"),AND(AJ424="Alta",AM424="Menor")),"Moderado",IF(OR(AND(AJ424="Muy Baja",AM424="Mayor"),AND(AJ424="Baja",AM424="Mayor"),AND(AJ424="Media",AM424="Mayor"),AND(AJ424="Alta",AM424="Moderado"),AND(AJ424="Alta",AM424="Mayor"),AND(AJ424="Muy Alta",AM424="Leve"),AND(AJ424="Muy Alta",AM424="Menor"),AND(AJ424="Muy Alta",AM424="Moderado"),AND(AJ424="Muy Alta",AM424="Mayor")),"Alto",IF(OR(AND(AJ424="Muy Baja",AM424="Catastrófico"),AND(AJ424="Baja",AM424="Catastrófico"),AND(AJ424="Media",AM424="Catastrófico"),AND(AJ424="Alta",AM424="Catastrófico"),AND(AJ424="Muy Alta",AM424="Catastrófico")),"Extremo","")))),"")</f>
        <v>Moderado</v>
      </c>
      <c r="AP424" s="367" t="s">
        <v>104</v>
      </c>
      <c r="AQ424" s="120" t="s">
        <v>105</v>
      </c>
      <c r="AR424" s="119" t="s">
        <v>2061</v>
      </c>
      <c r="AS424" s="119" t="s">
        <v>913</v>
      </c>
      <c r="AT424" s="126">
        <v>44834</v>
      </c>
      <c r="AU424" s="127" t="s">
        <v>733</v>
      </c>
      <c r="AV424" s="370" t="s">
        <v>2062</v>
      </c>
      <c r="AW424" s="142" t="s">
        <v>91</v>
      </c>
      <c r="AX424" s="264" t="s">
        <v>2866</v>
      </c>
      <c r="AY424" s="265" t="s">
        <v>3328</v>
      </c>
      <c r="AZ424" s="265" t="s">
        <v>3329</v>
      </c>
      <c r="BA424" s="143" t="s">
        <v>105</v>
      </c>
      <c r="BB424" s="264" t="s">
        <v>2866</v>
      </c>
      <c r="BC424" s="265" t="s">
        <v>3351</v>
      </c>
      <c r="BD424" s="265" t="s">
        <v>3329</v>
      </c>
      <c r="BE424" s="373" t="s">
        <v>2891</v>
      </c>
      <c r="BF424" s="373" t="s">
        <v>3370</v>
      </c>
      <c r="BG424" s="374"/>
      <c r="BH424" s="131"/>
      <c r="BI424" s="90"/>
      <c r="BJ424" s="90"/>
      <c r="BK424" s="90"/>
      <c r="BL424" s="90"/>
      <c r="BM424" s="90"/>
      <c r="BN424" s="90"/>
      <c r="BO424" s="90"/>
      <c r="BP424" s="90"/>
      <c r="BQ424" s="90"/>
      <c r="BR424" s="90"/>
      <c r="BS424" s="90"/>
      <c r="BT424" s="90"/>
      <c r="BU424" s="90"/>
      <c r="BV424" s="90"/>
      <c r="BW424" s="90"/>
      <c r="BX424" s="90"/>
      <c r="BY424" s="90"/>
      <c r="BZ424" s="90"/>
      <c r="CA424" s="90"/>
      <c r="CB424" s="90"/>
      <c r="CC424" s="90"/>
      <c r="CD424" s="90"/>
      <c r="CE424" s="90"/>
      <c r="CF424" s="90"/>
      <c r="CG424" s="90"/>
      <c r="CH424" s="90"/>
      <c r="CI424" s="90"/>
      <c r="CJ424" s="90"/>
      <c r="CK424" s="90"/>
      <c r="CL424" s="90"/>
      <c r="CM424" s="90"/>
      <c r="CN424" s="90"/>
      <c r="CO424" s="90"/>
      <c r="CP424" s="90"/>
      <c r="CQ424" s="90"/>
      <c r="CR424" s="90"/>
      <c r="CS424" s="90"/>
      <c r="CT424" s="90"/>
      <c r="CU424" s="90"/>
      <c r="CV424" s="90"/>
      <c r="CW424" s="90"/>
      <c r="CX424" s="90"/>
      <c r="CY424" s="90"/>
      <c r="CZ424" s="90"/>
      <c r="DA424" s="90"/>
      <c r="DB424" s="90"/>
      <c r="DC424" s="90"/>
      <c r="DD424" s="90"/>
      <c r="DE424" s="90"/>
      <c r="DF424" s="90"/>
      <c r="DG424" s="90"/>
      <c r="DH424" s="90"/>
      <c r="DI424" s="90"/>
      <c r="DJ424" s="90"/>
      <c r="DK424" s="90"/>
      <c r="DL424" s="90"/>
      <c r="DM424" s="90"/>
      <c r="DN424" s="90"/>
      <c r="DO424" s="90"/>
      <c r="DP424" s="90"/>
      <c r="DQ424" s="90"/>
      <c r="DR424" s="90"/>
      <c r="DS424" s="90"/>
      <c r="DT424" s="90"/>
      <c r="DU424" s="90"/>
      <c r="DV424" s="90"/>
      <c r="DW424" s="90"/>
      <c r="DX424" s="90"/>
      <c r="DY424" s="90"/>
      <c r="DZ424" s="90"/>
      <c r="EA424" s="90"/>
      <c r="EB424" s="90"/>
      <c r="EC424" s="90"/>
      <c r="ED424" s="90"/>
      <c r="EE424" s="90"/>
      <c r="EF424" s="90"/>
      <c r="EG424" s="90"/>
      <c r="EH424" s="90"/>
      <c r="EI424" s="90"/>
      <c r="EJ424" s="90"/>
      <c r="EK424" s="90"/>
      <c r="EL424" s="90"/>
      <c r="EM424" s="90"/>
      <c r="EN424" s="90"/>
      <c r="EO424" s="90"/>
      <c r="EP424" s="90"/>
      <c r="EQ424" s="90"/>
      <c r="ER424" s="90"/>
      <c r="ES424" s="90"/>
      <c r="ET424" s="90"/>
      <c r="EU424" s="90"/>
      <c r="EV424" s="90"/>
      <c r="EW424" s="90"/>
      <c r="EX424" s="90"/>
      <c r="EY424" s="90"/>
      <c r="EZ424" s="90"/>
      <c r="FA424" s="90"/>
      <c r="FB424" s="90"/>
      <c r="FC424" s="90"/>
      <c r="FD424" s="90"/>
      <c r="FE424" s="90"/>
      <c r="FF424" s="90"/>
      <c r="FG424" s="90"/>
      <c r="FH424" s="90"/>
      <c r="FI424" s="90"/>
      <c r="FJ424" s="90"/>
      <c r="FK424" s="90"/>
      <c r="FL424" s="90"/>
      <c r="FM424" s="90"/>
      <c r="FN424" s="90"/>
      <c r="FO424" s="90"/>
      <c r="FP424" s="90"/>
      <c r="FQ424" s="90"/>
      <c r="FR424" s="90"/>
      <c r="FS424" s="90"/>
      <c r="FT424" s="90"/>
      <c r="FU424" s="90"/>
      <c r="FV424" s="90"/>
      <c r="FW424" s="90"/>
      <c r="FX424" s="90"/>
      <c r="FY424" s="90"/>
      <c r="FZ424" s="90"/>
      <c r="GA424" s="90"/>
      <c r="GB424" s="90"/>
      <c r="GC424" s="90"/>
      <c r="GD424" s="90"/>
      <c r="GE424" s="90"/>
      <c r="GF424" s="90"/>
      <c r="GG424" s="90"/>
      <c r="GH424" s="90"/>
      <c r="GI424" s="90"/>
      <c r="GJ424" s="90"/>
      <c r="GK424" s="90"/>
      <c r="GL424" s="90"/>
      <c r="GM424" s="90"/>
      <c r="GN424" s="90"/>
      <c r="GO424" s="90"/>
      <c r="GP424" s="90"/>
      <c r="GQ424" s="90"/>
      <c r="GR424" s="90"/>
      <c r="GS424" s="90"/>
      <c r="GT424" s="90"/>
      <c r="GU424" s="90"/>
      <c r="GV424" s="90"/>
      <c r="GW424" s="90"/>
      <c r="GX424" s="90"/>
      <c r="GY424" s="90"/>
      <c r="GZ424" s="90"/>
      <c r="HA424" s="90"/>
      <c r="HB424" s="90"/>
      <c r="HC424" s="90"/>
      <c r="HD424" s="90"/>
      <c r="HE424" s="90"/>
      <c r="HF424" s="90"/>
      <c r="HG424" s="90"/>
      <c r="HH424" s="90"/>
      <c r="HI424" s="90"/>
      <c r="HJ424" s="90"/>
      <c r="HK424" s="90"/>
      <c r="HL424" s="90"/>
      <c r="HM424" s="90"/>
      <c r="HN424" s="90"/>
      <c r="HO424" s="90"/>
      <c r="HP424" s="90"/>
      <c r="HQ424" s="90"/>
      <c r="HR424" s="90"/>
      <c r="HS424" s="90"/>
      <c r="HT424" s="90"/>
      <c r="HU424" s="90"/>
      <c r="HV424" s="90"/>
      <c r="HW424" s="90"/>
      <c r="HX424" s="90"/>
      <c r="HY424" s="90"/>
      <c r="HZ424" s="90"/>
      <c r="IA424" s="90"/>
      <c r="IB424" s="90"/>
      <c r="IC424" s="90"/>
      <c r="ID424" s="90"/>
      <c r="IE424" s="90"/>
      <c r="IF424" s="90"/>
      <c r="IG424" s="90"/>
      <c r="IH424" s="90"/>
      <c r="II424" s="90"/>
      <c r="IJ424" s="90"/>
      <c r="IK424" s="90"/>
      <c r="IL424" s="90"/>
      <c r="IM424" s="90"/>
      <c r="IN424" s="90"/>
      <c r="IO424" s="90"/>
      <c r="IP424" s="90"/>
      <c r="IQ424" s="90"/>
      <c r="IR424" s="90"/>
      <c r="IS424" s="90"/>
      <c r="IT424" s="90"/>
      <c r="IU424" s="90"/>
      <c r="IV424" s="90"/>
      <c r="IW424" s="90"/>
      <c r="IX424" s="90"/>
      <c r="IY424" s="90"/>
      <c r="IZ424" s="90"/>
      <c r="JA424" s="90"/>
      <c r="JB424" s="90"/>
      <c r="JC424" s="90"/>
      <c r="JD424" s="90"/>
      <c r="JE424" s="90"/>
      <c r="JF424" s="90"/>
      <c r="JG424" s="90"/>
      <c r="JH424" s="90"/>
      <c r="JI424" s="90"/>
      <c r="JJ424" s="90"/>
      <c r="JK424" s="90"/>
      <c r="JL424" s="90"/>
      <c r="JM424" s="90"/>
      <c r="JN424" s="90"/>
      <c r="JO424" s="90"/>
      <c r="JP424" s="90"/>
      <c r="JQ424" s="90"/>
      <c r="JR424" s="90"/>
      <c r="JS424" s="90"/>
      <c r="JT424" s="90"/>
      <c r="JU424" s="90"/>
      <c r="JV424" s="90"/>
      <c r="JW424" s="90"/>
      <c r="JX424" s="90"/>
      <c r="JY424" s="90"/>
      <c r="JZ424" s="90"/>
      <c r="KA424" s="90"/>
      <c r="KB424" s="90"/>
      <c r="KC424" s="90"/>
      <c r="KD424" s="90"/>
      <c r="KE424" s="90"/>
      <c r="KF424" s="90"/>
      <c r="KG424" s="90"/>
      <c r="KH424" s="90"/>
      <c r="KI424" s="90"/>
      <c r="KJ424" s="90"/>
      <c r="KK424" s="90"/>
      <c r="KL424" s="90"/>
      <c r="KM424" s="90"/>
      <c r="KN424" s="90"/>
      <c r="KO424" s="90"/>
      <c r="KP424" s="90"/>
      <c r="KQ424" s="90"/>
      <c r="KR424" s="90"/>
      <c r="KS424" s="90"/>
      <c r="KT424" s="90"/>
      <c r="KU424" s="90"/>
      <c r="KV424" s="90"/>
      <c r="KW424" s="90"/>
      <c r="KX424" s="90"/>
      <c r="KY424" s="90"/>
      <c r="KZ424" s="90"/>
      <c r="LA424" s="90"/>
      <c r="LB424" s="90"/>
      <c r="LC424" s="90"/>
      <c r="LD424" s="90"/>
      <c r="LE424" s="90"/>
      <c r="LF424" s="90"/>
      <c r="LG424" s="90"/>
      <c r="LH424" s="90"/>
      <c r="LI424" s="90"/>
      <c r="LJ424" s="90"/>
      <c r="LK424" s="90"/>
      <c r="LL424" s="90"/>
      <c r="LM424" s="90"/>
      <c r="LN424" s="90"/>
      <c r="LO424" s="90"/>
      <c r="LP424" s="90"/>
      <c r="LQ424" s="90"/>
      <c r="LR424" s="90"/>
      <c r="LS424" s="90"/>
      <c r="LT424" s="90"/>
      <c r="LU424" s="90"/>
      <c r="LV424" s="90"/>
      <c r="LW424" s="90"/>
      <c r="LX424" s="90"/>
      <c r="LY424" s="90"/>
      <c r="LZ424" s="90"/>
      <c r="MA424" s="90"/>
      <c r="MB424" s="90"/>
      <c r="MC424" s="90"/>
      <c r="MD424" s="90"/>
      <c r="ME424" s="90"/>
      <c r="MF424" s="90"/>
      <c r="MG424" s="90"/>
      <c r="MH424" s="90"/>
      <c r="MI424" s="90"/>
      <c r="MJ424" s="90"/>
      <c r="MK424" s="90"/>
      <c r="ML424" s="90"/>
      <c r="MM424" s="90"/>
      <c r="MN424" s="90"/>
      <c r="MO424" s="90"/>
      <c r="MP424" s="90"/>
      <c r="MQ424" s="90"/>
      <c r="MR424" s="90"/>
      <c r="MS424" s="90"/>
      <c r="MT424" s="90"/>
      <c r="MU424" s="90"/>
      <c r="MV424" s="90"/>
      <c r="MW424" s="90"/>
      <c r="MX424" s="90"/>
      <c r="MY424" s="90"/>
      <c r="MZ424" s="90"/>
      <c r="NA424" s="90"/>
      <c r="NB424" s="90"/>
      <c r="NC424" s="90"/>
      <c r="ND424" s="90"/>
      <c r="NE424" s="90"/>
      <c r="NF424" s="90"/>
      <c r="NG424" s="90"/>
      <c r="NH424" s="90"/>
      <c r="NI424" s="90"/>
      <c r="NJ424" s="90"/>
      <c r="NK424" s="90"/>
      <c r="NL424" s="90"/>
      <c r="NM424" s="90"/>
      <c r="NN424" s="90"/>
      <c r="NO424" s="90"/>
      <c r="NP424" s="90"/>
      <c r="NQ424" s="90"/>
      <c r="NR424" s="90"/>
      <c r="NS424" s="90"/>
      <c r="NT424" s="90"/>
      <c r="NU424" s="90"/>
      <c r="NV424" s="90"/>
      <c r="NW424" s="90"/>
      <c r="NX424" s="90"/>
      <c r="NY424" s="90"/>
      <c r="NZ424" s="90"/>
      <c r="OA424" s="90"/>
      <c r="OB424" s="90"/>
      <c r="OC424" s="90"/>
      <c r="OD424" s="90"/>
      <c r="OE424" s="90"/>
      <c r="OF424" s="90"/>
      <c r="OG424" s="90"/>
      <c r="OH424" s="90"/>
      <c r="OI424" s="90"/>
      <c r="OJ424" s="90"/>
      <c r="OK424" s="90"/>
      <c r="OL424" s="90"/>
      <c r="OM424" s="90"/>
      <c r="ON424" s="90"/>
      <c r="OO424" s="90"/>
      <c r="OP424" s="90"/>
      <c r="OQ424" s="90"/>
      <c r="OR424" s="90"/>
      <c r="OS424" s="90"/>
      <c r="OT424" s="90"/>
      <c r="OU424" s="90"/>
      <c r="OV424" s="90"/>
      <c r="OW424" s="90"/>
      <c r="OX424" s="90"/>
      <c r="OY424" s="90"/>
      <c r="OZ424" s="90"/>
      <c r="PA424" s="90"/>
      <c r="PB424" s="90"/>
      <c r="PC424" s="90"/>
      <c r="PD424" s="90"/>
      <c r="PE424" s="90"/>
      <c r="PF424" s="90"/>
      <c r="PG424" s="90"/>
      <c r="PH424" s="90"/>
      <c r="PI424" s="90"/>
      <c r="PJ424" s="90"/>
      <c r="PK424" s="90"/>
      <c r="PL424" s="90"/>
      <c r="PM424" s="90"/>
      <c r="PN424" s="90"/>
      <c r="PO424" s="90"/>
      <c r="PP424" s="90"/>
      <c r="PQ424" s="90"/>
      <c r="PR424" s="90"/>
      <c r="PS424" s="90"/>
      <c r="PT424" s="90"/>
      <c r="PU424" s="90"/>
      <c r="PV424" s="90"/>
      <c r="PW424" s="90"/>
      <c r="PX424" s="90"/>
      <c r="PY424" s="90"/>
      <c r="PZ424" s="90"/>
      <c r="QA424" s="90"/>
      <c r="QB424" s="90"/>
      <c r="QC424" s="90"/>
      <c r="QD424" s="90"/>
      <c r="QE424" s="90"/>
      <c r="QF424" s="90"/>
      <c r="QG424" s="90"/>
      <c r="QH424" s="90"/>
      <c r="QI424" s="90"/>
      <c r="QJ424" s="90"/>
      <c r="QK424" s="90"/>
      <c r="QL424" s="90"/>
      <c r="QM424" s="90"/>
      <c r="QN424" s="90"/>
      <c r="QO424" s="90"/>
      <c r="QP424" s="90"/>
      <c r="QQ424" s="90"/>
      <c r="QR424" s="90"/>
      <c r="QS424" s="90"/>
      <c r="QT424" s="90"/>
      <c r="QU424" s="90"/>
      <c r="QV424" s="90"/>
      <c r="QW424" s="90"/>
      <c r="QX424" s="90"/>
      <c r="QY424" s="90"/>
      <c r="QZ424" s="90"/>
      <c r="RA424" s="90"/>
      <c r="RB424" s="90"/>
      <c r="RC424" s="90"/>
      <c r="RD424" s="90"/>
      <c r="RE424" s="90"/>
      <c r="RF424" s="90"/>
      <c r="RG424" s="90"/>
      <c r="RH424" s="90"/>
      <c r="RI424" s="90"/>
      <c r="RJ424" s="90"/>
      <c r="RK424" s="90"/>
      <c r="RL424" s="90"/>
      <c r="RM424" s="90"/>
      <c r="RN424" s="90"/>
      <c r="RO424" s="90"/>
      <c r="RP424" s="90"/>
      <c r="RQ424" s="90"/>
      <c r="RR424" s="90"/>
      <c r="RS424" s="90"/>
      <c r="RT424" s="90"/>
      <c r="RU424" s="90"/>
      <c r="RV424" s="90"/>
      <c r="RW424" s="90"/>
      <c r="RX424" s="90"/>
      <c r="RY424" s="90"/>
      <c r="RZ424" s="90"/>
      <c r="SA424" s="90"/>
      <c r="SB424" s="90"/>
      <c r="SC424" s="90"/>
      <c r="SD424" s="90"/>
      <c r="SE424" s="90"/>
      <c r="SF424" s="90"/>
      <c r="SG424" s="90"/>
      <c r="SH424" s="90"/>
      <c r="SI424" s="90"/>
      <c r="SJ424" s="90"/>
      <c r="SK424" s="90"/>
      <c r="SL424" s="90"/>
      <c r="SM424" s="90"/>
      <c r="SN424" s="90"/>
      <c r="SO424" s="90"/>
      <c r="SP424" s="90"/>
      <c r="SQ424" s="90"/>
      <c r="SR424" s="90"/>
      <c r="SS424" s="90"/>
      <c r="ST424" s="90"/>
      <c r="SU424" s="90"/>
      <c r="SV424" s="90"/>
      <c r="SW424" s="90"/>
      <c r="SX424" s="90"/>
      <c r="SY424" s="90"/>
      <c r="SZ424" s="90"/>
      <c r="TA424" s="90"/>
      <c r="TB424" s="90"/>
      <c r="TC424" s="90"/>
      <c r="TD424" s="90"/>
      <c r="TE424" s="90"/>
      <c r="TF424" s="90"/>
      <c r="TG424" s="90"/>
      <c r="TH424" s="90"/>
      <c r="TI424" s="90"/>
      <c r="TJ424" s="90"/>
      <c r="TK424" s="90"/>
      <c r="TL424" s="90"/>
      <c r="TM424" s="90"/>
      <c r="TN424" s="90"/>
      <c r="TO424" s="90"/>
      <c r="TP424" s="90"/>
      <c r="TQ424" s="90"/>
      <c r="TR424" s="90"/>
      <c r="TS424" s="90"/>
      <c r="TT424" s="90"/>
      <c r="TU424" s="90"/>
      <c r="TV424" s="90"/>
      <c r="TW424" s="90"/>
      <c r="TX424" s="90"/>
      <c r="TY424" s="90"/>
      <c r="TZ424" s="90"/>
      <c r="UA424" s="90"/>
      <c r="UB424" s="90"/>
      <c r="UC424" s="90"/>
      <c r="UD424" s="90"/>
      <c r="UE424" s="90"/>
      <c r="UF424" s="90"/>
      <c r="UG424" s="90"/>
      <c r="UH424" s="90"/>
      <c r="UI424" s="90"/>
      <c r="UJ424" s="90"/>
      <c r="UK424" s="90"/>
      <c r="UL424" s="90"/>
      <c r="UM424" s="90"/>
      <c r="UN424" s="90"/>
      <c r="UO424" s="90"/>
      <c r="UP424" s="90"/>
      <c r="UQ424" s="90"/>
      <c r="UR424" s="90"/>
      <c r="US424" s="90"/>
      <c r="UT424" s="90"/>
      <c r="UU424" s="90"/>
      <c r="UV424" s="90"/>
      <c r="UW424" s="90"/>
      <c r="UX424" s="90"/>
      <c r="UY424" s="90"/>
      <c r="UZ424" s="90"/>
      <c r="VA424" s="90"/>
      <c r="VB424" s="90"/>
      <c r="VC424" s="90"/>
      <c r="VD424" s="90"/>
      <c r="VE424" s="90"/>
      <c r="VF424" s="90"/>
      <c r="VG424" s="90"/>
      <c r="VH424" s="90"/>
      <c r="VI424" s="90"/>
      <c r="VJ424" s="90"/>
      <c r="VK424" s="90"/>
      <c r="VL424" s="90"/>
      <c r="VM424" s="90"/>
      <c r="VN424" s="90"/>
      <c r="VO424" s="90"/>
      <c r="VP424" s="90"/>
      <c r="VQ424" s="90"/>
      <c r="VR424" s="90"/>
      <c r="VS424" s="90"/>
      <c r="VT424" s="90"/>
      <c r="VU424" s="90"/>
      <c r="VV424" s="90"/>
      <c r="VW424" s="90"/>
      <c r="VX424" s="90"/>
      <c r="VY424" s="90"/>
      <c r="VZ424" s="90"/>
      <c r="WA424" s="90"/>
      <c r="WB424" s="90"/>
      <c r="WC424" s="90"/>
      <c r="WD424" s="90"/>
      <c r="WE424" s="90"/>
      <c r="WF424" s="90"/>
      <c r="WG424" s="90"/>
      <c r="WH424" s="90"/>
      <c r="WI424" s="90"/>
      <c r="WJ424" s="90"/>
      <c r="WK424" s="90"/>
      <c r="WL424" s="90"/>
      <c r="WM424" s="90"/>
      <c r="WN424" s="90"/>
      <c r="WO424" s="90"/>
      <c r="WP424" s="90"/>
      <c r="WQ424" s="90"/>
      <c r="WR424" s="90"/>
      <c r="WS424" s="90"/>
      <c r="WT424" s="90"/>
      <c r="WU424" s="90"/>
      <c r="WV424" s="90"/>
      <c r="WW424" s="90"/>
      <c r="WX424" s="90"/>
      <c r="WY424" s="90"/>
      <c r="WZ424" s="90"/>
      <c r="XA424" s="90"/>
      <c r="XB424" s="90"/>
      <c r="XC424" s="90"/>
      <c r="XD424" s="90"/>
      <c r="XE424" s="90"/>
      <c r="XF424" s="90"/>
      <c r="XG424" s="90"/>
      <c r="XH424" s="90"/>
      <c r="XI424" s="90"/>
      <c r="XJ424" s="90"/>
      <c r="XK424" s="90"/>
      <c r="XL424" s="90"/>
      <c r="XM424" s="90"/>
      <c r="XN424" s="90"/>
      <c r="XO424" s="90"/>
      <c r="XP424" s="90"/>
      <c r="XQ424" s="90"/>
      <c r="XR424" s="90"/>
      <c r="XS424" s="90"/>
      <c r="XT424" s="90"/>
      <c r="XU424" s="90"/>
      <c r="XV424" s="90"/>
      <c r="XW424" s="90"/>
      <c r="XX424" s="90"/>
      <c r="XY424" s="90"/>
      <c r="XZ424" s="90"/>
      <c r="YA424" s="90"/>
      <c r="YB424" s="90"/>
      <c r="YC424" s="90"/>
      <c r="YD424" s="90"/>
      <c r="YE424" s="90"/>
      <c r="YF424" s="90"/>
      <c r="YG424" s="90"/>
      <c r="YH424" s="90"/>
      <c r="YI424" s="90"/>
      <c r="YJ424" s="90"/>
      <c r="YK424" s="90"/>
      <c r="YL424" s="90"/>
      <c r="YM424" s="90"/>
      <c r="YN424" s="90"/>
      <c r="YO424" s="90"/>
      <c r="YP424" s="90"/>
      <c r="YQ424" s="90"/>
      <c r="YR424" s="90"/>
      <c r="YS424" s="90"/>
      <c r="YT424" s="90"/>
      <c r="YU424" s="90"/>
      <c r="YV424" s="90"/>
      <c r="YW424" s="90"/>
      <c r="YX424" s="90"/>
      <c r="YY424" s="90"/>
      <c r="YZ424" s="90"/>
      <c r="ZA424" s="90"/>
      <c r="ZB424" s="90"/>
      <c r="ZC424" s="90"/>
      <c r="ZD424" s="90"/>
      <c r="ZE424" s="90"/>
      <c r="ZF424" s="90"/>
      <c r="ZG424" s="90"/>
      <c r="ZH424" s="90"/>
      <c r="ZI424" s="90"/>
      <c r="ZJ424" s="90"/>
      <c r="ZK424" s="90"/>
      <c r="ZL424" s="90"/>
      <c r="ZM424" s="90"/>
      <c r="ZN424" s="90"/>
      <c r="ZO424" s="90"/>
      <c r="ZP424" s="90"/>
      <c r="ZQ424" s="90"/>
      <c r="ZR424" s="90"/>
      <c r="ZS424" s="90"/>
      <c r="ZT424" s="90"/>
      <c r="ZU424" s="90"/>
      <c r="ZV424" s="90"/>
      <c r="ZW424" s="90"/>
      <c r="ZX424" s="90"/>
      <c r="ZY424" s="90"/>
      <c r="ZZ424" s="90"/>
      <c r="AAA424" s="90"/>
      <c r="AAB424" s="90"/>
      <c r="AAC424" s="90"/>
      <c r="AAD424" s="90"/>
      <c r="AAE424" s="90"/>
      <c r="AAF424" s="90"/>
      <c r="AAG424" s="90"/>
      <c r="AAH424" s="90"/>
      <c r="AAI424" s="90"/>
      <c r="AAJ424" s="90"/>
      <c r="AAK424" s="90"/>
      <c r="AAL424" s="90"/>
      <c r="AAM424" s="90"/>
      <c r="AAN424" s="90"/>
      <c r="AAO424" s="90"/>
      <c r="AAP424" s="90"/>
      <c r="AAQ424" s="90"/>
      <c r="AAR424" s="90"/>
      <c r="AAS424" s="90"/>
      <c r="AAT424" s="90"/>
      <c r="AAU424" s="90"/>
      <c r="AAV424" s="90"/>
      <c r="AAW424" s="90"/>
      <c r="AAX424" s="90"/>
      <c r="AAY424" s="90"/>
      <c r="AAZ424" s="90"/>
      <c r="ABA424" s="90"/>
      <c r="ABB424" s="90"/>
      <c r="ABC424" s="90"/>
      <c r="ABD424" s="90"/>
      <c r="ABE424" s="90"/>
      <c r="ABF424" s="90"/>
      <c r="ABG424" s="90"/>
      <c r="ABH424" s="90"/>
      <c r="ABI424" s="90"/>
      <c r="ABJ424" s="90"/>
      <c r="ABK424" s="90"/>
      <c r="ABL424" s="90"/>
      <c r="ABM424" s="90"/>
      <c r="ABN424" s="90"/>
      <c r="ABO424" s="90"/>
      <c r="ABP424" s="90"/>
      <c r="ABQ424" s="90"/>
      <c r="ABR424" s="90"/>
      <c r="ABS424" s="90"/>
      <c r="ABT424" s="90"/>
      <c r="ABU424" s="90"/>
      <c r="ABV424" s="90"/>
      <c r="ABW424" s="90"/>
      <c r="ABX424" s="90"/>
      <c r="ABY424" s="90"/>
      <c r="ABZ424" s="90"/>
      <c r="ACA424" s="90"/>
      <c r="ACB424" s="90"/>
      <c r="ACC424" s="90"/>
      <c r="ACD424" s="90"/>
      <c r="ACE424" s="90"/>
      <c r="ACF424" s="90"/>
      <c r="ACG424" s="90"/>
      <c r="ACH424" s="90"/>
      <c r="ACI424" s="90"/>
      <c r="ACJ424" s="90"/>
      <c r="ACK424" s="90"/>
      <c r="ACL424" s="90"/>
      <c r="ACM424" s="90"/>
      <c r="ACN424" s="90"/>
      <c r="ACO424" s="90"/>
      <c r="ACP424" s="90"/>
      <c r="ACQ424" s="90"/>
      <c r="ACR424" s="90"/>
      <c r="ACS424" s="90"/>
      <c r="ACT424" s="90"/>
      <c r="ACU424" s="90"/>
      <c r="ACV424" s="90"/>
      <c r="ACW424" s="90"/>
      <c r="ACX424" s="90"/>
      <c r="ACY424" s="90"/>
      <c r="ACZ424" s="90"/>
      <c r="ADA424" s="90"/>
      <c r="ADB424" s="90"/>
      <c r="ADC424" s="90"/>
      <c r="ADD424" s="90"/>
      <c r="ADE424" s="90"/>
      <c r="ADF424" s="90"/>
      <c r="ADG424" s="90"/>
      <c r="ADH424" s="90"/>
      <c r="ADI424" s="90"/>
      <c r="ADJ424" s="90"/>
      <c r="ADK424" s="90"/>
      <c r="ADL424" s="90"/>
      <c r="ADM424" s="90"/>
      <c r="ADN424" s="90"/>
      <c r="ADO424" s="90"/>
      <c r="ADP424" s="90"/>
      <c r="ADQ424" s="90"/>
      <c r="ADR424" s="90"/>
      <c r="ADS424" s="90"/>
      <c r="ADT424" s="90"/>
      <c r="ADU424" s="90"/>
      <c r="ADV424" s="90"/>
      <c r="ADW424" s="90"/>
      <c r="ADX424" s="90"/>
      <c r="ADY424" s="90"/>
      <c r="ADZ424" s="90"/>
      <c r="AEA424" s="90"/>
      <c r="AEB424" s="90"/>
      <c r="AEC424" s="90"/>
      <c r="AED424" s="90"/>
      <c r="AEE424" s="90"/>
      <c r="AEF424" s="90"/>
      <c r="AEG424" s="90"/>
      <c r="AEH424" s="90"/>
      <c r="AEI424" s="90"/>
      <c r="AEJ424" s="90"/>
      <c r="AEK424" s="90"/>
      <c r="AEL424" s="90"/>
      <c r="AEM424" s="90"/>
      <c r="AEN424" s="90"/>
      <c r="AEO424" s="90"/>
      <c r="AEP424" s="90"/>
      <c r="AEQ424" s="90"/>
      <c r="AER424" s="90"/>
      <c r="AES424" s="90"/>
      <c r="AET424" s="90"/>
      <c r="AEU424" s="90"/>
      <c r="AEV424" s="90"/>
      <c r="AEW424" s="90"/>
      <c r="AEX424" s="90"/>
      <c r="AEY424" s="90"/>
      <c r="AEZ424" s="90"/>
      <c r="AFA424" s="90"/>
      <c r="AFB424" s="90"/>
      <c r="AFC424" s="90"/>
      <c r="AFD424" s="90"/>
      <c r="AFE424" s="90"/>
      <c r="AFF424" s="90"/>
      <c r="AFG424" s="90"/>
      <c r="AFH424" s="90"/>
      <c r="AFI424" s="90"/>
      <c r="AFJ424" s="90"/>
      <c r="AFK424" s="90"/>
      <c r="AFL424" s="90"/>
      <c r="AFM424" s="90"/>
      <c r="AFN424" s="90"/>
      <c r="AFO424" s="90"/>
      <c r="AFP424" s="90"/>
      <c r="AFQ424" s="90"/>
      <c r="AFR424" s="90"/>
      <c r="AFS424" s="90"/>
      <c r="AFT424" s="90"/>
      <c r="AFU424" s="90"/>
      <c r="AFV424" s="90"/>
      <c r="AFW424" s="90"/>
      <c r="AFX424" s="90"/>
      <c r="AFY424" s="90"/>
      <c r="AFZ424" s="90"/>
      <c r="AGA424" s="90"/>
      <c r="AGB424" s="90"/>
      <c r="AGC424" s="90"/>
      <c r="AGD424" s="90"/>
      <c r="AGE424" s="90"/>
      <c r="AGF424" s="90"/>
      <c r="AGG424" s="90"/>
      <c r="AGH424" s="90"/>
      <c r="AGI424" s="90"/>
      <c r="AGJ424" s="90"/>
      <c r="AGK424" s="90"/>
      <c r="AGL424" s="90"/>
      <c r="AGM424" s="90"/>
      <c r="AGN424" s="90"/>
      <c r="AGO424" s="90"/>
      <c r="AGP424" s="90"/>
      <c r="AGQ424" s="90"/>
      <c r="AGR424" s="90"/>
      <c r="AGS424" s="90"/>
      <c r="AGT424" s="90"/>
      <c r="AGU424" s="90"/>
      <c r="AGV424" s="90"/>
      <c r="AGW424" s="90"/>
      <c r="AGX424" s="90"/>
      <c r="AGY424" s="90"/>
      <c r="AGZ424" s="90"/>
      <c r="AHA424" s="90"/>
      <c r="AHB424" s="90"/>
      <c r="AHC424" s="90"/>
      <c r="AHD424" s="90"/>
      <c r="AHE424" s="90"/>
      <c r="AHF424" s="90"/>
      <c r="AHG424" s="90"/>
      <c r="AHH424" s="90"/>
      <c r="AHI424" s="90"/>
      <c r="AHJ424" s="90"/>
      <c r="AHK424" s="90"/>
      <c r="AHL424" s="90"/>
      <c r="AHM424" s="90"/>
      <c r="AHN424" s="90"/>
      <c r="AHO424" s="90"/>
      <c r="AHP424" s="90"/>
      <c r="AHQ424" s="90"/>
      <c r="AHR424" s="90"/>
      <c r="AHS424" s="90"/>
      <c r="AHT424" s="90"/>
      <c r="AHU424" s="90"/>
      <c r="AHV424" s="90"/>
      <c r="AHW424" s="90"/>
      <c r="AHX424" s="90"/>
      <c r="AHY424" s="90"/>
      <c r="AHZ424" s="90"/>
      <c r="AIA424" s="90"/>
      <c r="AIB424" s="90"/>
      <c r="AIC424" s="90"/>
      <c r="AID424" s="90"/>
      <c r="AIE424" s="90"/>
      <c r="AIF424" s="90"/>
      <c r="AIG424" s="90"/>
      <c r="AIH424" s="90"/>
      <c r="AII424" s="90"/>
      <c r="AIJ424" s="90"/>
      <c r="AIK424" s="90"/>
      <c r="AIL424" s="90"/>
      <c r="AIM424" s="90"/>
      <c r="AIN424" s="90"/>
      <c r="AIO424" s="90"/>
      <c r="AIP424" s="90"/>
      <c r="AIQ424" s="90"/>
      <c r="AIR424" s="90"/>
      <c r="AIS424" s="90"/>
      <c r="AIT424" s="90"/>
      <c r="AIU424" s="90"/>
      <c r="AIV424" s="90"/>
      <c r="AIW424" s="90"/>
      <c r="AIX424" s="90"/>
      <c r="AIY424" s="90"/>
      <c r="AIZ424" s="90"/>
      <c r="AJA424" s="90"/>
      <c r="AJB424" s="90"/>
      <c r="AJC424" s="90"/>
      <c r="AJD424" s="90"/>
      <c r="AJE424" s="90"/>
      <c r="AJF424" s="90"/>
      <c r="AJG424" s="90"/>
      <c r="AJH424" s="90"/>
      <c r="AJI424" s="90"/>
      <c r="AJJ424" s="90"/>
      <c r="AJK424" s="90"/>
      <c r="AJL424" s="90"/>
      <c r="AJM424" s="90"/>
      <c r="AJN424" s="90"/>
      <c r="AJO424" s="90"/>
      <c r="AJP424" s="90"/>
      <c r="AJQ424" s="90"/>
      <c r="AJR424" s="90"/>
      <c r="AJS424" s="90"/>
      <c r="AJT424" s="90"/>
      <c r="AJU424" s="90"/>
      <c r="AJV424" s="90"/>
      <c r="AJW424" s="90"/>
      <c r="AJX424" s="90"/>
      <c r="AJY424" s="90"/>
      <c r="AJZ424" s="90"/>
      <c r="AKA424" s="90"/>
      <c r="AKB424" s="90"/>
      <c r="AKC424" s="90"/>
      <c r="AKD424" s="90"/>
      <c r="AKE424" s="90"/>
      <c r="AKF424" s="90"/>
      <c r="AKG424" s="90"/>
      <c r="AKH424" s="90"/>
      <c r="AKI424" s="90"/>
      <c r="AKJ424" s="90"/>
      <c r="AKK424" s="90"/>
      <c r="AKL424" s="90"/>
      <c r="AKM424" s="90"/>
      <c r="AKN424" s="90"/>
      <c r="AKO424" s="90"/>
      <c r="AKP424" s="90"/>
      <c r="AKQ424" s="90"/>
      <c r="AKR424" s="90"/>
      <c r="AKS424" s="90"/>
      <c r="AKT424" s="90"/>
      <c r="AKU424" s="90"/>
      <c r="AKV424" s="90"/>
      <c r="AKW424" s="90"/>
      <c r="AKX424" s="90"/>
      <c r="AKY424" s="90"/>
      <c r="AKZ424" s="90"/>
      <c r="ALA424" s="90"/>
      <c r="ALB424" s="90"/>
      <c r="ALC424" s="90"/>
      <c r="ALD424" s="90"/>
      <c r="ALE424" s="90"/>
      <c r="ALF424" s="90"/>
      <c r="ALG424" s="90"/>
      <c r="ALH424" s="90"/>
      <c r="ALI424" s="90"/>
      <c r="ALJ424" s="90"/>
      <c r="ALK424" s="90"/>
      <c r="ALL424" s="90"/>
      <c r="ALM424" s="90"/>
      <c r="ALN424" s="90"/>
      <c r="ALO424" s="90"/>
      <c r="ALP424" s="90"/>
      <c r="ALQ424" s="90"/>
      <c r="ALR424" s="90"/>
      <c r="ALS424" s="90"/>
      <c r="ALT424" s="90"/>
      <c r="ALU424" s="90"/>
      <c r="ALV424" s="90"/>
      <c r="ALW424" s="90"/>
      <c r="ALX424" s="90"/>
      <c r="ALY424" s="90"/>
      <c r="ALZ424" s="90"/>
      <c r="AMA424" s="90"/>
      <c r="AMB424" s="90"/>
      <c r="AMC424" s="90"/>
      <c r="AMD424" s="90"/>
      <c r="AME424" s="90"/>
      <c r="AMF424" s="90"/>
      <c r="AMG424" s="90"/>
      <c r="AMH424" s="90"/>
    </row>
    <row r="425" spans="1:1022" ht="79.5" customHeight="1" x14ac:dyDescent="0.3">
      <c r="A425" s="430">
        <v>139</v>
      </c>
      <c r="B425" s="433" t="s">
        <v>712</v>
      </c>
      <c r="C425" s="367"/>
      <c r="D425" s="433" t="s">
        <v>209</v>
      </c>
      <c r="E425" s="433" t="s">
        <v>1516</v>
      </c>
      <c r="F425" s="427"/>
      <c r="G425" s="424"/>
      <c r="H425" s="368"/>
      <c r="I425" s="425"/>
      <c r="J425" s="136" t="s">
        <v>735</v>
      </c>
      <c r="K425" s="137" t="s">
        <v>2063</v>
      </c>
      <c r="L425" s="425"/>
      <c r="M425" s="425"/>
      <c r="N425" s="426"/>
      <c r="O425" s="369"/>
      <c r="P425" s="391"/>
      <c r="Q425" s="385"/>
      <c r="R425" s="393"/>
      <c r="S425" s="394"/>
      <c r="T425" s="385"/>
      <c r="U425" s="386"/>
      <c r="V425" s="136" t="s">
        <v>112</v>
      </c>
      <c r="W425" s="116" t="s">
        <v>2064</v>
      </c>
      <c r="X425" s="117" t="s">
        <v>2065</v>
      </c>
      <c r="Y425" s="118" t="s">
        <v>1298</v>
      </c>
      <c r="Z425" s="119" t="s">
        <v>913</v>
      </c>
      <c r="AA425" s="120" t="str">
        <f t="shared" si="454"/>
        <v>Probabilidad</v>
      </c>
      <c r="AB425" s="121" t="s">
        <v>727</v>
      </c>
      <c r="AC425" s="121" t="s">
        <v>728</v>
      </c>
      <c r="AD425" s="122" t="str">
        <f t="shared" si="452"/>
        <v>40%</v>
      </c>
      <c r="AE425" s="121" t="s">
        <v>729</v>
      </c>
      <c r="AF425" s="121" t="s">
        <v>730</v>
      </c>
      <c r="AG425" s="121" t="s">
        <v>955</v>
      </c>
      <c r="AH425" s="123">
        <f>IFERROR(IF(AND(AA424="Probabilidad",AA425="Probabilidad"),(AI424-(+AI424*AD425)),IF(AND(AA425="Probabilidad",AA424="Impacto"),(AI424-(+AI424*AD425)),IF(AA425="Impacto",AI424,""))),"")</f>
        <v>0.216</v>
      </c>
      <c r="AI425" s="122">
        <f t="shared" si="453"/>
        <v>0.216</v>
      </c>
      <c r="AJ425" s="387"/>
      <c r="AK425" s="388"/>
      <c r="AL425" s="124">
        <f t="shared" ref="AL425:AL430" si="583">IFERROR(IF(AND(AA424="Impacto",AA425="Impacto"),(AL424-(+AL424*AD425)),IF(AND(AA425="Impacto",AA424="Probabilidad"),(AL424-(+AL424*AD425)),IF(AA425="Probabilidad",AL424,""))),"")</f>
        <v>0.6</v>
      </c>
      <c r="AM425" s="389"/>
      <c r="AN425" s="388"/>
      <c r="AO425" s="384"/>
      <c r="AP425" s="367"/>
      <c r="AQ425" s="120" t="s">
        <v>118</v>
      </c>
      <c r="AR425" s="119" t="s">
        <v>2066</v>
      </c>
      <c r="AS425" s="119" t="s">
        <v>913</v>
      </c>
      <c r="AT425" s="126">
        <v>44834</v>
      </c>
      <c r="AU425" s="127" t="s">
        <v>733</v>
      </c>
      <c r="AV425" s="371"/>
      <c r="AW425" s="142" t="s">
        <v>112</v>
      </c>
      <c r="AX425" s="264" t="s">
        <v>2866</v>
      </c>
      <c r="AY425" s="265" t="s">
        <v>3330</v>
      </c>
      <c r="AZ425" s="265" t="s">
        <v>3312</v>
      </c>
      <c r="BA425" s="143" t="s">
        <v>118</v>
      </c>
      <c r="BB425" s="264" t="s">
        <v>2866</v>
      </c>
      <c r="BC425" s="265" t="s">
        <v>3352</v>
      </c>
      <c r="BD425" s="265" t="s">
        <v>3312</v>
      </c>
      <c r="BE425" s="373"/>
      <c r="BF425" s="374"/>
      <c r="BG425" s="374"/>
      <c r="BH425" s="131"/>
    </row>
    <row r="426" spans="1:1022" ht="106.5" customHeight="1" x14ac:dyDescent="0.3">
      <c r="A426" s="430">
        <v>139</v>
      </c>
      <c r="B426" s="433" t="s">
        <v>712</v>
      </c>
      <c r="C426" s="367"/>
      <c r="D426" s="433" t="s">
        <v>209</v>
      </c>
      <c r="E426" s="433" t="s">
        <v>1516</v>
      </c>
      <c r="F426" s="427"/>
      <c r="G426" s="424"/>
      <c r="H426" s="368"/>
      <c r="I426" s="425"/>
      <c r="J426" s="136" t="s">
        <v>741</v>
      </c>
      <c r="K426" s="137" t="s">
        <v>2067</v>
      </c>
      <c r="L426" s="425"/>
      <c r="M426" s="425"/>
      <c r="N426" s="426"/>
      <c r="O426" s="369"/>
      <c r="P426" s="391"/>
      <c r="Q426" s="385"/>
      <c r="R426" s="393"/>
      <c r="S426" s="394"/>
      <c r="T426" s="385"/>
      <c r="U426" s="386"/>
      <c r="V426" s="136" t="s">
        <v>124</v>
      </c>
      <c r="W426" s="116" t="s">
        <v>2068</v>
      </c>
      <c r="X426" s="117" t="s">
        <v>2069</v>
      </c>
      <c r="Y426" s="118" t="s">
        <v>2070</v>
      </c>
      <c r="Z426" s="119" t="s">
        <v>2071</v>
      </c>
      <c r="AA426" s="120" t="str">
        <f t="shared" si="454"/>
        <v>Probabilidad</v>
      </c>
      <c r="AB426" s="121" t="s">
        <v>727</v>
      </c>
      <c r="AC426" s="121" t="s">
        <v>728</v>
      </c>
      <c r="AD426" s="122" t="str">
        <f t="shared" si="452"/>
        <v>40%</v>
      </c>
      <c r="AE426" s="121" t="s">
        <v>729</v>
      </c>
      <c r="AF426" s="121" t="s">
        <v>730</v>
      </c>
      <c r="AG426" s="121" t="s">
        <v>731</v>
      </c>
      <c r="AH426" s="123">
        <f t="shared" ref="AH426:AH430" si="584">IFERROR(IF(AND(AA425="Probabilidad",AA426="Probabilidad"),(AI425-(+AI425*AD426)),IF(AND(AA426="Probabilidad",AA425="Impacto"),(AI425-(+AI425*AD426)),IF(AA426="Impacto",AI425,""))),"")</f>
        <v>0.12959999999999999</v>
      </c>
      <c r="AI426" s="122">
        <f t="shared" si="453"/>
        <v>0.12959999999999999</v>
      </c>
      <c r="AJ426" s="387"/>
      <c r="AK426" s="388"/>
      <c r="AL426" s="124">
        <f t="shared" si="583"/>
        <v>0.6</v>
      </c>
      <c r="AM426" s="389"/>
      <c r="AN426" s="388"/>
      <c r="AO426" s="384"/>
      <c r="AP426" s="367"/>
      <c r="AQ426" s="120" t="s">
        <v>128</v>
      </c>
      <c r="AR426" s="119" t="s">
        <v>2072</v>
      </c>
      <c r="AS426" s="119" t="s">
        <v>913</v>
      </c>
      <c r="AT426" s="126">
        <v>44834</v>
      </c>
      <c r="AU426" s="127" t="s">
        <v>733</v>
      </c>
      <c r="AV426" s="371"/>
      <c r="AW426" s="142" t="s">
        <v>124</v>
      </c>
      <c r="AX426" s="264" t="s">
        <v>2866</v>
      </c>
      <c r="AY426" s="265" t="s">
        <v>3736</v>
      </c>
      <c r="AZ426" s="265" t="s">
        <v>3737</v>
      </c>
      <c r="BA426" s="143" t="s">
        <v>128</v>
      </c>
      <c r="BB426" s="264" t="s">
        <v>2866</v>
      </c>
      <c r="BC426" s="265" t="s">
        <v>3353</v>
      </c>
      <c r="BD426" s="265" t="s">
        <v>3312</v>
      </c>
      <c r="BE426" s="373"/>
      <c r="BF426" s="374"/>
      <c r="BG426" s="374"/>
      <c r="BH426" s="131"/>
    </row>
    <row r="427" spans="1:1022" ht="87" customHeight="1" x14ac:dyDescent="0.3">
      <c r="A427" s="430">
        <v>139</v>
      </c>
      <c r="B427" s="433" t="s">
        <v>712</v>
      </c>
      <c r="C427" s="367"/>
      <c r="D427" s="433" t="s">
        <v>209</v>
      </c>
      <c r="E427" s="433" t="s">
        <v>1516</v>
      </c>
      <c r="F427" s="427"/>
      <c r="G427" s="424"/>
      <c r="H427" s="368"/>
      <c r="I427" s="425"/>
      <c r="J427" s="136" t="s">
        <v>749</v>
      </c>
      <c r="K427" s="137" t="s">
        <v>1536</v>
      </c>
      <c r="L427" s="425"/>
      <c r="M427" s="425"/>
      <c r="N427" s="426"/>
      <c r="O427" s="369"/>
      <c r="P427" s="391"/>
      <c r="Q427" s="385"/>
      <c r="R427" s="393"/>
      <c r="S427" s="394"/>
      <c r="T427" s="385"/>
      <c r="U427" s="386"/>
      <c r="V427" s="136" t="s">
        <v>131</v>
      </c>
      <c r="W427" s="116" t="s">
        <v>2073</v>
      </c>
      <c r="X427" s="117" t="s">
        <v>2074</v>
      </c>
      <c r="Y427" s="118" t="s">
        <v>94</v>
      </c>
      <c r="Z427" s="119" t="s">
        <v>913</v>
      </c>
      <c r="AA427" s="120" t="str">
        <f t="shared" si="454"/>
        <v>Probabilidad</v>
      </c>
      <c r="AB427" s="121" t="s">
        <v>727</v>
      </c>
      <c r="AC427" s="121" t="s">
        <v>728</v>
      </c>
      <c r="AD427" s="122" t="str">
        <f t="shared" si="452"/>
        <v>40%</v>
      </c>
      <c r="AE427" s="121" t="s">
        <v>954</v>
      </c>
      <c r="AF427" s="121" t="s">
        <v>730</v>
      </c>
      <c r="AG427" s="121" t="s">
        <v>955</v>
      </c>
      <c r="AH427" s="123">
        <f t="shared" si="584"/>
        <v>7.7759999999999996E-2</v>
      </c>
      <c r="AI427" s="122">
        <f t="shared" si="453"/>
        <v>7.7759999999999996E-2</v>
      </c>
      <c r="AJ427" s="387"/>
      <c r="AK427" s="388"/>
      <c r="AL427" s="124">
        <f t="shared" si="583"/>
        <v>0.6</v>
      </c>
      <c r="AM427" s="389"/>
      <c r="AN427" s="388"/>
      <c r="AO427" s="384"/>
      <c r="AP427" s="367"/>
      <c r="AQ427" s="120" t="s">
        <v>136</v>
      </c>
      <c r="AR427" s="119" t="s">
        <v>2075</v>
      </c>
      <c r="AS427" s="119" t="s">
        <v>913</v>
      </c>
      <c r="AT427" s="126">
        <v>44834</v>
      </c>
      <c r="AU427" s="127" t="s">
        <v>733</v>
      </c>
      <c r="AV427" s="371"/>
      <c r="AW427" s="142" t="s">
        <v>131</v>
      </c>
      <c r="AX427" s="264" t="s">
        <v>2866</v>
      </c>
      <c r="AY427" s="265" t="s">
        <v>3331</v>
      </c>
      <c r="AZ427" s="265" t="s">
        <v>3307</v>
      </c>
      <c r="BA427" s="143" t="s">
        <v>136</v>
      </c>
      <c r="BB427" s="264" t="s">
        <v>2866</v>
      </c>
      <c r="BC427" s="265" t="s">
        <v>3354</v>
      </c>
      <c r="BD427" s="265" t="s">
        <v>3307</v>
      </c>
      <c r="BE427" s="373"/>
      <c r="BF427" s="374"/>
      <c r="BG427" s="374"/>
      <c r="BH427" s="131"/>
    </row>
    <row r="428" spans="1:1022" ht="99.75" customHeight="1" x14ac:dyDescent="0.3">
      <c r="A428" s="430">
        <v>139</v>
      </c>
      <c r="B428" s="433" t="s">
        <v>712</v>
      </c>
      <c r="C428" s="367"/>
      <c r="D428" s="433" t="s">
        <v>209</v>
      </c>
      <c r="E428" s="433" t="s">
        <v>1516</v>
      </c>
      <c r="F428" s="427"/>
      <c r="G428" s="424"/>
      <c r="H428" s="368"/>
      <c r="I428" s="425"/>
      <c r="J428" s="136" t="s">
        <v>756</v>
      </c>
      <c r="K428" s="137" t="s">
        <v>2076</v>
      </c>
      <c r="L428" s="425"/>
      <c r="M428" s="425"/>
      <c r="N428" s="426"/>
      <c r="O428" s="369"/>
      <c r="P428" s="391"/>
      <c r="Q428" s="385"/>
      <c r="R428" s="393"/>
      <c r="S428" s="394"/>
      <c r="T428" s="385"/>
      <c r="U428" s="386"/>
      <c r="V428" s="136" t="s">
        <v>139</v>
      </c>
      <c r="W428" s="116" t="s">
        <v>2077</v>
      </c>
      <c r="X428" s="117" t="s">
        <v>2078</v>
      </c>
      <c r="Y428" s="118" t="s">
        <v>94</v>
      </c>
      <c r="Z428" s="119" t="s">
        <v>913</v>
      </c>
      <c r="AA428" s="120" t="str">
        <f t="shared" si="454"/>
        <v>Probabilidad</v>
      </c>
      <c r="AB428" s="121" t="s">
        <v>727</v>
      </c>
      <c r="AC428" s="121" t="s">
        <v>728</v>
      </c>
      <c r="AD428" s="122" t="str">
        <f t="shared" si="452"/>
        <v>40%</v>
      </c>
      <c r="AE428" s="121" t="s">
        <v>954</v>
      </c>
      <c r="AF428" s="121" t="s">
        <v>809</v>
      </c>
      <c r="AG428" s="121" t="s">
        <v>955</v>
      </c>
      <c r="AH428" s="123">
        <f t="shared" si="584"/>
        <v>4.6655999999999996E-2</v>
      </c>
      <c r="AI428" s="122">
        <f t="shared" si="453"/>
        <v>4.6655999999999996E-2</v>
      </c>
      <c r="AJ428" s="387"/>
      <c r="AK428" s="388"/>
      <c r="AL428" s="124">
        <f t="shared" si="583"/>
        <v>0.6</v>
      </c>
      <c r="AM428" s="389"/>
      <c r="AN428" s="388"/>
      <c r="AO428" s="384"/>
      <c r="AP428" s="367"/>
      <c r="AQ428" s="120" t="s">
        <v>145</v>
      </c>
      <c r="AR428" s="119" t="s">
        <v>2079</v>
      </c>
      <c r="AS428" s="119" t="s">
        <v>913</v>
      </c>
      <c r="AT428" s="126">
        <v>44834</v>
      </c>
      <c r="AU428" s="127" t="s">
        <v>733</v>
      </c>
      <c r="AV428" s="371"/>
      <c r="AW428" s="142" t="s">
        <v>139</v>
      </c>
      <c r="AX428" s="264" t="s">
        <v>2866</v>
      </c>
      <c r="AY428" s="265" t="s">
        <v>3332</v>
      </c>
      <c r="AZ428" s="265" t="s">
        <v>3312</v>
      </c>
      <c r="BA428" s="143" t="s">
        <v>145</v>
      </c>
      <c r="BB428" s="264" t="s">
        <v>2866</v>
      </c>
      <c r="BC428" s="265" t="s">
        <v>3355</v>
      </c>
      <c r="BD428" s="265" t="s">
        <v>3336</v>
      </c>
      <c r="BE428" s="373"/>
      <c r="BF428" s="374"/>
      <c r="BG428" s="374"/>
      <c r="BH428" s="131"/>
    </row>
    <row r="429" spans="1:1022" ht="84.75" customHeight="1" x14ac:dyDescent="0.3">
      <c r="A429" s="430">
        <v>139</v>
      </c>
      <c r="B429" s="433" t="s">
        <v>712</v>
      </c>
      <c r="C429" s="367"/>
      <c r="D429" s="433" t="s">
        <v>209</v>
      </c>
      <c r="E429" s="433" t="s">
        <v>1516</v>
      </c>
      <c r="F429" s="427"/>
      <c r="G429" s="424"/>
      <c r="H429" s="368"/>
      <c r="I429" s="425"/>
      <c r="J429" s="136" t="s">
        <v>757</v>
      </c>
      <c r="K429" s="137" t="s">
        <v>2080</v>
      </c>
      <c r="L429" s="425"/>
      <c r="M429" s="425"/>
      <c r="N429" s="426"/>
      <c r="O429" s="369"/>
      <c r="P429" s="391"/>
      <c r="Q429" s="385"/>
      <c r="R429" s="393"/>
      <c r="S429" s="394"/>
      <c r="T429" s="385"/>
      <c r="U429" s="386"/>
      <c r="V429" s="136" t="s">
        <v>150</v>
      </c>
      <c r="W429" s="116" t="s">
        <v>2081</v>
      </c>
      <c r="X429" s="117" t="s">
        <v>2082</v>
      </c>
      <c r="Y429" s="118" t="s">
        <v>94</v>
      </c>
      <c r="Z429" s="119" t="s">
        <v>913</v>
      </c>
      <c r="AA429" s="120" t="str">
        <f>IF(OR(AB429="Preventivo",AB429="Detectivo"),"Probabilidad",IF(AB429="Correctivo","Impacto",""))</f>
        <v>Probabilidad</v>
      </c>
      <c r="AB429" s="121" t="s">
        <v>727</v>
      </c>
      <c r="AC429" s="121" t="s">
        <v>728</v>
      </c>
      <c r="AD429" s="122" t="str">
        <f>IF(AND(AB429="Preventivo",AC429="Automático"),"50%",IF(AND(AB429="Preventivo",AC429="Manual"),"40%",IF(AND(AB429="Detectivo",AC429="Automático"),"40%",IF(AND(AB429="Detectivo",AC429="Manual"),"30%",IF(AND(AB429="Correctivo",AC429="Automático"),"35%",IF(AND(AB429="Correctivo",AC429="Manual"),"25%",""))))))</f>
        <v>40%</v>
      </c>
      <c r="AE429" s="121" t="s">
        <v>954</v>
      </c>
      <c r="AF429" s="121" t="s">
        <v>730</v>
      </c>
      <c r="AG429" s="121" t="s">
        <v>955</v>
      </c>
      <c r="AH429" s="123">
        <f t="shared" si="584"/>
        <v>2.7993599999999997E-2</v>
      </c>
      <c r="AI429" s="122">
        <f>AH429</f>
        <v>2.7993599999999997E-2</v>
      </c>
      <c r="AJ429" s="387"/>
      <c r="AK429" s="388"/>
      <c r="AL429" s="124">
        <f t="shared" si="583"/>
        <v>0.6</v>
      </c>
      <c r="AM429" s="389"/>
      <c r="AN429" s="388"/>
      <c r="AO429" s="384"/>
      <c r="AP429" s="367"/>
      <c r="AQ429" s="120" t="s">
        <v>155</v>
      </c>
      <c r="AR429" s="119" t="s">
        <v>2083</v>
      </c>
      <c r="AS429" s="119" t="s">
        <v>913</v>
      </c>
      <c r="AT429" s="126">
        <v>44834</v>
      </c>
      <c r="AU429" s="127" t="s">
        <v>733</v>
      </c>
      <c r="AV429" s="371"/>
      <c r="AW429" s="142" t="s">
        <v>150</v>
      </c>
      <c r="AX429" s="264" t="s">
        <v>2866</v>
      </c>
      <c r="AY429" s="265" t="s">
        <v>3333</v>
      </c>
      <c r="AZ429" s="265" t="s">
        <v>3334</v>
      </c>
      <c r="BA429" s="143" t="s">
        <v>155</v>
      </c>
      <c r="BB429" s="264" t="s">
        <v>2866</v>
      </c>
      <c r="BC429" s="265" t="s">
        <v>3356</v>
      </c>
      <c r="BD429" s="265" t="s">
        <v>3334</v>
      </c>
      <c r="BE429" s="373"/>
      <c r="BF429" s="374"/>
      <c r="BG429" s="374"/>
      <c r="BH429" s="131"/>
    </row>
    <row r="430" spans="1:1022" ht="73.5" customHeight="1" x14ac:dyDescent="0.3">
      <c r="A430" s="431">
        <v>139</v>
      </c>
      <c r="B430" s="434" t="s">
        <v>712</v>
      </c>
      <c r="C430" s="367"/>
      <c r="D430" s="434" t="s">
        <v>209</v>
      </c>
      <c r="E430" s="434" t="s">
        <v>1516</v>
      </c>
      <c r="F430" s="427"/>
      <c r="G430" s="424"/>
      <c r="H430" s="368"/>
      <c r="I430" s="425"/>
      <c r="J430" s="136" t="s">
        <v>758</v>
      </c>
      <c r="K430" s="137" t="s">
        <v>2084</v>
      </c>
      <c r="L430" s="425"/>
      <c r="M430" s="425"/>
      <c r="N430" s="426"/>
      <c r="O430" s="369"/>
      <c r="P430" s="392"/>
      <c r="Q430" s="385"/>
      <c r="R430" s="393"/>
      <c r="S430" s="394"/>
      <c r="T430" s="385"/>
      <c r="U430" s="386"/>
      <c r="V430" s="136" t="s">
        <v>161</v>
      </c>
      <c r="W430" s="116" t="s">
        <v>2085</v>
      </c>
      <c r="X430" s="117" t="s">
        <v>2086</v>
      </c>
      <c r="Y430" s="118" t="s">
        <v>94</v>
      </c>
      <c r="Z430" s="119" t="s">
        <v>913</v>
      </c>
      <c r="AA430" s="120" t="str">
        <f>IF(OR(AB430="Preventivo",AB430="Detectivo"),"Probabilidad",IF(AB430="Correctivo","Impacto",""))</f>
        <v>Probabilidad</v>
      </c>
      <c r="AB430" s="121" t="s">
        <v>727</v>
      </c>
      <c r="AC430" s="121" t="s">
        <v>728</v>
      </c>
      <c r="AD430" s="122" t="str">
        <f>IF(AND(AB430="Preventivo",AC430="Automático"),"50%",IF(AND(AB430="Preventivo",AC430="Manual"),"40%",IF(AND(AB430="Detectivo",AC430="Automático"),"40%",IF(AND(AB430="Detectivo",AC430="Manual"),"30%",IF(AND(AB430="Correctivo",AC430="Automático"),"35%",IF(AND(AB430="Correctivo",AC430="Manual"),"25%",""))))))</f>
        <v>40%</v>
      </c>
      <c r="AE430" s="121" t="s">
        <v>954</v>
      </c>
      <c r="AF430" s="121" t="s">
        <v>730</v>
      </c>
      <c r="AG430" s="121" t="s">
        <v>955</v>
      </c>
      <c r="AH430" s="123">
        <f t="shared" si="584"/>
        <v>1.6796159999999997E-2</v>
      </c>
      <c r="AI430" s="122">
        <f>AH430</f>
        <v>1.6796159999999997E-2</v>
      </c>
      <c r="AJ430" s="387"/>
      <c r="AK430" s="388"/>
      <c r="AL430" s="124">
        <f t="shared" si="583"/>
        <v>0.6</v>
      </c>
      <c r="AM430" s="389"/>
      <c r="AN430" s="388"/>
      <c r="AO430" s="384"/>
      <c r="AP430" s="367"/>
      <c r="AQ430" s="120" t="s">
        <v>162</v>
      </c>
      <c r="AR430" s="119" t="s">
        <v>2087</v>
      </c>
      <c r="AS430" s="119" t="s">
        <v>913</v>
      </c>
      <c r="AT430" s="126">
        <v>44834</v>
      </c>
      <c r="AU430" s="127" t="s">
        <v>733</v>
      </c>
      <c r="AV430" s="372"/>
      <c r="AW430" s="142" t="s">
        <v>161</v>
      </c>
      <c r="AX430" s="264" t="s">
        <v>2866</v>
      </c>
      <c r="AY430" s="265" t="s">
        <v>3335</v>
      </c>
      <c r="AZ430" s="265" t="s">
        <v>3307</v>
      </c>
      <c r="BA430" s="143" t="s">
        <v>162</v>
      </c>
      <c r="BB430" s="264" t="s">
        <v>2866</v>
      </c>
      <c r="BC430" s="265" t="s">
        <v>3357</v>
      </c>
      <c r="BD430" s="265" t="s">
        <v>3358</v>
      </c>
      <c r="BE430" s="373"/>
      <c r="BF430" s="374"/>
      <c r="BG430" s="374"/>
      <c r="BH430" s="131"/>
    </row>
    <row r="431" spans="1:1022" s="144" customFormat="1" ht="69.95" customHeight="1" x14ac:dyDescent="0.25">
      <c r="A431" s="429">
        <v>140</v>
      </c>
      <c r="B431" s="432" t="s">
        <v>712</v>
      </c>
      <c r="C431" s="367" t="s">
        <v>713</v>
      </c>
      <c r="D431" s="432" t="s">
        <v>268</v>
      </c>
      <c r="E431" s="432" t="s">
        <v>269</v>
      </c>
      <c r="F431" s="401" t="s">
        <v>937</v>
      </c>
      <c r="G431" s="424" t="s">
        <v>2088</v>
      </c>
      <c r="H431" s="368" t="str">
        <f>IF(B431="Seguridad_Información","Posibilidad de "&amp;C431&amp;"con "&amp;M431&amp;" "&amp;"por"&amp;" "&amp;I431&amp;" "&amp;"debido a"&amp;" "&amp;L431,"Posibilidad de"&amp;" "&amp;M431&amp;" "&amp;"por"&amp;" "&amp;I431&amp;" debido a"&amp;" "&amp;L431)</f>
        <v>Posibilidad de Afectación Económica y Reputacional por marcación de activos sociales inadecuada debido a información y conocimientos insuficientes para la ejecución del proceso</v>
      </c>
      <c r="I431" s="425" t="s">
        <v>2089</v>
      </c>
      <c r="J431" s="136" t="s">
        <v>717</v>
      </c>
      <c r="K431" s="137" t="s">
        <v>2090</v>
      </c>
      <c r="L431" s="425" t="s">
        <v>2091</v>
      </c>
      <c r="M431" s="425" t="s">
        <v>763</v>
      </c>
      <c r="N431" s="426" t="s">
        <v>2092</v>
      </c>
      <c r="O431" s="369" t="s">
        <v>765</v>
      </c>
      <c r="P431" s="390" t="str">
        <f>IF(OR($O431=[3]Tabla_Probabilidad!$D$30,$O431=[3]Tabla_Probabilidad!$D$32,$O431=[3]Tabla_Probabilidad!$J$32),"Muy Baja",IF(OR($O431=[3]Tabla_Probabilidad!$E$30,$O431=[3]Tabla_Probabilidad!$E$32,$O431=[3]Tabla_Probabilidad!$K$32),"Baja",IF(OR($O431=[3]Tabla_Probabilidad!$F$30,$O431=[3]Tabla_Probabilidad!$F$32,$O431=[3]Tabla_Probabilidad!$L$32),"Media",IF(OR($O431=[3]Tabla_Probabilidad!$G$30,$O431=[3]Tabla_Probabilidad!$G$32,$O431=[3]Tabla_Probabilidad!$M$32),"Alta",IF(OR($O431=[3]Tabla_Probabilidad!$H$30,$O431=[3]Tabla_Probabilidad!$H$32,$O431=[3]Tabla_Probabilidad!$N$32),"Muy Alta","")))))</f>
        <v>Alta</v>
      </c>
      <c r="Q431" s="385">
        <f t="shared" ref="Q431" si="585">IF(P431="","",IF(P431="Muy Baja",0.2,IF(P431="Baja",0.4,IF(P431="Media",0.6,IF(P431="Alta",0.8,IF(P431="Muy Alta",1,))))))</f>
        <v>0.8</v>
      </c>
      <c r="R431" s="393" t="s">
        <v>723</v>
      </c>
      <c r="S431" s="394" t="str">
        <f>IF(OR($R431=[3]Tabla_Impacto!$D$24,$R431=[3]Tabla_Impacto!$D$27,$R431=[3]Tabla_Impacto!$J$24,$R431=[3]Tabla_Impacto!$P$26,$R431=[3]Tabla_Impacto!$V$26,$R431=[3]Tabla_Impacto!$AB$26),"Leve",IF(OR($R431=[3]Tabla_Impacto!$E$24,$R431=[3]Tabla_Impacto!$E$27,$R431=[3]Tabla_Impacto!$K$24,$R431=[3]Tabla_Impacto!$Q$26,$R431=[3]Tabla_Impacto!$W$26,$R431=[3]Tabla_Impacto!$AC$26),"Menor",IF(OR($R431=[3]Tabla_Impacto!$F$24,$R431=[3]Tabla_Impacto!$F$27,$R431=[3]Tabla_Impacto!$L$24,$R431=[3]Tabla_Impacto!$R$26,$R431=[3]Tabla_Impacto!$X$26,$R431=[3]Tabla_Impacto!$AD$26),"Moderado",IF(OR($R431=[3]Tabla_Impacto!$G$24,$R431=[3]Tabla_Impacto!$G$27,$R431=[3]Tabla_Impacto!$M$24,$R431=[3]Tabla_Impacto!$S$26,$R431=[3]Tabla_Impacto!$Y$26,$R431=[3]Tabla_Impacto!$AE$26),"Mayor",IF(OR($R431=[3]Tabla_Impacto!$H$24,$R431=[3]Tabla_Impacto!$H$27,$R431=[3]Tabla_Impacto!$N$24,$R431=[3]Tabla_Impacto!$T$26,$R431=[3]Tabla_Impacto!$Z$26,$R431=[3]Tabla_Impacto!$AF$26),"Catastrófico","")))))</f>
        <v>Moderado</v>
      </c>
      <c r="T431" s="385">
        <f t="shared" ref="T431" si="586">IF(S431="","",IF(S431="Leve",0.2,IF(S431="Menor",0.4,IF(S431="Moderado",0.6,IF(S431="Mayor",0.8,IF(S431="Catastrófico",1,))))))</f>
        <v>0.6</v>
      </c>
      <c r="U431" s="403" t="str">
        <f t="shared" ref="U431" si="587">IF(OR(AND(P431="Muy Baja",S431="Leve"),AND(P431="Muy Baja",S431="Menor"),AND(P431="Baja",S431="Leve")),"Bajo",IF(OR(AND(P431="Muy baja",S431="Moderado"),AND(P431="Baja",S431="Menor"),AND(P431="Baja",S431="Moderado"),AND(P431="Media",S431="Leve"),AND(P431="Media",S431="Menor"),AND(P431="Media",S431="Moderado"),AND(P431="Alta",S431="Leve"),AND(P431="Alta",S431="Menor")),"Moderado",IF(OR(AND(P431="Muy Baja",S431="Mayor"),AND(P431="Baja",S431="Mayor"),AND(P431="Media",S431="Mayor"),AND(P431="Alta",S431="Moderado"),AND(P431="Alta",S431="Mayor"),AND(P431="Muy Alta",S431="Leve"),AND(P431="Muy Alta",S431="Menor"),AND(P431="Muy Alta",S431="Moderado"),AND(P431="Muy Alta",S431="Mayor")),"Alto",IF(OR(AND(P431="Muy Baja",S431="Catastrófico"),AND(P431="Baja",S431="Catastrófico"),AND(P431="Media",S431="Catastrófico"),AND(P431="Alta",S431="Catastrófico"),AND(P431="Muy Alta",S431="Catastrófico")),"Extremo",""))))</f>
        <v>Alto</v>
      </c>
      <c r="V431" s="136" t="s">
        <v>91</v>
      </c>
      <c r="W431" s="116" t="s">
        <v>943</v>
      </c>
      <c r="X431" s="117" t="s">
        <v>2093</v>
      </c>
      <c r="Y431" s="145" t="s">
        <v>945</v>
      </c>
      <c r="Z431" s="134" t="s">
        <v>240</v>
      </c>
      <c r="AA431" s="120" t="str">
        <f t="shared" si="454"/>
        <v>Probabilidad</v>
      </c>
      <c r="AB431" s="121" t="s">
        <v>727</v>
      </c>
      <c r="AC431" s="121" t="s">
        <v>728</v>
      </c>
      <c r="AD431" s="122" t="str">
        <f t="shared" si="452"/>
        <v>40%</v>
      </c>
      <c r="AE431" s="121" t="s">
        <v>729</v>
      </c>
      <c r="AF431" s="121" t="s">
        <v>730</v>
      </c>
      <c r="AG431" s="121" t="s">
        <v>731</v>
      </c>
      <c r="AH431" s="123">
        <f>IFERROR(IF(AA431="Probabilidad",(Q431-(+Q431*AD431)),IF(AA431="Impacto",Q431,"")),"")</f>
        <v>0.48</v>
      </c>
      <c r="AI431" s="122">
        <f t="shared" si="453"/>
        <v>0.48</v>
      </c>
      <c r="AJ431" s="387" t="str">
        <f t="shared" ref="AJ431" si="588">IFERROR(IF(AK431="","",IF(AK431&lt;=0.2,"Muy Baja",IF(AK431&lt;=0.4,"Baja",IF(AK431&lt;=0.6,"Media",IF(AK431&lt;=0.8,"Alta","Muy Alta"))))),"")</f>
        <v>Baja</v>
      </c>
      <c r="AK431" s="388">
        <f t="shared" ref="AK431" si="589">IFERROR(LOOKUP(MAX(AI431:AI437)+1,(AI431:AI437)),"")</f>
        <v>0.23519999999999996</v>
      </c>
      <c r="AL431" s="124">
        <f>IFERROR(IF(AA431="Impacto",(T431-(+T431*AD431)),IF(AA431="Probabilidad",T431,"")),"")</f>
        <v>0.6</v>
      </c>
      <c r="AM431" s="389" t="str">
        <f t="shared" ref="AM431" si="590">IFERROR(IF(AN431="","",IF(AN431&lt;=0.2,"Leve",IF(AN431&lt;=0.4,"Menor",IF(AN431&lt;=0.6,"Moderado",IF(AN431&lt;=0.8,"Mayor","Catastrófico"))))),"")</f>
        <v>Menor</v>
      </c>
      <c r="AN431" s="388">
        <f t="shared" ref="AN431" si="591">IFERROR(LOOKUP(MAX(AL431:AL437)+1,(AL431:AL437)),"")</f>
        <v>0.33749999999999997</v>
      </c>
      <c r="AO431" s="384" t="str">
        <f t="shared" ref="AO431" si="592">IFERROR(IF(OR(AND(AJ431="Muy Baja",AM431="Leve"),AND(AJ431="Muy Baja",AM431="Menor"),AND(AJ431="Baja",AM431="Leve")),"Bajo",IF(OR(AND(AJ431="Muy baja",AM431="Moderado"),AND(AJ431="Baja",AM431="Menor"),AND(AJ431="Baja",AM431="Moderado"),AND(AJ431="Media",AM431="Leve"),AND(AJ431="Media",AM431="Menor"),AND(AJ431="Media",AM431="Moderado"),AND(AJ431="Alta",AM431="Leve"),AND(AJ431="Alta",AM431="Menor")),"Moderado",IF(OR(AND(AJ431="Muy Baja",AM431="Mayor"),AND(AJ431="Baja",AM431="Mayor"),AND(AJ431="Media",AM431="Mayor"),AND(AJ431="Alta",AM431="Moderado"),AND(AJ431="Alta",AM431="Mayor"),AND(AJ431="Muy Alta",AM431="Leve"),AND(AJ431="Muy Alta",AM431="Menor"),AND(AJ431="Muy Alta",AM431="Moderado"),AND(AJ431="Muy Alta",AM431="Mayor")),"Alto",IF(OR(AND(AJ431="Muy Baja",AM431="Catastrófico"),AND(AJ431="Baja",AM431="Catastrófico"),AND(AJ431="Media",AM431="Catastrófico"),AND(AJ431="Alta",AM431="Catastrófico"),AND(AJ431="Muy Alta",AM431="Catastrófico")),"Extremo","")))),"")</f>
        <v>Moderado</v>
      </c>
      <c r="AP431" s="367" t="s">
        <v>821</v>
      </c>
      <c r="AQ431" s="120" t="s">
        <v>105</v>
      </c>
      <c r="AR431" s="134" t="s">
        <v>94</v>
      </c>
      <c r="AS431" s="134" t="s">
        <v>94</v>
      </c>
      <c r="AT431" s="134" t="s">
        <v>94</v>
      </c>
      <c r="AU431" s="134" t="s">
        <v>94</v>
      </c>
      <c r="AV431" s="402" t="s">
        <v>2094</v>
      </c>
      <c r="AW431" s="142" t="s">
        <v>91</v>
      </c>
      <c r="AX431" s="128" t="s">
        <v>2866</v>
      </c>
      <c r="AY431" s="280" t="s">
        <v>3817</v>
      </c>
      <c r="AZ431" s="279" t="s">
        <v>3818</v>
      </c>
      <c r="BA431" s="143" t="s">
        <v>105</v>
      </c>
      <c r="BB431" s="128"/>
      <c r="BC431" s="128"/>
      <c r="BD431" s="128"/>
      <c r="BE431" s="373" t="s">
        <v>2891</v>
      </c>
      <c r="BF431" s="374"/>
      <c r="BG431" s="374"/>
      <c r="BH431" s="131"/>
      <c r="BI431" s="90"/>
      <c r="BJ431" s="90"/>
      <c r="BK431" s="90"/>
      <c r="BL431" s="90"/>
      <c r="BM431" s="90"/>
      <c r="BN431" s="90"/>
      <c r="BO431" s="90"/>
      <c r="BP431" s="90"/>
      <c r="BQ431" s="90"/>
      <c r="BR431" s="90"/>
      <c r="BS431" s="90"/>
      <c r="BT431" s="90"/>
      <c r="BU431" s="90"/>
      <c r="BV431" s="90"/>
      <c r="BW431" s="90"/>
      <c r="BX431" s="90"/>
      <c r="BY431" s="90"/>
      <c r="BZ431" s="90"/>
      <c r="CA431" s="90"/>
      <c r="CB431" s="90"/>
      <c r="CC431" s="90"/>
      <c r="CD431" s="90"/>
      <c r="CE431" s="90"/>
      <c r="CF431" s="90"/>
      <c r="CG431" s="90"/>
      <c r="CH431" s="90"/>
      <c r="CI431" s="90"/>
      <c r="CJ431" s="90"/>
      <c r="CK431" s="90"/>
      <c r="CL431" s="90"/>
      <c r="CM431" s="90"/>
      <c r="CN431" s="90"/>
      <c r="CO431" s="90"/>
      <c r="CP431" s="90"/>
      <c r="CQ431" s="90"/>
      <c r="CR431" s="90"/>
      <c r="CS431" s="90"/>
      <c r="CT431" s="90"/>
      <c r="CU431" s="90"/>
      <c r="CV431" s="90"/>
      <c r="CW431" s="90"/>
      <c r="CX431" s="90"/>
      <c r="CY431" s="90"/>
      <c r="CZ431" s="90"/>
      <c r="DA431" s="90"/>
      <c r="DB431" s="90"/>
      <c r="DC431" s="90"/>
      <c r="DD431" s="90"/>
      <c r="DE431" s="90"/>
      <c r="DF431" s="90"/>
      <c r="DG431" s="90"/>
      <c r="DH431" s="90"/>
      <c r="DI431" s="90"/>
      <c r="DJ431" s="90"/>
      <c r="DK431" s="90"/>
      <c r="DL431" s="90"/>
      <c r="DM431" s="90"/>
      <c r="DN431" s="90"/>
      <c r="DO431" s="90"/>
      <c r="DP431" s="90"/>
      <c r="DQ431" s="90"/>
      <c r="DR431" s="90"/>
      <c r="DS431" s="90"/>
      <c r="DT431" s="90"/>
      <c r="DU431" s="90"/>
      <c r="DV431" s="90"/>
      <c r="DW431" s="90"/>
      <c r="DX431" s="90"/>
      <c r="DY431" s="90"/>
      <c r="DZ431" s="90"/>
      <c r="EA431" s="90"/>
      <c r="EB431" s="90"/>
      <c r="EC431" s="90"/>
      <c r="ED431" s="90"/>
      <c r="EE431" s="90"/>
      <c r="EF431" s="90"/>
      <c r="EG431" s="90"/>
      <c r="EH431" s="90"/>
      <c r="EI431" s="90"/>
      <c r="EJ431" s="90"/>
      <c r="EK431" s="90"/>
      <c r="EL431" s="90"/>
      <c r="EM431" s="90"/>
      <c r="EN431" s="90"/>
      <c r="EO431" s="90"/>
      <c r="EP431" s="90"/>
      <c r="EQ431" s="90"/>
      <c r="ER431" s="90"/>
      <c r="ES431" s="90"/>
      <c r="ET431" s="90"/>
      <c r="EU431" s="90"/>
      <c r="EV431" s="90"/>
      <c r="EW431" s="90"/>
      <c r="EX431" s="90"/>
      <c r="EY431" s="90"/>
      <c r="EZ431" s="90"/>
      <c r="FA431" s="90"/>
      <c r="FB431" s="90"/>
      <c r="FC431" s="90"/>
      <c r="FD431" s="90"/>
      <c r="FE431" s="90"/>
      <c r="FF431" s="90"/>
      <c r="FG431" s="90"/>
      <c r="FH431" s="90"/>
      <c r="FI431" s="90"/>
      <c r="FJ431" s="90"/>
      <c r="FK431" s="90"/>
      <c r="FL431" s="90"/>
      <c r="FM431" s="90"/>
      <c r="FN431" s="90"/>
      <c r="FO431" s="90"/>
      <c r="FP431" s="90"/>
      <c r="FQ431" s="90"/>
      <c r="FR431" s="90"/>
      <c r="FS431" s="90"/>
      <c r="FT431" s="90"/>
      <c r="FU431" s="90"/>
      <c r="FV431" s="90"/>
      <c r="FW431" s="90"/>
      <c r="FX431" s="90"/>
      <c r="FY431" s="90"/>
      <c r="FZ431" s="90"/>
      <c r="GA431" s="90"/>
      <c r="GB431" s="90"/>
      <c r="GC431" s="90"/>
      <c r="GD431" s="90"/>
      <c r="GE431" s="90"/>
      <c r="GF431" s="90"/>
      <c r="GG431" s="90"/>
      <c r="GH431" s="90"/>
      <c r="GI431" s="90"/>
      <c r="GJ431" s="90"/>
      <c r="GK431" s="90"/>
      <c r="GL431" s="90"/>
      <c r="GM431" s="90"/>
      <c r="GN431" s="90"/>
      <c r="GO431" s="90"/>
      <c r="GP431" s="90"/>
      <c r="GQ431" s="90"/>
      <c r="GR431" s="90"/>
      <c r="GS431" s="90"/>
      <c r="GT431" s="90"/>
      <c r="GU431" s="90"/>
      <c r="GV431" s="90"/>
      <c r="GW431" s="90"/>
      <c r="GX431" s="90"/>
      <c r="GY431" s="90"/>
      <c r="GZ431" s="90"/>
      <c r="HA431" s="90"/>
      <c r="HB431" s="90"/>
      <c r="HC431" s="90"/>
      <c r="HD431" s="90"/>
      <c r="HE431" s="90"/>
      <c r="HF431" s="90"/>
      <c r="HG431" s="90"/>
      <c r="HH431" s="90"/>
      <c r="HI431" s="90"/>
      <c r="HJ431" s="90"/>
      <c r="HK431" s="90"/>
      <c r="HL431" s="90"/>
      <c r="HM431" s="90"/>
      <c r="HN431" s="90"/>
      <c r="HO431" s="90"/>
      <c r="HP431" s="90"/>
      <c r="HQ431" s="90"/>
      <c r="HR431" s="90"/>
      <c r="HS431" s="90"/>
      <c r="HT431" s="90"/>
      <c r="HU431" s="90"/>
      <c r="HV431" s="90"/>
      <c r="HW431" s="90"/>
      <c r="HX431" s="90"/>
      <c r="HY431" s="90"/>
      <c r="HZ431" s="90"/>
      <c r="IA431" s="90"/>
      <c r="IB431" s="90"/>
      <c r="IC431" s="90"/>
      <c r="ID431" s="90"/>
      <c r="IE431" s="90"/>
      <c r="IF431" s="90"/>
      <c r="IG431" s="90"/>
      <c r="IH431" s="90"/>
      <c r="II431" s="90"/>
      <c r="IJ431" s="90"/>
      <c r="IK431" s="90"/>
      <c r="IL431" s="90"/>
      <c r="IM431" s="90"/>
      <c r="IN431" s="90"/>
      <c r="IO431" s="90"/>
      <c r="IP431" s="90"/>
      <c r="IQ431" s="90"/>
      <c r="IR431" s="90"/>
      <c r="IS431" s="90"/>
      <c r="IT431" s="90"/>
      <c r="IU431" s="90"/>
      <c r="IV431" s="90"/>
      <c r="IW431" s="90"/>
      <c r="IX431" s="90"/>
      <c r="IY431" s="90"/>
      <c r="IZ431" s="90"/>
      <c r="JA431" s="90"/>
      <c r="JB431" s="90"/>
      <c r="JC431" s="90"/>
      <c r="JD431" s="90"/>
      <c r="JE431" s="90"/>
      <c r="JF431" s="90"/>
      <c r="JG431" s="90"/>
      <c r="JH431" s="90"/>
      <c r="JI431" s="90"/>
      <c r="JJ431" s="90"/>
      <c r="JK431" s="90"/>
      <c r="JL431" s="90"/>
      <c r="JM431" s="90"/>
      <c r="JN431" s="90"/>
      <c r="JO431" s="90"/>
      <c r="JP431" s="90"/>
      <c r="JQ431" s="90"/>
      <c r="JR431" s="90"/>
      <c r="JS431" s="90"/>
      <c r="JT431" s="90"/>
      <c r="JU431" s="90"/>
      <c r="JV431" s="90"/>
      <c r="JW431" s="90"/>
      <c r="JX431" s="90"/>
      <c r="JY431" s="90"/>
      <c r="JZ431" s="90"/>
      <c r="KA431" s="90"/>
      <c r="KB431" s="90"/>
      <c r="KC431" s="90"/>
      <c r="KD431" s="90"/>
      <c r="KE431" s="90"/>
      <c r="KF431" s="90"/>
      <c r="KG431" s="90"/>
      <c r="KH431" s="90"/>
      <c r="KI431" s="90"/>
      <c r="KJ431" s="90"/>
      <c r="KK431" s="90"/>
      <c r="KL431" s="90"/>
      <c r="KM431" s="90"/>
      <c r="KN431" s="90"/>
      <c r="KO431" s="90"/>
      <c r="KP431" s="90"/>
      <c r="KQ431" s="90"/>
      <c r="KR431" s="90"/>
      <c r="KS431" s="90"/>
      <c r="KT431" s="90"/>
      <c r="KU431" s="90"/>
      <c r="KV431" s="90"/>
      <c r="KW431" s="90"/>
      <c r="KX431" s="90"/>
      <c r="KY431" s="90"/>
      <c r="KZ431" s="90"/>
      <c r="LA431" s="90"/>
      <c r="LB431" s="90"/>
      <c r="LC431" s="90"/>
      <c r="LD431" s="90"/>
      <c r="LE431" s="90"/>
      <c r="LF431" s="90"/>
      <c r="LG431" s="90"/>
      <c r="LH431" s="90"/>
      <c r="LI431" s="90"/>
      <c r="LJ431" s="90"/>
      <c r="LK431" s="90"/>
      <c r="LL431" s="90"/>
      <c r="LM431" s="90"/>
      <c r="LN431" s="90"/>
      <c r="LO431" s="90"/>
      <c r="LP431" s="90"/>
      <c r="LQ431" s="90"/>
      <c r="LR431" s="90"/>
      <c r="LS431" s="90"/>
      <c r="LT431" s="90"/>
      <c r="LU431" s="90"/>
      <c r="LV431" s="90"/>
      <c r="LW431" s="90"/>
      <c r="LX431" s="90"/>
      <c r="LY431" s="90"/>
      <c r="LZ431" s="90"/>
      <c r="MA431" s="90"/>
      <c r="MB431" s="90"/>
      <c r="MC431" s="90"/>
      <c r="MD431" s="90"/>
      <c r="ME431" s="90"/>
      <c r="MF431" s="90"/>
      <c r="MG431" s="90"/>
      <c r="MH431" s="90"/>
      <c r="MI431" s="90"/>
      <c r="MJ431" s="90"/>
      <c r="MK431" s="90"/>
      <c r="ML431" s="90"/>
      <c r="MM431" s="90"/>
      <c r="MN431" s="90"/>
      <c r="MO431" s="90"/>
      <c r="MP431" s="90"/>
      <c r="MQ431" s="90"/>
      <c r="MR431" s="90"/>
      <c r="MS431" s="90"/>
      <c r="MT431" s="90"/>
      <c r="MU431" s="90"/>
      <c r="MV431" s="90"/>
      <c r="MW431" s="90"/>
      <c r="MX431" s="90"/>
      <c r="MY431" s="90"/>
      <c r="MZ431" s="90"/>
      <c r="NA431" s="90"/>
      <c r="NB431" s="90"/>
      <c r="NC431" s="90"/>
      <c r="ND431" s="90"/>
      <c r="NE431" s="90"/>
      <c r="NF431" s="90"/>
      <c r="NG431" s="90"/>
      <c r="NH431" s="90"/>
      <c r="NI431" s="90"/>
      <c r="NJ431" s="90"/>
      <c r="NK431" s="90"/>
      <c r="NL431" s="90"/>
      <c r="NM431" s="90"/>
      <c r="NN431" s="90"/>
      <c r="NO431" s="90"/>
      <c r="NP431" s="90"/>
      <c r="NQ431" s="90"/>
      <c r="NR431" s="90"/>
      <c r="NS431" s="90"/>
      <c r="NT431" s="90"/>
      <c r="NU431" s="90"/>
      <c r="NV431" s="90"/>
      <c r="NW431" s="90"/>
      <c r="NX431" s="90"/>
      <c r="NY431" s="90"/>
      <c r="NZ431" s="90"/>
      <c r="OA431" s="90"/>
      <c r="OB431" s="90"/>
      <c r="OC431" s="90"/>
      <c r="OD431" s="90"/>
      <c r="OE431" s="90"/>
      <c r="OF431" s="90"/>
      <c r="OG431" s="90"/>
      <c r="OH431" s="90"/>
      <c r="OI431" s="90"/>
      <c r="OJ431" s="90"/>
      <c r="OK431" s="90"/>
      <c r="OL431" s="90"/>
      <c r="OM431" s="90"/>
      <c r="ON431" s="90"/>
      <c r="OO431" s="90"/>
      <c r="OP431" s="90"/>
      <c r="OQ431" s="90"/>
      <c r="OR431" s="90"/>
      <c r="OS431" s="90"/>
      <c r="OT431" s="90"/>
      <c r="OU431" s="90"/>
      <c r="OV431" s="90"/>
      <c r="OW431" s="90"/>
      <c r="OX431" s="90"/>
      <c r="OY431" s="90"/>
      <c r="OZ431" s="90"/>
      <c r="PA431" s="90"/>
      <c r="PB431" s="90"/>
      <c r="PC431" s="90"/>
      <c r="PD431" s="90"/>
      <c r="PE431" s="90"/>
      <c r="PF431" s="90"/>
      <c r="PG431" s="90"/>
      <c r="PH431" s="90"/>
      <c r="PI431" s="90"/>
      <c r="PJ431" s="90"/>
      <c r="PK431" s="90"/>
      <c r="PL431" s="90"/>
      <c r="PM431" s="90"/>
      <c r="PN431" s="90"/>
      <c r="PO431" s="90"/>
      <c r="PP431" s="90"/>
      <c r="PQ431" s="90"/>
      <c r="PR431" s="90"/>
      <c r="PS431" s="90"/>
      <c r="PT431" s="90"/>
      <c r="PU431" s="90"/>
      <c r="PV431" s="90"/>
      <c r="PW431" s="90"/>
      <c r="PX431" s="90"/>
      <c r="PY431" s="90"/>
      <c r="PZ431" s="90"/>
      <c r="QA431" s="90"/>
      <c r="QB431" s="90"/>
      <c r="QC431" s="90"/>
      <c r="QD431" s="90"/>
      <c r="QE431" s="90"/>
      <c r="QF431" s="90"/>
      <c r="QG431" s="90"/>
      <c r="QH431" s="90"/>
      <c r="QI431" s="90"/>
      <c r="QJ431" s="90"/>
      <c r="QK431" s="90"/>
      <c r="QL431" s="90"/>
      <c r="QM431" s="90"/>
      <c r="QN431" s="90"/>
      <c r="QO431" s="90"/>
      <c r="QP431" s="90"/>
      <c r="QQ431" s="90"/>
      <c r="QR431" s="90"/>
      <c r="QS431" s="90"/>
      <c r="QT431" s="90"/>
      <c r="QU431" s="90"/>
      <c r="QV431" s="90"/>
      <c r="QW431" s="90"/>
      <c r="QX431" s="90"/>
      <c r="QY431" s="90"/>
      <c r="QZ431" s="90"/>
      <c r="RA431" s="90"/>
      <c r="RB431" s="90"/>
      <c r="RC431" s="90"/>
      <c r="RD431" s="90"/>
      <c r="RE431" s="90"/>
      <c r="RF431" s="90"/>
      <c r="RG431" s="90"/>
      <c r="RH431" s="90"/>
      <c r="RI431" s="90"/>
      <c r="RJ431" s="90"/>
      <c r="RK431" s="90"/>
      <c r="RL431" s="90"/>
      <c r="RM431" s="90"/>
      <c r="RN431" s="90"/>
      <c r="RO431" s="90"/>
      <c r="RP431" s="90"/>
      <c r="RQ431" s="90"/>
      <c r="RR431" s="90"/>
      <c r="RS431" s="90"/>
      <c r="RT431" s="90"/>
      <c r="RU431" s="90"/>
      <c r="RV431" s="90"/>
      <c r="RW431" s="90"/>
      <c r="RX431" s="90"/>
      <c r="RY431" s="90"/>
      <c r="RZ431" s="90"/>
      <c r="SA431" s="90"/>
      <c r="SB431" s="90"/>
      <c r="SC431" s="90"/>
      <c r="SD431" s="90"/>
      <c r="SE431" s="90"/>
      <c r="SF431" s="90"/>
      <c r="SG431" s="90"/>
      <c r="SH431" s="90"/>
      <c r="SI431" s="90"/>
      <c r="SJ431" s="90"/>
      <c r="SK431" s="90"/>
      <c r="SL431" s="90"/>
      <c r="SM431" s="90"/>
      <c r="SN431" s="90"/>
      <c r="SO431" s="90"/>
      <c r="SP431" s="90"/>
      <c r="SQ431" s="90"/>
      <c r="SR431" s="90"/>
      <c r="SS431" s="90"/>
      <c r="ST431" s="90"/>
      <c r="SU431" s="90"/>
      <c r="SV431" s="90"/>
      <c r="SW431" s="90"/>
      <c r="SX431" s="90"/>
      <c r="SY431" s="90"/>
      <c r="SZ431" s="90"/>
      <c r="TA431" s="90"/>
      <c r="TB431" s="90"/>
      <c r="TC431" s="90"/>
      <c r="TD431" s="90"/>
      <c r="TE431" s="90"/>
      <c r="TF431" s="90"/>
      <c r="TG431" s="90"/>
      <c r="TH431" s="90"/>
      <c r="TI431" s="90"/>
      <c r="TJ431" s="90"/>
      <c r="TK431" s="90"/>
      <c r="TL431" s="90"/>
      <c r="TM431" s="90"/>
      <c r="TN431" s="90"/>
      <c r="TO431" s="90"/>
      <c r="TP431" s="90"/>
      <c r="TQ431" s="90"/>
      <c r="TR431" s="90"/>
      <c r="TS431" s="90"/>
      <c r="TT431" s="90"/>
      <c r="TU431" s="90"/>
      <c r="TV431" s="90"/>
      <c r="TW431" s="90"/>
      <c r="TX431" s="90"/>
      <c r="TY431" s="90"/>
      <c r="TZ431" s="90"/>
      <c r="UA431" s="90"/>
      <c r="UB431" s="90"/>
      <c r="UC431" s="90"/>
      <c r="UD431" s="90"/>
      <c r="UE431" s="90"/>
      <c r="UF431" s="90"/>
      <c r="UG431" s="90"/>
      <c r="UH431" s="90"/>
      <c r="UI431" s="90"/>
      <c r="UJ431" s="90"/>
      <c r="UK431" s="90"/>
      <c r="UL431" s="90"/>
      <c r="UM431" s="90"/>
      <c r="UN431" s="90"/>
      <c r="UO431" s="90"/>
      <c r="UP431" s="90"/>
      <c r="UQ431" s="90"/>
      <c r="UR431" s="90"/>
      <c r="US431" s="90"/>
      <c r="UT431" s="90"/>
      <c r="UU431" s="90"/>
      <c r="UV431" s="90"/>
      <c r="UW431" s="90"/>
      <c r="UX431" s="90"/>
      <c r="UY431" s="90"/>
      <c r="UZ431" s="90"/>
      <c r="VA431" s="90"/>
      <c r="VB431" s="90"/>
      <c r="VC431" s="90"/>
      <c r="VD431" s="90"/>
      <c r="VE431" s="90"/>
      <c r="VF431" s="90"/>
      <c r="VG431" s="90"/>
      <c r="VH431" s="90"/>
      <c r="VI431" s="90"/>
      <c r="VJ431" s="90"/>
      <c r="VK431" s="90"/>
      <c r="VL431" s="90"/>
      <c r="VM431" s="90"/>
      <c r="VN431" s="90"/>
      <c r="VO431" s="90"/>
      <c r="VP431" s="90"/>
      <c r="VQ431" s="90"/>
      <c r="VR431" s="90"/>
      <c r="VS431" s="90"/>
      <c r="VT431" s="90"/>
      <c r="VU431" s="90"/>
      <c r="VV431" s="90"/>
      <c r="VW431" s="90"/>
      <c r="VX431" s="90"/>
      <c r="VY431" s="90"/>
      <c r="VZ431" s="90"/>
      <c r="WA431" s="90"/>
      <c r="WB431" s="90"/>
      <c r="WC431" s="90"/>
      <c r="WD431" s="90"/>
      <c r="WE431" s="90"/>
      <c r="WF431" s="90"/>
      <c r="WG431" s="90"/>
      <c r="WH431" s="90"/>
      <c r="WI431" s="90"/>
      <c r="WJ431" s="90"/>
      <c r="WK431" s="90"/>
      <c r="WL431" s="90"/>
      <c r="WM431" s="90"/>
      <c r="WN431" s="90"/>
      <c r="WO431" s="90"/>
      <c r="WP431" s="90"/>
      <c r="WQ431" s="90"/>
      <c r="WR431" s="90"/>
      <c r="WS431" s="90"/>
      <c r="WT431" s="90"/>
      <c r="WU431" s="90"/>
      <c r="WV431" s="90"/>
      <c r="WW431" s="90"/>
      <c r="WX431" s="90"/>
      <c r="WY431" s="90"/>
      <c r="WZ431" s="90"/>
      <c r="XA431" s="90"/>
      <c r="XB431" s="90"/>
      <c r="XC431" s="90"/>
      <c r="XD431" s="90"/>
      <c r="XE431" s="90"/>
      <c r="XF431" s="90"/>
      <c r="XG431" s="90"/>
      <c r="XH431" s="90"/>
      <c r="XI431" s="90"/>
      <c r="XJ431" s="90"/>
      <c r="XK431" s="90"/>
      <c r="XL431" s="90"/>
      <c r="XM431" s="90"/>
      <c r="XN431" s="90"/>
      <c r="XO431" s="90"/>
      <c r="XP431" s="90"/>
      <c r="XQ431" s="90"/>
      <c r="XR431" s="90"/>
      <c r="XS431" s="90"/>
      <c r="XT431" s="90"/>
      <c r="XU431" s="90"/>
      <c r="XV431" s="90"/>
      <c r="XW431" s="90"/>
      <c r="XX431" s="90"/>
      <c r="XY431" s="90"/>
      <c r="XZ431" s="90"/>
      <c r="YA431" s="90"/>
      <c r="YB431" s="90"/>
      <c r="YC431" s="90"/>
      <c r="YD431" s="90"/>
      <c r="YE431" s="90"/>
      <c r="YF431" s="90"/>
      <c r="YG431" s="90"/>
      <c r="YH431" s="90"/>
      <c r="YI431" s="90"/>
      <c r="YJ431" s="90"/>
      <c r="YK431" s="90"/>
      <c r="YL431" s="90"/>
      <c r="YM431" s="90"/>
      <c r="YN431" s="90"/>
      <c r="YO431" s="90"/>
      <c r="YP431" s="90"/>
      <c r="YQ431" s="90"/>
      <c r="YR431" s="90"/>
      <c r="YS431" s="90"/>
      <c r="YT431" s="90"/>
      <c r="YU431" s="90"/>
      <c r="YV431" s="90"/>
      <c r="YW431" s="90"/>
      <c r="YX431" s="90"/>
      <c r="YY431" s="90"/>
      <c r="YZ431" s="90"/>
      <c r="ZA431" s="90"/>
      <c r="ZB431" s="90"/>
      <c r="ZC431" s="90"/>
      <c r="ZD431" s="90"/>
      <c r="ZE431" s="90"/>
      <c r="ZF431" s="90"/>
      <c r="ZG431" s="90"/>
      <c r="ZH431" s="90"/>
      <c r="ZI431" s="90"/>
      <c r="ZJ431" s="90"/>
      <c r="ZK431" s="90"/>
      <c r="ZL431" s="90"/>
      <c r="ZM431" s="90"/>
      <c r="ZN431" s="90"/>
      <c r="ZO431" s="90"/>
      <c r="ZP431" s="90"/>
      <c r="ZQ431" s="90"/>
      <c r="ZR431" s="90"/>
      <c r="ZS431" s="90"/>
      <c r="ZT431" s="90"/>
      <c r="ZU431" s="90"/>
      <c r="ZV431" s="90"/>
      <c r="ZW431" s="90"/>
      <c r="ZX431" s="90"/>
      <c r="ZY431" s="90"/>
      <c r="ZZ431" s="90"/>
      <c r="AAA431" s="90"/>
      <c r="AAB431" s="90"/>
      <c r="AAC431" s="90"/>
      <c r="AAD431" s="90"/>
      <c r="AAE431" s="90"/>
      <c r="AAF431" s="90"/>
      <c r="AAG431" s="90"/>
      <c r="AAH431" s="90"/>
      <c r="AAI431" s="90"/>
      <c r="AAJ431" s="90"/>
      <c r="AAK431" s="90"/>
      <c r="AAL431" s="90"/>
      <c r="AAM431" s="90"/>
      <c r="AAN431" s="90"/>
      <c r="AAO431" s="90"/>
      <c r="AAP431" s="90"/>
      <c r="AAQ431" s="90"/>
      <c r="AAR431" s="90"/>
      <c r="AAS431" s="90"/>
      <c r="AAT431" s="90"/>
      <c r="AAU431" s="90"/>
      <c r="AAV431" s="90"/>
      <c r="AAW431" s="90"/>
      <c r="AAX431" s="90"/>
      <c r="AAY431" s="90"/>
      <c r="AAZ431" s="90"/>
      <c r="ABA431" s="90"/>
      <c r="ABB431" s="90"/>
      <c r="ABC431" s="90"/>
      <c r="ABD431" s="90"/>
      <c r="ABE431" s="90"/>
      <c r="ABF431" s="90"/>
      <c r="ABG431" s="90"/>
      <c r="ABH431" s="90"/>
      <c r="ABI431" s="90"/>
      <c r="ABJ431" s="90"/>
      <c r="ABK431" s="90"/>
      <c r="ABL431" s="90"/>
      <c r="ABM431" s="90"/>
      <c r="ABN431" s="90"/>
      <c r="ABO431" s="90"/>
      <c r="ABP431" s="90"/>
      <c r="ABQ431" s="90"/>
      <c r="ABR431" s="90"/>
      <c r="ABS431" s="90"/>
      <c r="ABT431" s="90"/>
      <c r="ABU431" s="90"/>
      <c r="ABV431" s="90"/>
      <c r="ABW431" s="90"/>
      <c r="ABX431" s="90"/>
      <c r="ABY431" s="90"/>
      <c r="ABZ431" s="90"/>
      <c r="ACA431" s="90"/>
      <c r="ACB431" s="90"/>
      <c r="ACC431" s="90"/>
      <c r="ACD431" s="90"/>
      <c r="ACE431" s="90"/>
      <c r="ACF431" s="90"/>
      <c r="ACG431" s="90"/>
      <c r="ACH431" s="90"/>
      <c r="ACI431" s="90"/>
      <c r="ACJ431" s="90"/>
      <c r="ACK431" s="90"/>
      <c r="ACL431" s="90"/>
      <c r="ACM431" s="90"/>
      <c r="ACN431" s="90"/>
      <c r="ACO431" s="90"/>
      <c r="ACP431" s="90"/>
      <c r="ACQ431" s="90"/>
      <c r="ACR431" s="90"/>
      <c r="ACS431" s="90"/>
      <c r="ACT431" s="90"/>
      <c r="ACU431" s="90"/>
      <c r="ACV431" s="90"/>
      <c r="ACW431" s="90"/>
      <c r="ACX431" s="90"/>
      <c r="ACY431" s="90"/>
      <c r="ACZ431" s="90"/>
      <c r="ADA431" s="90"/>
      <c r="ADB431" s="90"/>
      <c r="ADC431" s="90"/>
      <c r="ADD431" s="90"/>
      <c r="ADE431" s="90"/>
      <c r="ADF431" s="90"/>
      <c r="ADG431" s="90"/>
      <c r="ADH431" s="90"/>
      <c r="ADI431" s="90"/>
      <c r="ADJ431" s="90"/>
      <c r="ADK431" s="90"/>
      <c r="ADL431" s="90"/>
      <c r="ADM431" s="90"/>
      <c r="ADN431" s="90"/>
      <c r="ADO431" s="90"/>
      <c r="ADP431" s="90"/>
      <c r="ADQ431" s="90"/>
      <c r="ADR431" s="90"/>
      <c r="ADS431" s="90"/>
      <c r="ADT431" s="90"/>
      <c r="ADU431" s="90"/>
      <c r="ADV431" s="90"/>
      <c r="ADW431" s="90"/>
      <c r="ADX431" s="90"/>
      <c r="ADY431" s="90"/>
      <c r="ADZ431" s="90"/>
      <c r="AEA431" s="90"/>
      <c r="AEB431" s="90"/>
      <c r="AEC431" s="90"/>
      <c r="AED431" s="90"/>
      <c r="AEE431" s="90"/>
      <c r="AEF431" s="90"/>
      <c r="AEG431" s="90"/>
      <c r="AEH431" s="90"/>
      <c r="AEI431" s="90"/>
      <c r="AEJ431" s="90"/>
      <c r="AEK431" s="90"/>
      <c r="AEL431" s="90"/>
      <c r="AEM431" s="90"/>
      <c r="AEN431" s="90"/>
      <c r="AEO431" s="90"/>
      <c r="AEP431" s="90"/>
      <c r="AEQ431" s="90"/>
      <c r="AER431" s="90"/>
      <c r="AES431" s="90"/>
      <c r="AET431" s="90"/>
      <c r="AEU431" s="90"/>
      <c r="AEV431" s="90"/>
      <c r="AEW431" s="90"/>
      <c r="AEX431" s="90"/>
      <c r="AEY431" s="90"/>
      <c r="AEZ431" s="90"/>
      <c r="AFA431" s="90"/>
      <c r="AFB431" s="90"/>
      <c r="AFC431" s="90"/>
      <c r="AFD431" s="90"/>
      <c r="AFE431" s="90"/>
      <c r="AFF431" s="90"/>
      <c r="AFG431" s="90"/>
      <c r="AFH431" s="90"/>
      <c r="AFI431" s="90"/>
      <c r="AFJ431" s="90"/>
      <c r="AFK431" s="90"/>
      <c r="AFL431" s="90"/>
      <c r="AFM431" s="90"/>
      <c r="AFN431" s="90"/>
      <c r="AFO431" s="90"/>
      <c r="AFP431" s="90"/>
      <c r="AFQ431" s="90"/>
      <c r="AFR431" s="90"/>
      <c r="AFS431" s="90"/>
      <c r="AFT431" s="90"/>
      <c r="AFU431" s="90"/>
      <c r="AFV431" s="90"/>
      <c r="AFW431" s="90"/>
      <c r="AFX431" s="90"/>
      <c r="AFY431" s="90"/>
      <c r="AFZ431" s="90"/>
      <c r="AGA431" s="90"/>
      <c r="AGB431" s="90"/>
      <c r="AGC431" s="90"/>
      <c r="AGD431" s="90"/>
      <c r="AGE431" s="90"/>
      <c r="AGF431" s="90"/>
      <c r="AGG431" s="90"/>
      <c r="AGH431" s="90"/>
      <c r="AGI431" s="90"/>
      <c r="AGJ431" s="90"/>
      <c r="AGK431" s="90"/>
      <c r="AGL431" s="90"/>
      <c r="AGM431" s="90"/>
      <c r="AGN431" s="90"/>
      <c r="AGO431" s="90"/>
      <c r="AGP431" s="90"/>
      <c r="AGQ431" s="90"/>
      <c r="AGR431" s="90"/>
      <c r="AGS431" s="90"/>
      <c r="AGT431" s="90"/>
      <c r="AGU431" s="90"/>
      <c r="AGV431" s="90"/>
      <c r="AGW431" s="90"/>
      <c r="AGX431" s="90"/>
      <c r="AGY431" s="90"/>
      <c r="AGZ431" s="90"/>
      <c r="AHA431" s="90"/>
      <c r="AHB431" s="90"/>
      <c r="AHC431" s="90"/>
      <c r="AHD431" s="90"/>
      <c r="AHE431" s="90"/>
      <c r="AHF431" s="90"/>
      <c r="AHG431" s="90"/>
      <c r="AHH431" s="90"/>
      <c r="AHI431" s="90"/>
      <c r="AHJ431" s="90"/>
      <c r="AHK431" s="90"/>
      <c r="AHL431" s="90"/>
      <c r="AHM431" s="90"/>
      <c r="AHN431" s="90"/>
      <c r="AHO431" s="90"/>
      <c r="AHP431" s="90"/>
      <c r="AHQ431" s="90"/>
      <c r="AHR431" s="90"/>
      <c r="AHS431" s="90"/>
      <c r="AHT431" s="90"/>
      <c r="AHU431" s="90"/>
      <c r="AHV431" s="90"/>
      <c r="AHW431" s="90"/>
      <c r="AHX431" s="90"/>
      <c r="AHY431" s="90"/>
      <c r="AHZ431" s="90"/>
      <c r="AIA431" s="90"/>
      <c r="AIB431" s="90"/>
      <c r="AIC431" s="90"/>
      <c r="AID431" s="90"/>
      <c r="AIE431" s="90"/>
      <c r="AIF431" s="90"/>
      <c r="AIG431" s="90"/>
      <c r="AIH431" s="90"/>
      <c r="AII431" s="90"/>
      <c r="AIJ431" s="90"/>
      <c r="AIK431" s="90"/>
      <c r="AIL431" s="90"/>
      <c r="AIM431" s="90"/>
      <c r="AIN431" s="90"/>
      <c r="AIO431" s="90"/>
      <c r="AIP431" s="90"/>
      <c r="AIQ431" s="90"/>
      <c r="AIR431" s="90"/>
      <c r="AIS431" s="90"/>
      <c r="AIT431" s="90"/>
      <c r="AIU431" s="90"/>
      <c r="AIV431" s="90"/>
      <c r="AIW431" s="90"/>
      <c r="AIX431" s="90"/>
      <c r="AIY431" s="90"/>
      <c r="AIZ431" s="90"/>
      <c r="AJA431" s="90"/>
      <c r="AJB431" s="90"/>
      <c r="AJC431" s="90"/>
      <c r="AJD431" s="90"/>
      <c r="AJE431" s="90"/>
      <c r="AJF431" s="90"/>
      <c r="AJG431" s="90"/>
      <c r="AJH431" s="90"/>
      <c r="AJI431" s="90"/>
      <c r="AJJ431" s="90"/>
      <c r="AJK431" s="90"/>
      <c r="AJL431" s="90"/>
      <c r="AJM431" s="90"/>
      <c r="AJN431" s="90"/>
      <c r="AJO431" s="90"/>
      <c r="AJP431" s="90"/>
      <c r="AJQ431" s="90"/>
      <c r="AJR431" s="90"/>
      <c r="AJS431" s="90"/>
      <c r="AJT431" s="90"/>
      <c r="AJU431" s="90"/>
      <c r="AJV431" s="90"/>
      <c r="AJW431" s="90"/>
      <c r="AJX431" s="90"/>
      <c r="AJY431" s="90"/>
      <c r="AJZ431" s="90"/>
      <c r="AKA431" s="90"/>
      <c r="AKB431" s="90"/>
      <c r="AKC431" s="90"/>
      <c r="AKD431" s="90"/>
      <c r="AKE431" s="90"/>
      <c r="AKF431" s="90"/>
      <c r="AKG431" s="90"/>
      <c r="AKH431" s="90"/>
      <c r="AKI431" s="90"/>
      <c r="AKJ431" s="90"/>
      <c r="AKK431" s="90"/>
      <c r="AKL431" s="90"/>
      <c r="AKM431" s="90"/>
      <c r="AKN431" s="90"/>
      <c r="AKO431" s="90"/>
      <c r="AKP431" s="90"/>
      <c r="AKQ431" s="90"/>
      <c r="AKR431" s="90"/>
      <c r="AKS431" s="90"/>
      <c r="AKT431" s="90"/>
      <c r="AKU431" s="90"/>
      <c r="AKV431" s="90"/>
      <c r="AKW431" s="90"/>
      <c r="AKX431" s="90"/>
      <c r="AKY431" s="90"/>
      <c r="AKZ431" s="90"/>
      <c r="ALA431" s="90"/>
      <c r="ALB431" s="90"/>
      <c r="ALC431" s="90"/>
      <c r="ALD431" s="90"/>
      <c r="ALE431" s="90"/>
      <c r="ALF431" s="90"/>
      <c r="ALG431" s="90"/>
      <c r="ALH431" s="90"/>
      <c r="ALI431" s="90"/>
      <c r="ALJ431" s="90"/>
      <c r="ALK431" s="90"/>
      <c r="ALL431" s="90"/>
      <c r="ALM431" s="90"/>
      <c r="ALN431" s="90"/>
      <c r="ALO431" s="90"/>
      <c r="ALP431" s="90"/>
      <c r="ALQ431" s="90"/>
      <c r="ALR431" s="90"/>
      <c r="ALS431" s="90"/>
      <c r="ALT431" s="90"/>
      <c r="ALU431" s="90"/>
      <c r="ALV431" s="90"/>
      <c r="ALW431" s="90"/>
      <c r="ALX431" s="90"/>
      <c r="ALY431" s="90"/>
      <c r="ALZ431" s="90"/>
      <c r="AMA431" s="90"/>
      <c r="AMB431" s="90"/>
      <c r="AMC431" s="90"/>
      <c r="AMD431" s="90"/>
      <c r="AME431" s="90"/>
      <c r="AMF431" s="90"/>
      <c r="AMG431" s="90"/>
      <c r="AMH431" s="90"/>
    </row>
    <row r="432" spans="1:1022" ht="65.099999999999994" customHeight="1" x14ac:dyDescent="0.3">
      <c r="A432" s="430">
        <v>140</v>
      </c>
      <c r="B432" s="433" t="s">
        <v>712</v>
      </c>
      <c r="C432" s="367"/>
      <c r="D432" s="433" t="s">
        <v>268</v>
      </c>
      <c r="E432" s="433" t="s">
        <v>269</v>
      </c>
      <c r="F432" s="401"/>
      <c r="G432" s="424"/>
      <c r="H432" s="368"/>
      <c r="I432" s="425"/>
      <c r="J432" s="136" t="s">
        <v>735</v>
      </c>
      <c r="K432" s="137" t="s">
        <v>2095</v>
      </c>
      <c r="L432" s="425"/>
      <c r="M432" s="425"/>
      <c r="N432" s="426"/>
      <c r="O432" s="369"/>
      <c r="P432" s="391"/>
      <c r="Q432" s="385"/>
      <c r="R432" s="393"/>
      <c r="S432" s="394"/>
      <c r="T432" s="385"/>
      <c r="U432" s="404"/>
      <c r="V432" s="136" t="s">
        <v>112</v>
      </c>
      <c r="W432" s="116" t="s">
        <v>957</v>
      </c>
      <c r="X432" s="117" t="s">
        <v>2096</v>
      </c>
      <c r="Y432" s="145" t="s">
        <v>281</v>
      </c>
      <c r="Z432" s="134" t="s">
        <v>830</v>
      </c>
      <c r="AA432" s="120" t="str">
        <f t="shared" si="454"/>
        <v>Probabilidad</v>
      </c>
      <c r="AB432" s="121" t="s">
        <v>740</v>
      </c>
      <c r="AC432" s="121" t="s">
        <v>728</v>
      </c>
      <c r="AD432" s="122" t="str">
        <f t="shared" si="452"/>
        <v>30%</v>
      </c>
      <c r="AE432" s="121" t="s">
        <v>729</v>
      </c>
      <c r="AF432" s="121" t="s">
        <v>730</v>
      </c>
      <c r="AG432" s="121" t="s">
        <v>731</v>
      </c>
      <c r="AH432" s="123">
        <f>IFERROR(IF(AND(AA431="Probabilidad",AA432="Probabilidad"),(AI431-(+AI431*AD432)),IF(AND(AA432="Probabilidad",AA431="Impacto"),(AI431-(+AI431*AD432)),IF(AA432="Impacto",AI431,""))),"")</f>
        <v>0.33599999999999997</v>
      </c>
      <c r="AI432" s="122">
        <f t="shared" si="453"/>
        <v>0.33599999999999997</v>
      </c>
      <c r="AJ432" s="387"/>
      <c r="AK432" s="388"/>
      <c r="AL432" s="124">
        <f t="shared" ref="AL432:AL495" si="593">IFERROR(IF(AND(AA431="Impacto",AA432="Impacto"),(AL431-(+AL431*AD432)),IF(AND(AA432="Impacto",AA431="Probabilidad"),(AL431-(+AL431*AD432)),IF(AA432="Probabilidad",AL431,""))),"")</f>
        <v>0.6</v>
      </c>
      <c r="AM432" s="389"/>
      <c r="AN432" s="388"/>
      <c r="AO432" s="384"/>
      <c r="AP432" s="367"/>
      <c r="AQ432" s="120" t="s">
        <v>118</v>
      </c>
      <c r="AR432" s="134" t="s">
        <v>94</v>
      </c>
      <c r="AS432" s="134" t="s">
        <v>94</v>
      </c>
      <c r="AT432" s="134" t="s">
        <v>94</v>
      </c>
      <c r="AU432" s="134" t="s">
        <v>94</v>
      </c>
      <c r="AV432" s="402"/>
      <c r="AW432" s="142" t="s">
        <v>112</v>
      </c>
      <c r="AX432" s="264" t="s">
        <v>2866</v>
      </c>
      <c r="AY432" s="265" t="s">
        <v>2909</v>
      </c>
      <c r="AZ432" s="265" t="s">
        <v>2907</v>
      </c>
      <c r="BA432" s="143" t="s">
        <v>118</v>
      </c>
      <c r="BB432" s="128"/>
      <c r="BC432" s="128"/>
      <c r="BD432" s="128"/>
      <c r="BE432" s="373"/>
      <c r="BF432" s="374"/>
      <c r="BG432" s="374"/>
      <c r="BH432" s="131"/>
      <c r="BI432" s="90"/>
    </row>
    <row r="433" spans="1:1022" ht="65.099999999999994" customHeight="1" x14ac:dyDescent="0.3">
      <c r="A433" s="430">
        <v>140</v>
      </c>
      <c r="B433" s="433" t="s">
        <v>712</v>
      </c>
      <c r="C433" s="367"/>
      <c r="D433" s="433" t="s">
        <v>268</v>
      </c>
      <c r="E433" s="433" t="s">
        <v>269</v>
      </c>
      <c r="F433" s="401"/>
      <c r="G433" s="424"/>
      <c r="H433" s="368"/>
      <c r="I433" s="425"/>
      <c r="J433" s="136" t="s">
        <v>741</v>
      </c>
      <c r="K433" s="137" t="s">
        <v>2097</v>
      </c>
      <c r="L433" s="425"/>
      <c r="M433" s="425"/>
      <c r="N433" s="426"/>
      <c r="O433" s="369"/>
      <c r="P433" s="391"/>
      <c r="Q433" s="385"/>
      <c r="R433" s="393"/>
      <c r="S433" s="394"/>
      <c r="T433" s="385"/>
      <c r="U433" s="404"/>
      <c r="V433" s="136" t="s">
        <v>124</v>
      </c>
      <c r="W433" s="116" t="s">
        <v>899</v>
      </c>
      <c r="X433" s="117" t="s">
        <v>900</v>
      </c>
      <c r="Y433" s="118" t="s">
        <v>281</v>
      </c>
      <c r="Z433" s="134" t="s">
        <v>830</v>
      </c>
      <c r="AA433" s="120" t="str">
        <f t="shared" si="454"/>
        <v>Probabilidad</v>
      </c>
      <c r="AB433" s="121" t="s">
        <v>740</v>
      </c>
      <c r="AC433" s="121" t="s">
        <v>728</v>
      </c>
      <c r="AD433" s="122" t="str">
        <f t="shared" si="452"/>
        <v>30%</v>
      </c>
      <c r="AE433" s="121" t="s">
        <v>729</v>
      </c>
      <c r="AF433" s="121" t="s">
        <v>730</v>
      </c>
      <c r="AG433" s="121" t="s">
        <v>731</v>
      </c>
      <c r="AH433" s="123">
        <f t="shared" ref="AH433:AH437" si="594">IFERROR(IF(AND(AA432="Probabilidad",AA433="Probabilidad"),(AI432-(+AI432*AD433)),IF(AND(AA433="Probabilidad",AA432="Impacto"),(AI432-(+AI432*AD433)),IF(AA433="Impacto",AI432,""))),"")</f>
        <v>0.23519999999999996</v>
      </c>
      <c r="AI433" s="122">
        <f t="shared" si="453"/>
        <v>0.23519999999999996</v>
      </c>
      <c r="AJ433" s="387"/>
      <c r="AK433" s="388"/>
      <c r="AL433" s="124">
        <f t="shared" si="593"/>
        <v>0.6</v>
      </c>
      <c r="AM433" s="389"/>
      <c r="AN433" s="388"/>
      <c r="AO433" s="384"/>
      <c r="AP433" s="367"/>
      <c r="AQ433" s="120" t="s">
        <v>128</v>
      </c>
      <c r="AR433" s="134" t="s">
        <v>94</v>
      </c>
      <c r="AS433" s="134" t="s">
        <v>94</v>
      </c>
      <c r="AT433" s="134" t="s">
        <v>94</v>
      </c>
      <c r="AU433" s="134" t="s">
        <v>94</v>
      </c>
      <c r="AV433" s="402"/>
      <c r="AW433" s="142" t="s">
        <v>124</v>
      </c>
      <c r="AX433" s="264" t="s">
        <v>2866</v>
      </c>
      <c r="AY433" s="265" t="s">
        <v>2908</v>
      </c>
      <c r="AZ433" s="265" t="s">
        <v>2907</v>
      </c>
      <c r="BA433" s="143" t="s">
        <v>128</v>
      </c>
      <c r="BB433" s="128"/>
      <c r="BC433" s="128"/>
      <c r="BD433" s="128"/>
      <c r="BE433" s="373"/>
      <c r="BF433" s="374"/>
      <c r="BG433" s="374"/>
      <c r="BH433" s="131"/>
      <c r="BI433" s="90"/>
    </row>
    <row r="434" spans="1:1022" ht="65.099999999999994" customHeight="1" x14ac:dyDescent="0.3">
      <c r="A434" s="430">
        <v>140</v>
      </c>
      <c r="B434" s="433" t="s">
        <v>712</v>
      </c>
      <c r="C434" s="367"/>
      <c r="D434" s="433" t="s">
        <v>268</v>
      </c>
      <c r="E434" s="433" t="s">
        <v>269</v>
      </c>
      <c r="F434" s="401"/>
      <c r="G434" s="424"/>
      <c r="H434" s="368"/>
      <c r="I434" s="425"/>
      <c r="J434" s="136" t="s">
        <v>749</v>
      </c>
      <c r="K434" s="137" t="s">
        <v>2098</v>
      </c>
      <c r="L434" s="425"/>
      <c r="M434" s="425"/>
      <c r="N434" s="426"/>
      <c r="O434" s="369"/>
      <c r="P434" s="391"/>
      <c r="Q434" s="385"/>
      <c r="R434" s="393"/>
      <c r="S434" s="394"/>
      <c r="T434" s="385"/>
      <c r="U434" s="404"/>
      <c r="V434" s="136" t="s">
        <v>131</v>
      </c>
      <c r="W434" s="116" t="s">
        <v>2099</v>
      </c>
      <c r="X434" s="117" t="s">
        <v>2100</v>
      </c>
      <c r="Y434" s="145" t="s">
        <v>2101</v>
      </c>
      <c r="Z434" s="134" t="s">
        <v>2102</v>
      </c>
      <c r="AA434" s="120" t="str">
        <f t="shared" si="454"/>
        <v>Impacto</v>
      </c>
      <c r="AB434" s="121" t="s">
        <v>808</v>
      </c>
      <c r="AC434" s="121" t="s">
        <v>728</v>
      </c>
      <c r="AD434" s="122" t="str">
        <f t="shared" si="452"/>
        <v>25%</v>
      </c>
      <c r="AE434" s="121" t="s">
        <v>729</v>
      </c>
      <c r="AF434" s="121" t="s">
        <v>730</v>
      </c>
      <c r="AG434" s="121" t="s">
        <v>731</v>
      </c>
      <c r="AH434" s="123">
        <f t="shared" si="594"/>
        <v>0.23519999999999996</v>
      </c>
      <c r="AI434" s="122">
        <f t="shared" si="453"/>
        <v>0.23519999999999996</v>
      </c>
      <c r="AJ434" s="387"/>
      <c r="AK434" s="388"/>
      <c r="AL434" s="124">
        <f t="shared" si="593"/>
        <v>0.44999999999999996</v>
      </c>
      <c r="AM434" s="389"/>
      <c r="AN434" s="388"/>
      <c r="AO434" s="384"/>
      <c r="AP434" s="367"/>
      <c r="AQ434" s="120" t="s">
        <v>136</v>
      </c>
      <c r="AR434" s="134" t="s">
        <v>2103</v>
      </c>
      <c r="AS434" s="134" t="s">
        <v>2104</v>
      </c>
      <c r="AT434" s="134" t="s">
        <v>94</v>
      </c>
      <c r="AU434" s="134" t="s">
        <v>94</v>
      </c>
      <c r="AV434" s="402"/>
      <c r="AW434" s="142" t="s">
        <v>131</v>
      </c>
      <c r="AX434" s="128" t="s">
        <v>2866</v>
      </c>
      <c r="AY434" s="266" t="s">
        <v>3843</v>
      </c>
      <c r="AZ434" s="265" t="s">
        <v>3844</v>
      </c>
      <c r="BA434" s="143" t="s">
        <v>136</v>
      </c>
      <c r="BB434" s="264" t="s">
        <v>2866</v>
      </c>
      <c r="BC434" s="300" t="s">
        <v>3777</v>
      </c>
      <c r="BD434" s="300" t="s">
        <v>2907</v>
      </c>
      <c r="BE434" s="373"/>
      <c r="BF434" s="374"/>
      <c r="BG434" s="374"/>
      <c r="BH434" s="131"/>
      <c r="BI434" s="90"/>
    </row>
    <row r="435" spans="1:1022" ht="117" customHeight="1" x14ac:dyDescent="0.3">
      <c r="A435" s="430">
        <v>140</v>
      </c>
      <c r="B435" s="433" t="s">
        <v>712</v>
      </c>
      <c r="C435" s="367"/>
      <c r="D435" s="433" t="s">
        <v>268</v>
      </c>
      <c r="E435" s="433" t="s">
        <v>269</v>
      </c>
      <c r="F435" s="401"/>
      <c r="G435" s="424"/>
      <c r="H435" s="368"/>
      <c r="I435" s="425"/>
      <c r="J435" s="136" t="s">
        <v>756</v>
      </c>
      <c r="K435" s="181" t="s">
        <v>2105</v>
      </c>
      <c r="L435" s="425"/>
      <c r="M435" s="425"/>
      <c r="N435" s="426"/>
      <c r="O435" s="369"/>
      <c r="P435" s="391"/>
      <c r="Q435" s="385"/>
      <c r="R435" s="393"/>
      <c r="S435" s="394"/>
      <c r="T435" s="385"/>
      <c r="U435" s="404"/>
      <c r="V435" s="136" t="s">
        <v>139</v>
      </c>
      <c r="W435" s="116" t="s">
        <v>2106</v>
      </c>
      <c r="X435" s="117" t="s">
        <v>2107</v>
      </c>
      <c r="Y435" s="145" t="s">
        <v>775</v>
      </c>
      <c r="Z435" s="134" t="s">
        <v>2108</v>
      </c>
      <c r="AA435" s="120" t="str">
        <f t="shared" si="454"/>
        <v>Impacto</v>
      </c>
      <c r="AB435" s="121" t="s">
        <v>808</v>
      </c>
      <c r="AC435" s="121" t="s">
        <v>728</v>
      </c>
      <c r="AD435" s="122" t="str">
        <f t="shared" si="452"/>
        <v>25%</v>
      </c>
      <c r="AE435" s="121" t="s">
        <v>729</v>
      </c>
      <c r="AF435" s="121" t="s">
        <v>730</v>
      </c>
      <c r="AG435" s="121" t="s">
        <v>731</v>
      </c>
      <c r="AH435" s="123">
        <f t="shared" si="594"/>
        <v>0.23519999999999996</v>
      </c>
      <c r="AI435" s="122">
        <f t="shared" si="453"/>
        <v>0.23519999999999996</v>
      </c>
      <c r="AJ435" s="387"/>
      <c r="AK435" s="388"/>
      <c r="AL435" s="124">
        <f t="shared" si="593"/>
        <v>0.33749999999999997</v>
      </c>
      <c r="AM435" s="389"/>
      <c r="AN435" s="388"/>
      <c r="AO435" s="384"/>
      <c r="AP435" s="367"/>
      <c r="AQ435" s="120" t="s">
        <v>145</v>
      </c>
      <c r="AR435" s="134" t="s">
        <v>94</v>
      </c>
      <c r="AS435" s="134" t="s">
        <v>94</v>
      </c>
      <c r="AT435" s="134" t="s">
        <v>94</v>
      </c>
      <c r="AU435" s="134" t="s">
        <v>94</v>
      </c>
      <c r="AV435" s="402"/>
      <c r="AW435" s="142" t="s">
        <v>139</v>
      </c>
      <c r="AX435" s="264" t="s">
        <v>2866</v>
      </c>
      <c r="AY435" s="265" t="s">
        <v>3819</v>
      </c>
      <c r="AZ435" s="265" t="s">
        <v>3811</v>
      </c>
      <c r="BA435" s="143" t="s">
        <v>145</v>
      </c>
      <c r="BB435" s="128"/>
      <c r="BC435" s="128"/>
      <c r="BD435" s="128"/>
      <c r="BE435" s="373"/>
      <c r="BF435" s="374"/>
      <c r="BG435" s="374"/>
      <c r="BH435" s="131"/>
      <c r="BI435" s="90"/>
    </row>
    <row r="436" spans="1:1022" ht="108" customHeight="1" x14ac:dyDescent="0.3">
      <c r="A436" s="430">
        <v>140</v>
      </c>
      <c r="B436" s="433" t="s">
        <v>712</v>
      </c>
      <c r="C436" s="367"/>
      <c r="D436" s="433" t="s">
        <v>268</v>
      </c>
      <c r="E436" s="433" t="s">
        <v>269</v>
      </c>
      <c r="F436" s="401"/>
      <c r="G436" s="424"/>
      <c r="H436" s="368"/>
      <c r="I436" s="425"/>
      <c r="J436" s="136" t="s">
        <v>757</v>
      </c>
      <c r="K436" s="181"/>
      <c r="L436" s="425"/>
      <c r="M436" s="425"/>
      <c r="N436" s="426"/>
      <c r="O436" s="369"/>
      <c r="P436" s="391"/>
      <c r="Q436" s="385"/>
      <c r="R436" s="393"/>
      <c r="S436" s="394"/>
      <c r="T436" s="385"/>
      <c r="U436" s="404"/>
      <c r="V436" s="136" t="s">
        <v>150</v>
      </c>
      <c r="W436" s="116"/>
      <c r="X436" s="117"/>
      <c r="Y436" s="145"/>
      <c r="Z436" s="134"/>
      <c r="AA436" s="120" t="str">
        <f t="shared" si="454"/>
        <v/>
      </c>
      <c r="AB436" s="121"/>
      <c r="AC436" s="121"/>
      <c r="AD436" s="122" t="str">
        <f t="shared" si="452"/>
        <v/>
      </c>
      <c r="AE436" s="121"/>
      <c r="AF436" s="121"/>
      <c r="AG436" s="121"/>
      <c r="AH436" s="123" t="str">
        <f t="shared" si="594"/>
        <v/>
      </c>
      <c r="AI436" s="122" t="str">
        <f t="shared" si="453"/>
        <v/>
      </c>
      <c r="AJ436" s="387"/>
      <c r="AK436" s="388"/>
      <c r="AL436" s="124" t="str">
        <f t="shared" si="593"/>
        <v/>
      </c>
      <c r="AM436" s="389"/>
      <c r="AN436" s="388"/>
      <c r="AO436" s="384"/>
      <c r="AP436" s="367"/>
      <c r="AQ436" s="120" t="s">
        <v>155</v>
      </c>
      <c r="AR436" s="134"/>
      <c r="AS436" s="134"/>
      <c r="AT436" s="134"/>
      <c r="AU436" s="134"/>
      <c r="AV436" s="402"/>
      <c r="AW436" s="142" t="s">
        <v>150</v>
      </c>
      <c r="AX436" s="128"/>
      <c r="AY436" s="129"/>
      <c r="AZ436" s="130"/>
      <c r="BA436" s="143" t="s">
        <v>155</v>
      </c>
      <c r="BB436" s="128"/>
      <c r="BC436" s="128"/>
      <c r="BD436" s="128"/>
      <c r="BE436" s="373"/>
      <c r="BF436" s="374"/>
      <c r="BG436" s="374"/>
      <c r="BH436" s="131"/>
      <c r="BI436" s="90"/>
    </row>
    <row r="437" spans="1:1022" ht="73.349999999999994" customHeight="1" x14ac:dyDescent="0.3">
      <c r="A437" s="431">
        <v>140</v>
      </c>
      <c r="B437" s="434" t="s">
        <v>712</v>
      </c>
      <c r="C437" s="367"/>
      <c r="D437" s="434" t="s">
        <v>268</v>
      </c>
      <c r="E437" s="434" t="s">
        <v>269</v>
      </c>
      <c r="F437" s="401"/>
      <c r="G437" s="424"/>
      <c r="H437" s="368"/>
      <c r="I437" s="425"/>
      <c r="J437" s="136" t="s">
        <v>758</v>
      </c>
      <c r="K437" s="137"/>
      <c r="L437" s="425"/>
      <c r="M437" s="425"/>
      <c r="N437" s="426"/>
      <c r="O437" s="369"/>
      <c r="P437" s="392"/>
      <c r="Q437" s="385"/>
      <c r="R437" s="393"/>
      <c r="S437" s="394"/>
      <c r="T437" s="385"/>
      <c r="U437" s="405"/>
      <c r="V437" s="136" t="s">
        <v>161</v>
      </c>
      <c r="W437" s="116"/>
      <c r="X437" s="117"/>
      <c r="Y437" s="145"/>
      <c r="Z437" s="138"/>
      <c r="AA437" s="120" t="str">
        <f t="shared" si="454"/>
        <v/>
      </c>
      <c r="AB437" s="121"/>
      <c r="AC437" s="121"/>
      <c r="AD437" s="122" t="str">
        <f t="shared" si="452"/>
        <v/>
      </c>
      <c r="AE437" s="121"/>
      <c r="AF437" s="121"/>
      <c r="AG437" s="121"/>
      <c r="AH437" s="123" t="str">
        <f t="shared" si="594"/>
        <v/>
      </c>
      <c r="AI437" s="122" t="str">
        <f t="shared" si="453"/>
        <v/>
      </c>
      <c r="AJ437" s="387"/>
      <c r="AK437" s="388"/>
      <c r="AL437" s="124" t="str">
        <f t="shared" si="593"/>
        <v/>
      </c>
      <c r="AM437" s="389"/>
      <c r="AN437" s="388"/>
      <c r="AO437" s="384"/>
      <c r="AP437" s="367"/>
      <c r="AQ437" s="120" t="s">
        <v>162</v>
      </c>
      <c r="AR437" s="119"/>
      <c r="AS437" s="119"/>
      <c r="AT437" s="126"/>
      <c r="AU437" s="119"/>
      <c r="AV437" s="402"/>
      <c r="AW437" s="142" t="s">
        <v>161</v>
      </c>
      <c r="AX437" s="128"/>
      <c r="AY437" s="129"/>
      <c r="AZ437" s="130"/>
      <c r="BA437" s="143" t="s">
        <v>162</v>
      </c>
      <c r="BB437" s="128"/>
      <c r="BC437" s="128"/>
      <c r="BD437" s="128"/>
      <c r="BE437" s="373"/>
      <c r="BF437" s="374"/>
      <c r="BG437" s="374"/>
      <c r="BH437" s="131"/>
      <c r="BI437" s="90"/>
    </row>
    <row r="438" spans="1:1022" s="144" customFormat="1" ht="66" customHeight="1" x14ac:dyDescent="0.25">
      <c r="A438" s="429">
        <v>141</v>
      </c>
      <c r="B438" s="432" t="s">
        <v>712</v>
      </c>
      <c r="C438" s="367" t="s">
        <v>1969</v>
      </c>
      <c r="D438" s="432" t="s">
        <v>209</v>
      </c>
      <c r="E438" s="432" t="s">
        <v>1970</v>
      </c>
      <c r="F438" s="427" t="s">
        <v>1971</v>
      </c>
      <c r="G438" s="424" t="s">
        <v>1972</v>
      </c>
      <c r="H438" s="368" t="str">
        <f>IF(B438="Seguridad_Información","Posibilidad de "&amp;C438&amp;"con "&amp;M438&amp;" "&amp;"por"&amp;" "&amp;I438&amp;" "&amp;"debido a"&amp;" "&amp;L438,"Posibilidad de"&amp;" "&amp;M438&amp;" "&amp;"por"&amp;" "&amp;I438&amp;" debido a"&amp;" "&amp;L438)</f>
        <v>Posibilidad de Afectación Económica por fallas en la infraestructura tecnológica que soporte los servicios ofertados por TI debido a falta de capacidad técnica, operativa y de negocio</v>
      </c>
      <c r="I438" s="425" t="s">
        <v>2109</v>
      </c>
      <c r="J438" s="136" t="s">
        <v>717</v>
      </c>
      <c r="K438" s="137" t="s">
        <v>2110</v>
      </c>
      <c r="L438" s="425" t="s">
        <v>2111</v>
      </c>
      <c r="M438" s="502" t="s">
        <v>720</v>
      </c>
      <c r="N438" s="505" t="s">
        <v>2112</v>
      </c>
      <c r="O438" s="369" t="s">
        <v>722</v>
      </c>
      <c r="P438" s="390" t="str">
        <f>IF(OR($O438=[3]Tabla_Probabilidad!$D$30,$O438=[3]Tabla_Probabilidad!$D$32,$O438=[3]Tabla_Probabilidad!$J$32),"Muy Baja",IF(OR($O438=[3]Tabla_Probabilidad!$E$30,$O438=[3]Tabla_Probabilidad!$E$32,$O438=[3]Tabla_Probabilidad!$K$32),"Baja",IF(OR($O438=[3]Tabla_Probabilidad!$F$30,$O438=[3]Tabla_Probabilidad!$F$32,$O438=[3]Tabla_Probabilidad!$L$32),"Media",IF(OR($O438=[3]Tabla_Probabilidad!$G$30,$O438=[3]Tabla_Probabilidad!$G$32,$O438=[3]Tabla_Probabilidad!$M$32),"Alta",IF(OR($O438=[3]Tabla_Probabilidad!$H$30,$O438=[3]Tabla_Probabilidad!$H$32,$O438=[3]Tabla_Probabilidad!$N$32),"Muy Alta","")))))</f>
        <v>Media</v>
      </c>
      <c r="Q438" s="385">
        <f t="shared" ref="Q438" si="595">IF(P438="","",IF(P438="Muy Baja",0.2,IF(P438="Baja",0.4,IF(P438="Media",0.6,IF(P438="Alta",0.8,IF(P438="Muy Alta",1,))))))</f>
        <v>0.6</v>
      </c>
      <c r="R438" s="393" t="s">
        <v>723</v>
      </c>
      <c r="S438" s="394" t="str">
        <f>IF(OR($R438=[3]Tabla_Impacto!$D$24,$R438=[3]Tabla_Impacto!$D$27,$R438=[3]Tabla_Impacto!$J$24,$R438=[3]Tabla_Impacto!$P$26,$R438=[3]Tabla_Impacto!$V$26,$R438=[3]Tabla_Impacto!$AB$26),"Leve",IF(OR($R438=[3]Tabla_Impacto!$E$24,$R438=[3]Tabla_Impacto!$E$27,$R438=[3]Tabla_Impacto!$K$24,$R438=[3]Tabla_Impacto!$Q$26,$R438=[3]Tabla_Impacto!$W$26,$R438=[3]Tabla_Impacto!$AC$26),"Menor",IF(OR($R438=[3]Tabla_Impacto!$F$24,$R438=[3]Tabla_Impacto!$F$27,$R438=[3]Tabla_Impacto!$L$24,$R438=[3]Tabla_Impacto!$R$26,$R438=[3]Tabla_Impacto!$X$26,$R438=[3]Tabla_Impacto!$AD$26),"Moderado",IF(OR($R438=[3]Tabla_Impacto!$G$24,$R438=[3]Tabla_Impacto!$G$27,$R438=[3]Tabla_Impacto!$M$24,$R438=[3]Tabla_Impacto!$S$26,$R438=[3]Tabla_Impacto!$Y$26,$R438=[3]Tabla_Impacto!$AE$26),"Mayor",IF(OR($R438=[3]Tabla_Impacto!$H$24,$R438=[3]Tabla_Impacto!$H$27,$R438=[3]Tabla_Impacto!$N$24,$R438=[3]Tabla_Impacto!$T$26,$R438=[3]Tabla_Impacto!$Z$26,$R438=[3]Tabla_Impacto!$AF$26),"Catastrófico","")))))</f>
        <v>Moderado</v>
      </c>
      <c r="T438" s="385">
        <f t="shared" ref="T438" si="596">IF(S438="","",IF(S438="Leve",0.2,IF(S438="Menor",0.4,IF(S438="Moderado",0.6,IF(S438="Mayor",0.8,IF(S438="Catastrófico",1,))))))</f>
        <v>0.6</v>
      </c>
      <c r="U438" s="403" t="str">
        <f t="shared" ref="U438" si="597">IF(OR(AND(P438="Muy Baja",S438="Leve"),AND(P438="Muy Baja",S438="Menor"),AND(P438="Baja",S438="Leve")),"Bajo",IF(OR(AND(P438="Muy baja",S438="Moderado"),AND(P438="Baja",S438="Menor"),AND(P438="Baja",S438="Moderado"),AND(P438="Media",S438="Leve"),AND(P438="Media",S438="Menor"),AND(P438="Media",S438="Moderado"),AND(P438="Alta",S438="Leve"),AND(P438="Alta",S438="Menor")),"Moderado",IF(OR(AND(P438="Muy Baja",S438="Mayor"),AND(P438="Baja",S438="Mayor"),AND(P438="Media",S438="Mayor"),AND(P438="Alta",S438="Moderado"),AND(P438="Alta",S438="Mayor"),AND(P438="Muy Alta",S438="Leve"),AND(P438="Muy Alta",S438="Menor"),AND(P438="Muy Alta",S438="Moderado"),AND(P438="Muy Alta",S438="Mayor")),"Alto",IF(OR(AND(P438="Muy Baja",S438="Catastrófico"),AND(P438="Baja",S438="Catastrófico"),AND(P438="Media",S438="Catastrófico"),AND(P438="Alta",S438="Catastrófico"),AND(P438="Muy Alta",S438="Catastrófico")),"Extremo",""))))</f>
        <v>Moderado</v>
      </c>
      <c r="V438" s="136" t="s">
        <v>91</v>
      </c>
      <c r="W438" s="116" t="s">
        <v>2113</v>
      </c>
      <c r="X438" s="117" t="s">
        <v>2114</v>
      </c>
      <c r="Y438" s="118" t="s">
        <v>2000</v>
      </c>
      <c r="Z438" s="119" t="s">
        <v>913</v>
      </c>
      <c r="AA438" s="120" t="str">
        <f t="shared" si="454"/>
        <v>Probabilidad</v>
      </c>
      <c r="AB438" s="121" t="s">
        <v>727</v>
      </c>
      <c r="AC438" s="121" t="s">
        <v>728</v>
      </c>
      <c r="AD438" s="122" t="str">
        <f t="shared" si="452"/>
        <v>40%</v>
      </c>
      <c r="AE438" s="121" t="s">
        <v>729</v>
      </c>
      <c r="AF438" s="121" t="s">
        <v>730</v>
      </c>
      <c r="AG438" s="121" t="s">
        <v>731</v>
      </c>
      <c r="AH438" s="123">
        <f>IFERROR(IF(AA438="Probabilidad",(Q438-(+Q438*AD438)),IF(AA438="Impacto",Q438,"")),"")</f>
        <v>0.36</v>
      </c>
      <c r="AI438" s="122">
        <f t="shared" si="453"/>
        <v>0.36</v>
      </c>
      <c r="AJ438" s="387" t="str">
        <f t="shared" ref="AJ438" si="598">IFERROR(IF(AK438="","",IF(AK438&lt;=0.2,"Muy Baja",IF(AK438&lt;=0.4,"Baja",IF(AK438&lt;=0.6,"Media",IF(AK438&lt;=0.8,"Alta","Muy Alta"))))),"")</f>
        <v>Muy Baja</v>
      </c>
      <c r="AK438" s="388">
        <f t="shared" ref="AK438" si="599">IFERROR(LOOKUP(MAX(AI438:AI444)+1,(AI438:AI444)),"")</f>
        <v>1.9439999999999999E-2</v>
      </c>
      <c r="AL438" s="124">
        <f>IFERROR(IF(AA438="Impacto",(T438-(+T438*AD438)),IF(AA438="Probabilidad",T438,"")),"")</f>
        <v>0.6</v>
      </c>
      <c r="AM438" s="389" t="str">
        <f t="shared" ref="AM438" si="600">IFERROR(IF(AN438="","",IF(AN438&lt;=0.2,"Leve",IF(AN438&lt;=0.4,"Menor",IF(AN438&lt;=0.6,"Moderado",IF(AN438&lt;=0.8,"Mayor","Catastrófico"))))),"")</f>
        <v>Moderado</v>
      </c>
      <c r="AN438" s="388">
        <f t="shared" ref="AN438" si="601">IFERROR(LOOKUP(MAX(AL438:AL444)+1,(AL438:AL444)),"")</f>
        <v>0.6</v>
      </c>
      <c r="AO438" s="384" t="str">
        <f t="shared" ref="AO438" si="602">IFERROR(IF(OR(AND(AJ438="Muy Baja",AM438="Leve"),AND(AJ438="Muy Baja",AM438="Menor"),AND(AJ438="Baja",AM438="Leve")),"Bajo",IF(OR(AND(AJ438="Muy baja",AM438="Moderado"),AND(AJ438="Baja",AM438="Menor"),AND(AJ438="Baja",AM438="Moderado"),AND(AJ438="Media",AM438="Leve"),AND(AJ438="Media",AM438="Menor"),AND(AJ438="Media",AM438="Moderado"),AND(AJ438="Alta",AM438="Leve"),AND(AJ438="Alta",AM438="Menor")),"Moderado",IF(OR(AND(AJ438="Muy Baja",AM438="Mayor"),AND(AJ438="Baja",AM438="Mayor"),AND(AJ438="Media",AM438="Mayor"),AND(AJ438="Alta",AM438="Moderado"),AND(AJ438="Alta",AM438="Mayor"),AND(AJ438="Muy Alta",AM438="Leve"),AND(AJ438="Muy Alta",AM438="Menor"),AND(AJ438="Muy Alta",AM438="Moderado"),AND(AJ438="Muy Alta",AM438="Mayor")),"Alto",IF(OR(AND(AJ438="Muy Baja",AM438="Catastrófico"),AND(AJ438="Baja",AM438="Catastrófico"),AND(AJ438="Media",AM438="Catastrófico"),AND(AJ438="Alta",AM438="Catastrófico"),AND(AJ438="Muy Alta",AM438="Catastrófico")),"Extremo","")))),"")</f>
        <v>Moderado</v>
      </c>
      <c r="AP438" s="367" t="s">
        <v>104</v>
      </c>
      <c r="AQ438" s="120" t="s">
        <v>105</v>
      </c>
      <c r="AR438" s="119" t="s">
        <v>2115</v>
      </c>
      <c r="AS438" s="119" t="s">
        <v>913</v>
      </c>
      <c r="AT438" s="126">
        <v>44926</v>
      </c>
      <c r="AU438" s="127" t="s">
        <v>733</v>
      </c>
      <c r="AV438" s="370" t="s">
        <v>2116</v>
      </c>
      <c r="AW438" s="142" t="s">
        <v>91</v>
      </c>
      <c r="AX438" s="264" t="s">
        <v>2866</v>
      </c>
      <c r="AY438" s="265" t="s">
        <v>3857</v>
      </c>
      <c r="AZ438" s="265" t="s">
        <v>3858</v>
      </c>
      <c r="BA438" s="143" t="s">
        <v>105</v>
      </c>
      <c r="BB438" s="264" t="s">
        <v>2866</v>
      </c>
      <c r="BC438" s="265" t="s">
        <v>3359</v>
      </c>
      <c r="BD438" s="300" t="s">
        <v>3346</v>
      </c>
      <c r="BE438" s="373" t="s">
        <v>3269</v>
      </c>
      <c r="BF438" s="373" t="s">
        <v>3371</v>
      </c>
      <c r="BG438" s="373" t="s">
        <v>3372</v>
      </c>
      <c r="BH438" s="131"/>
      <c r="BI438" s="90"/>
      <c r="BJ438" s="90"/>
      <c r="BK438" s="90"/>
      <c r="BL438" s="90"/>
      <c r="BM438" s="90"/>
      <c r="BN438" s="90"/>
      <c r="BO438" s="90"/>
      <c r="BP438" s="90"/>
      <c r="BQ438" s="90"/>
      <c r="BR438" s="90"/>
      <c r="BS438" s="90"/>
      <c r="BT438" s="90"/>
      <c r="BU438" s="90"/>
      <c r="BV438" s="90"/>
      <c r="BW438" s="90"/>
      <c r="BX438" s="90"/>
      <c r="BY438" s="90"/>
      <c r="BZ438" s="90"/>
      <c r="CA438" s="90"/>
      <c r="CB438" s="90"/>
      <c r="CC438" s="90"/>
      <c r="CD438" s="90"/>
      <c r="CE438" s="90"/>
      <c r="CF438" s="90"/>
      <c r="CG438" s="90"/>
      <c r="CH438" s="90"/>
      <c r="CI438" s="90"/>
      <c r="CJ438" s="90"/>
      <c r="CK438" s="90"/>
      <c r="CL438" s="90"/>
      <c r="CM438" s="90"/>
      <c r="CN438" s="90"/>
      <c r="CO438" s="90"/>
      <c r="CP438" s="90"/>
      <c r="CQ438" s="90"/>
      <c r="CR438" s="90"/>
      <c r="CS438" s="90"/>
      <c r="CT438" s="90"/>
      <c r="CU438" s="90"/>
      <c r="CV438" s="90"/>
      <c r="CW438" s="90"/>
      <c r="CX438" s="90"/>
      <c r="CY438" s="90"/>
      <c r="CZ438" s="90"/>
      <c r="DA438" s="90"/>
      <c r="DB438" s="90"/>
      <c r="DC438" s="90"/>
      <c r="DD438" s="90"/>
      <c r="DE438" s="90"/>
      <c r="DF438" s="90"/>
      <c r="DG438" s="90"/>
      <c r="DH438" s="90"/>
      <c r="DI438" s="90"/>
      <c r="DJ438" s="90"/>
      <c r="DK438" s="90"/>
      <c r="DL438" s="90"/>
      <c r="DM438" s="90"/>
      <c r="DN438" s="90"/>
      <c r="DO438" s="90"/>
      <c r="DP438" s="90"/>
      <c r="DQ438" s="90"/>
      <c r="DR438" s="90"/>
      <c r="DS438" s="90"/>
      <c r="DT438" s="90"/>
      <c r="DU438" s="90"/>
      <c r="DV438" s="90"/>
      <c r="DW438" s="90"/>
      <c r="DX438" s="90"/>
      <c r="DY438" s="90"/>
      <c r="DZ438" s="90"/>
      <c r="EA438" s="90"/>
      <c r="EB438" s="90"/>
      <c r="EC438" s="90"/>
      <c r="ED438" s="90"/>
      <c r="EE438" s="90"/>
      <c r="EF438" s="90"/>
      <c r="EG438" s="90"/>
      <c r="EH438" s="90"/>
      <c r="EI438" s="90"/>
      <c r="EJ438" s="90"/>
      <c r="EK438" s="90"/>
      <c r="EL438" s="90"/>
      <c r="EM438" s="90"/>
      <c r="EN438" s="90"/>
      <c r="EO438" s="90"/>
      <c r="EP438" s="90"/>
      <c r="EQ438" s="90"/>
      <c r="ER438" s="90"/>
      <c r="ES438" s="90"/>
      <c r="ET438" s="90"/>
      <c r="EU438" s="90"/>
      <c r="EV438" s="90"/>
      <c r="EW438" s="90"/>
      <c r="EX438" s="90"/>
      <c r="EY438" s="90"/>
      <c r="EZ438" s="90"/>
      <c r="FA438" s="90"/>
      <c r="FB438" s="90"/>
      <c r="FC438" s="90"/>
      <c r="FD438" s="90"/>
      <c r="FE438" s="90"/>
      <c r="FF438" s="90"/>
      <c r="FG438" s="90"/>
      <c r="FH438" s="90"/>
      <c r="FI438" s="90"/>
      <c r="FJ438" s="90"/>
      <c r="FK438" s="90"/>
      <c r="FL438" s="90"/>
      <c r="FM438" s="90"/>
      <c r="FN438" s="90"/>
      <c r="FO438" s="90"/>
      <c r="FP438" s="90"/>
      <c r="FQ438" s="90"/>
      <c r="FR438" s="90"/>
      <c r="FS438" s="90"/>
      <c r="FT438" s="90"/>
      <c r="FU438" s="90"/>
      <c r="FV438" s="90"/>
      <c r="FW438" s="90"/>
      <c r="FX438" s="90"/>
      <c r="FY438" s="90"/>
      <c r="FZ438" s="90"/>
      <c r="GA438" s="90"/>
      <c r="GB438" s="90"/>
      <c r="GC438" s="90"/>
      <c r="GD438" s="90"/>
      <c r="GE438" s="90"/>
      <c r="GF438" s="90"/>
      <c r="GG438" s="90"/>
      <c r="GH438" s="90"/>
      <c r="GI438" s="90"/>
      <c r="GJ438" s="90"/>
      <c r="GK438" s="90"/>
      <c r="GL438" s="90"/>
      <c r="GM438" s="90"/>
      <c r="GN438" s="90"/>
      <c r="GO438" s="90"/>
      <c r="GP438" s="90"/>
      <c r="GQ438" s="90"/>
      <c r="GR438" s="90"/>
      <c r="GS438" s="90"/>
      <c r="GT438" s="90"/>
      <c r="GU438" s="90"/>
      <c r="GV438" s="90"/>
      <c r="GW438" s="90"/>
      <c r="GX438" s="90"/>
      <c r="GY438" s="90"/>
      <c r="GZ438" s="90"/>
      <c r="HA438" s="90"/>
      <c r="HB438" s="90"/>
      <c r="HC438" s="90"/>
      <c r="HD438" s="90"/>
      <c r="HE438" s="90"/>
      <c r="HF438" s="90"/>
      <c r="HG438" s="90"/>
      <c r="HH438" s="90"/>
      <c r="HI438" s="90"/>
      <c r="HJ438" s="90"/>
      <c r="HK438" s="90"/>
      <c r="HL438" s="90"/>
      <c r="HM438" s="90"/>
      <c r="HN438" s="90"/>
      <c r="HO438" s="90"/>
      <c r="HP438" s="90"/>
      <c r="HQ438" s="90"/>
      <c r="HR438" s="90"/>
      <c r="HS438" s="90"/>
      <c r="HT438" s="90"/>
      <c r="HU438" s="90"/>
      <c r="HV438" s="90"/>
      <c r="HW438" s="90"/>
      <c r="HX438" s="90"/>
      <c r="HY438" s="90"/>
      <c r="HZ438" s="90"/>
      <c r="IA438" s="90"/>
      <c r="IB438" s="90"/>
      <c r="IC438" s="90"/>
      <c r="ID438" s="90"/>
      <c r="IE438" s="90"/>
      <c r="IF438" s="90"/>
      <c r="IG438" s="90"/>
      <c r="IH438" s="90"/>
      <c r="II438" s="90"/>
      <c r="IJ438" s="90"/>
      <c r="IK438" s="90"/>
      <c r="IL438" s="90"/>
      <c r="IM438" s="90"/>
      <c r="IN438" s="90"/>
      <c r="IO438" s="90"/>
      <c r="IP438" s="90"/>
      <c r="IQ438" s="90"/>
      <c r="IR438" s="90"/>
      <c r="IS438" s="90"/>
      <c r="IT438" s="90"/>
      <c r="IU438" s="90"/>
      <c r="IV438" s="90"/>
      <c r="IW438" s="90"/>
      <c r="IX438" s="90"/>
      <c r="IY438" s="90"/>
      <c r="IZ438" s="90"/>
      <c r="JA438" s="90"/>
      <c r="JB438" s="90"/>
      <c r="JC438" s="90"/>
      <c r="JD438" s="90"/>
      <c r="JE438" s="90"/>
      <c r="JF438" s="90"/>
      <c r="JG438" s="90"/>
      <c r="JH438" s="90"/>
      <c r="JI438" s="90"/>
      <c r="JJ438" s="90"/>
      <c r="JK438" s="90"/>
      <c r="JL438" s="90"/>
      <c r="JM438" s="90"/>
      <c r="JN438" s="90"/>
      <c r="JO438" s="90"/>
      <c r="JP438" s="90"/>
      <c r="JQ438" s="90"/>
      <c r="JR438" s="90"/>
      <c r="JS438" s="90"/>
      <c r="JT438" s="90"/>
      <c r="JU438" s="90"/>
      <c r="JV438" s="90"/>
      <c r="JW438" s="90"/>
      <c r="JX438" s="90"/>
      <c r="JY438" s="90"/>
      <c r="JZ438" s="90"/>
      <c r="KA438" s="90"/>
      <c r="KB438" s="90"/>
      <c r="KC438" s="90"/>
      <c r="KD438" s="90"/>
      <c r="KE438" s="90"/>
      <c r="KF438" s="90"/>
      <c r="KG438" s="90"/>
      <c r="KH438" s="90"/>
      <c r="KI438" s="90"/>
      <c r="KJ438" s="90"/>
      <c r="KK438" s="90"/>
      <c r="KL438" s="90"/>
      <c r="KM438" s="90"/>
      <c r="KN438" s="90"/>
      <c r="KO438" s="90"/>
      <c r="KP438" s="90"/>
      <c r="KQ438" s="90"/>
      <c r="KR438" s="90"/>
      <c r="KS438" s="90"/>
      <c r="KT438" s="90"/>
      <c r="KU438" s="90"/>
      <c r="KV438" s="90"/>
      <c r="KW438" s="90"/>
      <c r="KX438" s="90"/>
      <c r="KY438" s="90"/>
      <c r="KZ438" s="90"/>
      <c r="LA438" s="90"/>
      <c r="LB438" s="90"/>
      <c r="LC438" s="90"/>
      <c r="LD438" s="90"/>
      <c r="LE438" s="90"/>
      <c r="LF438" s="90"/>
      <c r="LG438" s="90"/>
      <c r="LH438" s="90"/>
      <c r="LI438" s="90"/>
      <c r="LJ438" s="90"/>
      <c r="LK438" s="90"/>
      <c r="LL438" s="90"/>
      <c r="LM438" s="90"/>
      <c r="LN438" s="90"/>
      <c r="LO438" s="90"/>
      <c r="LP438" s="90"/>
      <c r="LQ438" s="90"/>
      <c r="LR438" s="90"/>
      <c r="LS438" s="90"/>
      <c r="LT438" s="90"/>
      <c r="LU438" s="90"/>
      <c r="LV438" s="90"/>
      <c r="LW438" s="90"/>
      <c r="LX438" s="90"/>
      <c r="LY438" s="90"/>
      <c r="LZ438" s="90"/>
      <c r="MA438" s="90"/>
      <c r="MB438" s="90"/>
      <c r="MC438" s="90"/>
      <c r="MD438" s="90"/>
      <c r="ME438" s="90"/>
      <c r="MF438" s="90"/>
      <c r="MG438" s="90"/>
      <c r="MH438" s="90"/>
      <c r="MI438" s="90"/>
      <c r="MJ438" s="90"/>
      <c r="MK438" s="90"/>
      <c r="ML438" s="90"/>
      <c r="MM438" s="90"/>
      <c r="MN438" s="90"/>
      <c r="MO438" s="90"/>
      <c r="MP438" s="90"/>
      <c r="MQ438" s="90"/>
      <c r="MR438" s="90"/>
      <c r="MS438" s="90"/>
      <c r="MT438" s="90"/>
      <c r="MU438" s="90"/>
      <c r="MV438" s="90"/>
      <c r="MW438" s="90"/>
      <c r="MX438" s="90"/>
      <c r="MY438" s="90"/>
      <c r="MZ438" s="90"/>
      <c r="NA438" s="90"/>
      <c r="NB438" s="90"/>
      <c r="NC438" s="90"/>
      <c r="ND438" s="90"/>
      <c r="NE438" s="90"/>
      <c r="NF438" s="90"/>
      <c r="NG438" s="90"/>
      <c r="NH438" s="90"/>
      <c r="NI438" s="90"/>
      <c r="NJ438" s="90"/>
      <c r="NK438" s="90"/>
      <c r="NL438" s="90"/>
      <c r="NM438" s="90"/>
      <c r="NN438" s="90"/>
      <c r="NO438" s="90"/>
      <c r="NP438" s="90"/>
      <c r="NQ438" s="90"/>
      <c r="NR438" s="90"/>
      <c r="NS438" s="90"/>
      <c r="NT438" s="90"/>
      <c r="NU438" s="90"/>
      <c r="NV438" s="90"/>
      <c r="NW438" s="90"/>
      <c r="NX438" s="90"/>
      <c r="NY438" s="90"/>
      <c r="NZ438" s="90"/>
      <c r="OA438" s="90"/>
      <c r="OB438" s="90"/>
      <c r="OC438" s="90"/>
      <c r="OD438" s="90"/>
      <c r="OE438" s="90"/>
      <c r="OF438" s="90"/>
      <c r="OG438" s="90"/>
      <c r="OH438" s="90"/>
      <c r="OI438" s="90"/>
      <c r="OJ438" s="90"/>
      <c r="OK438" s="90"/>
      <c r="OL438" s="90"/>
      <c r="OM438" s="90"/>
      <c r="ON438" s="90"/>
      <c r="OO438" s="90"/>
      <c r="OP438" s="90"/>
      <c r="OQ438" s="90"/>
      <c r="OR438" s="90"/>
      <c r="OS438" s="90"/>
      <c r="OT438" s="90"/>
      <c r="OU438" s="90"/>
      <c r="OV438" s="90"/>
      <c r="OW438" s="90"/>
      <c r="OX438" s="90"/>
      <c r="OY438" s="90"/>
      <c r="OZ438" s="90"/>
      <c r="PA438" s="90"/>
      <c r="PB438" s="90"/>
      <c r="PC438" s="90"/>
      <c r="PD438" s="90"/>
      <c r="PE438" s="90"/>
      <c r="PF438" s="90"/>
      <c r="PG438" s="90"/>
      <c r="PH438" s="90"/>
      <c r="PI438" s="90"/>
      <c r="PJ438" s="90"/>
      <c r="PK438" s="90"/>
      <c r="PL438" s="90"/>
      <c r="PM438" s="90"/>
      <c r="PN438" s="90"/>
      <c r="PO438" s="90"/>
      <c r="PP438" s="90"/>
      <c r="PQ438" s="90"/>
      <c r="PR438" s="90"/>
      <c r="PS438" s="90"/>
      <c r="PT438" s="90"/>
      <c r="PU438" s="90"/>
      <c r="PV438" s="90"/>
      <c r="PW438" s="90"/>
      <c r="PX438" s="90"/>
      <c r="PY438" s="90"/>
      <c r="PZ438" s="90"/>
      <c r="QA438" s="90"/>
      <c r="QB438" s="90"/>
      <c r="QC438" s="90"/>
      <c r="QD438" s="90"/>
      <c r="QE438" s="90"/>
      <c r="QF438" s="90"/>
      <c r="QG438" s="90"/>
      <c r="QH438" s="90"/>
      <c r="QI438" s="90"/>
      <c r="QJ438" s="90"/>
      <c r="QK438" s="90"/>
      <c r="QL438" s="90"/>
      <c r="QM438" s="90"/>
      <c r="QN438" s="90"/>
      <c r="QO438" s="90"/>
      <c r="QP438" s="90"/>
      <c r="QQ438" s="90"/>
      <c r="QR438" s="90"/>
      <c r="QS438" s="90"/>
      <c r="QT438" s="90"/>
      <c r="QU438" s="90"/>
      <c r="QV438" s="90"/>
      <c r="QW438" s="90"/>
      <c r="QX438" s="90"/>
      <c r="QY438" s="90"/>
      <c r="QZ438" s="90"/>
      <c r="RA438" s="90"/>
      <c r="RB438" s="90"/>
      <c r="RC438" s="90"/>
      <c r="RD438" s="90"/>
      <c r="RE438" s="90"/>
      <c r="RF438" s="90"/>
      <c r="RG438" s="90"/>
      <c r="RH438" s="90"/>
      <c r="RI438" s="90"/>
      <c r="RJ438" s="90"/>
      <c r="RK438" s="90"/>
      <c r="RL438" s="90"/>
      <c r="RM438" s="90"/>
      <c r="RN438" s="90"/>
      <c r="RO438" s="90"/>
      <c r="RP438" s="90"/>
      <c r="RQ438" s="90"/>
      <c r="RR438" s="90"/>
      <c r="RS438" s="90"/>
      <c r="RT438" s="90"/>
      <c r="RU438" s="90"/>
      <c r="RV438" s="90"/>
      <c r="RW438" s="90"/>
      <c r="RX438" s="90"/>
      <c r="RY438" s="90"/>
      <c r="RZ438" s="90"/>
      <c r="SA438" s="90"/>
      <c r="SB438" s="90"/>
      <c r="SC438" s="90"/>
      <c r="SD438" s="90"/>
      <c r="SE438" s="90"/>
      <c r="SF438" s="90"/>
      <c r="SG438" s="90"/>
      <c r="SH438" s="90"/>
      <c r="SI438" s="90"/>
      <c r="SJ438" s="90"/>
      <c r="SK438" s="90"/>
      <c r="SL438" s="90"/>
      <c r="SM438" s="90"/>
      <c r="SN438" s="90"/>
      <c r="SO438" s="90"/>
      <c r="SP438" s="90"/>
      <c r="SQ438" s="90"/>
      <c r="SR438" s="90"/>
      <c r="SS438" s="90"/>
      <c r="ST438" s="90"/>
      <c r="SU438" s="90"/>
      <c r="SV438" s="90"/>
      <c r="SW438" s="90"/>
      <c r="SX438" s="90"/>
      <c r="SY438" s="90"/>
      <c r="SZ438" s="90"/>
      <c r="TA438" s="90"/>
      <c r="TB438" s="90"/>
      <c r="TC438" s="90"/>
      <c r="TD438" s="90"/>
      <c r="TE438" s="90"/>
      <c r="TF438" s="90"/>
      <c r="TG438" s="90"/>
      <c r="TH438" s="90"/>
      <c r="TI438" s="90"/>
      <c r="TJ438" s="90"/>
      <c r="TK438" s="90"/>
      <c r="TL438" s="90"/>
      <c r="TM438" s="90"/>
      <c r="TN438" s="90"/>
      <c r="TO438" s="90"/>
      <c r="TP438" s="90"/>
      <c r="TQ438" s="90"/>
      <c r="TR438" s="90"/>
      <c r="TS438" s="90"/>
      <c r="TT438" s="90"/>
      <c r="TU438" s="90"/>
      <c r="TV438" s="90"/>
      <c r="TW438" s="90"/>
      <c r="TX438" s="90"/>
      <c r="TY438" s="90"/>
      <c r="TZ438" s="90"/>
      <c r="UA438" s="90"/>
      <c r="UB438" s="90"/>
      <c r="UC438" s="90"/>
      <c r="UD438" s="90"/>
      <c r="UE438" s="90"/>
      <c r="UF438" s="90"/>
      <c r="UG438" s="90"/>
      <c r="UH438" s="90"/>
      <c r="UI438" s="90"/>
      <c r="UJ438" s="90"/>
      <c r="UK438" s="90"/>
      <c r="UL438" s="90"/>
      <c r="UM438" s="90"/>
      <c r="UN438" s="90"/>
      <c r="UO438" s="90"/>
      <c r="UP438" s="90"/>
      <c r="UQ438" s="90"/>
      <c r="UR438" s="90"/>
      <c r="US438" s="90"/>
      <c r="UT438" s="90"/>
      <c r="UU438" s="90"/>
      <c r="UV438" s="90"/>
      <c r="UW438" s="90"/>
      <c r="UX438" s="90"/>
      <c r="UY438" s="90"/>
      <c r="UZ438" s="90"/>
      <c r="VA438" s="90"/>
      <c r="VB438" s="90"/>
      <c r="VC438" s="90"/>
      <c r="VD438" s="90"/>
      <c r="VE438" s="90"/>
      <c r="VF438" s="90"/>
      <c r="VG438" s="90"/>
      <c r="VH438" s="90"/>
      <c r="VI438" s="90"/>
      <c r="VJ438" s="90"/>
      <c r="VK438" s="90"/>
      <c r="VL438" s="90"/>
      <c r="VM438" s="90"/>
      <c r="VN438" s="90"/>
      <c r="VO438" s="90"/>
      <c r="VP438" s="90"/>
      <c r="VQ438" s="90"/>
      <c r="VR438" s="90"/>
      <c r="VS438" s="90"/>
      <c r="VT438" s="90"/>
      <c r="VU438" s="90"/>
      <c r="VV438" s="90"/>
      <c r="VW438" s="90"/>
      <c r="VX438" s="90"/>
      <c r="VY438" s="90"/>
      <c r="VZ438" s="90"/>
      <c r="WA438" s="90"/>
      <c r="WB438" s="90"/>
      <c r="WC438" s="90"/>
      <c r="WD438" s="90"/>
      <c r="WE438" s="90"/>
      <c r="WF438" s="90"/>
      <c r="WG438" s="90"/>
      <c r="WH438" s="90"/>
      <c r="WI438" s="90"/>
      <c r="WJ438" s="90"/>
      <c r="WK438" s="90"/>
      <c r="WL438" s="90"/>
      <c r="WM438" s="90"/>
      <c r="WN438" s="90"/>
      <c r="WO438" s="90"/>
      <c r="WP438" s="90"/>
      <c r="WQ438" s="90"/>
      <c r="WR438" s="90"/>
      <c r="WS438" s="90"/>
      <c r="WT438" s="90"/>
      <c r="WU438" s="90"/>
      <c r="WV438" s="90"/>
      <c r="WW438" s="90"/>
      <c r="WX438" s="90"/>
      <c r="WY438" s="90"/>
      <c r="WZ438" s="90"/>
      <c r="XA438" s="90"/>
      <c r="XB438" s="90"/>
      <c r="XC438" s="90"/>
      <c r="XD438" s="90"/>
      <c r="XE438" s="90"/>
      <c r="XF438" s="90"/>
      <c r="XG438" s="90"/>
      <c r="XH438" s="90"/>
      <c r="XI438" s="90"/>
      <c r="XJ438" s="90"/>
      <c r="XK438" s="90"/>
      <c r="XL438" s="90"/>
      <c r="XM438" s="90"/>
      <c r="XN438" s="90"/>
      <c r="XO438" s="90"/>
      <c r="XP438" s="90"/>
      <c r="XQ438" s="90"/>
      <c r="XR438" s="90"/>
      <c r="XS438" s="90"/>
      <c r="XT438" s="90"/>
      <c r="XU438" s="90"/>
      <c r="XV438" s="90"/>
      <c r="XW438" s="90"/>
      <c r="XX438" s="90"/>
      <c r="XY438" s="90"/>
      <c r="XZ438" s="90"/>
      <c r="YA438" s="90"/>
      <c r="YB438" s="90"/>
      <c r="YC438" s="90"/>
      <c r="YD438" s="90"/>
      <c r="YE438" s="90"/>
      <c r="YF438" s="90"/>
      <c r="YG438" s="90"/>
      <c r="YH438" s="90"/>
      <c r="YI438" s="90"/>
      <c r="YJ438" s="90"/>
      <c r="YK438" s="90"/>
      <c r="YL438" s="90"/>
      <c r="YM438" s="90"/>
      <c r="YN438" s="90"/>
      <c r="YO438" s="90"/>
      <c r="YP438" s="90"/>
      <c r="YQ438" s="90"/>
      <c r="YR438" s="90"/>
      <c r="YS438" s="90"/>
      <c r="YT438" s="90"/>
      <c r="YU438" s="90"/>
      <c r="YV438" s="90"/>
      <c r="YW438" s="90"/>
      <c r="YX438" s="90"/>
      <c r="YY438" s="90"/>
      <c r="YZ438" s="90"/>
      <c r="ZA438" s="90"/>
      <c r="ZB438" s="90"/>
      <c r="ZC438" s="90"/>
      <c r="ZD438" s="90"/>
      <c r="ZE438" s="90"/>
      <c r="ZF438" s="90"/>
      <c r="ZG438" s="90"/>
      <c r="ZH438" s="90"/>
      <c r="ZI438" s="90"/>
      <c r="ZJ438" s="90"/>
      <c r="ZK438" s="90"/>
      <c r="ZL438" s="90"/>
      <c r="ZM438" s="90"/>
      <c r="ZN438" s="90"/>
      <c r="ZO438" s="90"/>
      <c r="ZP438" s="90"/>
      <c r="ZQ438" s="90"/>
      <c r="ZR438" s="90"/>
      <c r="ZS438" s="90"/>
      <c r="ZT438" s="90"/>
      <c r="ZU438" s="90"/>
      <c r="ZV438" s="90"/>
      <c r="ZW438" s="90"/>
      <c r="ZX438" s="90"/>
      <c r="ZY438" s="90"/>
      <c r="ZZ438" s="90"/>
      <c r="AAA438" s="90"/>
      <c r="AAB438" s="90"/>
      <c r="AAC438" s="90"/>
      <c r="AAD438" s="90"/>
      <c r="AAE438" s="90"/>
      <c r="AAF438" s="90"/>
      <c r="AAG438" s="90"/>
      <c r="AAH438" s="90"/>
      <c r="AAI438" s="90"/>
      <c r="AAJ438" s="90"/>
      <c r="AAK438" s="90"/>
      <c r="AAL438" s="90"/>
      <c r="AAM438" s="90"/>
      <c r="AAN438" s="90"/>
      <c r="AAO438" s="90"/>
      <c r="AAP438" s="90"/>
      <c r="AAQ438" s="90"/>
      <c r="AAR438" s="90"/>
      <c r="AAS438" s="90"/>
      <c r="AAT438" s="90"/>
      <c r="AAU438" s="90"/>
      <c r="AAV438" s="90"/>
      <c r="AAW438" s="90"/>
      <c r="AAX438" s="90"/>
      <c r="AAY438" s="90"/>
      <c r="AAZ438" s="90"/>
      <c r="ABA438" s="90"/>
      <c r="ABB438" s="90"/>
      <c r="ABC438" s="90"/>
      <c r="ABD438" s="90"/>
      <c r="ABE438" s="90"/>
      <c r="ABF438" s="90"/>
      <c r="ABG438" s="90"/>
      <c r="ABH438" s="90"/>
      <c r="ABI438" s="90"/>
      <c r="ABJ438" s="90"/>
      <c r="ABK438" s="90"/>
      <c r="ABL438" s="90"/>
      <c r="ABM438" s="90"/>
      <c r="ABN438" s="90"/>
      <c r="ABO438" s="90"/>
      <c r="ABP438" s="90"/>
      <c r="ABQ438" s="90"/>
      <c r="ABR438" s="90"/>
      <c r="ABS438" s="90"/>
      <c r="ABT438" s="90"/>
      <c r="ABU438" s="90"/>
      <c r="ABV438" s="90"/>
      <c r="ABW438" s="90"/>
      <c r="ABX438" s="90"/>
      <c r="ABY438" s="90"/>
      <c r="ABZ438" s="90"/>
      <c r="ACA438" s="90"/>
      <c r="ACB438" s="90"/>
      <c r="ACC438" s="90"/>
      <c r="ACD438" s="90"/>
      <c r="ACE438" s="90"/>
      <c r="ACF438" s="90"/>
      <c r="ACG438" s="90"/>
      <c r="ACH438" s="90"/>
      <c r="ACI438" s="90"/>
      <c r="ACJ438" s="90"/>
      <c r="ACK438" s="90"/>
      <c r="ACL438" s="90"/>
      <c r="ACM438" s="90"/>
      <c r="ACN438" s="90"/>
      <c r="ACO438" s="90"/>
      <c r="ACP438" s="90"/>
      <c r="ACQ438" s="90"/>
      <c r="ACR438" s="90"/>
      <c r="ACS438" s="90"/>
      <c r="ACT438" s="90"/>
      <c r="ACU438" s="90"/>
      <c r="ACV438" s="90"/>
      <c r="ACW438" s="90"/>
      <c r="ACX438" s="90"/>
      <c r="ACY438" s="90"/>
      <c r="ACZ438" s="90"/>
      <c r="ADA438" s="90"/>
      <c r="ADB438" s="90"/>
      <c r="ADC438" s="90"/>
      <c r="ADD438" s="90"/>
      <c r="ADE438" s="90"/>
      <c r="ADF438" s="90"/>
      <c r="ADG438" s="90"/>
      <c r="ADH438" s="90"/>
      <c r="ADI438" s="90"/>
      <c r="ADJ438" s="90"/>
      <c r="ADK438" s="90"/>
      <c r="ADL438" s="90"/>
      <c r="ADM438" s="90"/>
      <c r="ADN438" s="90"/>
      <c r="ADO438" s="90"/>
      <c r="ADP438" s="90"/>
      <c r="ADQ438" s="90"/>
      <c r="ADR438" s="90"/>
      <c r="ADS438" s="90"/>
      <c r="ADT438" s="90"/>
      <c r="ADU438" s="90"/>
      <c r="ADV438" s="90"/>
      <c r="ADW438" s="90"/>
      <c r="ADX438" s="90"/>
      <c r="ADY438" s="90"/>
      <c r="ADZ438" s="90"/>
      <c r="AEA438" s="90"/>
      <c r="AEB438" s="90"/>
      <c r="AEC438" s="90"/>
      <c r="AED438" s="90"/>
      <c r="AEE438" s="90"/>
      <c r="AEF438" s="90"/>
      <c r="AEG438" s="90"/>
      <c r="AEH438" s="90"/>
      <c r="AEI438" s="90"/>
      <c r="AEJ438" s="90"/>
      <c r="AEK438" s="90"/>
      <c r="AEL438" s="90"/>
      <c r="AEM438" s="90"/>
      <c r="AEN438" s="90"/>
      <c r="AEO438" s="90"/>
      <c r="AEP438" s="90"/>
      <c r="AEQ438" s="90"/>
      <c r="AER438" s="90"/>
      <c r="AES438" s="90"/>
      <c r="AET438" s="90"/>
      <c r="AEU438" s="90"/>
      <c r="AEV438" s="90"/>
      <c r="AEW438" s="90"/>
      <c r="AEX438" s="90"/>
      <c r="AEY438" s="90"/>
      <c r="AEZ438" s="90"/>
      <c r="AFA438" s="90"/>
      <c r="AFB438" s="90"/>
      <c r="AFC438" s="90"/>
      <c r="AFD438" s="90"/>
      <c r="AFE438" s="90"/>
      <c r="AFF438" s="90"/>
      <c r="AFG438" s="90"/>
      <c r="AFH438" s="90"/>
      <c r="AFI438" s="90"/>
      <c r="AFJ438" s="90"/>
      <c r="AFK438" s="90"/>
      <c r="AFL438" s="90"/>
      <c r="AFM438" s="90"/>
      <c r="AFN438" s="90"/>
      <c r="AFO438" s="90"/>
      <c r="AFP438" s="90"/>
      <c r="AFQ438" s="90"/>
      <c r="AFR438" s="90"/>
      <c r="AFS438" s="90"/>
      <c r="AFT438" s="90"/>
      <c r="AFU438" s="90"/>
      <c r="AFV438" s="90"/>
      <c r="AFW438" s="90"/>
      <c r="AFX438" s="90"/>
      <c r="AFY438" s="90"/>
      <c r="AFZ438" s="90"/>
      <c r="AGA438" s="90"/>
      <c r="AGB438" s="90"/>
      <c r="AGC438" s="90"/>
      <c r="AGD438" s="90"/>
      <c r="AGE438" s="90"/>
      <c r="AGF438" s="90"/>
      <c r="AGG438" s="90"/>
      <c r="AGH438" s="90"/>
      <c r="AGI438" s="90"/>
      <c r="AGJ438" s="90"/>
      <c r="AGK438" s="90"/>
      <c r="AGL438" s="90"/>
      <c r="AGM438" s="90"/>
      <c r="AGN438" s="90"/>
      <c r="AGO438" s="90"/>
      <c r="AGP438" s="90"/>
      <c r="AGQ438" s="90"/>
      <c r="AGR438" s="90"/>
      <c r="AGS438" s="90"/>
      <c r="AGT438" s="90"/>
      <c r="AGU438" s="90"/>
      <c r="AGV438" s="90"/>
      <c r="AGW438" s="90"/>
      <c r="AGX438" s="90"/>
      <c r="AGY438" s="90"/>
      <c r="AGZ438" s="90"/>
      <c r="AHA438" s="90"/>
      <c r="AHB438" s="90"/>
      <c r="AHC438" s="90"/>
      <c r="AHD438" s="90"/>
      <c r="AHE438" s="90"/>
      <c r="AHF438" s="90"/>
      <c r="AHG438" s="90"/>
      <c r="AHH438" s="90"/>
      <c r="AHI438" s="90"/>
      <c r="AHJ438" s="90"/>
      <c r="AHK438" s="90"/>
      <c r="AHL438" s="90"/>
      <c r="AHM438" s="90"/>
      <c r="AHN438" s="90"/>
      <c r="AHO438" s="90"/>
      <c r="AHP438" s="90"/>
      <c r="AHQ438" s="90"/>
      <c r="AHR438" s="90"/>
      <c r="AHS438" s="90"/>
      <c r="AHT438" s="90"/>
      <c r="AHU438" s="90"/>
      <c r="AHV438" s="90"/>
      <c r="AHW438" s="90"/>
      <c r="AHX438" s="90"/>
      <c r="AHY438" s="90"/>
      <c r="AHZ438" s="90"/>
      <c r="AIA438" s="90"/>
      <c r="AIB438" s="90"/>
      <c r="AIC438" s="90"/>
      <c r="AID438" s="90"/>
      <c r="AIE438" s="90"/>
      <c r="AIF438" s="90"/>
      <c r="AIG438" s="90"/>
      <c r="AIH438" s="90"/>
      <c r="AII438" s="90"/>
      <c r="AIJ438" s="90"/>
      <c r="AIK438" s="90"/>
      <c r="AIL438" s="90"/>
      <c r="AIM438" s="90"/>
      <c r="AIN438" s="90"/>
      <c r="AIO438" s="90"/>
      <c r="AIP438" s="90"/>
      <c r="AIQ438" s="90"/>
      <c r="AIR438" s="90"/>
      <c r="AIS438" s="90"/>
      <c r="AIT438" s="90"/>
      <c r="AIU438" s="90"/>
      <c r="AIV438" s="90"/>
      <c r="AIW438" s="90"/>
      <c r="AIX438" s="90"/>
      <c r="AIY438" s="90"/>
      <c r="AIZ438" s="90"/>
      <c r="AJA438" s="90"/>
      <c r="AJB438" s="90"/>
      <c r="AJC438" s="90"/>
      <c r="AJD438" s="90"/>
      <c r="AJE438" s="90"/>
      <c r="AJF438" s="90"/>
      <c r="AJG438" s="90"/>
      <c r="AJH438" s="90"/>
      <c r="AJI438" s="90"/>
      <c r="AJJ438" s="90"/>
      <c r="AJK438" s="90"/>
      <c r="AJL438" s="90"/>
      <c r="AJM438" s="90"/>
      <c r="AJN438" s="90"/>
      <c r="AJO438" s="90"/>
      <c r="AJP438" s="90"/>
      <c r="AJQ438" s="90"/>
      <c r="AJR438" s="90"/>
      <c r="AJS438" s="90"/>
      <c r="AJT438" s="90"/>
      <c r="AJU438" s="90"/>
      <c r="AJV438" s="90"/>
      <c r="AJW438" s="90"/>
      <c r="AJX438" s="90"/>
      <c r="AJY438" s="90"/>
      <c r="AJZ438" s="90"/>
      <c r="AKA438" s="90"/>
      <c r="AKB438" s="90"/>
      <c r="AKC438" s="90"/>
      <c r="AKD438" s="90"/>
      <c r="AKE438" s="90"/>
      <c r="AKF438" s="90"/>
      <c r="AKG438" s="90"/>
      <c r="AKH438" s="90"/>
      <c r="AKI438" s="90"/>
      <c r="AKJ438" s="90"/>
      <c r="AKK438" s="90"/>
      <c r="AKL438" s="90"/>
      <c r="AKM438" s="90"/>
      <c r="AKN438" s="90"/>
      <c r="AKO438" s="90"/>
      <c r="AKP438" s="90"/>
      <c r="AKQ438" s="90"/>
      <c r="AKR438" s="90"/>
      <c r="AKS438" s="90"/>
      <c r="AKT438" s="90"/>
      <c r="AKU438" s="90"/>
      <c r="AKV438" s="90"/>
      <c r="AKW438" s="90"/>
      <c r="AKX438" s="90"/>
      <c r="AKY438" s="90"/>
      <c r="AKZ438" s="90"/>
      <c r="ALA438" s="90"/>
      <c r="ALB438" s="90"/>
      <c r="ALC438" s="90"/>
      <c r="ALD438" s="90"/>
      <c r="ALE438" s="90"/>
      <c r="ALF438" s="90"/>
      <c r="ALG438" s="90"/>
      <c r="ALH438" s="90"/>
      <c r="ALI438" s="90"/>
      <c r="ALJ438" s="90"/>
      <c r="ALK438" s="90"/>
      <c r="ALL438" s="90"/>
      <c r="ALM438" s="90"/>
      <c r="ALN438" s="90"/>
      <c r="ALO438" s="90"/>
      <c r="ALP438" s="90"/>
      <c r="ALQ438" s="90"/>
      <c r="ALR438" s="90"/>
      <c r="ALS438" s="90"/>
      <c r="ALT438" s="90"/>
      <c r="ALU438" s="90"/>
      <c r="ALV438" s="90"/>
      <c r="ALW438" s="90"/>
      <c r="ALX438" s="90"/>
      <c r="ALY438" s="90"/>
      <c r="ALZ438" s="90"/>
      <c r="AMA438" s="90"/>
      <c r="AMB438" s="90"/>
      <c r="AMC438" s="90"/>
      <c r="AMD438" s="90"/>
      <c r="AME438" s="90"/>
      <c r="AMF438" s="90"/>
      <c r="AMG438" s="90"/>
      <c r="AMH438" s="90"/>
    </row>
    <row r="439" spans="1:1022" ht="90" customHeight="1" x14ac:dyDescent="0.3">
      <c r="A439" s="430">
        <v>141</v>
      </c>
      <c r="B439" s="433" t="s">
        <v>712</v>
      </c>
      <c r="C439" s="367"/>
      <c r="D439" s="433" t="s">
        <v>209</v>
      </c>
      <c r="E439" s="433" t="s">
        <v>1970</v>
      </c>
      <c r="F439" s="427"/>
      <c r="G439" s="424"/>
      <c r="H439" s="368"/>
      <c r="I439" s="425"/>
      <c r="J439" s="136" t="s">
        <v>735</v>
      </c>
      <c r="K439" s="137" t="s">
        <v>2117</v>
      </c>
      <c r="L439" s="425"/>
      <c r="M439" s="503"/>
      <c r="N439" s="506"/>
      <c r="O439" s="369"/>
      <c r="P439" s="391"/>
      <c r="Q439" s="385"/>
      <c r="R439" s="393"/>
      <c r="S439" s="394"/>
      <c r="T439" s="385"/>
      <c r="U439" s="404"/>
      <c r="V439" s="136" t="s">
        <v>112</v>
      </c>
      <c r="W439" s="116" t="s">
        <v>2118</v>
      </c>
      <c r="X439" s="117" t="s">
        <v>2119</v>
      </c>
      <c r="Y439" s="118" t="s">
        <v>1992</v>
      </c>
      <c r="Z439" s="119" t="s">
        <v>913</v>
      </c>
      <c r="AA439" s="120" t="str">
        <f t="shared" si="454"/>
        <v>Probabilidad</v>
      </c>
      <c r="AB439" s="121" t="s">
        <v>727</v>
      </c>
      <c r="AC439" s="121" t="s">
        <v>1993</v>
      </c>
      <c r="AD439" s="122" t="str">
        <f t="shared" si="452"/>
        <v>50%</v>
      </c>
      <c r="AE439" s="121" t="s">
        <v>729</v>
      </c>
      <c r="AF439" s="121" t="s">
        <v>730</v>
      </c>
      <c r="AG439" s="121" t="s">
        <v>731</v>
      </c>
      <c r="AH439" s="123">
        <f>IFERROR(IF(AND(AA438="Probabilidad",AA439="Probabilidad"),(AI438-(+AI438*AD439)),IF(AND(AA439="Probabilidad",AA438="Impacto"),(AI438-(+AI438*AD439)),IF(AA439="Impacto",AI438,""))),"")</f>
        <v>0.18</v>
      </c>
      <c r="AI439" s="122">
        <f t="shared" si="453"/>
        <v>0.18</v>
      </c>
      <c r="AJ439" s="387"/>
      <c r="AK439" s="388"/>
      <c r="AL439" s="124">
        <f t="shared" ref="AL439:AL444" si="603">IFERROR(IF(AND(AA438="Impacto",AA439="Impacto"),(AL438-(+AL438*AD439)),IF(AND(AA439="Impacto",AA438="Probabilidad"),(AL438-(+AL438*AD439)),IF(AA439="Probabilidad",AL438,""))),"")</f>
        <v>0.6</v>
      </c>
      <c r="AM439" s="389"/>
      <c r="AN439" s="388"/>
      <c r="AO439" s="384"/>
      <c r="AP439" s="367"/>
      <c r="AQ439" s="120" t="s">
        <v>118</v>
      </c>
      <c r="AR439" s="119" t="s">
        <v>2120</v>
      </c>
      <c r="AS439" s="119" t="s">
        <v>913</v>
      </c>
      <c r="AT439" s="126">
        <v>44926</v>
      </c>
      <c r="AU439" s="127" t="s">
        <v>733</v>
      </c>
      <c r="AV439" s="371"/>
      <c r="AW439" s="142" t="s">
        <v>112</v>
      </c>
      <c r="AX439" s="264" t="s">
        <v>2866</v>
      </c>
      <c r="AY439" s="265" t="s">
        <v>3738</v>
      </c>
      <c r="AZ439" s="265" t="s">
        <v>3323</v>
      </c>
      <c r="BA439" s="143" t="s">
        <v>118</v>
      </c>
      <c r="BB439" s="264" t="s">
        <v>2866</v>
      </c>
      <c r="BC439" s="265" t="s">
        <v>3360</v>
      </c>
      <c r="BD439" s="300" t="s">
        <v>3346</v>
      </c>
      <c r="BE439" s="373"/>
      <c r="BF439" s="374"/>
      <c r="BG439" s="374"/>
      <c r="BH439" s="131"/>
    </row>
    <row r="440" spans="1:1022" ht="76.5" customHeight="1" x14ac:dyDescent="0.3">
      <c r="A440" s="430">
        <v>141</v>
      </c>
      <c r="B440" s="433" t="s">
        <v>712</v>
      </c>
      <c r="C440" s="367"/>
      <c r="D440" s="433" t="s">
        <v>209</v>
      </c>
      <c r="E440" s="433" t="s">
        <v>1970</v>
      </c>
      <c r="F440" s="427"/>
      <c r="G440" s="424"/>
      <c r="H440" s="368"/>
      <c r="I440" s="425"/>
      <c r="J440" s="136" t="s">
        <v>741</v>
      </c>
      <c r="K440" s="137" t="s">
        <v>2121</v>
      </c>
      <c r="L440" s="425"/>
      <c r="M440" s="503"/>
      <c r="N440" s="506"/>
      <c r="O440" s="369"/>
      <c r="P440" s="391"/>
      <c r="Q440" s="385"/>
      <c r="R440" s="393"/>
      <c r="S440" s="394"/>
      <c r="T440" s="385"/>
      <c r="U440" s="404"/>
      <c r="V440" s="136" t="s">
        <v>124</v>
      </c>
      <c r="W440" s="116" t="s">
        <v>2122</v>
      </c>
      <c r="X440" s="117" t="s">
        <v>2123</v>
      </c>
      <c r="Y440" s="118" t="s">
        <v>2124</v>
      </c>
      <c r="Z440" s="119" t="s">
        <v>913</v>
      </c>
      <c r="AA440" s="120" t="str">
        <f t="shared" si="454"/>
        <v>Probabilidad</v>
      </c>
      <c r="AB440" s="121" t="s">
        <v>727</v>
      </c>
      <c r="AC440" s="121" t="s">
        <v>1993</v>
      </c>
      <c r="AD440" s="122" t="str">
        <f t="shared" si="452"/>
        <v>50%</v>
      </c>
      <c r="AE440" s="121" t="s">
        <v>729</v>
      </c>
      <c r="AF440" s="121" t="s">
        <v>730</v>
      </c>
      <c r="AG440" s="121" t="s">
        <v>731</v>
      </c>
      <c r="AH440" s="123">
        <f t="shared" ref="AH440:AH444" si="604">IFERROR(IF(AND(AA439="Probabilidad",AA440="Probabilidad"),(AI439-(+AI439*AD440)),IF(AND(AA440="Probabilidad",AA439="Impacto"),(AI439-(+AI439*AD440)),IF(AA440="Impacto",AI439,""))),"")</f>
        <v>0.09</v>
      </c>
      <c r="AI440" s="122">
        <f t="shared" si="453"/>
        <v>0.09</v>
      </c>
      <c r="AJ440" s="387"/>
      <c r="AK440" s="388"/>
      <c r="AL440" s="124">
        <f t="shared" si="603"/>
        <v>0.6</v>
      </c>
      <c r="AM440" s="389"/>
      <c r="AN440" s="388"/>
      <c r="AO440" s="384"/>
      <c r="AP440" s="367"/>
      <c r="AQ440" s="120" t="s">
        <v>128</v>
      </c>
      <c r="AR440" s="119" t="s">
        <v>2125</v>
      </c>
      <c r="AS440" s="119" t="s">
        <v>913</v>
      </c>
      <c r="AT440" s="126">
        <v>44926</v>
      </c>
      <c r="AU440" s="127" t="s">
        <v>733</v>
      </c>
      <c r="AV440" s="371"/>
      <c r="AW440" s="142" t="s">
        <v>124</v>
      </c>
      <c r="AX440" s="264" t="s">
        <v>2866</v>
      </c>
      <c r="AY440" s="265" t="s">
        <v>3739</v>
      </c>
      <c r="AZ440" s="265" t="s">
        <v>3740</v>
      </c>
      <c r="BA440" s="143" t="s">
        <v>128</v>
      </c>
      <c r="BB440" s="264" t="s">
        <v>2866</v>
      </c>
      <c r="BC440" s="265" t="s">
        <v>3361</v>
      </c>
      <c r="BD440" s="265" t="s">
        <v>3362</v>
      </c>
      <c r="BE440" s="373"/>
      <c r="BF440" s="374"/>
      <c r="BG440" s="374"/>
      <c r="BH440" s="131"/>
    </row>
    <row r="441" spans="1:1022" ht="99" customHeight="1" x14ac:dyDescent="0.3">
      <c r="A441" s="430">
        <v>141</v>
      </c>
      <c r="B441" s="433" t="s">
        <v>712</v>
      </c>
      <c r="C441" s="367"/>
      <c r="D441" s="433" t="s">
        <v>209</v>
      </c>
      <c r="E441" s="433" t="s">
        <v>1970</v>
      </c>
      <c r="F441" s="427"/>
      <c r="G441" s="424"/>
      <c r="H441" s="368"/>
      <c r="I441" s="425"/>
      <c r="J441" s="136" t="s">
        <v>749</v>
      </c>
      <c r="K441" s="137" t="s">
        <v>2126</v>
      </c>
      <c r="L441" s="425"/>
      <c r="M441" s="503"/>
      <c r="N441" s="506"/>
      <c r="O441" s="369"/>
      <c r="P441" s="391"/>
      <c r="Q441" s="385"/>
      <c r="R441" s="393"/>
      <c r="S441" s="394"/>
      <c r="T441" s="385"/>
      <c r="U441" s="404"/>
      <c r="V441" s="136" t="s">
        <v>131</v>
      </c>
      <c r="W441" s="116" t="s">
        <v>2127</v>
      </c>
      <c r="X441" s="117" t="s">
        <v>2128</v>
      </c>
      <c r="Y441" s="118" t="s">
        <v>2000</v>
      </c>
      <c r="Z441" s="119" t="s">
        <v>913</v>
      </c>
      <c r="AA441" s="120" t="str">
        <f t="shared" si="454"/>
        <v>Probabilidad</v>
      </c>
      <c r="AB441" s="121" t="s">
        <v>727</v>
      </c>
      <c r="AC441" s="121" t="s">
        <v>728</v>
      </c>
      <c r="AD441" s="122" t="str">
        <f t="shared" si="452"/>
        <v>40%</v>
      </c>
      <c r="AE441" s="121" t="s">
        <v>954</v>
      </c>
      <c r="AF441" s="121" t="s">
        <v>809</v>
      </c>
      <c r="AG441" s="121" t="s">
        <v>955</v>
      </c>
      <c r="AH441" s="123">
        <f t="shared" si="604"/>
        <v>5.3999999999999999E-2</v>
      </c>
      <c r="AI441" s="122">
        <f t="shared" si="453"/>
        <v>5.3999999999999999E-2</v>
      </c>
      <c r="AJ441" s="387"/>
      <c r="AK441" s="388"/>
      <c r="AL441" s="124">
        <f t="shared" si="603"/>
        <v>0.6</v>
      </c>
      <c r="AM441" s="389"/>
      <c r="AN441" s="388"/>
      <c r="AO441" s="384"/>
      <c r="AP441" s="367"/>
      <c r="AQ441" s="120" t="s">
        <v>136</v>
      </c>
      <c r="AR441" s="119" t="s">
        <v>2129</v>
      </c>
      <c r="AS441" s="119" t="s">
        <v>913</v>
      </c>
      <c r="AT441" s="126">
        <v>44926</v>
      </c>
      <c r="AU441" s="127" t="s">
        <v>733</v>
      </c>
      <c r="AV441" s="371"/>
      <c r="AW441" s="142" t="s">
        <v>131</v>
      </c>
      <c r="AX441" s="264" t="s">
        <v>2866</v>
      </c>
      <c r="AY441" s="265" t="s">
        <v>3741</v>
      </c>
      <c r="AZ441" s="265" t="s">
        <v>3336</v>
      </c>
      <c r="BA441" s="143" t="s">
        <v>136</v>
      </c>
      <c r="BB441" s="264" t="s">
        <v>2866</v>
      </c>
      <c r="BC441" s="265" t="s">
        <v>3363</v>
      </c>
      <c r="BD441" s="265" t="s">
        <v>3364</v>
      </c>
      <c r="BE441" s="373"/>
      <c r="BF441" s="374"/>
      <c r="BG441" s="374"/>
      <c r="BH441" s="131"/>
    </row>
    <row r="442" spans="1:1022" ht="75" customHeight="1" x14ac:dyDescent="0.3">
      <c r="A442" s="430">
        <v>141</v>
      </c>
      <c r="B442" s="433" t="s">
        <v>712</v>
      </c>
      <c r="C442" s="367"/>
      <c r="D442" s="433" t="s">
        <v>209</v>
      </c>
      <c r="E442" s="433" t="s">
        <v>1970</v>
      </c>
      <c r="F442" s="427"/>
      <c r="G442" s="424"/>
      <c r="H442" s="368"/>
      <c r="I442" s="425"/>
      <c r="J442" s="136" t="s">
        <v>756</v>
      </c>
      <c r="K442" s="137" t="s">
        <v>2130</v>
      </c>
      <c r="L442" s="425"/>
      <c r="M442" s="503"/>
      <c r="N442" s="506"/>
      <c r="O442" s="369"/>
      <c r="P442" s="391"/>
      <c r="Q442" s="385"/>
      <c r="R442" s="393"/>
      <c r="S442" s="394"/>
      <c r="T442" s="385"/>
      <c r="U442" s="404"/>
      <c r="V442" s="136" t="s">
        <v>139</v>
      </c>
      <c r="W442" s="116" t="s">
        <v>2131</v>
      </c>
      <c r="X442" s="117" t="s">
        <v>2132</v>
      </c>
      <c r="Y442" s="118" t="s">
        <v>2133</v>
      </c>
      <c r="Z442" s="119" t="s">
        <v>913</v>
      </c>
      <c r="AA442" s="120" t="str">
        <f t="shared" si="454"/>
        <v>Probabilidad</v>
      </c>
      <c r="AB442" s="121" t="s">
        <v>727</v>
      </c>
      <c r="AC442" s="121" t="s">
        <v>728</v>
      </c>
      <c r="AD442" s="122" t="str">
        <f t="shared" si="452"/>
        <v>40%</v>
      </c>
      <c r="AE442" s="121" t="s">
        <v>729</v>
      </c>
      <c r="AF442" s="121" t="s">
        <v>730</v>
      </c>
      <c r="AG442" s="121" t="s">
        <v>731</v>
      </c>
      <c r="AH442" s="123">
        <f t="shared" si="604"/>
        <v>3.2399999999999998E-2</v>
      </c>
      <c r="AI442" s="122">
        <f t="shared" si="453"/>
        <v>3.2399999999999998E-2</v>
      </c>
      <c r="AJ442" s="387"/>
      <c r="AK442" s="388"/>
      <c r="AL442" s="124">
        <f t="shared" si="603"/>
        <v>0.6</v>
      </c>
      <c r="AM442" s="389"/>
      <c r="AN442" s="388"/>
      <c r="AO442" s="384"/>
      <c r="AP442" s="367"/>
      <c r="AQ442" s="120" t="s">
        <v>145</v>
      </c>
      <c r="AR442" s="119" t="s">
        <v>2134</v>
      </c>
      <c r="AS442" s="119" t="s">
        <v>913</v>
      </c>
      <c r="AT442" s="126">
        <v>44651</v>
      </c>
      <c r="AU442" s="127" t="s">
        <v>733</v>
      </c>
      <c r="AV442" s="371"/>
      <c r="AW442" s="142" t="s">
        <v>139</v>
      </c>
      <c r="AX442" s="264" t="s">
        <v>2866</v>
      </c>
      <c r="AY442" s="265" t="s">
        <v>3742</v>
      </c>
      <c r="AZ442" s="265" t="s">
        <v>3743</v>
      </c>
      <c r="BA442" s="143" t="s">
        <v>145</v>
      </c>
      <c r="BB442" s="264" t="s">
        <v>2866</v>
      </c>
      <c r="BC442" s="265" t="s">
        <v>3365</v>
      </c>
      <c r="BD442" s="265" t="s">
        <v>3348</v>
      </c>
      <c r="BE442" s="373"/>
      <c r="BF442" s="374"/>
      <c r="BG442" s="374"/>
      <c r="BH442" s="131"/>
    </row>
    <row r="443" spans="1:1022" ht="109.5" customHeight="1" x14ac:dyDescent="0.3">
      <c r="A443" s="430">
        <v>141</v>
      </c>
      <c r="B443" s="433" t="s">
        <v>712</v>
      </c>
      <c r="C443" s="367"/>
      <c r="D443" s="433" t="s">
        <v>209</v>
      </c>
      <c r="E443" s="433" t="s">
        <v>1970</v>
      </c>
      <c r="F443" s="427"/>
      <c r="G443" s="424"/>
      <c r="H443" s="368"/>
      <c r="I443" s="425"/>
      <c r="J443" s="136" t="s">
        <v>757</v>
      </c>
      <c r="K443" s="137" t="s">
        <v>2135</v>
      </c>
      <c r="L443" s="425"/>
      <c r="M443" s="503"/>
      <c r="N443" s="506"/>
      <c r="O443" s="369"/>
      <c r="P443" s="391"/>
      <c r="Q443" s="385"/>
      <c r="R443" s="393"/>
      <c r="S443" s="394"/>
      <c r="T443" s="385"/>
      <c r="U443" s="404"/>
      <c r="V443" s="136" t="s">
        <v>150</v>
      </c>
      <c r="W443" s="116" t="s">
        <v>2136</v>
      </c>
      <c r="X443" s="117" t="s">
        <v>2137</v>
      </c>
      <c r="Y443" s="118" t="s">
        <v>94</v>
      </c>
      <c r="Z443" s="119" t="s">
        <v>913</v>
      </c>
      <c r="AA443" s="120" t="str">
        <f t="shared" si="454"/>
        <v>Probabilidad</v>
      </c>
      <c r="AB443" s="121" t="s">
        <v>727</v>
      </c>
      <c r="AC443" s="121" t="s">
        <v>728</v>
      </c>
      <c r="AD443" s="122" t="str">
        <f t="shared" si="452"/>
        <v>40%</v>
      </c>
      <c r="AE443" s="121" t="s">
        <v>954</v>
      </c>
      <c r="AF443" s="121" t="s">
        <v>730</v>
      </c>
      <c r="AG443" s="121" t="s">
        <v>731</v>
      </c>
      <c r="AH443" s="123">
        <f t="shared" si="604"/>
        <v>1.9439999999999999E-2</v>
      </c>
      <c r="AI443" s="122">
        <f t="shared" si="453"/>
        <v>1.9439999999999999E-2</v>
      </c>
      <c r="AJ443" s="387"/>
      <c r="AK443" s="388"/>
      <c r="AL443" s="124">
        <f t="shared" si="603"/>
        <v>0.6</v>
      </c>
      <c r="AM443" s="389"/>
      <c r="AN443" s="388"/>
      <c r="AO443" s="384"/>
      <c r="AP443" s="367"/>
      <c r="AQ443" s="120" t="s">
        <v>155</v>
      </c>
      <c r="AR443" s="119" t="s">
        <v>2138</v>
      </c>
      <c r="AS443" s="119" t="s">
        <v>913</v>
      </c>
      <c r="AT443" s="126">
        <v>44742</v>
      </c>
      <c r="AU443" s="127" t="s">
        <v>733</v>
      </c>
      <c r="AV443" s="371"/>
      <c r="AW443" s="142" t="s">
        <v>150</v>
      </c>
      <c r="AX443" s="264" t="s">
        <v>2866</v>
      </c>
      <c r="AY443" s="265" t="s">
        <v>3744</v>
      </c>
      <c r="AZ443" s="265" t="s">
        <v>3745</v>
      </c>
      <c r="BA443" s="143" t="s">
        <v>155</v>
      </c>
      <c r="BB443" s="264" t="s">
        <v>2866</v>
      </c>
      <c r="BC443" s="265" t="s">
        <v>3366</v>
      </c>
      <c r="BD443" s="265" t="s">
        <v>3367</v>
      </c>
      <c r="BE443" s="373"/>
      <c r="BF443" s="374"/>
      <c r="BG443" s="374"/>
      <c r="BH443" s="131"/>
    </row>
    <row r="444" spans="1:1022" ht="23.1" customHeight="1" x14ac:dyDescent="0.3">
      <c r="A444" s="431">
        <v>141</v>
      </c>
      <c r="B444" s="434" t="s">
        <v>712</v>
      </c>
      <c r="C444" s="367"/>
      <c r="D444" s="434" t="s">
        <v>209</v>
      </c>
      <c r="E444" s="434" t="s">
        <v>1970</v>
      </c>
      <c r="F444" s="427"/>
      <c r="G444" s="424"/>
      <c r="H444" s="368"/>
      <c r="I444" s="425"/>
      <c r="J444" s="136" t="s">
        <v>758</v>
      </c>
      <c r="K444" s="137"/>
      <c r="L444" s="425"/>
      <c r="M444" s="504"/>
      <c r="N444" s="507"/>
      <c r="O444" s="369"/>
      <c r="P444" s="392"/>
      <c r="Q444" s="385"/>
      <c r="R444" s="393"/>
      <c r="S444" s="394"/>
      <c r="T444" s="385"/>
      <c r="U444" s="405"/>
      <c r="V444" s="136" t="s">
        <v>161</v>
      </c>
      <c r="W444" s="116"/>
      <c r="X444" s="117"/>
      <c r="Y444" s="118"/>
      <c r="Z444" s="116"/>
      <c r="AA444" s="120" t="str">
        <f t="shared" si="454"/>
        <v/>
      </c>
      <c r="AB444" s="121"/>
      <c r="AC444" s="121"/>
      <c r="AD444" s="122" t="str">
        <f t="shared" si="452"/>
        <v/>
      </c>
      <c r="AE444" s="121"/>
      <c r="AF444" s="121"/>
      <c r="AG444" s="121"/>
      <c r="AH444" s="123" t="str">
        <f t="shared" si="604"/>
        <v/>
      </c>
      <c r="AI444" s="122" t="str">
        <f t="shared" si="453"/>
        <v/>
      </c>
      <c r="AJ444" s="387"/>
      <c r="AK444" s="388"/>
      <c r="AL444" s="124" t="str">
        <f t="shared" si="603"/>
        <v/>
      </c>
      <c r="AM444" s="389"/>
      <c r="AN444" s="388"/>
      <c r="AO444" s="384"/>
      <c r="AP444" s="367"/>
      <c r="AQ444" s="120" t="s">
        <v>162</v>
      </c>
      <c r="AR444" s="119"/>
      <c r="AS444" s="119"/>
      <c r="AT444" s="126"/>
      <c r="AU444" s="119"/>
      <c r="AV444" s="372"/>
      <c r="AW444" s="142" t="s">
        <v>161</v>
      </c>
      <c r="AX444" s="128"/>
      <c r="AY444" s="129"/>
      <c r="AZ444" s="130"/>
      <c r="BA444" s="143" t="s">
        <v>162</v>
      </c>
      <c r="BB444" s="128"/>
      <c r="BC444" s="128"/>
      <c r="BD444" s="128"/>
      <c r="BE444" s="373"/>
      <c r="BF444" s="374"/>
      <c r="BG444" s="374"/>
      <c r="BH444" s="131"/>
    </row>
    <row r="445" spans="1:1022" s="144" customFormat="1" ht="125.25" customHeight="1" x14ac:dyDescent="0.25">
      <c r="A445" s="429">
        <v>142</v>
      </c>
      <c r="B445" s="432" t="s">
        <v>712</v>
      </c>
      <c r="C445" s="367" t="s">
        <v>713</v>
      </c>
      <c r="D445" s="432" t="s">
        <v>1277</v>
      </c>
      <c r="E445" s="432" t="s">
        <v>2139</v>
      </c>
      <c r="F445" s="427" t="s">
        <v>2140</v>
      </c>
      <c r="G445" s="508" t="s">
        <v>2141</v>
      </c>
      <c r="H445" s="368" t="str">
        <f>IF(B445="Seguridad_Información","Posibilidad de "&amp;C445&amp;"con "&amp;M445&amp;" "&amp;"por"&amp;" "&amp;I445&amp;" "&amp;"debido a"&amp;" "&amp;L445,"Posibilidad de"&amp;" "&amp;M445&amp;" "&amp;"por"&amp;" "&amp;I445&amp;" debido a"&amp;" "&amp;L445)</f>
        <v>Posibilidad de Afectación Reputacional por presentar retrasos en las respuestas a las necesidades y requerimientos de los medios de comunicación debido a  la falta de  información de manera oportuna, la dispersión de la información y falta de seguimiento dentro de las áreas misionales a los requerimientos asignados.</v>
      </c>
      <c r="I445" s="425" t="s">
        <v>2142</v>
      </c>
      <c r="J445" s="136" t="s">
        <v>717</v>
      </c>
      <c r="K445" s="137" t="s">
        <v>2143</v>
      </c>
      <c r="L445" s="425" t="s">
        <v>2144</v>
      </c>
      <c r="M445" s="425" t="s">
        <v>897</v>
      </c>
      <c r="N445" s="426" t="s">
        <v>2145</v>
      </c>
      <c r="O445" s="369" t="s">
        <v>1080</v>
      </c>
      <c r="P445" s="390" t="str">
        <f>IF(OR($O445=[3]Tabla_Probabilidad!$D$30,$O445=[3]Tabla_Probabilidad!$D$32,$O445=[3]Tabla_Probabilidad!$J$32),"Muy Baja",IF(OR($O445=[3]Tabla_Probabilidad!$E$30,$O445=[3]Tabla_Probabilidad!$E$32,$O445=[3]Tabla_Probabilidad!$K$32),"Baja",IF(OR($O445=[3]Tabla_Probabilidad!$F$30,$O445=[3]Tabla_Probabilidad!$F$32,$O445=[3]Tabla_Probabilidad!$L$32),"Media",IF(OR($O445=[3]Tabla_Probabilidad!$G$30,$O445=[3]Tabla_Probabilidad!$G$32,$O445=[3]Tabla_Probabilidad!$M$32),"Alta",IF(OR($O445=[3]Tabla_Probabilidad!$H$30,$O445=[3]Tabla_Probabilidad!$H$32,$O445=[3]Tabla_Probabilidad!$N$32),"Muy Alta","")))))</f>
        <v>Baja</v>
      </c>
      <c r="Q445" s="385">
        <f t="shared" ref="Q445" si="605">IF(P445="","",IF(P445="Muy Baja",0.2,IF(P445="Baja",0.4,IF(P445="Media",0.6,IF(P445="Alta",0.8,IF(P445="Muy Alta",1,))))))</f>
        <v>0.4</v>
      </c>
      <c r="R445" s="393" t="s">
        <v>723</v>
      </c>
      <c r="S445" s="394" t="str">
        <f>IF(OR($R445=[3]Tabla_Impacto!$D$24,$R445=[3]Tabla_Impacto!$D$27,$R445=[3]Tabla_Impacto!$J$24,$R445=[3]Tabla_Impacto!$P$26,$R445=[3]Tabla_Impacto!$V$26,$R445=[3]Tabla_Impacto!$AB$26),"Leve",IF(OR($R445=[3]Tabla_Impacto!$E$24,$R445=[3]Tabla_Impacto!$E$27,$R445=[3]Tabla_Impacto!$K$24,$R445=[3]Tabla_Impacto!$Q$26,$R445=[3]Tabla_Impacto!$W$26,$R445=[3]Tabla_Impacto!$AC$26),"Menor",IF(OR($R445=[3]Tabla_Impacto!$F$24,$R445=[3]Tabla_Impacto!$F$27,$R445=[3]Tabla_Impacto!$L$24,$R445=[3]Tabla_Impacto!$R$26,$R445=[3]Tabla_Impacto!$X$26,$R445=[3]Tabla_Impacto!$AD$26),"Moderado",IF(OR($R445=[3]Tabla_Impacto!$G$24,$R445=[3]Tabla_Impacto!$G$27,$R445=[3]Tabla_Impacto!$M$24,$R445=[3]Tabla_Impacto!$S$26,$R445=[3]Tabla_Impacto!$Y$26,$R445=[3]Tabla_Impacto!$AE$26),"Mayor",IF(OR($R445=[3]Tabla_Impacto!$H$24,$R445=[3]Tabla_Impacto!$H$27,$R445=[3]Tabla_Impacto!$N$24,$R445=[3]Tabla_Impacto!$T$26,$R445=[3]Tabla_Impacto!$Z$26,$R445=[3]Tabla_Impacto!$AF$26),"Catastrófico","")))))</f>
        <v>Moderado</v>
      </c>
      <c r="T445" s="385">
        <f t="shared" ref="T445" si="606">IF(S445="","",IF(S445="Leve",0.2,IF(S445="Menor",0.4,IF(S445="Moderado",0.6,IF(S445="Mayor",0.8,IF(S445="Catastrófico",1,))))))</f>
        <v>0.6</v>
      </c>
      <c r="U445" s="403" t="str">
        <f t="shared" ref="U445" si="607">IF(OR(AND(P445="Muy Baja",S445="Leve"),AND(P445="Muy Baja",S445="Menor"),AND(P445="Baja",S445="Leve")),"Bajo",IF(OR(AND(P445="Muy baja",S445="Moderado"),AND(P445="Baja",S445="Menor"),AND(P445="Baja",S445="Moderado"),AND(P445="Media",S445="Leve"),AND(P445="Media",S445="Menor"),AND(P445="Media",S445="Moderado"),AND(P445="Alta",S445="Leve"),AND(P445="Alta",S445="Menor")),"Moderado",IF(OR(AND(P445="Muy Baja",S445="Mayor"),AND(P445="Baja",S445="Mayor"),AND(P445="Media",S445="Mayor"),AND(P445="Alta",S445="Moderado"),AND(P445="Alta",S445="Mayor"),AND(P445="Muy Alta",S445="Leve"),AND(P445="Muy Alta",S445="Menor"),AND(P445="Muy Alta",S445="Moderado"),AND(P445="Muy Alta",S445="Mayor")),"Alto",IF(OR(AND(P445="Muy Baja",S445="Catastrófico"),AND(P445="Baja",S445="Catastrófico"),AND(P445="Media",S445="Catastrófico"),AND(P445="Alta",S445="Catastrófico"),AND(P445="Muy Alta",S445="Catastrófico")),"Extremo",""))))</f>
        <v>Moderado</v>
      </c>
      <c r="V445" s="136" t="s">
        <v>91</v>
      </c>
      <c r="W445" s="116" t="s">
        <v>2146</v>
      </c>
      <c r="X445" s="117" t="s">
        <v>2147</v>
      </c>
      <c r="Y445" s="118" t="s">
        <v>2148</v>
      </c>
      <c r="Z445" s="119" t="s">
        <v>1287</v>
      </c>
      <c r="AA445" s="120" t="str">
        <f t="shared" si="454"/>
        <v>Probabilidad</v>
      </c>
      <c r="AB445" s="121" t="s">
        <v>727</v>
      </c>
      <c r="AC445" s="121" t="s">
        <v>1993</v>
      </c>
      <c r="AD445" s="122" t="str">
        <f t="shared" si="452"/>
        <v>50%</v>
      </c>
      <c r="AE445" s="121" t="s">
        <v>729</v>
      </c>
      <c r="AF445" s="121" t="s">
        <v>730</v>
      </c>
      <c r="AG445" s="121" t="s">
        <v>731</v>
      </c>
      <c r="AH445" s="123">
        <f>IFERROR(IF(AA445="Probabilidad",(Q445-(+Q445*AD445)),IF(AA445="Impacto",Q445,"")),"")</f>
        <v>0.2</v>
      </c>
      <c r="AI445" s="122">
        <f t="shared" si="453"/>
        <v>0.2</v>
      </c>
      <c r="AJ445" s="387" t="str">
        <f t="shared" ref="AJ445" si="608">IFERROR(IF(AK445="","",IF(AK445&lt;=0.2,"Muy Baja",IF(AK445&lt;=0.4,"Baja",IF(AK445&lt;=0.6,"Media",IF(AK445&lt;=0.8,"Alta","Muy Alta"))))),"")</f>
        <v>Muy Baja</v>
      </c>
      <c r="AK445" s="388">
        <f t="shared" ref="AK445" si="609">IFERROR(LOOKUP(MAX(AI445:AI451)+1,(AI445:AI451)),"")</f>
        <v>9.8000000000000004E-2</v>
      </c>
      <c r="AL445" s="124">
        <f>IFERROR(IF(AA445="Impacto",(T445-(+T445*AD445)),IF(AA445="Probabilidad",T445,"")),"")</f>
        <v>0.6</v>
      </c>
      <c r="AM445" s="389" t="str">
        <f t="shared" ref="AM445" si="610">IFERROR(IF(AN445="","",IF(AN445&lt;=0.2,"Leve",IF(AN445&lt;=0.4,"Menor",IF(AN445&lt;=0.6,"Moderado",IF(AN445&lt;=0.8,"Mayor","Catastrófico"))))),"")</f>
        <v>Moderado</v>
      </c>
      <c r="AN445" s="388">
        <f t="shared" ref="AN445" si="611">IFERROR(LOOKUP(MAX(AL445:AL451)+1,(AL445:AL451)),"")</f>
        <v>0.6</v>
      </c>
      <c r="AO445" s="384" t="str">
        <f t="shared" ref="AO445" si="612">IFERROR(IF(OR(AND(AJ445="Muy Baja",AM445="Leve"),AND(AJ445="Muy Baja",AM445="Menor"),AND(AJ445="Baja",AM445="Leve")),"Bajo",IF(OR(AND(AJ445="Muy baja",AM445="Moderado"),AND(AJ445="Baja",AM445="Menor"),AND(AJ445="Baja",AM445="Moderado"),AND(AJ445="Media",AM445="Leve"),AND(AJ445="Media",AM445="Menor"),AND(AJ445="Media",AM445="Moderado"),AND(AJ445="Alta",AM445="Leve"),AND(AJ445="Alta",AM445="Menor")),"Moderado",IF(OR(AND(AJ445="Muy Baja",AM445="Mayor"),AND(AJ445="Baja",AM445="Mayor"),AND(AJ445="Media",AM445="Mayor"),AND(AJ445="Alta",AM445="Moderado"),AND(AJ445="Alta",AM445="Mayor"),AND(AJ445="Muy Alta",AM445="Leve"),AND(AJ445="Muy Alta",AM445="Menor"),AND(AJ445="Muy Alta",AM445="Moderado"),AND(AJ445="Muy Alta",AM445="Mayor")),"Alto",IF(OR(AND(AJ445="Muy Baja",AM445="Catastrófico"),AND(AJ445="Baja",AM445="Catastrófico"),AND(AJ445="Media",AM445="Catastrófico"),AND(AJ445="Alta",AM445="Catastrófico"),AND(AJ445="Muy Alta",AM445="Catastrófico")),"Extremo","")))),"")</f>
        <v>Moderado</v>
      </c>
      <c r="AP445" s="367" t="s">
        <v>104</v>
      </c>
      <c r="AQ445" s="120" t="s">
        <v>105</v>
      </c>
      <c r="AR445" s="119" t="s">
        <v>2149</v>
      </c>
      <c r="AS445" s="119" t="s">
        <v>1287</v>
      </c>
      <c r="AT445" s="126" t="s">
        <v>1046</v>
      </c>
      <c r="AU445" s="127" t="s">
        <v>733</v>
      </c>
      <c r="AV445" s="370" t="s">
        <v>2150</v>
      </c>
      <c r="AW445" s="142" t="s">
        <v>91</v>
      </c>
      <c r="AX445" s="264" t="s">
        <v>2866</v>
      </c>
      <c r="AY445" s="265" t="s">
        <v>3559</v>
      </c>
      <c r="AZ445" s="265" t="s">
        <v>3560</v>
      </c>
      <c r="BA445" s="143" t="s">
        <v>105</v>
      </c>
      <c r="BB445" s="264" t="s">
        <v>2866</v>
      </c>
      <c r="BC445" s="265" t="s">
        <v>3569</v>
      </c>
      <c r="BD445" s="265" t="s">
        <v>3570</v>
      </c>
      <c r="BE445" s="373" t="s">
        <v>2891</v>
      </c>
      <c r="BF445" s="373"/>
      <c r="BG445" s="373"/>
      <c r="BH445" s="182"/>
      <c r="BI445" s="90"/>
      <c r="BJ445" s="90"/>
      <c r="BK445" s="90"/>
      <c r="BL445" s="90"/>
      <c r="BM445" s="90"/>
      <c r="BN445" s="90"/>
      <c r="BO445" s="90"/>
      <c r="BP445" s="90"/>
      <c r="BQ445" s="90"/>
      <c r="BR445" s="90"/>
      <c r="BS445" s="90"/>
      <c r="BT445" s="90"/>
      <c r="BU445" s="90"/>
      <c r="BV445" s="90"/>
      <c r="BW445" s="90"/>
      <c r="BX445" s="90"/>
      <c r="BY445" s="90"/>
      <c r="BZ445" s="90"/>
      <c r="CA445" s="90"/>
      <c r="CB445" s="90"/>
      <c r="CC445" s="90"/>
      <c r="CD445" s="90"/>
      <c r="CE445" s="90"/>
      <c r="CF445" s="90"/>
      <c r="CG445" s="90"/>
      <c r="CH445" s="90"/>
      <c r="CI445" s="90"/>
      <c r="CJ445" s="90"/>
      <c r="CK445" s="90"/>
      <c r="CL445" s="90"/>
      <c r="CM445" s="90"/>
      <c r="CN445" s="90"/>
      <c r="CO445" s="90"/>
      <c r="CP445" s="90"/>
      <c r="CQ445" s="90"/>
      <c r="CR445" s="90"/>
      <c r="CS445" s="90"/>
      <c r="CT445" s="90"/>
      <c r="CU445" s="90"/>
      <c r="CV445" s="90"/>
      <c r="CW445" s="90"/>
      <c r="CX445" s="90"/>
      <c r="CY445" s="90"/>
      <c r="CZ445" s="90"/>
      <c r="DA445" s="90"/>
      <c r="DB445" s="90"/>
      <c r="DC445" s="90"/>
      <c r="DD445" s="90"/>
      <c r="DE445" s="90"/>
      <c r="DF445" s="90"/>
      <c r="DG445" s="90"/>
      <c r="DH445" s="90"/>
      <c r="DI445" s="90"/>
      <c r="DJ445" s="90"/>
      <c r="DK445" s="90"/>
      <c r="DL445" s="90"/>
      <c r="DM445" s="90"/>
      <c r="DN445" s="90"/>
      <c r="DO445" s="90"/>
      <c r="DP445" s="90"/>
      <c r="DQ445" s="90"/>
      <c r="DR445" s="90"/>
      <c r="DS445" s="90"/>
      <c r="DT445" s="90"/>
      <c r="DU445" s="90"/>
      <c r="DV445" s="90"/>
      <c r="DW445" s="90"/>
      <c r="DX445" s="90"/>
      <c r="DY445" s="90"/>
      <c r="DZ445" s="90"/>
      <c r="EA445" s="90"/>
      <c r="EB445" s="90"/>
      <c r="EC445" s="90"/>
      <c r="ED445" s="90"/>
      <c r="EE445" s="90"/>
      <c r="EF445" s="90"/>
      <c r="EG445" s="90"/>
      <c r="EH445" s="90"/>
      <c r="EI445" s="90"/>
      <c r="EJ445" s="90"/>
      <c r="EK445" s="90"/>
      <c r="EL445" s="90"/>
      <c r="EM445" s="90"/>
      <c r="EN445" s="90"/>
      <c r="EO445" s="90"/>
      <c r="EP445" s="90"/>
      <c r="EQ445" s="90"/>
      <c r="ER445" s="90"/>
      <c r="ES445" s="90"/>
      <c r="ET445" s="90"/>
      <c r="EU445" s="90"/>
      <c r="EV445" s="90"/>
      <c r="EW445" s="90"/>
      <c r="EX445" s="90"/>
      <c r="EY445" s="90"/>
      <c r="EZ445" s="90"/>
      <c r="FA445" s="90"/>
      <c r="FB445" s="90"/>
      <c r="FC445" s="90"/>
      <c r="FD445" s="90"/>
      <c r="FE445" s="90"/>
      <c r="FF445" s="90"/>
      <c r="FG445" s="90"/>
      <c r="FH445" s="90"/>
      <c r="FI445" s="90"/>
      <c r="FJ445" s="90"/>
      <c r="FK445" s="90"/>
      <c r="FL445" s="90"/>
      <c r="FM445" s="90"/>
      <c r="FN445" s="90"/>
      <c r="FO445" s="90"/>
      <c r="FP445" s="90"/>
      <c r="FQ445" s="90"/>
      <c r="FR445" s="90"/>
      <c r="FS445" s="90"/>
      <c r="FT445" s="90"/>
      <c r="FU445" s="90"/>
      <c r="FV445" s="90"/>
      <c r="FW445" s="90"/>
      <c r="FX445" s="90"/>
      <c r="FY445" s="90"/>
      <c r="FZ445" s="90"/>
      <c r="GA445" s="90"/>
      <c r="GB445" s="90"/>
      <c r="GC445" s="90"/>
      <c r="GD445" s="90"/>
      <c r="GE445" s="90"/>
      <c r="GF445" s="90"/>
      <c r="GG445" s="90"/>
      <c r="GH445" s="90"/>
      <c r="GI445" s="90"/>
      <c r="GJ445" s="90"/>
      <c r="GK445" s="90"/>
      <c r="GL445" s="90"/>
      <c r="GM445" s="90"/>
      <c r="GN445" s="90"/>
      <c r="GO445" s="90"/>
      <c r="GP445" s="90"/>
      <c r="GQ445" s="90"/>
      <c r="GR445" s="90"/>
      <c r="GS445" s="90"/>
      <c r="GT445" s="90"/>
      <c r="GU445" s="90"/>
      <c r="GV445" s="90"/>
      <c r="GW445" s="90"/>
      <c r="GX445" s="90"/>
      <c r="GY445" s="90"/>
      <c r="GZ445" s="90"/>
      <c r="HA445" s="90"/>
      <c r="HB445" s="90"/>
      <c r="HC445" s="90"/>
      <c r="HD445" s="90"/>
      <c r="HE445" s="90"/>
      <c r="HF445" s="90"/>
      <c r="HG445" s="90"/>
      <c r="HH445" s="90"/>
      <c r="HI445" s="90"/>
      <c r="HJ445" s="90"/>
      <c r="HK445" s="90"/>
      <c r="HL445" s="90"/>
      <c r="HM445" s="90"/>
      <c r="HN445" s="90"/>
      <c r="HO445" s="90"/>
      <c r="HP445" s="90"/>
      <c r="HQ445" s="90"/>
      <c r="HR445" s="90"/>
      <c r="HS445" s="90"/>
      <c r="HT445" s="90"/>
      <c r="HU445" s="90"/>
      <c r="HV445" s="90"/>
      <c r="HW445" s="90"/>
      <c r="HX445" s="90"/>
      <c r="HY445" s="90"/>
      <c r="HZ445" s="90"/>
      <c r="IA445" s="90"/>
      <c r="IB445" s="90"/>
      <c r="IC445" s="90"/>
      <c r="ID445" s="90"/>
      <c r="IE445" s="90"/>
      <c r="IF445" s="90"/>
      <c r="IG445" s="90"/>
      <c r="IH445" s="90"/>
      <c r="II445" s="90"/>
      <c r="IJ445" s="90"/>
      <c r="IK445" s="90"/>
      <c r="IL445" s="90"/>
      <c r="IM445" s="90"/>
      <c r="IN445" s="90"/>
      <c r="IO445" s="90"/>
      <c r="IP445" s="90"/>
      <c r="IQ445" s="90"/>
      <c r="IR445" s="90"/>
      <c r="IS445" s="90"/>
      <c r="IT445" s="90"/>
      <c r="IU445" s="90"/>
      <c r="IV445" s="90"/>
      <c r="IW445" s="90"/>
      <c r="IX445" s="90"/>
      <c r="IY445" s="90"/>
      <c r="IZ445" s="90"/>
      <c r="JA445" s="90"/>
      <c r="JB445" s="90"/>
      <c r="JC445" s="90"/>
      <c r="JD445" s="90"/>
      <c r="JE445" s="90"/>
      <c r="JF445" s="90"/>
      <c r="JG445" s="90"/>
      <c r="JH445" s="90"/>
      <c r="JI445" s="90"/>
      <c r="JJ445" s="90"/>
      <c r="JK445" s="90"/>
      <c r="JL445" s="90"/>
      <c r="JM445" s="90"/>
      <c r="JN445" s="90"/>
      <c r="JO445" s="90"/>
      <c r="JP445" s="90"/>
      <c r="JQ445" s="90"/>
      <c r="JR445" s="90"/>
      <c r="JS445" s="90"/>
      <c r="JT445" s="90"/>
      <c r="JU445" s="90"/>
      <c r="JV445" s="90"/>
      <c r="JW445" s="90"/>
      <c r="JX445" s="90"/>
      <c r="JY445" s="90"/>
      <c r="JZ445" s="90"/>
      <c r="KA445" s="90"/>
      <c r="KB445" s="90"/>
      <c r="KC445" s="90"/>
      <c r="KD445" s="90"/>
      <c r="KE445" s="90"/>
      <c r="KF445" s="90"/>
      <c r="KG445" s="90"/>
      <c r="KH445" s="90"/>
      <c r="KI445" s="90"/>
      <c r="KJ445" s="90"/>
      <c r="KK445" s="90"/>
      <c r="KL445" s="90"/>
      <c r="KM445" s="90"/>
      <c r="KN445" s="90"/>
      <c r="KO445" s="90"/>
      <c r="KP445" s="90"/>
      <c r="KQ445" s="90"/>
      <c r="KR445" s="90"/>
      <c r="KS445" s="90"/>
      <c r="KT445" s="90"/>
      <c r="KU445" s="90"/>
      <c r="KV445" s="90"/>
      <c r="KW445" s="90"/>
      <c r="KX445" s="90"/>
      <c r="KY445" s="90"/>
      <c r="KZ445" s="90"/>
      <c r="LA445" s="90"/>
      <c r="LB445" s="90"/>
      <c r="LC445" s="90"/>
      <c r="LD445" s="90"/>
      <c r="LE445" s="90"/>
      <c r="LF445" s="90"/>
      <c r="LG445" s="90"/>
      <c r="LH445" s="90"/>
      <c r="LI445" s="90"/>
      <c r="LJ445" s="90"/>
      <c r="LK445" s="90"/>
      <c r="LL445" s="90"/>
      <c r="LM445" s="90"/>
      <c r="LN445" s="90"/>
      <c r="LO445" s="90"/>
      <c r="LP445" s="90"/>
      <c r="LQ445" s="90"/>
      <c r="LR445" s="90"/>
      <c r="LS445" s="90"/>
      <c r="LT445" s="90"/>
      <c r="LU445" s="90"/>
      <c r="LV445" s="90"/>
      <c r="LW445" s="90"/>
      <c r="LX445" s="90"/>
      <c r="LY445" s="90"/>
      <c r="LZ445" s="90"/>
      <c r="MA445" s="90"/>
      <c r="MB445" s="90"/>
      <c r="MC445" s="90"/>
      <c r="MD445" s="90"/>
      <c r="ME445" s="90"/>
      <c r="MF445" s="90"/>
      <c r="MG445" s="90"/>
      <c r="MH445" s="90"/>
      <c r="MI445" s="90"/>
      <c r="MJ445" s="90"/>
      <c r="MK445" s="90"/>
      <c r="ML445" s="90"/>
      <c r="MM445" s="90"/>
      <c r="MN445" s="90"/>
      <c r="MO445" s="90"/>
      <c r="MP445" s="90"/>
      <c r="MQ445" s="90"/>
      <c r="MR445" s="90"/>
      <c r="MS445" s="90"/>
      <c r="MT445" s="90"/>
      <c r="MU445" s="90"/>
      <c r="MV445" s="90"/>
      <c r="MW445" s="90"/>
      <c r="MX445" s="90"/>
      <c r="MY445" s="90"/>
      <c r="MZ445" s="90"/>
      <c r="NA445" s="90"/>
      <c r="NB445" s="90"/>
      <c r="NC445" s="90"/>
      <c r="ND445" s="90"/>
      <c r="NE445" s="90"/>
      <c r="NF445" s="90"/>
      <c r="NG445" s="90"/>
      <c r="NH445" s="90"/>
      <c r="NI445" s="90"/>
      <c r="NJ445" s="90"/>
      <c r="NK445" s="90"/>
      <c r="NL445" s="90"/>
      <c r="NM445" s="90"/>
      <c r="NN445" s="90"/>
      <c r="NO445" s="90"/>
      <c r="NP445" s="90"/>
      <c r="NQ445" s="90"/>
      <c r="NR445" s="90"/>
      <c r="NS445" s="90"/>
      <c r="NT445" s="90"/>
      <c r="NU445" s="90"/>
      <c r="NV445" s="90"/>
      <c r="NW445" s="90"/>
      <c r="NX445" s="90"/>
      <c r="NY445" s="90"/>
      <c r="NZ445" s="90"/>
      <c r="OA445" s="90"/>
      <c r="OB445" s="90"/>
      <c r="OC445" s="90"/>
      <c r="OD445" s="90"/>
      <c r="OE445" s="90"/>
      <c r="OF445" s="90"/>
      <c r="OG445" s="90"/>
      <c r="OH445" s="90"/>
      <c r="OI445" s="90"/>
      <c r="OJ445" s="90"/>
      <c r="OK445" s="90"/>
      <c r="OL445" s="90"/>
      <c r="OM445" s="90"/>
      <c r="ON445" s="90"/>
      <c r="OO445" s="90"/>
      <c r="OP445" s="90"/>
      <c r="OQ445" s="90"/>
      <c r="OR445" s="90"/>
      <c r="OS445" s="90"/>
      <c r="OT445" s="90"/>
      <c r="OU445" s="90"/>
      <c r="OV445" s="90"/>
      <c r="OW445" s="90"/>
      <c r="OX445" s="90"/>
      <c r="OY445" s="90"/>
      <c r="OZ445" s="90"/>
      <c r="PA445" s="90"/>
      <c r="PB445" s="90"/>
      <c r="PC445" s="90"/>
      <c r="PD445" s="90"/>
      <c r="PE445" s="90"/>
      <c r="PF445" s="90"/>
      <c r="PG445" s="90"/>
      <c r="PH445" s="90"/>
      <c r="PI445" s="90"/>
      <c r="PJ445" s="90"/>
      <c r="PK445" s="90"/>
      <c r="PL445" s="90"/>
      <c r="PM445" s="90"/>
      <c r="PN445" s="90"/>
      <c r="PO445" s="90"/>
      <c r="PP445" s="90"/>
      <c r="PQ445" s="90"/>
      <c r="PR445" s="90"/>
      <c r="PS445" s="90"/>
      <c r="PT445" s="90"/>
      <c r="PU445" s="90"/>
      <c r="PV445" s="90"/>
      <c r="PW445" s="90"/>
      <c r="PX445" s="90"/>
      <c r="PY445" s="90"/>
      <c r="PZ445" s="90"/>
      <c r="QA445" s="90"/>
      <c r="QB445" s="90"/>
      <c r="QC445" s="90"/>
      <c r="QD445" s="90"/>
      <c r="QE445" s="90"/>
      <c r="QF445" s="90"/>
      <c r="QG445" s="90"/>
      <c r="QH445" s="90"/>
      <c r="QI445" s="90"/>
      <c r="QJ445" s="90"/>
      <c r="QK445" s="90"/>
      <c r="QL445" s="90"/>
      <c r="QM445" s="90"/>
      <c r="QN445" s="90"/>
      <c r="QO445" s="90"/>
      <c r="QP445" s="90"/>
      <c r="QQ445" s="90"/>
      <c r="QR445" s="90"/>
      <c r="QS445" s="90"/>
      <c r="QT445" s="90"/>
      <c r="QU445" s="90"/>
      <c r="QV445" s="90"/>
      <c r="QW445" s="90"/>
      <c r="QX445" s="90"/>
      <c r="QY445" s="90"/>
      <c r="QZ445" s="90"/>
      <c r="RA445" s="90"/>
      <c r="RB445" s="90"/>
      <c r="RC445" s="90"/>
      <c r="RD445" s="90"/>
      <c r="RE445" s="90"/>
      <c r="RF445" s="90"/>
      <c r="RG445" s="90"/>
      <c r="RH445" s="90"/>
      <c r="RI445" s="90"/>
      <c r="RJ445" s="90"/>
      <c r="RK445" s="90"/>
      <c r="RL445" s="90"/>
      <c r="RM445" s="90"/>
      <c r="RN445" s="90"/>
      <c r="RO445" s="90"/>
      <c r="RP445" s="90"/>
      <c r="RQ445" s="90"/>
      <c r="RR445" s="90"/>
      <c r="RS445" s="90"/>
      <c r="RT445" s="90"/>
      <c r="RU445" s="90"/>
      <c r="RV445" s="90"/>
      <c r="RW445" s="90"/>
      <c r="RX445" s="90"/>
      <c r="RY445" s="90"/>
      <c r="RZ445" s="90"/>
      <c r="SA445" s="90"/>
      <c r="SB445" s="90"/>
      <c r="SC445" s="90"/>
      <c r="SD445" s="90"/>
      <c r="SE445" s="90"/>
      <c r="SF445" s="90"/>
      <c r="SG445" s="90"/>
      <c r="SH445" s="90"/>
      <c r="SI445" s="90"/>
      <c r="SJ445" s="90"/>
      <c r="SK445" s="90"/>
      <c r="SL445" s="90"/>
      <c r="SM445" s="90"/>
      <c r="SN445" s="90"/>
      <c r="SO445" s="90"/>
      <c r="SP445" s="90"/>
      <c r="SQ445" s="90"/>
      <c r="SR445" s="90"/>
      <c r="SS445" s="90"/>
      <c r="ST445" s="90"/>
      <c r="SU445" s="90"/>
      <c r="SV445" s="90"/>
      <c r="SW445" s="90"/>
      <c r="SX445" s="90"/>
      <c r="SY445" s="90"/>
      <c r="SZ445" s="90"/>
      <c r="TA445" s="90"/>
      <c r="TB445" s="90"/>
      <c r="TC445" s="90"/>
      <c r="TD445" s="90"/>
      <c r="TE445" s="90"/>
      <c r="TF445" s="90"/>
      <c r="TG445" s="90"/>
      <c r="TH445" s="90"/>
      <c r="TI445" s="90"/>
      <c r="TJ445" s="90"/>
      <c r="TK445" s="90"/>
      <c r="TL445" s="90"/>
      <c r="TM445" s="90"/>
      <c r="TN445" s="90"/>
      <c r="TO445" s="90"/>
      <c r="TP445" s="90"/>
      <c r="TQ445" s="90"/>
      <c r="TR445" s="90"/>
      <c r="TS445" s="90"/>
      <c r="TT445" s="90"/>
      <c r="TU445" s="90"/>
      <c r="TV445" s="90"/>
      <c r="TW445" s="90"/>
      <c r="TX445" s="90"/>
      <c r="TY445" s="90"/>
      <c r="TZ445" s="90"/>
      <c r="UA445" s="90"/>
      <c r="UB445" s="90"/>
      <c r="UC445" s="90"/>
      <c r="UD445" s="90"/>
      <c r="UE445" s="90"/>
      <c r="UF445" s="90"/>
      <c r="UG445" s="90"/>
      <c r="UH445" s="90"/>
      <c r="UI445" s="90"/>
      <c r="UJ445" s="90"/>
      <c r="UK445" s="90"/>
      <c r="UL445" s="90"/>
      <c r="UM445" s="90"/>
      <c r="UN445" s="90"/>
      <c r="UO445" s="90"/>
      <c r="UP445" s="90"/>
      <c r="UQ445" s="90"/>
      <c r="UR445" s="90"/>
      <c r="US445" s="90"/>
      <c r="UT445" s="90"/>
      <c r="UU445" s="90"/>
      <c r="UV445" s="90"/>
      <c r="UW445" s="90"/>
      <c r="UX445" s="90"/>
      <c r="UY445" s="90"/>
      <c r="UZ445" s="90"/>
      <c r="VA445" s="90"/>
      <c r="VB445" s="90"/>
      <c r="VC445" s="90"/>
      <c r="VD445" s="90"/>
      <c r="VE445" s="90"/>
      <c r="VF445" s="90"/>
      <c r="VG445" s="90"/>
      <c r="VH445" s="90"/>
      <c r="VI445" s="90"/>
      <c r="VJ445" s="90"/>
      <c r="VK445" s="90"/>
      <c r="VL445" s="90"/>
      <c r="VM445" s="90"/>
      <c r="VN445" s="90"/>
      <c r="VO445" s="90"/>
      <c r="VP445" s="90"/>
      <c r="VQ445" s="90"/>
      <c r="VR445" s="90"/>
      <c r="VS445" s="90"/>
      <c r="VT445" s="90"/>
      <c r="VU445" s="90"/>
      <c r="VV445" s="90"/>
      <c r="VW445" s="90"/>
      <c r="VX445" s="90"/>
      <c r="VY445" s="90"/>
      <c r="VZ445" s="90"/>
      <c r="WA445" s="90"/>
      <c r="WB445" s="90"/>
      <c r="WC445" s="90"/>
      <c r="WD445" s="90"/>
      <c r="WE445" s="90"/>
      <c r="WF445" s="90"/>
      <c r="WG445" s="90"/>
      <c r="WH445" s="90"/>
      <c r="WI445" s="90"/>
      <c r="WJ445" s="90"/>
      <c r="WK445" s="90"/>
      <c r="WL445" s="90"/>
      <c r="WM445" s="90"/>
      <c r="WN445" s="90"/>
      <c r="WO445" s="90"/>
      <c r="WP445" s="90"/>
      <c r="WQ445" s="90"/>
      <c r="WR445" s="90"/>
      <c r="WS445" s="90"/>
      <c r="WT445" s="90"/>
      <c r="WU445" s="90"/>
      <c r="WV445" s="90"/>
      <c r="WW445" s="90"/>
      <c r="WX445" s="90"/>
      <c r="WY445" s="90"/>
      <c r="WZ445" s="90"/>
      <c r="XA445" s="90"/>
      <c r="XB445" s="90"/>
      <c r="XC445" s="90"/>
      <c r="XD445" s="90"/>
      <c r="XE445" s="90"/>
      <c r="XF445" s="90"/>
      <c r="XG445" s="90"/>
      <c r="XH445" s="90"/>
      <c r="XI445" s="90"/>
      <c r="XJ445" s="90"/>
      <c r="XK445" s="90"/>
      <c r="XL445" s="90"/>
      <c r="XM445" s="90"/>
      <c r="XN445" s="90"/>
      <c r="XO445" s="90"/>
      <c r="XP445" s="90"/>
      <c r="XQ445" s="90"/>
      <c r="XR445" s="90"/>
      <c r="XS445" s="90"/>
      <c r="XT445" s="90"/>
      <c r="XU445" s="90"/>
      <c r="XV445" s="90"/>
      <c r="XW445" s="90"/>
      <c r="XX445" s="90"/>
      <c r="XY445" s="90"/>
      <c r="XZ445" s="90"/>
      <c r="YA445" s="90"/>
      <c r="YB445" s="90"/>
      <c r="YC445" s="90"/>
      <c r="YD445" s="90"/>
      <c r="YE445" s="90"/>
      <c r="YF445" s="90"/>
      <c r="YG445" s="90"/>
      <c r="YH445" s="90"/>
      <c r="YI445" s="90"/>
      <c r="YJ445" s="90"/>
      <c r="YK445" s="90"/>
      <c r="YL445" s="90"/>
      <c r="YM445" s="90"/>
      <c r="YN445" s="90"/>
      <c r="YO445" s="90"/>
      <c r="YP445" s="90"/>
      <c r="YQ445" s="90"/>
      <c r="YR445" s="90"/>
      <c r="YS445" s="90"/>
      <c r="YT445" s="90"/>
      <c r="YU445" s="90"/>
      <c r="YV445" s="90"/>
      <c r="YW445" s="90"/>
      <c r="YX445" s="90"/>
      <c r="YY445" s="90"/>
      <c r="YZ445" s="90"/>
      <c r="ZA445" s="90"/>
      <c r="ZB445" s="90"/>
      <c r="ZC445" s="90"/>
      <c r="ZD445" s="90"/>
      <c r="ZE445" s="90"/>
      <c r="ZF445" s="90"/>
      <c r="ZG445" s="90"/>
      <c r="ZH445" s="90"/>
      <c r="ZI445" s="90"/>
      <c r="ZJ445" s="90"/>
      <c r="ZK445" s="90"/>
      <c r="ZL445" s="90"/>
      <c r="ZM445" s="90"/>
      <c r="ZN445" s="90"/>
      <c r="ZO445" s="90"/>
      <c r="ZP445" s="90"/>
      <c r="ZQ445" s="90"/>
      <c r="ZR445" s="90"/>
      <c r="ZS445" s="90"/>
      <c r="ZT445" s="90"/>
      <c r="ZU445" s="90"/>
      <c r="ZV445" s="90"/>
      <c r="ZW445" s="90"/>
      <c r="ZX445" s="90"/>
      <c r="ZY445" s="90"/>
      <c r="ZZ445" s="90"/>
      <c r="AAA445" s="90"/>
      <c r="AAB445" s="90"/>
      <c r="AAC445" s="90"/>
      <c r="AAD445" s="90"/>
      <c r="AAE445" s="90"/>
      <c r="AAF445" s="90"/>
      <c r="AAG445" s="90"/>
      <c r="AAH445" s="90"/>
      <c r="AAI445" s="90"/>
      <c r="AAJ445" s="90"/>
      <c r="AAK445" s="90"/>
      <c r="AAL445" s="90"/>
      <c r="AAM445" s="90"/>
      <c r="AAN445" s="90"/>
      <c r="AAO445" s="90"/>
      <c r="AAP445" s="90"/>
      <c r="AAQ445" s="90"/>
      <c r="AAR445" s="90"/>
      <c r="AAS445" s="90"/>
      <c r="AAT445" s="90"/>
      <c r="AAU445" s="90"/>
      <c r="AAV445" s="90"/>
      <c r="AAW445" s="90"/>
      <c r="AAX445" s="90"/>
      <c r="AAY445" s="90"/>
      <c r="AAZ445" s="90"/>
      <c r="ABA445" s="90"/>
      <c r="ABB445" s="90"/>
      <c r="ABC445" s="90"/>
      <c r="ABD445" s="90"/>
      <c r="ABE445" s="90"/>
      <c r="ABF445" s="90"/>
      <c r="ABG445" s="90"/>
      <c r="ABH445" s="90"/>
      <c r="ABI445" s="90"/>
      <c r="ABJ445" s="90"/>
      <c r="ABK445" s="90"/>
      <c r="ABL445" s="90"/>
      <c r="ABM445" s="90"/>
      <c r="ABN445" s="90"/>
      <c r="ABO445" s="90"/>
      <c r="ABP445" s="90"/>
      <c r="ABQ445" s="90"/>
      <c r="ABR445" s="90"/>
      <c r="ABS445" s="90"/>
      <c r="ABT445" s="90"/>
      <c r="ABU445" s="90"/>
      <c r="ABV445" s="90"/>
      <c r="ABW445" s="90"/>
      <c r="ABX445" s="90"/>
      <c r="ABY445" s="90"/>
      <c r="ABZ445" s="90"/>
      <c r="ACA445" s="90"/>
      <c r="ACB445" s="90"/>
      <c r="ACC445" s="90"/>
      <c r="ACD445" s="90"/>
      <c r="ACE445" s="90"/>
      <c r="ACF445" s="90"/>
      <c r="ACG445" s="90"/>
      <c r="ACH445" s="90"/>
      <c r="ACI445" s="90"/>
      <c r="ACJ445" s="90"/>
      <c r="ACK445" s="90"/>
      <c r="ACL445" s="90"/>
      <c r="ACM445" s="90"/>
      <c r="ACN445" s="90"/>
      <c r="ACO445" s="90"/>
      <c r="ACP445" s="90"/>
      <c r="ACQ445" s="90"/>
      <c r="ACR445" s="90"/>
      <c r="ACS445" s="90"/>
      <c r="ACT445" s="90"/>
      <c r="ACU445" s="90"/>
      <c r="ACV445" s="90"/>
      <c r="ACW445" s="90"/>
      <c r="ACX445" s="90"/>
      <c r="ACY445" s="90"/>
      <c r="ACZ445" s="90"/>
      <c r="ADA445" s="90"/>
      <c r="ADB445" s="90"/>
      <c r="ADC445" s="90"/>
      <c r="ADD445" s="90"/>
      <c r="ADE445" s="90"/>
      <c r="ADF445" s="90"/>
      <c r="ADG445" s="90"/>
      <c r="ADH445" s="90"/>
      <c r="ADI445" s="90"/>
      <c r="ADJ445" s="90"/>
      <c r="ADK445" s="90"/>
      <c r="ADL445" s="90"/>
      <c r="ADM445" s="90"/>
      <c r="ADN445" s="90"/>
      <c r="ADO445" s="90"/>
      <c r="ADP445" s="90"/>
      <c r="ADQ445" s="90"/>
      <c r="ADR445" s="90"/>
      <c r="ADS445" s="90"/>
      <c r="ADT445" s="90"/>
      <c r="ADU445" s="90"/>
      <c r="ADV445" s="90"/>
      <c r="ADW445" s="90"/>
      <c r="ADX445" s="90"/>
      <c r="ADY445" s="90"/>
      <c r="ADZ445" s="90"/>
      <c r="AEA445" s="90"/>
      <c r="AEB445" s="90"/>
      <c r="AEC445" s="90"/>
      <c r="AED445" s="90"/>
      <c r="AEE445" s="90"/>
      <c r="AEF445" s="90"/>
      <c r="AEG445" s="90"/>
      <c r="AEH445" s="90"/>
      <c r="AEI445" s="90"/>
      <c r="AEJ445" s="90"/>
      <c r="AEK445" s="90"/>
      <c r="AEL445" s="90"/>
      <c r="AEM445" s="90"/>
      <c r="AEN445" s="90"/>
      <c r="AEO445" s="90"/>
      <c r="AEP445" s="90"/>
      <c r="AEQ445" s="90"/>
      <c r="AER445" s="90"/>
      <c r="AES445" s="90"/>
      <c r="AET445" s="90"/>
      <c r="AEU445" s="90"/>
      <c r="AEV445" s="90"/>
      <c r="AEW445" s="90"/>
      <c r="AEX445" s="90"/>
      <c r="AEY445" s="90"/>
      <c r="AEZ445" s="90"/>
      <c r="AFA445" s="90"/>
      <c r="AFB445" s="90"/>
      <c r="AFC445" s="90"/>
      <c r="AFD445" s="90"/>
      <c r="AFE445" s="90"/>
      <c r="AFF445" s="90"/>
      <c r="AFG445" s="90"/>
      <c r="AFH445" s="90"/>
      <c r="AFI445" s="90"/>
      <c r="AFJ445" s="90"/>
      <c r="AFK445" s="90"/>
      <c r="AFL445" s="90"/>
      <c r="AFM445" s="90"/>
      <c r="AFN445" s="90"/>
      <c r="AFO445" s="90"/>
      <c r="AFP445" s="90"/>
      <c r="AFQ445" s="90"/>
      <c r="AFR445" s="90"/>
      <c r="AFS445" s="90"/>
      <c r="AFT445" s="90"/>
      <c r="AFU445" s="90"/>
      <c r="AFV445" s="90"/>
      <c r="AFW445" s="90"/>
      <c r="AFX445" s="90"/>
      <c r="AFY445" s="90"/>
      <c r="AFZ445" s="90"/>
      <c r="AGA445" s="90"/>
      <c r="AGB445" s="90"/>
      <c r="AGC445" s="90"/>
      <c r="AGD445" s="90"/>
      <c r="AGE445" s="90"/>
      <c r="AGF445" s="90"/>
      <c r="AGG445" s="90"/>
      <c r="AGH445" s="90"/>
      <c r="AGI445" s="90"/>
      <c r="AGJ445" s="90"/>
      <c r="AGK445" s="90"/>
      <c r="AGL445" s="90"/>
      <c r="AGM445" s="90"/>
      <c r="AGN445" s="90"/>
      <c r="AGO445" s="90"/>
      <c r="AGP445" s="90"/>
      <c r="AGQ445" s="90"/>
      <c r="AGR445" s="90"/>
      <c r="AGS445" s="90"/>
      <c r="AGT445" s="90"/>
      <c r="AGU445" s="90"/>
      <c r="AGV445" s="90"/>
      <c r="AGW445" s="90"/>
      <c r="AGX445" s="90"/>
      <c r="AGY445" s="90"/>
      <c r="AGZ445" s="90"/>
      <c r="AHA445" s="90"/>
      <c r="AHB445" s="90"/>
      <c r="AHC445" s="90"/>
      <c r="AHD445" s="90"/>
      <c r="AHE445" s="90"/>
      <c r="AHF445" s="90"/>
      <c r="AHG445" s="90"/>
      <c r="AHH445" s="90"/>
      <c r="AHI445" s="90"/>
      <c r="AHJ445" s="90"/>
      <c r="AHK445" s="90"/>
      <c r="AHL445" s="90"/>
      <c r="AHM445" s="90"/>
      <c r="AHN445" s="90"/>
      <c r="AHO445" s="90"/>
      <c r="AHP445" s="90"/>
      <c r="AHQ445" s="90"/>
      <c r="AHR445" s="90"/>
      <c r="AHS445" s="90"/>
      <c r="AHT445" s="90"/>
      <c r="AHU445" s="90"/>
      <c r="AHV445" s="90"/>
      <c r="AHW445" s="90"/>
      <c r="AHX445" s="90"/>
      <c r="AHY445" s="90"/>
      <c r="AHZ445" s="90"/>
      <c r="AIA445" s="90"/>
      <c r="AIB445" s="90"/>
      <c r="AIC445" s="90"/>
      <c r="AID445" s="90"/>
      <c r="AIE445" s="90"/>
      <c r="AIF445" s="90"/>
      <c r="AIG445" s="90"/>
      <c r="AIH445" s="90"/>
      <c r="AII445" s="90"/>
      <c r="AIJ445" s="90"/>
      <c r="AIK445" s="90"/>
      <c r="AIL445" s="90"/>
      <c r="AIM445" s="90"/>
      <c r="AIN445" s="90"/>
      <c r="AIO445" s="90"/>
      <c r="AIP445" s="90"/>
      <c r="AIQ445" s="90"/>
      <c r="AIR445" s="90"/>
      <c r="AIS445" s="90"/>
      <c r="AIT445" s="90"/>
      <c r="AIU445" s="90"/>
      <c r="AIV445" s="90"/>
      <c r="AIW445" s="90"/>
      <c r="AIX445" s="90"/>
      <c r="AIY445" s="90"/>
      <c r="AIZ445" s="90"/>
      <c r="AJA445" s="90"/>
      <c r="AJB445" s="90"/>
      <c r="AJC445" s="90"/>
      <c r="AJD445" s="90"/>
      <c r="AJE445" s="90"/>
      <c r="AJF445" s="90"/>
      <c r="AJG445" s="90"/>
      <c r="AJH445" s="90"/>
      <c r="AJI445" s="90"/>
      <c r="AJJ445" s="90"/>
      <c r="AJK445" s="90"/>
      <c r="AJL445" s="90"/>
      <c r="AJM445" s="90"/>
      <c r="AJN445" s="90"/>
      <c r="AJO445" s="90"/>
      <c r="AJP445" s="90"/>
      <c r="AJQ445" s="90"/>
      <c r="AJR445" s="90"/>
      <c r="AJS445" s="90"/>
      <c r="AJT445" s="90"/>
      <c r="AJU445" s="90"/>
      <c r="AJV445" s="90"/>
      <c r="AJW445" s="90"/>
      <c r="AJX445" s="90"/>
      <c r="AJY445" s="90"/>
      <c r="AJZ445" s="90"/>
      <c r="AKA445" s="90"/>
      <c r="AKB445" s="90"/>
      <c r="AKC445" s="90"/>
      <c r="AKD445" s="90"/>
      <c r="AKE445" s="90"/>
      <c r="AKF445" s="90"/>
      <c r="AKG445" s="90"/>
      <c r="AKH445" s="90"/>
      <c r="AKI445" s="90"/>
      <c r="AKJ445" s="90"/>
      <c r="AKK445" s="90"/>
      <c r="AKL445" s="90"/>
      <c r="AKM445" s="90"/>
      <c r="AKN445" s="90"/>
      <c r="AKO445" s="90"/>
      <c r="AKP445" s="90"/>
      <c r="AKQ445" s="90"/>
      <c r="AKR445" s="90"/>
      <c r="AKS445" s="90"/>
      <c r="AKT445" s="90"/>
      <c r="AKU445" s="90"/>
      <c r="AKV445" s="90"/>
      <c r="AKW445" s="90"/>
      <c r="AKX445" s="90"/>
      <c r="AKY445" s="90"/>
      <c r="AKZ445" s="90"/>
      <c r="ALA445" s="90"/>
      <c r="ALB445" s="90"/>
      <c r="ALC445" s="90"/>
      <c r="ALD445" s="90"/>
      <c r="ALE445" s="90"/>
      <c r="ALF445" s="90"/>
      <c r="ALG445" s="90"/>
      <c r="ALH445" s="90"/>
      <c r="ALI445" s="90"/>
      <c r="ALJ445" s="90"/>
      <c r="ALK445" s="90"/>
      <c r="ALL445" s="90"/>
      <c r="ALM445" s="90"/>
      <c r="ALN445" s="90"/>
      <c r="ALO445" s="90"/>
      <c r="ALP445" s="90"/>
      <c r="ALQ445" s="90"/>
      <c r="ALR445" s="90"/>
      <c r="ALS445" s="90"/>
      <c r="ALT445" s="90"/>
      <c r="ALU445" s="90"/>
      <c r="ALV445" s="90"/>
      <c r="ALW445" s="90"/>
      <c r="ALX445" s="90"/>
      <c r="ALY445" s="90"/>
      <c r="ALZ445" s="90"/>
      <c r="AMA445" s="90"/>
      <c r="AMB445" s="90"/>
      <c r="AMC445" s="90"/>
      <c r="AMD445" s="90"/>
      <c r="AME445" s="90"/>
      <c r="AMF445" s="90"/>
      <c r="AMG445" s="90"/>
      <c r="AMH445" s="90"/>
    </row>
    <row r="446" spans="1:1022" ht="144.75" customHeight="1" x14ac:dyDescent="0.3">
      <c r="A446" s="430">
        <v>142</v>
      </c>
      <c r="B446" s="433" t="s">
        <v>712</v>
      </c>
      <c r="C446" s="367"/>
      <c r="D446" s="433" t="s">
        <v>1277</v>
      </c>
      <c r="E446" s="433" t="s">
        <v>2139</v>
      </c>
      <c r="F446" s="427"/>
      <c r="G446" s="424"/>
      <c r="H446" s="368"/>
      <c r="I446" s="425"/>
      <c r="J446" s="136" t="s">
        <v>735</v>
      </c>
      <c r="K446" s="137" t="s">
        <v>2151</v>
      </c>
      <c r="L446" s="425"/>
      <c r="M446" s="425"/>
      <c r="N446" s="426"/>
      <c r="O446" s="369"/>
      <c r="P446" s="391"/>
      <c r="Q446" s="385"/>
      <c r="R446" s="393"/>
      <c r="S446" s="394"/>
      <c r="T446" s="385"/>
      <c r="U446" s="404"/>
      <c r="V446" s="136" t="s">
        <v>112</v>
      </c>
      <c r="W446" s="116" t="s">
        <v>2152</v>
      </c>
      <c r="X446" s="117" t="s">
        <v>2153</v>
      </c>
      <c r="Y446" s="118" t="s">
        <v>2148</v>
      </c>
      <c r="Z446" s="119" t="s">
        <v>1287</v>
      </c>
      <c r="AA446" s="120" t="str">
        <f t="shared" si="454"/>
        <v>Probabilidad</v>
      </c>
      <c r="AB446" s="121" t="s">
        <v>740</v>
      </c>
      <c r="AC446" s="121" t="s">
        <v>728</v>
      </c>
      <c r="AD446" s="122" t="str">
        <f t="shared" si="452"/>
        <v>30%</v>
      </c>
      <c r="AE446" s="121" t="s">
        <v>729</v>
      </c>
      <c r="AF446" s="121" t="s">
        <v>730</v>
      </c>
      <c r="AG446" s="121" t="s">
        <v>731</v>
      </c>
      <c r="AH446" s="123">
        <f>IFERROR(IF(AND(AA445="Probabilidad",AA446="Probabilidad"),(AI445-(+AI445*AD446)),IF(AND(AA446="Probabilidad",AA445="Impacto"),(AI445-(+AI445*AD446)),IF(AA446="Impacto",AI445,""))),"")</f>
        <v>0.14000000000000001</v>
      </c>
      <c r="AI446" s="122">
        <f t="shared" si="453"/>
        <v>0.14000000000000001</v>
      </c>
      <c r="AJ446" s="387"/>
      <c r="AK446" s="388"/>
      <c r="AL446" s="124">
        <f t="shared" ref="AL446:AL451" si="613">IFERROR(IF(AND(AA445="Impacto",AA446="Impacto"),(AL445-(+AL445*AD446)),IF(AND(AA446="Impacto",AA445="Probabilidad"),(AL445-(+AL445*AD446)),IF(AA446="Probabilidad",AL445,""))),"")</f>
        <v>0.6</v>
      </c>
      <c r="AM446" s="389"/>
      <c r="AN446" s="388"/>
      <c r="AO446" s="384"/>
      <c r="AP446" s="367"/>
      <c r="AQ446" s="120" t="s">
        <v>118</v>
      </c>
      <c r="AR446" s="119" t="s">
        <v>2154</v>
      </c>
      <c r="AS446" s="119" t="s">
        <v>1287</v>
      </c>
      <c r="AT446" s="126" t="s">
        <v>1046</v>
      </c>
      <c r="AU446" s="127" t="s">
        <v>733</v>
      </c>
      <c r="AV446" s="371"/>
      <c r="AW446" s="142" t="s">
        <v>112</v>
      </c>
      <c r="AX446" s="264" t="s">
        <v>2866</v>
      </c>
      <c r="AY446" s="265" t="s">
        <v>3561</v>
      </c>
      <c r="AZ446" s="265" t="s">
        <v>3562</v>
      </c>
      <c r="BA446" s="143" t="s">
        <v>118</v>
      </c>
      <c r="BB446" s="264" t="s">
        <v>2866</v>
      </c>
      <c r="BC446" s="265" t="s">
        <v>3571</v>
      </c>
      <c r="BD446" s="265" t="s">
        <v>2892</v>
      </c>
      <c r="BE446" s="373"/>
      <c r="BF446" s="373"/>
      <c r="BG446" s="373"/>
      <c r="BH446" s="182"/>
    </row>
    <row r="447" spans="1:1022" ht="102.75" customHeight="1" x14ac:dyDescent="0.3">
      <c r="A447" s="430">
        <v>142</v>
      </c>
      <c r="B447" s="433" t="s">
        <v>712</v>
      </c>
      <c r="C447" s="367"/>
      <c r="D447" s="433" t="s">
        <v>1277</v>
      </c>
      <c r="E447" s="433" t="s">
        <v>2139</v>
      </c>
      <c r="F447" s="427"/>
      <c r="G447" s="424"/>
      <c r="H447" s="368"/>
      <c r="I447" s="425"/>
      <c r="J447" s="136" t="s">
        <v>741</v>
      </c>
      <c r="K447" s="137" t="s">
        <v>2155</v>
      </c>
      <c r="L447" s="425"/>
      <c r="M447" s="425"/>
      <c r="N447" s="426"/>
      <c r="O447" s="369"/>
      <c r="P447" s="391"/>
      <c r="Q447" s="385"/>
      <c r="R447" s="393"/>
      <c r="S447" s="394"/>
      <c r="T447" s="385"/>
      <c r="U447" s="404"/>
      <c r="V447" s="136" t="s">
        <v>124</v>
      </c>
      <c r="W447" s="116" t="s">
        <v>2156</v>
      </c>
      <c r="X447" s="117" t="s">
        <v>2157</v>
      </c>
      <c r="Y447" s="118" t="s">
        <v>2148</v>
      </c>
      <c r="Z447" s="119" t="s">
        <v>1287</v>
      </c>
      <c r="AA447" s="120" t="str">
        <f t="shared" si="454"/>
        <v>Probabilidad</v>
      </c>
      <c r="AB447" s="121" t="s">
        <v>740</v>
      </c>
      <c r="AC447" s="121" t="s">
        <v>728</v>
      </c>
      <c r="AD447" s="122" t="str">
        <f t="shared" si="452"/>
        <v>30%</v>
      </c>
      <c r="AE447" s="121" t="s">
        <v>729</v>
      </c>
      <c r="AF447" s="121" t="s">
        <v>730</v>
      </c>
      <c r="AG447" s="121" t="s">
        <v>731</v>
      </c>
      <c r="AH447" s="123">
        <f t="shared" ref="AH447:AH451" si="614">IFERROR(IF(AND(AA446="Probabilidad",AA447="Probabilidad"),(AI446-(+AI446*AD447)),IF(AND(AA447="Probabilidad",AA446="Impacto"),(AI446-(+AI446*AD447)),IF(AA447="Impacto",AI446,""))),"")</f>
        <v>9.8000000000000004E-2</v>
      </c>
      <c r="AI447" s="122">
        <f t="shared" si="453"/>
        <v>9.8000000000000004E-2</v>
      </c>
      <c r="AJ447" s="387"/>
      <c r="AK447" s="388"/>
      <c r="AL447" s="124">
        <f t="shared" si="613"/>
        <v>0.6</v>
      </c>
      <c r="AM447" s="389"/>
      <c r="AN447" s="388"/>
      <c r="AO447" s="384"/>
      <c r="AP447" s="367"/>
      <c r="AQ447" s="120" t="s">
        <v>128</v>
      </c>
      <c r="AR447" s="119" t="s">
        <v>2158</v>
      </c>
      <c r="AS447" s="119" t="s">
        <v>1287</v>
      </c>
      <c r="AT447" s="126" t="s">
        <v>1046</v>
      </c>
      <c r="AU447" s="127" t="s">
        <v>733</v>
      </c>
      <c r="AV447" s="371"/>
      <c r="AW447" s="142" t="s">
        <v>124</v>
      </c>
      <c r="AX447" s="264" t="s">
        <v>2866</v>
      </c>
      <c r="AY447" s="265" t="s">
        <v>2157</v>
      </c>
      <c r="AZ447" s="265" t="s">
        <v>3562</v>
      </c>
      <c r="BA447" s="143" t="s">
        <v>128</v>
      </c>
      <c r="BB447" s="264" t="s">
        <v>2866</v>
      </c>
      <c r="BC447" s="265" t="s">
        <v>3572</v>
      </c>
      <c r="BD447" s="265" t="s">
        <v>3573</v>
      </c>
      <c r="BE447" s="373"/>
      <c r="BF447" s="373"/>
      <c r="BG447" s="373"/>
      <c r="BH447" s="182"/>
    </row>
    <row r="448" spans="1:1022" ht="30" customHeight="1" x14ac:dyDescent="0.3">
      <c r="A448" s="430">
        <v>142</v>
      </c>
      <c r="B448" s="433" t="s">
        <v>712</v>
      </c>
      <c r="C448" s="367"/>
      <c r="D448" s="433" t="s">
        <v>1277</v>
      </c>
      <c r="E448" s="433" t="s">
        <v>2139</v>
      </c>
      <c r="F448" s="427"/>
      <c r="G448" s="424"/>
      <c r="H448" s="368"/>
      <c r="I448" s="425"/>
      <c r="J448" s="136" t="s">
        <v>749</v>
      </c>
      <c r="K448" s="137"/>
      <c r="L448" s="425"/>
      <c r="M448" s="425"/>
      <c r="N448" s="426"/>
      <c r="O448" s="369"/>
      <c r="P448" s="391"/>
      <c r="Q448" s="385"/>
      <c r="R448" s="393"/>
      <c r="S448" s="394"/>
      <c r="T448" s="385"/>
      <c r="U448" s="404"/>
      <c r="V448" s="136" t="s">
        <v>131</v>
      </c>
      <c r="W448" s="116"/>
      <c r="X448" s="117"/>
      <c r="Y448" s="118"/>
      <c r="Z448" s="116"/>
      <c r="AA448" s="120" t="str">
        <f t="shared" si="454"/>
        <v/>
      </c>
      <c r="AB448" s="121"/>
      <c r="AC448" s="121"/>
      <c r="AD448" s="122" t="str">
        <f t="shared" si="452"/>
        <v/>
      </c>
      <c r="AE448" s="121"/>
      <c r="AF448" s="121"/>
      <c r="AG448" s="121"/>
      <c r="AH448" s="123" t="str">
        <f t="shared" si="614"/>
        <v/>
      </c>
      <c r="AI448" s="122" t="str">
        <f t="shared" si="453"/>
        <v/>
      </c>
      <c r="AJ448" s="387"/>
      <c r="AK448" s="388"/>
      <c r="AL448" s="124" t="str">
        <f t="shared" si="613"/>
        <v/>
      </c>
      <c r="AM448" s="389"/>
      <c r="AN448" s="388"/>
      <c r="AO448" s="384"/>
      <c r="AP448" s="367"/>
      <c r="AQ448" s="120" t="s">
        <v>136</v>
      </c>
      <c r="AR448" s="119"/>
      <c r="AS448" s="119"/>
      <c r="AT448" s="126"/>
      <c r="AU448" s="119"/>
      <c r="AV448" s="371"/>
      <c r="AW448" s="142" t="s">
        <v>131</v>
      </c>
      <c r="AX448" s="128"/>
      <c r="AY448" s="129"/>
      <c r="AZ448" s="130"/>
      <c r="BA448" s="143" t="s">
        <v>136</v>
      </c>
      <c r="BB448" s="128"/>
      <c r="BC448" s="128"/>
      <c r="BD448" s="128"/>
      <c r="BE448" s="373"/>
      <c r="BF448" s="373"/>
      <c r="BG448" s="373"/>
      <c r="BH448" s="182"/>
    </row>
    <row r="449" spans="1:1022" ht="18.95" customHeight="1" x14ac:dyDescent="0.3">
      <c r="A449" s="430">
        <v>142</v>
      </c>
      <c r="B449" s="433" t="s">
        <v>712</v>
      </c>
      <c r="C449" s="367"/>
      <c r="D449" s="433" t="s">
        <v>1277</v>
      </c>
      <c r="E449" s="433" t="s">
        <v>2139</v>
      </c>
      <c r="F449" s="427"/>
      <c r="G449" s="424"/>
      <c r="H449" s="368"/>
      <c r="I449" s="425"/>
      <c r="J449" s="136" t="s">
        <v>756</v>
      </c>
      <c r="K449" s="137"/>
      <c r="L449" s="425"/>
      <c r="M449" s="425"/>
      <c r="N449" s="426"/>
      <c r="O449" s="369"/>
      <c r="P449" s="391"/>
      <c r="Q449" s="385"/>
      <c r="R449" s="393"/>
      <c r="S449" s="394"/>
      <c r="T449" s="385"/>
      <c r="U449" s="404"/>
      <c r="V449" s="136" t="s">
        <v>139</v>
      </c>
      <c r="W449" s="116"/>
      <c r="X449" s="117"/>
      <c r="Y449" s="118"/>
      <c r="Z449" s="116"/>
      <c r="AA449" s="120" t="str">
        <f t="shared" si="454"/>
        <v/>
      </c>
      <c r="AB449" s="121"/>
      <c r="AC449" s="121"/>
      <c r="AD449" s="122" t="str">
        <f t="shared" si="452"/>
        <v/>
      </c>
      <c r="AE449" s="121"/>
      <c r="AF449" s="121"/>
      <c r="AG449" s="121"/>
      <c r="AH449" s="123" t="str">
        <f t="shared" si="614"/>
        <v/>
      </c>
      <c r="AI449" s="122" t="str">
        <f t="shared" si="453"/>
        <v/>
      </c>
      <c r="AJ449" s="387"/>
      <c r="AK449" s="388"/>
      <c r="AL449" s="124" t="str">
        <f t="shared" si="613"/>
        <v/>
      </c>
      <c r="AM449" s="389"/>
      <c r="AN449" s="388"/>
      <c r="AO449" s="384"/>
      <c r="AP449" s="367"/>
      <c r="AQ449" s="120" t="s">
        <v>145</v>
      </c>
      <c r="AR449" s="119"/>
      <c r="AS449" s="119"/>
      <c r="AT449" s="126"/>
      <c r="AU449" s="119"/>
      <c r="AV449" s="371"/>
      <c r="AW449" s="142" t="s">
        <v>139</v>
      </c>
      <c r="AX449" s="128"/>
      <c r="AY449" s="129"/>
      <c r="AZ449" s="130"/>
      <c r="BA449" s="143" t="s">
        <v>145</v>
      </c>
      <c r="BB449" s="128"/>
      <c r="BC449" s="128"/>
      <c r="BD449" s="128"/>
      <c r="BE449" s="373"/>
      <c r="BF449" s="373"/>
      <c r="BG449" s="373"/>
      <c r="BH449" s="182"/>
    </row>
    <row r="450" spans="1:1022" ht="18.95" customHeight="1" x14ac:dyDescent="0.3">
      <c r="A450" s="430">
        <v>142</v>
      </c>
      <c r="B450" s="433" t="s">
        <v>712</v>
      </c>
      <c r="C450" s="367"/>
      <c r="D450" s="433" t="s">
        <v>1277</v>
      </c>
      <c r="E450" s="433" t="s">
        <v>2139</v>
      </c>
      <c r="F450" s="427"/>
      <c r="G450" s="424"/>
      <c r="H450" s="368"/>
      <c r="I450" s="425"/>
      <c r="J450" s="136" t="s">
        <v>757</v>
      </c>
      <c r="K450" s="137"/>
      <c r="L450" s="425"/>
      <c r="M450" s="425"/>
      <c r="N450" s="426"/>
      <c r="O450" s="369"/>
      <c r="P450" s="391"/>
      <c r="Q450" s="385"/>
      <c r="R450" s="393"/>
      <c r="S450" s="394"/>
      <c r="T450" s="385"/>
      <c r="U450" s="404"/>
      <c r="V450" s="136" t="s">
        <v>150</v>
      </c>
      <c r="W450" s="116"/>
      <c r="X450" s="117"/>
      <c r="Y450" s="118"/>
      <c r="Z450" s="116"/>
      <c r="AA450" s="120" t="str">
        <f t="shared" si="454"/>
        <v/>
      </c>
      <c r="AB450" s="121"/>
      <c r="AC450" s="121"/>
      <c r="AD450" s="122" t="str">
        <f t="shared" si="452"/>
        <v/>
      </c>
      <c r="AE450" s="121"/>
      <c r="AF450" s="121"/>
      <c r="AG450" s="121"/>
      <c r="AH450" s="123" t="str">
        <f t="shared" si="614"/>
        <v/>
      </c>
      <c r="AI450" s="122" t="str">
        <f t="shared" si="453"/>
        <v/>
      </c>
      <c r="AJ450" s="387"/>
      <c r="AK450" s="388"/>
      <c r="AL450" s="124" t="str">
        <f t="shared" si="613"/>
        <v/>
      </c>
      <c r="AM450" s="389"/>
      <c r="AN450" s="388"/>
      <c r="AO450" s="384"/>
      <c r="AP450" s="367"/>
      <c r="AQ450" s="120" t="s">
        <v>155</v>
      </c>
      <c r="AR450" s="119"/>
      <c r="AS450" s="119"/>
      <c r="AT450" s="126"/>
      <c r="AU450" s="119"/>
      <c r="AV450" s="371"/>
      <c r="AW450" s="142" t="s">
        <v>150</v>
      </c>
      <c r="AX450" s="128"/>
      <c r="AY450" s="129"/>
      <c r="AZ450" s="130"/>
      <c r="BA450" s="143" t="s">
        <v>155</v>
      </c>
      <c r="BB450" s="128"/>
      <c r="BC450" s="128"/>
      <c r="BD450" s="128"/>
      <c r="BE450" s="373"/>
      <c r="BF450" s="373"/>
      <c r="BG450" s="373"/>
      <c r="BH450" s="182"/>
    </row>
    <row r="451" spans="1:1022" ht="23.1" customHeight="1" x14ac:dyDescent="0.3">
      <c r="A451" s="431">
        <v>142</v>
      </c>
      <c r="B451" s="434" t="s">
        <v>712</v>
      </c>
      <c r="C451" s="367"/>
      <c r="D451" s="434" t="s">
        <v>1277</v>
      </c>
      <c r="E451" s="434" t="s">
        <v>2139</v>
      </c>
      <c r="F451" s="427"/>
      <c r="G451" s="424"/>
      <c r="H451" s="368"/>
      <c r="I451" s="425"/>
      <c r="J451" s="136" t="s">
        <v>758</v>
      </c>
      <c r="K451" s="137"/>
      <c r="L451" s="425"/>
      <c r="M451" s="425"/>
      <c r="N451" s="426"/>
      <c r="O451" s="369"/>
      <c r="P451" s="392"/>
      <c r="Q451" s="385"/>
      <c r="R451" s="393"/>
      <c r="S451" s="394"/>
      <c r="T451" s="385"/>
      <c r="U451" s="405"/>
      <c r="V451" s="136" t="s">
        <v>161</v>
      </c>
      <c r="W451" s="116"/>
      <c r="X451" s="117"/>
      <c r="Y451" s="118"/>
      <c r="Z451" s="116"/>
      <c r="AA451" s="120" t="str">
        <f t="shared" si="454"/>
        <v/>
      </c>
      <c r="AB451" s="121"/>
      <c r="AC451" s="121"/>
      <c r="AD451" s="122" t="str">
        <f t="shared" si="452"/>
        <v/>
      </c>
      <c r="AE451" s="121"/>
      <c r="AF451" s="121"/>
      <c r="AG451" s="121"/>
      <c r="AH451" s="123" t="str">
        <f t="shared" si="614"/>
        <v/>
      </c>
      <c r="AI451" s="122" t="str">
        <f t="shared" si="453"/>
        <v/>
      </c>
      <c r="AJ451" s="387"/>
      <c r="AK451" s="388"/>
      <c r="AL451" s="124" t="str">
        <f t="shared" si="613"/>
        <v/>
      </c>
      <c r="AM451" s="389"/>
      <c r="AN451" s="388"/>
      <c r="AO451" s="384"/>
      <c r="AP451" s="367"/>
      <c r="AQ451" s="120" t="s">
        <v>162</v>
      </c>
      <c r="AR451" s="119"/>
      <c r="AS451" s="119"/>
      <c r="AT451" s="126"/>
      <c r="AU451" s="119"/>
      <c r="AV451" s="372"/>
      <c r="AW451" s="142" t="s">
        <v>161</v>
      </c>
      <c r="AX451" s="128"/>
      <c r="AY451" s="129"/>
      <c r="AZ451" s="130"/>
      <c r="BA451" s="143" t="s">
        <v>162</v>
      </c>
      <c r="BB451" s="128"/>
      <c r="BC451" s="128"/>
      <c r="BD451" s="128"/>
      <c r="BE451" s="373"/>
      <c r="BF451" s="373"/>
      <c r="BG451" s="373"/>
      <c r="BH451" s="182"/>
    </row>
    <row r="452" spans="1:1022" s="144" customFormat="1" ht="69.75" customHeight="1" x14ac:dyDescent="0.25">
      <c r="A452" s="395">
        <v>143</v>
      </c>
      <c r="B452" s="432" t="s">
        <v>712</v>
      </c>
      <c r="C452" s="367" t="s">
        <v>713</v>
      </c>
      <c r="D452" s="432" t="s">
        <v>268</v>
      </c>
      <c r="E452" s="432" t="s">
        <v>269</v>
      </c>
      <c r="F452" s="427" t="s">
        <v>937</v>
      </c>
      <c r="G452" s="367" t="s">
        <v>2159</v>
      </c>
      <c r="H452" s="368" t="str">
        <f>IF(B452="Seguridad_Información","Posibilidad de "&amp;C452&amp;"con "&amp;M452&amp;" "&amp;"por"&amp;" "&amp;I452&amp;" "&amp;"debido a"&amp;" "&amp;L452,"Posibilidad de"&amp;" "&amp;M452&amp;" "&amp;"por"&amp;" "&amp;I452&amp;" debido a"&amp;" "&amp;L452)</f>
        <v>Posibilidad de Afectación Reputacional por indisponibilidad de recursos necesarios para la recepción de los activos provenientes del proyecto FARC debido a la gestión inadecuada en la solicitud de recursos económicos disponibles para cumplir con este objetivo</v>
      </c>
      <c r="I452" s="497" t="s">
        <v>2160</v>
      </c>
      <c r="J452" s="136" t="s">
        <v>717</v>
      </c>
      <c r="K452" s="115" t="s">
        <v>2161</v>
      </c>
      <c r="L452" s="369" t="s">
        <v>2162</v>
      </c>
      <c r="M452" s="425" t="s">
        <v>897</v>
      </c>
      <c r="N452" s="373" t="s">
        <v>2163</v>
      </c>
      <c r="O452" s="369" t="s">
        <v>1080</v>
      </c>
      <c r="P452" s="390" t="str">
        <f>IF(OR($O452=[3]Tabla_Probabilidad!$D$30,$O452=[3]Tabla_Probabilidad!$D$32,$O452=[3]Tabla_Probabilidad!$J$32),"Muy Baja",IF(OR($O452=[3]Tabla_Probabilidad!$E$30,$O452=[3]Tabla_Probabilidad!$E$32,$O452=[3]Tabla_Probabilidad!$K$32),"Baja",IF(OR($O452=[3]Tabla_Probabilidad!$F$30,$O452=[3]Tabla_Probabilidad!$F$32,$O452=[3]Tabla_Probabilidad!$L$32),"Media",IF(OR($O452=[3]Tabla_Probabilidad!$G$30,$O452=[3]Tabla_Probabilidad!$G$32,$O452=[3]Tabla_Probabilidad!$M$32),"Alta",IF(OR($O452=[3]Tabla_Probabilidad!$H$30,$O452=[3]Tabla_Probabilidad!$H$32,$O452=[3]Tabla_Probabilidad!$N$32),"Muy Alta","")))))</f>
        <v>Baja</v>
      </c>
      <c r="Q452" s="385">
        <f t="shared" ref="Q452" si="615">IF(P452="","",IF(P452="Muy Baja",0.2,IF(P452="Baja",0.4,IF(P452="Media",0.6,IF(P452="Alta",0.8,IF(P452="Muy Alta",1,))))))</f>
        <v>0.4</v>
      </c>
      <c r="R452" s="393" t="s">
        <v>723</v>
      </c>
      <c r="S452" s="394" t="str">
        <f>IF(OR($R452=[3]Tabla_Impacto!$D$24,$R452=[3]Tabla_Impacto!$D$27,$R452=[3]Tabla_Impacto!$J$24,$R452=[3]Tabla_Impacto!$P$26,$R452=[3]Tabla_Impacto!$V$26,$R452=[3]Tabla_Impacto!$AB$26),"Leve",IF(OR($R452=[3]Tabla_Impacto!$E$24,$R452=[3]Tabla_Impacto!$E$27,$R452=[3]Tabla_Impacto!$K$24,$R452=[3]Tabla_Impacto!$Q$26,$R452=[3]Tabla_Impacto!$W$26,$R452=[3]Tabla_Impacto!$AC$26),"Menor",IF(OR($R452=[3]Tabla_Impacto!$F$24,$R452=[3]Tabla_Impacto!$F$27,$R452=[3]Tabla_Impacto!$L$24,$R452=[3]Tabla_Impacto!$R$26,$R452=[3]Tabla_Impacto!$X$26,$R452=[3]Tabla_Impacto!$AD$26),"Moderado",IF(OR($R452=[3]Tabla_Impacto!$G$24,$R452=[3]Tabla_Impacto!$G$27,$R452=[3]Tabla_Impacto!$M$24,$R452=[3]Tabla_Impacto!$S$26,$R452=[3]Tabla_Impacto!$Y$26,$R452=[3]Tabla_Impacto!$AE$26),"Mayor",IF(OR($R452=[3]Tabla_Impacto!$H$24,$R452=[3]Tabla_Impacto!$H$27,$R452=[3]Tabla_Impacto!$N$24,$R452=[3]Tabla_Impacto!$T$26,$R452=[3]Tabla_Impacto!$Z$26,$R452=[3]Tabla_Impacto!$AF$26),"Catastrófico","")))))</f>
        <v>Moderado</v>
      </c>
      <c r="T452" s="385">
        <f t="shared" ref="T452" si="616">IF(S452="","",IF(S452="Leve",0.2,IF(S452="Menor",0.4,IF(S452="Moderado",0.6,IF(S452="Mayor",0.8,IF(S452="Catastrófico",1,))))))</f>
        <v>0.6</v>
      </c>
      <c r="U452" s="386" t="str">
        <f t="shared" ref="U452" si="617">IF(OR(AND(P452="Muy Baja",S452="Leve"),AND(P452="Muy Baja",S452="Menor"),AND(P452="Baja",S452="Leve")),"Bajo",IF(OR(AND(P452="Muy baja",S452="Moderado"),AND(P452="Baja",S452="Menor"),AND(P452="Baja",S452="Moderado"),AND(P452="Media",S452="Leve"),AND(P452="Media",S452="Menor"),AND(P452="Media",S452="Moderado"),AND(P452="Alta",S452="Leve"),AND(P452="Alta",S452="Menor")),"Moderado",IF(OR(AND(P452="Muy Baja",S452="Mayor"),AND(P452="Baja",S452="Mayor"),AND(P452="Media",S452="Mayor"),AND(P452="Alta",S452="Moderado"),AND(P452="Alta",S452="Mayor"),AND(P452="Muy Alta",S452="Leve"),AND(P452="Muy Alta",S452="Menor"),AND(P452="Muy Alta",S452="Moderado"),AND(P452="Muy Alta",S452="Mayor")),"Alto",IF(OR(AND(P452="Muy Baja",S452="Catastrófico"),AND(P452="Baja",S452="Catastrófico"),AND(P452="Media",S452="Catastrófico"),AND(P452="Alta",S452="Catastrófico"),AND(P452="Muy Alta",S452="Catastrófico")),"Extremo",""))))</f>
        <v>Moderado</v>
      </c>
      <c r="V452" s="136" t="s">
        <v>91</v>
      </c>
      <c r="W452" s="116" t="s">
        <v>2164</v>
      </c>
      <c r="X452" s="117" t="s">
        <v>2165</v>
      </c>
      <c r="Y452" s="119" t="s">
        <v>94</v>
      </c>
      <c r="Z452" s="119" t="s">
        <v>2166</v>
      </c>
      <c r="AA452" s="120" t="str">
        <f t="shared" si="454"/>
        <v>Probabilidad</v>
      </c>
      <c r="AB452" s="121" t="s">
        <v>727</v>
      </c>
      <c r="AC452" s="121" t="s">
        <v>728</v>
      </c>
      <c r="AD452" s="122" t="str">
        <f t="shared" si="452"/>
        <v>40%</v>
      </c>
      <c r="AE452" s="121" t="s">
        <v>954</v>
      </c>
      <c r="AF452" s="121" t="s">
        <v>730</v>
      </c>
      <c r="AG452" s="121" t="s">
        <v>731</v>
      </c>
      <c r="AH452" s="123">
        <f>IFERROR(IF(AA452="Probabilidad",(Q452-(+Q452*AD452)),IF(AA452="Impacto",Q452,"")),"")</f>
        <v>0.24</v>
      </c>
      <c r="AI452" s="122">
        <f t="shared" si="453"/>
        <v>0.24</v>
      </c>
      <c r="AJ452" s="387" t="str">
        <f t="shared" ref="AJ452" si="618">IFERROR(IF(AK452="","",IF(AK452&lt;=0.2,"Muy Baja",IF(AK452&lt;=0.4,"Baja",IF(AK452&lt;=0.6,"Media",IF(AK452&lt;=0.8,"Alta","Muy Alta"))))),"")</f>
        <v>Muy Baja</v>
      </c>
      <c r="AK452" s="388">
        <f t="shared" ref="AK452" si="619">IFERROR(LOOKUP(MAX(AI452:AI458)+1,(AI452:AI458)),"")</f>
        <v>0.14399999999999999</v>
      </c>
      <c r="AL452" s="124">
        <f>IFERROR(IF(AA452="Impacto",(T452-(+T452*AD452)),IF(AA452="Probabilidad",T452,"")),"")</f>
        <v>0.6</v>
      </c>
      <c r="AM452" s="389" t="str">
        <f t="shared" ref="AM452" si="620">IFERROR(IF(AN452="","",IF(AN452&lt;=0.2,"Leve",IF(AN452&lt;=0.4,"Menor",IF(AN452&lt;=0.6,"Moderado",IF(AN452&lt;=0.8,"Mayor","Catastrófico"))))),"")</f>
        <v>Moderado</v>
      </c>
      <c r="AN452" s="388">
        <f t="shared" ref="AN452" si="621">IFERROR(LOOKUP(MAX(AL452:AL458)+1,(AL452:AL458)),"")</f>
        <v>0.6</v>
      </c>
      <c r="AO452" s="384" t="str">
        <f t="shared" ref="AO452" si="622">IFERROR(IF(OR(AND(AJ452="Muy Baja",AM452="Leve"),AND(AJ452="Muy Baja",AM452="Menor"),AND(AJ452="Baja",AM452="Leve")),"Bajo",IF(OR(AND(AJ452="Muy baja",AM452="Moderado"),AND(AJ452="Baja",AM452="Menor"),AND(AJ452="Baja",AM452="Moderado"),AND(AJ452="Media",AM452="Leve"),AND(AJ452="Media",AM452="Menor"),AND(AJ452="Media",AM452="Moderado"),AND(AJ452="Alta",AM452="Leve"),AND(AJ452="Alta",AM452="Menor")),"Moderado",IF(OR(AND(AJ452="Muy Baja",AM452="Mayor"),AND(AJ452="Baja",AM452="Mayor"),AND(AJ452="Media",AM452="Mayor"),AND(AJ452="Alta",AM452="Moderado"),AND(AJ452="Alta",AM452="Mayor"),AND(AJ452="Muy Alta",AM452="Leve"),AND(AJ452="Muy Alta",AM452="Menor"),AND(AJ452="Muy Alta",AM452="Moderado"),AND(AJ452="Muy Alta",AM452="Mayor")),"Alto",IF(OR(AND(AJ452="Muy Baja",AM452="Catastrófico"),AND(AJ452="Baja",AM452="Catastrófico"),AND(AJ452="Media",AM452="Catastrófico"),AND(AJ452="Alta",AM452="Catastrófico"),AND(AJ452="Muy Alta",AM452="Catastrófico")),"Extremo","")))),"")</f>
        <v>Moderado</v>
      </c>
      <c r="AP452" s="367" t="s">
        <v>104</v>
      </c>
      <c r="AQ452" s="120" t="s">
        <v>105</v>
      </c>
      <c r="AR452" s="119" t="s">
        <v>2167</v>
      </c>
      <c r="AS452" s="119" t="s">
        <v>2168</v>
      </c>
      <c r="AT452" s="126">
        <v>44591</v>
      </c>
      <c r="AU452" s="127" t="s">
        <v>733</v>
      </c>
      <c r="AV452" s="370" t="s">
        <v>2169</v>
      </c>
      <c r="AW452" s="142" t="s">
        <v>91</v>
      </c>
      <c r="AX452" s="276" t="s">
        <v>2866</v>
      </c>
      <c r="AY452" s="277" t="s">
        <v>3785</v>
      </c>
      <c r="AZ452" s="277" t="s">
        <v>3786</v>
      </c>
      <c r="BA452" s="143" t="s">
        <v>105</v>
      </c>
      <c r="BB452" s="276" t="s">
        <v>2866</v>
      </c>
      <c r="BC452" s="316" t="s">
        <v>3789</v>
      </c>
      <c r="BD452" s="316" t="s">
        <v>3786</v>
      </c>
      <c r="BE452" s="421" t="s">
        <v>2891</v>
      </c>
      <c r="BF452" s="509" t="s">
        <v>2892</v>
      </c>
      <c r="BG452" s="509" t="s">
        <v>2892</v>
      </c>
      <c r="BH452" s="131"/>
      <c r="BI452" s="90"/>
      <c r="BJ452" s="90"/>
      <c r="BK452" s="90"/>
      <c r="BL452" s="90"/>
      <c r="BM452" s="90"/>
      <c r="BN452" s="90"/>
      <c r="BO452" s="90"/>
      <c r="BP452" s="90"/>
      <c r="BQ452" s="90"/>
      <c r="BR452" s="90"/>
      <c r="BS452" s="90"/>
      <c r="BT452" s="90"/>
      <c r="BU452" s="90"/>
      <c r="BV452" s="90"/>
      <c r="BW452" s="90"/>
      <c r="BX452" s="90"/>
      <c r="BY452" s="90"/>
      <c r="BZ452" s="90"/>
      <c r="CA452" s="90"/>
      <c r="CB452" s="90"/>
      <c r="CC452" s="90"/>
      <c r="CD452" s="90"/>
      <c r="CE452" s="90"/>
      <c r="CF452" s="90"/>
      <c r="CG452" s="90"/>
      <c r="CH452" s="90"/>
      <c r="CI452" s="90"/>
      <c r="CJ452" s="90"/>
      <c r="CK452" s="90"/>
      <c r="CL452" s="90"/>
      <c r="CM452" s="90"/>
      <c r="CN452" s="90"/>
      <c r="CO452" s="90"/>
      <c r="CP452" s="90"/>
      <c r="CQ452" s="90"/>
      <c r="CR452" s="90"/>
      <c r="CS452" s="90"/>
      <c r="CT452" s="90"/>
      <c r="CU452" s="90"/>
      <c r="CV452" s="90"/>
      <c r="CW452" s="90"/>
      <c r="CX452" s="90"/>
      <c r="CY452" s="90"/>
      <c r="CZ452" s="90"/>
      <c r="DA452" s="90"/>
      <c r="DB452" s="90"/>
      <c r="DC452" s="90"/>
      <c r="DD452" s="90"/>
      <c r="DE452" s="90"/>
      <c r="DF452" s="90"/>
      <c r="DG452" s="90"/>
      <c r="DH452" s="90"/>
      <c r="DI452" s="90"/>
      <c r="DJ452" s="90"/>
      <c r="DK452" s="90"/>
      <c r="DL452" s="90"/>
      <c r="DM452" s="90"/>
      <c r="DN452" s="90"/>
      <c r="DO452" s="90"/>
      <c r="DP452" s="90"/>
      <c r="DQ452" s="90"/>
      <c r="DR452" s="90"/>
      <c r="DS452" s="90"/>
      <c r="DT452" s="90"/>
      <c r="DU452" s="90"/>
      <c r="DV452" s="90"/>
      <c r="DW452" s="90"/>
      <c r="DX452" s="90"/>
      <c r="DY452" s="90"/>
      <c r="DZ452" s="90"/>
      <c r="EA452" s="90"/>
      <c r="EB452" s="90"/>
      <c r="EC452" s="90"/>
      <c r="ED452" s="90"/>
      <c r="EE452" s="90"/>
      <c r="EF452" s="90"/>
      <c r="EG452" s="90"/>
      <c r="EH452" s="90"/>
      <c r="EI452" s="90"/>
      <c r="EJ452" s="90"/>
      <c r="EK452" s="90"/>
      <c r="EL452" s="90"/>
      <c r="EM452" s="90"/>
      <c r="EN452" s="90"/>
      <c r="EO452" s="90"/>
      <c r="EP452" s="90"/>
      <c r="EQ452" s="90"/>
      <c r="ER452" s="90"/>
      <c r="ES452" s="90"/>
      <c r="ET452" s="90"/>
      <c r="EU452" s="90"/>
      <c r="EV452" s="90"/>
      <c r="EW452" s="90"/>
      <c r="EX452" s="90"/>
      <c r="EY452" s="90"/>
      <c r="EZ452" s="90"/>
      <c r="FA452" s="90"/>
      <c r="FB452" s="90"/>
      <c r="FC452" s="90"/>
      <c r="FD452" s="90"/>
      <c r="FE452" s="90"/>
      <c r="FF452" s="90"/>
      <c r="FG452" s="90"/>
      <c r="FH452" s="90"/>
      <c r="FI452" s="90"/>
      <c r="FJ452" s="90"/>
      <c r="FK452" s="90"/>
      <c r="FL452" s="90"/>
      <c r="FM452" s="90"/>
      <c r="FN452" s="90"/>
      <c r="FO452" s="90"/>
      <c r="FP452" s="90"/>
      <c r="FQ452" s="90"/>
      <c r="FR452" s="90"/>
      <c r="FS452" s="90"/>
      <c r="FT452" s="90"/>
      <c r="FU452" s="90"/>
      <c r="FV452" s="90"/>
      <c r="FW452" s="90"/>
      <c r="FX452" s="90"/>
      <c r="FY452" s="90"/>
      <c r="FZ452" s="90"/>
      <c r="GA452" s="90"/>
      <c r="GB452" s="90"/>
      <c r="GC452" s="90"/>
      <c r="GD452" s="90"/>
      <c r="GE452" s="90"/>
      <c r="GF452" s="90"/>
      <c r="GG452" s="90"/>
      <c r="GH452" s="90"/>
      <c r="GI452" s="90"/>
      <c r="GJ452" s="90"/>
      <c r="GK452" s="90"/>
      <c r="GL452" s="90"/>
      <c r="GM452" s="90"/>
      <c r="GN452" s="90"/>
      <c r="GO452" s="90"/>
      <c r="GP452" s="90"/>
      <c r="GQ452" s="90"/>
      <c r="GR452" s="90"/>
      <c r="GS452" s="90"/>
      <c r="GT452" s="90"/>
      <c r="GU452" s="90"/>
      <c r="GV452" s="90"/>
      <c r="GW452" s="90"/>
      <c r="GX452" s="90"/>
      <c r="GY452" s="90"/>
      <c r="GZ452" s="90"/>
      <c r="HA452" s="90"/>
      <c r="HB452" s="90"/>
      <c r="HC452" s="90"/>
      <c r="HD452" s="90"/>
      <c r="HE452" s="90"/>
      <c r="HF452" s="90"/>
      <c r="HG452" s="90"/>
      <c r="HH452" s="90"/>
      <c r="HI452" s="90"/>
      <c r="HJ452" s="90"/>
      <c r="HK452" s="90"/>
      <c r="HL452" s="90"/>
      <c r="HM452" s="90"/>
      <c r="HN452" s="90"/>
      <c r="HO452" s="90"/>
      <c r="HP452" s="90"/>
      <c r="HQ452" s="90"/>
      <c r="HR452" s="90"/>
      <c r="HS452" s="90"/>
      <c r="HT452" s="90"/>
      <c r="HU452" s="90"/>
      <c r="HV452" s="90"/>
      <c r="HW452" s="90"/>
      <c r="HX452" s="90"/>
      <c r="HY452" s="90"/>
      <c r="HZ452" s="90"/>
      <c r="IA452" s="90"/>
      <c r="IB452" s="90"/>
      <c r="IC452" s="90"/>
      <c r="ID452" s="90"/>
      <c r="IE452" s="90"/>
      <c r="IF452" s="90"/>
      <c r="IG452" s="90"/>
      <c r="IH452" s="90"/>
      <c r="II452" s="90"/>
      <c r="IJ452" s="90"/>
      <c r="IK452" s="90"/>
      <c r="IL452" s="90"/>
      <c r="IM452" s="90"/>
      <c r="IN452" s="90"/>
      <c r="IO452" s="90"/>
      <c r="IP452" s="90"/>
      <c r="IQ452" s="90"/>
      <c r="IR452" s="90"/>
      <c r="IS452" s="90"/>
      <c r="IT452" s="90"/>
      <c r="IU452" s="90"/>
      <c r="IV452" s="90"/>
      <c r="IW452" s="90"/>
      <c r="IX452" s="90"/>
      <c r="IY452" s="90"/>
      <c r="IZ452" s="90"/>
      <c r="JA452" s="90"/>
      <c r="JB452" s="90"/>
      <c r="JC452" s="90"/>
      <c r="JD452" s="90"/>
      <c r="JE452" s="90"/>
      <c r="JF452" s="90"/>
      <c r="JG452" s="90"/>
      <c r="JH452" s="90"/>
      <c r="JI452" s="90"/>
      <c r="JJ452" s="90"/>
      <c r="JK452" s="90"/>
      <c r="JL452" s="90"/>
      <c r="JM452" s="90"/>
      <c r="JN452" s="90"/>
      <c r="JO452" s="90"/>
      <c r="JP452" s="90"/>
      <c r="JQ452" s="90"/>
      <c r="JR452" s="90"/>
      <c r="JS452" s="90"/>
      <c r="JT452" s="90"/>
      <c r="JU452" s="90"/>
      <c r="JV452" s="90"/>
      <c r="JW452" s="90"/>
      <c r="JX452" s="90"/>
      <c r="JY452" s="90"/>
      <c r="JZ452" s="90"/>
      <c r="KA452" s="90"/>
      <c r="KB452" s="90"/>
      <c r="KC452" s="90"/>
      <c r="KD452" s="90"/>
      <c r="KE452" s="90"/>
      <c r="KF452" s="90"/>
      <c r="KG452" s="90"/>
      <c r="KH452" s="90"/>
      <c r="KI452" s="90"/>
      <c r="KJ452" s="90"/>
      <c r="KK452" s="90"/>
      <c r="KL452" s="90"/>
      <c r="KM452" s="90"/>
      <c r="KN452" s="90"/>
      <c r="KO452" s="90"/>
      <c r="KP452" s="90"/>
      <c r="KQ452" s="90"/>
      <c r="KR452" s="90"/>
      <c r="KS452" s="90"/>
      <c r="KT452" s="90"/>
      <c r="KU452" s="90"/>
      <c r="KV452" s="90"/>
      <c r="KW452" s="90"/>
      <c r="KX452" s="90"/>
      <c r="KY452" s="90"/>
      <c r="KZ452" s="90"/>
      <c r="LA452" s="90"/>
      <c r="LB452" s="90"/>
      <c r="LC452" s="90"/>
      <c r="LD452" s="90"/>
      <c r="LE452" s="90"/>
      <c r="LF452" s="90"/>
      <c r="LG452" s="90"/>
      <c r="LH452" s="90"/>
      <c r="LI452" s="90"/>
      <c r="LJ452" s="90"/>
      <c r="LK452" s="90"/>
      <c r="LL452" s="90"/>
      <c r="LM452" s="90"/>
      <c r="LN452" s="90"/>
      <c r="LO452" s="90"/>
      <c r="LP452" s="90"/>
      <c r="LQ452" s="90"/>
      <c r="LR452" s="90"/>
      <c r="LS452" s="90"/>
      <c r="LT452" s="90"/>
      <c r="LU452" s="90"/>
      <c r="LV452" s="90"/>
      <c r="LW452" s="90"/>
      <c r="LX452" s="90"/>
      <c r="LY452" s="90"/>
      <c r="LZ452" s="90"/>
      <c r="MA452" s="90"/>
      <c r="MB452" s="90"/>
      <c r="MC452" s="90"/>
      <c r="MD452" s="90"/>
      <c r="ME452" s="90"/>
      <c r="MF452" s="90"/>
      <c r="MG452" s="90"/>
      <c r="MH452" s="90"/>
      <c r="MI452" s="90"/>
      <c r="MJ452" s="90"/>
      <c r="MK452" s="90"/>
      <c r="ML452" s="90"/>
      <c r="MM452" s="90"/>
      <c r="MN452" s="90"/>
      <c r="MO452" s="90"/>
      <c r="MP452" s="90"/>
      <c r="MQ452" s="90"/>
      <c r="MR452" s="90"/>
      <c r="MS452" s="90"/>
      <c r="MT452" s="90"/>
      <c r="MU452" s="90"/>
      <c r="MV452" s="90"/>
      <c r="MW452" s="90"/>
      <c r="MX452" s="90"/>
      <c r="MY452" s="90"/>
      <c r="MZ452" s="90"/>
      <c r="NA452" s="90"/>
      <c r="NB452" s="90"/>
      <c r="NC452" s="90"/>
      <c r="ND452" s="90"/>
      <c r="NE452" s="90"/>
      <c r="NF452" s="90"/>
      <c r="NG452" s="90"/>
      <c r="NH452" s="90"/>
      <c r="NI452" s="90"/>
      <c r="NJ452" s="90"/>
      <c r="NK452" s="90"/>
      <c r="NL452" s="90"/>
      <c r="NM452" s="90"/>
      <c r="NN452" s="90"/>
      <c r="NO452" s="90"/>
      <c r="NP452" s="90"/>
      <c r="NQ452" s="90"/>
      <c r="NR452" s="90"/>
      <c r="NS452" s="90"/>
      <c r="NT452" s="90"/>
      <c r="NU452" s="90"/>
      <c r="NV452" s="90"/>
      <c r="NW452" s="90"/>
      <c r="NX452" s="90"/>
      <c r="NY452" s="90"/>
      <c r="NZ452" s="90"/>
      <c r="OA452" s="90"/>
      <c r="OB452" s="90"/>
      <c r="OC452" s="90"/>
      <c r="OD452" s="90"/>
      <c r="OE452" s="90"/>
      <c r="OF452" s="90"/>
      <c r="OG452" s="90"/>
      <c r="OH452" s="90"/>
      <c r="OI452" s="90"/>
      <c r="OJ452" s="90"/>
      <c r="OK452" s="90"/>
      <c r="OL452" s="90"/>
      <c r="OM452" s="90"/>
      <c r="ON452" s="90"/>
      <c r="OO452" s="90"/>
      <c r="OP452" s="90"/>
      <c r="OQ452" s="90"/>
      <c r="OR452" s="90"/>
      <c r="OS452" s="90"/>
      <c r="OT452" s="90"/>
      <c r="OU452" s="90"/>
      <c r="OV452" s="90"/>
      <c r="OW452" s="90"/>
      <c r="OX452" s="90"/>
      <c r="OY452" s="90"/>
      <c r="OZ452" s="90"/>
      <c r="PA452" s="90"/>
      <c r="PB452" s="90"/>
      <c r="PC452" s="90"/>
      <c r="PD452" s="90"/>
      <c r="PE452" s="90"/>
      <c r="PF452" s="90"/>
      <c r="PG452" s="90"/>
      <c r="PH452" s="90"/>
      <c r="PI452" s="90"/>
      <c r="PJ452" s="90"/>
      <c r="PK452" s="90"/>
      <c r="PL452" s="90"/>
      <c r="PM452" s="90"/>
      <c r="PN452" s="90"/>
      <c r="PO452" s="90"/>
      <c r="PP452" s="90"/>
      <c r="PQ452" s="90"/>
      <c r="PR452" s="90"/>
      <c r="PS452" s="90"/>
      <c r="PT452" s="90"/>
      <c r="PU452" s="90"/>
      <c r="PV452" s="90"/>
      <c r="PW452" s="90"/>
      <c r="PX452" s="90"/>
      <c r="PY452" s="90"/>
      <c r="PZ452" s="90"/>
      <c r="QA452" s="90"/>
      <c r="QB452" s="90"/>
      <c r="QC452" s="90"/>
      <c r="QD452" s="90"/>
      <c r="QE452" s="90"/>
      <c r="QF452" s="90"/>
      <c r="QG452" s="90"/>
      <c r="QH452" s="90"/>
      <c r="QI452" s="90"/>
      <c r="QJ452" s="90"/>
      <c r="QK452" s="90"/>
      <c r="QL452" s="90"/>
      <c r="QM452" s="90"/>
      <c r="QN452" s="90"/>
      <c r="QO452" s="90"/>
      <c r="QP452" s="90"/>
      <c r="QQ452" s="90"/>
      <c r="QR452" s="90"/>
      <c r="QS452" s="90"/>
      <c r="QT452" s="90"/>
      <c r="QU452" s="90"/>
      <c r="QV452" s="90"/>
      <c r="QW452" s="90"/>
      <c r="QX452" s="90"/>
      <c r="QY452" s="90"/>
      <c r="QZ452" s="90"/>
      <c r="RA452" s="90"/>
      <c r="RB452" s="90"/>
      <c r="RC452" s="90"/>
      <c r="RD452" s="90"/>
      <c r="RE452" s="90"/>
      <c r="RF452" s="90"/>
      <c r="RG452" s="90"/>
      <c r="RH452" s="90"/>
      <c r="RI452" s="90"/>
      <c r="RJ452" s="90"/>
      <c r="RK452" s="90"/>
      <c r="RL452" s="90"/>
      <c r="RM452" s="90"/>
      <c r="RN452" s="90"/>
      <c r="RO452" s="90"/>
      <c r="RP452" s="90"/>
      <c r="RQ452" s="90"/>
      <c r="RR452" s="90"/>
      <c r="RS452" s="90"/>
      <c r="RT452" s="90"/>
      <c r="RU452" s="90"/>
      <c r="RV452" s="90"/>
      <c r="RW452" s="90"/>
      <c r="RX452" s="90"/>
      <c r="RY452" s="90"/>
      <c r="RZ452" s="90"/>
      <c r="SA452" s="90"/>
      <c r="SB452" s="90"/>
      <c r="SC452" s="90"/>
      <c r="SD452" s="90"/>
      <c r="SE452" s="90"/>
      <c r="SF452" s="90"/>
      <c r="SG452" s="90"/>
      <c r="SH452" s="90"/>
      <c r="SI452" s="90"/>
      <c r="SJ452" s="90"/>
      <c r="SK452" s="90"/>
      <c r="SL452" s="90"/>
      <c r="SM452" s="90"/>
      <c r="SN452" s="90"/>
      <c r="SO452" s="90"/>
      <c r="SP452" s="90"/>
      <c r="SQ452" s="90"/>
      <c r="SR452" s="90"/>
      <c r="SS452" s="90"/>
      <c r="ST452" s="90"/>
      <c r="SU452" s="90"/>
      <c r="SV452" s="90"/>
      <c r="SW452" s="90"/>
      <c r="SX452" s="90"/>
      <c r="SY452" s="90"/>
      <c r="SZ452" s="90"/>
      <c r="TA452" s="90"/>
      <c r="TB452" s="90"/>
      <c r="TC452" s="90"/>
      <c r="TD452" s="90"/>
      <c r="TE452" s="90"/>
      <c r="TF452" s="90"/>
      <c r="TG452" s="90"/>
      <c r="TH452" s="90"/>
      <c r="TI452" s="90"/>
      <c r="TJ452" s="90"/>
      <c r="TK452" s="90"/>
      <c r="TL452" s="90"/>
      <c r="TM452" s="90"/>
      <c r="TN452" s="90"/>
      <c r="TO452" s="90"/>
      <c r="TP452" s="90"/>
      <c r="TQ452" s="90"/>
      <c r="TR452" s="90"/>
      <c r="TS452" s="90"/>
      <c r="TT452" s="90"/>
      <c r="TU452" s="90"/>
      <c r="TV452" s="90"/>
      <c r="TW452" s="90"/>
      <c r="TX452" s="90"/>
      <c r="TY452" s="90"/>
      <c r="TZ452" s="90"/>
      <c r="UA452" s="90"/>
      <c r="UB452" s="90"/>
      <c r="UC452" s="90"/>
      <c r="UD452" s="90"/>
      <c r="UE452" s="90"/>
      <c r="UF452" s="90"/>
      <c r="UG452" s="90"/>
      <c r="UH452" s="90"/>
      <c r="UI452" s="90"/>
      <c r="UJ452" s="90"/>
      <c r="UK452" s="90"/>
      <c r="UL452" s="90"/>
      <c r="UM452" s="90"/>
      <c r="UN452" s="90"/>
      <c r="UO452" s="90"/>
      <c r="UP452" s="90"/>
      <c r="UQ452" s="90"/>
      <c r="UR452" s="90"/>
      <c r="US452" s="90"/>
      <c r="UT452" s="90"/>
      <c r="UU452" s="90"/>
      <c r="UV452" s="90"/>
      <c r="UW452" s="90"/>
      <c r="UX452" s="90"/>
      <c r="UY452" s="90"/>
      <c r="UZ452" s="90"/>
      <c r="VA452" s="90"/>
      <c r="VB452" s="90"/>
      <c r="VC452" s="90"/>
      <c r="VD452" s="90"/>
      <c r="VE452" s="90"/>
      <c r="VF452" s="90"/>
      <c r="VG452" s="90"/>
      <c r="VH452" s="90"/>
      <c r="VI452" s="90"/>
      <c r="VJ452" s="90"/>
      <c r="VK452" s="90"/>
      <c r="VL452" s="90"/>
      <c r="VM452" s="90"/>
      <c r="VN452" s="90"/>
      <c r="VO452" s="90"/>
      <c r="VP452" s="90"/>
      <c r="VQ452" s="90"/>
      <c r="VR452" s="90"/>
      <c r="VS452" s="90"/>
      <c r="VT452" s="90"/>
      <c r="VU452" s="90"/>
      <c r="VV452" s="90"/>
      <c r="VW452" s="90"/>
      <c r="VX452" s="90"/>
      <c r="VY452" s="90"/>
      <c r="VZ452" s="90"/>
      <c r="WA452" s="90"/>
      <c r="WB452" s="90"/>
      <c r="WC452" s="90"/>
      <c r="WD452" s="90"/>
      <c r="WE452" s="90"/>
      <c r="WF452" s="90"/>
      <c r="WG452" s="90"/>
      <c r="WH452" s="90"/>
      <c r="WI452" s="90"/>
      <c r="WJ452" s="90"/>
      <c r="WK452" s="90"/>
      <c r="WL452" s="90"/>
      <c r="WM452" s="90"/>
      <c r="WN452" s="90"/>
      <c r="WO452" s="90"/>
      <c r="WP452" s="90"/>
      <c r="WQ452" s="90"/>
      <c r="WR452" s="90"/>
      <c r="WS452" s="90"/>
      <c r="WT452" s="90"/>
      <c r="WU452" s="90"/>
      <c r="WV452" s="90"/>
      <c r="WW452" s="90"/>
      <c r="WX452" s="90"/>
      <c r="WY452" s="90"/>
      <c r="WZ452" s="90"/>
      <c r="XA452" s="90"/>
      <c r="XB452" s="90"/>
      <c r="XC452" s="90"/>
      <c r="XD452" s="90"/>
      <c r="XE452" s="90"/>
      <c r="XF452" s="90"/>
      <c r="XG452" s="90"/>
      <c r="XH452" s="90"/>
      <c r="XI452" s="90"/>
      <c r="XJ452" s="90"/>
      <c r="XK452" s="90"/>
      <c r="XL452" s="90"/>
      <c r="XM452" s="90"/>
      <c r="XN452" s="90"/>
      <c r="XO452" s="90"/>
      <c r="XP452" s="90"/>
      <c r="XQ452" s="90"/>
      <c r="XR452" s="90"/>
      <c r="XS452" s="90"/>
      <c r="XT452" s="90"/>
      <c r="XU452" s="90"/>
      <c r="XV452" s="90"/>
      <c r="XW452" s="90"/>
      <c r="XX452" s="90"/>
      <c r="XY452" s="90"/>
      <c r="XZ452" s="90"/>
      <c r="YA452" s="90"/>
      <c r="YB452" s="90"/>
      <c r="YC452" s="90"/>
      <c r="YD452" s="90"/>
      <c r="YE452" s="90"/>
      <c r="YF452" s="90"/>
      <c r="YG452" s="90"/>
      <c r="YH452" s="90"/>
      <c r="YI452" s="90"/>
      <c r="YJ452" s="90"/>
      <c r="YK452" s="90"/>
      <c r="YL452" s="90"/>
      <c r="YM452" s="90"/>
      <c r="YN452" s="90"/>
      <c r="YO452" s="90"/>
      <c r="YP452" s="90"/>
      <c r="YQ452" s="90"/>
      <c r="YR452" s="90"/>
      <c r="YS452" s="90"/>
      <c r="YT452" s="90"/>
      <c r="YU452" s="90"/>
      <c r="YV452" s="90"/>
      <c r="YW452" s="90"/>
      <c r="YX452" s="90"/>
      <c r="YY452" s="90"/>
      <c r="YZ452" s="90"/>
      <c r="ZA452" s="90"/>
      <c r="ZB452" s="90"/>
      <c r="ZC452" s="90"/>
      <c r="ZD452" s="90"/>
      <c r="ZE452" s="90"/>
      <c r="ZF452" s="90"/>
      <c r="ZG452" s="90"/>
      <c r="ZH452" s="90"/>
      <c r="ZI452" s="90"/>
      <c r="ZJ452" s="90"/>
      <c r="ZK452" s="90"/>
      <c r="ZL452" s="90"/>
      <c r="ZM452" s="90"/>
      <c r="ZN452" s="90"/>
      <c r="ZO452" s="90"/>
      <c r="ZP452" s="90"/>
      <c r="ZQ452" s="90"/>
      <c r="ZR452" s="90"/>
      <c r="ZS452" s="90"/>
      <c r="ZT452" s="90"/>
      <c r="ZU452" s="90"/>
      <c r="ZV452" s="90"/>
      <c r="ZW452" s="90"/>
      <c r="ZX452" s="90"/>
      <c r="ZY452" s="90"/>
      <c r="ZZ452" s="90"/>
      <c r="AAA452" s="90"/>
      <c r="AAB452" s="90"/>
      <c r="AAC452" s="90"/>
      <c r="AAD452" s="90"/>
      <c r="AAE452" s="90"/>
      <c r="AAF452" s="90"/>
      <c r="AAG452" s="90"/>
      <c r="AAH452" s="90"/>
      <c r="AAI452" s="90"/>
      <c r="AAJ452" s="90"/>
      <c r="AAK452" s="90"/>
      <c r="AAL452" s="90"/>
      <c r="AAM452" s="90"/>
      <c r="AAN452" s="90"/>
      <c r="AAO452" s="90"/>
      <c r="AAP452" s="90"/>
      <c r="AAQ452" s="90"/>
      <c r="AAR452" s="90"/>
      <c r="AAS452" s="90"/>
      <c r="AAT452" s="90"/>
      <c r="AAU452" s="90"/>
      <c r="AAV452" s="90"/>
      <c r="AAW452" s="90"/>
      <c r="AAX452" s="90"/>
      <c r="AAY452" s="90"/>
      <c r="AAZ452" s="90"/>
      <c r="ABA452" s="90"/>
      <c r="ABB452" s="90"/>
      <c r="ABC452" s="90"/>
      <c r="ABD452" s="90"/>
      <c r="ABE452" s="90"/>
      <c r="ABF452" s="90"/>
      <c r="ABG452" s="90"/>
      <c r="ABH452" s="90"/>
      <c r="ABI452" s="90"/>
      <c r="ABJ452" s="90"/>
      <c r="ABK452" s="90"/>
      <c r="ABL452" s="90"/>
      <c r="ABM452" s="90"/>
      <c r="ABN452" s="90"/>
      <c r="ABO452" s="90"/>
      <c r="ABP452" s="90"/>
      <c r="ABQ452" s="90"/>
      <c r="ABR452" s="90"/>
      <c r="ABS452" s="90"/>
      <c r="ABT452" s="90"/>
      <c r="ABU452" s="90"/>
      <c r="ABV452" s="90"/>
      <c r="ABW452" s="90"/>
      <c r="ABX452" s="90"/>
      <c r="ABY452" s="90"/>
      <c r="ABZ452" s="90"/>
      <c r="ACA452" s="90"/>
      <c r="ACB452" s="90"/>
      <c r="ACC452" s="90"/>
      <c r="ACD452" s="90"/>
      <c r="ACE452" s="90"/>
      <c r="ACF452" s="90"/>
      <c r="ACG452" s="90"/>
      <c r="ACH452" s="90"/>
      <c r="ACI452" s="90"/>
      <c r="ACJ452" s="90"/>
      <c r="ACK452" s="90"/>
      <c r="ACL452" s="90"/>
      <c r="ACM452" s="90"/>
      <c r="ACN452" s="90"/>
      <c r="ACO452" s="90"/>
      <c r="ACP452" s="90"/>
      <c r="ACQ452" s="90"/>
      <c r="ACR452" s="90"/>
      <c r="ACS452" s="90"/>
      <c r="ACT452" s="90"/>
      <c r="ACU452" s="90"/>
      <c r="ACV452" s="90"/>
      <c r="ACW452" s="90"/>
      <c r="ACX452" s="90"/>
      <c r="ACY452" s="90"/>
      <c r="ACZ452" s="90"/>
      <c r="ADA452" s="90"/>
      <c r="ADB452" s="90"/>
      <c r="ADC452" s="90"/>
      <c r="ADD452" s="90"/>
      <c r="ADE452" s="90"/>
      <c r="ADF452" s="90"/>
      <c r="ADG452" s="90"/>
      <c r="ADH452" s="90"/>
      <c r="ADI452" s="90"/>
      <c r="ADJ452" s="90"/>
      <c r="ADK452" s="90"/>
      <c r="ADL452" s="90"/>
      <c r="ADM452" s="90"/>
      <c r="ADN452" s="90"/>
      <c r="ADO452" s="90"/>
      <c r="ADP452" s="90"/>
      <c r="ADQ452" s="90"/>
      <c r="ADR452" s="90"/>
      <c r="ADS452" s="90"/>
      <c r="ADT452" s="90"/>
      <c r="ADU452" s="90"/>
      <c r="ADV452" s="90"/>
      <c r="ADW452" s="90"/>
      <c r="ADX452" s="90"/>
      <c r="ADY452" s="90"/>
      <c r="ADZ452" s="90"/>
      <c r="AEA452" s="90"/>
      <c r="AEB452" s="90"/>
      <c r="AEC452" s="90"/>
      <c r="AED452" s="90"/>
      <c r="AEE452" s="90"/>
      <c r="AEF452" s="90"/>
      <c r="AEG452" s="90"/>
      <c r="AEH452" s="90"/>
      <c r="AEI452" s="90"/>
      <c r="AEJ452" s="90"/>
      <c r="AEK452" s="90"/>
      <c r="AEL452" s="90"/>
      <c r="AEM452" s="90"/>
      <c r="AEN452" s="90"/>
      <c r="AEO452" s="90"/>
      <c r="AEP452" s="90"/>
      <c r="AEQ452" s="90"/>
      <c r="AER452" s="90"/>
      <c r="AES452" s="90"/>
      <c r="AET452" s="90"/>
      <c r="AEU452" s="90"/>
      <c r="AEV452" s="90"/>
      <c r="AEW452" s="90"/>
      <c r="AEX452" s="90"/>
      <c r="AEY452" s="90"/>
      <c r="AEZ452" s="90"/>
      <c r="AFA452" s="90"/>
      <c r="AFB452" s="90"/>
      <c r="AFC452" s="90"/>
      <c r="AFD452" s="90"/>
      <c r="AFE452" s="90"/>
      <c r="AFF452" s="90"/>
      <c r="AFG452" s="90"/>
      <c r="AFH452" s="90"/>
      <c r="AFI452" s="90"/>
      <c r="AFJ452" s="90"/>
      <c r="AFK452" s="90"/>
      <c r="AFL452" s="90"/>
      <c r="AFM452" s="90"/>
      <c r="AFN452" s="90"/>
      <c r="AFO452" s="90"/>
      <c r="AFP452" s="90"/>
      <c r="AFQ452" s="90"/>
      <c r="AFR452" s="90"/>
      <c r="AFS452" s="90"/>
      <c r="AFT452" s="90"/>
      <c r="AFU452" s="90"/>
      <c r="AFV452" s="90"/>
      <c r="AFW452" s="90"/>
      <c r="AFX452" s="90"/>
      <c r="AFY452" s="90"/>
      <c r="AFZ452" s="90"/>
      <c r="AGA452" s="90"/>
      <c r="AGB452" s="90"/>
      <c r="AGC452" s="90"/>
      <c r="AGD452" s="90"/>
      <c r="AGE452" s="90"/>
      <c r="AGF452" s="90"/>
      <c r="AGG452" s="90"/>
      <c r="AGH452" s="90"/>
      <c r="AGI452" s="90"/>
      <c r="AGJ452" s="90"/>
      <c r="AGK452" s="90"/>
      <c r="AGL452" s="90"/>
      <c r="AGM452" s="90"/>
      <c r="AGN452" s="90"/>
      <c r="AGO452" s="90"/>
      <c r="AGP452" s="90"/>
      <c r="AGQ452" s="90"/>
      <c r="AGR452" s="90"/>
      <c r="AGS452" s="90"/>
      <c r="AGT452" s="90"/>
      <c r="AGU452" s="90"/>
      <c r="AGV452" s="90"/>
      <c r="AGW452" s="90"/>
      <c r="AGX452" s="90"/>
      <c r="AGY452" s="90"/>
      <c r="AGZ452" s="90"/>
      <c r="AHA452" s="90"/>
      <c r="AHB452" s="90"/>
      <c r="AHC452" s="90"/>
      <c r="AHD452" s="90"/>
      <c r="AHE452" s="90"/>
      <c r="AHF452" s="90"/>
      <c r="AHG452" s="90"/>
      <c r="AHH452" s="90"/>
      <c r="AHI452" s="90"/>
      <c r="AHJ452" s="90"/>
      <c r="AHK452" s="90"/>
      <c r="AHL452" s="90"/>
      <c r="AHM452" s="90"/>
      <c r="AHN452" s="90"/>
      <c r="AHO452" s="90"/>
      <c r="AHP452" s="90"/>
      <c r="AHQ452" s="90"/>
      <c r="AHR452" s="90"/>
      <c r="AHS452" s="90"/>
      <c r="AHT452" s="90"/>
      <c r="AHU452" s="90"/>
      <c r="AHV452" s="90"/>
      <c r="AHW452" s="90"/>
      <c r="AHX452" s="90"/>
      <c r="AHY452" s="90"/>
      <c r="AHZ452" s="90"/>
      <c r="AIA452" s="90"/>
      <c r="AIB452" s="90"/>
      <c r="AIC452" s="90"/>
      <c r="AID452" s="90"/>
      <c r="AIE452" s="90"/>
      <c r="AIF452" s="90"/>
      <c r="AIG452" s="90"/>
      <c r="AIH452" s="90"/>
      <c r="AII452" s="90"/>
      <c r="AIJ452" s="90"/>
      <c r="AIK452" s="90"/>
      <c r="AIL452" s="90"/>
      <c r="AIM452" s="90"/>
      <c r="AIN452" s="90"/>
      <c r="AIO452" s="90"/>
      <c r="AIP452" s="90"/>
      <c r="AIQ452" s="90"/>
      <c r="AIR452" s="90"/>
      <c r="AIS452" s="90"/>
      <c r="AIT452" s="90"/>
      <c r="AIU452" s="90"/>
      <c r="AIV452" s="90"/>
      <c r="AIW452" s="90"/>
      <c r="AIX452" s="90"/>
      <c r="AIY452" s="90"/>
      <c r="AIZ452" s="90"/>
      <c r="AJA452" s="90"/>
      <c r="AJB452" s="90"/>
      <c r="AJC452" s="90"/>
      <c r="AJD452" s="90"/>
      <c r="AJE452" s="90"/>
      <c r="AJF452" s="90"/>
      <c r="AJG452" s="90"/>
      <c r="AJH452" s="90"/>
      <c r="AJI452" s="90"/>
      <c r="AJJ452" s="90"/>
      <c r="AJK452" s="90"/>
      <c r="AJL452" s="90"/>
      <c r="AJM452" s="90"/>
      <c r="AJN452" s="90"/>
      <c r="AJO452" s="90"/>
      <c r="AJP452" s="90"/>
      <c r="AJQ452" s="90"/>
      <c r="AJR452" s="90"/>
      <c r="AJS452" s="90"/>
      <c r="AJT452" s="90"/>
      <c r="AJU452" s="90"/>
      <c r="AJV452" s="90"/>
      <c r="AJW452" s="90"/>
      <c r="AJX452" s="90"/>
      <c r="AJY452" s="90"/>
      <c r="AJZ452" s="90"/>
      <c r="AKA452" s="90"/>
      <c r="AKB452" s="90"/>
      <c r="AKC452" s="90"/>
      <c r="AKD452" s="90"/>
      <c r="AKE452" s="90"/>
      <c r="AKF452" s="90"/>
      <c r="AKG452" s="90"/>
      <c r="AKH452" s="90"/>
      <c r="AKI452" s="90"/>
      <c r="AKJ452" s="90"/>
      <c r="AKK452" s="90"/>
      <c r="AKL452" s="90"/>
      <c r="AKM452" s="90"/>
      <c r="AKN452" s="90"/>
      <c r="AKO452" s="90"/>
      <c r="AKP452" s="90"/>
      <c r="AKQ452" s="90"/>
      <c r="AKR452" s="90"/>
      <c r="AKS452" s="90"/>
      <c r="AKT452" s="90"/>
      <c r="AKU452" s="90"/>
      <c r="AKV452" s="90"/>
      <c r="AKW452" s="90"/>
      <c r="AKX452" s="90"/>
      <c r="AKY452" s="90"/>
      <c r="AKZ452" s="90"/>
      <c r="ALA452" s="90"/>
      <c r="ALB452" s="90"/>
      <c r="ALC452" s="90"/>
      <c r="ALD452" s="90"/>
      <c r="ALE452" s="90"/>
      <c r="ALF452" s="90"/>
      <c r="ALG452" s="90"/>
      <c r="ALH452" s="90"/>
      <c r="ALI452" s="90"/>
      <c r="ALJ452" s="90"/>
      <c r="ALK452" s="90"/>
      <c r="ALL452" s="90"/>
      <c r="ALM452" s="90"/>
      <c r="ALN452" s="90"/>
      <c r="ALO452" s="90"/>
      <c r="ALP452" s="90"/>
      <c r="ALQ452" s="90"/>
      <c r="ALR452" s="90"/>
      <c r="ALS452" s="90"/>
      <c r="ALT452" s="90"/>
      <c r="ALU452" s="90"/>
      <c r="ALV452" s="90"/>
      <c r="ALW452" s="90"/>
      <c r="ALX452" s="90"/>
      <c r="ALY452" s="90"/>
      <c r="ALZ452" s="90"/>
      <c r="AMA452" s="90"/>
      <c r="AMB452" s="90"/>
      <c r="AMC452" s="90"/>
      <c r="AMD452" s="90"/>
      <c r="AME452" s="90"/>
      <c r="AMF452" s="90"/>
      <c r="AMG452" s="90"/>
      <c r="AMH452" s="90"/>
    </row>
    <row r="453" spans="1:1022" ht="74.099999999999994" customHeight="1" x14ac:dyDescent="0.3">
      <c r="A453" s="395">
        <v>143</v>
      </c>
      <c r="B453" s="433" t="s">
        <v>712</v>
      </c>
      <c r="C453" s="367"/>
      <c r="D453" s="433" t="s">
        <v>268</v>
      </c>
      <c r="E453" s="433" t="s">
        <v>269</v>
      </c>
      <c r="F453" s="427"/>
      <c r="G453" s="367"/>
      <c r="H453" s="368"/>
      <c r="I453" s="498"/>
      <c r="J453" s="136" t="s">
        <v>735</v>
      </c>
      <c r="K453" s="115" t="s">
        <v>2170</v>
      </c>
      <c r="L453" s="369"/>
      <c r="M453" s="425"/>
      <c r="N453" s="374"/>
      <c r="O453" s="369"/>
      <c r="P453" s="391"/>
      <c r="Q453" s="385"/>
      <c r="R453" s="393"/>
      <c r="S453" s="394"/>
      <c r="T453" s="385"/>
      <c r="U453" s="386"/>
      <c r="V453" s="136" t="s">
        <v>112</v>
      </c>
      <c r="W453" s="116" t="s">
        <v>2171</v>
      </c>
      <c r="X453" s="117" t="s">
        <v>2172</v>
      </c>
      <c r="Y453" s="119" t="s">
        <v>94</v>
      </c>
      <c r="Z453" s="119" t="s">
        <v>2166</v>
      </c>
      <c r="AA453" s="120" t="str">
        <f t="shared" si="454"/>
        <v>Probabilidad</v>
      </c>
      <c r="AB453" s="121" t="s">
        <v>727</v>
      </c>
      <c r="AC453" s="121" t="s">
        <v>728</v>
      </c>
      <c r="AD453" s="122" t="str">
        <f t="shared" si="452"/>
        <v>40%</v>
      </c>
      <c r="AE453" s="121" t="s">
        <v>954</v>
      </c>
      <c r="AF453" s="121" t="s">
        <v>730</v>
      </c>
      <c r="AG453" s="121" t="s">
        <v>731</v>
      </c>
      <c r="AH453" s="123">
        <f>IFERROR(IF(AND(AA452="Probabilidad",AA453="Probabilidad"),(AI452-(+AI452*AD453)),IF(AND(AA453="Probabilidad",AA452="Impacto"),(AI452-(+AI452*AD453)),IF(AA453="Impacto",AI452,""))),"")</f>
        <v>0.14399999999999999</v>
      </c>
      <c r="AI453" s="122">
        <f t="shared" si="453"/>
        <v>0.14399999999999999</v>
      </c>
      <c r="AJ453" s="387"/>
      <c r="AK453" s="388"/>
      <c r="AL453" s="124">
        <f t="shared" ref="AL453:AL458" si="623">IFERROR(IF(AND(AA452="Impacto",AA453="Impacto"),(AL452-(+AL452*AD453)),IF(AND(AA453="Impacto",AA452="Probabilidad"),(AL452-(+AL452*AD453)),IF(AA453="Probabilidad",AL452,""))),"")</f>
        <v>0.6</v>
      </c>
      <c r="AM453" s="389"/>
      <c r="AN453" s="388"/>
      <c r="AO453" s="384"/>
      <c r="AP453" s="367"/>
      <c r="AQ453" s="120" t="s">
        <v>118</v>
      </c>
      <c r="AR453" s="119" t="s">
        <v>2173</v>
      </c>
      <c r="AS453" s="119" t="s">
        <v>2168</v>
      </c>
      <c r="AT453" s="126">
        <v>44591</v>
      </c>
      <c r="AU453" s="127" t="s">
        <v>733</v>
      </c>
      <c r="AV453" s="371"/>
      <c r="AW453" s="142" t="s">
        <v>112</v>
      </c>
      <c r="AX453" s="276" t="s">
        <v>2866</v>
      </c>
      <c r="AY453" s="277" t="s">
        <v>3787</v>
      </c>
      <c r="AZ453" s="277" t="s">
        <v>3788</v>
      </c>
      <c r="BA453" s="143" t="s">
        <v>118</v>
      </c>
      <c r="BB453" s="276" t="s">
        <v>2866</v>
      </c>
      <c r="BC453" s="316" t="s">
        <v>3787</v>
      </c>
      <c r="BD453" s="316" t="s">
        <v>3788</v>
      </c>
      <c r="BE453" s="421"/>
      <c r="BF453" s="510"/>
      <c r="BG453" s="510"/>
      <c r="BH453" s="131"/>
    </row>
    <row r="454" spans="1:1022" ht="45" customHeight="1" x14ac:dyDescent="0.3">
      <c r="A454" s="395">
        <v>143</v>
      </c>
      <c r="B454" s="433" t="s">
        <v>712</v>
      </c>
      <c r="C454" s="367"/>
      <c r="D454" s="433" t="s">
        <v>268</v>
      </c>
      <c r="E454" s="433" t="s">
        <v>269</v>
      </c>
      <c r="F454" s="427"/>
      <c r="G454" s="367"/>
      <c r="H454" s="368"/>
      <c r="I454" s="498"/>
      <c r="J454" s="136" t="s">
        <v>741</v>
      </c>
      <c r="K454" s="115"/>
      <c r="L454" s="369"/>
      <c r="M454" s="425"/>
      <c r="N454" s="374"/>
      <c r="O454" s="369"/>
      <c r="P454" s="391"/>
      <c r="Q454" s="385"/>
      <c r="R454" s="393"/>
      <c r="S454" s="394"/>
      <c r="T454" s="385"/>
      <c r="U454" s="386"/>
      <c r="V454" s="136" t="s">
        <v>124</v>
      </c>
      <c r="W454" s="116"/>
      <c r="X454" s="117"/>
      <c r="Y454" s="119"/>
      <c r="Z454" s="116"/>
      <c r="AA454" s="120" t="str">
        <f t="shared" si="454"/>
        <v/>
      </c>
      <c r="AB454" s="121"/>
      <c r="AC454" s="121"/>
      <c r="AD454" s="122" t="str">
        <f t="shared" si="452"/>
        <v/>
      </c>
      <c r="AE454" s="121"/>
      <c r="AF454" s="121"/>
      <c r="AG454" s="121"/>
      <c r="AH454" s="123" t="str">
        <f t="shared" ref="AH454:AH458" si="624">IFERROR(IF(AND(AA453="Probabilidad",AA454="Probabilidad"),(AI453-(+AI453*AD454)),IF(AND(AA454="Probabilidad",AA453="Impacto"),(AI453-(+AI453*AD454)),IF(AA454="Impacto",AI453,""))),"")</f>
        <v/>
      </c>
      <c r="AI454" s="122" t="str">
        <f t="shared" si="453"/>
        <v/>
      </c>
      <c r="AJ454" s="387"/>
      <c r="AK454" s="388"/>
      <c r="AL454" s="124" t="str">
        <f t="shared" si="623"/>
        <v/>
      </c>
      <c r="AM454" s="389"/>
      <c r="AN454" s="388"/>
      <c r="AO454" s="384"/>
      <c r="AP454" s="367"/>
      <c r="AQ454" s="120" t="s">
        <v>128</v>
      </c>
      <c r="AR454" s="119"/>
      <c r="AS454" s="119"/>
      <c r="AT454" s="126"/>
      <c r="AU454" s="127"/>
      <c r="AV454" s="371"/>
      <c r="AW454" s="142" t="s">
        <v>124</v>
      </c>
      <c r="AX454" s="128"/>
      <c r="AY454" s="129"/>
      <c r="AZ454" s="130"/>
      <c r="BA454" s="143" t="s">
        <v>128</v>
      </c>
      <c r="BB454" s="128"/>
      <c r="BC454" s="128"/>
      <c r="BD454" s="128"/>
      <c r="BE454" s="421"/>
      <c r="BF454" s="511"/>
      <c r="BG454" s="511"/>
      <c r="BH454" s="131"/>
    </row>
    <row r="455" spans="1:1022" ht="30" customHeight="1" x14ac:dyDescent="0.3">
      <c r="A455" s="395">
        <v>143</v>
      </c>
      <c r="B455" s="433" t="s">
        <v>712</v>
      </c>
      <c r="C455" s="367"/>
      <c r="D455" s="433" t="s">
        <v>268</v>
      </c>
      <c r="E455" s="433" t="s">
        <v>269</v>
      </c>
      <c r="F455" s="427"/>
      <c r="G455" s="367"/>
      <c r="H455" s="368"/>
      <c r="I455" s="498"/>
      <c r="J455" s="136" t="s">
        <v>749</v>
      </c>
      <c r="K455" s="115"/>
      <c r="L455" s="369"/>
      <c r="M455" s="425"/>
      <c r="N455" s="374"/>
      <c r="O455" s="369"/>
      <c r="P455" s="391"/>
      <c r="Q455" s="385"/>
      <c r="R455" s="393"/>
      <c r="S455" s="394"/>
      <c r="T455" s="385"/>
      <c r="U455" s="386"/>
      <c r="V455" s="136" t="s">
        <v>131</v>
      </c>
      <c r="W455" s="116"/>
      <c r="X455" s="117"/>
      <c r="Y455" s="119"/>
      <c r="Z455" s="116"/>
      <c r="AA455" s="120" t="str">
        <f t="shared" si="454"/>
        <v/>
      </c>
      <c r="AB455" s="121"/>
      <c r="AC455" s="121"/>
      <c r="AD455" s="122" t="str">
        <f t="shared" si="452"/>
        <v/>
      </c>
      <c r="AE455" s="121"/>
      <c r="AF455" s="121"/>
      <c r="AG455" s="121"/>
      <c r="AH455" s="123" t="str">
        <f t="shared" si="624"/>
        <v/>
      </c>
      <c r="AI455" s="122" t="str">
        <f t="shared" si="453"/>
        <v/>
      </c>
      <c r="AJ455" s="387"/>
      <c r="AK455" s="388"/>
      <c r="AL455" s="124" t="str">
        <f t="shared" si="623"/>
        <v/>
      </c>
      <c r="AM455" s="389"/>
      <c r="AN455" s="388"/>
      <c r="AO455" s="384"/>
      <c r="AP455" s="367"/>
      <c r="AQ455" s="120" t="s">
        <v>136</v>
      </c>
      <c r="AR455" s="119"/>
      <c r="AS455" s="119"/>
      <c r="AT455" s="126"/>
      <c r="AU455" s="119"/>
      <c r="AV455" s="371"/>
      <c r="AW455" s="142" t="s">
        <v>131</v>
      </c>
      <c r="AX455" s="128"/>
      <c r="AY455" s="129"/>
      <c r="AZ455" s="130"/>
      <c r="BA455" s="143" t="s">
        <v>136</v>
      </c>
      <c r="BB455" s="128"/>
      <c r="BC455" s="128"/>
      <c r="BD455" s="128"/>
      <c r="BE455" s="421"/>
      <c r="BF455" s="511"/>
      <c r="BG455" s="511"/>
      <c r="BH455" s="131"/>
    </row>
    <row r="456" spans="1:1022" ht="18.95" customHeight="1" x14ac:dyDescent="0.3">
      <c r="A456" s="395">
        <v>143</v>
      </c>
      <c r="B456" s="433" t="s">
        <v>712</v>
      </c>
      <c r="C456" s="367"/>
      <c r="D456" s="433" t="s">
        <v>268</v>
      </c>
      <c r="E456" s="433" t="s">
        <v>269</v>
      </c>
      <c r="F456" s="427"/>
      <c r="G456" s="367"/>
      <c r="H456" s="368"/>
      <c r="I456" s="498"/>
      <c r="J456" s="136" t="s">
        <v>756</v>
      </c>
      <c r="K456" s="115"/>
      <c r="L456" s="369"/>
      <c r="M456" s="425"/>
      <c r="N456" s="374"/>
      <c r="O456" s="369"/>
      <c r="P456" s="391"/>
      <c r="Q456" s="385"/>
      <c r="R456" s="393"/>
      <c r="S456" s="394"/>
      <c r="T456" s="385"/>
      <c r="U456" s="386"/>
      <c r="V456" s="136" t="s">
        <v>139</v>
      </c>
      <c r="W456" s="116"/>
      <c r="X456" s="117"/>
      <c r="Y456" s="119"/>
      <c r="Z456" s="116"/>
      <c r="AA456" s="120" t="str">
        <f t="shared" si="454"/>
        <v/>
      </c>
      <c r="AB456" s="121"/>
      <c r="AC456" s="121"/>
      <c r="AD456" s="122" t="str">
        <f t="shared" si="452"/>
        <v/>
      </c>
      <c r="AE456" s="121"/>
      <c r="AF456" s="121"/>
      <c r="AG456" s="121"/>
      <c r="AH456" s="123" t="str">
        <f t="shared" si="624"/>
        <v/>
      </c>
      <c r="AI456" s="122" t="str">
        <f t="shared" si="453"/>
        <v/>
      </c>
      <c r="AJ456" s="387"/>
      <c r="AK456" s="388"/>
      <c r="AL456" s="124" t="str">
        <f t="shared" si="623"/>
        <v/>
      </c>
      <c r="AM456" s="389"/>
      <c r="AN456" s="388"/>
      <c r="AO456" s="384"/>
      <c r="AP456" s="367"/>
      <c r="AQ456" s="120" t="s">
        <v>145</v>
      </c>
      <c r="AR456" s="119"/>
      <c r="AS456" s="119"/>
      <c r="AT456" s="126"/>
      <c r="AU456" s="119"/>
      <c r="AV456" s="371"/>
      <c r="AW456" s="142" t="s">
        <v>139</v>
      </c>
      <c r="AX456" s="128"/>
      <c r="AY456" s="129"/>
      <c r="AZ456" s="130"/>
      <c r="BA456" s="143" t="s">
        <v>145</v>
      </c>
      <c r="BB456" s="128"/>
      <c r="BC456" s="128"/>
      <c r="BD456" s="128"/>
      <c r="BE456" s="421"/>
      <c r="BF456" s="511"/>
      <c r="BG456" s="511"/>
      <c r="BH456" s="131"/>
    </row>
    <row r="457" spans="1:1022" ht="18.95" customHeight="1" x14ac:dyDescent="0.3">
      <c r="A457" s="395">
        <v>143</v>
      </c>
      <c r="B457" s="433" t="s">
        <v>712</v>
      </c>
      <c r="C457" s="367"/>
      <c r="D457" s="433" t="s">
        <v>268</v>
      </c>
      <c r="E457" s="433" t="s">
        <v>269</v>
      </c>
      <c r="F457" s="427"/>
      <c r="G457" s="367"/>
      <c r="H457" s="368"/>
      <c r="I457" s="498"/>
      <c r="J457" s="136" t="s">
        <v>757</v>
      </c>
      <c r="K457" s="115"/>
      <c r="L457" s="369"/>
      <c r="M457" s="425"/>
      <c r="N457" s="374"/>
      <c r="O457" s="369"/>
      <c r="P457" s="391"/>
      <c r="Q457" s="385"/>
      <c r="R457" s="393"/>
      <c r="S457" s="394"/>
      <c r="T457" s="385"/>
      <c r="U457" s="386"/>
      <c r="V457" s="136" t="s">
        <v>150</v>
      </c>
      <c r="W457" s="116"/>
      <c r="X457" s="117"/>
      <c r="Y457" s="119"/>
      <c r="Z457" s="116"/>
      <c r="AA457" s="120" t="str">
        <f t="shared" si="454"/>
        <v/>
      </c>
      <c r="AB457" s="121"/>
      <c r="AC457" s="121"/>
      <c r="AD457" s="122" t="str">
        <f t="shared" si="452"/>
        <v/>
      </c>
      <c r="AE457" s="121"/>
      <c r="AF457" s="121"/>
      <c r="AG457" s="121"/>
      <c r="AH457" s="123" t="str">
        <f t="shared" si="624"/>
        <v/>
      </c>
      <c r="AI457" s="122" t="str">
        <f t="shared" si="453"/>
        <v/>
      </c>
      <c r="AJ457" s="387"/>
      <c r="AK457" s="388"/>
      <c r="AL457" s="124" t="str">
        <f t="shared" si="623"/>
        <v/>
      </c>
      <c r="AM457" s="389"/>
      <c r="AN457" s="388"/>
      <c r="AO457" s="384"/>
      <c r="AP457" s="367"/>
      <c r="AQ457" s="120" t="s">
        <v>155</v>
      </c>
      <c r="AR457" s="119"/>
      <c r="AS457" s="119"/>
      <c r="AT457" s="126"/>
      <c r="AU457" s="119"/>
      <c r="AV457" s="371"/>
      <c r="AW457" s="142" t="s">
        <v>150</v>
      </c>
      <c r="AX457" s="128"/>
      <c r="AY457" s="129"/>
      <c r="AZ457" s="130"/>
      <c r="BA457" s="143" t="s">
        <v>155</v>
      </c>
      <c r="BB457" s="128"/>
      <c r="BC457" s="128"/>
      <c r="BD457" s="128"/>
      <c r="BE457" s="421"/>
      <c r="BF457" s="511"/>
      <c r="BG457" s="511"/>
      <c r="BH457" s="131"/>
    </row>
    <row r="458" spans="1:1022" ht="23.1" customHeight="1" x14ac:dyDescent="0.3">
      <c r="A458" s="395">
        <v>143</v>
      </c>
      <c r="B458" s="434" t="s">
        <v>712</v>
      </c>
      <c r="C458" s="367"/>
      <c r="D458" s="434"/>
      <c r="E458" s="434" t="s">
        <v>269</v>
      </c>
      <c r="F458" s="427"/>
      <c r="G458" s="367"/>
      <c r="H458" s="368"/>
      <c r="I458" s="499"/>
      <c r="J458" s="136" t="s">
        <v>758</v>
      </c>
      <c r="K458" s="115"/>
      <c r="L458" s="369"/>
      <c r="M458" s="425"/>
      <c r="N458" s="374"/>
      <c r="O458" s="369"/>
      <c r="P458" s="392"/>
      <c r="Q458" s="385"/>
      <c r="R458" s="393"/>
      <c r="S458" s="394"/>
      <c r="T458" s="385"/>
      <c r="U458" s="386"/>
      <c r="V458" s="136" t="s">
        <v>161</v>
      </c>
      <c r="W458" s="116"/>
      <c r="X458" s="117"/>
      <c r="Y458" s="119"/>
      <c r="Z458" s="116"/>
      <c r="AA458" s="120" t="str">
        <f t="shared" si="454"/>
        <v/>
      </c>
      <c r="AB458" s="121"/>
      <c r="AC458" s="121"/>
      <c r="AD458" s="122" t="str">
        <f t="shared" si="452"/>
        <v/>
      </c>
      <c r="AE458" s="121"/>
      <c r="AF458" s="121"/>
      <c r="AG458" s="121"/>
      <c r="AH458" s="123" t="str">
        <f t="shared" si="624"/>
        <v/>
      </c>
      <c r="AI458" s="122" t="str">
        <f t="shared" si="453"/>
        <v/>
      </c>
      <c r="AJ458" s="387"/>
      <c r="AK458" s="388"/>
      <c r="AL458" s="124" t="str">
        <f t="shared" si="623"/>
        <v/>
      </c>
      <c r="AM458" s="389"/>
      <c r="AN458" s="388"/>
      <c r="AO458" s="384"/>
      <c r="AP458" s="367"/>
      <c r="AQ458" s="120" t="s">
        <v>162</v>
      </c>
      <c r="AR458" s="119"/>
      <c r="AS458" s="119"/>
      <c r="AT458" s="126"/>
      <c r="AU458" s="119"/>
      <c r="AV458" s="372"/>
      <c r="AW458" s="142" t="s">
        <v>161</v>
      </c>
      <c r="AX458" s="128"/>
      <c r="AY458" s="129"/>
      <c r="AZ458" s="130"/>
      <c r="BA458" s="143" t="s">
        <v>162</v>
      </c>
      <c r="BB458" s="128"/>
      <c r="BC458" s="128"/>
      <c r="BD458" s="128"/>
      <c r="BE458" s="421"/>
      <c r="BF458" s="512"/>
      <c r="BG458" s="512"/>
      <c r="BH458" s="131"/>
    </row>
    <row r="459" spans="1:1022" s="144" customFormat="1" ht="69.95" customHeight="1" x14ac:dyDescent="0.25">
      <c r="A459" s="429">
        <v>144</v>
      </c>
      <c r="B459" s="432" t="s">
        <v>712</v>
      </c>
      <c r="C459" s="367" t="s">
        <v>713</v>
      </c>
      <c r="D459" s="432" t="s">
        <v>268</v>
      </c>
      <c r="E459" s="432" t="s">
        <v>269</v>
      </c>
      <c r="F459" s="427" t="s">
        <v>937</v>
      </c>
      <c r="G459" s="367" t="s">
        <v>2174</v>
      </c>
      <c r="H459" s="368" t="str">
        <f>IF(B459="Seguridad_Información","Posibilidad de "&amp;C459&amp;"con "&amp;M459&amp;" "&amp;"por"&amp;" "&amp;I459&amp;" "&amp;"debido a"&amp;" "&amp;L459,"Posibilidad de"&amp;" "&amp;M459&amp;" "&amp;"por"&amp;" "&amp;I459&amp;" debido a"&amp;" "&amp;L459)</f>
        <v xml:space="preserve">Posibilidad de Afectación Económica y Reputacional por el diligenciamiento erróneo de las actas de entrega material de bienes de las ex FARC-EP debido a  descuido en la elaboración del acta o por no verificar la autenticidad de los documentos presentados en el momento de su diligenciamiento. </v>
      </c>
      <c r="I459" s="369" t="s">
        <v>2175</v>
      </c>
      <c r="J459" s="136" t="s">
        <v>717</v>
      </c>
      <c r="K459" s="115" t="s">
        <v>2176</v>
      </c>
      <c r="L459" s="369" t="s">
        <v>2177</v>
      </c>
      <c r="M459" s="425" t="s">
        <v>763</v>
      </c>
      <c r="N459" s="373" t="s">
        <v>2178</v>
      </c>
      <c r="O459" s="369" t="s">
        <v>1080</v>
      </c>
      <c r="P459" s="390" t="str">
        <f>IF(OR($O459=[3]Tabla_Probabilidad!$D$30,$O459=[3]Tabla_Probabilidad!$D$32,$O459=[3]Tabla_Probabilidad!$J$32),"Muy Baja",IF(OR($O459=[3]Tabla_Probabilidad!$E$30,$O459=[3]Tabla_Probabilidad!$E$32,$O459=[3]Tabla_Probabilidad!$K$32),"Baja",IF(OR($O459=[3]Tabla_Probabilidad!$F$30,$O459=[3]Tabla_Probabilidad!$F$32,$O459=[3]Tabla_Probabilidad!$L$32),"Media",IF(OR($O459=[3]Tabla_Probabilidad!$G$30,$O459=[3]Tabla_Probabilidad!$G$32,$O459=[3]Tabla_Probabilidad!$M$32),"Alta",IF(OR($O459=[3]Tabla_Probabilidad!$H$30,$O459=[3]Tabla_Probabilidad!$H$32,$O459=[3]Tabla_Probabilidad!$N$32),"Muy Alta","")))))</f>
        <v>Baja</v>
      </c>
      <c r="Q459" s="385">
        <f t="shared" ref="Q459" si="625">IF(P459="","",IF(P459="Muy Baja",0.2,IF(P459="Baja",0.4,IF(P459="Media",0.6,IF(P459="Alta",0.8,IF(P459="Muy Alta",1,))))))</f>
        <v>0.4</v>
      </c>
      <c r="R459" s="393" t="s">
        <v>723</v>
      </c>
      <c r="S459" s="394" t="str">
        <f>IF(OR($R459=[3]Tabla_Impacto!$D$24,$R459=[3]Tabla_Impacto!$D$27,$R459=[3]Tabla_Impacto!$J$24,$R459=[3]Tabla_Impacto!$P$26,$R459=[3]Tabla_Impacto!$V$26,$R459=[3]Tabla_Impacto!$AB$26),"Leve",IF(OR($R459=[3]Tabla_Impacto!$E$24,$R459=[3]Tabla_Impacto!$E$27,$R459=[3]Tabla_Impacto!$K$24,$R459=[3]Tabla_Impacto!$Q$26,$R459=[3]Tabla_Impacto!$W$26,$R459=[3]Tabla_Impacto!$AC$26),"Menor",IF(OR($R459=[3]Tabla_Impacto!$F$24,$R459=[3]Tabla_Impacto!$F$27,$R459=[3]Tabla_Impacto!$L$24,$R459=[3]Tabla_Impacto!$R$26,$R459=[3]Tabla_Impacto!$X$26,$R459=[3]Tabla_Impacto!$AD$26),"Moderado",IF(OR($R459=[3]Tabla_Impacto!$G$24,$R459=[3]Tabla_Impacto!$G$27,$R459=[3]Tabla_Impacto!$M$24,$R459=[3]Tabla_Impacto!$S$26,$R459=[3]Tabla_Impacto!$Y$26,$R459=[3]Tabla_Impacto!$AE$26),"Mayor",IF(OR($R459=[3]Tabla_Impacto!$H$24,$R459=[3]Tabla_Impacto!$H$27,$R459=[3]Tabla_Impacto!$N$24,$R459=[3]Tabla_Impacto!$T$26,$R459=[3]Tabla_Impacto!$Z$26,$R459=[3]Tabla_Impacto!$AF$26),"Catastrófico","")))))</f>
        <v>Moderado</v>
      </c>
      <c r="T459" s="385">
        <f t="shared" ref="T459" si="626">IF(S459="","",IF(S459="Leve",0.2,IF(S459="Menor",0.4,IF(S459="Moderado",0.6,IF(S459="Mayor",0.8,IF(S459="Catastrófico",1,))))))</f>
        <v>0.6</v>
      </c>
      <c r="U459" s="386" t="str">
        <f t="shared" ref="U459" si="627">IF(OR(AND(P459="Muy Baja",S459="Leve"),AND(P459="Muy Baja",S459="Menor"),AND(P459="Baja",S459="Leve")),"Bajo",IF(OR(AND(P459="Muy baja",S459="Moderado"),AND(P459="Baja",S459="Menor"),AND(P459="Baja",S459="Moderado"),AND(P459="Media",S459="Leve"),AND(P459="Media",S459="Menor"),AND(P459="Media",S459="Moderado"),AND(P459="Alta",S459="Leve"),AND(P459="Alta",S459="Menor")),"Moderado",IF(OR(AND(P459="Muy Baja",S459="Mayor"),AND(P459="Baja",S459="Mayor"),AND(P459="Media",S459="Mayor"),AND(P459="Alta",S459="Moderado"),AND(P459="Alta",S459="Mayor"),AND(P459="Muy Alta",S459="Leve"),AND(P459="Muy Alta",S459="Menor"),AND(P459="Muy Alta",S459="Moderado"),AND(P459="Muy Alta",S459="Mayor")),"Alto",IF(OR(AND(P459="Muy Baja",S459="Catastrófico"),AND(P459="Baja",S459="Catastrófico"),AND(P459="Media",S459="Catastrófico"),AND(P459="Alta",S459="Catastrófico"),AND(P459="Muy Alta",S459="Catastrófico")),"Extremo",""))))</f>
        <v>Moderado</v>
      </c>
      <c r="V459" s="136" t="s">
        <v>91</v>
      </c>
      <c r="W459" s="116" t="s">
        <v>2179</v>
      </c>
      <c r="X459" s="117" t="s">
        <v>2180</v>
      </c>
      <c r="Y459" s="119" t="s">
        <v>94</v>
      </c>
      <c r="Z459" s="119" t="s">
        <v>2166</v>
      </c>
      <c r="AA459" s="120" t="str">
        <f t="shared" si="454"/>
        <v>Probabilidad</v>
      </c>
      <c r="AB459" s="121" t="s">
        <v>727</v>
      </c>
      <c r="AC459" s="121" t="s">
        <v>728</v>
      </c>
      <c r="AD459" s="122" t="str">
        <f t="shared" si="452"/>
        <v>40%</v>
      </c>
      <c r="AE459" s="121" t="s">
        <v>954</v>
      </c>
      <c r="AF459" s="121" t="s">
        <v>730</v>
      </c>
      <c r="AG459" s="121" t="s">
        <v>955</v>
      </c>
      <c r="AH459" s="123">
        <f>IFERROR(IF(AA459="Probabilidad",(Q459-(+Q459*AD459)),IF(AA459="Impacto",Q459,"")),"")</f>
        <v>0.24</v>
      </c>
      <c r="AI459" s="122">
        <f t="shared" si="453"/>
        <v>0.24</v>
      </c>
      <c r="AJ459" s="387" t="str">
        <f t="shared" ref="AJ459" si="628">IFERROR(IF(AK459="","",IF(AK459&lt;=0.2,"Muy Baja",IF(AK459&lt;=0.4,"Baja",IF(AK459&lt;=0.6,"Media",IF(AK459&lt;=0.8,"Alta","Muy Alta"))))),"")</f>
        <v>Muy Baja</v>
      </c>
      <c r="AK459" s="388">
        <f t="shared" ref="AK459" si="629">IFERROR(LOOKUP(MAX(AI459:AI465)+1,(AI459:AI465)),"")</f>
        <v>0.14399999999999999</v>
      </c>
      <c r="AL459" s="124">
        <f>IFERROR(IF(AA459="Impacto",(T459-(+T459*AD459)),IF(AA459="Probabilidad",T459,"")),"")</f>
        <v>0.6</v>
      </c>
      <c r="AM459" s="389" t="str">
        <f t="shared" ref="AM459" si="630">IFERROR(IF(AN459="","",IF(AN459&lt;=0.2,"Leve",IF(AN459&lt;=0.4,"Menor",IF(AN459&lt;=0.6,"Moderado",IF(AN459&lt;=0.8,"Mayor","Catastrófico"))))),"")</f>
        <v>Moderado</v>
      </c>
      <c r="AN459" s="388">
        <f t="shared" ref="AN459" si="631">IFERROR(LOOKUP(MAX(AL459:AL465)+1,(AL459:AL465)),"")</f>
        <v>0.6</v>
      </c>
      <c r="AO459" s="384" t="str">
        <f t="shared" ref="AO459" si="632">IFERROR(IF(OR(AND(AJ459="Muy Baja",AM459="Leve"),AND(AJ459="Muy Baja",AM459="Menor"),AND(AJ459="Baja",AM459="Leve")),"Bajo",IF(OR(AND(AJ459="Muy baja",AM459="Moderado"),AND(AJ459="Baja",AM459="Menor"),AND(AJ459="Baja",AM459="Moderado"),AND(AJ459="Media",AM459="Leve"),AND(AJ459="Media",AM459="Menor"),AND(AJ459="Media",AM459="Moderado"),AND(AJ459="Alta",AM459="Leve"),AND(AJ459="Alta",AM459="Menor")),"Moderado",IF(OR(AND(AJ459="Muy Baja",AM459="Mayor"),AND(AJ459="Baja",AM459="Mayor"),AND(AJ459="Media",AM459="Mayor"),AND(AJ459="Alta",AM459="Moderado"),AND(AJ459="Alta",AM459="Mayor"),AND(AJ459="Muy Alta",AM459="Leve"),AND(AJ459="Muy Alta",AM459="Menor"),AND(AJ459="Muy Alta",AM459="Moderado"),AND(AJ459="Muy Alta",AM459="Mayor")),"Alto",IF(OR(AND(AJ459="Muy Baja",AM459="Catastrófico"),AND(AJ459="Baja",AM459="Catastrófico"),AND(AJ459="Media",AM459="Catastrófico"),AND(AJ459="Alta",AM459="Catastrófico"),AND(AJ459="Muy Alta",AM459="Catastrófico")),"Extremo","")))),"")</f>
        <v>Moderado</v>
      </c>
      <c r="AP459" s="367" t="s">
        <v>104</v>
      </c>
      <c r="AQ459" s="120" t="s">
        <v>105</v>
      </c>
      <c r="AR459" s="119" t="s">
        <v>2181</v>
      </c>
      <c r="AS459" s="119" t="s">
        <v>2168</v>
      </c>
      <c r="AT459" s="126" t="s">
        <v>1046</v>
      </c>
      <c r="AU459" s="127" t="s">
        <v>733</v>
      </c>
      <c r="AV459" s="370" t="s">
        <v>2182</v>
      </c>
      <c r="AW459" s="142" t="s">
        <v>91</v>
      </c>
      <c r="AX459" s="276" t="s">
        <v>2866</v>
      </c>
      <c r="AY459" s="59" t="s">
        <v>3790</v>
      </c>
      <c r="AZ459" s="277" t="s">
        <v>3791</v>
      </c>
      <c r="BA459" s="143" t="s">
        <v>105</v>
      </c>
      <c r="BB459" s="276" t="s">
        <v>2866</v>
      </c>
      <c r="BC459" s="277" t="s">
        <v>3792</v>
      </c>
      <c r="BD459" s="277" t="s">
        <v>3791</v>
      </c>
      <c r="BE459" s="421" t="s">
        <v>2891</v>
      </c>
      <c r="BF459" s="513" t="s">
        <v>2892</v>
      </c>
      <c r="BG459" s="509" t="s">
        <v>2892</v>
      </c>
      <c r="BH459" s="131"/>
      <c r="BI459" s="90"/>
      <c r="BJ459" s="90"/>
      <c r="BK459" s="90"/>
      <c r="BL459" s="90"/>
      <c r="BM459" s="90"/>
      <c r="BN459" s="90"/>
      <c r="BO459" s="90"/>
      <c r="BP459" s="90"/>
      <c r="BQ459" s="90"/>
      <c r="BR459" s="90"/>
      <c r="BS459" s="90"/>
      <c r="BT459" s="90"/>
      <c r="BU459" s="90"/>
      <c r="BV459" s="90"/>
      <c r="BW459" s="90"/>
      <c r="BX459" s="90"/>
      <c r="BY459" s="90"/>
      <c r="BZ459" s="90"/>
      <c r="CA459" s="90"/>
      <c r="CB459" s="90"/>
      <c r="CC459" s="90"/>
      <c r="CD459" s="90"/>
      <c r="CE459" s="90"/>
      <c r="CF459" s="90"/>
      <c r="CG459" s="90"/>
      <c r="CH459" s="90"/>
      <c r="CI459" s="90"/>
      <c r="CJ459" s="90"/>
      <c r="CK459" s="90"/>
      <c r="CL459" s="90"/>
      <c r="CM459" s="90"/>
      <c r="CN459" s="90"/>
      <c r="CO459" s="90"/>
      <c r="CP459" s="90"/>
      <c r="CQ459" s="90"/>
      <c r="CR459" s="90"/>
      <c r="CS459" s="90"/>
      <c r="CT459" s="90"/>
      <c r="CU459" s="90"/>
      <c r="CV459" s="90"/>
      <c r="CW459" s="90"/>
      <c r="CX459" s="90"/>
      <c r="CY459" s="90"/>
      <c r="CZ459" s="90"/>
      <c r="DA459" s="90"/>
      <c r="DB459" s="90"/>
      <c r="DC459" s="90"/>
      <c r="DD459" s="90"/>
      <c r="DE459" s="90"/>
      <c r="DF459" s="90"/>
      <c r="DG459" s="90"/>
      <c r="DH459" s="90"/>
      <c r="DI459" s="90"/>
      <c r="DJ459" s="90"/>
      <c r="DK459" s="90"/>
      <c r="DL459" s="90"/>
      <c r="DM459" s="90"/>
      <c r="DN459" s="90"/>
      <c r="DO459" s="90"/>
      <c r="DP459" s="90"/>
      <c r="DQ459" s="90"/>
      <c r="DR459" s="90"/>
      <c r="DS459" s="90"/>
      <c r="DT459" s="90"/>
      <c r="DU459" s="90"/>
      <c r="DV459" s="90"/>
      <c r="DW459" s="90"/>
      <c r="DX459" s="90"/>
      <c r="DY459" s="90"/>
      <c r="DZ459" s="90"/>
      <c r="EA459" s="90"/>
      <c r="EB459" s="90"/>
      <c r="EC459" s="90"/>
      <c r="ED459" s="90"/>
      <c r="EE459" s="90"/>
      <c r="EF459" s="90"/>
      <c r="EG459" s="90"/>
      <c r="EH459" s="90"/>
      <c r="EI459" s="90"/>
      <c r="EJ459" s="90"/>
      <c r="EK459" s="90"/>
      <c r="EL459" s="90"/>
      <c r="EM459" s="90"/>
      <c r="EN459" s="90"/>
      <c r="EO459" s="90"/>
      <c r="EP459" s="90"/>
      <c r="EQ459" s="90"/>
      <c r="ER459" s="90"/>
      <c r="ES459" s="90"/>
      <c r="ET459" s="90"/>
      <c r="EU459" s="90"/>
      <c r="EV459" s="90"/>
      <c r="EW459" s="90"/>
      <c r="EX459" s="90"/>
      <c r="EY459" s="90"/>
      <c r="EZ459" s="90"/>
      <c r="FA459" s="90"/>
      <c r="FB459" s="90"/>
      <c r="FC459" s="90"/>
      <c r="FD459" s="90"/>
      <c r="FE459" s="90"/>
      <c r="FF459" s="90"/>
      <c r="FG459" s="90"/>
      <c r="FH459" s="90"/>
      <c r="FI459" s="90"/>
      <c r="FJ459" s="90"/>
      <c r="FK459" s="90"/>
      <c r="FL459" s="90"/>
      <c r="FM459" s="90"/>
      <c r="FN459" s="90"/>
      <c r="FO459" s="90"/>
      <c r="FP459" s="90"/>
      <c r="FQ459" s="90"/>
      <c r="FR459" s="90"/>
      <c r="FS459" s="90"/>
      <c r="FT459" s="90"/>
      <c r="FU459" s="90"/>
      <c r="FV459" s="90"/>
      <c r="FW459" s="90"/>
      <c r="FX459" s="90"/>
      <c r="FY459" s="90"/>
      <c r="FZ459" s="90"/>
      <c r="GA459" s="90"/>
      <c r="GB459" s="90"/>
      <c r="GC459" s="90"/>
      <c r="GD459" s="90"/>
      <c r="GE459" s="90"/>
      <c r="GF459" s="90"/>
      <c r="GG459" s="90"/>
      <c r="GH459" s="90"/>
      <c r="GI459" s="90"/>
      <c r="GJ459" s="90"/>
      <c r="GK459" s="90"/>
      <c r="GL459" s="90"/>
      <c r="GM459" s="90"/>
      <c r="GN459" s="90"/>
      <c r="GO459" s="90"/>
      <c r="GP459" s="90"/>
      <c r="GQ459" s="90"/>
      <c r="GR459" s="90"/>
      <c r="GS459" s="90"/>
      <c r="GT459" s="90"/>
      <c r="GU459" s="90"/>
      <c r="GV459" s="90"/>
      <c r="GW459" s="90"/>
      <c r="GX459" s="90"/>
      <c r="GY459" s="90"/>
      <c r="GZ459" s="90"/>
      <c r="HA459" s="90"/>
      <c r="HB459" s="90"/>
      <c r="HC459" s="90"/>
      <c r="HD459" s="90"/>
      <c r="HE459" s="90"/>
      <c r="HF459" s="90"/>
      <c r="HG459" s="90"/>
      <c r="HH459" s="90"/>
      <c r="HI459" s="90"/>
      <c r="HJ459" s="90"/>
      <c r="HK459" s="90"/>
      <c r="HL459" s="90"/>
      <c r="HM459" s="90"/>
      <c r="HN459" s="90"/>
      <c r="HO459" s="90"/>
      <c r="HP459" s="90"/>
      <c r="HQ459" s="90"/>
      <c r="HR459" s="90"/>
      <c r="HS459" s="90"/>
      <c r="HT459" s="90"/>
      <c r="HU459" s="90"/>
      <c r="HV459" s="90"/>
      <c r="HW459" s="90"/>
      <c r="HX459" s="90"/>
      <c r="HY459" s="90"/>
      <c r="HZ459" s="90"/>
      <c r="IA459" s="90"/>
      <c r="IB459" s="90"/>
      <c r="IC459" s="90"/>
      <c r="ID459" s="90"/>
      <c r="IE459" s="90"/>
      <c r="IF459" s="90"/>
      <c r="IG459" s="90"/>
      <c r="IH459" s="90"/>
      <c r="II459" s="90"/>
      <c r="IJ459" s="90"/>
      <c r="IK459" s="90"/>
      <c r="IL459" s="90"/>
      <c r="IM459" s="90"/>
      <c r="IN459" s="90"/>
      <c r="IO459" s="90"/>
      <c r="IP459" s="90"/>
      <c r="IQ459" s="90"/>
      <c r="IR459" s="90"/>
      <c r="IS459" s="90"/>
      <c r="IT459" s="90"/>
      <c r="IU459" s="90"/>
      <c r="IV459" s="90"/>
      <c r="IW459" s="90"/>
      <c r="IX459" s="90"/>
      <c r="IY459" s="90"/>
      <c r="IZ459" s="90"/>
      <c r="JA459" s="90"/>
      <c r="JB459" s="90"/>
      <c r="JC459" s="90"/>
      <c r="JD459" s="90"/>
      <c r="JE459" s="90"/>
      <c r="JF459" s="90"/>
      <c r="JG459" s="90"/>
      <c r="JH459" s="90"/>
      <c r="JI459" s="90"/>
      <c r="JJ459" s="90"/>
      <c r="JK459" s="90"/>
      <c r="JL459" s="90"/>
      <c r="JM459" s="90"/>
      <c r="JN459" s="90"/>
      <c r="JO459" s="90"/>
      <c r="JP459" s="90"/>
      <c r="JQ459" s="90"/>
      <c r="JR459" s="90"/>
      <c r="JS459" s="90"/>
      <c r="JT459" s="90"/>
      <c r="JU459" s="90"/>
      <c r="JV459" s="90"/>
      <c r="JW459" s="90"/>
      <c r="JX459" s="90"/>
      <c r="JY459" s="90"/>
      <c r="JZ459" s="90"/>
      <c r="KA459" s="90"/>
      <c r="KB459" s="90"/>
      <c r="KC459" s="90"/>
      <c r="KD459" s="90"/>
      <c r="KE459" s="90"/>
      <c r="KF459" s="90"/>
      <c r="KG459" s="90"/>
      <c r="KH459" s="90"/>
      <c r="KI459" s="90"/>
      <c r="KJ459" s="90"/>
      <c r="KK459" s="90"/>
      <c r="KL459" s="90"/>
      <c r="KM459" s="90"/>
      <c r="KN459" s="90"/>
      <c r="KO459" s="90"/>
      <c r="KP459" s="90"/>
      <c r="KQ459" s="90"/>
      <c r="KR459" s="90"/>
      <c r="KS459" s="90"/>
      <c r="KT459" s="90"/>
      <c r="KU459" s="90"/>
      <c r="KV459" s="90"/>
      <c r="KW459" s="90"/>
      <c r="KX459" s="90"/>
      <c r="KY459" s="90"/>
      <c r="KZ459" s="90"/>
      <c r="LA459" s="90"/>
      <c r="LB459" s="90"/>
      <c r="LC459" s="90"/>
      <c r="LD459" s="90"/>
      <c r="LE459" s="90"/>
      <c r="LF459" s="90"/>
      <c r="LG459" s="90"/>
      <c r="LH459" s="90"/>
      <c r="LI459" s="90"/>
      <c r="LJ459" s="90"/>
      <c r="LK459" s="90"/>
      <c r="LL459" s="90"/>
      <c r="LM459" s="90"/>
      <c r="LN459" s="90"/>
      <c r="LO459" s="90"/>
      <c r="LP459" s="90"/>
      <c r="LQ459" s="90"/>
      <c r="LR459" s="90"/>
      <c r="LS459" s="90"/>
      <c r="LT459" s="90"/>
      <c r="LU459" s="90"/>
      <c r="LV459" s="90"/>
      <c r="LW459" s="90"/>
      <c r="LX459" s="90"/>
      <c r="LY459" s="90"/>
      <c r="LZ459" s="90"/>
      <c r="MA459" s="90"/>
      <c r="MB459" s="90"/>
      <c r="MC459" s="90"/>
      <c r="MD459" s="90"/>
      <c r="ME459" s="90"/>
      <c r="MF459" s="90"/>
      <c r="MG459" s="90"/>
      <c r="MH459" s="90"/>
      <c r="MI459" s="90"/>
      <c r="MJ459" s="90"/>
      <c r="MK459" s="90"/>
      <c r="ML459" s="90"/>
      <c r="MM459" s="90"/>
      <c r="MN459" s="90"/>
      <c r="MO459" s="90"/>
      <c r="MP459" s="90"/>
      <c r="MQ459" s="90"/>
      <c r="MR459" s="90"/>
      <c r="MS459" s="90"/>
      <c r="MT459" s="90"/>
      <c r="MU459" s="90"/>
      <c r="MV459" s="90"/>
      <c r="MW459" s="90"/>
      <c r="MX459" s="90"/>
      <c r="MY459" s="90"/>
      <c r="MZ459" s="90"/>
      <c r="NA459" s="90"/>
      <c r="NB459" s="90"/>
      <c r="NC459" s="90"/>
      <c r="ND459" s="90"/>
      <c r="NE459" s="90"/>
      <c r="NF459" s="90"/>
      <c r="NG459" s="90"/>
      <c r="NH459" s="90"/>
      <c r="NI459" s="90"/>
      <c r="NJ459" s="90"/>
      <c r="NK459" s="90"/>
      <c r="NL459" s="90"/>
      <c r="NM459" s="90"/>
      <c r="NN459" s="90"/>
      <c r="NO459" s="90"/>
      <c r="NP459" s="90"/>
      <c r="NQ459" s="90"/>
      <c r="NR459" s="90"/>
      <c r="NS459" s="90"/>
      <c r="NT459" s="90"/>
      <c r="NU459" s="90"/>
      <c r="NV459" s="90"/>
      <c r="NW459" s="90"/>
      <c r="NX459" s="90"/>
      <c r="NY459" s="90"/>
      <c r="NZ459" s="90"/>
      <c r="OA459" s="90"/>
      <c r="OB459" s="90"/>
      <c r="OC459" s="90"/>
      <c r="OD459" s="90"/>
      <c r="OE459" s="90"/>
      <c r="OF459" s="90"/>
      <c r="OG459" s="90"/>
      <c r="OH459" s="90"/>
      <c r="OI459" s="90"/>
      <c r="OJ459" s="90"/>
      <c r="OK459" s="90"/>
      <c r="OL459" s="90"/>
      <c r="OM459" s="90"/>
      <c r="ON459" s="90"/>
      <c r="OO459" s="90"/>
      <c r="OP459" s="90"/>
      <c r="OQ459" s="90"/>
      <c r="OR459" s="90"/>
      <c r="OS459" s="90"/>
      <c r="OT459" s="90"/>
      <c r="OU459" s="90"/>
      <c r="OV459" s="90"/>
      <c r="OW459" s="90"/>
      <c r="OX459" s="90"/>
      <c r="OY459" s="90"/>
      <c r="OZ459" s="90"/>
      <c r="PA459" s="90"/>
      <c r="PB459" s="90"/>
      <c r="PC459" s="90"/>
      <c r="PD459" s="90"/>
      <c r="PE459" s="90"/>
      <c r="PF459" s="90"/>
      <c r="PG459" s="90"/>
      <c r="PH459" s="90"/>
      <c r="PI459" s="90"/>
      <c r="PJ459" s="90"/>
      <c r="PK459" s="90"/>
      <c r="PL459" s="90"/>
      <c r="PM459" s="90"/>
      <c r="PN459" s="90"/>
      <c r="PO459" s="90"/>
      <c r="PP459" s="90"/>
      <c r="PQ459" s="90"/>
      <c r="PR459" s="90"/>
      <c r="PS459" s="90"/>
      <c r="PT459" s="90"/>
      <c r="PU459" s="90"/>
      <c r="PV459" s="90"/>
      <c r="PW459" s="90"/>
      <c r="PX459" s="90"/>
      <c r="PY459" s="90"/>
      <c r="PZ459" s="90"/>
      <c r="QA459" s="90"/>
      <c r="QB459" s="90"/>
      <c r="QC459" s="90"/>
      <c r="QD459" s="90"/>
      <c r="QE459" s="90"/>
      <c r="QF459" s="90"/>
      <c r="QG459" s="90"/>
      <c r="QH459" s="90"/>
      <c r="QI459" s="90"/>
      <c r="QJ459" s="90"/>
      <c r="QK459" s="90"/>
      <c r="QL459" s="90"/>
      <c r="QM459" s="90"/>
      <c r="QN459" s="90"/>
      <c r="QO459" s="90"/>
      <c r="QP459" s="90"/>
      <c r="QQ459" s="90"/>
      <c r="QR459" s="90"/>
      <c r="QS459" s="90"/>
      <c r="QT459" s="90"/>
      <c r="QU459" s="90"/>
      <c r="QV459" s="90"/>
      <c r="QW459" s="90"/>
      <c r="QX459" s="90"/>
      <c r="QY459" s="90"/>
      <c r="QZ459" s="90"/>
      <c r="RA459" s="90"/>
      <c r="RB459" s="90"/>
      <c r="RC459" s="90"/>
      <c r="RD459" s="90"/>
      <c r="RE459" s="90"/>
      <c r="RF459" s="90"/>
      <c r="RG459" s="90"/>
      <c r="RH459" s="90"/>
      <c r="RI459" s="90"/>
      <c r="RJ459" s="90"/>
      <c r="RK459" s="90"/>
      <c r="RL459" s="90"/>
      <c r="RM459" s="90"/>
      <c r="RN459" s="90"/>
      <c r="RO459" s="90"/>
      <c r="RP459" s="90"/>
      <c r="RQ459" s="90"/>
      <c r="RR459" s="90"/>
      <c r="RS459" s="90"/>
      <c r="RT459" s="90"/>
      <c r="RU459" s="90"/>
      <c r="RV459" s="90"/>
      <c r="RW459" s="90"/>
      <c r="RX459" s="90"/>
      <c r="RY459" s="90"/>
      <c r="RZ459" s="90"/>
      <c r="SA459" s="90"/>
      <c r="SB459" s="90"/>
      <c r="SC459" s="90"/>
      <c r="SD459" s="90"/>
      <c r="SE459" s="90"/>
      <c r="SF459" s="90"/>
      <c r="SG459" s="90"/>
      <c r="SH459" s="90"/>
      <c r="SI459" s="90"/>
      <c r="SJ459" s="90"/>
      <c r="SK459" s="90"/>
      <c r="SL459" s="90"/>
      <c r="SM459" s="90"/>
      <c r="SN459" s="90"/>
      <c r="SO459" s="90"/>
      <c r="SP459" s="90"/>
      <c r="SQ459" s="90"/>
      <c r="SR459" s="90"/>
      <c r="SS459" s="90"/>
      <c r="ST459" s="90"/>
      <c r="SU459" s="90"/>
      <c r="SV459" s="90"/>
      <c r="SW459" s="90"/>
      <c r="SX459" s="90"/>
      <c r="SY459" s="90"/>
      <c r="SZ459" s="90"/>
      <c r="TA459" s="90"/>
      <c r="TB459" s="90"/>
      <c r="TC459" s="90"/>
      <c r="TD459" s="90"/>
      <c r="TE459" s="90"/>
      <c r="TF459" s="90"/>
      <c r="TG459" s="90"/>
      <c r="TH459" s="90"/>
      <c r="TI459" s="90"/>
      <c r="TJ459" s="90"/>
      <c r="TK459" s="90"/>
      <c r="TL459" s="90"/>
      <c r="TM459" s="90"/>
      <c r="TN459" s="90"/>
      <c r="TO459" s="90"/>
      <c r="TP459" s="90"/>
      <c r="TQ459" s="90"/>
      <c r="TR459" s="90"/>
      <c r="TS459" s="90"/>
      <c r="TT459" s="90"/>
      <c r="TU459" s="90"/>
      <c r="TV459" s="90"/>
      <c r="TW459" s="90"/>
      <c r="TX459" s="90"/>
      <c r="TY459" s="90"/>
      <c r="TZ459" s="90"/>
      <c r="UA459" s="90"/>
      <c r="UB459" s="90"/>
      <c r="UC459" s="90"/>
      <c r="UD459" s="90"/>
      <c r="UE459" s="90"/>
      <c r="UF459" s="90"/>
      <c r="UG459" s="90"/>
      <c r="UH459" s="90"/>
      <c r="UI459" s="90"/>
      <c r="UJ459" s="90"/>
      <c r="UK459" s="90"/>
      <c r="UL459" s="90"/>
      <c r="UM459" s="90"/>
      <c r="UN459" s="90"/>
      <c r="UO459" s="90"/>
      <c r="UP459" s="90"/>
      <c r="UQ459" s="90"/>
      <c r="UR459" s="90"/>
      <c r="US459" s="90"/>
      <c r="UT459" s="90"/>
      <c r="UU459" s="90"/>
      <c r="UV459" s="90"/>
      <c r="UW459" s="90"/>
      <c r="UX459" s="90"/>
      <c r="UY459" s="90"/>
      <c r="UZ459" s="90"/>
      <c r="VA459" s="90"/>
      <c r="VB459" s="90"/>
      <c r="VC459" s="90"/>
      <c r="VD459" s="90"/>
      <c r="VE459" s="90"/>
      <c r="VF459" s="90"/>
      <c r="VG459" s="90"/>
      <c r="VH459" s="90"/>
      <c r="VI459" s="90"/>
      <c r="VJ459" s="90"/>
      <c r="VK459" s="90"/>
      <c r="VL459" s="90"/>
      <c r="VM459" s="90"/>
      <c r="VN459" s="90"/>
      <c r="VO459" s="90"/>
      <c r="VP459" s="90"/>
      <c r="VQ459" s="90"/>
      <c r="VR459" s="90"/>
      <c r="VS459" s="90"/>
      <c r="VT459" s="90"/>
      <c r="VU459" s="90"/>
      <c r="VV459" s="90"/>
      <c r="VW459" s="90"/>
      <c r="VX459" s="90"/>
      <c r="VY459" s="90"/>
      <c r="VZ459" s="90"/>
      <c r="WA459" s="90"/>
      <c r="WB459" s="90"/>
      <c r="WC459" s="90"/>
      <c r="WD459" s="90"/>
      <c r="WE459" s="90"/>
      <c r="WF459" s="90"/>
      <c r="WG459" s="90"/>
      <c r="WH459" s="90"/>
      <c r="WI459" s="90"/>
      <c r="WJ459" s="90"/>
      <c r="WK459" s="90"/>
      <c r="WL459" s="90"/>
      <c r="WM459" s="90"/>
      <c r="WN459" s="90"/>
      <c r="WO459" s="90"/>
      <c r="WP459" s="90"/>
      <c r="WQ459" s="90"/>
      <c r="WR459" s="90"/>
      <c r="WS459" s="90"/>
      <c r="WT459" s="90"/>
      <c r="WU459" s="90"/>
      <c r="WV459" s="90"/>
      <c r="WW459" s="90"/>
      <c r="WX459" s="90"/>
      <c r="WY459" s="90"/>
      <c r="WZ459" s="90"/>
      <c r="XA459" s="90"/>
      <c r="XB459" s="90"/>
      <c r="XC459" s="90"/>
      <c r="XD459" s="90"/>
      <c r="XE459" s="90"/>
      <c r="XF459" s="90"/>
      <c r="XG459" s="90"/>
      <c r="XH459" s="90"/>
      <c r="XI459" s="90"/>
      <c r="XJ459" s="90"/>
      <c r="XK459" s="90"/>
      <c r="XL459" s="90"/>
      <c r="XM459" s="90"/>
      <c r="XN459" s="90"/>
      <c r="XO459" s="90"/>
      <c r="XP459" s="90"/>
      <c r="XQ459" s="90"/>
      <c r="XR459" s="90"/>
      <c r="XS459" s="90"/>
      <c r="XT459" s="90"/>
      <c r="XU459" s="90"/>
      <c r="XV459" s="90"/>
      <c r="XW459" s="90"/>
      <c r="XX459" s="90"/>
      <c r="XY459" s="90"/>
      <c r="XZ459" s="90"/>
      <c r="YA459" s="90"/>
      <c r="YB459" s="90"/>
      <c r="YC459" s="90"/>
      <c r="YD459" s="90"/>
      <c r="YE459" s="90"/>
      <c r="YF459" s="90"/>
      <c r="YG459" s="90"/>
      <c r="YH459" s="90"/>
      <c r="YI459" s="90"/>
      <c r="YJ459" s="90"/>
      <c r="YK459" s="90"/>
      <c r="YL459" s="90"/>
      <c r="YM459" s="90"/>
      <c r="YN459" s="90"/>
      <c r="YO459" s="90"/>
      <c r="YP459" s="90"/>
      <c r="YQ459" s="90"/>
      <c r="YR459" s="90"/>
      <c r="YS459" s="90"/>
      <c r="YT459" s="90"/>
      <c r="YU459" s="90"/>
      <c r="YV459" s="90"/>
      <c r="YW459" s="90"/>
      <c r="YX459" s="90"/>
      <c r="YY459" s="90"/>
      <c r="YZ459" s="90"/>
      <c r="ZA459" s="90"/>
      <c r="ZB459" s="90"/>
      <c r="ZC459" s="90"/>
      <c r="ZD459" s="90"/>
      <c r="ZE459" s="90"/>
      <c r="ZF459" s="90"/>
      <c r="ZG459" s="90"/>
      <c r="ZH459" s="90"/>
      <c r="ZI459" s="90"/>
      <c r="ZJ459" s="90"/>
      <c r="ZK459" s="90"/>
      <c r="ZL459" s="90"/>
      <c r="ZM459" s="90"/>
      <c r="ZN459" s="90"/>
      <c r="ZO459" s="90"/>
      <c r="ZP459" s="90"/>
      <c r="ZQ459" s="90"/>
      <c r="ZR459" s="90"/>
      <c r="ZS459" s="90"/>
      <c r="ZT459" s="90"/>
      <c r="ZU459" s="90"/>
      <c r="ZV459" s="90"/>
      <c r="ZW459" s="90"/>
      <c r="ZX459" s="90"/>
      <c r="ZY459" s="90"/>
      <c r="ZZ459" s="90"/>
      <c r="AAA459" s="90"/>
      <c r="AAB459" s="90"/>
      <c r="AAC459" s="90"/>
      <c r="AAD459" s="90"/>
      <c r="AAE459" s="90"/>
      <c r="AAF459" s="90"/>
      <c r="AAG459" s="90"/>
      <c r="AAH459" s="90"/>
      <c r="AAI459" s="90"/>
      <c r="AAJ459" s="90"/>
      <c r="AAK459" s="90"/>
      <c r="AAL459" s="90"/>
      <c r="AAM459" s="90"/>
      <c r="AAN459" s="90"/>
      <c r="AAO459" s="90"/>
      <c r="AAP459" s="90"/>
      <c r="AAQ459" s="90"/>
      <c r="AAR459" s="90"/>
      <c r="AAS459" s="90"/>
      <c r="AAT459" s="90"/>
      <c r="AAU459" s="90"/>
      <c r="AAV459" s="90"/>
      <c r="AAW459" s="90"/>
      <c r="AAX459" s="90"/>
      <c r="AAY459" s="90"/>
      <c r="AAZ459" s="90"/>
      <c r="ABA459" s="90"/>
      <c r="ABB459" s="90"/>
      <c r="ABC459" s="90"/>
      <c r="ABD459" s="90"/>
      <c r="ABE459" s="90"/>
      <c r="ABF459" s="90"/>
      <c r="ABG459" s="90"/>
      <c r="ABH459" s="90"/>
      <c r="ABI459" s="90"/>
      <c r="ABJ459" s="90"/>
      <c r="ABK459" s="90"/>
      <c r="ABL459" s="90"/>
      <c r="ABM459" s="90"/>
      <c r="ABN459" s="90"/>
      <c r="ABO459" s="90"/>
      <c r="ABP459" s="90"/>
      <c r="ABQ459" s="90"/>
      <c r="ABR459" s="90"/>
      <c r="ABS459" s="90"/>
      <c r="ABT459" s="90"/>
      <c r="ABU459" s="90"/>
      <c r="ABV459" s="90"/>
      <c r="ABW459" s="90"/>
      <c r="ABX459" s="90"/>
      <c r="ABY459" s="90"/>
      <c r="ABZ459" s="90"/>
      <c r="ACA459" s="90"/>
      <c r="ACB459" s="90"/>
      <c r="ACC459" s="90"/>
      <c r="ACD459" s="90"/>
      <c r="ACE459" s="90"/>
      <c r="ACF459" s="90"/>
      <c r="ACG459" s="90"/>
      <c r="ACH459" s="90"/>
      <c r="ACI459" s="90"/>
      <c r="ACJ459" s="90"/>
      <c r="ACK459" s="90"/>
      <c r="ACL459" s="90"/>
      <c r="ACM459" s="90"/>
      <c r="ACN459" s="90"/>
      <c r="ACO459" s="90"/>
      <c r="ACP459" s="90"/>
      <c r="ACQ459" s="90"/>
      <c r="ACR459" s="90"/>
      <c r="ACS459" s="90"/>
      <c r="ACT459" s="90"/>
      <c r="ACU459" s="90"/>
      <c r="ACV459" s="90"/>
      <c r="ACW459" s="90"/>
      <c r="ACX459" s="90"/>
      <c r="ACY459" s="90"/>
      <c r="ACZ459" s="90"/>
      <c r="ADA459" s="90"/>
      <c r="ADB459" s="90"/>
      <c r="ADC459" s="90"/>
      <c r="ADD459" s="90"/>
      <c r="ADE459" s="90"/>
      <c r="ADF459" s="90"/>
      <c r="ADG459" s="90"/>
      <c r="ADH459" s="90"/>
      <c r="ADI459" s="90"/>
      <c r="ADJ459" s="90"/>
      <c r="ADK459" s="90"/>
      <c r="ADL459" s="90"/>
      <c r="ADM459" s="90"/>
      <c r="ADN459" s="90"/>
      <c r="ADO459" s="90"/>
      <c r="ADP459" s="90"/>
      <c r="ADQ459" s="90"/>
      <c r="ADR459" s="90"/>
      <c r="ADS459" s="90"/>
      <c r="ADT459" s="90"/>
      <c r="ADU459" s="90"/>
      <c r="ADV459" s="90"/>
      <c r="ADW459" s="90"/>
      <c r="ADX459" s="90"/>
      <c r="ADY459" s="90"/>
      <c r="ADZ459" s="90"/>
      <c r="AEA459" s="90"/>
      <c r="AEB459" s="90"/>
      <c r="AEC459" s="90"/>
      <c r="AED459" s="90"/>
      <c r="AEE459" s="90"/>
      <c r="AEF459" s="90"/>
      <c r="AEG459" s="90"/>
      <c r="AEH459" s="90"/>
      <c r="AEI459" s="90"/>
      <c r="AEJ459" s="90"/>
      <c r="AEK459" s="90"/>
      <c r="AEL459" s="90"/>
      <c r="AEM459" s="90"/>
      <c r="AEN459" s="90"/>
      <c r="AEO459" s="90"/>
      <c r="AEP459" s="90"/>
      <c r="AEQ459" s="90"/>
      <c r="AER459" s="90"/>
      <c r="AES459" s="90"/>
      <c r="AET459" s="90"/>
      <c r="AEU459" s="90"/>
      <c r="AEV459" s="90"/>
      <c r="AEW459" s="90"/>
      <c r="AEX459" s="90"/>
      <c r="AEY459" s="90"/>
      <c r="AEZ459" s="90"/>
      <c r="AFA459" s="90"/>
      <c r="AFB459" s="90"/>
      <c r="AFC459" s="90"/>
      <c r="AFD459" s="90"/>
      <c r="AFE459" s="90"/>
      <c r="AFF459" s="90"/>
      <c r="AFG459" s="90"/>
      <c r="AFH459" s="90"/>
      <c r="AFI459" s="90"/>
      <c r="AFJ459" s="90"/>
      <c r="AFK459" s="90"/>
      <c r="AFL459" s="90"/>
      <c r="AFM459" s="90"/>
      <c r="AFN459" s="90"/>
      <c r="AFO459" s="90"/>
      <c r="AFP459" s="90"/>
      <c r="AFQ459" s="90"/>
      <c r="AFR459" s="90"/>
      <c r="AFS459" s="90"/>
      <c r="AFT459" s="90"/>
      <c r="AFU459" s="90"/>
      <c r="AFV459" s="90"/>
      <c r="AFW459" s="90"/>
      <c r="AFX459" s="90"/>
      <c r="AFY459" s="90"/>
      <c r="AFZ459" s="90"/>
      <c r="AGA459" s="90"/>
      <c r="AGB459" s="90"/>
      <c r="AGC459" s="90"/>
      <c r="AGD459" s="90"/>
      <c r="AGE459" s="90"/>
      <c r="AGF459" s="90"/>
      <c r="AGG459" s="90"/>
      <c r="AGH459" s="90"/>
      <c r="AGI459" s="90"/>
      <c r="AGJ459" s="90"/>
      <c r="AGK459" s="90"/>
      <c r="AGL459" s="90"/>
      <c r="AGM459" s="90"/>
      <c r="AGN459" s="90"/>
      <c r="AGO459" s="90"/>
      <c r="AGP459" s="90"/>
      <c r="AGQ459" s="90"/>
      <c r="AGR459" s="90"/>
      <c r="AGS459" s="90"/>
      <c r="AGT459" s="90"/>
      <c r="AGU459" s="90"/>
      <c r="AGV459" s="90"/>
      <c r="AGW459" s="90"/>
      <c r="AGX459" s="90"/>
      <c r="AGY459" s="90"/>
      <c r="AGZ459" s="90"/>
      <c r="AHA459" s="90"/>
      <c r="AHB459" s="90"/>
      <c r="AHC459" s="90"/>
      <c r="AHD459" s="90"/>
      <c r="AHE459" s="90"/>
      <c r="AHF459" s="90"/>
      <c r="AHG459" s="90"/>
      <c r="AHH459" s="90"/>
      <c r="AHI459" s="90"/>
      <c r="AHJ459" s="90"/>
      <c r="AHK459" s="90"/>
      <c r="AHL459" s="90"/>
      <c r="AHM459" s="90"/>
      <c r="AHN459" s="90"/>
      <c r="AHO459" s="90"/>
      <c r="AHP459" s="90"/>
      <c r="AHQ459" s="90"/>
      <c r="AHR459" s="90"/>
      <c r="AHS459" s="90"/>
      <c r="AHT459" s="90"/>
      <c r="AHU459" s="90"/>
      <c r="AHV459" s="90"/>
      <c r="AHW459" s="90"/>
      <c r="AHX459" s="90"/>
      <c r="AHY459" s="90"/>
      <c r="AHZ459" s="90"/>
      <c r="AIA459" s="90"/>
      <c r="AIB459" s="90"/>
      <c r="AIC459" s="90"/>
      <c r="AID459" s="90"/>
      <c r="AIE459" s="90"/>
      <c r="AIF459" s="90"/>
      <c r="AIG459" s="90"/>
      <c r="AIH459" s="90"/>
      <c r="AII459" s="90"/>
      <c r="AIJ459" s="90"/>
      <c r="AIK459" s="90"/>
      <c r="AIL459" s="90"/>
      <c r="AIM459" s="90"/>
      <c r="AIN459" s="90"/>
      <c r="AIO459" s="90"/>
      <c r="AIP459" s="90"/>
      <c r="AIQ459" s="90"/>
      <c r="AIR459" s="90"/>
      <c r="AIS459" s="90"/>
      <c r="AIT459" s="90"/>
      <c r="AIU459" s="90"/>
      <c r="AIV459" s="90"/>
      <c r="AIW459" s="90"/>
      <c r="AIX459" s="90"/>
      <c r="AIY459" s="90"/>
      <c r="AIZ459" s="90"/>
      <c r="AJA459" s="90"/>
      <c r="AJB459" s="90"/>
      <c r="AJC459" s="90"/>
      <c r="AJD459" s="90"/>
      <c r="AJE459" s="90"/>
      <c r="AJF459" s="90"/>
      <c r="AJG459" s="90"/>
      <c r="AJH459" s="90"/>
      <c r="AJI459" s="90"/>
      <c r="AJJ459" s="90"/>
      <c r="AJK459" s="90"/>
      <c r="AJL459" s="90"/>
      <c r="AJM459" s="90"/>
      <c r="AJN459" s="90"/>
      <c r="AJO459" s="90"/>
      <c r="AJP459" s="90"/>
      <c r="AJQ459" s="90"/>
      <c r="AJR459" s="90"/>
      <c r="AJS459" s="90"/>
      <c r="AJT459" s="90"/>
      <c r="AJU459" s="90"/>
      <c r="AJV459" s="90"/>
      <c r="AJW459" s="90"/>
      <c r="AJX459" s="90"/>
      <c r="AJY459" s="90"/>
      <c r="AJZ459" s="90"/>
      <c r="AKA459" s="90"/>
      <c r="AKB459" s="90"/>
      <c r="AKC459" s="90"/>
      <c r="AKD459" s="90"/>
      <c r="AKE459" s="90"/>
      <c r="AKF459" s="90"/>
      <c r="AKG459" s="90"/>
      <c r="AKH459" s="90"/>
      <c r="AKI459" s="90"/>
      <c r="AKJ459" s="90"/>
      <c r="AKK459" s="90"/>
      <c r="AKL459" s="90"/>
      <c r="AKM459" s="90"/>
      <c r="AKN459" s="90"/>
      <c r="AKO459" s="90"/>
      <c r="AKP459" s="90"/>
      <c r="AKQ459" s="90"/>
      <c r="AKR459" s="90"/>
      <c r="AKS459" s="90"/>
      <c r="AKT459" s="90"/>
      <c r="AKU459" s="90"/>
      <c r="AKV459" s="90"/>
      <c r="AKW459" s="90"/>
      <c r="AKX459" s="90"/>
      <c r="AKY459" s="90"/>
      <c r="AKZ459" s="90"/>
      <c r="ALA459" s="90"/>
      <c r="ALB459" s="90"/>
      <c r="ALC459" s="90"/>
      <c r="ALD459" s="90"/>
      <c r="ALE459" s="90"/>
      <c r="ALF459" s="90"/>
      <c r="ALG459" s="90"/>
      <c r="ALH459" s="90"/>
      <c r="ALI459" s="90"/>
      <c r="ALJ459" s="90"/>
      <c r="ALK459" s="90"/>
      <c r="ALL459" s="90"/>
      <c r="ALM459" s="90"/>
      <c r="ALN459" s="90"/>
      <c r="ALO459" s="90"/>
      <c r="ALP459" s="90"/>
      <c r="ALQ459" s="90"/>
      <c r="ALR459" s="90"/>
      <c r="ALS459" s="90"/>
      <c r="ALT459" s="90"/>
      <c r="ALU459" s="90"/>
      <c r="ALV459" s="90"/>
      <c r="ALW459" s="90"/>
      <c r="ALX459" s="90"/>
      <c r="ALY459" s="90"/>
      <c r="ALZ459" s="90"/>
      <c r="AMA459" s="90"/>
      <c r="AMB459" s="90"/>
      <c r="AMC459" s="90"/>
      <c r="AMD459" s="90"/>
      <c r="AME459" s="90"/>
      <c r="AMF459" s="90"/>
      <c r="AMG459" s="90"/>
      <c r="AMH459" s="90"/>
    </row>
    <row r="460" spans="1:1022" ht="74.099999999999994" customHeight="1" x14ac:dyDescent="0.3">
      <c r="A460" s="430">
        <v>144</v>
      </c>
      <c r="B460" s="433" t="s">
        <v>712</v>
      </c>
      <c r="C460" s="367"/>
      <c r="D460" s="433" t="s">
        <v>268</v>
      </c>
      <c r="E460" s="433" t="s">
        <v>269</v>
      </c>
      <c r="F460" s="427"/>
      <c r="G460" s="367"/>
      <c r="H460" s="368"/>
      <c r="I460" s="369"/>
      <c r="J460" s="136" t="s">
        <v>735</v>
      </c>
      <c r="K460" s="115" t="s">
        <v>2183</v>
      </c>
      <c r="L460" s="369"/>
      <c r="M460" s="425"/>
      <c r="N460" s="374"/>
      <c r="O460" s="369"/>
      <c r="P460" s="391"/>
      <c r="Q460" s="385"/>
      <c r="R460" s="393"/>
      <c r="S460" s="394"/>
      <c r="T460" s="385"/>
      <c r="U460" s="386"/>
      <c r="V460" s="136" t="s">
        <v>112</v>
      </c>
      <c r="W460" s="116" t="s">
        <v>2184</v>
      </c>
      <c r="X460" s="117" t="s">
        <v>2185</v>
      </c>
      <c r="Y460" s="119" t="s">
        <v>94</v>
      </c>
      <c r="Z460" s="119" t="s">
        <v>2166</v>
      </c>
      <c r="AA460" s="120" t="str">
        <f t="shared" si="454"/>
        <v>Probabilidad</v>
      </c>
      <c r="AB460" s="121" t="s">
        <v>727</v>
      </c>
      <c r="AC460" s="121" t="s">
        <v>728</v>
      </c>
      <c r="AD460" s="122" t="str">
        <f t="shared" si="452"/>
        <v>40%</v>
      </c>
      <c r="AE460" s="121" t="s">
        <v>954</v>
      </c>
      <c r="AF460" s="121" t="s">
        <v>730</v>
      </c>
      <c r="AG460" s="121" t="s">
        <v>731</v>
      </c>
      <c r="AH460" s="123">
        <f>IFERROR(IF(AND(AA459="Probabilidad",AA460="Probabilidad"),(AI459-(+AI459*AD460)),IF(AND(AA460="Probabilidad",AA459="Impacto"),(AI459-(+AI459*AD460)),IF(AA460="Impacto",AI459,""))),"")</f>
        <v>0.14399999999999999</v>
      </c>
      <c r="AI460" s="122">
        <f t="shared" si="453"/>
        <v>0.14399999999999999</v>
      </c>
      <c r="AJ460" s="387"/>
      <c r="AK460" s="388"/>
      <c r="AL460" s="124">
        <f t="shared" ref="AL460:AL465" si="633">IFERROR(IF(AND(AA459="Impacto",AA460="Impacto"),(AL459-(+AL459*AD460)),IF(AND(AA460="Impacto",AA459="Probabilidad"),(AL459-(+AL459*AD460)),IF(AA460="Probabilidad",AL459,""))),"")</f>
        <v>0.6</v>
      </c>
      <c r="AM460" s="389"/>
      <c r="AN460" s="388"/>
      <c r="AO460" s="384"/>
      <c r="AP460" s="367"/>
      <c r="AQ460" s="120" t="s">
        <v>118</v>
      </c>
      <c r="AR460" s="119" t="s">
        <v>2186</v>
      </c>
      <c r="AS460" s="119" t="s">
        <v>2168</v>
      </c>
      <c r="AT460" s="126" t="s">
        <v>1046</v>
      </c>
      <c r="AU460" s="127" t="s">
        <v>733</v>
      </c>
      <c r="AV460" s="371"/>
      <c r="AW460" s="142" t="s">
        <v>112</v>
      </c>
      <c r="AX460" s="276" t="s">
        <v>2866</v>
      </c>
      <c r="AY460" s="277" t="s">
        <v>3792</v>
      </c>
      <c r="AZ460" s="277" t="s">
        <v>3791</v>
      </c>
      <c r="BA460" s="143" t="s">
        <v>118</v>
      </c>
      <c r="BB460" s="276" t="s">
        <v>2866</v>
      </c>
      <c r="BC460" s="277" t="s">
        <v>3792</v>
      </c>
      <c r="BD460" s="277" t="s">
        <v>3791</v>
      </c>
      <c r="BE460" s="421"/>
      <c r="BF460" s="510"/>
      <c r="BG460" s="510"/>
      <c r="BH460" s="131"/>
    </row>
    <row r="461" spans="1:1022" ht="45" customHeight="1" x14ac:dyDescent="0.3">
      <c r="A461" s="430">
        <v>144</v>
      </c>
      <c r="B461" s="433" t="s">
        <v>712</v>
      </c>
      <c r="C461" s="367"/>
      <c r="D461" s="433" t="s">
        <v>268</v>
      </c>
      <c r="E461" s="433" t="s">
        <v>269</v>
      </c>
      <c r="F461" s="427"/>
      <c r="G461" s="367"/>
      <c r="H461" s="368"/>
      <c r="I461" s="369"/>
      <c r="J461" s="136" t="s">
        <v>741</v>
      </c>
      <c r="K461" s="115"/>
      <c r="L461" s="369"/>
      <c r="M461" s="425"/>
      <c r="N461" s="374"/>
      <c r="O461" s="369"/>
      <c r="P461" s="391"/>
      <c r="Q461" s="385"/>
      <c r="R461" s="393"/>
      <c r="S461" s="394"/>
      <c r="T461" s="385"/>
      <c r="U461" s="386"/>
      <c r="V461" s="136" t="s">
        <v>124</v>
      </c>
      <c r="W461" s="116"/>
      <c r="X461" s="117"/>
      <c r="Y461" s="119"/>
      <c r="Z461" s="116"/>
      <c r="AA461" s="120" t="str">
        <f t="shared" si="454"/>
        <v/>
      </c>
      <c r="AB461" s="121"/>
      <c r="AC461" s="121"/>
      <c r="AD461" s="122" t="str">
        <f t="shared" si="452"/>
        <v/>
      </c>
      <c r="AE461" s="121"/>
      <c r="AF461" s="121"/>
      <c r="AG461" s="121"/>
      <c r="AH461" s="123" t="str">
        <f t="shared" ref="AH461:AH465" si="634">IFERROR(IF(AND(AA460="Probabilidad",AA461="Probabilidad"),(AI460-(+AI460*AD461)),IF(AND(AA461="Probabilidad",AA460="Impacto"),(AI460-(+AI460*AD461)),IF(AA461="Impacto",AI460,""))),"")</f>
        <v/>
      </c>
      <c r="AI461" s="122" t="str">
        <f t="shared" si="453"/>
        <v/>
      </c>
      <c r="AJ461" s="387"/>
      <c r="AK461" s="388"/>
      <c r="AL461" s="124" t="str">
        <f t="shared" si="633"/>
        <v/>
      </c>
      <c r="AM461" s="389"/>
      <c r="AN461" s="388"/>
      <c r="AO461" s="384"/>
      <c r="AP461" s="367"/>
      <c r="AQ461" s="120" t="s">
        <v>128</v>
      </c>
      <c r="AR461" s="119"/>
      <c r="AS461" s="119"/>
      <c r="AT461" s="126"/>
      <c r="AU461" s="119"/>
      <c r="AV461" s="371"/>
      <c r="AW461" s="142" t="s">
        <v>124</v>
      </c>
      <c r="AX461" s="128"/>
      <c r="AY461" s="129"/>
      <c r="AZ461" s="130"/>
      <c r="BA461" s="143" t="s">
        <v>128</v>
      </c>
      <c r="BB461" s="128"/>
      <c r="BC461" s="128"/>
      <c r="BD461" s="128"/>
      <c r="BE461" s="421"/>
      <c r="BF461" s="514"/>
      <c r="BG461" s="511"/>
      <c r="BH461" s="131"/>
    </row>
    <row r="462" spans="1:1022" ht="30" customHeight="1" x14ac:dyDescent="0.3">
      <c r="A462" s="430">
        <v>144</v>
      </c>
      <c r="B462" s="433" t="s">
        <v>712</v>
      </c>
      <c r="C462" s="367"/>
      <c r="D462" s="433" t="s">
        <v>268</v>
      </c>
      <c r="E462" s="433" t="s">
        <v>269</v>
      </c>
      <c r="F462" s="427"/>
      <c r="G462" s="367"/>
      <c r="H462" s="368"/>
      <c r="I462" s="369"/>
      <c r="J462" s="136" t="s">
        <v>749</v>
      </c>
      <c r="K462" s="115"/>
      <c r="L462" s="369"/>
      <c r="M462" s="425"/>
      <c r="N462" s="374"/>
      <c r="O462" s="369"/>
      <c r="P462" s="391"/>
      <c r="Q462" s="385"/>
      <c r="R462" s="393"/>
      <c r="S462" s="394"/>
      <c r="T462" s="385"/>
      <c r="U462" s="386"/>
      <c r="V462" s="136" t="s">
        <v>131</v>
      </c>
      <c r="W462" s="116"/>
      <c r="X462" s="117"/>
      <c r="Y462" s="119"/>
      <c r="Z462" s="116"/>
      <c r="AA462" s="120" t="str">
        <f t="shared" si="454"/>
        <v/>
      </c>
      <c r="AB462" s="121"/>
      <c r="AC462" s="121"/>
      <c r="AD462" s="122" t="str">
        <f t="shared" si="452"/>
        <v/>
      </c>
      <c r="AE462" s="121"/>
      <c r="AF462" s="121"/>
      <c r="AG462" s="121"/>
      <c r="AH462" s="123" t="str">
        <f t="shared" si="634"/>
        <v/>
      </c>
      <c r="AI462" s="122" t="str">
        <f t="shared" si="453"/>
        <v/>
      </c>
      <c r="AJ462" s="387"/>
      <c r="AK462" s="388"/>
      <c r="AL462" s="124" t="str">
        <f t="shared" si="633"/>
        <v/>
      </c>
      <c r="AM462" s="389"/>
      <c r="AN462" s="388"/>
      <c r="AO462" s="384"/>
      <c r="AP462" s="367"/>
      <c r="AQ462" s="120" t="s">
        <v>136</v>
      </c>
      <c r="AR462" s="119"/>
      <c r="AS462" s="119"/>
      <c r="AT462" s="126"/>
      <c r="AU462" s="119"/>
      <c r="AV462" s="371"/>
      <c r="AW462" s="142" t="s">
        <v>131</v>
      </c>
      <c r="AX462" s="128"/>
      <c r="AY462" s="129"/>
      <c r="AZ462" s="130"/>
      <c r="BA462" s="143" t="s">
        <v>136</v>
      </c>
      <c r="BB462" s="128"/>
      <c r="BC462" s="128"/>
      <c r="BD462" s="128"/>
      <c r="BE462" s="421"/>
      <c r="BF462" s="514"/>
      <c r="BG462" s="511"/>
      <c r="BH462" s="131"/>
    </row>
    <row r="463" spans="1:1022" ht="18.95" customHeight="1" x14ac:dyDescent="0.3">
      <c r="A463" s="430">
        <v>144</v>
      </c>
      <c r="B463" s="433" t="s">
        <v>712</v>
      </c>
      <c r="C463" s="367"/>
      <c r="D463" s="433" t="s">
        <v>268</v>
      </c>
      <c r="E463" s="433" t="s">
        <v>269</v>
      </c>
      <c r="F463" s="427"/>
      <c r="G463" s="367"/>
      <c r="H463" s="368"/>
      <c r="I463" s="369"/>
      <c r="J463" s="136" t="s">
        <v>756</v>
      </c>
      <c r="K463" s="115"/>
      <c r="L463" s="369"/>
      <c r="M463" s="425"/>
      <c r="N463" s="374"/>
      <c r="O463" s="369"/>
      <c r="P463" s="391"/>
      <c r="Q463" s="385"/>
      <c r="R463" s="393"/>
      <c r="S463" s="394"/>
      <c r="T463" s="385"/>
      <c r="U463" s="386"/>
      <c r="V463" s="136" t="s">
        <v>139</v>
      </c>
      <c r="W463" s="116"/>
      <c r="X463" s="117"/>
      <c r="Y463" s="118"/>
      <c r="Z463" s="116"/>
      <c r="AA463" s="120" t="str">
        <f t="shared" si="454"/>
        <v/>
      </c>
      <c r="AB463" s="121"/>
      <c r="AC463" s="121"/>
      <c r="AD463" s="122" t="str">
        <f t="shared" si="452"/>
        <v/>
      </c>
      <c r="AE463" s="121"/>
      <c r="AF463" s="121"/>
      <c r="AG463" s="121"/>
      <c r="AH463" s="123" t="str">
        <f t="shared" si="634"/>
        <v/>
      </c>
      <c r="AI463" s="122" t="str">
        <f t="shared" si="453"/>
        <v/>
      </c>
      <c r="AJ463" s="387"/>
      <c r="AK463" s="388"/>
      <c r="AL463" s="124" t="str">
        <f t="shared" si="633"/>
        <v/>
      </c>
      <c r="AM463" s="389"/>
      <c r="AN463" s="388"/>
      <c r="AO463" s="384"/>
      <c r="AP463" s="367"/>
      <c r="AQ463" s="120" t="s">
        <v>145</v>
      </c>
      <c r="AR463" s="119"/>
      <c r="AS463" s="119"/>
      <c r="AT463" s="126"/>
      <c r="AU463" s="119"/>
      <c r="AV463" s="371"/>
      <c r="AW463" s="142" t="s">
        <v>139</v>
      </c>
      <c r="AX463" s="128"/>
      <c r="AY463" s="129"/>
      <c r="AZ463" s="130"/>
      <c r="BA463" s="143" t="s">
        <v>145</v>
      </c>
      <c r="BB463" s="128"/>
      <c r="BC463" s="128"/>
      <c r="BD463" s="128"/>
      <c r="BE463" s="421"/>
      <c r="BF463" s="514"/>
      <c r="BG463" s="511"/>
      <c r="BH463" s="131"/>
    </row>
    <row r="464" spans="1:1022" ht="18.95" customHeight="1" x14ac:dyDescent="0.3">
      <c r="A464" s="430">
        <v>144</v>
      </c>
      <c r="B464" s="433" t="s">
        <v>712</v>
      </c>
      <c r="C464" s="367"/>
      <c r="D464" s="433" t="s">
        <v>268</v>
      </c>
      <c r="E464" s="433" t="s">
        <v>269</v>
      </c>
      <c r="F464" s="427"/>
      <c r="G464" s="367"/>
      <c r="H464" s="368"/>
      <c r="I464" s="369"/>
      <c r="J464" s="136" t="s">
        <v>757</v>
      </c>
      <c r="K464" s="115"/>
      <c r="L464" s="369"/>
      <c r="M464" s="425"/>
      <c r="N464" s="374"/>
      <c r="O464" s="369"/>
      <c r="P464" s="391"/>
      <c r="Q464" s="385"/>
      <c r="R464" s="393"/>
      <c r="S464" s="394"/>
      <c r="T464" s="385"/>
      <c r="U464" s="386"/>
      <c r="V464" s="136" t="s">
        <v>150</v>
      </c>
      <c r="W464" s="116"/>
      <c r="X464" s="117"/>
      <c r="Y464" s="118"/>
      <c r="Z464" s="116"/>
      <c r="AA464" s="120" t="str">
        <f t="shared" si="454"/>
        <v/>
      </c>
      <c r="AB464" s="121"/>
      <c r="AC464" s="121"/>
      <c r="AD464" s="122" t="str">
        <f t="shared" si="452"/>
        <v/>
      </c>
      <c r="AE464" s="121"/>
      <c r="AF464" s="121"/>
      <c r="AG464" s="121"/>
      <c r="AH464" s="123" t="str">
        <f t="shared" si="634"/>
        <v/>
      </c>
      <c r="AI464" s="122" t="str">
        <f t="shared" si="453"/>
        <v/>
      </c>
      <c r="AJ464" s="387"/>
      <c r="AK464" s="388"/>
      <c r="AL464" s="124" t="str">
        <f t="shared" si="633"/>
        <v/>
      </c>
      <c r="AM464" s="389"/>
      <c r="AN464" s="388"/>
      <c r="AO464" s="384"/>
      <c r="AP464" s="367"/>
      <c r="AQ464" s="120" t="s">
        <v>155</v>
      </c>
      <c r="AR464" s="119"/>
      <c r="AS464" s="119"/>
      <c r="AT464" s="126"/>
      <c r="AU464" s="119"/>
      <c r="AV464" s="371"/>
      <c r="AW464" s="142" t="s">
        <v>150</v>
      </c>
      <c r="AX464" s="128"/>
      <c r="AY464" s="129"/>
      <c r="AZ464" s="130"/>
      <c r="BA464" s="143" t="s">
        <v>155</v>
      </c>
      <c r="BB464" s="128"/>
      <c r="BC464" s="128"/>
      <c r="BD464" s="128"/>
      <c r="BE464" s="421"/>
      <c r="BF464" s="514"/>
      <c r="BG464" s="511"/>
      <c r="BH464" s="131"/>
    </row>
    <row r="465" spans="1:60" ht="23.1" customHeight="1" x14ac:dyDescent="0.3">
      <c r="A465" s="431">
        <v>144</v>
      </c>
      <c r="B465" s="434" t="s">
        <v>712</v>
      </c>
      <c r="C465" s="367"/>
      <c r="D465" s="434" t="s">
        <v>268</v>
      </c>
      <c r="E465" s="434" t="s">
        <v>269</v>
      </c>
      <c r="F465" s="427"/>
      <c r="G465" s="367"/>
      <c r="H465" s="368"/>
      <c r="I465" s="369"/>
      <c r="J465" s="136" t="s">
        <v>758</v>
      </c>
      <c r="K465" s="115"/>
      <c r="L465" s="369"/>
      <c r="M465" s="425"/>
      <c r="N465" s="374"/>
      <c r="O465" s="369"/>
      <c r="P465" s="392"/>
      <c r="Q465" s="385"/>
      <c r="R465" s="393"/>
      <c r="S465" s="394"/>
      <c r="T465" s="385"/>
      <c r="U465" s="386"/>
      <c r="V465" s="136" t="s">
        <v>161</v>
      </c>
      <c r="W465" s="116"/>
      <c r="X465" s="117"/>
      <c r="Y465" s="118"/>
      <c r="Z465" s="116"/>
      <c r="AA465" s="120" t="str">
        <f t="shared" si="454"/>
        <v/>
      </c>
      <c r="AB465" s="121"/>
      <c r="AC465" s="121"/>
      <c r="AD465" s="122" t="str">
        <f t="shared" si="452"/>
        <v/>
      </c>
      <c r="AE465" s="121"/>
      <c r="AF465" s="121"/>
      <c r="AG465" s="121"/>
      <c r="AH465" s="123" t="str">
        <f t="shared" si="634"/>
        <v/>
      </c>
      <c r="AI465" s="122" t="str">
        <f t="shared" si="453"/>
        <v/>
      </c>
      <c r="AJ465" s="387"/>
      <c r="AK465" s="388"/>
      <c r="AL465" s="124" t="str">
        <f t="shared" si="633"/>
        <v/>
      </c>
      <c r="AM465" s="389"/>
      <c r="AN465" s="388"/>
      <c r="AO465" s="384"/>
      <c r="AP465" s="367"/>
      <c r="AQ465" s="120" t="s">
        <v>162</v>
      </c>
      <c r="AR465" s="119"/>
      <c r="AS465" s="119"/>
      <c r="AT465" s="126"/>
      <c r="AU465" s="119"/>
      <c r="AV465" s="372"/>
      <c r="AW465" s="142" t="s">
        <v>161</v>
      </c>
      <c r="AX465" s="128"/>
      <c r="AY465" s="129"/>
      <c r="AZ465" s="130"/>
      <c r="BA465" s="143" t="s">
        <v>162</v>
      </c>
      <c r="BB465" s="128"/>
      <c r="BC465" s="128"/>
      <c r="BD465" s="128"/>
      <c r="BE465" s="421"/>
      <c r="BF465" s="515"/>
      <c r="BG465" s="512"/>
      <c r="BH465" s="131"/>
    </row>
    <row r="466" spans="1:60" s="132" customFormat="1" ht="72.95" customHeight="1" x14ac:dyDescent="0.25">
      <c r="A466" s="429">
        <v>145</v>
      </c>
      <c r="B466" s="378" t="s">
        <v>712</v>
      </c>
      <c r="C466" s="367" t="s">
        <v>713</v>
      </c>
      <c r="D466" s="378" t="s">
        <v>231</v>
      </c>
      <c r="E466" s="378" t="s">
        <v>232</v>
      </c>
      <c r="F466" s="427" t="s">
        <v>714</v>
      </c>
      <c r="G466" s="367" t="s">
        <v>2187</v>
      </c>
      <c r="H466" s="516" t="str">
        <f>IF(B466="Seguridad_Información","Posibilidad de "&amp;C466&amp;"con "&amp;M466&amp;" "&amp;"por"&amp;" "&amp;I466&amp;" "&amp;"debido a"&amp;" "&amp;L466,"Posibilidad de"&amp;" "&amp;M466&amp;" "&amp;"por"&amp;" "&amp;I466&amp;" debido a"&amp;" "&amp;L466)</f>
        <v>Posibilidad de Afectación Económica y Reputacional por presentarse un vencimiento del preaprobado de la póliza de arrendamiento debido a retrasos en trámites de saneamiento del inmueble, previa entrega al arrendatario y/o falta de control y seguimiento a los contratos de arrendamiento</v>
      </c>
      <c r="I466" s="369" t="s">
        <v>2188</v>
      </c>
      <c r="J466" s="114" t="s">
        <v>717</v>
      </c>
      <c r="K466" s="115" t="s">
        <v>2189</v>
      </c>
      <c r="L466" s="369" t="s">
        <v>2190</v>
      </c>
      <c r="M466" s="369" t="s">
        <v>763</v>
      </c>
      <c r="N466" s="397" t="s">
        <v>2191</v>
      </c>
      <c r="O466" s="369" t="s">
        <v>765</v>
      </c>
      <c r="P466" s="390" t="str">
        <f>IF(OR($O466=[3]Tabla_Probabilidad!$D$30,$O466=[3]Tabla_Probabilidad!$D$32,$O466=[3]Tabla_Probabilidad!$J$32),"Muy Baja",IF(OR($O466=[3]Tabla_Probabilidad!$E$30,$O466=[3]Tabla_Probabilidad!$E$32,$O466=[3]Tabla_Probabilidad!$K$32),"Baja",IF(OR($O466=[3]Tabla_Probabilidad!$F$30,$O466=[3]Tabla_Probabilidad!$F$32,$O466=[3]Tabla_Probabilidad!$L$32),"Media",IF(OR($O466=[3]Tabla_Probabilidad!$G$30,$O466=[3]Tabla_Probabilidad!$G$32,$O466=[3]Tabla_Probabilidad!$M$32),"Alta",IF(OR($O466=[3]Tabla_Probabilidad!$H$30,$O466=[3]Tabla_Probabilidad!$H$32,$O466=[3]Tabla_Probabilidad!$N$32),"Muy Alta","")))))</f>
        <v>Alta</v>
      </c>
      <c r="Q466" s="385">
        <f t="shared" ref="Q466" si="635">IF(P466="","",IF(P466="Muy Baja",0.2,IF(P466="Baja",0.4,IF(P466="Media",0.6,IF(P466="Alta",0.8,IF(P466="Muy Alta",1,))))))</f>
        <v>0.8</v>
      </c>
      <c r="R466" s="393" t="s">
        <v>787</v>
      </c>
      <c r="S466" s="394" t="str">
        <f>IF(OR($R466=[3]Tabla_Impacto!$D$24,$R466=[3]Tabla_Impacto!$D$27,$R466=[3]Tabla_Impacto!$J$24,$R466=[3]Tabla_Impacto!$P$26,$R466=[3]Tabla_Impacto!$V$26,$R466=[3]Tabla_Impacto!$AB$26),"Leve",IF(OR($R466=[3]Tabla_Impacto!$E$24,$R466=[3]Tabla_Impacto!$E$27,$R466=[3]Tabla_Impacto!$K$24,$R466=[3]Tabla_Impacto!$Q$26,$R466=[3]Tabla_Impacto!$W$26,$R466=[3]Tabla_Impacto!$AC$26),"Menor",IF(OR($R466=[3]Tabla_Impacto!$F$24,$R466=[3]Tabla_Impacto!$F$27,$R466=[3]Tabla_Impacto!$L$24,$R466=[3]Tabla_Impacto!$R$26,$R466=[3]Tabla_Impacto!$X$26,$R466=[3]Tabla_Impacto!$AD$26),"Moderado",IF(OR($R466=[3]Tabla_Impacto!$G$24,$R466=[3]Tabla_Impacto!$G$27,$R466=[3]Tabla_Impacto!$M$24,$R466=[3]Tabla_Impacto!$S$26,$R466=[3]Tabla_Impacto!$Y$26,$R466=[3]Tabla_Impacto!$AE$26),"Mayor",IF(OR($R466=[3]Tabla_Impacto!$H$24,$R466=[3]Tabla_Impacto!$H$27,$R466=[3]Tabla_Impacto!$N$24,$R466=[3]Tabla_Impacto!$T$26,$R466=[3]Tabla_Impacto!$Z$26,$R466=[3]Tabla_Impacto!$AF$26),"Catastrófico","")))))</f>
        <v>Catastrófico</v>
      </c>
      <c r="T466" s="385">
        <f t="shared" ref="T466" si="636">IF(S466="","",IF(S466="Leve",0.2,IF(S466="Menor",0.4,IF(S466="Moderado",0.6,IF(S466="Mayor",0.8,IF(S466="Catastrófico",1,))))))</f>
        <v>1</v>
      </c>
      <c r="U466" s="386" t="str">
        <f t="shared" ref="U466" si="637">IF(OR(AND(P466="Muy Baja",S466="Leve"),AND(P466="Muy Baja",S466="Menor"),AND(P466="Baja",S466="Leve")),"Bajo",IF(OR(AND(P466="Muy baja",S466="Moderado"),AND(P466="Baja",S466="Menor"),AND(P466="Baja",S466="Moderado"),AND(P466="Media",S466="Leve"),AND(P466="Media",S466="Menor"),AND(P466="Media",S466="Moderado"),AND(P466="Alta",S466="Leve"),AND(P466="Alta",S466="Menor")),"Moderado",IF(OR(AND(P466="Muy Baja",S466="Mayor"),AND(P466="Baja",S466="Mayor"),AND(P466="Media",S466="Mayor"),AND(P466="Alta",S466="Moderado"),AND(P466="Alta",S466="Mayor"),AND(P466="Muy Alta",S466="Leve"),AND(P466="Muy Alta",S466="Menor"),AND(P466="Muy Alta",S466="Moderado"),AND(P466="Muy Alta",S466="Mayor")),"Alto",IF(OR(AND(P466="Muy Baja",S466="Catastrófico"),AND(P466="Baja",S466="Catastrófico"),AND(P466="Media",S466="Catastrófico"),AND(P466="Alta",S466="Catastrófico"),AND(P466="Muy Alta",S466="Catastrófico")),"Extremo",""))))</f>
        <v>Extremo</v>
      </c>
      <c r="V466" s="114" t="s">
        <v>91</v>
      </c>
      <c r="W466" s="116" t="s">
        <v>743</v>
      </c>
      <c r="X466" s="117" t="s">
        <v>2192</v>
      </c>
      <c r="Y466" s="118" t="s">
        <v>745</v>
      </c>
      <c r="Z466" s="119" t="s">
        <v>240</v>
      </c>
      <c r="AA466" s="120" t="str">
        <f t="shared" si="454"/>
        <v>Probabilidad</v>
      </c>
      <c r="AB466" s="121" t="s">
        <v>727</v>
      </c>
      <c r="AC466" s="121" t="s">
        <v>728</v>
      </c>
      <c r="AD466" s="122" t="str">
        <f t="shared" si="452"/>
        <v>40%</v>
      </c>
      <c r="AE466" s="121" t="s">
        <v>729</v>
      </c>
      <c r="AF466" s="121" t="s">
        <v>730</v>
      </c>
      <c r="AG466" s="121" t="s">
        <v>731</v>
      </c>
      <c r="AH466" s="123">
        <f>IFERROR(IF(AA466="Probabilidad",(Q466-(+Q466*AD466)),IF(AA466="Impacto",Q466,"")),"")</f>
        <v>0.48</v>
      </c>
      <c r="AI466" s="122">
        <f t="shared" si="453"/>
        <v>0.48</v>
      </c>
      <c r="AJ466" s="387" t="str">
        <f t="shared" ref="AJ466" si="638">IFERROR(IF(AK466="","",IF(AK466&lt;=0.2,"Muy Baja",IF(AK466&lt;=0.4,"Baja",IF(AK466&lt;=0.6,"Media",IF(AK466&lt;=0.8,"Alta","Muy Alta"))))),"")</f>
        <v>Muy Baja</v>
      </c>
      <c r="AK466" s="388">
        <f t="shared" ref="AK466" si="639">IFERROR(LOOKUP(MAX(AI466:AI472)+1,(AI466:AI472)),"")</f>
        <v>8.4671999999999997E-2</v>
      </c>
      <c r="AL466" s="124">
        <f>IFERROR(IF(AA466="Impacto",(T466-(+T466*AD466)),IF(AA466="Probabilidad",T466,"")),"")</f>
        <v>1</v>
      </c>
      <c r="AM466" s="389" t="str">
        <f t="shared" ref="AM466" si="640">IFERROR(IF(AN466="","",IF(AN466&lt;=0.2,"Leve",IF(AN466&lt;=0.4,"Menor",IF(AN466&lt;=0.6,"Moderado",IF(AN466&lt;=0.8,"Mayor","Catastrófico"))))),"")</f>
        <v>Catastrófico</v>
      </c>
      <c r="AN466" s="388">
        <f t="shared" ref="AN466" si="641">IFERROR(LOOKUP(MAX(AL466:AL472)+1,(AL466:AL472)),"")</f>
        <v>1</v>
      </c>
      <c r="AO466" s="384" t="str">
        <f t="shared" ref="AO466" si="642">IFERROR(IF(OR(AND(AJ466="Muy Baja",AM466="Leve"),AND(AJ466="Muy Baja",AM466="Menor"),AND(AJ466="Baja",AM466="Leve")),"Bajo",IF(OR(AND(AJ466="Muy baja",AM466="Moderado"),AND(AJ466="Baja",AM466="Menor"),AND(AJ466="Baja",AM466="Moderado"),AND(AJ466="Media",AM466="Leve"),AND(AJ466="Media",AM466="Menor"),AND(AJ466="Media",AM466="Moderado"),AND(AJ466="Alta",AM466="Leve"),AND(AJ466="Alta",AM466="Menor")),"Moderado",IF(OR(AND(AJ466="Muy Baja",AM466="Mayor"),AND(AJ466="Baja",AM466="Mayor"),AND(AJ466="Media",AM466="Mayor"),AND(AJ466="Alta",AM466="Moderado"),AND(AJ466="Alta",AM466="Mayor"),AND(AJ466="Muy Alta",AM466="Leve"),AND(AJ466="Muy Alta",AM466="Menor"),AND(AJ466="Muy Alta",AM466="Moderado"),AND(AJ466="Muy Alta",AM466="Mayor")),"Alto",IF(OR(AND(AJ466="Muy Baja",AM466="Catastrófico"),AND(AJ466="Baja",AM466="Catastrófico"),AND(AJ466="Media",AM466="Catastrófico"),AND(AJ466="Alta",AM466="Catastrófico"),AND(AJ466="Muy Alta",AM466="Catastrófico")),"Extremo","")))),"")</f>
        <v>Extremo</v>
      </c>
      <c r="AP466" s="367" t="s">
        <v>104</v>
      </c>
      <c r="AQ466" s="125" t="s">
        <v>105</v>
      </c>
      <c r="AR466" s="119" t="s">
        <v>94</v>
      </c>
      <c r="AS466" s="119" t="s">
        <v>94</v>
      </c>
      <c r="AT466" s="135" t="s">
        <v>94</v>
      </c>
      <c r="AU466" s="127" t="s">
        <v>94</v>
      </c>
      <c r="AV466" s="370" t="s">
        <v>2193</v>
      </c>
      <c r="AW466" s="114" t="s">
        <v>91</v>
      </c>
      <c r="AX466" s="264" t="s">
        <v>2866</v>
      </c>
      <c r="AY466" s="265" t="s">
        <v>3820</v>
      </c>
      <c r="AZ466" s="265" t="s">
        <v>3812</v>
      </c>
      <c r="BA466" s="125" t="s">
        <v>105</v>
      </c>
      <c r="BB466" s="128"/>
      <c r="BC466" s="128"/>
      <c r="BD466" s="128"/>
      <c r="BE466" s="373" t="s">
        <v>2891</v>
      </c>
      <c r="BF466" s="373"/>
      <c r="BG466" s="373"/>
      <c r="BH466" s="182"/>
    </row>
    <row r="467" spans="1:60" s="133" customFormat="1" ht="78" customHeight="1" x14ac:dyDescent="0.3">
      <c r="A467" s="430">
        <v>145</v>
      </c>
      <c r="B467" s="379" t="s">
        <v>712</v>
      </c>
      <c r="C467" s="367"/>
      <c r="D467" s="379" t="s">
        <v>231</v>
      </c>
      <c r="E467" s="379" t="s">
        <v>232</v>
      </c>
      <c r="F467" s="427"/>
      <c r="G467" s="367"/>
      <c r="H467" s="516"/>
      <c r="I467" s="369"/>
      <c r="J467" s="114" t="s">
        <v>735</v>
      </c>
      <c r="K467" s="115" t="s">
        <v>2194</v>
      </c>
      <c r="L467" s="369"/>
      <c r="M467" s="369"/>
      <c r="N467" s="398"/>
      <c r="O467" s="369"/>
      <c r="P467" s="391"/>
      <c r="Q467" s="385"/>
      <c r="R467" s="393"/>
      <c r="S467" s="394"/>
      <c r="T467" s="385"/>
      <c r="U467" s="386"/>
      <c r="V467" s="114" t="s">
        <v>112</v>
      </c>
      <c r="W467" s="116" t="s">
        <v>2195</v>
      </c>
      <c r="X467" s="161" t="s">
        <v>2196</v>
      </c>
      <c r="Y467" s="162" t="s">
        <v>94</v>
      </c>
      <c r="Z467" s="128" t="s">
        <v>240</v>
      </c>
      <c r="AA467" s="120" t="str">
        <f t="shared" si="454"/>
        <v>Probabilidad</v>
      </c>
      <c r="AB467" s="121" t="s">
        <v>727</v>
      </c>
      <c r="AC467" s="121" t="s">
        <v>728</v>
      </c>
      <c r="AD467" s="122" t="str">
        <f t="shared" si="452"/>
        <v>40%</v>
      </c>
      <c r="AE467" s="121" t="s">
        <v>954</v>
      </c>
      <c r="AF467" s="121" t="s">
        <v>730</v>
      </c>
      <c r="AG467" s="121" t="s">
        <v>731</v>
      </c>
      <c r="AH467" s="123">
        <f>IFERROR(IF(AND(AA466="Probabilidad",AA467="Probabilidad"),(AI466-(+AI466*AD467)),IF(AND(AA467="Probabilidad",AA466="Impacto"),(AI466-(+AI466*AD467)),IF(AA467="Impacto",AI466,""))),"")</f>
        <v>0.28799999999999998</v>
      </c>
      <c r="AI467" s="122">
        <f t="shared" si="453"/>
        <v>0.28799999999999998</v>
      </c>
      <c r="AJ467" s="387"/>
      <c r="AK467" s="388"/>
      <c r="AL467" s="124">
        <f t="shared" ref="AL467:AL472" si="643">IFERROR(IF(AND(AA466="Impacto",AA467="Impacto"),(AL466-(+AL466*AD467)),IF(AND(AA467="Impacto",AA466="Probabilidad"),(AL466-(+AL466*AD467)),IF(AA467="Probabilidad",AL466,""))),"")</f>
        <v>1</v>
      </c>
      <c r="AM467" s="389"/>
      <c r="AN467" s="388"/>
      <c r="AO467" s="384"/>
      <c r="AP467" s="367"/>
      <c r="AQ467" s="125" t="s">
        <v>118</v>
      </c>
      <c r="AR467" s="119" t="s">
        <v>2197</v>
      </c>
      <c r="AS467" s="119" t="s">
        <v>240</v>
      </c>
      <c r="AT467" s="135" t="s">
        <v>747</v>
      </c>
      <c r="AU467" s="127" t="s">
        <v>733</v>
      </c>
      <c r="AV467" s="371"/>
      <c r="AW467" s="114" t="s">
        <v>112</v>
      </c>
      <c r="AX467" s="264" t="s">
        <v>2866</v>
      </c>
      <c r="AY467" s="265" t="s">
        <v>3821</v>
      </c>
      <c r="AZ467" s="265" t="s">
        <v>3813</v>
      </c>
      <c r="BA467" s="125" t="s">
        <v>118</v>
      </c>
      <c r="BB467" s="128" t="s">
        <v>2866</v>
      </c>
      <c r="BC467" s="299" t="s">
        <v>3932</v>
      </c>
      <c r="BD467" s="299" t="s">
        <v>3941</v>
      </c>
      <c r="BE467" s="373"/>
      <c r="BF467" s="373"/>
      <c r="BG467" s="373"/>
      <c r="BH467" s="182"/>
    </row>
    <row r="468" spans="1:60" s="133" customFormat="1" ht="74.25" customHeight="1" x14ac:dyDescent="0.3">
      <c r="A468" s="430">
        <v>145</v>
      </c>
      <c r="B468" s="379" t="s">
        <v>712</v>
      </c>
      <c r="C468" s="367"/>
      <c r="D468" s="379" t="s">
        <v>231</v>
      </c>
      <c r="E468" s="379" t="s">
        <v>232</v>
      </c>
      <c r="F468" s="427"/>
      <c r="G468" s="367"/>
      <c r="H468" s="516"/>
      <c r="I468" s="369"/>
      <c r="J468" s="114" t="s">
        <v>741</v>
      </c>
      <c r="K468" s="115" t="s">
        <v>2198</v>
      </c>
      <c r="L468" s="369"/>
      <c r="M468" s="369"/>
      <c r="N468" s="398"/>
      <c r="O468" s="369"/>
      <c r="P468" s="391"/>
      <c r="Q468" s="385"/>
      <c r="R468" s="393"/>
      <c r="S468" s="394"/>
      <c r="T468" s="385"/>
      <c r="U468" s="386"/>
      <c r="V468" s="114" t="s">
        <v>124</v>
      </c>
      <c r="W468" s="116" t="s">
        <v>2199</v>
      </c>
      <c r="X468" s="161" t="s">
        <v>2200</v>
      </c>
      <c r="Y468" s="162" t="s">
        <v>94</v>
      </c>
      <c r="Z468" s="128" t="s">
        <v>240</v>
      </c>
      <c r="AA468" s="120" t="str">
        <f t="shared" si="454"/>
        <v>Probabilidad</v>
      </c>
      <c r="AB468" s="121" t="s">
        <v>727</v>
      </c>
      <c r="AC468" s="121" t="s">
        <v>728</v>
      </c>
      <c r="AD468" s="122" t="str">
        <f t="shared" si="452"/>
        <v>40%</v>
      </c>
      <c r="AE468" s="121" t="s">
        <v>954</v>
      </c>
      <c r="AF468" s="121" t="s">
        <v>730</v>
      </c>
      <c r="AG468" s="121" t="s">
        <v>731</v>
      </c>
      <c r="AH468" s="123">
        <f t="shared" ref="AH468:AH472" si="644">IFERROR(IF(AND(AA467="Probabilidad",AA468="Probabilidad"),(AI467-(+AI467*AD468)),IF(AND(AA468="Probabilidad",AA467="Impacto"),(AI467-(+AI467*AD468)),IF(AA468="Impacto",AI467,""))),"")</f>
        <v>0.17279999999999998</v>
      </c>
      <c r="AI468" s="122">
        <f t="shared" si="453"/>
        <v>0.17279999999999998</v>
      </c>
      <c r="AJ468" s="387"/>
      <c r="AK468" s="388"/>
      <c r="AL468" s="124">
        <f t="shared" si="643"/>
        <v>1</v>
      </c>
      <c r="AM468" s="389"/>
      <c r="AN468" s="388"/>
      <c r="AO468" s="384"/>
      <c r="AP468" s="367"/>
      <c r="AQ468" s="125" t="s">
        <v>128</v>
      </c>
      <c r="AR468" s="119" t="s">
        <v>2201</v>
      </c>
      <c r="AS468" s="119" t="s">
        <v>240</v>
      </c>
      <c r="AT468" s="135" t="s">
        <v>747</v>
      </c>
      <c r="AU468" s="127" t="s">
        <v>733</v>
      </c>
      <c r="AV468" s="371"/>
      <c r="AW468" s="114" t="s">
        <v>124</v>
      </c>
      <c r="AX468" s="264" t="s">
        <v>2866</v>
      </c>
      <c r="AY468" s="265" t="s">
        <v>3822</v>
      </c>
      <c r="AZ468" s="265" t="s">
        <v>3823</v>
      </c>
      <c r="BA468" s="125" t="s">
        <v>128</v>
      </c>
      <c r="BB468" s="128" t="s">
        <v>2866</v>
      </c>
      <c r="BC468" s="299" t="s">
        <v>3942</v>
      </c>
      <c r="BD468" s="299" t="s">
        <v>3943</v>
      </c>
      <c r="BE468" s="373"/>
      <c r="BF468" s="373"/>
      <c r="BG468" s="373"/>
      <c r="BH468" s="182"/>
    </row>
    <row r="469" spans="1:60" s="133" customFormat="1" ht="63.95" customHeight="1" x14ac:dyDescent="0.3">
      <c r="A469" s="430">
        <v>145</v>
      </c>
      <c r="B469" s="379" t="s">
        <v>712</v>
      </c>
      <c r="C469" s="367"/>
      <c r="D469" s="379" t="s">
        <v>231</v>
      </c>
      <c r="E469" s="379" t="s">
        <v>232</v>
      </c>
      <c r="F469" s="427"/>
      <c r="G469" s="367"/>
      <c r="H469" s="516"/>
      <c r="I469" s="369"/>
      <c r="J469" s="114" t="s">
        <v>749</v>
      </c>
      <c r="K469" s="115" t="s">
        <v>2202</v>
      </c>
      <c r="L469" s="369"/>
      <c r="M469" s="369"/>
      <c r="N469" s="398"/>
      <c r="O469" s="369"/>
      <c r="P469" s="391"/>
      <c r="Q469" s="385"/>
      <c r="R469" s="393"/>
      <c r="S469" s="394"/>
      <c r="T469" s="385"/>
      <c r="U469" s="386"/>
      <c r="V469" s="114" t="s">
        <v>131</v>
      </c>
      <c r="W469" s="116" t="s">
        <v>2203</v>
      </c>
      <c r="X469" s="117" t="s">
        <v>2204</v>
      </c>
      <c r="Y469" s="118" t="s">
        <v>94</v>
      </c>
      <c r="Z469" s="119" t="s">
        <v>311</v>
      </c>
      <c r="AA469" s="120" t="str">
        <f t="shared" si="454"/>
        <v>Probabilidad</v>
      </c>
      <c r="AB469" s="121" t="s">
        <v>740</v>
      </c>
      <c r="AC469" s="121" t="s">
        <v>728</v>
      </c>
      <c r="AD469" s="122" t="str">
        <f t="shared" si="452"/>
        <v>30%</v>
      </c>
      <c r="AE469" s="121" t="s">
        <v>954</v>
      </c>
      <c r="AF469" s="121" t="s">
        <v>730</v>
      </c>
      <c r="AG469" s="121" t="s">
        <v>731</v>
      </c>
      <c r="AH469" s="123">
        <f t="shared" si="644"/>
        <v>0.12095999999999998</v>
      </c>
      <c r="AI469" s="122">
        <f t="shared" si="453"/>
        <v>0.12095999999999998</v>
      </c>
      <c r="AJ469" s="387"/>
      <c r="AK469" s="388"/>
      <c r="AL469" s="124">
        <f t="shared" si="643"/>
        <v>1</v>
      </c>
      <c r="AM469" s="389"/>
      <c r="AN469" s="388"/>
      <c r="AO469" s="384"/>
      <c r="AP469" s="367"/>
      <c r="AQ469" s="125" t="s">
        <v>136</v>
      </c>
      <c r="AR469" s="119" t="s">
        <v>732</v>
      </c>
      <c r="AS469" s="119" t="s">
        <v>311</v>
      </c>
      <c r="AT469" s="126">
        <v>44805</v>
      </c>
      <c r="AU469" s="127" t="s">
        <v>733</v>
      </c>
      <c r="AV469" s="371"/>
      <c r="AW469" s="114" t="s">
        <v>131</v>
      </c>
      <c r="AX469" s="264" t="s">
        <v>2867</v>
      </c>
      <c r="AY469" s="265" t="s">
        <v>3798</v>
      </c>
      <c r="AZ469" s="265" t="s">
        <v>3799</v>
      </c>
      <c r="BA469" s="125" t="s">
        <v>136</v>
      </c>
      <c r="BB469" s="264" t="s">
        <v>2867</v>
      </c>
      <c r="BC469" s="265" t="s">
        <v>3425</v>
      </c>
      <c r="BD469" s="265" t="s">
        <v>3426</v>
      </c>
      <c r="BE469" s="373"/>
      <c r="BF469" s="373"/>
      <c r="BG469" s="373"/>
      <c r="BH469" s="182"/>
    </row>
    <row r="470" spans="1:60" s="133" customFormat="1" ht="181.5" customHeight="1" x14ac:dyDescent="0.3">
      <c r="A470" s="430">
        <v>145</v>
      </c>
      <c r="B470" s="379" t="s">
        <v>712</v>
      </c>
      <c r="C470" s="367"/>
      <c r="D470" s="379" t="s">
        <v>231</v>
      </c>
      <c r="E470" s="379" t="s">
        <v>232</v>
      </c>
      <c r="F470" s="427"/>
      <c r="G470" s="367"/>
      <c r="H470" s="516"/>
      <c r="I470" s="369"/>
      <c r="J470" s="114" t="s">
        <v>756</v>
      </c>
      <c r="K470" s="115" t="s">
        <v>2205</v>
      </c>
      <c r="L470" s="369"/>
      <c r="M470" s="369"/>
      <c r="N470" s="398"/>
      <c r="O470" s="369"/>
      <c r="P470" s="391"/>
      <c r="Q470" s="385"/>
      <c r="R470" s="393"/>
      <c r="S470" s="394"/>
      <c r="T470" s="385"/>
      <c r="U470" s="386"/>
      <c r="V470" s="114" t="s">
        <v>139</v>
      </c>
      <c r="W470" s="116" t="s">
        <v>2206</v>
      </c>
      <c r="X470" s="117" t="s">
        <v>2207</v>
      </c>
      <c r="Y470" s="118" t="s">
        <v>94</v>
      </c>
      <c r="Z470" s="119" t="s">
        <v>240</v>
      </c>
      <c r="AA470" s="120" t="str">
        <f t="shared" si="454"/>
        <v>Probabilidad</v>
      </c>
      <c r="AB470" s="121" t="s">
        <v>740</v>
      </c>
      <c r="AC470" s="121" t="s">
        <v>728</v>
      </c>
      <c r="AD470" s="122" t="str">
        <f t="shared" si="452"/>
        <v>30%</v>
      </c>
      <c r="AE470" s="121" t="s">
        <v>954</v>
      </c>
      <c r="AF470" s="121" t="s">
        <v>730</v>
      </c>
      <c r="AG470" s="121" t="s">
        <v>731</v>
      </c>
      <c r="AH470" s="123">
        <f t="shared" si="644"/>
        <v>8.4671999999999997E-2</v>
      </c>
      <c r="AI470" s="122">
        <f t="shared" si="453"/>
        <v>8.4671999999999997E-2</v>
      </c>
      <c r="AJ470" s="387"/>
      <c r="AK470" s="388"/>
      <c r="AL470" s="124">
        <f t="shared" si="643"/>
        <v>1</v>
      </c>
      <c r="AM470" s="389"/>
      <c r="AN470" s="388"/>
      <c r="AO470" s="384"/>
      <c r="AP470" s="367"/>
      <c r="AQ470" s="125" t="s">
        <v>145</v>
      </c>
      <c r="AR470" s="119" t="s">
        <v>2208</v>
      </c>
      <c r="AS470" s="119" t="s">
        <v>2209</v>
      </c>
      <c r="AT470" s="126" t="s">
        <v>747</v>
      </c>
      <c r="AU470" s="127" t="s">
        <v>733</v>
      </c>
      <c r="AV470" s="371"/>
      <c r="AW470" s="114" t="s">
        <v>139</v>
      </c>
      <c r="AX470" s="264" t="s">
        <v>2866</v>
      </c>
      <c r="AY470" s="265" t="s">
        <v>3824</v>
      </c>
      <c r="AZ470" s="265" t="s">
        <v>3825</v>
      </c>
      <c r="BA470" s="125" t="s">
        <v>145</v>
      </c>
      <c r="BB470" s="128" t="s">
        <v>2866</v>
      </c>
      <c r="BC470" s="280" t="s">
        <v>3944</v>
      </c>
      <c r="BD470" s="299" t="s">
        <v>3933</v>
      </c>
      <c r="BE470" s="373"/>
      <c r="BF470" s="373"/>
      <c r="BG470" s="373"/>
      <c r="BH470" s="182"/>
    </row>
    <row r="471" spans="1:60" s="133" customFormat="1" ht="48" customHeight="1" x14ac:dyDescent="0.3">
      <c r="A471" s="430">
        <v>145</v>
      </c>
      <c r="B471" s="379" t="s">
        <v>712</v>
      </c>
      <c r="C471" s="367"/>
      <c r="D471" s="379" t="s">
        <v>231</v>
      </c>
      <c r="E471" s="379" t="s">
        <v>232</v>
      </c>
      <c r="F471" s="427"/>
      <c r="G471" s="367"/>
      <c r="H471" s="516"/>
      <c r="I471" s="369"/>
      <c r="J471" s="114" t="s">
        <v>757</v>
      </c>
      <c r="K471" s="115"/>
      <c r="L471" s="369"/>
      <c r="M471" s="369"/>
      <c r="N471" s="398"/>
      <c r="O471" s="369"/>
      <c r="P471" s="391"/>
      <c r="Q471" s="385"/>
      <c r="R471" s="393"/>
      <c r="S471" s="394"/>
      <c r="T471" s="385"/>
      <c r="U471" s="386"/>
      <c r="V471" s="114" t="s">
        <v>150</v>
      </c>
      <c r="W471" s="116"/>
      <c r="X471" s="117"/>
      <c r="Y471" s="118"/>
      <c r="Z471" s="116"/>
      <c r="AA471" s="120" t="str">
        <f t="shared" si="454"/>
        <v/>
      </c>
      <c r="AB471" s="121"/>
      <c r="AC471" s="121"/>
      <c r="AD471" s="122" t="str">
        <f t="shared" si="452"/>
        <v/>
      </c>
      <c r="AE471" s="121"/>
      <c r="AF471" s="121"/>
      <c r="AG471" s="121"/>
      <c r="AH471" s="123" t="str">
        <f t="shared" si="644"/>
        <v/>
      </c>
      <c r="AI471" s="122" t="str">
        <f t="shared" si="453"/>
        <v/>
      </c>
      <c r="AJ471" s="387"/>
      <c r="AK471" s="388"/>
      <c r="AL471" s="124" t="str">
        <f t="shared" si="643"/>
        <v/>
      </c>
      <c r="AM471" s="389"/>
      <c r="AN471" s="388"/>
      <c r="AO471" s="384"/>
      <c r="AP471" s="367"/>
      <c r="AQ471" s="125" t="s">
        <v>155</v>
      </c>
      <c r="AR471" s="119"/>
      <c r="AS471" s="119"/>
      <c r="AT471" s="126"/>
      <c r="AU471" s="119"/>
      <c r="AV471" s="371"/>
      <c r="AW471" s="114" t="s">
        <v>150</v>
      </c>
      <c r="AX471" s="128"/>
      <c r="AY471" s="129"/>
      <c r="AZ471" s="130"/>
      <c r="BA471" s="125" t="s">
        <v>155</v>
      </c>
      <c r="BB471" s="128"/>
      <c r="BC471" s="128"/>
      <c r="BD471" s="128"/>
      <c r="BE471" s="373"/>
      <c r="BF471" s="373"/>
      <c r="BG471" s="373"/>
      <c r="BH471" s="182"/>
    </row>
    <row r="472" spans="1:60" s="133" customFormat="1" ht="48" customHeight="1" x14ac:dyDescent="0.3">
      <c r="A472" s="431">
        <v>145</v>
      </c>
      <c r="B472" s="380" t="s">
        <v>712</v>
      </c>
      <c r="C472" s="367"/>
      <c r="D472" s="380" t="s">
        <v>231</v>
      </c>
      <c r="E472" s="380" t="s">
        <v>232</v>
      </c>
      <c r="F472" s="427"/>
      <c r="G472" s="367"/>
      <c r="H472" s="516"/>
      <c r="I472" s="369"/>
      <c r="J472" s="114" t="s">
        <v>758</v>
      </c>
      <c r="K472" s="115"/>
      <c r="L472" s="369"/>
      <c r="M472" s="369"/>
      <c r="N472" s="398"/>
      <c r="O472" s="369"/>
      <c r="P472" s="392"/>
      <c r="Q472" s="385"/>
      <c r="R472" s="393"/>
      <c r="S472" s="394"/>
      <c r="T472" s="385"/>
      <c r="U472" s="386"/>
      <c r="V472" s="114" t="s">
        <v>161</v>
      </c>
      <c r="W472" s="116"/>
      <c r="X472" s="117"/>
      <c r="Y472" s="118"/>
      <c r="Z472" s="116"/>
      <c r="AA472" s="120" t="str">
        <f t="shared" si="454"/>
        <v/>
      </c>
      <c r="AB472" s="121"/>
      <c r="AC472" s="121"/>
      <c r="AD472" s="122" t="str">
        <f t="shared" si="452"/>
        <v/>
      </c>
      <c r="AE472" s="121"/>
      <c r="AF472" s="121"/>
      <c r="AG472" s="121"/>
      <c r="AH472" s="123" t="str">
        <f t="shared" si="644"/>
        <v/>
      </c>
      <c r="AI472" s="122" t="str">
        <f t="shared" si="453"/>
        <v/>
      </c>
      <c r="AJ472" s="387"/>
      <c r="AK472" s="388"/>
      <c r="AL472" s="124" t="str">
        <f t="shared" si="643"/>
        <v/>
      </c>
      <c r="AM472" s="389"/>
      <c r="AN472" s="388"/>
      <c r="AO472" s="384"/>
      <c r="AP472" s="367"/>
      <c r="AQ472" s="125" t="s">
        <v>162</v>
      </c>
      <c r="AR472" s="119"/>
      <c r="AS472" s="119"/>
      <c r="AT472" s="126"/>
      <c r="AU472" s="119"/>
      <c r="AV472" s="372"/>
      <c r="AW472" s="114" t="s">
        <v>161</v>
      </c>
      <c r="AX472" s="128"/>
      <c r="AY472" s="129"/>
      <c r="AZ472" s="130"/>
      <c r="BA472" s="125" t="s">
        <v>162</v>
      </c>
      <c r="BB472" s="128"/>
      <c r="BC472" s="128"/>
      <c r="BD472" s="128"/>
      <c r="BE472" s="373"/>
      <c r="BF472" s="373"/>
      <c r="BG472" s="373"/>
      <c r="BH472" s="182"/>
    </row>
    <row r="473" spans="1:60" s="132" customFormat="1" ht="89.1" customHeight="1" x14ac:dyDescent="0.25">
      <c r="A473" s="429">
        <v>146</v>
      </c>
      <c r="B473" s="378" t="s">
        <v>712</v>
      </c>
      <c r="C473" s="367" t="s">
        <v>713</v>
      </c>
      <c r="D473" s="378" t="s">
        <v>231</v>
      </c>
      <c r="E473" s="378" t="s">
        <v>232</v>
      </c>
      <c r="F473" s="427" t="s">
        <v>714</v>
      </c>
      <c r="G473" s="367" t="s">
        <v>2187</v>
      </c>
      <c r="H473" s="516" t="str">
        <f>IF(B473="Seguridad_Información","Posibilidad de "&amp;C473&amp;"con "&amp;M473&amp;" "&amp;"por"&amp;" "&amp;I473&amp;" "&amp;"debido a"&amp;" "&amp;L473,"Posibilidad de"&amp;" "&amp;M473&amp;" "&amp;"por"&amp;" "&amp;I473&amp;" debido a"&amp;" "&amp;L473)</f>
        <v xml:space="preserve">Posibilidad de Afectación Económica y Reputacional por el pago indebido de las primas de las pólizas debido a control inadecuado de recaudo y/o contratos terminados </v>
      </c>
      <c r="I473" s="497" t="s">
        <v>2210</v>
      </c>
      <c r="J473" s="114" t="s">
        <v>717</v>
      </c>
      <c r="K473" s="115" t="s">
        <v>2211</v>
      </c>
      <c r="L473" s="369" t="s">
        <v>2212</v>
      </c>
      <c r="M473" s="369" t="s">
        <v>763</v>
      </c>
      <c r="N473" s="397" t="s">
        <v>2213</v>
      </c>
      <c r="O473" s="369" t="s">
        <v>722</v>
      </c>
      <c r="P473" s="390" t="str">
        <f>IF(OR($O473=[3]Tabla_Probabilidad!$D$30,$O473=[3]Tabla_Probabilidad!$D$32,$O473=[3]Tabla_Probabilidad!$J$32),"Muy Baja",IF(OR($O473=[3]Tabla_Probabilidad!$E$30,$O473=[3]Tabla_Probabilidad!$E$32,$O473=[3]Tabla_Probabilidad!$K$32),"Baja",IF(OR($O473=[3]Tabla_Probabilidad!$F$30,$O473=[3]Tabla_Probabilidad!$F$32,$O473=[3]Tabla_Probabilidad!$L$32),"Media",IF(OR($O473=[3]Tabla_Probabilidad!$G$30,$O473=[3]Tabla_Probabilidad!$G$32,$O473=[3]Tabla_Probabilidad!$M$32),"Alta",IF(OR($O473=[3]Tabla_Probabilidad!$H$30,$O473=[3]Tabla_Probabilidad!$H$32,$O473=[3]Tabla_Probabilidad!$N$32),"Muy Alta","")))))</f>
        <v>Media</v>
      </c>
      <c r="Q473" s="385">
        <f t="shared" ref="Q473" si="645">IF(P473="","",IF(P473="Muy Baja",0.2,IF(P473="Baja",0.4,IF(P473="Media",0.6,IF(P473="Alta",0.8,IF(P473="Muy Alta",1,))))))</f>
        <v>0.6</v>
      </c>
      <c r="R473" s="393" t="s">
        <v>766</v>
      </c>
      <c r="S473" s="394" t="str">
        <f>IF(OR($R473=[3]Tabla_Impacto!$D$24,$R473=[3]Tabla_Impacto!$D$27,$R473=[3]Tabla_Impacto!$J$24,$R473=[3]Tabla_Impacto!$P$26,$R473=[3]Tabla_Impacto!$V$26,$R473=[3]Tabla_Impacto!$AB$26),"Leve",IF(OR($R473=[3]Tabla_Impacto!$E$24,$R473=[3]Tabla_Impacto!$E$27,$R473=[3]Tabla_Impacto!$K$24,$R473=[3]Tabla_Impacto!$Q$26,$R473=[3]Tabla_Impacto!$W$26,$R473=[3]Tabla_Impacto!$AC$26),"Menor",IF(OR($R473=[3]Tabla_Impacto!$F$24,$R473=[3]Tabla_Impacto!$F$27,$R473=[3]Tabla_Impacto!$L$24,$R473=[3]Tabla_Impacto!$R$26,$R473=[3]Tabla_Impacto!$X$26,$R473=[3]Tabla_Impacto!$AD$26),"Moderado",IF(OR($R473=[3]Tabla_Impacto!$G$24,$R473=[3]Tabla_Impacto!$G$27,$R473=[3]Tabla_Impacto!$M$24,$R473=[3]Tabla_Impacto!$S$26,$R473=[3]Tabla_Impacto!$Y$26,$R473=[3]Tabla_Impacto!$AE$26),"Mayor",IF(OR($R473=[3]Tabla_Impacto!$H$24,$R473=[3]Tabla_Impacto!$H$27,$R473=[3]Tabla_Impacto!$N$24,$R473=[3]Tabla_Impacto!$T$26,$R473=[3]Tabla_Impacto!$Z$26,$R473=[3]Tabla_Impacto!$AF$26),"Catastrófico","")))))</f>
        <v>Mayor</v>
      </c>
      <c r="T473" s="385">
        <f t="shared" ref="T473" si="646">IF(S473="","",IF(S473="Leve",0.2,IF(S473="Menor",0.4,IF(S473="Moderado",0.6,IF(S473="Mayor",0.8,IF(S473="Catastrófico",1,))))))</f>
        <v>0.8</v>
      </c>
      <c r="U473" s="403" t="str">
        <f t="shared" ref="U473" si="647">IF(OR(AND(P473="Muy Baja",S473="Leve"),AND(P473="Muy Baja",S473="Menor"),AND(P473="Baja",S473="Leve")),"Bajo",IF(OR(AND(P473="Muy baja",S473="Moderado"),AND(P473="Baja",S473="Menor"),AND(P473="Baja",S473="Moderado"),AND(P473="Media",S473="Leve"),AND(P473="Media",S473="Menor"),AND(P473="Media",S473="Moderado"),AND(P473="Alta",S473="Leve"),AND(P473="Alta",S473="Menor")),"Moderado",IF(OR(AND(P473="Muy Baja",S473="Mayor"),AND(P473="Baja",S473="Mayor"),AND(P473="Media",S473="Mayor"),AND(P473="Alta",S473="Moderado"),AND(P473="Alta",S473="Mayor"),AND(P473="Muy Alta",S473="Leve"),AND(P473="Muy Alta",S473="Menor"),AND(P473="Muy Alta",S473="Moderado"),AND(P473="Muy Alta",S473="Mayor")),"Alto",IF(OR(AND(P473="Muy Baja",S473="Catastrófico"),AND(P473="Baja",S473="Catastrófico"),AND(P473="Media",S473="Catastrófico"),AND(P473="Alta",S473="Catastrófico"),AND(P473="Muy Alta",S473="Catastrófico")),"Extremo",""))))</f>
        <v>Alto</v>
      </c>
      <c r="V473" s="114" t="s">
        <v>91</v>
      </c>
      <c r="W473" s="116" t="s">
        <v>2214</v>
      </c>
      <c r="X473" s="117" t="s">
        <v>2215</v>
      </c>
      <c r="Y473" s="118" t="s">
        <v>94</v>
      </c>
      <c r="Z473" s="119" t="s">
        <v>240</v>
      </c>
      <c r="AA473" s="120" t="str">
        <f t="shared" si="454"/>
        <v>Probabilidad</v>
      </c>
      <c r="AB473" s="121" t="s">
        <v>740</v>
      </c>
      <c r="AC473" s="121" t="s">
        <v>728</v>
      </c>
      <c r="AD473" s="122" t="str">
        <f t="shared" si="452"/>
        <v>30%</v>
      </c>
      <c r="AE473" s="121" t="s">
        <v>954</v>
      </c>
      <c r="AF473" s="121" t="s">
        <v>730</v>
      </c>
      <c r="AG473" s="121" t="s">
        <v>731</v>
      </c>
      <c r="AH473" s="123">
        <f>IFERROR(IF(AA473="Probabilidad",(Q473-(+Q473*AD473)),IF(AA473="Impacto",Q473,"")),"")</f>
        <v>0.42</v>
      </c>
      <c r="AI473" s="122">
        <f t="shared" si="453"/>
        <v>0.42</v>
      </c>
      <c r="AJ473" s="387" t="str">
        <f t="shared" ref="AJ473" si="648">IFERROR(IF(AK473="","",IF(AK473&lt;=0.2,"Muy Baja",IF(AK473&lt;=0.4,"Baja",IF(AK473&lt;=0.6,"Media",IF(AK473&lt;=0.8,"Alta","Muy Alta"))))),"")</f>
        <v>Baja</v>
      </c>
      <c r="AK473" s="388">
        <f t="shared" ref="AK473" si="649">IFERROR(LOOKUP(MAX(AI473:AI479)+1,(AI473:AI479)),"")</f>
        <v>0.20579999999999998</v>
      </c>
      <c r="AL473" s="124">
        <f>IFERROR(IF(AA473="Impacto",(T473-(+T473*AD473)),IF(AA473="Probabilidad",T473,"")),"")</f>
        <v>0.8</v>
      </c>
      <c r="AM473" s="389" t="str">
        <f t="shared" ref="AM473" si="650">IFERROR(IF(AN473="","",IF(AN473&lt;=0.2,"Leve",IF(AN473&lt;=0.4,"Menor",IF(AN473&lt;=0.6,"Moderado",IF(AN473&lt;=0.8,"Mayor","Catastrófico"))))),"")</f>
        <v>Moderado</v>
      </c>
      <c r="AN473" s="388">
        <f t="shared" ref="AN473" si="651">IFERROR(LOOKUP(MAX(AL473:AL479)+1,(AL473:AL479)),"")</f>
        <v>0.60000000000000009</v>
      </c>
      <c r="AO473" s="384" t="str">
        <f t="shared" ref="AO473" si="652">IFERROR(IF(OR(AND(AJ473="Muy Baja",AM473="Leve"),AND(AJ473="Muy Baja",AM473="Menor"),AND(AJ473="Baja",AM473="Leve")),"Bajo",IF(OR(AND(AJ473="Muy baja",AM473="Moderado"),AND(AJ473="Baja",AM473="Menor"),AND(AJ473="Baja",AM473="Moderado"),AND(AJ473="Media",AM473="Leve"),AND(AJ473="Media",AM473="Menor"),AND(AJ473="Media",AM473="Moderado"),AND(AJ473="Alta",AM473="Leve"),AND(AJ473="Alta",AM473="Menor")),"Moderado",IF(OR(AND(AJ473="Muy Baja",AM473="Mayor"),AND(AJ473="Baja",AM473="Mayor"),AND(AJ473="Media",AM473="Mayor"),AND(AJ473="Alta",AM473="Moderado"),AND(AJ473="Alta",AM473="Mayor"),AND(AJ473="Muy Alta",AM473="Leve"),AND(AJ473="Muy Alta",AM473="Menor"),AND(AJ473="Muy Alta",AM473="Moderado"),AND(AJ473="Muy Alta",AM473="Mayor")),"Alto",IF(OR(AND(AJ473="Muy Baja",AM473="Catastrófico"),AND(AJ473="Baja",AM473="Catastrófico"),AND(AJ473="Media",AM473="Catastrófico"),AND(AJ473="Alta",AM473="Catastrófico"),AND(AJ473="Muy Alta",AM473="Catastrófico")),"Extremo","")))),"")</f>
        <v>Moderado</v>
      </c>
      <c r="AP473" s="367" t="s">
        <v>104</v>
      </c>
      <c r="AQ473" s="125" t="s">
        <v>105</v>
      </c>
      <c r="AR473" s="119" t="s">
        <v>2216</v>
      </c>
      <c r="AS473" s="119" t="s">
        <v>311</v>
      </c>
      <c r="AT473" s="126" t="s">
        <v>2217</v>
      </c>
      <c r="AU473" s="127" t="s">
        <v>733</v>
      </c>
      <c r="AV473" s="370" t="s">
        <v>2218</v>
      </c>
      <c r="AW473" s="114" t="s">
        <v>91</v>
      </c>
      <c r="AX473" s="264" t="s">
        <v>2866</v>
      </c>
      <c r="AY473" s="265" t="s">
        <v>3826</v>
      </c>
      <c r="AZ473" s="265" t="s">
        <v>3827</v>
      </c>
      <c r="BA473" s="125" t="s">
        <v>105</v>
      </c>
      <c r="BB473" s="128"/>
      <c r="BC473" s="317"/>
      <c r="BD473" s="128"/>
      <c r="BE473" s="373" t="s">
        <v>2891</v>
      </c>
      <c r="BF473" s="373"/>
      <c r="BG473" s="374"/>
      <c r="BH473" s="131"/>
    </row>
    <row r="474" spans="1:60" s="133" customFormat="1" ht="71.099999999999994" customHeight="1" x14ac:dyDescent="0.3">
      <c r="A474" s="430">
        <v>146</v>
      </c>
      <c r="B474" s="379" t="s">
        <v>712</v>
      </c>
      <c r="C474" s="367"/>
      <c r="D474" s="379" t="s">
        <v>231</v>
      </c>
      <c r="E474" s="379" t="s">
        <v>232</v>
      </c>
      <c r="F474" s="427"/>
      <c r="G474" s="367"/>
      <c r="H474" s="516"/>
      <c r="I474" s="498"/>
      <c r="J474" s="114" t="s">
        <v>735</v>
      </c>
      <c r="K474" s="115" t="s">
        <v>2219</v>
      </c>
      <c r="L474" s="369"/>
      <c r="M474" s="369"/>
      <c r="N474" s="398"/>
      <c r="O474" s="369"/>
      <c r="P474" s="391"/>
      <c r="Q474" s="385"/>
      <c r="R474" s="393"/>
      <c r="S474" s="394"/>
      <c r="T474" s="385"/>
      <c r="U474" s="404"/>
      <c r="V474" s="114" t="s">
        <v>112</v>
      </c>
      <c r="W474" s="116" t="s">
        <v>2220</v>
      </c>
      <c r="X474" s="117" t="s">
        <v>2221</v>
      </c>
      <c r="Y474" s="118" t="s">
        <v>94</v>
      </c>
      <c r="Z474" s="119" t="s">
        <v>311</v>
      </c>
      <c r="AA474" s="120" t="str">
        <f t="shared" si="454"/>
        <v>Probabilidad</v>
      </c>
      <c r="AB474" s="121" t="s">
        <v>740</v>
      </c>
      <c r="AC474" s="121" t="s">
        <v>728</v>
      </c>
      <c r="AD474" s="122" t="str">
        <f t="shared" si="452"/>
        <v>30%</v>
      </c>
      <c r="AE474" s="121" t="s">
        <v>954</v>
      </c>
      <c r="AF474" s="121" t="s">
        <v>730</v>
      </c>
      <c r="AG474" s="121" t="s">
        <v>731</v>
      </c>
      <c r="AH474" s="123">
        <f>IFERROR(IF(AND(AA473="Probabilidad",AA474="Probabilidad"),(AI473-(+AI473*AD474)),IF(AND(AA474="Probabilidad",AA473="Impacto"),(AI473-(+AI473*AD474)),IF(AA474="Impacto",AI473,""))),"")</f>
        <v>0.29399999999999998</v>
      </c>
      <c r="AI474" s="122">
        <f t="shared" si="453"/>
        <v>0.29399999999999998</v>
      </c>
      <c r="AJ474" s="387"/>
      <c r="AK474" s="388"/>
      <c r="AL474" s="124">
        <f t="shared" ref="AL474:AL479" si="653">IFERROR(IF(AND(AA473="Impacto",AA474="Impacto"),(AL473-(+AL473*AD474)),IF(AND(AA474="Impacto",AA473="Probabilidad"),(AL473-(+AL473*AD474)),IF(AA474="Probabilidad",AL473,""))),"")</f>
        <v>0.8</v>
      </c>
      <c r="AM474" s="389"/>
      <c r="AN474" s="388"/>
      <c r="AO474" s="384"/>
      <c r="AP474" s="367"/>
      <c r="AQ474" s="125" t="s">
        <v>118</v>
      </c>
      <c r="AR474" s="134" t="s">
        <v>94</v>
      </c>
      <c r="AS474" s="134" t="s">
        <v>94</v>
      </c>
      <c r="AT474" s="134" t="s">
        <v>94</v>
      </c>
      <c r="AU474" s="134" t="s">
        <v>94</v>
      </c>
      <c r="AV474" s="371"/>
      <c r="AW474" s="114" t="s">
        <v>112</v>
      </c>
      <c r="AX474" s="128"/>
      <c r="AY474" s="129" t="s">
        <v>2869</v>
      </c>
      <c r="AZ474" s="130"/>
      <c r="BA474" s="125" t="s">
        <v>118</v>
      </c>
      <c r="BB474" s="128"/>
      <c r="BC474" s="128"/>
      <c r="BD474" s="128"/>
      <c r="BE474" s="373"/>
      <c r="BF474" s="373"/>
      <c r="BG474" s="374"/>
      <c r="BH474" s="131"/>
    </row>
    <row r="475" spans="1:60" s="133" customFormat="1" ht="71.099999999999994" customHeight="1" x14ac:dyDescent="0.3">
      <c r="A475" s="430">
        <v>146</v>
      </c>
      <c r="B475" s="379" t="s">
        <v>712</v>
      </c>
      <c r="C475" s="367"/>
      <c r="D475" s="379" t="s">
        <v>231</v>
      </c>
      <c r="E475" s="379" t="s">
        <v>232</v>
      </c>
      <c r="F475" s="427"/>
      <c r="G475" s="367"/>
      <c r="H475" s="516"/>
      <c r="I475" s="498"/>
      <c r="J475" s="114" t="s">
        <v>741</v>
      </c>
      <c r="K475" s="115" t="s">
        <v>2222</v>
      </c>
      <c r="L475" s="369"/>
      <c r="M475" s="369"/>
      <c r="N475" s="398"/>
      <c r="O475" s="369"/>
      <c r="P475" s="391"/>
      <c r="Q475" s="385"/>
      <c r="R475" s="393"/>
      <c r="S475" s="394"/>
      <c r="T475" s="385"/>
      <c r="U475" s="404"/>
      <c r="V475" s="114" t="s">
        <v>124</v>
      </c>
      <c r="W475" s="116" t="s">
        <v>2223</v>
      </c>
      <c r="X475" s="117" t="s">
        <v>2224</v>
      </c>
      <c r="Y475" s="118" t="s">
        <v>94</v>
      </c>
      <c r="Z475" s="119" t="s">
        <v>311</v>
      </c>
      <c r="AA475" s="120" t="str">
        <f t="shared" si="454"/>
        <v>Probabilidad</v>
      </c>
      <c r="AB475" s="121" t="s">
        <v>740</v>
      </c>
      <c r="AC475" s="121" t="s">
        <v>728</v>
      </c>
      <c r="AD475" s="122" t="str">
        <f t="shared" si="452"/>
        <v>30%</v>
      </c>
      <c r="AE475" s="121" t="s">
        <v>954</v>
      </c>
      <c r="AF475" s="121" t="s">
        <v>730</v>
      </c>
      <c r="AG475" s="121" t="s">
        <v>731</v>
      </c>
      <c r="AH475" s="123">
        <f t="shared" ref="AH475:AH479" si="654">IFERROR(IF(AND(AA474="Probabilidad",AA475="Probabilidad"),(AI474-(+AI474*AD475)),IF(AND(AA475="Probabilidad",AA474="Impacto"),(AI474-(+AI474*AD475)),IF(AA475="Impacto",AI474,""))),"")</f>
        <v>0.20579999999999998</v>
      </c>
      <c r="AI475" s="122">
        <f t="shared" si="453"/>
        <v>0.20579999999999998</v>
      </c>
      <c r="AJ475" s="387"/>
      <c r="AK475" s="388"/>
      <c r="AL475" s="124">
        <f t="shared" si="653"/>
        <v>0.8</v>
      </c>
      <c r="AM475" s="389"/>
      <c r="AN475" s="388"/>
      <c r="AO475" s="384"/>
      <c r="AP475" s="367"/>
      <c r="AQ475" s="125" t="s">
        <v>128</v>
      </c>
      <c r="AR475" s="119" t="s">
        <v>94</v>
      </c>
      <c r="AS475" s="119" t="s">
        <v>94</v>
      </c>
      <c r="AT475" s="126" t="s">
        <v>94</v>
      </c>
      <c r="AU475" s="127" t="s">
        <v>94</v>
      </c>
      <c r="AV475" s="371"/>
      <c r="AW475" s="114" t="s">
        <v>124</v>
      </c>
      <c r="AX475" s="128"/>
      <c r="AY475" s="129" t="s">
        <v>2869</v>
      </c>
      <c r="AZ475" s="130"/>
      <c r="BA475" s="125" t="s">
        <v>128</v>
      </c>
      <c r="BB475" s="128"/>
      <c r="BC475" s="128"/>
      <c r="BD475" s="130"/>
      <c r="BE475" s="373"/>
      <c r="BF475" s="373"/>
      <c r="BG475" s="374"/>
      <c r="BH475" s="131"/>
    </row>
    <row r="476" spans="1:60" s="133" customFormat="1" ht="86.25" customHeight="1" x14ac:dyDescent="0.3">
      <c r="A476" s="430">
        <v>146</v>
      </c>
      <c r="B476" s="379" t="s">
        <v>712</v>
      </c>
      <c r="C476" s="367"/>
      <c r="D476" s="379" t="s">
        <v>231</v>
      </c>
      <c r="E476" s="379" t="s">
        <v>232</v>
      </c>
      <c r="F476" s="427"/>
      <c r="G476" s="367"/>
      <c r="H476" s="516"/>
      <c r="I476" s="498"/>
      <c r="J476" s="114" t="s">
        <v>749</v>
      </c>
      <c r="K476" s="115" t="s">
        <v>2225</v>
      </c>
      <c r="L476" s="369"/>
      <c r="M476" s="369"/>
      <c r="N476" s="398"/>
      <c r="O476" s="369"/>
      <c r="P476" s="391"/>
      <c r="Q476" s="385"/>
      <c r="R476" s="393"/>
      <c r="S476" s="394"/>
      <c r="T476" s="385"/>
      <c r="U476" s="404"/>
      <c r="V476" s="114" t="s">
        <v>131</v>
      </c>
      <c r="W476" s="116" t="s">
        <v>2226</v>
      </c>
      <c r="X476" s="117" t="s">
        <v>2227</v>
      </c>
      <c r="Y476" s="118" t="s">
        <v>2228</v>
      </c>
      <c r="Z476" s="119" t="s">
        <v>311</v>
      </c>
      <c r="AA476" s="120" t="str">
        <f t="shared" si="454"/>
        <v>Impacto</v>
      </c>
      <c r="AB476" s="121" t="s">
        <v>808</v>
      </c>
      <c r="AC476" s="121" t="s">
        <v>728</v>
      </c>
      <c r="AD476" s="122" t="str">
        <f t="shared" si="452"/>
        <v>25%</v>
      </c>
      <c r="AE476" s="121" t="s">
        <v>729</v>
      </c>
      <c r="AF476" s="121" t="s">
        <v>730</v>
      </c>
      <c r="AG476" s="121" t="s">
        <v>731</v>
      </c>
      <c r="AH476" s="123">
        <f t="shared" si="654"/>
        <v>0.20579999999999998</v>
      </c>
      <c r="AI476" s="122">
        <f t="shared" si="453"/>
        <v>0.20579999999999998</v>
      </c>
      <c r="AJ476" s="387"/>
      <c r="AK476" s="388"/>
      <c r="AL476" s="124">
        <f t="shared" si="653"/>
        <v>0.60000000000000009</v>
      </c>
      <c r="AM476" s="389"/>
      <c r="AN476" s="388"/>
      <c r="AO476" s="384"/>
      <c r="AP476" s="367"/>
      <c r="AQ476" s="125" t="s">
        <v>136</v>
      </c>
      <c r="AR476" s="119" t="s">
        <v>2229</v>
      </c>
      <c r="AS476" s="119" t="s">
        <v>240</v>
      </c>
      <c r="AT476" s="126" t="s">
        <v>747</v>
      </c>
      <c r="AU476" s="127" t="s">
        <v>733</v>
      </c>
      <c r="AV476" s="371"/>
      <c r="AW476" s="114" t="s">
        <v>131</v>
      </c>
      <c r="AX476" s="128"/>
      <c r="AY476" s="129" t="s">
        <v>2869</v>
      </c>
      <c r="AZ476" s="130"/>
      <c r="BA476" s="125" t="s">
        <v>136</v>
      </c>
      <c r="BB476" s="128" t="s">
        <v>2866</v>
      </c>
      <c r="BC476" s="299" t="s">
        <v>3441</v>
      </c>
      <c r="BD476" s="299" t="s">
        <v>3442</v>
      </c>
      <c r="BE476" s="373"/>
      <c r="BF476" s="373"/>
      <c r="BG476" s="374"/>
      <c r="BH476" s="131"/>
    </row>
    <row r="477" spans="1:60" s="133" customFormat="1" ht="66" customHeight="1" x14ac:dyDescent="0.3">
      <c r="A477" s="430">
        <v>146</v>
      </c>
      <c r="B477" s="379" t="s">
        <v>712</v>
      </c>
      <c r="C477" s="367"/>
      <c r="D477" s="379" t="s">
        <v>231</v>
      </c>
      <c r="E477" s="379" t="s">
        <v>232</v>
      </c>
      <c r="F477" s="427"/>
      <c r="G477" s="367"/>
      <c r="H477" s="516"/>
      <c r="I477" s="498"/>
      <c r="J477" s="114" t="s">
        <v>756</v>
      </c>
      <c r="K477" s="115"/>
      <c r="L477" s="369"/>
      <c r="M477" s="369"/>
      <c r="N477" s="398"/>
      <c r="O477" s="369"/>
      <c r="P477" s="391"/>
      <c r="Q477" s="385"/>
      <c r="R477" s="393"/>
      <c r="S477" s="394"/>
      <c r="T477" s="385"/>
      <c r="U477" s="404"/>
      <c r="V477" s="114" t="s">
        <v>139</v>
      </c>
      <c r="W477" s="116"/>
      <c r="X477" s="117"/>
      <c r="Y477" s="118"/>
      <c r="Z477" s="119"/>
      <c r="AA477" s="120" t="str">
        <f t="shared" si="454"/>
        <v/>
      </c>
      <c r="AB477" s="121"/>
      <c r="AC477" s="121"/>
      <c r="AD477" s="122" t="str">
        <f t="shared" si="452"/>
        <v/>
      </c>
      <c r="AE477" s="121"/>
      <c r="AF477" s="121"/>
      <c r="AG477" s="121"/>
      <c r="AH477" s="123" t="str">
        <f t="shared" si="654"/>
        <v/>
      </c>
      <c r="AI477" s="122" t="str">
        <f t="shared" si="453"/>
        <v/>
      </c>
      <c r="AJ477" s="387"/>
      <c r="AK477" s="388"/>
      <c r="AL477" s="124" t="str">
        <f t="shared" si="653"/>
        <v/>
      </c>
      <c r="AM477" s="389"/>
      <c r="AN477" s="388"/>
      <c r="AO477" s="384"/>
      <c r="AP477" s="367"/>
      <c r="AQ477" s="125" t="s">
        <v>145</v>
      </c>
      <c r="AR477" s="119"/>
      <c r="AS477" s="119"/>
      <c r="AT477" s="126"/>
      <c r="AU477" s="127"/>
      <c r="AV477" s="371"/>
      <c r="AW477" s="114" t="s">
        <v>139</v>
      </c>
      <c r="AX477" s="128"/>
      <c r="AY477" s="129"/>
      <c r="AZ477" s="130"/>
      <c r="BA477" s="125" t="s">
        <v>145</v>
      </c>
      <c r="BB477" s="128"/>
      <c r="BC477" s="128"/>
      <c r="BD477" s="128"/>
      <c r="BE477" s="373"/>
      <c r="BF477" s="373"/>
      <c r="BG477" s="374"/>
      <c r="BH477" s="131"/>
    </row>
    <row r="478" spans="1:60" s="133" customFormat="1" ht="102.75" customHeight="1" x14ac:dyDescent="0.3">
      <c r="A478" s="430">
        <v>146</v>
      </c>
      <c r="B478" s="379" t="s">
        <v>712</v>
      </c>
      <c r="C478" s="367"/>
      <c r="D478" s="379" t="s">
        <v>231</v>
      </c>
      <c r="E478" s="379" t="s">
        <v>232</v>
      </c>
      <c r="F478" s="427"/>
      <c r="G478" s="367"/>
      <c r="H478" s="516"/>
      <c r="I478" s="498"/>
      <c r="J478" s="114" t="s">
        <v>757</v>
      </c>
      <c r="K478" s="115"/>
      <c r="L478" s="369"/>
      <c r="M478" s="369"/>
      <c r="N478" s="398"/>
      <c r="O478" s="369"/>
      <c r="P478" s="391"/>
      <c r="Q478" s="385"/>
      <c r="R478" s="393"/>
      <c r="S478" s="394"/>
      <c r="T478" s="385"/>
      <c r="U478" s="404"/>
      <c r="V478" s="114" t="s">
        <v>150</v>
      </c>
      <c r="W478" s="116"/>
      <c r="X478" s="117"/>
      <c r="Y478" s="118"/>
      <c r="Z478" s="119"/>
      <c r="AA478" s="120" t="str">
        <f t="shared" si="454"/>
        <v/>
      </c>
      <c r="AB478" s="121"/>
      <c r="AC478" s="121"/>
      <c r="AD478" s="122" t="str">
        <f t="shared" si="452"/>
        <v/>
      </c>
      <c r="AE478" s="121"/>
      <c r="AF478" s="121"/>
      <c r="AG478" s="121"/>
      <c r="AH478" s="123" t="str">
        <f t="shared" si="654"/>
        <v/>
      </c>
      <c r="AI478" s="122" t="str">
        <f t="shared" si="453"/>
        <v/>
      </c>
      <c r="AJ478" s="387"/>
      <c r="AK478" s="388"/>
      <c r="AL478" s="124" t="str">
        <f t="shared" si="653"/>
        <v/>
      </c>
      <c r="AM478" s="389"/>
      <c r="AN478" s="388"/>
      <c r="AO478" s="384"/>
      <c r="AP478" s="367"/>
      <c r="AQ478" s="125" t="s">
        <v>155</v>
      </c>
      <c r="AR478" s="119"/>
      <c r="AS478" s="119"/>
      <c r="AT478" s="126"/>
      <c r="AU478" s="127"/>
      <c r="AV478" s="371"/>
      <c r="AW478" s="114" t="s">
        <v>150</v>
      </c>
      <c r="AX478" s="128"/>
      <c r="AY478" s="129"/>
      <c r="AZ478" s="130"/>
      <c r="BA478" s="125" t="s">
        <v>155</v>
      </c>
      <c r="BB478" s="128"/>
      <c r="BC478" s="128"/>
      <c r="BD478" s="128"/>
      <c r="BE478" s="373"/>
      <c r="BF478" s="373"/>
      <c r="BG478" s="374"/>
      <c r="BH478" s="131"/>
    </row>
    <row r="479" spans="1:60" s="133" customFormat="1" ht="48" customHeight="1" x14ac:dyDescent="0.3">
      <c r="A479" s="431">
        <v>146</v>
      </c>
      <c r="B479" s="380" t="s">
        <v>712</v>
      </c>
      <c r="C479" s="367"/>
      <c r="D479" s="380" t="s">
        <v>231</v>
      </c>
      <c r="E479" s="380" t="s">
        <v>232</v>
      </c>
      <c r="F479" s="427"/>
      <c r="G479" s="367"/>
      <c r="H479" s="516"/>
      <c r="I479" s="499"/>
      <c r="J479" s="114" t="s">
        <v>758</v>
      </c>
      <c r="K479" s="115"/>
      <c r="L479" s="369"/>
      <c r="M479" s="369"/>
      <c r="N479" s="398"/>
      <c r="O479" s="369"/>
      <c r="P479" s="392"/>
      <c r="Q479" s="385"/>
      <c r="R479" s="393"/>
      <c r="S479" s="394"/>
      <c r="T479" s="385"/>
      <c r="U479" s="405"/>
      <c r="V479" s="114" t="s">
        <v>161</v>
      </c>
      <c r="W479" s="116"/>
      <c r="X479" s="117"/>
      <c r="Y479" s="118"/>
      <c r="Z479" s="116"/>
      <c r="AA479" s="120" t="str">
        <f t="shared" si="454"/>
        <v/>
      </c>
      <c r="AB479" s="121"/>
      <c r="AC479" s="121"/>
      <c r="AD479" s="122" t="str">
        <f t="shared" si="452"/>
        <v/>
      </c>
      <c r="AE479" s="121"/>
      <c r="AF479" s="121"/>
      <c r="AG479" s="121"/>
      <c r="AH479" s="123" t="str">
        <f t="shared" si="654"/>
        <v/>
      </c>
      <c r="AI479" s="122" t="str">
        <f t="shared" si="453"/>
        <v/>
      </c>
      <c r="AJ479" s="387"/>
      <c r="AK479" s="388"/>
      <c r="AL479" s="124" t="str">
        <f t="shared" si="653"/>
        <v/>
      </c>
      <c r="AM479" s="389"/>
      <c r="AN479" s="388"/>
      <c r="AO479" s="384"/>
      <c r="AP479" s="367"/>
      <c r="AQ479" s="125" t="s">
        <v>162</v>
      </c>
      <c r="AR479" s="119"/>
      <c r="AS479" s="119"/>
      <c r="AT479" s="126"/>
      <c r="AU479" s="119"/>
      <c r="AV479" s="372"/>
      <c r="AW479" s="114" t="s">
        <v>161</v>
      </c>
      <c r="AX479" s="128"/>
      <c r="AY479" s="129"/>
      <c r="AZ479" s="130"/>
      <c r="BA479" s="125" t="s">
        <v>162</v>
      </c>
      <c r="BB479" s="128"/>
      <c r="BC479" s="128"/>
      <c r="BD479" s="128"/>
      <c r="BE479" s="373"/>
      <c r="BF479" s="373"/>
      <c r="BG479" s="374"/>
      <c r="BH479" s="131"/>
    </row>
    <row r="480" spans="1:60" s="132" customFormat="1" ht="80.099999999999994" customHeight="1" x14ac:dyDescent="0.25">
      <c r="A480" s="429">
        <v>147</v>
      </c>
      <c r="B480" s="378" t="s">
        <v>712</v>
      </c>
      <c r="C480" s="367" t="s">
        <v>713</v>
      </c>
      <c r="D480" s="378" t="s">
        <v>231</v>
      </c>
      <c r="E480" s="378" t="s">
        <v>232</v>
      </c>
      <c r="F480" s="427" t="s">
        <v>714</v>
      </c>
      <c r="G480" s="367" t="s">
        <v>2230</v>
      </c>
      <c r="H480" s="516" t="str">
        <f>IF(B480="Seguridad_Información","Posibilidad de "&amp;C480&amp;"con "&amp;M480&amp;" "&amp;"por"&amp;" "&amp;I480&amp;" "&amp;"debido a"&amp;" "&amp;L480,"Posibilidad de"&amp;" "&amp;M480&amp;" "&amp;"por"&amp;" "&amp;I480&amp;" debido a"&amp;" "&amp;L480)</f>
        <v>Posibilidad de Afectación Económica y Reputacional por solicitar la judicialización de un contrato de arrendamiento, cuando no es procedente debido a falencias en los controles de seguimiento al estado de la cartera y/o procesos jurídicos sobre los activos</v>
      </c>
      <c r="I480" s="369" t="s">
        <v>2231</v>
      </c>
      <c r="J480" s="114" t="s">
        <v>717</v>
      </c>
      <c r="K480" s="115" t="s">
        <v>2232</v>
      </c>
      <c r="L480" s="369" t="s">
        <v>2233</v>
      </c>
      <c r="M480" s="369" t="s">
        <v>763</v>
      </c>
      <c r="N480" s="397" t="s">
        <v>2234</v>
      </c>
      <c r="O480" s="369" t="s">
        <v>765</v>
      </c>
      <c r="P480" s="390" t="str">
        <f>IF(OR($O480=[3]Tabla_Probabilidad!$D$30,$O480=[3]Tabla_Probabilidad!$D$32,$O480=[3]Tabla_Probabilidad!$J$32),"Muy Baja",IF(OR($O480=[3]Tabla_Probabilidad!$E$30,$O480=[3]Tabla_Probabilidad!$E$32,$O480=[3]Tabla_Probabilidad!$K$32),"Baja",IF(OR($O480=[3]Tabla_Probabilidad!$F$30,$O480=[3]Tabla_Probabilidad!$F$32,$O480=[3]Tabla_Probabilidad!$L$32),"Media",IF(OR($O480=[3]Tabla_Probabilidad!$G$30,$O480=[3]Tabla_Probabilidad!$G$32,$O480=[3]Tabla_Probabilidad!$M$32),"Alta",IF(OR($O480=[3]Tabla_Probabilidad!$H$30,$O480=[3]Tabla_Probabilidad!$H$32,$O480=[3]Tabla_Probabilidad!$N$32),"Muy Alta","")))))</f>
        <v>Alta</v>
      </c>
      <c r="Q480" s="385">
        <f t="shared" ref="Q480" si="655">IF(P480="","",IF(P480="Muy Baja",0.2,IF(P480="Baja",0.4,IF(P480="Media",0.6,IF(P480="Alta",0.8,IF(P480="Muy Alta",1,))))))</f>
        <v>0.8</v>
      </c>
      <c r="R480" s="393" t="s">
        <v>787</v>
      </c>
      <c r="S480" s="394" t="str">
        <f>IF(OR($R480=[3]Tabla_Impacto!$D$24,$R480=[3]Tabla_Impacto!$D$27,$R480=[3]Tabla_Impacto!$J$24,$R480=[3]Tabla_Impacto!$P$26,$R480=[3]Tabla_Impacto!$V$26,$R480=[3]Tabla_Impacto!$AB$26),"Leve",IF(OR($R480=[3]Tabla_Impacto!$E$24,$R480=[3]Tabla_Impacto!$E$27,$R480=[3]Tabla_Impacto!$K$24,$R480=[3]Tabla_Impacto!$Q$26,$R480=[3]Tabla_Impacto!$W$26,$R480=[3]Tabla_Impacto!$AC$26),"Menor",IF(OR($R480=[3]Tabla_Impacto!$F$24,$R480=[3]Tabla_Impacto!$F$27,$R480=[3]Tabla_Impacto!$L$24,$R480=[3]Tabla_Impacto!$R$26,$R480=[3]Tabla_Impacto!$X$26,$R480=[3]Tabla_Impacto!$AD$26),"Moderado",IF(OR($R480=[3]Tabla_Impacto!$G$24,$R480=[3]Tabla_Impacto!$G$27,$R480=[3]Tabla_Impacto!$M$24,$R480=[3]Tabla_Impacto!$S$26,$R480=[3]Tabla_Impacto!$Y$26,$R480=[3]Tabla_Impacto!$AE$26),"Mayor",IF(OR($R480=[3]Tabla_Impacto!$H$24,$R480=[3]Tabla_Impacto!$H$27,$R480=[3]Tabla_Impacto!$N$24,$R480=[3]Tabla_Impacto!$T$26,$R480=[3]Tabla_Impacto!$Z$26,$R480=[3]Tabla_Impacto!$AF$26),"Catastrófico","")))))</f>
        <v>Catastrófico</v>
      </c>
      <c r="T480" s="385">
        <f t="shared" ref="T480" si="656">IF(S480="","",IF(S480="Leve",0.2,IF(S480="Menor",0.4,IF(S480="Moderado",0.6,IF(S480="Mayor",0.8,IF(S480="Catastrófico",1,))))))</f>
        <v>1</v>
      </c>
      <c r="U480" s="386" t="str">
        <f t="shared" ref="U480" si="657">IF(OR(AND(P480="Muy Baja",S480="Leve"),AND(P480="Muy Baja",S480="Menor"),AND(P480="Baja",S480="Leve")),"Bajo",IF(OR(AND(P480="Muy baja",S480="Moderado"),AND(P480="Baja",S480="Menor"),AND(P480="Baja",S480="Moderado"),AND(P480="Media",S480="Leve"),AND(P480="Media",S480="Menor"),AND(P480="Media",S480="Moderado"),AND(P480="Alta",S480="Leve"),AND(P480="Alta",S480="Menor")),"Moderado",IF(OR(AND(P480="Muy Baja",S480="Mayor"),AND(P480="Baja",S480="Mayor"),AND(P480="Media",S480="Mayor"),AND(P480="Alta",S480="Moderado"),AND(P480="Alta",S480="Mayor"),AND(P480="Muy Alta",S480="Leve"),AND(P480="Muy Alta",S480="Menor"),AND(P480="Muy Alta",S480="Moderado"),AND(P480="Muy Alta",S480="Mayor")),"Alto",IF(OR(AND(P480="Muy Baja",S480="Catastrófico"),AND(P480="Baja",S480="Catastrófico"),AND(P480="Media",S480="Catastrófico"),AND(P480="Alta",S480="Catastrófico"),AND(P480="Muy Alta",S480="Catastrófico")),"Extremo",""))))</f>
        <v>Extremo</v>
      </c>
      <c r="V480" s="114" t="s">
        <v>91</v>
      </c>
      <c r="W480" s="116" t="s">
        <v>2235</v>
      </c>
      <c r="X480" s="117" t="s">
        <v>2236</v>
      </c>
      <c r="Y480" s="176" t="s">
        <v>2237</v>
      </c>
      <c r="Z480" s="119" t="s">
        <v>311</v>
      </c>
      <c r="AA480" s="120" t="str">
        <f t="shared" si="454"/>
        <v>Probabilidad</v>
      </c>
      <c r="AB480" s="121" t="s">
        <v>740</v>
      </c>
      <c r="AC480" s="121" t="s">
        <v>728</v>
      </c>
      <c r="AD480" s="122" t="str">
        <f t="shared" si="452"/>
        <v>30%</v>
      </c>
      <c r="AE480" s="121" t="s">
        <v>729</v>
      </c>
      <c r="AF480" s="121" t="s">
        <v>730</v>
      </c>
      <c r="AG480" s="121" t="s">
        <v>731</v>
      </c>
      <c r="AH480" s="123">
        <f>IFERROR(IF(AA480="Probabilidad",(Q480-(+Q480*AD480)),IF(AA480="Impacto",Q480,"")),"")</f>
        <v>0.56000000000000005</v>
      </c>
      <c r="AI480" s="122">
        <f t="shared" si="453"/>
        <v>0.56000000000000005</v>
      </c>
      <c r="AJ480" s="387" t="str">
        <f t="shared" ref="AJ480" si="658">IFERROR(IF(AK480="","",IF(AK480&lt;=0.2,"Muy Baja",IF(AK480&lt;=0.4,"Baja",IF(AK480&lt;=0.6,"Media",IF(AK480&lt;=0.8,"Alta","Muy Alta"))))),"")</f>
        <v>Muy Baja</v>
      </c>
      <c r="AK480" s="388">
        <f t="shared" ref="AK480" si="659">IFERROR(LOOKUP(MAX(AI480:AI486)+1,(AI480:AI486)),"")</f>
        <v>0.16464000000000001</v>
      </c>
      <c r="AL480" s="124">
        <f>IFERROR(IF(AA480="Impacto",(T480-(+T480*AD480)),IF(AA480="Probabilidad",T480,"")),"")</f>
        <v>1</v>
      </c>
      <c r="AM480" s="389" t="str">
        <f t="shared" ref="AM480" si="660">IFERROR(IF(AN480="","",IF(AN480&lt;=0.2,"Leve",IF(AN480&lt;=0.4,"Menor",IF(AN480&lt;=0.6,"Moderado",IF(AN480&lt;=0.8,"Mayor","Catastrófico"))))),"")</f>
        <v>Catastrófico</v>
      </c>
      <c r="AN480" s="388">
        <f t="shared" ref="AN480" si="661">IFERROR(LOOKUP(MAX(AL480:AL486)+1,(AL480:AL486)),"")</f>
        <v>1</v>
      </c>
      <c r="AO480" s="384" t="str">
        <f t="shared" ref="AO480" si="662">IFERROR(IF(OR(AND(AJ480="Muy Baja",AM480="Leve"),AND(AJ480="Muy Baja",AM480="Menor"),AND(AJ480="Baja",AM480="Leve")),"Bajo",IF(OR(AND(AJ480="Muy baja",AM480="Moderado"),AND(AJ480="Baja",AM480="Menor"),AND(AJ480="Baja",AM480="Moderado"),AND(AJ480="Media",AM480="Leve"),AND(AJ480="Media",AM480="Menor"),AND(AJ480="Media",AM480="Moderado"),AND(AJ480="Alta",AM480="Leve"),AND(AJ480="Alta",AM480="Menor")),"Moderado",IF(OR(AND(AJ480="Muy Baja",AM480="Mayor"),AND(AJ480="Baja",AM480="Mayor"),AND(AJ480="Media",AM480="Mayor"),AND(AJ480="Alta",AM480="Moderado"),AND(AJ480="Alta",AM480="Mayor"),AND(AJ480="Muy Alta",AM480="Leve"),AND(AJ480="Muy Alta",AM480="Menor"),AND(AJ480="Muy Alta",AM480="Moderado"),AND(AJ480="Muy Alta",AM480="Mayor")),"Alto",IF(OR(AND(AJ480="Muy Baja",AM480="Catastrófico"),AND(AJ480="Baja",AM480="Catastrófico"),AND(AJ480="Media",AM480="Catastrófico"),AND(AJ480="Alta",AM480="Catastrófico"),AND(AJ480="Muy Alta",AM480="Catastrófico")),"Extremo","")))),"")</f>
        <v>Extremo</v>
      </c>
      <c r="AP480" s="367" t="s">
        <v>104</v>
      </c>
      <c r="AQ480" s="125" t="s">
        <v>105</v>
      </c>
      <c r="AR480" s="119" t="s">
        <v>2238</v>
      </c>
      <c r="AS480" s="119" t="s">
        <v>240</v>
      </c>
      <c r="AT480" s="126" t="s">
        <v>747</v>
      </c>
      <c r="AU480" s="127" t="s">
        <v>733</v>
      </c>
      <c r="AV480" s="370" t="s">
        <v>2239</v>
      </c>
      <c r="AW480" s="114" t="s">
        <v>91</v>
      </c>
      <c r="AX480" s="128"/>
      <c r="AY480" s="129" t="s">
        <v>2869</v>
      </c>
      <c r="AZ480" s="130"/>
      <c r="BA480" s="125" t="s">
        <v>105</v>
      </c>
      <c r="BB480" s="128" t="s">
        <v>2866</v>
      </c>
      <c r="BC480" s="299" t="s">
        <v>3443</v>
      </c>
      <c r="BD480" s="299" t="s">
        <v>3444</v>
      </c>
      <c r="BE480" s="373" t="s">
        <v>2891</v>
      </c>
      <c r="BF480" s="374"/>
      <c r="BG480" s="374"/>
      <c r="BH480" s="131"/>
    </row>
    <row r="481" spans="1:1022" s="133" customFormat="1" ht="158.1" customHeight="1" x14ac:dyDescent="0.3">
      <c r="A481" s="430">
        <v>147</v>
      </c>
      <c r="B481" s="379" t="s">
        <v>712</v>
      </c>
      <c r="C481" s="367"/>
      <c r="D481" s="379" t="s">
        <v>231</v>
      </c>
      <c r="E481" s="379" t="s">
        <v>232</v>
      </c>
      <c r="F481" s="427"/>
      <c r="G481" s="367"/>
      <c r="H481" s="516"/>
      <c r="I481" s="369"/>
      <c r="J481" s="114" t="s">
        <v>735</v>
      </c>
      <c r="K481" s="115" t="s">
        <v>2240</v>
      </c>
      <c r="L481" s="369"/>
      <c r="M481" s="369"/>
      <c r="N481" s="398"/>
      <c r="O481" s="369"/>
      <c r="P481" s="391"/>
      <c r="Q481" s="385"/>
      <c r="R481" s="393"/>
      <c r="S481" s="394"/>
      <c r="T481" s="385"/>
      <c r="U481" s="386"/>
      <c r="V481" s="114" t="s">
        <v>112</v>
      </c>
      <c r="W481" s="155" t="s">
        <v>2241</v>
      </c>
      <c r="X481" s="167" t="s">
        <v>2242</v>
      </c>
      <c r="Y481" s="176" t="s">
        <v>2243</v>
      </c>
      <c r="Z481" s="200" t="s">
        <v>240</v>
      </c>
      <c r="AA481" s="120" t="str">
        <f t="shared" si="454"/>
        <v>Probabilidad</v>
      </c>
      <c r="AB481" s="121" t="s">
        <v>740</v>
      </c>
      <c r="AC481" s="121" t="s">
        <v>728</v>
      </c>
      <c r="AD481" s="122" t="str">
        <f t="shared" si="452"/>
        <v>30%</v>
      </c>
      <c r="AE481" s="121" t="s">
        <v>729</v>
      </c>
      <c r="AF481" s="121" t="s">
        <v>730</v>
      </c>
      <c r="AG481" s="121" t="s">
        <v>731</v>
      </c>
      <c r="AH481" s="123">
        <f>IFERROR(IF(AND(AA480="Probabilidad",AA481="Probabilidad"),(AI480-(+AI480*AD481)),IF(AND(AA481="Probabilidad",AA480="Impacto"),(AI480-(+AI480*AD481)),IF(AA481="Impacto",AI480,""))),"")</f>
        <v>0.39200000000000002</v>
      </c>
      <c r="AI481" s="122">
        <f t="shared" si="453"/>
        <v>0.39200000000000002</v>
      </c>
      <c r="AJ481" s="387"/>
      <c r="AK481" s="388"/>
      <c r="AL481" s="124">
        <f t="shared" ref="AL481:AL486" si="663">IFERROR(IF(AND(AA480="Impacto",AA481="Impacto"),(AL480-(+AL480*AD481)),IF(AND(AA481="Impacto",AA480="Probabilidad"),(AL480-(+AL480*AD481)),IF(AA481="Probabilidad",AL480,""))),"")</f>
        <v>1</v>
      </c>
      <c r="AM481" s="389"/>
      <c r="AN481" s="388"/>
      <c r="AO481" s="384"/>
      <c r="AP481" s="367"/>
      <c r="AQ481" s="125" t="s">
        <v>118</v>
      </c>
      <c r="AR481" s="119" t="s">
        <v>94</v>
      </c>
      <c r="AS481" s="119" t="s">
        <v>94</v>
      </c>
      <c r="AT481" s="126" t="s">
        <v>94</v>
      </c>
      <c r="AU481" s="127" t="s">
        <v>94</v>
      </c>
      <c r="AV481" s="371"/>
      <c r="AW481" s="114" t="s">
        <v>112</v>
      </c>
      <c r="AX481" s="264" t="s">
        <v>2866</v>
      </c>
      <c r="AY481" s="265" t="s">
        <v>3828</v>
      </c>
      <c r="AZ481" s="265" t="s">
        <v>3829</v>
      </c>
      <c r="BA481" s="125" t="s">
        <v>118</v>
      </c>
      <c r="BB481" s="128"/>
      <c r="BC481" s="128"/>
      <c r="BD481" s="128"/>
      <c r="BE481" s="373"/>
      <c r="BF481" s="374"/>
      <c r="BG481" s="374"/>
      <c r="BH481" s="131"/>
    </row>
    <row r="482" spans="1:1022" s="133" customFormat="1" ht="113.1" customHeight="1" x14ac:dyDescent="0.3">
      <c r="A482" s="430">
        <v>147</v>
      </c>
      <c r="B482" s="379" t="s">
        <v>712</v>
      </c>
      <c r="C482" s="367"/>
      <c r="D482" s="379" t="s">
        <v>231</v>
      </c>
      <c r="E482" s="379" t="s">
        <v>232</v>
      </c>
      <c r="F482" s="427"/>
      <c r="G482" s="367"/>
      <c r="H482" s="516"/>
      <c r="I482" s="369"/>
      <c r="J482" s="114" t="s">
        <v>741</v>
      </c>
      <c r="K482" s="115" t="s">
        <v>2244</v>
      </c>
      <c r="L482" s="369"/>
      <c r="M482" s="369"/>
      <c r="N482" s="398"/>
      <c r="O482" s="369"/>
      <c r="P482" s="391"/>
      <c r="Q482" s="385"/>
      <c r="R482" s="393"/>
      <c r="S482" s="394"/>
      <c r="T482" s="385"/>
      <c r="U482" s="386"/>
      <c r="V482" s="201" t="s">
        <v>124</v>
      </c>
      <c r="W482" s="155" t="s">
        <v>2245</v>
      </c>
      <c r="X482" s="167" t="s">
        <v>2246</v>
      </c>
      <c r="Y482" s="176" t="s">
        <v>2247</v>
      </c>
      <c r="Z482" s="200" t="s">
        <v>240</v>
      </c>
      <c r="AA482" s="120" t="str">
        <f t="shared" si="454"/>
        <v>Probabilidad</v>
      </c>
      <c r="AB482" s="121" t="s">
        <v>727</v>
      </c>
      <c r="AC482" s="121" t="s">
        <v>728</v>
      </c>
      <c r="AD482" s="122" t="str">
        <f t="shared" si="452"/>
        <v>40%</v>
      </c>
      <c r="AE482" s="121" t="s">
        <v>729</v>
      </c>
      <c r="AF482" s="121" t="s">
        <v>730</v>
      </c>
      <c r="AG482" s="121" t="s">
        <v>731</v>
      </c>
      <c r="AH482" s="123">
        <f t="shared" ref="AH482:AH486" si="664">IFERROR(IF(AND(AA481="Probabilidad",AA482="Probabilidad"),(AI481-(+AI481*AD482)),IF(AND(AA482="Probabilidad",AA481="Impacto"),(AI481-(+AI481*AD482)),IF(AA482="Impacto",AI481,""))),"")</f>
        <v>0.23519999999999999</v>
      </c>
      <c r="AI482" s="122">
        <f t="shared" si="453"/>
        <v>0.23519999999999999</v>
      </c>
      <c r="AJ482" s="387"/>
      <c r="AK482" s="388"/>
      <c r="AL482" s="124">
        <f t="shared" si="663"/>
        <v>1</v>
      </c>
      <c r="AM482" s="389"/>
      <c r="AN482" s="388"/>
      <c r="AO482" s="384"/>
      <c r="AP482" s="367"/>
      <c r="AQ482" s="125" t="s">
        <v>128</v>
      </c>
      <c r="AR482" s="119" t="s">
        <v>2248</v>
      </c>
      <c r="AS482" s="119" t="s">
        <v>311</v>
      </c>
      <c r="AT482" s="126">
        <v>44742</v>
      </c>
      <c r="AU482" s="127" t="s">
        <v>733</v>
      </c>
      <c r="AV482" s="371"/>
      <c r="AW482" s="114" t="s">
        <v>124</v>
      </c>
      <c r="AX482" s="264" t="s">
        <v>2866</v>
      </c>
      <c r="AY482" s="265" t="s">
        <v>3830</v>
      </c>
      <c r="AZ482" s="265" t="s">
        <v>3831</v>
      </c>
      <c r="BA482" s="125" t="s">
        <v>128</v>
      </c>
      <c r="BB482" s="128"/>
      <c r="BC482" s="264" t="s">
        <v>2869</v>
      </c>
      <c r="BD482" s="128"/>
      <c r="BE482" s="373"/>
      <c r="BF482" s="374"/>
      <c r="BG482" s="374"/>
      <c r="BH482" s="131"/>
    </row>
    <row r="483" spans="1:1022" s="133" customFormat="1" ht="134.1" customHeight="1" x14ac:dyDescent="0.3">
      <c r="A483" s="430">
        <v>147</v>
      </c>
      <c r="B483" s="379" t="s">
        <v>712</v>
      </c>
      <c r="C483" s="367"/>
      <c r="D483" s="379" t="s">
        <v>231</v>
      </c>
      <c r="E483" s="379" t="s">
        <v>232</v>
      </c>
      <c r="F483" s="427"/>
      <c r="G483" s="367"/>
      <c r="H483" s="516"/>
      <c r="I483" s="369"/>
      <c r="J483" s="114" t="s">
        <v>749</v>
      </c>
      <c r="K483" s="115" t="s">
        <v>2249</v>
      </c>
      <c r="L483" s="369"/>
      <c r="M483" s="369"/>
      <c r="N483" s="398"/>
      <c r="O483" s="369"/>
      <c r="P483" s="391"/>
      <c r="Q483" s="385"/>
      <c r="R483" s="393"/>
      <c r="S483" s="394"/>
      <c r="T483" s="385"/>
      <c r="U483" s="386"/>
      <c r="V483" s="114" t="s">
        <v>131</v>
      </c>
      <c r="W483" s="116" t="s">
        <v>2250</v>
      </c>
      <c r="X483" s="117" t="s">
        <v>2251</v>
      </c>
      <c r="Y483" s="118" t="s">
        <v>2252</v>
      </c>
      <c r="Z483" s="119" t="s">
        <v>2253</v>
      </c>
      <c r="AA483" s="120" t="str">
        <f t="shared" si="454"/>
        <v>Probabilidad</v>
      </c>
      <c r="AB483" s="121" t="s">
        <v>740</v>
      </c>
      <c r="AC483" s="121" t="s">
        <v>728</v>
      </c>
      <c r="AD483" s="122" t="str">
        <f t="shared" si="452"/>
        <v>30%</v>
      </c>
      <c r="AE483" s="121" t="s">
        <v>729</v>
      </c>
      <c r="AF483" s="121" t="s">
        <v>730</v>
      </c>
      <c r="AG483" s="121" t="s">
        <v>731</v>
      </c>
      <c r="AH483" s="123">
        <f t="shared" si="664"/>
        <v>0.16464000000000001</v>
      </c>
      <c r="AI483" s="122">
        <f t="shared" si="453"/>
        <v>0.16464000000000001</v>
      </c>
      <c r="AJ483" s="387"/>
      <c r="AK483" s="388"/>
      <c r="AL483" s="124">
        <f t="shared" si="663"/>
        <v>1</v>
      </c>
      <c r="AM483" s="389"/>
      <c r="AN483" s="388"/>
      <c r="AO483" s="384"/>
      <c r="AP483" s="367"/>
      <c r="AQ483" s="125" t="s">
        <v>136</v>
      </c>
      <c r="AR483" s="119" t="s">
        <v>2254</v>
      </c>
      <c r="AS483" s="119" t="s">
        <v>2255</v>
      </c>
      <c r="AT483" s="126">
        <v>44834</v>
      </c>
      <c r="AU483" s="127" t="s">
        <v>733</v>
      </c>
      <c r="AV483" s="371"/>
      <c r="AW483" s="114" t="s">
        <v>131</v>
      </c>
      <c r="AX483" s="264" t="s">
        <v>2866</v>
      </c>
      <c r="AY483" s="266" t="s">
        <v>3859</v>
      </c>
      <c r="AZ483" s="265" t="s">
        <v>3409</v>
      </c>
      <c r="BA483" s="125" t="s">
        <v>136</v>
      </c>
      <c r="BB483" s="276" t="s">
        <v>2989</v>
      </c>
      <c r="BC483" s="299" t="s">
        <v>3624</v>
      </c>
      <c r="BD483" s="265" t="s">
        <v>3616</v>
      </c>
      <c r="BE483" s="373"/>
      <c r="BF483" s="374"/>
      <c r="BG483" s="374"/>
      <c r="BH483" s="131"/>
    </row>
    <row r="484" spans="1:1022" s="133" customFormat="1" ht="69.95" customHeight="1" x14ac:dyDescent="0.3">
      <c r="A484" s="430">
        <v>147</v>
      </c>
      <c r="B484" s="379" t="s">
        <v>712</v>
      </c>
      <c r="C484" s="367"/>
      <c r="D484" s="379" t="s">
        <v>231</v>
      </c>
      <c r="E484" s="379" t="s">
        <v>232</v>
      </c>
      <c r="F484" s="427"/>
      <c r="G484" s="367"/>
      <c r="H484" s="516"/>
      <c r="I484" s="369"/>
      <c r="J484" s="114" t="s">
        <v>756</v>
      </c>
      <c r="K484" s="115"/>
      <c r="L484" s="369"/>
      <c r="M484" s="369"/>
      <c r="N484" s="398"/>
      <c r="O484" s="369"/>
      <c r="P484" s="391"/>
      <c r="Q484" s="385"/>
      <c r="R484" s="393"/>
      <c r="S484" s="394"/>
      <c r="T484" s="385"/>
      <c r="U484" s="386"/>
      <c r="V484" s="114" t="s">
        <v>139</v>
      </c>
      <c r="W484" s="116"/>
      <c r="X484" s="117"/>
      <c r="Y484" s="118"/>
      <c r="Z484" s="119"/>
      <c r="AA484" s="120" t="str">
        <f t="shared" si="454"/>
        <v/>
      </c>
      <c r="AB484" s="121"/>
      <c r="AC484" s="121"/>
      <c r="AD484" s="122" t="str">
        <f t="shared" si="452"/>
        <v/>
      </c>
      <c r="AE484" s="121"/>
      <c r="AF484" s="121"/>
      <c r="AG484" s="121"/>
      <c r="AH484" s="123" t="str">
        <f t="shared" si="664"/>
        <v/>
      </c>
      <c r="AI484" s="122" t="str">
        <f t="shared" si="453"/>
        <v/>
      </c>
      <c r="AJ484" s="387"/>
      <c r="AK484" s="388"/>
      <c r="AL484" s="124" t="str">
        <f t="shared" si="663"/>
        <v/>
      </c>
      <c r="AM484" s="389"/>
      <c r="AN484" s="388"/>
      <c r="AO484" s="384"/>
      <c r="AP484" s="367"/>
      <c r="AQ484" s="125" t="s">
        <v>145</v>
      </c>
      <c r="AR484" s="119"/>
      <c r="AS484" s="119"/>
      <c r="AT484" s="126"/>
      <c r="AU484" s="127"/>
      <c r="AV484" s="371"/>
      <c r="AW484" s="114" t="s">
        <v>139</v>
      </c>
      <c r="AX484" s="128"/>
      <c r="AY484" s="129"/>
      <c r="AZ484" s="130"/>
      <c r="BA484" s="125" t="s">
        <v>145</v>
      </c>
      <c r="BB484" s="128"/>
      <c r="BC484" s="128"/>
      <c r="BD484" s="128"/>
      <c r="BE484" s="373"/>
      <c r="BF484" s="374"/>
      <c r="BG484" s="374"/>
      <c r="BH484" s="131"/>
    </row>
    <row r="485" spans="1:1022" s="133" customFormat="1" ht="48" customHeight="1" x14ac:dyDescent="0.3">
      <c r="A485" s="430">
        <v>147</v>
      </c>
      <c r="B485" s="379" t="s">
        <v>712</v>
      </c>
      <c r="C485" s="367"/>
      <c r="D485" s="379" t="s">
        <v>231</v>
      </c>
      <c r="E485" s="379" t="s">
        <v>232</v>
      </c>
      <c r="F485" s="427"/>
      <c r="G485" s="367"/>
      <c r="H485" s="516"/>
      <c r="I485" s="369"/>
      <c r="J485" s="114" t="s">
        <v>757</v>
      </c>
      <c r="K485" s="115"/>
      <c r="L485" s="369"/>
      <c r="M485" s="369"/>
      <c r="N485" s="398"/>
      <c r="O485" s="369"/>
      <c r="P485" s="391"/>
      <c r="Q485" s="385"/>
      <c r="R485" s="393"/>
      <c r="S485" s="394"/>
      <c r="T485" s="385"/>
      <c r="U485" s="386"/>
      <c r="V485" s="114" t="s">
        <v>150</v>
      </c>
      <c r="W485" s="116"/>
      <c r="X485" s="117"/>
      <c r="Y485" s="118"/>
      <c r="Z485" s="116"/>
      <c r="AA485" s="120" t="str">
        <f t="shared" si="454"/>
        <v/>
      </c>
      <c r="AB485" s="121"/>
      <c r="AC485" s="121"/>
      <c r="AD485" s="122" t="str">
        <f t="shared" si="452"/>
        <v/>
      </c>
      <c r="AE485" s="121"/>
      <c r="AF485" s="121"/>
      <c r="AG485" s="121"/>
      <c r="AH485" s="123" t="str">
        <f t="shared" si="664"/>
        <v/>
      </c>
      <c r="AI485" s="122" t="str">
        <f t="shared" si="453"/>
        <v/>
      </c>
      <c r="AJ485" s="387"/>
      <c r="AK485" s="388"/>
      <c r="AL485" s="124" t="str">
        <f t="shared" si="663"/>
        <v/>
      </c>
      <c r="AM485" s="389"/>
      <c r="AN485" s="388"/>
      <c r="AO485" s="384"/>
      <c r="AP485" s="367"/>
      <c r="AQ485" s="125" t="s">
        <v>155</v>
      </c>
      <c r="AR485" s="119"/>
      <c r="AS485" s="119"/>
      <c r="AT485" s="126"/>
      <c r="AU485" s="119"/>
      <c r="AV485" s="371"/>
      <c r="AW485" s="114" t="s">
        <v>150</v>
      </c>
      <c r="AX485" s="128"/>
      <c r="AY485" s="129"/>
      <c r="AZ485" s="130"/>
      <c r="BA485" s="125" t="s">
        <v>155</v>
      </c>
      <c r="BB485" s="128"/>
      <c r="BC485" s="128"/>
      <c r="BD485" s="128"/>
      <c r="BE485" s="373"/>
      <c r="BF485" s="374"/>
      <c r="BG485" s="374"/>
      <c r="BH485" s="131"/>
    </row>
    <row r="486" spans="1:1022" s="133" customFormat="1" ht="48" customHeight="1" x14ac:dyDescent="0.3">
      <c r="A486" s="431">
        <v>147</v>
      </c>
      <c r="B486" s="380" t="s">
        <v>712</v>
      </c>
      <c r="C486" s="367"/>
      <c r="D486" s="380" t="s">
        <v>231</v>
      </c>
      <c r="E486" s="380" t="s">
        <v>232</v>
      </c>
      <c r="F486" s="427"/>
      <c r="G486" s="367"/>
      <c r="H486" s="516"/>
      <c r="I486" s="369"/>
      <c r="J486" s="114" t="s">
        <v>758</v>
      </c>
      <c r="K486" s="115"/>
      <c r="L486" s="369"/>
      <c r="M486" s="369"/>
      <c r="N486" s="398"/>
      <c r="O486" s="369"/>
      <c r="P486" s="392"/>
      <c r="Q486" s="385"/>
      <c r="R486" s="393"/>
      <c r="S486" s="394"/>
      <c r="T486" s="385"/>
      <c r="U486" s="386"/>
      <c r="V486" s="114" t="s">
        <v>161</v>
      </c>
      <c r="W486" s="116"/>
      <c r="X486" s="117"/>
      <c r="Y486" s="118"/>
      <c r="Z486" s="116"/>
      <c r="AA486" s="120" t="str">
        <f t="shared" si="454"/>
        <v/>
      </c>
      <c r="AB486" s="121"/>
      <c r="AC486" s="121"/>
      <c r="AD486" s="122" t="str">
        <f t="shared" si="452"/>
        <v/>
      </c>
      <c r="AE486" s="121"/>
      <c r="AF486" s="121"/>
      <c r="AG486" s="121"/>
      <c r="AH486" s="123" t="str">
        <f t="shared" si="664"/>
        <v/>
      </c>
      <c r="AI486" s="122" t="str">
        <f t="shared" si="453"/>
        <v/>
      </c>
      <c r="AJ486" s="387"/>
      <c r="AK486" s="388"/>
      <c r="AL486" s="124" t="str">
        <f t="shared" si="663"/>
        <v/>
      </c>
      <c r="AM486" s="389"/>
      <c r="AN486" s="388"/>
      <c r="AO486" s="384"/>
      <c r="AP486" s="367"/>
      <c r="AQ486" s="125" t="s">
        <v>162</v>
      </c>
      <c r="AR486" s="119"/>
      <c r="AS486" s="119"/>
      <c r="AT486" s="126"/>
      <c r="AU486" s="119"/>
      <c r="AV486" s="372"/>
      <c r="AW486" s="114" t="s">
        <v>161</v>
      </c>
      <c r="AX486" s="128"/>
      <c r="AY486" s="129"/>
      <c r="AZ486" s="130"/>
      <c r="BA486" s="125" t="s">
        <v>162</v>
      </c>
      <c r="BB486" s="128"/>
      <c r="BC486" s="128"/>
      <c r="BD486" s="128"/>
      <c r="BE486" s="373"/>
      <c r="BF486" s="374"/>
      <c r="BG486" s="374"/>
      <c r="BH486" s="131"/>
    </row>
    <row r="487" spans="1:1022" s="144" customFormat="1" ht="69.95" customHeight="1" x14ac:dyDescent="0.25">
      <c r="A487" s="375">
        <v>148</v>
      </c>
      <c r="B487" s="432" t="s">
        <v>712</v>
      </c>
      <c r="C487" s="432" t="s">
        <v>713</v>
      </c>
      <c r="D487" s="432" t="s">
        <v>231</v>
      </c>
      <c r="E487" s="432" t="s">
        <v>232</v>
      </c>
      <c r="F487" s="427" t="s">
        <v>714</v>
      </c>
      <c r="G487" s="367" t="s">
        <v>2256</v>
      </c>
      <c r="H487" s="368" t="str">
        <f>IF(B487="Seguridad_Información","Posibilidad de "&amp;C487&amp;"con "&amp;M487&amp;" "&amp;"por"&amp;" "&amp;I487&amp;" "&amp;"debido a"&amp;" "&amp;L487,"Posibilidad de"&amp;" "&amp;M487&amp;" "&amp;"por"&amp;" "&amp;I487&amp;" debido a"&amp;" "&amp;L487)</f>
        <v>Posibilidad de Afectación Económica y Reputacional por daño o deterioro de los activos del proyecto FARC en su almacenamiento  debido a la manipulación inadecuada de los bienes y/o condiciones de almacenamiento inapropiadas</v>
      </c>
      <c r="I487" s="369" t="s">
        <v>2257</v>
      </c>
      <c r="J487" s="136" t="s">
        <v>717</v>
      </c>
      <c r="K487" s="115" t="s">
        <v>2258</v>
      </c>
      <c r="L487" s="369" t="s">
        <v>2259</v>
      </c>
      <c r="M487" s="425" t="s">
        <v>763</v>
      </c>
      <c r="N487" s="373" t="s">
        <v>2260</v>
      </c>
      <c r="O487" s="369" t="s">
        <v>1080</v>
      </c>
      <c r="P487" s="390" t="str">
        <f>IF(OR($O487=[3]Tabla_Probabilidad!$D$30,$O487=[3]Tabla_Probabilidad!$D$32,$O487=[3]Tabla_Probabilidad!$J$32),"Muy Baja",IF(OR($O487=[3]Tabla_Probabilidad!$E$30,$O487=[3]Tabla_Probabilidad!$E$32,$O487=[3]Tabla_Probabilidad!$K$32),"Baja",IF(OR($O487=[3]Tabla_Probabilidad!$F$30,$O487=[3]Tabla_Probabilidad!$F$32,$O487=[3]Tabla_Probabilidad!$L$32),"Media",IF(OR($O487=[3]Tabla_Probabilidad!$G$30,$O487=[3]Tabla_Probabilidad!$G$32,$O487=[3]Tabla_Probabilidad!$M$32),"Alta",IF(OR($O487=[3]Tabla_Probabilidad!$H$30,$O487=[3]Tabla_Probabilidad!$H$32,$O487=[3]Tabla_Probabilidad!$N$32),"Muy Alta","")))))</f>
        <v>Baja</v>
      </c>
      <c r="Q487" s="385">
        <f t="shared" ref="Q487" si="665">IF(P487="","",IF(P487="Muy Baja",0.2,IF(P487="Baja",0.4,IF(P487="Media",0.6,IF(P487="Alta",0.8,IF(P487="Muy Alta",1,))))))</f>
        <v>0.4</v>
      </c>
      <c r="R487" s="393" t="s">
        <v>723</v>
      </c>
      <c r="S487" s="394" t="str">
        <f>IF(OR($R487=[3]Tabla_Impacto!$D$24,$R487=[3]Tabla_Impacto!$D$27,$R487=[3]Tabla_Impacto!$J$24,$R487=[3]Tabla_Impacto!$P$26,$R487=[3]Tabla_Impacto!$V$26,$R487=[3]Tabla_Impacto!$AB$26),"Leve",IF(OR($R487=[3]Tabla_Impacto!$E$24,$R487=[3]Tabla_Impacto!$E$27,$R487=[3]Tabla_Impacto!$K$24,$R487=[3]Tabla_Impacto!$Q$26,$R487=[3]Tabla_Impacto!$W$26,$R487=[3]Tabla_Impacto!$AC$26),"Menor",IF(OR($R487=[3]Tabla_Impacto!$F$24,$R487=[3]Tabla_Impacto!$F$27,$R487=[3]Tabla_Impacto!$L$24,$R487=[3]Tabla_Impacto!$R$26,$R487=[3]Tabla_Impacto!$X$26,$R487=[3]Tabla_Impacto!$AD$26),"Moderado",IF(OR($R487=[3]Tabla_Impacto!$G$24,$R487=[3]Tabla_Impacto!$G$27,$R487=[3]Tabla_Impacto!$M$24,$R487=[3]Tabla_Impacto!$S$26,$R487=[3]Tabla_Impacto!$Y$26,$R487=[3]Tabla_Impacto!$AE$26),"Mayor",IF(OR($R487=[3]Tabla_Impacto!$H$24,$R487=[3]Tabla_Impacto!$H$27,$R487=[3]Tabla_Impacto!$N$24,$R487=[3]Tabla_Impacto!$T$26,$R487=[3]Tabla_Impacto!$Z$26,$R487=[3]Tabla_Impacto!$AF$26),"Catastrófico","")))))</f>
        <v>Moderado</v>
      </c>
      <c r="T487" s="385">
        <f t="shared" ref="T487" si="666">IF(S487="","",IF(S487="Leve",0.2,IF(S487="Menor",0.4,IF(S487="Moderado",0.6,IF(S487="Mayor",0.8,IF(S487="Catastrófico",1,))))))</f>
        <v>0.6</v>
      </c>
      <c r="U487" s="403" t="str">
        <f t="shared" ref="U487" si="667">IF(OR(AND(P487="Muy Baja",S487="Leve"),AND(P487="Muy Baja",S487="Menor"),AND(P487="Baja",S487="Leve")),"Bajo",IF(OR(AND(P487="Muy baja",S487="Moderado"),AND(P487="Baja",S487="Menor"),AND(P487="Baja",S487="Moderado"),AND(P487="Media",S487="Leve"),AND(P487="Media",S487="Menor"),AND(P487="Media",S487="Moderado"),AND(P487="Alta",S487="Leve"),AND(P487="Alta",S487="Menor")),"Moderado",IF(OR(AND(P487="Muy Baja",S487="Mayor"),AND(P487="Baja",S487="Mayor"),AND(P487="Media",S487="Mayor"),AND(P487="Alta",S487="Moderado"),AND(P487="Alta",S487="Mayor"),AND(P487="Muy Alta",S487="Leve"),AND(P487="Muy Alta",S487="Menor"),AND(P487="Muy Alta",S487="Moderado"),AND(P487="Muy Alta",S487="Mayor")),"Alto",IF(OR(AND(P487="Muy Baja",S487="Catastrófico"),AND(P487="Baja",S487="Catastrófico"),AND(P487="Media",S487="Catastrófico"),AND(P487="Alta",S487="Catastrófico"),AND(P487="Muy Alta",S487="Catastrófico")),"Extremo",""))))</f>
        <v>Moderado</v>
      </c>
      <c r="V487" s="136" t="s">
        <v>91</v>
      </c>
      <c r="W487" s="116" t="s">
        <v>2261</v>
      </c>
      <c r="X487" s="117" t="s">
        <v>2262</v>
      </c>
      <c r="Y487" s="119" t="s">
        <v>94</v>
      </c>
      <c r="Z487" s="119" t="s">
        <v>2166</v>
      </c>
      <c r="AA487" s="120" t="str">
        <f t="shared" si="454"/>
        <v>Probabilidad</v>
      </c>
      <c r="AB487" s="121" t="s">
        <v>727</v>
      </c>
      <c r="AC487" s="121" t="s">
        <v>728</v>
      </c>
      <c r="AD487" s="122" t="str">
        <f t="shared" si="452"/>
        <v>40%</v>
      </c>
      <c r="AE487" s="121" t="s">
        <v>954</v>
      </c>
      <c r="AF487" s="121" t="s">
        <v>730</v>
      </c>
      <c r="AG487" s="121" t="s">
        <v>731</v>
      </c>
      <c r="AH487" s="123">
        <f>IFERROR(IF(AA487="Probabilidad",(Q487-(+Q487*AD487)),IF(AA487="Impacto",Q487,"")),"")</f>
        <v>0.24</v>
      </c>
      <c r="AI487" s="122">
        <f t="shared" si="453"/>
        <v>0.24</v>
      </c>
      <c r="AJ487" s="387" t="str">
        <f t="shared" ref="AJ487" si="668">IFERROR(IF(AK487="","",IF(AK487&lt;=0.2,"Muy Baja",IF(AK487&lt;=0.4,"Baja",IF(AK487&lt;=0.6,"Media",IF(AK487&lt;=0.8,"Alta","Muy Alta"))))),"")</f>
        <v>Muy Baja</v>
      </c>
      <c r="AK487" s="388">
        <f t="shared" ref="AK487" si="669">IFERROR(LOOKUP(MAX(AI487:AI493)+1,(AI487:AI493)),"")</f>
        <v>0.11759999999999998</v>
      </c>
      <c r="AL487" s="124">
        <f>IFERROR(IF(AA487="Impacto",(T487-(+T487*AD487)),IF(AA487="Probabilidad",T487,"")),"")</f>
        <v>0.6</v>
      </c>
      <c r="AM487" s="389" t="str">
        <f t="shared" ref="AM487" si="670">IFERROR(IF(AN487="","",IF(AN487&lt;=0.2,"Leve",IF(AN487&lt;=0.4,"Menor",IF(AN487&lt;=0.6,"Moderado",IF(AN487&lt;=0.8,"Mayor","Catastrófico"))))),"")</f>
        <v>Moderado</v>
      </c>
      <c r="AN487" s="388">
        <f t="shared" ref="AN487" si="671">IFERROR(LOOKUP(MAX(AL487:AL493)+1,(AL487:AL493)),"")</f>
        <v>0.6</v>
      </c>
      <c r="AO487" s="384" t="str">
        <f t="shared" ref="AO487" si="672">IFERROR(IF(OR(AND(AJ487="Muy Baja",AM487="Leve"),AND(AJ487="Muy Baja",AM487="Menor"),AND(AJ487="Baja",AM487="Leve")),"Bajo",IF(OR(AND(AJ487="Muy baja",AM487="Moderado"),AND(AJ487="Baja",AM487="Menor"),AND(AJ487="Baja",AM487="Moderado"),AND(AJ487="Media",AM487="Leve"),AND(AJ487="Media",AM487="Menor"),AND(AJ487="Media",AM487="Moderado"),AND(AJ487="Alta",AM487="Leve"),AND(AJ487="Alta",AM487="Menor")),"Moderado",IF(OR(AND(AJ487="Muy Baja",AM487="Mayor"),AND(AJ487="Baja",AM487="Mayor"),AND(AJ487="Media",AM487="Mayor"),AND(AJ487="Alta",AM487="Moderado"),AND(AJ487="Alta",AM487="Mayor"),AND(AJ487="Muy Alta",AM487="Leve"),AND(AJ487="Muy Alta",AM487="Menor"),AND(AJ487="Muy Alta",AM487="Moderado"),AND(AJ487="Muy Alta",AM487="Mayor")),"Alto",IF(OR(AND(AJ487="Muy Baja",AM487="Catastrófico"),AND(AJ487="Baja",AM487="Catastrófico"),AND(AJ487="Media",AM487="Catastrófico"),AND(AJ487="Alta",AM487="Catastrófico"),AND(AJ487="Muy Alta",AM487="Catastrófico")),"Extremo","")))),"")</f>
        <v>Moderado</v>
      </c>
      <c r="AP487" s="367" t="s">
        <v>104</v>
      </c>
      <c r="AQ487" s="120" t="s">
        <v>105</v>
      </c>
      <c r="AR487" s="119" t="s">
        <v>2263</v>
      </c>
      <c r="AS487" s="119" t="s">
        <v>2168</v>
      </c>
      <c r="AT487" s="135" t="s">
        <v>747</v>
      </c>
      <c r="AU487" s="127" t="s">
        <v>733</v>
      </c>
      <c r="AV487" s="370" t="s">
        <v>2264</v>
      </c>
      <c r="AW487" s="142" t="s">
        <v>91</v>
      </c>
      <c r="AX487" s="276" t="s">
        <v>2866</v>
      </c>
      <c r="AY487" s="277" t="s">
        <v>3793</v>
      </c>
      <c r="AZ487" s="277" t="s">
        <v>3794</v>
      </c>
      <c r="BA487" s="143" t="s">
        <v>105</v>
      </c>
      <c r="BB487" s="276" t="s">
        <v>2866</v>
      </c>
      <c r="BC487" s="277" t="s">
        <v>3797</v>
      </c>
      <c r="BD487" s="316" t="s">
        <v>3794</v>
      </c>
      <c r="BE487" s="421" t="s">
        <v>2891</v>
      </c>
      <c r="BF487" s="509" t="s">
        <v>2892</v>
      </c>
      <c r="BG487" s="509" t="s">
        <v>2892</v>
      </c>
      <c r="BH487" s="131"/>
      <c r="BI487" s="90"/>
      <c r="BJ487" s="90"/>
      <c r="BK487" s="90"/>
      <c r="BL487" s="90"/>
      <c r="BM487" s="90"/>
      <c r="BN487" s="90"/>
      <c r="BO487" s="90"/>
      <c r="BP487" s="90"/>
      <c r="BQ487" s="90"/>
      <c r="BR487" s="90"/>
      <c r="BS487" s="90"/>
      <c r="BT487" s="90"/>
      <c r="BU487" s="90"/>
      <c r="BV487" s="90"/>
      <c r="BW487" s="90"/>
      <c r="BX487" s="90"/>
      <c r="BY487" s="90"/>
      <c r="BZ487" s="90"/>
      <c r="CA487" s="90"/>
      <c r="CB487" s="90"/>
      <c r="CC487" s="90"/>
      <c r="CD487" s="90"/>
      <c r="CE487" s="90"/>
      <c r="CF487" s="90"/>
      <c r="CG487" s="90"/>
      <c r="CH487" s="90"/>
      <c r="CI487" s="90"/>
      <c r="CJ487" s="90"/>
      <c r="CK487" s="90"/>
      <c r="CL487" s="90"/>
      <c r="CM487" s="90"/>
      <c r="CN487" s="90"/>
      <c r="CO487" s="90"/>
      <c r="CP487" s="90"/>
      <c r="CQ487" s="90"/>
      <c r="CR487" s="90"/>
      <c r="CS487" s="90"/>
      <c r="CT487" s="90"/>
      <c r="CU487" s="90"/>
      <c r="CV487" s="90"/>
      <c r="CW487" s="90"/>
      <c r="CX487" s="90"/>
      <c r="CY487" s="90"/>
      <c r="CZ487" s="90"/>
      <c r="DA487" s="90"/>
      <c r="DB487" s="90"/>
      <c r="DC487" s="90"/>
      <c r="DD487" s="90"/>
      <c r="DE487" s="90"/>
      <c r="DF487" s="90"/>
      <c r="DG487" s="90"/>
      <c r="DH487" s="90"/>
      <c r="DI487" s="90"/>
      <c r="DJ487" s="90"/>
      <c r="DK487" s="90"/>
      <c r="DL487" s="90"/>
      <c r="DM487" s="90"/>
      <c r="DN487" s="90"/>
      <c r="DO487" s="90"/>
      <c r="DP487" s="90"/>
      <c r="DQ487" s="90"/>
      <c r="DR487" s="90"/>
      <c r="DS487" s="90"/>
      <c r="DT487" s="90"/>
      <c r="DU487" s="90"/>
      <c r="DV487" s="90"/>
      <c r="DW487" s="90"/>
      <c r="DX487" s="90"/>
      <c r="DY487" s="90"/>
      <c r="DZ487" s="90"/>
      <c r="EA487" s="90"/>
      <c r="EB487" s="90"/>
      <c r="EC487" s="90"/>
      <c r="ED487" s="90"/>
      <c r="EE487" s="90"/>
      <c r="EF487" s="90"/>
      <c r="EG487" s="90"/>
      <c r="EH487" s="90"/>
      <c r="EI487" s="90"/>
      <c r="EJ487" s="90"/>
      <c r="EK487" s="90"/>
      <c r="EL487" s="90"/>
      <c r="EM487" s="90"/>
      <c r="EN487" s="90"/>
      <c r="EO487" s="90"/>
      <c r="EP487" s="90"/>
      <c r="EQ487" s="90"/>
      <c r="ER487" s="90"/>
      <c r="ES487" s="90"/>
      <c r="ET487" s="90"/>
      <c r="EU487" s="90"/>
      <c r="EV487" s="90"/>
      <c r="EW487" s="90"/>
      <c r="EX487" s="90"/>
      <c r="EY487" s="90"/>
      <c r="EZ487" s="90"/>
      <c r="FA487" s="90"/>
      <c r="FB487" s="90"/>
      <c r="FC487" s="90"/>
      <c r="FD487" s="90"/>
      <c r="FE487" s="90"/>
      <c r="FF487" s="90"/>
      <c r="FG487" s="90"/>
      <c r="FH487" s="90"/>
      <c r="FI487" s="90"/>
      <c r="FJ487" s="90"/>
      <c r="FK487" s="90"/>
      <c r="FL487" s="90"/>
      <c r="FM487" s="90"/>
      <c r="FN487" s="90"/>
      <c r="FO487" s="90"/>
      <c r="FP487" s="90"/>
      <c r="FQ487" s="90"/>
      <c r="FR487" s="90"/>
      <c r="FS487" s="90"/>
      <c r="FT487" s="90"/>
      <c r="FU487" s="90"/>
      <c r="FV487" s="90"/>
      <c r="FW487" s="90"/>
      <c r="FX487" s="90"/>
      <c r="FY487" s="90"/>
      <c r="FZ487" s="90"/>
      <c r="GA487" s="90"/>
      <c r="GB487" s="90"/>
      <c r="GC487" s="90"/>
      <c r="GD487" s="90"/>
      <c r="GE487" s="90"/>
      <c r="GF487" s="90"/>
      <c r="GG487" s="90"/>
      <c r="GH487" s="90"/>
      <c r="GI487" s="90"/>
      <c r="GJ487" s="90"/>
      <c r="GK487" s="90"/>
      <c r="GL487" s="90"/>
      <c r="GM487" s="90"/>
      <c r="GN487" s="90"/>
      <c r="GO487" s="90"/>
      <c r="GP487" s="90"/>
      <c r="GQ487" s="90"/>
      <c r="GR487" s="90"/>
      <c r="GS487" s="90"/>
      <c r="GT487" s="90"/>
      <c r="GU487" s="90"/>
      <c r="GV487" s="90"/>
      <c r="GW487" s="90"/>
      <c r="GX487" s="90"/>
      <c r="GY487" s="90"/>
      <c r="GZ487" s="90"/>
      <c r="HA487" s="90"/>
      <c r="HB487" s="90"/>
      <c r="HC487" s="90"/>
      <c r="HD487" s="90"/>
      <c r="HE487" s="90"/>
      <c r="HF487" s="90"/>
      <c r="HG487" s="90"/>
      <c r="HH487" s="90"/>
      <c r="HI487" s="90"/>
      <c r="HJ487" s="90"/>
      <c r="HK487" s="90"/>
      <c r="HL487" s="90"/>
      <c r="HM487" s="90"/>
      <c r="HN487" s="90"/>
      <c r="HO487" s="90"/>
      <c r="HP487" s="90"/>
      <c r="HQ487" s="90"/>
      <c r="HR487" s="90"/>
      <c r="HS487" s="90"/>
      <c r="HT487" s="90"/>
      <c r="HU487" s="90"/>
      <c r="HV487" s="90"/>
      <c r="HW487" s="90"/>
      <c r="HX487" s="90"/>
      <c r="HY487" s="90"/>
      <c r="HZ487" s="90"/>
      <c r="IA487" s="90"/>
      <c r="IB487" s="90"/>
      <c r="IC487" s="90"/>
      <c r="ID487" s="90"/>
      <c r="IE487" s="90"/>
      <c r="IF487" s="90"/>
      <c r="IG487" s="90"/>
      <c r="IH487" s="90"/>
      <c r="II487" s="90"/>
      <c r="IJ487" s="90"/>
      <c r="IK487" s="90"/>
      <c r="IL487" s="90"/>
      <c r="IM487" s="90"/>
      <c r="IN487" s="90"/>
      <c r="IO487" s="90"/>
      <c r="IP487" s="90"/>
      <c r="IQ487" s="90"/>
      <c r="IR487" s="90"/>
      <c r="IS487" s="90"/>
      <c r="IT487" s="90"/>
      <c r="IU487" s="90"/>
      <c r="IV487" s="90"/>
      <c r="IW487" s="90"/>
      <c r="IX487" s="90"/>
      <c r="IY487" s="90"/>
      <c r="IZ487" s="90"/>
      <c r="JA487" s="90"/>
      <c r="JB487" s="90"/>
      <c r="JC487" s="90"/>
      <c r="JD487" s="90"/>
      <c r="JE487" s="90"/>
      <c r="JF487" s="90"/>
      <c r="JG487" s="90"/>
      <c r="JH487" s="90"/>
      <c r="JI487" s="90"/>
      <c r="JJ487" s="90"/>
      <c r="JK487" s="90"/>
      <c r="JL487" s="90"/>
      <c r="JM487" s="90"/>
      <c r="JN487" s="90"/>
      <c r="JO487" s="90"/>
      <c r="JP487" s="90"/>
      <c r="JQ487" s="90"/>
      <c r="JR487" s="90"/>
      <c r="JS487" s="90"/>
      <c r="JT487" s="90"/>
      <c r="JU487" s="90"/>
      <c r="JV487" s="90"/>
      <c r="JW487" s="90"/>
      <c r="JX487" s="90"/>
      <c r="JY487" s="90"/>
      <c r="JZ487" s="90"/>
      <c r="KA487" s="90"/>
      <c r="KB487" s="90"/>
      <c r="KC487" s="90"/>
      <c r="KD487" s="90"/>
      <c r="KE487" s="90"/>
      <c r="KF487" s="90"/>
      <c r="KG487" s="90"/>
      <c r="KH487" s="90"/>
      <c r="KI487" s="90"/>
      <c r="KJ487" s="90"/>
      <c r="KK487" s="90"/>
      <c r="KL487" s="90"/>
      <c r="KM487" s="90"/>
      <c r="KN487" s="90"/>
      <c r="KO487" s="90"/>
      <c r="KP487" s="90"/>
      <c r="KQ487" s="90"/>
      <c r="KR487" s="90"/>
      <c r="KS487" s="90"/>
      <c r="KT487" s="90"/>
      <c r="KU487" s="90"/>
      <c r="KV487" s="90"/>
      <c r="KW487" s="90"/>
      <c r="KX487" s="90"/>
      <c r="KY487" s="90"/>
      <c r="KZ487" s="90"/>
      <c r="LA487" s="90"/>
      <c r="LB487" s="90"/>
      <c r="LC487" s="90"/>
      <c r="LD487" s="90"/>
      <c r="LE487" s="90"/>
      <c r="LF487" s="90"/>
      <c r="LG487" s="90"/>
      <c r="LH487" s="90"/>
      <c r="LI487" s="90"/>
      <c r="LJ487" s="90"/>
      <c r="LK487" s="90"/>
      <c r="LL487" s="90"/>
      <c r="LM487" s="90"/>
      <c r="LN487" s="90"/>
      <c r="LO487" s="90"/>
      <c r="LP487" s="90"/>
      <c r="LQ487" s="90"/>
      <c r="LR487" s="90"/>
      <c r="LS487" s="90"/>
      <c r="LT487" s="90"/>
      <c r="LU487" s="90"/>
      <c r="LV487" s="90"/>
      <c r="LW487" s="90"/>
      <c r="LX487" s="90"/>
      <c r="LY487" s="90"/>
      <c r="LZ487" s="90"/>
      <c r="MA487" s="90"/>
      <c r="MB487" s="90"/>
      <c r="MC487" s="90"/>
      <c r="MD487" s="90"/>
      <c r="ME487" s="90"/>
      <c r="MF487" s="90"/>
      <c r="MG487" s="90"/>
      <c r="MH487" s="90"/>
      <c r="MI487" s="90"/>
      <c r="MJ487" s="90"/>
      <c r="MK487" s="90"/>
      <c r="ML487" s="90"/>
      <c r="MM487" s="90"/>
      <c r="MN487" s="90"/>
      <c r="MO487" s="90"/>
      <c r="MP487" s="90"/>
      <c r="MQ487" s="90"/>
      <c r="MR487" s="90"/>
      <c r="MS487" s="90"/>
      <c r="MT487" s="90"/>
      <c r="MU487" s="90"/>
      <c r="MV487" s="90"/>
      <c r="MW487" s="90"/>
      <c r="MX487" s="90"/>
      <c r="MY487" s="90"/>
      <c r="MZ487" s="90"/>
      <c r="NA487" s="90"/>
      <c r="NB487" s="90"/>
      <c r="NC487" s="90"/>
      <c r="ND487" s="90"/>
      <c r="NE487" s="90"/>
      <c r="NF487" s="90"/>
      <c r="NG487" s="90"/>
      <c r="NH487" s="90"/>
      <c r="NI487" s="90"/>
      <c r="NJ487" s="90"/>
      <c r="NK487" s="90"/>
      <c r="NL487" s="90"/>
      <c r="NM487" s="90"/>
      <c r="NN487" s="90"/>
      <c r="NO487" s="90"/>
      <c r="NP487" s="90"/>
      <c r="NQ487" s="90"/>
      <c r="NR487" s="90"/>
      <c r="NS487" s="90"/>
      <c r="NT487" s="90"/>
      <c r="NU487" s="90"/>
      <c r="NV487" s="90"/>
      <c r="NW487" s="90"/>
      <c r="NX487" s="90"/>
      <c r="NY487" s="90"/>
      <c r="NZ487" s="90"/>
      <c r="OA487" s="90"/>
      <c r="OB487" s="90"/>
      <c r="OC487" s="90"/>
      <c r="OD487" s="90"/>
      <c r="OE487" s="90"/>
      <c r="OF487" s="90"/>
      <c r="OG487" s="90"/>
      <c r="OH487" s="90"/>
      <c r="OI487" s="90"/>
      <c r="OJ487" s="90"/>
      <c r="OK487" s="90"/>
      <c r="OL487" s="90"/>
      <c r="OM487" s="90"/>
      <c r="ON487" s="90"/>
      <c r="OO487" s="90"/>
      <c r="OP487" s="90"/>
      <c r="OQ487" s="90"/>
      <c r="OR487" s="90"/>
      <c r="OS487" s="90"/>
      <c r="OT487" s="90"/>
      <c r="OU487" s="90"/>
      <c r="OV487" s="90"/>
      <c r="OW487" s="90"/>
      <c r="OX487" s="90"/>
      <c r="OY487" s="90"/>
      <c r="OZ487" s="90"/>
      <c r="PA487" s="90"/>
      <c r="PB487" s="90"/>
      <c r="PC487" s="90"/>
      <c r="PD487" s="90"/>
      <c r="PE487" s="90"/>
      <c r="PF487" s="90"/>
      <c r="PG487" s="90"/>
      <c r="PH487" s="90"/>
      <c r="PI487" s="90"/>
      <c r="PJ487" s="90"/>
      <c r="PK487" s="90"/>
      <c r="PL487" s="90"/>
      <c r="PM487" s="90"/>
      <c r="PN487" s="90"/>
      <c r="PO487" s="90"/>
      <c r="PP487" s="90"/>
      <c r="PQ487" s="90"/>
      <c r="PR487" s="90"/>
      <c r="PS487" s="90"/>
      <c r="PT487" s="90"/>
      <c r="PU487" s="90"/>
      <c r="PV487" s="90"/>
      <c r="PW487" s="90"/>
      <c r="PX487" s="90"/>
      <c r="PY487" s="90"/>
      <c r="PZ487" s="90"/>
      <c r="QA487" s="90"/>
      <c r="QB487" s="90"/>
      <c r="QC487" s="90"/>
      <c r="QD487" s="90"/>
      <c r="QE487" s="90"/>
      <c r="QF487" s="90"/>
      <c r="QG487" s="90"/>
      <c r="QH487" s="90"/>
      <c r="QI487" s="90"/>
      <c r="QJ487" s="90"/>
      <c r="QK487" s="90"/>
      <c r="QL487" s="90"/>
      <c r="QM487" s="90"/>
      <c r="QN487" s="90"/>
      <c r="QO487" s="90"/>
      <c r="QP487" s="90"/>
      <c r="QQ487" s="90"/>
      <c r="QR487" s="90"/>
      <c r="QS487" s="90"/>
      <c r="QT487" s="90"/>
      <c r="QU487" s="90"/>
      <c r="QV487" s="90"/>
      <c r="QW487" s="90"/>
      <c r="QX487" s="90"/>
      <c r="QY487" s="90"/>
      <c r="QZ487" s="90"/>
      <c r="RA487" s="90"/>
      <c r="RB487" s="90"/>
      <c r="RC487" s="90"/>
      <c r="RD487" s="90"/>
      <c r="RE487" s="90"/>
      <c r="RF487" s="90"/>
      <c r="RG487" s="90"/>
      <c r="RH487" s="90"/>
      <c r="RI487" s="90"/>
      <c r="RJ487" s="90"/>
      <c r="RK487" s="90"/>
      <c r="RL487" s="90"/>
      <c r="RM487" s="90"/>
      <c r="RN487" s="90"/>
      <c r="RO487" s="90"/>
      <c r="RP487" s="90"/>
      <c r="RQ487" s="90"/>
      <c r="RR487" s="90"/>
      <c r="RS487" s="90"/>
      <c r="RT487" s="90"/>
      <c r="RU487" s="90"/>
      <c r="RV487" s="90"/>
      <c r="RW487" s="90"/>
      <c r="RX487" s="90"/>
      <c r="RY487" s="90"/>
      <c r="RZ487" s="90"/>
      <c r="SA487" s="90"/>
      <c r="SB487" s="90"/>
      <c r="SC487" s="90"/>
      <c r="SD487" s="90"/>
      <c r="SE487" s="90"/>
      <c r="SF487" s="90"/>
      <c r="SG487" s="90"/>
      <c r="SH487" s="90"/>
      <c r="SI487" s="90"/>
      <c r="SJ487" s="90"/>
      <c r="SK487" s="90"/>
      <c r="SL487" s="90"/>
      <c r="SM487" s="90"/>
      <c r="SN487" s="90"/>
      <c r="SO487" s="90"/>
      <c r="SP487" s="90"/>
      <c r="SQ487" s="90"/>
      <c r="SR487" s="90"/>
      <c r="SS487" s="90"/>
      <c r="ST487" s="90"/>
      <c r="SU487" s="90"/>
      <c r="SV487" s="90"/>
      <c r="SW487" s="90"/>
      <c r="SX487" s="90"/>
      <c r="SY487" s="90"/>
      <c r="SZ487" s="90"/>
      <c r="TA487" s="90"/>
      <c r="TB487" s="90"/>
      <c r="TC487" s="90"/>
      <c r="TD487" s="90"/>
      <c r="TE487" s="90"/>
      <c r="TF487" s="90"/>
      <c r="TG487" s="90"/>
      <c r="TH487" s="90"/>
      <c r="TI487" s="90"/>
      <c r="TJ487" s="90"/>
      <c r="TK487" s="90"/>
      <c r="TL487" s="90"/>
      <c r="TM487" s="90"/>
      <c r="TN487" s="90"/>
      <c r="TO487" s="90"/>
      <c r="TP487" s="90"/>
      <c r="TQ487" s="90"/>
      <c r="TR487" s="90"/>
      <c r="TS487" s="90"/>
      <c r="TT487" s="90"/>
      <c r="TU487" s="90"/>
      <c r="TV487" s="90"/>
      <c r="TW487" s="90"/>
      <c r="TX487" s="90"/>
      <c r="TY487" s="90"/>
      <c r="TZ487" s="90"/>
      <c r="UA487" s="90"/>
      <c r="UB487" s="90"/>
      <c r="UC487" s="90"/>
      <c r="UD487" s="90"/>
      <c r="UE487" s="90"/>
      <c r="UF487" s="90"/>
      <c r="UG487" s="90"/>
      <c r="UH487" s="90"/>
      <c r="UI487" s="90"/>
      <c r="UJ487" s="90"/>
      <c r="UK487" s="90"/>
      <c r="UL487" s="90"/>
      <c r="UM487" s="90"/>
      <c r="UN487" s="90"/>
      <c r="UO487" s="90"/>
      <c r="UP487" s="90"/>
      <c r="UQ487" s="90"/>
      <c r="UR487" s="90"/>
      <c r="US487" s="90"/>
      <c r="UT487" s="90"/>
      <c r="UU487" s="90"/>
      <c r="UV487" s="90"/>
      <c r="UW487" s="90"/>
      <c r="UX487" s="90"/>
      <c r="UY487" s="90"/>
      <c r="UZ487" s="90"/>
      <c r="VA487" s="90"/>
      <c r="VB487" s="90"/>
      <c r="VC487" s="90"/>
      <c r="VD487" s="90"/>
      <c r="VE487" s="90"/>
      <c r="VF487" s="90"/>
      <c r="VG487" s="90"/>
      <c r="VH487" s="90"/>
      <c r="VI487" s="90"/>
      <c r="VJ487" s="90"/>
      <c r="VK487" s="90"/>
      <c r="VL487" s="90"/>
      <c r="VM487" s="90"/>
      <c r="VN487" s="90"/>
      <c r="VO487" s="90"/>
      <c r="VP487" s="90"/>
      <c r="VQ487" s="90"/>
      <c r="VR487" s="90"/>
      <c r="VS487" s="90"/>
      <c r="VT487" s="90"/>
      <c r="VU487" s="90"/>
      <c r="VV487" s="90"/>
      <c r="VW487" s="90"/>
      <c r="VX487" s="90"/>
      <c r="VY487" s="90"/>
      <c r="VZ487" s="90"/>
      <c r="WA487" s="90"/>
      <c r="WB487" s="90"/>
      <c r="WC487" s="90"/>
      <c r="WD487" s="90"/>
      <c r="WE487" s="90"/>
      <c r="WF487" s="90"/>
      <c r="WG487" s="90"/>
      <c r="WH487" s="90"/>
      <c r="WI487" s="90"/>
      <c r="WJ487" s="90"/>
      <c r="WK487" s="90"/>
      <c r="WL487" s="90"/>
      <c r="WM487" s="90"/>
      <c r="WN487" s="90"/>
      <c r="WO487" s="90"/>
      <c r="WP487" s="90"/>
      <c r="WQ487" s="90"/>
      <c r="WR487" s="90"/>
      <c r="WS487" s="90"/>
      <c r="WT487" s="90"/>
      <c r="WU487" s="90"/>
      <c r="WV487" s="90"/>
      <c r="WW487" s="90"/>
      <c r="WX487" s="90"/>
      <c r="WY487" s="90"/>
      <c r="WZ487" s="90"/>
      <c r="XA487" s="90"/>
      <c r="XB487" s="90"/>
      <c r="XC487" s="90"/>
      <c r="XD487" s="90"/>
      <c r="XE487" s="90"/>
      <c r="XF487" s="90"/>
      <c r="XG487" s="90"/>
      <c r="XH487" s="90"/>
      <c r="XI487" s="90"/>
      <c r="XJ487" s="90"/>
      <c r="XK487" s="90"/>
      <c r="XL487" s="90"/>
      <c r="XM487" s="90"/>
      <c r="XN487" s="90"/>
      <c r="XO487" s="90"/>
      <c r="XP487" s="90"/>
      <c r="XQ487" s="90"/>
      <c r="XR487" s="90"/>
      <c r="XS487" s="90"/>
      <c r="XT487" s="90"/>
      <c r="XU487" s="90"/>
      <c r="XV487" s="90"/>
      <c r="XW487" s="90"/>
      <c r="XX487" s="90"/>
      <c r="XY487" s="90"/>
      <c r="XZ487" s="90"/>
      <c r="YA487" s="90"/>
      <c r="YB487" s="90"/>
      <c r="YC487" s="90"/>
      <c r="YD487" s="90"/>
      <c r="YE487" s="90"/>
      <c r="YF487" s="90"/>
      <c r="YG487" s="90"/>
      <c r="YH487" s="90"/>
      <c r="YI487" s="90"/>
      <c r="YJ487" s="90"/>
      <c r="YK487" s="90"/>
      <c r="YL487" s="90"/>
      <c r="YM487" s="90"/>
      <c r="YN487" s="90"/>
      <c r="YO487" s="90"/>
      <c r="YP487" s="90"/>
      <c r="YQ487" s="90"/>
      <c r="YR487" s="90"/>
      <c r="YS487" s="90"/>
      <c r="YT487" s="90"/>
      <c r="YU487" s="90"/>
      <c r="YV487" s="90"/>
      <c r="YW487" s="90"/>
      <c r="YX487" s="90"/>
      <c r="YY487" s="90"/>
      <c r="YZ487" s="90"/>
      <c r="ZA487" s="90"/>
      <c r="ZB487" s="90"/>
      <c r="ZC487" s="90"/>
      <c r="ZD487" s="90"/>
      <c r="ZE487" s="90"/>
      <c r="ZF487" s="90"/>
      <c r="ZG487" s="90"/>
      <c r="ZH487" s="90"/>
      <c r="ZI487" s="90"/>
      <c r="ZJ487" s="90"/>
      <c r="ZK487" s="90"/>
      <c r="ZL487" s="90"/>
      <c r="ZM487" s="90"/>
      <c r="ZN487" s="90"/>
      <c r="ZO487" s="90"/>
      <c r="ZP487" s="90"/>
      <c r="ZQ487" s="90"/>
      <c r="ZR487" s="90"/>
      <c r="ZS487" s="90"/>
      <c r="ZT487" s="90"/>
      <c r="ZU487" s="90"/>
      <c r="ZV487" s="90"/>
      <c r="ZW487" s="90"/>
      <c r="ZX487" s="90"/>
      <c r="ZY487" s="90"/>
      <c r="ZZ487" s="90"/>
      <c r="AAA487" s="90"/>
      <c r="AAB487" s="90"/>
      <c r="AAC487" s="90"/>
      <c r="AAD487" s="90"/>
      <c r="AAE487" s="90"/>
      <c r="AAF487" s="90"/>
      <c r="AAG487" s="90"/>
      <c r="AAH487" s="90"/>
      <c r="AAI487" s="90"/>
      <c r="AAJ487" s="90"/>
      <c r="AAK487" s="90"/>
      <c r="AAL487" s="90"/>
      <c r="AAM487" s="90"/>
      <c r="AAN487" s="90"/>
      <c r="AAO487" s="90"/>
      <c r="AAP487" s="90"/>
      <c r="AAQ487" s="90"/>
      <c r="AAR487" s="90"/>
      <c r="AAS487" s="90"/>
      <c r="AAT487" s="90"/>
      <c r="AAU487" s="90"/>
      <c r="AAV487" s="90"/>
      <c r="AAW487" s="90"/>
      <c r="AAX487" s="90"/>
      <c r="AAY487" s="90"/>
      <c r="AAZ487" s="90"/>
      <c r="ABA487" s="90"/>
      <c r="ABB487" s="90"/>
      <c r="ABC487" s="90"/>
      <c r="ABD487" s="90"/>
      <c r="ABE487" s="90"/>
      <c r="ABF487" s="90"/>
      <c r="ABG487" s="90"/>
      <c r="ABH487" s="90"/>
      <c r="ABI487" s="90"/>
      <c r="ABJ487" s="90"/>
      <c r="ABK487" s="90"/>
      <c r="ABL487" s="90"/>
      <c r="ABM487" s="90"/>
      <c r="ABN487" s="90"/>
      <c r="ABO487" s="90"/>
      <c r="ABP487" s="90"/>
      <c r="ABQ487" s="90"/>
      <c r="ABR487" s="90"/>
      <c r="ABS487" s="90"/>
      <c r="ABT487" s="90"/>
      <c r="ABU487" s="90"/>
      <c r="ABV487" s="90"/>
      <c r="ABW487" s="90"/>
      <c r="ABX487" s="90"/>
      <c r="ABY487" s="90"/>
      <c r="ABZ487" s="90"/>
      <c r="ACA487" s="90"/>
      <c r="ACB487" s="90"/>
      <c r="ACC487" s="90"/>
      <c r="ACD487" s="90"/>
      <c r="ACE487" s="90"/>
      <c r="ACF487" s="90"/>
      <c r="ACG487" s="90"/>
      <c r="ACH487" s="90"/>
      <c r="ACI487" s="90"/>
      <c r="ACJ487" s="90"/>
      <c r="ACK487" s="90"/>
      <c r="ACL487" s="90"/>
      <c r="ACM487" s="90"/>
      <c r="ACN487" s="90"/>
      <c r="ACO487" s="90"/>
      <c r="ACP487" s="90"/>
      <c r="ACQ487" s="90"/>
      <c r="ACR487" s="90"/>
      <c r="ACS487" s="90"/>
      <c r="ACT487" s="90"/>
      <c r="ACU487" s="90"/>
      <c r="ACV487" s="90"/>
      <c r="ACW487" s="90"/>
      <c r="ACX487" s="90"/>
      <c r="ACY487" s="90"/>
      <c r="ACZ487" s="90"/>
      <c r="ADA487" s="90"/>
      <c r="ADB487" s="90"/>
      <c r="ADC487" s="90"/>
      <c r="ADD487" s="90"/>
      <c r="ADE487" s="90"/>
      <c r="ADF487" s="90"/>
      <c r="ADG487" s="90"/>
      <c r="ADH487" s="90"/>
      <c r="ADI487" s="90"/>
      <c r="ADJ487" s="90"/>
      <c r="ADK487" s="90"/>
      <c r="ADL487" s="90"/>
      <c r="ADM487" s="90"/>
      <c r="ADN487" s="90"/>
      <c r="ADO487" s="90"/>
      <c r="ADP487" s="90"/>
      <c r="ADQ487" s="90"/>
      <c r="ADR487" s="90"/>
      <c r="ADS487" s="90"/>
      <c r="ADT487" s="90"/>
      <c r="ADU487" s="90"/>
      <c r="ADV487" s="90"/>
      <c r="ADW487" s="90"/>
      <c r="ADX487" s="90"/>
      <c r="ADY487" s="90"/>
      <c r="ADZ487" s="90"/>
      <c r="AEA487" s="90"/>
      <c r="AEB487" s="90"/>
      <c r="AEC487" s="90"/>
      <c r="AED487" s="90"/>
      <c r="AEE487" s="90"/>
      <c r="AEF487" s="90"/>
      <c r="AEG487" s="90"/>
      <c r="AEH487" s="90"/>
      <c r="AEI487" s="90"/>
      <c r="AEJ487" s="90"/>
      <c r="AEK487" s="90"/>
      <c r="AEL487" s="90"/>
      <c r="AEM487" s="90"/>
      <c r="AEN487" s="90"/>
      <c r="AEO487" s="90"/>
      <c r="AEP487" s="90"/>
      <c r="AEQ487" s="90"/>
      <c r="AER487" s="90"/>
      <c r="AES487" s="90"/>
      <c r="AET487" s="90"/>
      <c r="AEU487" s="90"/>
      <c r="AEV487" s="90"/>
      <c r="AEW487" s="90"/>
      <c r="AEX487" s="90"/>
      <c r="AEY487" s="90"/>
      <c r="AEZ487" s="90"/>
      <c r="AFA487" s="90"/>
      <c r="AFB487" s="90"/>
      <c r="AFC487" s="90"/>
      <c r="AFD487" s="90"/>
      <c r="AFE487" s="90"/>
      <c r="AFF487" s="90"/>
      <c r="AFG487" s="90"/>
      <c r="AFH487" s="90"/>
      <c r="AFI487" s="90"/>
      <c r="AFJ487" s="90"/>
      <c r="AFK487" s="90"/>
      <c r="AFL487" s="90"/>
      <c r="AFM487" s="90"/>
      <c r="AFN487" s="90"/>
      <c r="AFO487" s="90"/>
      <c r="AFP487" s="90"/>
      <c r="AFQ487" s="90"/>
      <c r="AFR487" s="90"/>
      <c r="AFS487" s="90"/>
      <c r="AFT487" s="90"/>
      <c r="AFU487" s="90"/>
      <c r="AFV487" s="90"/>
      <c r="AFW487" s="90"/>
      <c r="AFX487" s="90"/>
      <c r="AFY487" s="90"/>
      <c r="AFZ487" s="90"/>
      <c r="AGA487" s="90"/>
      <c r="AGB487" s="90"/>
      <c r="AGC487" s="90"/>
      <c r="AGD487" s="90"/>
      <c r="AGE487" s="90"/>
      <c r="AGF487" s="90"/>
      <c r="AGG487" s="90"/>
      <c r="AGH487" s="90"/>
      <c r="AGI487" s="90"/>
      <c r="AGJ487" s="90"/>
      <c r="AGK487" s="90"/>
      <c r="AGL487" s="90"/>
      <c r="AGM487" s="90"/>
      <c r="AGN487" s="90"/>
      <c r="AGO487" s="90"/>
      <c r="AGP487" s="90"/>
      <c r="AGQ487" s="90"/>
      <c r="AGR487" s="90"/>
      <c r="AGS487" s="90"/>
      <c r="AGT487" s="90"/>
      <c r="AGU487" s="90"/>
      <c r="AGV487" s="90"/>
      <c r="AGW487" s="90"/>
      <c r="AGX487" s="90"/>
      <c r="AGY487" s="90"/>
      <c r="AGZ487" s="90"/>
      <c r="AHA487" s="90"/>
      <c r="AHB487" s="90"/>
      <c r="AHC487" s="90"/>
      <c r="AHD487" s="90"/>
      <c r="AHE487" s="90"/>
      <c r="AHF487" s="90"/>
      <c r="AHG487" s="90"/>
      <c r="AHH487" s="90"/>
      <c r="AHI487" s="90"/>
      <c r="AHJ487" s="90"/>
      <c r="AHK487" s="90"/>
      <c r="AHL487" s="90"/>
      <c r="AHM487" s="90"/>
      <c r="AHN487" s="90"/>
      <c r="AHO487" s="90"/>
      <c r="AHP487" s="90"/>
      <c r="AHQ487" s="90"/>
      <c r="AHR487" s="90"/>
      <c r="AHS487" s="90"/>
      <c r="AHT487" s="90"/>
      <c r="AHU487" s="90"/>
      <c r="AHV487" s="90"/>
      <c r="AHW487" s="90"/>
      <c r="AHX487" s="90"/>
      <c r="AHY487" s="90"/>
      <c r="AHZ487" s="90"/>
      <c r="AIA487" s="90"/>
      <c r="AIB487" s="90"/>
      <c r="AIC487" s="90"/>
      <c r="AID487" s="90"/>
      <c r="AIE487" s="90"/>
      <c r="AIF487" s="90"/>
      <c r="AIG487" s="90"/>
      <c r="AIH487" s="90"/>
      <c r="AII487" s="90"/>
      <c r="AIJ487" s="90"/>
      <c r="AIK487" s="90"/>
      <c r="AIL487" s="90"/>
      <c r="AIM487" s="90"/>
      <c r="AIN487" s="90"/>
      <c r="AIO487" s="90"/>
      <c r="AIP487" s="90"/>
      <c r="AIQ487" s="90"/>
      <c r="AIR487" s="90"/>
      <c r="AIS487" s="90"/>
      <c r="AIT487" s="90"/>
      <c r="AIU487" s="90"/>
      <c r="AIV487" s="90"/>
      <c r="AIW487" s="90"/>
      <c r="AIX487" s="90"/>
      <c r="AIY487" s="90"/>
      <c r="AIZ487" s="90"/>
      <c r="AJA487" s="90"/>
      <c r="AJB487" s="90"/>
      <c r="AJC487" s="90"/>
      <c r="AJD487" s="90"/>
      <c r="AJE487" s="90"/>
      <c r="AJF487" s="90"/>
      <c r="AJG487" s="90"/>
      <c r="AJH487" s="90"/>
      <c r="AJI487" s="90"/>
      <c r="AJJ487" s="90"/>
      <c r="AJK487" s="90"/>
      <c r="AJL487" s="90"/>
      <c r="AJM487" s="90"/>
      <c r="AJN487" s="90"/>
      <c r="AJO487" s="90"/>
      <c r="AJP487" s="90"/>
      <c r="AJQ487" s="90"/>
      <c r="AJR487" s="90"/>
      <c r="AJS487" s="90"/>
      <c r="AJT487" s="90"/>
      <c r="AJU487" s="90"/>
      <c r="AJV487" s="90"/>
      <c r="AJW487" s="90"/>
      <c r="AJX487" s="90"/>
      <c r="AJY487" s="90"/>
      <c r="AJZ487" s="90"/>
      <c r="AKA487" s="90"/>
      <c r="AKB487" s="90"/>
      <c r="AKC487" s="90"/>
      <c r="AKD487" s="90"/>
      <c r="AKE487" s="90"/>
      <c r="AKF487" s="90"/>
      <c r="AKG487" s="90"/>
      <c r="AKH487" s="90"/>
      <c r="AKI487" s="90"/>
      <c r="AKJ487" s="90"/>
      <c r="AKK487" s="90"/>
      <c r="AKL487" s="90"/>
      <c r="AKM487" s="90"/>
      <c r="AKN487" s="90"/>
      <c r="AKO487" s="90"/>
      <c r="AKP487" s="90"/>
      <c r="AKQ487" s="90"/>
      <c r="AKR487" s="90"/>
      <c r="AKS487" s="90"/>
      <c r="AKT487" s="90"/>
      <c r="AKU487" s="90"/>
      <c r="AKV487" s="90"/>
      <c r="AKW487" s="90"/>
      <c r="AKX487" s="90"/>
      <c r="AKY487" s="90"/>
      <c r="AKZ487" s="90"/>
      <c r="ALA487" s="90"/>
      <c r="ALB487" s="90"/>
      <c r="ALC487" s="90"/>
      <c r="ALD487" s="90"/>
      <c r="ALE487" s="90"/>
      <c r="ALF487" s="90"/>
      <c r="ALG487" s="90"/>
      <c r="ALH487" s="90"/>
      <c r="ALI487" s="90"/>
      <c r="ALJ487" s="90"/>
      <c r="ALK487" s="90"/>
      <c r="ALL487" s="90"/>
      <c r="ALM487" s="90"/>
      <c r="ALN487" s="90"/>
      <c r="ALO487" s="90"/>
      <c r="ALP487" s="90"/>
      <c r="ALQ487" s="90"/>
      <c r="ALR487" s="90"/>
      <c r="ALS487" s="90"/>
      <c r="ALT487" s="90"/>
      <c r="ALU487" s="90"/>
      <c r="ALV487" s="90"/>
      <c r="ALW487" s="90"/>
      <c r="ALX487" s="90"/>
      <c r="ALY487" s="90"/>
      <c r="ALZ487" s="90"/>
      <c r="AMA487" s="90"/>
      <c r="AMB487" s="90"/>
      <c r="AMC487" s="90"/>
      <c r="AMD487" s="90"/>
      <c r="AME487" s="90"/>
      <c r="AMF487" s="90"/>
      <c r="AMG487" s="90"/>
      <c r="AMH487" s="90"/>
    </row>
    <row r="488" spans="1:1022" ht="74.099999999999994" customHeight="1" x14ac:dyDescent="0.3">
      <c r="A488" s="376">
        <v>148</v>
      </c>
      <c r="B488" s="433" t="s">
        <v>712</v>
      </c>
      <c r="C488" s="433"/>
      <c r="D488" s="433" t="s">
        <v>231</v>
      </c>
      <c r="E488" s="433" t="s">
        <v>232</v>
      </c>
      <c r="F488" s="427"/>
      <c r="G488" s="367"/>
      <c r="H488" s="368"/>
      <c r="I488" s="369"/>
      <c r="J488" s="136" t="s">
        <v>735</v>
      </c>
      <c r="K488" s="115" t="s">
        <v>2265</v>
      </c>
      <c r="L488" s="369"/>
      <c r="M488" s="425"/>
      <c r="N488" s="374"/>
      <c r="O488" s="369"/>
      <c r="P488" s="391"/>
      <c r="Q488" s="385"/>
      <c r="R488" s="393"/>
      <c r="S488" s="394"/>
      <c r="T488" s="385"/>
      <c r="U488" s="404"/>
      <c r="V488" s="136" t="s">
        <v>112</v>
      </c>
      <c r="W488" s="116" t="s">
        <v>2266</v>
      </c>
      <c r="X488" s="117" t="s">
        <v>2267</v>
      </c>
      <c r="Y488" s="119" t="s">
        <v>94</v>
      </c>
      <c r="Z488" s="119" t="s">
        <v>2166</v>
      </c>
      <c r="AA488" s="120" t="str">
        <f t="shared" si="454"/>
        <v>Probabilidad</v>
      </c>
      <c r="AB488" s="121" t="s">
        <v>740</v>
      </c>
      <c r="AC488" s="121" t="s">
        <v>728</v>
      </c>
      <c r="AD488" s="122" t="str">
        <f t="shared" si="452"/>
        <v>30%</v>
      </c>
      <c r="AE488" s="121" t="s">
        <v>954</v>
      </c>
      <c r="AF488" s="121" t="s">
        <v>730</v>
      </c>
      <c r="AG488" s="121" t="s">
        <v>731</v>
      </c>
      <c r="AH488" s="123">
        <f>IFERROR(IF(AND(AA487="Probabilidad",AA488="Probabilidad"),(AI487-(+AI487*AD488)),IF(AND(AA488="Probabilidad",AA487="Impacto"),(AI487-(+AI487*AD488)),IF(AA488="Impacto",AI487,""))),"")</f>
        <v>0.16799999999999998</v>
      </c>
      <c r="AI488" s="122">
        <f t="shared" si="453"/>
        <v>0.16799999999999998</v>
      </c>
      <c r="AJ488" s="387"/>
      <c r="AK488" s="388"/>
      <c r="AL488" s="124">
        <f t="shared" ref="AL488:AL493" si="673">IFERROR(IF(AND(AA487="Impacto",AA488="Impacto"),(AL487-(+AL487*AD488)),IF(AND(AA488="Impacto",AA487="Probabilidad"),(AL487-(+AL487*AD488)),IF(AA488="Probabilidad",AL487,""))),"")</f>
        <v>0.6</v>
      </c>
      <c r="AM488" s="389"/>
      <c r="AN488" s="388"/>
      <c r="AO488" s="384"/>
      <c r="AP488" s="367"/>
      <c r="AQ488" s="120" t="s">
        <v>118</v>
      </c>
      <c r="AR488" s="119" t="s">
        <v>2263</v>
      </c>
      <c r="AS488" s="119" t="s">
        <v>2168</v>
      </c>
      <c r="AT488" s="135" t="s">
        <v>747</v>
      </c>
      <c r="AU488" s="127" t="s">
        <v>733</v>
      </c>
      <c r="AV488" s="371"/>
      <c r="AW488" s="142" t="s">
        <v>112</v>
      </c>
      <c r="AX488" s="276" t="s">
        <v>2866</v>
      </c>
      <c r="AY488" s="277" t="s">
        <v>3795</v>
      </c>
      <c r="AZ488" s="277" t="s">
        <v>3796</v>
      </c>
      <c r="BA488" s="143" t="s">
        <v>118</v>
      </c>
      <c r="BB488" s="276" t="s">
        <v>2866</v>
      </c>
      <c r="BC488" s="277" t="s">
        <v>3795</v>
      </c>
      <c r="BD488" s="316" t="s">
        <v>3796</v>
      </c>
      <c r="BE488" s="421"/>
      <c r="BF488" s="510"/>
      <c r="BG488" s="510"/>
      <c r="BH488" s="131"/>
    </row>
    <row r="489" spans="1:1022" ht="72" customHeight="1" x14ac:dyDescent="0.3">
      <c r="A489" s="376">
        <v>148</v>
      </c>
      <c r="B489" s="433" t="s">
        <v>712</v>
      </c>
      <c r="C489" s="433"/>
      <c r="D489" s="433" t="s">
        <v>231</v>
      </c>
      <c r="E489" s="433" t="s">
        <v>232</v>
      </c>
      <c r="F489" s="427"/>
      <c r="G489" s="367"/>
      <c r="H489" s="368"/>
      <c r="I489" s="369"/>
      <c r="J489" s="136" t="s">
        <v>741</v>
      </c>
      <c r="K489" s="115" t="s">
        <v>2268</v>
      </c>
      <c r="L489" s="369"/>
      <c r="M489" s="425"/>
      <c r="N489" s="374"/>
      <c r="O489" s="369"/>
      <c r="P489" s="391"/>
      <c r="Q489" s="385"/>
      <c r="R489" s="393"/>
      <c r="S489" s="394"/>
      <c r="T489" s="385"/>
      <c r="U489" s="404"/>
      <c r="V489" s="136" t="s">
        <v>124</v>
      </c>
      <c r="W489" s="116" t="s">
        <v>2269</v>
      </c>
      <c r="X489" s="117" t="s">
        <v>2270</v>
      </c>
      <c r="Y489" s="119" t="s">
        <v>94</v>
      </c>
      <c r="Z489" s="119" t="s">
        <v>2166</v>
      </c>
      <c r="AA489" s="120" t="str">
        <f t="shared" si="454"/>
        <v>Probabilidad</v>
      </c>
      <c r="AB489" s="121" t="s">
        <v>740</v>
      </c>
      <c r="AC489" s="121" t="s">
        <v>728</v>
      </c>
      <c r="AD489" s="122" t="str">
        <f t="shared" si="452"/>
        <v>30%</v>
      </c>
      <c r="AE489" s="121" t="s">
        <v>954</v>
      </c>
      <c r="AF489" s="121" t="s">
        <v>730</v>
      </c>
      <c r="AG489" s="121" t="s">
        <v>731</v>
      </c>
      <c r="AH489" s="123">
        <f t="shared" ref="AH489:AH493" si="674">IFERROR(IF(AND(AA488="Probabilidad",AA489="Probabilidad"),(AI488-(+AI488*AD489)),IF(AND(AA489="Probabilidad",AA488="Impacto"),(AI488-(+AI488*AD489)),IF(AA489="Impacto",AI488,""))),"")</f>
        <v>0.11759999999999998</v>
      </c>
      <c r="AI489" s="122">
        <f t="shared" si="453"/>
        <v>0.11759999999999998</v>
      </c>
      <c r="AJ489" s="387"/>
      <c r="AK489" s="388"/>
      <c r="AL489" s="124">
        <f t="shared" si="673"/>
        <v>0.6</v>
      </c>
      <c r="AM489" s="389"/>
      <c r="AN489" s="388"/>
      <c r="AO489" s="384"/>
      <c r="AP489" s="367"/>
      <c r="AQ489" s="120" t="s">
        <v>128</v>
      </c>
      <c r="AR489" s="119" t="s">
        <v>2263</v>
      </c>
      <c r="AS489" s="119" t="s">
        <v>2168</v>
      </c>
      <c r="AT489" s="135" t="s">
        <v>747</v>
      </c>
      <c r="AU489" s="127" t="s">
        <v>733</v>
      </c>
      <c r="AV489" s="371"/>
      <c r="AW489" s="142" t="s">
        <v>124</v>
      </c>
      <c r="AX489" s="276" t="s">
        <v>2866</v>
      </c>
      <c r="AY489" s="277" t="s">
        <v>3795</v>
      </c>
      <c r="AZ489" s="277" t="s">
        <v>3796</v>
      </c>
      <c r="BA489" s="143" t="s">
        <v>128</v>
      </c>
      <c r="BB489" s="276" t="s">
        <v>2866</v>
      </c>
      <c r="BC489" s="277" t="s">
        <v>3795</v>
      </c>
      <c r="BD489" s="316" t="s">
        <v>3796</v>
      </c>
      <c r="BE489" s="421"/>
      <c r="BF489" s="510"/>
      <c r="BG489" s="510"/>
      <c r="BH489" s="131"/>
    </row>
    <row r="490" spans="1:1022" ht="30" customHeight="1" x14ac:dyDescent="0.3">
      <c r="A490" s="376">
        <v>148</v>
      </c>
      <c r="B490" s="433" t="s">
        <v>712</v>
      </c>
      <c r="C490" s="433"/>
      <c r="D490" s="433" t="s">
        <v>231</v>
      </c>
      <c r="E490" s="433" t="s">
        <v>232</v>
      </c>
      <c r="F490" s="427"/>
      <c r="G490" s="367"/>
      <c r="H490" s="368"/>
      <c r="I490" s="369"/>
      <c r="J490" s="136" t="s">
        <v>749</v>
      </c>
      <c r="K490" s="115"/>
      <c r="L490" s="369"/>
      <c r="M490" s="425"/>
      <c r="N490" s="374"/>
      <c r="O490" s="369"/>
      <c r="P490" s="391"/>
      <c r="Q490" s="385"/>
      <c r="R490" s="393"/>
      <c r="S490" s="394"/>
      <c r="T490" s="385"/>
      <c r="U490" s="404"/>
      <c r="V490" s="136" t="s">
        <v>131</v>
      </c>
      <c r="W490" s="116"/>
      <c r="X490" s="117"/>
      <c r="Y490" s="119"/>
      <c r="Z490" s="116"/>
      <c r="AA490" s="120" t="str">
        <f t="shared" si="454"/>
        <v/>
      </c>
      <c r="AB490" s="121"/>
      <c r="AC490" s="121"/>
      <c r="AD490" s="122" t="str">
        <f t="shared" si="452"/>
        <v/>
      </c>
      <c r="AE490" s="121"/>
      <c r="AF490" s="121"/>
      <c r="AG490" s="121"/>
      <c r="AH490" s="123" t="str">
        <f t="shared" si="674"/>
        <v/>
      </c>
      <c r="AI490" s="122" t="str">
        <f t="shared" si="453"/>
        <v/>
      </c>
      <c r="AJ490" s="387"/>
      <c r="AK490" s="388"/>
      <c r="AL490" s="124" t="str">
        <f t="shared" si="673"/>
        <v/>
      </c>
      <c r="AM490" s="389"/>
      <c r="AN490" s="388"/>
      <c r="AO490" s="384"/>
      <c r="AP490" s="367"/>
      <c r="AQ490" s="120" t="s">
        <v>136</v>
      </c>
      <c r="AR490" s="119"/>
      <c r="AS490" s="119"/>
      <c r="AT490" s="126"/>
      <c r="AU490" s="119"/>
      <c r="AV490" s="371"/>
      <c r="AW490" s="142" t="s">
        <v>131</v>
      </c>
      <c r="AX490" s="128"/>
      <c r="AY490" s="129"/>
      <c r="AZ490" s="130"/>
      <c r="BA490" s="143" t="s">
        <v>136</v>
      </c>
      <c r="BB490" s="128"/>
      <c r="BC490" s="128"/>
      <c r="BD490" s="128"/>
      <c r="BE490" s="421"/>
      <c r="BF490" s="511"/>
      <c r="BG490" s="511"/>
      <c r="BH490" s="131"/>
    </row>
    <row r="491" spans="1:1022" ht="18.95" customHeight="1" x14ac:dyDescent="0.3">
      <c r="A491" s="376">
        <v>148</v>
      </c>
      <c r="B491" s="433" t="s">
        <v>712</v>
      </c>
      <c r="C491" s="433"/>
      <c r="D491" s="433" t="s">
        <v>231</v>
      </c>
      <c r="E491" s="433" t="s">
        <v>232</v>
      </c>
      <c r="F491" s="427"/>
      <c r="G491" s="367"/>
      <c r="H491" s="368"/>
      <c r="I491" s="369"/>
      <c r="J491" s="136" t="s">
        <v>756</v>
      </c>
      <c r="K491" s="115"/>
      <c r="L491" s="369"/>
      <c r="M491" s="425"/>
      <c r="N491" s="374"/>
      <c r="O491" s="369"/>
      <c r="P491" s="391"/>
      <c r="Q491" s="385"/>
      <c r="R491" s="393"/>
      <c r="S491" s="394"/>
      <c r="T491" s="385"/>
      <c r="U491" s="404"/>
      <c r="V491" s="136" t="s">
        <v>139</v>
      </c>
      <c r="W491" s="116"/>
      <c r="X491" s="117"/>
      <c r="Y491" s="119"/>
      <c r="Z491" s="116"/>
      <c r="AA491" s="120" t="str">
        <f t="shared" si="454"/>
        <v/>
      </c>
      <c r="AB491" s="121"/>
      <c r="AC491" s="121"/>
      <c r="AD491" s="122" t="str">
        <f t="shared" si="452"/>
        <v/>
      </c>
      <c r="AE491" s="121"/>
      <c r="AF491" s="121"/>
      <c r="AG491" s="121"/>
      <c r="AH491" s="123" t="str">
        <f t="shared" si="674"/>
        <v/>
      </c>
      <c r="AI491" s="122" t="str">
        <f t="shared" si="453"/>
        <v/>
      </c>
      <c r="AJ491" s="387"/>
      <c r="AK491" s="388"/>
      <c r="AL491" s="124" t="str">
        <f t="shared" si="673"/>
        <v/>
      </c>
      <c r="AM491" s="389"/>
      <c r="AN491" s="388"/>
      <c r="AO491" s="384"/>
      <c r="AP491" s="367"/>
      <c r="AQ491" s="120" t="s">
        <v>145</v>
      </c>
      <c r="AR491" s="119"/>
      <c r="AS491" s="119"/>
      <c r="AT491" s="126"/>
      <c r="AU491" s="119"/>
      <c r="AV491" s="371"/>
      <c r="AW491" s="142" t="s">
        <v>139</v>
      </c>
      <c r="AX491" s="128"/>
      <c r="AY491" s="129"/>
      <c r="AZ491" s="130"/>
      <c r="BA491" s="143" t="s">
        <v>145</v>
      </c>
      <c r="BB491" s="128"/>
      <c r="BC491" s="128"/>
      <c r="BD491" s="128"/>
      <c r="BE491" s="421"/>
      <c r="BF491" s="511"/>
      <c r="BG491" s="511"/>
      <c r="BH491" s="131"/>
    </row>
    <row r="492" spans="1:1022" ht="18.95" customHeight="1" x14ac:dyDescent="0.3">
      <c r="A492" s="376">
        <v>148</v>
      </c>
      <c r="B492" s="433" t="s">
        <v>712</v>
      </c>
      <c r="C492" s="433"/>
      <c r="D492" s="433" t="s">
        <v>231</v>
      </c>
      <c r="E492" s="433" t="s">
        <v>232</v>
      </c>
      <c r="F492" s="427"/>
      <c r="G492" s="367"/>
      <c r="H492" s="368"/>
      <c r="I492" s="369"/>
      <c r="J492" s="136" t="s">
        <v>757</v>
      </c>
      <c r="K492" s="115"/>
      <c r="L492" s="369"/>
      <c r="M492" s="425"/>
      <c r="N492" s="374"/>
      <c r="O492" s="369"/>
      <c r="P492" s="391"/>
      <c r="Q492" s="385"/>
      <c r="R492" s="393"/>
      <c r="S492" s="394"/>
      <c r="T492" s="385"/>
      <c r="U492" s="404"/>
      <c r="V492" s="136" t="s">
        <v>150</v>
      </c>
      <c r="W492" s="116"/>
      <c r="X492" s="117"/>
      <c r="Y492" s="119"/>
      <c r="Z492" s="116"/>
      <c r="AA492" s="120" t="str">
        <f t="shared" si="454"/>
        <v/>
      </c>
      <c r="AB492" s="121"/>
      <c r="AC492" s="121"/>
      <c r="AD492" s="122" t="str">
        <f t="shared" si="452"/>
        <v/>
      </c>
      <c r="AE492" s="121"/>
      <c r="AF492" s="121"/>
      <c r="AG492" s="121"/>
      <c r="AH492" s="123" t="str">
        <f t="shared" si="674"/>
        <v/>
      </c>
      <c r="AI492" s="122" t="str">
        <f t="shared" si="453"/>
        <v/>
      </c>
      <c r="AJ492" s="387"/>
      <c r="AK492" s="388"/>
      <c r="AL492" s="124" t="str">
        <f t="shared" si="673"/>
        <v/>
      </c>
      <c r="AM492" s="389"/>
      <c r="AN492" s="388"/>
      <c r="AO492" s="384"/>
      <c r="AP492" s="367"/>
      <c r="AQ492" s="120" t="s">
        <v>155</v>
      </c>
      <c r="AR492" s="119"/>
      <c r="AS492" s="119"/>
      <c r="AT492" s="126"/>
      <c r="AU492" s="119"/>
      <c r="AV492" s="371"/>
      <c r="AW492" s="142" t="s">
        <v>150</v>
      </c>
      <c r="AX492" s="128"/>
      <c r="AY492" s="129"/>
      <c r="AZ492" s="130"/>
      <c r="BA492" s="143" t="s">
        <v>155</v>
      </c>
      <c r="BB492" s="128"/>
      <c r="BC492" s="128"/>
      <c r="BD492" s="128"/>
      <c r="BE492" s="421"/>
      <c r="BF492" s="511"/>
      <c r="BG492" s="511"/>
      <c r="BH492" s="131"/>
    </row>
    <row r="493" spans="1:1022" ht="23.1" customHeight="1" x14ac:dyDescent="0.3">
      <c r="A493" s="377">
        <v>148</v>
      </c>
      <c r="B493" s="434" t="s">
        <v>712</v>
      </c>
      <c r="C493" s="434"/>
      <c r="D493" s="434" t="s">
        <v>231</v>
      </c>
      <c r="E493" s="434" t="s">
        <v>232</v>
      </c>
      <c r="F493" s="427"/>
      <c r="G493" s="367"/>
      <c r="H493" s="368"/>
      <c r="I493" s="369"/>
      <c r="J493" s="136" t="s">
        <v>758</v>
      </c>
      <c r="K493" s="115"/>
      <c r="L493" s="369"/>
      <c r="M493" s="425"/>
      <c r="N493" s="374"/>
      <c r="O493" s="369"/>
      <c r="P493" s="392"/>
      <c r="Q493" s="385"/>
      <c r="R493" s="393"/>
      <c r="S493" s="394"/>
      <c r="T493" s="385"/>
      <c r="U493" s="405"/>
      <c r="V493" s="136" t="s">
        <v>161</v>
      </c>
      <c r="W493" s="116"/>
      <c r="X493" s="117"/>
      <c r="Y493" s="119"/>
      <c r="Z493" s="116"/>
      <c r="AA493" s="120" t="str">
        <f t="shared" si="454"/>
        <v/>
      </c>
      <c r="AB493" s="121"/>
      <c r="AC493" s="121"/>
      <c r="AD493" s="122" t="str">
        <f t="shared" si="452"/>
        <v/>
      </c>
      <c r="AE493" s="121"/>
      <c r="AF493" s="121"/>
      <c r="AG493" s="121"/>
      <c r="AH493" s="123" t="str">
        <f t="shared" si="674"/>
        <v/>
      </c>
      <c r="AI493" s="122" t="str">
        <f t="shared" si="453"/>
        <v/>
      </c>
      <c r="AJ493" s="387"/>
      <c r="AK493" s="388"/>
      <c r="AL493" s="124" t="str">
        <f t="shared" si="673"/>
        <v/>
      </c>
      <c r="AM493" s="389"/>
      <c r="AN493" s="388"/>
      <c r="AO493" s="384"/>
      <c r="AP493" s="367"/>
      <c r="AQ493" s="120" t="s">
        <v>162</v>
      </c>
      <c r="AR493" s="119"/>
      <c r="AS493" s="119"/>
      <c r="AT493" s="126"/>
      <c r="AU493" s="119"/>
      <c r="AV493" s="372"/>
      <c r="AW493" s="142" t="s">
        <v>161</v>
      </c>
      <c r="AX493" s="128"/>
      <c r="AY493" s="129"/>
      <c r="AZ493" s="130"/>
      <c r="BA493" s="143" t="s">
        <v>162</v>
      </c>
      <c r="BB493" s="128"/>
      <c r="BC493" s="128"/>
      <c r="BD493" s="128"/>
      <c r="BE493" s="421"/>
      <c r="BF493" s="512"/>
      <c r="BG493" s="512"/>
      <c r="BH493" s="131"/>
    </row>
    <row r="494" spans="1:1022" s="144" customFormat="1" ht="141.94999999999999" customHeight="1" x14ac:dyDescent="0.25">
      <c r="A494" s="429">
        <v>149</v>
      </c>
      <c r="B494" s="432" t="s">
        <v>712</v>
      </c>
      <c r="C494" s="367" t="s">
        <v>713</v>
      </c>
      <c r="D494" s="432" t="s">
        <v>231</v>
      </c>
      <c r="E494" s="432" t="s">
        <v>1652</v>
      </c>
      <c r="F494" s="401" t="s">
        <v>1653</v>
      </c>
      <c r="G494" s="424" t="s">
        <v>2271</v>
      </c>
      <c r="H494" s="368" t="str">
        <f>IF(B494="Seguridad_Información","Posibilidad de "&amp;C494&amp;"con "&amp;M494&amp;" "&amp;"por"&amp;" "&amp;I494&amp;" "&amp;"debido a"&amp;" "&amp;L494,"Posibilidad de"&amp;" "&amp;M494&amp;" "&amp;"por"&amp;" "&amp;I494&amp;" debido a"&amp;" "&amp;L494)</f>
        <v>Posibilidad de Afectación Económica y Reputacional por incumplimiento de las obligaciones de los depositarios debido a fallas en la supervisión de SAE y/o desconocimiento por parte del referido depositario</v>
      </c>
      <c r="I494" s="425" t="s">
        <v>2272</v>
      </c>
      <c r="J494" s="136" t="s">
        <v>717</v>
      </c>
      <c r="K494" s="137" t="s">
        <v>2273</v>
      </c>
      <c r="L494" s="425" t="s">
        <v>2274</v>
      </c>
      <c r="M494" s="425" t="s">
        <v>763</v>
      </c>
      <c r="N494" s="426" t="s">
        <v>1005</v>
      </c>
      <c r="O494" s="369" t="s">
        <v>1006</v>
      </c>
      <c r="P494" s="390" t="str">
        <f>IF(OR($O494=[3]Tabla_Probabilidad!$D$30,$O494=[3]Tabla_Probabilidad!$D$32,$O494=[3]Tabla_Probabilidad!$J$32),"Muy Baja",IF(OR($O494=[3]Tabla_Probabilidad!$E$30,$O494=[3]Tabla_Probabilidad!$E$32,$O494=[3]Tabla_Probabilidad!$K$32),"Baja",IF(OR($O494=[3]Tabla_Probabilidad!$F$30,$O494=[3]Tabla_Probabilidad!$F$32,$O494=[3]Tabla_Probabilidad!$L$32),"Media",IF(OR($O494=[3]Tabla_Probabilidad!$G$30,$O494=[3]Tabla_Probabilidad!$G$32,$O494=[3]Tabla_Probabilidad!$M$32),"Alta",IF(OR($O494=[3]Tabla_Probabilidad!$H$30,$O494=[3]Tabla_Probabilidad!$H$32,$O494=[3]Tabla_Probabilidad!$N$32),"Muy Alta","")))))</f>
        <v>Muy Alta</v>
      </c>
      <c r="Q494" s="385">
        <f t="shared" ref="Q494" si="675">IF(P494="","",IF(P494="Muy Baja",0.2,IF(P494="Baja",0.4,IF(P494="Media",0.6,IF(P494="Alta",0.8,IF(P494="Muy Alta",1,))))))</f>
        <v>1</v>
      </c>
      <c r="R494" s="393" t="s">
        <v>723</v>
      </c>
      <c r="S494" s="394" t="str">
        <f>IF(OR($R494=[3]Tabla_Impacto!$D$24,$R494=[3]Tabla_Impacto!$D$27,$R494=[3]Tabla_Impacto!$J$24,$R494=[3]Tabla_Impacto!$P$26,$R494=[3]Tabla_Impacto!$V$26,$R494=[3]Tabla_Impacto!$AB$26),"Leve",IF(OR($R494=[3]Tabla_Impacto!$E$24,$R494=[3]Tabla_Impacto!$E$27,$R494=[3]Tabla_Impacto!$K$24,$R494=[3]Tabla_Impacto!$Q$26,$R494=[3]Tabla_Impacto!$W$26,$R494=[3]Tabla_Impacto!$AC$26),"Menor",IF(OR($R494=[3]Tabla_Impacto!$F$24,$R494=[3]Tabla_Impacto!$F$27,$R494=[3]Tabla_Impacto!$L$24,$R494=[3]Tabla_Impacto!$R$26,$R494=[3]Tabla_Impacto!$X$26,$R494=[3]Tabla_Impacto!$AD$26),"Moderado",IF(OR($R494=[3]Tabla_Impacto!$G$24,$R494=[3]Tabla_Impacto!$G$27,$R494=[3]Tabla_Impacto!$M$24,$R494=[3]Tabla_Impacto!$S$26,$R494=[3]Tabla_Impacto!$Y$26,$R494=[3]Tabla_Impacto!$AE$26),"Mayor",IF(OR($R494=[3]Tabla_Impacto!$H$24,$R494=[3]Tabla_Impacto!$H$27,$R494=[3]Tabla_Impacto!$N$24,$R494=[3]Tabla_Impacto!$T$26,$R494=[3]Tabla_Impacto!$Z$26,$R494=[3]Tabla_Impacto!$AF$26),"Catastrófico","")))))</f>
        <v>Moderado</v>
      </c>
      <c r="T494" s="385">
        <f t="shared" ref="T494" si="676">IF(S494="","",IF(S494="Leve",0.2,IF(S494="Menor",0.4,IF(S494="Moderado",0.6,IF(S494="Mayor",0.8,IF(S494="Catastrófico",1,))))))</f>
        <v>0.6</v>
      </c>
      <c r="U494" s="386" t="str">
        <f t="shared" ref="U494" si="677">IF(OR(AND(P494="Muy Baja",S494="Leve"),AND(P494="Muy Baja",S494="Menor"),AND(P494="Baja",S494="Leve")),"Bajo",IF(OR(AND(P494="Muy baja",S494="Moderado"),AND(P494="Baja",S494="Menor"),AND(P494="Baja",S494="Moderado"),AND(P494="Media",S494="Leve"),AND(P494="Media",S494="Menor"),AND(P494="Media",S494="Moderado"),AND(P494="Alta",S494="Leve"),AND(P494="Alta",S494="Menor")),"Moderado",IF(OR(AND(P494="Muy Baja",S494="Mayor"),AND(P494="Baja",S494="Mayor"),AND(P494="Media",S494="Mayor"),AND(P494="Alta",S494="Moderado"),AND(P494="Alta",S494="Mayor"),AND(P494="Muy Alta",S494="Leve"),AND(P494="Muy Alta",S494="Menor"),AND(P494="Muy Alta",S494="Moderado"),AND(P494="Muy Alta",S494="Mayor")),"Alto",IF(OR(AND(P494="Muy Baja",S494="Catastrófico"),AND(P494="Baja",S494="Catastrófico"),AND(P494="Media",S494="Catastrófico"),AND(P494="Alta",S494="Catastrófico"),AND(P494="Muy Alta",S494="Catastrófico")),"Extremo",""))))</f>
        <v>Alto</v>
      </c>
      <c r="V494" s="136" t="s">
        <v>91</v>
      </c>
      <c r="W494" s="194" t="s">
        <v>1658</v>
      </c>
      <c r="X494" s="195" t="s">
        <v>2275</v>
      </c>
      <c r="Y494" s="145" t="s">
        <v>1660</v>
      </c>
      <c r="Z494" s="134" t="s">
        <v>1661</v>
      </c>
      <c r="AA494" s="120" t="str">
        <f t="shared" si="454"/>
        <v>Probabilidad</v>
      </c>
      <c r="AB494" s="121" t="s">
        <v>740</v>
      </c>
      <c r="AC494" s="121" t="s">
        <v>728</v>
      </c>
      <c r="AD494" s="122" t="str">
        <f t="shared" si="452"/>
        <v>30%</v>
      </c>
      <c r="AE494" s="121" t="s">
        <v>729</v>
      </c>
      <c r="AF494" s="121" t="s">
        <v>730</v>
      </c>
      <c r="AG494" s="121" t="s">
        <v>731</v>
      </c>
      <c r="AH494" s="123">
        <f>IFERROR(IF(AA494="Probabilidad",(Q494-(+Q494*AD494)),IF(AA494="Impacto",Q494,"")),"")</f>
        <v>0.7</v>
      </c>
      <c r="AI494" s="122">
        <f t="shared" si="453"/>
        <v>0.7</v>
      </c>
      <c r="AJ494" s="387" t="str">
        <f t="shared" ref="AJ494" si="678">IFERROR(IF(AK494="","",IF(AK494&lt;=0.2,"Muy Baja",IF(AK494&lt;=0.4,"Baja",IF(AK494&lt;=0.6,"Media",IF(AK494&lt;=0.8,"Alta","Muy Alta"))))),"")</f>
        <v>Baja</v>
      </c>
      <c r="AK494" s="388">
        <f t="shared" ref="AK494" si="679">IFERROR(LOOKUP(MAX(AI494:AI500)+1,(AI494:AI500)),"")</f>
        <v>0.20579999999999998</v>
      </c>
      <c r="AL494" s="124">
        <f>IFERROR(IF(AA494="Impacto",(T494-(+T494*AD494)),IF(AA494="Probabilidad",T494,"")),"")</f>
        <v>0.6</v>
      </c>
      <c r="AM494" s="389" t="str">
        <f t="shared" ref="AM494" si="680">IFERROR(IF(AN494="","",IF(AN494&lt;=0.2,"Leve",IF(AN494&lt;=0.4,"Menor",IF(AN494&lt;=0.6,"Moderado",IF(AN494&lt;=0.8,"Mayor","Catastrófico"))))),"")</f>
        <v>Menor</v>
      </c>
      <c r="AN494" s="388">
        <f t="shared" ref="AN494" si="681">IFERROR(LOOKUP(MAX(AL494:AL500)+1,(AL494:AL500)),"")</f>
        <v>0.33749999999999997</v>
      </c>
      <c r="AO494" s="384" t="str">
        <f t="shared" ref="AO494" si="682">IFERROR(IF(OR(AND(AJ494="Muy Baja",AM494="Leve"),AND(AJ494="Muy Baja",AM494="Menor"),AND(AJ494="Baja",AM494="Leve")),"Bajo",IF(OR(AND(AJ494="Muy baja",AM494="Moderado"),AND(AJ494="Baja",AM494="Menor"),AND(AJ494="Baja",AM494="Moderado"),AND(AJ494="Media",AM494="Leve"),AND(AJ494="Media",AM494="Menor"),AND(AJ494="Media",AM494="Moderado"),AND(AJ494="Alta",AM494="Leve"),AND(AJ494="Alta",AM494="Menor")),"Moderado",IF(OR(AND(AJ494="Muy Baja",AM494="Mayor"),AND(AJ494="Baja",AM494="Mayor"),AND(AJ494="Media",AM494="Mayor"),AND(AJ494="Alta",AM494="Moderado"),AND(AJ494="Alta",AM494="Mayor"),AND(AJ494="Muy Alta",AM494="Leve"),AND(AJ494="Muy Alta",AM494="Menor"),AND(AJ494="Muy Alta",AM494="Moderado"),AND(AJ494="Muy Alta",AM494="Mayor")),"Alto",IF(OR(AND(AJ494="Muy Baja",AM494="Catastrófico"),AND(AJ494="Baja",AM494="Catastrófico"),AND(AJ494="Media",AM494="Catastrófico"),AND(AJ494="Alta",AM494="Catastrófico"),AND(AJ494="Muy Alta",AM494="Catastrófico")),"Extremo","")))),"")</f>
        <v>Moderado</v>
      </c>
      <c r="AP494" s="367" t="s">
        <v>821</v>
      </c>
      <c r="AQ494" s="120" t="s">
        <v>105</v>
      </c>
      <c r="AR494" s="134" t="s">
        <v>94</v>
      </c>
      <c r="AS494" s="134" t="s">
        <v>94</v>
      </c>
      <c r="AT494" s="134" t="s">
        <v>94</v>
      </c>
      <c r="AU494" s="134" t="s">
        <v>94</v>
      </c>
      <c r="AV494" s="402" t="s">
        <v>2276</v>
      </c>
      <c r="AW494" s="142" t="s">
        <v>91</v>
      </c>
      <c r="AX494" s="264" t="s">
        <v>2866</v>
      </c>
      <c r="AY494" s="266" t="s">
        <v>3845</v>
      </c>
      <c r="AZ494" s="265" t="s">
        <v>3846</v>
      </c>
      <c r="BA494" s="143" t="s">
        <v>105</v>
      </c>
      <c r="BB494" s="128"/>
      <c r="BC494" s="128"/>
      <c r="BD494" s="128"/>
      <c r="BE494" s="373" t="s">
        <v>2891</v>
      </c>
      <c r="BF494" s="374"/>
      <c r="BG494" s="374"/>
      <c r="BH494" s="131"/>
      <c r="BI494" s="90"/>
      <c r="BJ494" s="90"/>
      <c r="BK494" s="90"/>
      <c r="BL494" s="90"/>
      <c r="BM494" s="90"/>
      <c r="BN494" s="90"/>
      <c r="BO494" s="90"/>
      <c r="BP494" s="90"/>
      <c r="BQ494" s="90"/>
      <c r="BR494" s="90"/>
      <c r="BS494" s="90"/>
      <c r="BT494" s="90"/>
      <c r="BU494" s="90"/>
      <c r="BV494" s="90"/>
      <c r="BW494" s="90"/>
      <c r="BX494" s="90"/>
      <c r="BY494" s="90"/>
      <c r="BZ494" s="90"/>
      <c r="CA494" s="90"/>
      <c r="CB494" s="90"/>
      <c r="CC494" s="90"/>
      <c r="CD494" s="90"/>
      <c r="CE494" s="90"/>
      <c r="CF494" s="90"/>
      <c r="CG494" s="90"/>
      <c r="CH494" s="90"/>
      <c r="CI494" s="90"/>
      <c r="CJ494" s="90"/>
      <c r="CK494" s="90"/>
      <c r="CL494" s="90"/>
      <c r="CM494" s="90"/>
      <c r="CN494" s="90"/>
      <c r="CO494" s="90"/>
      <c r="CP494" s="90"/>
      <c r="CQ494" s="90"/>
      <c r="CR494" s="90"/>
      <c r="CS494" s="90"/>
      <c r="CT494" s="90"/>
      <c r="CU494" s="90"/>
      <c r="CV494" s="90"/>
      <c r="CW494" s="90"/>
      <c r="CX494" s="90"/>
      <c r="CY494" s="90"/>
      <c r="CZ494" s="90"/>
      <c r="DA494" s="90"/>
      <c r="DB494" s="90"/>
      <c r="DC494" s="90"/>
      <c r="DD494" s="90"/>
      <c r="DE494" s="90"/>
      <c r="DF494" s="90"/>
      <c r="DG494" s="90"/>
      <c r="DH494" s="90"/>
      <c r="DI494" s="90"/>
      <c r="DJ494" s="90"/>
      <c r="DK494" s="90"/>
      <c r="DL494" s="90"/>
      <c r="DM494" s="90"/>
      <c r="DN494" s="90"/>
      <c r="DO494" s="90"/>
      <c r="DP494" s="90"/>
      <c r="DQ494" s="90"/>
      <c r="DR494" s="90"/>
      <c r="DS494" s="90"/>
      <c r="DT494" s="90"/>
      <c r="DU494" s="90"/>
      <c r="DV494" s="90"/>
      <c r="DW494" s="90"/>
      <c r="DX494" s="90"/>
      <c r="DY494" s="90"/>
      <c r="DZ494" s="90"/>
      <c r="EA494" s="90"/>
      <c r="EB494" s="90"/>
      <c r="EC494" s="90"/>
      <c r="ED494" s="90"/>
      <c r="EE494" s="90"/>
      <c r="EF494" s="90"/>
      <c r="EG494" s="90"/>
      <c r="EH494" s="90"/>
      <c r="EI494" s="90"/>
      <c r="EJ494" s="90"/>
      <c r="EK494" s="90"/>
      <c r="EL494" s="90"/>
      <c r="EM494" s="90"/>
      <c r="EN494" s="90"/>
      <c r="EO494" s="90"/>
      <c r="EP494" s="90"/>
      <c r="EQ494" s="90"/>
      <c r="ER494" s="90"/>
      <c r="ES494" s="90"/>
      <c r="ET494" s="90"/>
      <c r="EU494" s="90"/>
      <c r="EV494" s="90"/>
      <c r="EW494" s="90"/>
      <c r="EX494" s="90"/>
      <c r="EY494" s="90"/>
      <c r="EZ494" s="90"/>
      <c r="FA494" s="90"/>
      <c r="FB494" s="90"/>
      <c r="FC494" s="90"/>
      <c r="FD494" s="90"/>
      <c r="FE494" s="90"/>
      <c r="FF494" s="90"/>
      <c r="FG494" s="90"/>
      <c r="FH494" s="90"/>
      <c r="FI494" s="90"/>
      <c r="FJ494" s="90"/>
      <c r="FK494" s="90"/>
      <c r="FL494" s="90"/>
      <c r="FM494" s="90"/>
      <c r="FN494" s="90"/>
      <c r="FO494" s="90"/>
      <c r="FP494" s="90"/>
      <c r="FQ494" s="90"/>
      <c r="FR494" s="90"/>
      <c r="FS494" s="90"/>
      <c r="FT494" s="90"/>
      <c r="FU494" s="90"/>
      <c r="FV494" s="90"/>
      <c r="FW494" s="90"/>
      <c r="FX494" s="90"/>
      <c r="FY494" s="90"/>
      <c r="FZ494" s="90"/>
      <c r="GA494" s="90"/>
      <c r="GB494" s="90"/>
      <c r="GC494" s="90"/>
      <c r="GD494" s="90"/>
      <c r="GE494" s="90"/>
      <c r="GF494" s="90"/>
      <c r="GG494" s="90"/>
      <c r="GH494" s="90"/>
      <c r="GI494" s="90"/>
      <c r="GJ494" s="90"/>
      <c r="GK494" s="90"/>
      <c r="GL494" s="90"/>
      <c r="GM494" s="90"/>
      <c r="GN494" s="90"/>
      <c r="GO494" s="90"/>
      <c r="GP494" s="90"/>
      <c r="GQ494" s="90"/>
      <c r="GR494" s="90"/>
      <c r="GS494" s="90"/>
      <c r="GT494" s="90"/>
      <c r="GU494" s="90"/>
      <c r="GV494" s="90"/>
      <c r="GW494" s="90"/>
      <c r="GX494" s="90"/>
      <c r="GY494" s="90"/>
      <c r="GZ494" s="90"/>
      <c r="HA494" s="90"/>
      <c r="HB494" s="90"/>
      <c r="HC494" s="90"/>
      <c r="HD494" s="90"/>
      <c r="HE494" s="90"/>
      <c r="HF494" s="90"/>
      <c r="HG494" s="90"/>
      <c r="HH494" s="90"/>
      <c r="HI494" s="90"/>
      <c r="HJ494" s="90"/>
      <c r="HK494" s="90"/>
      <c r="HL494" s="90"/>
      <c r="HM494" s="90"/>
      <c r="HN494" s="90"/>
      <c r="HO494" s="90"/>
      <c r="HP494" s="90"/>
      <c r="HQ494" s="90"/>
      <c r="HR494" s="90"/>
      <c r="HS494" s="90"/>
      <c r="HT494" s="90"/>
      <c r="HU494" s="90"/>
      <c r="HV494" s="90"/>
      <c r="HW494" s="90"/>
      <c r="HX494" s="90"/>
      <c r="HY494" s="90"/>
      <c r="HZ494" s="90"/>
      <c r="IA494" s="90"/>
      <c r="IB494" s="90"/>
      <c r="IC494" s="90"/>
      <c r="ID494" s="90"/>
      <c r="IE494" s="90"/>
      <c r="IF494" s="90"/>
      <c r="IG494" s="90"/>
      <c r="IH494" s="90"/>
      <c r="II494" s="90"/>
      <c r="IJ494" s="90"/>
      <c r="IK494" s="90"/>
      <c r="IL494" s="90"/>
      <c r="IM494" s="90"/>
      <c r="IN494" s="90"/>
      <c r="IO494" s="90"/>
      <c r="IP494" s="90"/>
      <c r="IQ494" s="90"/>
      <c r="IR494" s="90"/>
      <c r="IS494" s="90"/>
      <c r="IT494" s="90"/>
      <c r="IU494" s="90"/>
      <c r="IV494" s="90"/>
      <c r="IW494" s="90"/>
      <c r="IX494" s="90"/>
      <c r="IY494" s="90"/>
      <c r="IZ494" s="90"/>
      <c r="JA494" s="90"/>
      <c r="JB494" s="90"/>
      <c r="JC494" s="90"/>
      <c r="JD494" s="90"/>
      <c r="JE494" s="90"/>
      <c r="JF494" s="90"/>
      <c r="JG494" s="90"/>
      <c r="JH494" s="90"/>
      <c r="JI494" s="90"/>
      <c r="JJ494" s="90"/>
      <c r="JK494" s="90"/>
      <c r="JL494" s="90"/>
      <c r="JM494" s="90"/>
      <c r="JN494" s="90"/>
      <c r="JO494" s="90"/>
      <c r="JP494" s="90"/>
      <c r="JQ494" s="90"/>
      <c r="JR494" s="90"/>
      <c r="JS494" s="90"/>
      <c r="JT494" s="90"/>
      <c r="JU494" s="90"/>
      <c r="JV494" s="90"/>
      <c r="JW494" s="90"/>
      <c r="JX494" s="90"/>
      <c r="JY494" s="90"/>
      <c r="JZ494" s="90"/>
      <c r="KA494" s="90"/>
      <c r="KB494" s="90"/>
      <c r="KC494" s="90"/>
      <c r="KD494" s="90"/>
      <c r="KE494" s="90"/>
      <c r="KF494" s="90"/>
      <c r="KG494" s="90"/>
      <c r="KH494" s="90"/>
      <c r="KI494" s="90"/>
      <c r="KJ494" s="90"/>
      <c r="KK494" s="90"/>
      <c r="KL494" s="90"/>
      <c r="KM494" s="90"/>
      <c r="KN494" s="90"/>
      <c r="KO494" s="90"/>
      <c r="KP494" s="90"/>
      <c r="KQ494" s="90"/>
      <c r="KR494" s="90"/>
      <c r="KS494" s="90"/>
      <c r="KT494" s="90"/>
      <c r="KU494" s="90"/>
      <c r="KV494" s="90"/>
      <c r="KW494" s="90"/>
      <c r="KX494" s="90"/>
      <c r="KY494" s="90"/>
      <c r="KZ494" s="90"/>
      <c r="LA494" s="90"/>
      <c r="LB494" s="90"/>
      <c r="LC494" s="90"/>
      <c r="LD494" s="90"/>
      <c r="LE494" s="90"/>
      <c r="LF494" s="90"/>
      <c r="LG494" s="90"/>
      <c r="LH494" s="90"/>
      <c r="LI494" s="90"/>
      <c r="LJ494" s="90"/>
      <c r="LK494" s="90"/>
      <c r="LL494" s="90"/>
      <c r="LM494" s="90"/>
      <c r="LN494" s="90"/>
      <c r="LO494" s="90"/>
      <c r="LP494" s="90"/>
      <c r="LQ494" s="90"/>
      <c r="LR494" s="90"/>
      <c r="LS494" s="90"/>
      <c r="LT494" s="90"/>
      <c r="LU494" s="90"/>
      <c r="LV494" s="90"/>
      <c r="LW494" s="90"/>
      <c r="LX494" s="90"/>
      <c r="LY494" s="90"/>
      <c r="LZ494" s="90"/>
      <c r="MA494" s="90"/>
      <c r="MB494" s="90"/>
      <c r="MC494" s="90"/>
      <c r="MD494" s="90"/>
      <c r="ME494" s="90"/>
      <c r="MF494" s="90"/>
      <c r="MG494" s="90"/>
      <c r="MH494" s="90"/>
      <c r="MI494" s="90"/>
      <c r="MJ494" s="90"/>
      <c r="MK494" s="90"/>
      <c r="ML494" s="90"/>
      <c r="MM494" s="90"/>
      <c r="MN494" s="90"/>
      <c r="MO494" s="90"/>
      <c r="MP494" s="90"/>
      <c r="MQ494" s="90"/>
      <c r="MR494" s="90"/>
      <c r="MS494" s="90"/>
      <c r="MT494" s="90"/>
      <c r="MU494" s="90"/>
      <c r="MV494" s="90"/>
      <c r="MW494" s="90"/>
      <c r="MX494" s="90"/>
      <c r="MY494" s="90"/>
      <c r="MZ494" s="90"/>
      <c r="NA494" s="90"/>
      <c r="NB494" s="90"/>
      <c r="NC494" s="90"/>
      <c r="ND494" s="90"/>
      <c r="NE494" s="90"/>
      <c r="NF494" s="90"/>
      <c r="NG494" s="90"/>
      <c r="NH494" s="90"/>
      <c r="NI494" s="90"/>
      <c r="NJ494" s="90"/>
      <c r="NK494" s="90"/>
      <c r="NL494" s="90"/>
      <c r="NM494" s="90"/>
      <c r="NN494" s="90"/>
      <c r="NO494" s="90"/>
      <c r="NP494" s="90"/>
      <c r="NQ494" s="90"/>
      <c r="NR494" s="90"/>
      <c r="NS494" s="90"/>
      <c r="NT494" s="90"/>
      <c r="NU494" s="90"/>
      <c r="NV494" s="90"/>
      <c r="NW494" s="90"/>
      <c r="NX494" s="90"/>
      <c r="NY494" s="90"/>
      <c r="NZ494" s="90"/>
      <c r="OA494" s="90"/>
      <c r="OB494" s="90"/>
      <c r="OC494" s="90"/>
      <c r="OD494" s="90"/>
      <c r="OE494" s="90"/>
      <c r="OF494" s="90"/>
      <c r="OG494" s="90"/>
      <c r="OH494" s="90"/>
      <c r="OI494" s="90"/>
      <c r="OJ494" s="90"/>
      <c r="OK494" s="90"/>
      <c r="OL494" s="90"/>
      <c r="OM494" s="90"/>
      <c r="ON494" s="90"/>
      <c r="OO494" s="90"/>
      <c r="OP494" s="90"/>
      <c r="OQ494" s="90"/>
      <c r="OR494" s="90"/>
      <c r="OS494" s="90"/>
      <c r="OT494" s="90"/>
      <c r="OU494" s="90"/>
      <c r="OV494" s="90"/>
      <c r="OW494" s="90"/>
      <c r="OX494" s="90"/>
      <c r="OY494" s="90"/>
      <c r="OZ494" s="90"/>
      <c r="PA494" s="90"/>
      <c r="PB494" s="90"/>
      <c r="PC494" s="90"/>
      <c r="PD494" s="90"/>
      <c r="PE494" s="90"/>
      <c r="PF494" s="90"/>
      <c r="PG494" s="90"/>
      <c r="PH494" s="90"/>
      <c r="PI494" s="90"/>
      <c r="PJ494" s="90"/>
      <c r="PK494" s="90"/>
      <c r="PL494" s="90"/>
      <c r="PM494" s="90"/>
      <c r="PN494" s="90"/>
      <c r="PO494" s="90"/>
      <c r="PP494" s="90"/>
      <c r="PQ494" s="90"/>
      <c r="PR494" s="90"/>
      <c r="PS494" s="90"/>
      <c r="PT494" s="90"/>
      <c r="PU494" s="90"/>
      <c r="PV494" s="90"/>
      <c r="PW494" s="90"/>
      <c r="PX494" s="90"/>
      <c r="PY494" s="90"/>
      <c r="PZ494" s="90"/>
      <c r="QA494" s="90"/>
      <c r="QB494" s="90"/>
      <c r="QC494" s="90"/>
      <c r="QD494" s="90"/>
      <c r="QE494" s="90"/>
      <c r="QF494" s="90"/>
      <c r="QG494" s="90"/>
      <c r="QH494" s="90"/>
      <c r="QI494" s="90"/>
      <c r="QJ494" s="90"/>
      <c r="QK494" s="90"/>
      <c r="QL494" s="90"/>
      <c r="QM494" s="90"/>
      <c r="QN494" s="90"/>
      <c r="QO494" s="90"/>
      <c r="QP494" s="90"/>
      <c r="QQ494" s="90"/>
      <c r="QR494" s="90"/>
      <c r="QS494" s="90"/>
      <c r="QT494" s="90"/>
      <c r="QU494" s="90"/>
      <c r="QV494" s="90"/>
      <c r="QW494" s="90"/>
      <c r="QX494" s="90"/>
      <c r="QY494" s="90"/>
      <c r="QZ494" s="90"/>
      <c r="RA494" s="90"/>
      <c r="RB494" s="90"/>
      <c r="RC494" s="90"/>
      <c r="RD494" s="90"/>
      <c r="RE494" s="90"/>
      <c r="RF494" s="90"/>
      <c r="RG494" s="90"/>
      <c r="RH494" s="90"/>
      <c r="RI494" s="90"/>
      <c r="RJ494" s="90"/>
      <c r="RK494" s="90"/>
      <c r="RL494" s="90"/>
      <c r="RM494" s="90"/>
      <c r="RN494" s="90"/>
      <c r="RO494" s="90"/>
      <c r="RP494" s="90"/>
      <c r="RQ494" s="90"/>
      <c r="RR494" s="90"/>
      <c r="RS494" s="90"/>
      <c r="RT494" s="90"/>
      <c r="RU494" s="90"/>
      <c r="RV494" s="90"/>
      <c r="RW494" s="90"/>
      <c r="RX494" s="90"/>
      <c r="RY494" s="90"/>
      <c r="RZ494" s="90"/>
      <c r="SA494" s="90"/>
      <c r="SB494" s="90"/>
      <c r="SC494" s="90"/>
      <c r="SD494" s="90"/>
      <c r="SE494" s="90"/>
      <c r="SF494" s="90"/>
      <c r="SG494" s="90"/>
      <c r="SH494" s="90"/>
      <c r="SI494" s="90"/>
      <c r="SJ494" s="90"/>
      <c r="SK494" s="90"/>
      <c r="SL494" s="90"/>
      <c r="SM494" s="90"/>
      <c r="SN494" s="90"/>
      <c r="SO494" s="90"/>
      <c r="SP494" s="90"/>
      <c r="SQ494" s="90"/>
      <c r="SR494" s="90"/>
      <c r="SS494" s="90"/>
      <c r="ST494" s="90"/>
      <c r="SU494" s="90"/>
      <c r="SV494" s="90"/>
      <c r="SW494" s="90"/>
      <c r="SX494" s="90"/>
      <c r="SY494" s="90"/>
      <c r="SZ494" s="90"/>
      <c r="TA494" s="90"/>
      <c r="TB494" s="90"/>
      <c r="TC494" s="90"/>
      <c r="TD494" s="90"/>
      <c r="TE494" s="90"/>
      <c r="TF494" s="90"/>
      <c r="TG494" s="90"/>
      <c r="TH494" s="90"/>
      <c r="TI494" s="90"/>
      <c r="TJ494" s="90"/>
      <c r="TK494" s="90"/>
      <c r="TL494" s="90"/>
      <c r="TM494" s="90"/>
      <c r="TN494" s="90"/>
      <c r="TO494" s="90"/>
      <c r="TP494" s="90"/>
      <c r="TQ494" s="90"/>
      <c r="TR494" s="90"/>
      <c r="TS494" s="90"/>
      <c r="TT494" s="90"/>
      <c r="TU494" s="90"/>
      <c r="TV494" s="90"/>
      <c r="TW494" s="90"/>
      <c r="TX494" s="90"/>
      <c r="TY494" s="90"/>
      <c r="TZ494" s="90"/>
      <c r="UA494" s="90"/>
      <c r="UB494" s="90"/>
      <c r="UC494" s="90"/>
      <c r="UD494" s="90"/>
      <c r="UE494" s="90"/>
      <c r="UF494" s="90"/>
      <c r="UG494" s="90"/>
      <c r="UH494" s="90"/>
      <c r="UI494" s="90"/>
      <c r="UJ494" s="90"/>
      <c r="UK494" s="90"/>
      <c r="UL494" s="90"/>
      <c r="UM494" s="90"/>
      <c r="UN494" s="90"/>
      <c r="UO494" s="90"/>
      <c r="UP494" s="90"/>
      <c r="UQ494" s="90"/>
      <c r="UR494" s="90"/>
      <c r="US494" s="90"/>
      <c r="UT494" s="90"/>
      <c r="UU494" s="90"/>
      <c r="UV494" s="90"/>
      <c r="UW494" s="90"/>
      <c r="UX494" s="90"/>
      <c r="UY494" s="90"/>
      <c r="UZ494" s="90"/>
      <c r="VA494" s="90"/>
      <c r="VB494" s="90"/>
      <c r="VC494" s="90"/>
      <c r="VD494" s="90"/>
      <c r="VE494" s="90"/>
      <c r="VF494" s="90"/>
      <c r="VG494" s="90"/>
      <c r="VH494" s="90"/>
      <c r="VI494" s="90"/>
      <c r="VJ494" s="90"/>
      <c r="VK494" s="90"/>
      <c r="VL494" s="90"/>
      <c r="VM494" s="90"/>
      <c r="VN494" s="90"/>
      <c r="VO494" s="90"/>
      <c r="VP494" s="90"/>
      <c r="VQ494" s="90"/>
      <c r="VR494" s="90"/>
      <c r="VS494" s="90"/>
      <c r="VT494" s="90"/>
      <c r="VU494" s="90"/>
      <c r="VV494" s="90"/>
      <c r="VW494" s="90"/>
      <c r="VX494" s="90"/>
      <c r="VY494" s="90"/>
      <c r="VZ494" s="90"/>
      <c r="WA494" s="90"/>
      <c r="WB494" s="90"/>
      <c r="WC494" s="90"/>
      <c r="WD494" s="90"/>
      <c r="WE494" s="90"/>
      <c r="WF494" s="90"/>
      <c r="WG494" s="90"/>
      <c r="WH494" s="90"/>
      <c r="WI494" s="90"/>
      <c r="WJ494" s="90"/>
      <c r="WK494" s="90"/>
      <c r="WL494" s="90"/>
      <c r="WM494" s="90"/>
      <c r="WN494" s="90"/>
      <c r="WO494" s="90"/>
      <c r="WP494" s="90"/>
      <c r="WQ494" s="90"/>
      <c r="WR494" s="90"/>
      <c r="WS494" s="90"/>
      <c r="WT494" s="90"/>
      <c r="WU494" s="90"/>
      <c r="WV494" s="90"/>
      <c r="WW494" s="90"/>
      <c r="WX494" s="90"/>
      <c r="WY494" s="90"/>
      <c r="WZ494" s="90"/>
      <c r="XA494" s="90"/>
      <c r="XB494" s="90"/>
      <c r="XC494" s="90"/>
      <c r="XD494" s="90"/>
      <c r="XE494" s="90"/>
      <c r="XF494" s="90"/>
      <c r="XG494" s="90"/>
      <c r="XH494" s="90"/>
      <c r="XI494" s="90"/>
      <c r="XJ494" s="90"/>
      <c r="XK494" s="90"/>
      <c r="XL494" s="90"/>
      <c r="XM494" s="90"/>
      <c r="XN494" s="90"/>
      <c r="XO494" s="90"/>
      <c r="XP494" s="90"/>
      <c r="XQ494" s="90"/>
      <c r="XR494" s="90"/>
      <c r="XS494" s="90"/>
      <c r="XT494" s="90"/>
      <c r="XU494" s="90"/>
      <c r="XV494" s="90"/>
      <c r="XW494" s="90"/>
      <c r="XX494" s="90"/>
      <c r="XY494" s="90"/>
      <c r="XZ494" s="90"/>
      <c r="YA494" s="90"/>
      <c r="YB494" s="90"/>
      <c r="YC494" s="90"/>
      <c r="YD494" s="90"/>
      <c r="YE494" s="90"/>
      <c r="YF494" s="90"/>
      <c r="YG494" s="90"/>
      <c r="YH494" s="90"/>
      <c r="YI494" s="90"/>
      <c r="YJ494" s="90"/>
      <c r="YK494" s="90"/>
      <c r="YL494" s="90"/>
      <c r="YM494" s="90"/>
      <c r="YN494" s="90"/>
      <c r="YO494" s="90"/>
      <c r="YP494" s="90"/>
      <c r="YQ494" s="90"/>
      <c r="YR494" s="90"/>
      <c r="YS494" s="90"/>
      <c r="YT494" s="90"/>
      <c r="YU494" s="90"/>
      <c r="YV494" s="90"/>
      <c r="YW494" s="90"/>
      <c r="YX494" s="90"/>
      <c r="YY494" s="90"/>
      <c r="YZ494" s="90"/>
      <c r="ZA494" s="90"/>
      <c r="ZB494" s="90"/>
      <c r="ZC494" s="90"/>
      <c r="ZD494" s="90"/>
      <c r="ZE494" s="90"/>
      <c r="ZF494" s="90"/>
      <c r="ZG494" s="90"/>
      <c r="ZH494" s="90"/>
      <c r="ZI494" s="90"/>
      <c r="ZJ494" s="90"/>
      <c r="ZK494" s="90"/>
      <c r="ZL494" s="90"/>
      <c r="ZM494" s="90"/>
      <c r="ZN494" s="90"/>
      <c r="ZO494" s="90"/>
      <c r="ZP494" s="90"/>
      <c r="ZQ494" s="90"/>
      <c r="ZR494" s="90"/>
      <c r="ZS494" s="90"/>
      <c r="ZT494" s="90"/>
      <c r="ZU494" s="90"/>
      <c r="ZV494" s="90"/>
      <c r="ZW494" s="90"/>
      <c r="ZX494" s="90"/>
      <c r="ZY494" s="90"/>
      <c r="ZZ494" s="90"/>
      <c r="AAA494" s="90"/>
      <c r="AAB494" s="90"/>
      <c r="AAC494" s="90"/>
      <c r="AAD494" s="90"/>
      <c r="AAE494" s="90"/>
      <c r="AAF494" s="90"/>
      <c r="AAG494" s="90"/>
      <c r="AAH494" s="90"/>
      <c r="AAI494" s="90"/>
      <c r="AAJ494" s="90"/>
      <c r="AAK494" s="90"/>
      <c r="AAL494" s="90"/>
      <c r="AAM494" s="90"/>
      <c r="AAN494" s="90"/>
      <c r="AAO494" s="90"/>
      <c r="AAP494" s="90"/>
      <c r="AAQ494" s="90"/>
      <c r="AAR494" s="90"/>
      <c r="AAS494" s="90"/>
      <c r="AAT494" s="90"/>
      <c r="AAU494" s="90"/>
      <c r="AAV494" s="90"/>
      <c r="AAW494" s="90"/>
      <c r="AAX494" s="90"/>
      <c r="AAY494" s="90"/>
      <c r="AAZ494" s="90"/>
      <c r="ABA494" s="90"/>
      <c r="ABB494" s="90"/>
      <c r="ABC494" s="90"/>
      <c r="ABD494" s="90"/>
      <c r="ABE494" s="90"/>
      <c r="ABF494" s="90"/>
      <c r="ABG494" s="90"/>
      <c r="ABH494" s="90"/>
      <c r="ABI494" s="90"/>
      <c r="ABJ494" s="90"/>
      <c r="ABK494" s="90"/>
      <c r="ABL494" s="90"/>
      <c r="ABM494" s="90"/>
      <c r="ABN494" s="90"/>
      <c r="ABO494" s="90"/>
      <c r="ABP494" s="90"/>
      <c r="ABQ494" s="90"/>
      <c r="ABR494" s="90"/>
      <c r="ABS494" s="90"/>
      <c r="ABT494" s="90"/>
      <c r="ABU494" s="90"/>
      <c r="ABV494" s="90"/>
      <c r="ABW494" s="90"/>
      <c r="ABX494" s="90"/>
      <c r="ABY494" s="90"/>
      <c r="ABZ494" s="90"/>
      <c r="ACA494" s="90"/>
      <c r="ACB494" s="90"/>
      <c r="ACC494" s="90"/>
      <c r="ACD494" s="90"/>
      <c r="ACE494" s="90"/>
      <c r="ACF494" s="90"/>
      <c r="ACG494" s="90"/>
      <c r="ACH494" s="90"/>
      <c r="ACI494" s="90"/>
      <c r="ACJ494" s="90"/>
      <c r="ACK494" s="90"/>
      <c r="ACL494" s="90"/>
      <c r="ACM494" s="90"/>
      <c r="ACN494" s="90"/>
      <c r="ACO494" s="90"/>
      <c r="ACP494" s="90"/>
      <c r="ACQ494" s="90"/>
      <c r="ACR494" s="90"/>
      <c r="ACS494" s="90"/>
      <c r="ACT494" s="90"/>
      <c r="ACU494" s="90"/>
      <c r="ACV494" s="90"/>
      <c r="ACW494" s="90"/>
      <c r="ACX494" s="90"/>
      <c r="ACY494" s="90"/>
      <c r="ACZ494" s="90"/>
      <c r="ADA494" s="90"/>
      <c r="ADB494" s="90"/>
      <c r="ADC494" s="90"/>
      <c r="ADD494" s="90"/>
      <c r="ADE494" s="90"/>
      <c r="ADF494" s="90"/>
      <c r="ADG494" s="90"/>
      <c r="ADH494" s="90"/>
      <c r="ADI494" s="90"/>
      <c r="ADJ494" s="90"/>
      <c r="ADK494" s="90"/>
      <c r="ADL494" s="90"/>
      <c r="ADM494" s="90"/>
      <c r="ADN494" s="90"/>
      <c r="ADO494" s="90"/>
      <c r="ADP494" s="90"/>
      <c r="ADQ494" s="90"/>
      <c r="ADR494" s="90"/>
      <c r="ADS494" s="90"/>
      <c r="ADT494" s="90"/>
      <c r="ADU494" s="90"/>
      <c r="ADV494" s="90"/>
      <c r="ADW494" s="90"/>
      <c r="ADX494" s="90"/>
      <c r="ADY494" s="90"/>
      <c r="ADZ494" s="90"/>
      <c r="AEA494" s="90"/>
      <c r="AEB494" s="90"/>
      <c r="AEC494" s="90"/>
      <c r="AED494" s="90"/>
      <c r="AEE494" s="90"/>
      <c r="AEF494" s="90"/>
      <c r="AEG494" s="90"/>
      <c r="AEH494" s="90"/>
      <c r="AEI494" s="90"/>
      <c r="AEJ494" s="90"/>
      <c r="AEK494" s="90"/>
      <c r="AEL494" s="90"/>
      <c r="AEM494" s="90"/>
      <c r="AEN494" s="90"/>
      <c r="AEO494" s="90"/>
      <c r="AEP494" s="90"/>
      <c r="AEQ494" s="90"/>
      <c r="AER494" s="90"/>
      <c r="AES494" s="90"/>
      <c r="AET494" s="90"/>
      <c r="AEU494" s="90"/>
      <c r="AEV494" s="90"/>
      <c r="AEW494" s="90"/>
      <c r="AEX494" s="90"/>
      <c r="AEY494" s="90"/>
      <c r="AEZ494" s="90"/>
      <c r="AFA494" s="90"/>
      <c r="AFB494" s="90"/>
      <c r="AFC494" s="90"/>
      <c r="AFD494" s="90"/>
      <c r="AFE494" s="90"/>
      <c r="AFF494" s="90"/>
      <c r="AFG494" s="90"/>
      <c r="AFH494" s="90"/>
      <c r="AFI494" s="90"/>
      <c r="AFJ494" s="90"/>
      <c r="AFK494" s="90"/>
      <c r="AFL494" s="90"/>
      <c r="AFM494" s="90"/>
      <c r="AFN494" s="90"/>
      <c r="AFO494" s="90"/>
      <c r="AFP494" s="90"/>
      <c r="AFQ494" s="90"/>
      <c r="AFR494" s="90"/>
      <c r="AFS494" s="90"/>
      <c r="AFT494" s="90"/>
      <c r="AFU494" s="90"/>
      <c r="AFV494" s="90"/>
      <c r="AFW494" s="90"/>
      <c r="AFX494" s="90"/>
      <c r="AFY494" s="90"/>
      <c r="AFZ494" s="90"/>
      <c r="AGA494" s="90"/>
      <c r="AGB494" s="90"/>
      <c r="AGC494" s="90"/>
      <c r="AGD494" s="90"/>
      <c r="AGE494" s="90"/>
      <c r="AGF494" s="90"/>
      <c r="AGG494" s="90"/>
      <c r="AGH494" s="90"/>
      <c r="AGI494" s="90"/>
      <c r="AGJ494" s="90"/>
      <c r="AGK494" s="90"/>
      <c r="AGL494" s="90"/>
      <c r="AGM494" s="90"/>
      <c r="AGN494" s="90"/>
      <c r="AGO494" s="90"/>
      <c r="AGP494" s="90"/>
      <c r="AGQ494" s="90"/>
      <c r="AGR494" s="90"/>
      <c r="AGS494" s="90"/>
      <c r="AGT494" s="90"/>
      <c r="AGU494" s="90"/>
      <c r="AGV494" s="90"/>
      <c r="AGW494" s="90"/>
      <c r="AGX494" s="90"/>
      <c r="AGY494" s="90"/>
      <c r="AGZ494" s="90"/>
      <c r="AHA494" s="90"/>
      <c r="AHB494" s="90"/>
      <c r="AHC494" s="90"/>
      <c r="AHD494" s="90"/>
      <c r="AHE494" s="90"/>
      <c r="AHF494" s="90"/>
      <c r="AHG494" s="90"/>
      <c r="AHH494" s="90"/>
      <c r="AHI494" s="90"/>
      <c r="AHJ494" s="90"/>
      <c r="AHK494" s="90"/>
      <c r="AHL494" s="90"/>
      <c r="AHM494" s="90"/>
      <c r="AHN494" s="90"/>
      <c r="AHO494" s="90"/>
      <c r="AHP494" s="90"/>
      <c r="AHQ494" s="90"/>
      <c r="AHR494" s="90"/>
      <c r="AHS494" s="90"/>
      <c r="AHT494" s="90"/>
      <c r="AHU494" s="90"/>
      <c r="AHV494" s="90"/>
      <c r="AHW494" s="90"/>
      <c r="AHX494" s="90"/>
      <c r="AHY494" s="90"/>
      <c r="AHZ494" s="90"/>
      <c r="AIA494" s="90"/>
      <c r="AIB494" s="90"/>
      <c r="AIC494" s="90"/>
      <c r="AID494" s="90"/>
      <c r="AIE494" s="90"/>
      <c r="AIF494" s="90"/>
      <c r="AIG494" s="90"/>
      <c r="AIH494" s="90"/>
      <c r="AII494" s="90"/>
      <c r="AIJ494" s="90"/>
      <c r="AIK494" s="90"/>
      <c r="AIL494" s="90"/>
      <c r="AIM494" s="90"/>
      <c r="AIN494" s="90"/>
      <c r="AIO494" s="90"/>
      <c r="AIP494" s="90"/>
      <c r="AIQ494" s="90"/>
      <c r="AIR494" s="90"/>
      <c r="AIS494" s="90"/>
      <c r="AIT494" s="90"/>
      <c r="AIU494" s="90"/>
      <c r="AIV494" s="90"/>
      <c r="AIW494" s="90"/>
      <c r="AIX494" s="90"/>
      <c r="AIY494" s="90"/>
      <c r="AIZ494" s="90"/>
      <c r="AJA494" s="90"/>
      <c r="AJB494" s="90"/>
      <c r="AJC494" s="90"/>
      <c r="AJD494" s="90"/>
      <c r="AJE494" s="90"/>
      <c r="AJF494" s="90"/>
      <c r="AJG494" s="90"/>
      <c r="AJH494" s="90"/>
      <c r="AJI494" s="90"/>
      <c r="AJJ494" s="90"/>
      <c r="AJK494" s="90"/>
      <c r="AJL494" s="90"/>
      <c r="AJM494" s="90"/>
      <c r="AJN494" s="90"/>
      <c r="AJO494" s="90"/>
      <c r="AJP494" s="90"/>
      <c r="AJQ494" s="90"/>
      <c r="AJR494" s="90"/>
      <c r="AJS494" s="90"/>
      <c r="AJT494" s="90"/>
      <c r="AJU494" s="90"/>
      <c r="AJV494" s="90"/>
      <c r="AJW494" s="90"/>
      <c r="AJX494" s="90"/>
      <c r="AJY494" s="90"/>
      <c r="AJZ494" s="90"/>
      <c r="AKA494" s="90"/>
      <c r="AKB494" s="90"/>
      <c r="AKC494" s="90"/>
      <c r="AKD494" s="90"/>
      <c r="AKE494" s="90"/>
      <c r="AKF494" s="90"/>
      <c r="AKG494" s="90"/>
      <c r="AKH494" s="90"/>
      <c r="AKI494" s="90"/>
      <c r="AKJ494" s="90"/>
      <c r="AKK494" s="90"/>
      <c r="AKL494" s="90"/>
      <c r="AKM494" s="90"/>
      <c r="AKN494" s="90"/>
      <c r="AKO494" s="90"/>
      <c r="AKP494" s="90"/>
      <c r="AKQ494" s="90"/>
      <c r="AKR494" s="90"/>
      <c r="AKS494" s="90"/>
      <c r="AKT494" s="90"/>
      <c r="AKU494" s="90"/>
      <c r="AKV494" s="90"/>
      <c r="AKW494" s="90"/>
      <c r="AKX494" s="90"/>
      <c r="AKY494" s="90"/>
      <c r="AKZ494" s="90"/>
      <c r="ALA494" s="90"/>
      <c r="ALB494" s="90"/>
      <c r="ALC494" s="90"/>
      <c r="ALD494" s="90"/>
      <c r="ALE494" s="90"/>
      <c r="ALF494" s="90"/>
      <c r="ALG494" s="90"/>
      <c r="ALH494" s="90"/>
      <c r="ALI494" s="90"/>
      <c r="ALJ494" s="90"/>
      <c r="ALK494" s="90"/>
      <c r="ALL494" s="90"/>
      <c r="ALM494" s="90"/>
      <c r="ALN494" s="90"/>
      <c r="ALO494" s="90"/>
      <c r="ALP494" s="90"/>
      <c r="ALQ494" s="90"/>
      <c r="ALR494" s="90"/>
      <c r="ALS494" s="90"/>
      <c r="ALT494" s="90"/>
      <c r="ALU494" s="90"/>
      <c r="ALV494" s="90"/>
      <c r="ALW494" s="90"/>
      <c r="ALX494" s="90"/>
      <c r="ALY494" s="90"/>
      <c r="ALZ494" s="90"/>
      <c r="AMA494" s="90"/>
      <c r="AMB494" s="90"/>
      <c r="AMC494" s="90"/>
      <c r="AMD494" s="90"/>
      <c r="AME494" s="90"/>
      <c r="AMF494" s="90"/>
      <c r="AMG494" s="90"/>
      <c r="AMH494" s="90"/>
    </row>
    <row r="495" spans="1:1022" ht="65.099999999999994" customHeight="1" x14ac:dyDescent="0.3">
      <c r="A495" s="430">
        <v>149</v>
      </c>
      <c r="B495" s="433" t="s">
        <v>712</v>
      </c>
      <c r="C495" s="367"/>
      <c r="D495" s="433" t="s">
        <v>231</v>
      </c>
      <c r="E495" s="433" t="s">
        <v>1652</v>
      </c>
      <c r="F495" s="401"/>
      <c r="G495" s="424"/>
      <c r="H495" s="368"/>
      <c r="I495" s="425"/>
      <c r="J495" s="136" t="s">
        <v>735</v>
      </c>
      <c r="K495" s="137" t="s">
        <v>1011</v>
      </c>
      <c r="L495" s="425"/>
      <c r="M495" s="425"/>
      <c r="N495" s="426"/>
      <c r="O495" s="369"/>
      <c r="P495" s="391"/>
      <c r="Q495" s="385"/>
      <c r="R495" s="393"/>
      <c r="S495" s="394"/>
      <c r="T495" s="385"/>
      <c r="U495" s="386"/>
      <c r="V495" s="153" t="s">
        <v>112</v>
      </c>
      <c r="W495" s="194" t="s">
        <v>737</v>
      </c>
      <c r="X495" s="202" t="s">
        <v>2277</v>
      </c>
      <c r="Y495" s="203" t="s">
        <v>1013</v>
      </c>
      <c r="Z495" s="204" t="s">
        <v>240</v>
      </c>
      <c r="AA495" s="120" t="str">
        <f t="shared" si="454"/>
        <v>Probabilidad</v>
      </c>
      <c r="AB495" s="121" t="s">
        <v>740</v>
      </c>
      <c r="AC495" s="121" t="s">
        <v>728</v>
      </c>
      <c r="AD495" s="122" t="str">
        <f t="shared" si="452"/>
        <v>30%</v>
      </c>
      <c r="AE495" s="121" t="s">
        <v>729</v>
      </c>
      <c r="AF495" s="121" t="s">
        <v>730</v>
      </c>
      <c r="AG495" s="121" t="s">
        <v>731</v>
      </c>
      <c r="AH495" s="123">
        <f>IFERROR(IF(AND(AA494="Probabilidad",AA495="Probabilidad"),(AI494-(+AI494*AD495)),IF(AND(AA495="Probabilidad",AA494="Impacto"),(AI494-(+AI494*AD495)),IF(AA495="Impacto",AI494,""))),"")</f>
        <v>0.49</v>
      </c>
      <c r="AI495" s="122">
        <f t="shared" si="453"/>
        <v>0.49</v>
      </c>
      <c r="AJ495" s="387"/>
      <c r="AK495" s="388"/>
      <c r="AL495" s="124">
        <f t="shared" si="593"/>
        <v>0.6</v>
      </c>
      <c r="AM495" s="389"/>
      <c r="AN495" s="388"/>
      <c r="AO495" s="384"/>
      <c r="AP495" s="367"/>
      <c r="AQ495" s="120" t="s">
        <v>118</v>
      </c>
      <c r="AR495" s="134" t="s">
        <v>94</v>
      </c>
      <c r="AS495" s="134" t="s">
        <v>94</v>
      </c>
      <c r="AT495" s="134" t="s">
        <v>94</v>
      </c>
      <c r="AU495" s="134" t="s">
        <v>94</v>
      </c>
      <c r="AV495" s="402"/>
      <c r="AW495" s="142" t="s">
        <v>112</v>
      </c>
      <c r="AX495" s="264" t="s">
        <v>2866</v>
      </c>
      <c r="AY495" s="265" t="s">
        <v>3832</v>
      </c>
      <c r="AZ495" s="265" t="s">
        <v>3814</v>
      </c>
      <c r="BA495" s="143" t="s">
        <v>118</v>
      </c>
      <c r="BB495" s="128"/>
      <c r="BC495" s="128"/>
      <c r="BD495" s="128"/>
      <c r="BE495" s="373"/>
      <c r="BF495" s="374"/>
      <c r="BG495" s="374"/>
      <c r="BH495" s="131"/>
    </row>
    <row r="496" spans="1:1022" ht="84" customHeight="1" x14ac:dyDescent="0.3">
      <c r="A496" s="430">
        <v>149</v>
      </c>
      <c r="B496" s="433" t="s">
        <v>712</v>
      </c>
      <c r="C496" s="367"/>
      <c r="D496" s="433" t="s">
        <v>231</v>
      </c>
      <c r="E496" s="433" t="s">
        <v>1652</v>
      </c>
      <c r="F496" s="401"/>
      <c r="G496" s="424"/>
      <c r="H496" s="368"/>
      <c r="I496" s="425"/>
      <c r="J496" s="136" t="s">
        <v>741</v>
      </c>
      <c r="K496" s="137" t="s">
        <v>2278</v>
      </c>
      <c r="L496" s="425"/>
      <c r="M496" s="425"/>
      <c r="N496" s="426"/>
      <c r="O496" s="369"/>
      <c r="P496" s="391"/>
      <c r="Q496" s="385"/>
      <c r="R496" s="393"/>
      <c r="S496" s="394"/>
      <c r="T496" s="385"/>
      <c r="U496" s="386"/>
      <c r="V496" s="136" t="s">
        <v>124</v>
      </c>
      <c r="W496" s="116" t="s">
        <v>2279</v>
      </c>
      <c r="X496" s="161" t="s">
        <v>2280</v>
      </c>
      <c r="Y496" s="165" t="s">
        <v>94</v>
      </c>
      <c r="Z496" s="166" t="s">
        <v>1661</v>
      </c>
      <c r="AA496" s="120" t="str">
        <f t="shared" si="454"/>
        <v>Probabilidad</v>
      </c>
      <c r="AB496" s="121" t="s">
        <v>740</v>
      </c>
      <c r="AC496" s="121" t="s">
        <v>728</v>
      </c>
      <c r="AD496" s="122" t="str">
        <f t="shared" si="452"/>
        <v>30%</v>
      </c>
      <c r="AE496" s="121" t="s">
        <v>954</v>
      </c>
      <c r="AF496" s="121" t="s">
        <v>730</v>
      </c>
      <c r="AG496" s="121" t="s">
        <v>731</v>
      </c>
      <c r="AH496" s="123">
        <f t="shared" ref="AH496:AH500" si="683">IFERROR(IF(AND(AA495="Probabilidad",AA496="Probabilidad"),(AI495-(+AI495*AD496)),IF(AND(AA496="Probabilidad",AA495="Impacto"),(AI495-(+AI495*AD496)),IF(AA496="Impacto",AI495,""))),"")</f>
        <v>0.34299999999999997</v>
      </c>
      <c r="AI496" s="122">
        <f t="shared" si="453"/>
        <v>0.34299999999999997</v>
      </c>
      <c r="AJ496" s="387"/>
      <c r="AK496" s="388"/>
      <c r="AL496" s="124">
        <f t="shared" ref="AL496:AL535" si="684">IFERROR(IF(AND(AA495="Impacto",AA496="Impacto"),(AL495-(+AL495*AD496)),IF(AND(AA496="Impacto",AA495="Probabilidad"),(AL495-(+AL495*AD496)),IF(AA496="Probabilidad",AL495,""))),"")</f>
        <v>0.6</v>
      </c>
      <c r="AM496" s="389"/>
      <c r="AN496" s="388"/>
      <c r="AO496" s="384"/>
      <c r="AP496" s="367"/>
      <c r="AQ496" s="120" t="s">
        <v>128</v>
      </c>
      <c r="AR496" s="134" t="s">
        <v>94</v>
      </c>
      <c r="AS496" s="134" t="s">
        <v>94</v>
      </c>
      <c r="AT496" s="134" t="s">
        <v>94</v>
      </c>
      <c r="AU496" s="134" t="s">
        <v>94</v>
      </c>
      <c r="AV496" s="402"/>
      <c r="AW496" s="142" t="s">
        <v>124</v>
      </c>
      <c r="AX496" s="264" t="s">
        <v>2866</v>
      </c>
      <c r="AY496" s="266" t="s">
        <v>3847</v>
      </c>
      <c r="AZ496" s="265" t="s">
        <v>3848</v>
      </c>
      <c r="BA496" s="143" t="s">
        <v>128</v>
      </c>
      <c r="BB496" s="128"/>
      <c r="BC496" s="128"/>
      <c r="BD496" s="128"/>
      <c r="BE496" s="373"/>
      <c r="BF496" s="374"/>
      <c r="BG496" s="374"/>
      <c r="BH496" s="131"/>
    </row>
    <row r="497" spans="1:1023" ht="98.1" customHeight="1" x14ac:dyDescent="0.3">
      <c r="A497" s="430">
        <v>149</v>
      </c>
      <c r="B497" s="433" t="s">
        <v>712</v>
      </c>
      <c r="C497" s="367"/>
      <c r="D497" s="433" t="s">
        <v>231</v>
      </c>
      <c r="E497" s="433" t="s">
        <v>1652</v>
      </c>
      <c r="F497" s="401"/>
      <c r="G497" s="424"/>
      <c r="H497" s="368"/>
      <c r="I497" s="425"/>
      <c r="J497" s="136" t="s">
        <v>749</v>
      </c>
      <c r="K497" s="137" t="s">
        <v>2281</v>
      </c>
      <c r="L497" s="425"/>
      <c r="M497" s="425"/>
      <c r="N497" s="426"/>
      <c r="O497" s="369"/>
      <c r="P497" s="391"/>
      <c r="Q497" s="385"/>
      <c r="R497" s="393"/>
      <c r="S497" s="394"/>
      <c r="T497" s="385"/>
      <c r="U497" s="386"/>
      <c r="V497" s="136" t="s">
        <v>131</v>
      </c>
      <c r="W497" s="138" t="s">
        <v>2282</v>
      </c>
      <c r="X497" s="139" t="s">
        <v>2283</v>
      </c>
      <c r="Y497" s="145" t="s">
        <v>2284</v>
      </c>
      <c r="Z497" s="119" t="s">
        <v>906</v>
      </c>
      <c r="AA497" s="120" t="str">
        <f t="shared" si="454"/>
        <v>Impacto</v>
      </c>
      <c r="AB497" s="121" t="s">
        <v>808</v>
      </c>
      <c r="AC497" s="121" t="s">
        <v>728</v>
      </c>
      <c r="AD497" s="122" t="str">
        <f t="shared" si="452"/>
        <v>25%</v>
      </c>
      <c r="AE497" s="121" t="s">
        <v>729</v>
      </c>
      <c r="AF497" s="121" t="s">
        <v>730</v>
      </c>
      <c r="AG497" s="121" t="s">
        <v>731</v>
      </c>
      <c r="AH497" s="123">
        <f t="shared" si="683"/>
        <v>0.34299999999999997</v>
      </c>
      <c r="AI497" s="122">
        <f t="shared" si="453"/>
        <v>0.34299999999999997</v>
      </c>
      <c r="AJ497" s="387"/>
      <c r="AK497" s="388"/>
      <c r="AL497" s="124">
        <f t="shared" si="684"/>
        <v>0.44999999999999996</v>
      </c>
      <c r="AM497" s="389"/>
      <c r="AN497" s="388"/>
      <c r="AO497" s="384"/>
      <c r="AP497" s="367"/>
      <c r="AQ497" s="120" t="s">
        <v>136</v>
      </c>
      <c r="AR497" s="134" t="s">
        <v>94</v>
      </c>
      <c r="AS497" s="134" t="s">
        <v>94</v>
      </c>
      <c r="AT497" s="134" t="s">
        <v>94</v>
      </c>
      <c r="AU497" s="134" t="s">
        <v>94</v>
      </c>
      <c r="AV497" s="402"/>
      <c r="AW497" s="142" t="s">
        <v>131</v>
      </c>
      <c r="AX497" s="128"/>
      <c r="AY497" s="129" t="s">
        <v>2869</v>
      </c>
      <c r="AZ497" s="130"/>
      <c r="BA497" s="143" t="s">
        <v>136</v>
      </c>
      <c r="BB497" s="128"/>
      <c r="BC497" s="128"/>
      <c r="BD497" s="128"/>
      <c r="BE497" s="373"/>
      <c r="BF497" s="374"/>
      <c r="BG497" s="374"/>
      <c r="BH497" s="131"/>
    </row>
    <row r="498" spans="1:1023" ht="111.95" customHeight="1" x14ac:dyDescent="0.3">
      <c r="A498" s="430">
        <v>149</v>
      </c>
      <c r="B498" s="433" t="s">
        <v>712</v>
      </c>
      <c r="C498" s="367"/>
      <c r="D498" s="433" t="s">
        <v>231</v>
      </c>
      <c r="E498" s="433" t="s">
        <v>1652</v>
      </c>
      <c r="F498" s="401"/>
      <c r="G498" s="424"/>
      <c r="H498" s="368"/>
      <c r="I498" s="425"/>
      <c r="J498" s="136" t="s">
        <v>756</v>
      </c>
      <c r="K498" s="137" t="s">
        <v>2285</v>
      </c>
      <c r="L498" s="425"/>
      <c r="M498" s="425"/>
      <c r="N498" s="426"/>
      <c r="O498" s="369"/>
      <c r="P498" s="391"/>
      <c r="Q498" s="385"/>
      <c r="R498" s="393"/>
      <c r="S498" s="394"/>
      <c r="T498" s="385"/>
      <c r="U498" s="386"/>
      <c r="V498" s="136" t="s">
        <v>139</v>
      </c>
      <c r="W498" s="138" t="s">
        <v>2286</v>
      </c>
      <c r="X498" s="139" t="s">
        <v>2287</v>
      </c>
      <c r="Y498" s="145" t="s">
        <v>2288</v>
      </c>
      <c r="Z498" s="134" t="s">
        <v>820</v>
      </c>
      <c r="AA498" s="120" t="str">
        <f t="shared" si="454"/>
        <v>Probabilidad</v>
      </c>
      <c r="AB498" s="121" t="s">
        <v>727</v>
      </c>
      <c r="AC498" s="121" t="s">
        <v>728</v>
      </c>
      <c r="AD498" s="122" t="str">
        <f t="shared" si="452"/>
        <v>40%</v>
      </c>
      <c r="AE498" s="121" t="s">
        <v>729</v>
      </c>
      <c r="AF498" s="121" t="s">
        <v>730</v>
      </c>
      <c r="AG498" s="121" t="s">
        <v>731</v>
      </c>
      <c r="AH498" s="123">
        <f t="shared" si="683"/>
        <v>0.20579999999999998</v>
      </c>
      <c r="AI498" s="122">
        <f t="shared" si="453"/>
        <v>0.20579999999999998</v>
      </c>
      <c r="AJ498" s="387"/>
      <c r="AK498" s="388"/>
      <c r="AL498" s="124">
        <f t="shared" si="684"/>
        <v>0.44999999999999996</v>
      </c>
      <c r="AM498" s="389"/>
      <c r="AN498" s="388"/>
      <c r="AO498" s="384"/>
      <c r="AP498" s="367"/>
      <c r="AQ498" s="120" t="s">
        <v>145</v>
      </c>
      <c r="AR498" s="134" t="s">
        <v>94</v>
      </c>
      <c r="AS498" s="134" t="s">
        <v>94</v>
      </c>
      <c r="AT498" s="134" t="s">
        <v>94</v>
      </c>
      <c r="AU498" s="134" t="s">
        <v>94</v>
      </c>
      <c r="AV498" s="402"/>
      <c r="AW498" s="142" t="s">
        <v>139</v>
      </c>
      <c r="AX498" s="264" t="s">
        <v>2866</v>
      </c>
      <c r="AY498" s="321" t="s">
        <v>3882</v>
      </c>
      <c r="AZ498" s="321" t="s">
        <v>3883</v>
      </c>
      <c r="BA498" s="143" t="s">
        <v>145</v>
      </c>
      <c r="BB498" s="128"/>
      <c r="BC498" s="128"/>
      <c r="BD498" s="128"/>
      <c r="BE498" s="373"/>
      <c r="BF498" s="374"/>
      <c r="BG498" s="374"/>
      <c r="BH498" s="131"/>
    </row>
    <row r="499" spans="1:1023" ht="74.099999999999994" customHeight="1" x14ac:dyDescent="0.3">
      <c r="A499" s="430">
        <v>149</v>
      </c>
      <c r="B499" s="433" t="s">
        <v>712</v>
      </c>
      <c r="C499" s="367"/>
      <c r="D499" s="433" t="s">
        <v>231</v>
      </c>
      <c r="E499" s="433" t="s">
        <v>1652</v>
      </c>
      <c r="F499" s="401"/>
      <c r="G499" s="424"/>
      <c r="H499" s="368"/>
      <c r="I499" s="425"/>
      <c r="J499" s="136" t="s">
        <v>757</v>
      </c>
      <c r="K499" s="137" t="s">
        <v>2289</v>
      </c>
      <c r="L499" s="425"/>
      <c r="M499" s="425"/>
      <c r="N499" s="426"/>
      <c r="O499" s="369"/>
      <c r="P499" s="391"/>
      <c r="Q499" s="385"/>
      <c r="R499" s="393"/>
      <c r="S499" s="394"/>
      <c r="T499" s="385"/>
      <c r="U499" s="386"/>
      <c r="V499" s="136" t="s">
        <v>150</v>
      </c>
      <c r="W499" s="138" t="s">
        <v>1673</v>
      </c>
      <c r="X499" s="139" t="s">
        <v>1674</v>
      </c>
      <c r="Y499" s="145" t="s">
        <v>1298</v>
      </c>
      <c r="Z499" s="134" t="s">
        <v>913</v>
      </c>
      <c r="AA499" s="120" t="str">
        <f t="shared" si="454"/>
        <v>Impacto</v>
      </c>
      <c r="AB499" s="121" t="s">
        <v>808</v>
      </c>
      <c r="AC499" s="121" t="s">
        <v>728</v>
      </c>
      <c r="AD499" s="122" t="str">
        <f t="shared" si="452"/>
        <v>25%</v>
      </c>
      <c r="AE499" s="121" t="s">
        <v>729</v>
      </c>
      <c r="AF499" s="121" t="s">
        <v>730</v>
      </c>
      <c r="AG499" s="121" t="s">
        <v>731</v>
      </c>
      <c r="AH499" s="123">
        <f t="shared" si="683"/>
        <v>0.20579999999999998</v>
      </c>
      <c r="AI499" s="122">
        <f t="shared" si="453"/>
        <v>0.20579999999999998</v>
      </c>
      <c r="AJ499" s="387"/>
      <c r="AK499" s="388"/>
      <c r="AL499" s="124">
        <f t="shared" si="684"/>
        <v>0.33749999999999997</v>
      </c>
      <c r="AM499" s="389"/>
      <c r="AN499" s="388"/>
      <c r="AO499" s="384"/>
      <c r="AP499" s="367"/>
      <c r="AQ499" s="120" t="s">
        <v>155</v>
      </c>
      <c r="AR499" s="134" t="s">
        <v>94</v>
      </c>
      <c r="AS499" s="134" t="s">
        <v>94</v>
      </c>
      <c r="AT499" s="134" t="s">
        <v>94</v>
      </c>
      <c r="AU499" s="134" t="s">
        <v>94</v>
      </c>
      <c r="AV499" s="402"/>
      <c r="AW499" s="142" t="s">
        <v>150</v>
      </c>
      <c r="AX499" s="264" t="s">
        <v>2866</v>
      </c>
      <c r="AY499" s="265" t="s">
        <v>3746</v>
      </c>
      <c r="AZ499" s="265" t="s">
        <v>3307</v>
      </c>
      <c r="BA499" s="143" t="s">
        <v>155</v>
      </c>
      <c r="BB499" s="128"/>
      <c r="BC499" s="128"/>
      <c r="BD499" s="128"/>
      <c r="BE499" s="373"/>
      <c r="BF499" s="374"/>
      <c r="BG499" s="374"/>
      <c r="BH499" s="131"/>
    </row>
    <row r="500" spans="1:1023" ht="102.95" customHeight="1" x14ac:dyDescent="0.3">
      <c r="A500" s="431">
        <v>149</v>
      </c>
      <c r="B500" s="434" t="s">
        <v>712</v>
      </c>
      <c r="C500" s="367"/>
      <c r="D500" s="434" t="s">
        <v>231</v>
      </c>
      <c r="E500" s="434" t="s">
        <v>1652</v>
      </c>
      <c r="F500" s="401"/>
      <c r="G500" s="424"/>
      <c r="H500" s="368"/>
      <c r="I500" s="425"/>
      <c r="J500" s="136" t="s">
        <v>758</v>
      </c>
      <c r="K500" s="137"/>
      <c r="L500" s="425"/>
      <c r="M500" s="425"/>
      <c r="N500" s="426"/>
      <c r="O500" s="369"/>
      <c r="P500" s="392"/>
      <c r="Q500" s="385"/>
      <c r="R500" s="393"/>
      <c r="S500" s="394"/>
      <c r="T500" s="385"/>
      <c r="U500" s="386"/>
      <c r="V500" s="136" t="s">
        <v>161</v>
      </c>
      <c r="W500" s="138"/>
      <c r="X500" s="139"/>
      <c r="Y500" s="145"/>
      <c r="Z500" s="134"/>
      <c r="AA500" s="120" t="str">
        <f t="shared" si="454"/>
        <v/>
      </c>
      <c r="AB500" s="121"/>
      <c r="AC500" s="121"/>
      <c r="AD500" s="122" t="str">
        <f t="shared" si="452"/>
        <v/>
      </c>
      <c r="AE500" s="121"/>
      <c r="AF500" s="121"/>
      <c r="AG500" s="121"/>
      <c r="AH500" s="123" t="str">
        <f t="shared" si="683"/>
        <v/>
      </c>
      <c r="AI500" s="122" t="str">
        <f t="shared" si="453"/>
        <v/>
      </c>
      <c r="AJ500" s="387"/>
      <c r="AK500" s="388"/>
      <c r="AL500" s="124" t="str">
        <f t="shared" si="684"/>
        <v/>
      </c>
      <c r="AM500" s="389"/>
      <c r="AN500" s="388"/>
      <c r="AO500" s="384"/>
      <c r="AP500" s="367"/>
      <c r="AQ500" s="120" t="s">
        <v>162</v>
      </c>
      <c r="AR500" s="134"/>
      <c r="AS500" s="134"/>
      <c r="AT500" s="134"/>
      <c r="AU500" s="134"/>
      <c r="AV500" s="402"/>
      <c r="AW500" s="142" t="s">
        <v>161</v>
      </c>
      <c r="AX500" s="128"/>
      <c r="AY500" s="129"/>
      <c r="AZ500" s="130"/>
      <c r="BA500" s="143" t="s">
        <v>162</v>
      </c>
      <c r="BB500" s="128"/>
      <c r="BC500" s="128"/>
      <c r="BD500" s="128"/>
      <c r="BE500" s="373"/>
      <c r="BF500" s="374"/>
      <c r="BG500" s="374"/>
      <c r="BH500" s="131"/>
    </row>
    <row r="501" spans="1:1023" s="144" customFormat="1" ht="99" customHeight="1" x14ac:dyDescent="0.25">
      <c r="A501" s="429">
        <v>150</v>
      </c>
      <c r="B501" s="432" t="s">
        <v>712</v>
      </c>
      <c r="C501" s="367" t="s">
        <v>713</v>
      </c>
      <c r="D501" s="432" t="s">
        <v>231</v>
      </c>
      <c r="E501" s="432" t="s">
        <v>1652</v>
      </c>
      <c r="F501" s="438" t="s">
        <v>1653</v>
      </c>
      <c r="G501" s="412" t="s">
        <v>2290</v>
      </c>
      <c r="H501" s="415" t="str">
        <f>IF(B501="Seguridad_Información","Posibilidad de "&amp;C501&amp;"con "&amp;M501&amp;" "&amp;"por"&amp;" "&amp;I501&amp;" "&amp;"debido a"&amp;" "&amp;L501,"Posibilidad de"&amp;" "&amp;M501&amp;" "&amp;"por"&amp;" "&amp;I501&amp;" debido a"&amp;" "&amp;L501)</f>
        <v xml:space="preserve">Posibilidad de Afectación Económica y Reputacional por dificultad para la administración de los activos en depósito provisional  debido a la ubicación de los inmuebles,  situaciones de orden público, cobertura y deficiencias tecnológicas que impiden el seguimiento a la gestión de los depositarios </v>
      </c>
      <c r="I501" s="418" t="s">
        <v>2291</v>
      </c>
      <c r="J501" s="136" t="s">
        <v>717</v>
      </c>
      <c r="K501" s="137" t="s">
        <v>2292</v>
      </c>
      <c r="L501" s="418" t="s">
        <v>2293</v>
      </c>
      <c r="M501" s="418" t="s">
        <v>763</v>
      </c>
      <c r="N501" s="406" t="s">
        <v>2294</v>
      </c>
      <c r="O501" s="369" t="s">
        <v>722</v>
      </c>
      <c r="P501" s="390" t="str">
        <f>IF(OR($O501=[3]Tabla_Probabilidad!$D$30,$O501=[3]Tabla_Probabilidad!$D$32,$O501=[3]Tabla_Probabilidad!$J$32),"Muy Baja",IF(OR($O501=[3]Tabla_Probabilidad!$E$30,$O501=[3]Tabla_Probabilidad!$E$32,$O501=[3]Tabla_Probabilidad!$K$32),"Baja",IF(OR($O501=[3]Tabla_Probabilidad!$F$30,$O501=[3]Tabla_Probabilidad!$F$32,$O501=[3]Tabla_Probabilidad!$L$32),"Media",IF(OR($O501=[3]Tabla_Probabilidad!$G$30,$O501=[3]Tabla_Probabilidad!$G$32,$O501=[3]Tabla_Probabilidad!$M$32),"Alta",IF(OR($O501=[3]Tabla_Probabilidad!$H$30,$O501=[3]Tabla_Probabilidad!$H$32,$O501=[3]Tabla_Probabilidad!$N$32),"Muy Alta","")))))</f>
        <v>Media</v>
      </c>
      <c r="Q501" s="385">
        <f t="shared" ref="Q501" si="685">IF(P501="","",IF(P501="Muy Baja",0.2,IF(P501="Baja",0.4,IF(P501="Media",0.6,IF(P501="Alta",0.8,IF(P501="Muy Alta",1,))))))</f>
        <v>0.6</v>
      </c>
      <c r="R501" s="393" t="s">
        <v>766</v>
      </c>
      <c r="S501" s="394" t="str">
        <f>IF(OR($R501=[3]Tabla_Impacto!$D$24,$R501=[3]Tabla_Impacto!$D$27,$R501=[3]Tabla_Impacto!$J$24,$R501=[3]Tabla_Impacto!$P$26,$R501=[3]Tabla_Impacto!$V$26,$R501=[3]Tabla_Impacto!$AB$26),"Leve",IF(OR($R501=[3]Tabla_Impacto!$E$24,$R501=[3]Tabla_Impacto!$E$27,$R501=[3]Tabla_Impacto!$K$24,$R501=[3]Tabla_Impacto!$Q$26,$R501=[3]Tabla_Impacto!$W$26,$R501=[3]Tabla_Impacto!$AC$26),"Menor",IF(OR($R501=[3]Tabla_Impacto!$F$24,$R501=[3]Tabla_Impacto!$F$27,$R501=[3]Tabla_Impacto!$L$24,$R501=[3]Tabla_Impacto!$R$26,$R501=[3]Tabla_Impacto!$X$26,$R501=[3]Tabla_Impacto!$AD$26),"Moderado",IF(OR($R501=[3]Tabla_Impacto!$G$24,$R501=[3]Tabla_Impacto!$G$27,$R501=[3]Tabla_Impacto!$M$24,$R501=[3]Tabla_Impacto!$S$26,$R501=[3]Tabla_Impacto!$Y$26,$R501=[3]Tabla_Impacto!$AE$26),"Mayor",IF(OR($R501=[3]Tabla_Impacto!$H$24,$R501=[3]Tabla_Impacto!$H$27,$R501=[3]Tabla_Impacto!$N$24,$R501=[3]Tabla_Impacto!$T$26,$R501=[3]Tabla_Impacto!$Z$26,$R501=[3]Tabla_Impacto!$AF$26),"Catastrófico","")))))</f>
        <v>Mayor</v>
      </c>
      <c r="T501" s="385">
        <f t="shared" ref="T501" si="686">IF(S501="","",IF(S501="Leve",0.2,IF(S501="Menor",0.4,IF(S501="Moderado",0.6,IF(S501="Mayor",0.8,IF(S501="Catastrófico",1,))))))</f>
        <v>0.8</v>
      </c>
      <c r="U501" s="403" t="str">
        <f t="shared" ref="U501" si="687">IF(OR(AND(P501="Muy Baja",S501="Leve"),AND(P501="Muy Baja",S501="Menor"),AND(P501="Baja",S501="Leve")),"Bajo",IF(OR(AND(P501="Muy baja",S501="Moderado"),AND(P501="Baja",S501="Menor"),AND(P501="Baja",S501="Moderado"),AND(P501="Media",S501="Leve"),AND(P501="Media",S501="Menor"),AND(P501="Media",S501="Moderado"),AND(P501="Alta",S501="Leve"),AND(P501="Alta",S501="Menor")),"Moderado",IF(OR(AND(P501="Muy Baja",S501="Mayor"),AND(P501="Baja",S501="Mayor"),AND(P501="Media",S501="Mayor"),AND(P501="Alta",S501="Moderado"),AND(P501="Alta",S501="Mayor"),AND(P501="Muy Alta",S501="Leve"),AND(P501="Muy Alta",S501="Menor"),AND(P501="Muy Alta",S501="Moderado"),AND(P501="Muy Alta",S501="Mayor")),"Alto",IF(OR(AND(P501="Muy Baja",S501="Catastrófico"),AND(P501="Baja",S501="Catastrófico"),AND(P501="Media",S501="Catastrófico"),AND(P501="Alta",S501="Catastrófico"),AND(P501="Muy Alta",S501="Catastrófico")),"Extremo",""))))</f>
        <v>Alto</v>
      </c>
      <c r="V501" s="136" t="s">
        <v>91</v>
      </c>
      <c r="W501" s="138" t="s">
        <v>2295</v>
      </c>
      <c r="X501" s="139" t="s">
        <v>2296</v>
      </c>
      <c r="Y501" s="145" t="s">
        <v>2297</v>
      </c>
      <c r="Z501" s="140" t="s">
        <v>2298</v>
      </c>
      <c r="AA501" s="120" t="str">
        <f t="shared" si="454"/>
        <v>Impacto</v>
      </c>
      <c r="AB501" s="121" t="s">
        <v>808</v>
      </c>
      <c r="AC501" s="121" t="s">
        <v>728</v>
      </c>
      <c r="AD501" s="122" t="str">
        <f t="shared" si="452"/>
        <v>25%</v>
      </c>
      <c r="AE501" s="121" t="s">
        <v>729</v>
      </c>
      <c r="AF501" s="121" t="s">
        <v>730</v>
      </c>
      <c r="AG501" s="121" t="s">
        <v>731</v>
      </c>
      <c r="AH501" s="123">
        <f>IFERROR(IF(AA501="Probabilidad",(Q501-(+Q501*AD501)),IF(AA501="Impacto",Q501,"")),"")</f>
        <v>0.6</v>
      </c>
      <c r="AI501" s="122">
        <f t="shared" si="453"/>
        <v>0.6</v>
      </c>
      <c r="AJ501" s="387" t="str">
        <f t="shared" ref="AJ501" si="688">IFERROR(IF(AK501="","",IF(AK501&lt;=0.2,"Muy Baja",IF(AK501&lt;=0.4,"Baja",IF(AK501&lt;=0.6,"Media",IF(AK501&lt;=0.8,"Alta","Muy Alta"))))),"")</f>
        <v>Muy Baja</v>
      </c>
      <c r="AK501" s="388">
        <f t="shared" ref="AK501" si="689">IFERROR(LOOKUP(MAX(AI501:AI507)+1,(AI501:AI507)),"")</f>
        <v>0.1764</v>
      </c>
      <c r="AL501" s="124">
        <f>IFERROR(IF(AA501="Impacto",(T501-(+T501*AD501)),IF(AA501="Probabilidad",T501,"")),"")</f>
        <v>0.60000000000000009</v>
      </c>
      <c r="AM501" s="389" t="str">
        <f t="shared" ref="AM501" si="690">IFERROR(IF(AN501="","",IF(AN501&lt;=0.2,"Leve",IF(AN501&lt;=0.4,"Menor",IF(AN501&lt;=0.6,"Moderado",IF(AN501&lt;=0.8,"Mayor","Catastrófico"))))),"")</f>
        <v>Moderado</v>
      </c>
      <c r="AN501" s="388">
        <f t="shared" ref="AN501" si="691">IFERROR(LOOKUP(MAX(AL501:AL507)+1,(AL501:AL507)),"")</f>
        <v>0.45000000000000007</v>
      </c>
      <c r="AO501" s="384" t="str">
        <f t="shared" ref="AO501" si="692">IFERROR(IF(OR(AND(AJ501="Muy Baja",AM501="Leve"),AND(AJ501="Muy Baja",AM501="Menor"),AND(AJ501="Baja",AM501="Leve")),"Bajo",IF(OR(AND(AJ501="Muy baja",AM501="Moderado"),AND(AJ501="Baja",AM501="Menor"),AND(AJ501="Baja",AM501="Moderado"),AND(AJ501="Media",AM501="Leve"),AND(AJ501="Media",AM501="Menor"),AND(AJ501="Media",AM501="Moderado"),AND(AJ501="Alta",AM501="Leve"),AND(AJ501="Alta",AM501="Menor")),"Moderado",IF(OR(AND(AJ501="Muy Baja",AM501="Mayor"),AND(AJ501="Baja",AM501="Mayor"),AND(AJ501="Media",AM501="Mayor"),AND(AJ501="Alta",AM501="Moderado"),AND(AJ501="Alta",AM501="Mayor"),AND(AJ501="Muy Alta",AM501="Leve"),AND(AJ501="Muy Alta",AM501="Menor"),AND(AJ501="Muy Alta",AM501="Moderado"),AND(AJ501="Muy Alta",AM501="Mayor")),"Alto",IF(OR(AND(AJ501="Muy Baja",AM501="Catastrófico"),AND(AJ501="Baja",AM501="Catastrófico"),AND(AJ501="Media",AM501="Catastrófico"),AND(AJ501="Alta",AM501="Catastrófico"),AND(AJ501="Muy Alta",AM501="Catastrófico")),"Extremo","")))),"")</f>
        <v>Moderado</v>
      </c>
      <c r="AP501" s="367" t="s">
        <v>104</v>
      </c>
      <c r="AQ501" s="120" t="s">
        <v>105</v>
      </c>
      <c r="AR501" s="134" t="s">
        <v>2299</v>
      </c>
      <c r="AS501" s="134" t="s">
        <v>2298</v>
      </c>
      <c r="AT501" s="141" t="s">
        <v>555</v>
      </c>
      <c r="AU501" s="127" t="s">
        <v>733</v>
      </c>
      <c r="AV501" s="370" t="s">
        <v>2300</v>
      </c>
      <c r="AW501" s="142" t="s">
        <v>91</v>
      </c>
      <c r="AX501" s="264" t="s">
        <v>2866</v>
      </c>
      <c r="AY501" s="265" t="s">
        <v>3849</v>
      </c>
      <c r="AZ501" s="265" t="s">
        <v>3815</v>
      </c>
      <c r="BA501" s="143" t="s">
        <v>105</v>
      </c>
      <c r="BB501" s="128" t="s">
        <v>2867</v>
      </c>
      <c r="BC501" s="128" t="s">
        <v>3945</v>
      </c>
      <c r="BD501" s="128" t="s">
        <v>3946</v>
      </c>
      <c r="BE501" s="373" t="s">
        <v>2891</v>
      </c>
      <c r="BF501" s="374"/>
      <c r="BG501" s="374"/>
      <c r="BH501" s="131"/>
      <c r="BI501" s="90"/>
      <c r="BJ501" s="90"/>
      <c r="BK501" s="90"/>
      <c r="BL501" s="90"/>
      <c r="BM501" s="90"/>
      <c r="BN501" s="90"/>
      <c r="BO501" s="90"/>
      <c r="BP501" s="90"/>
      <c r="BQ501" s="90"/>
      <c r="BR501" s="90"/>
      <c r="BS501" s="90"/>
      <c r="BT501" s="90"/>
      <c r="BU501" s="90"/>
      <c r="BV501" s="90"/>
      <c r="BW501" s="90"/>
      <c r="BX501" s="90"/>
      <c r="BY501" s="90"/>
      <c r="BZ501" s="90"/>
      <c r="CA501" s="90"/>
      <c r="CB501" s="90"/>
      <c r="CC501" s="90"/>
      <c r="CD501" s="90"/>
      <c r="CE501" s="90"/>
      <c r="CF501" s="90"/>
      <c r="CG501" s="90"/>
      <c r="CH501" s="90"/>
      <c r="CI501" s="90"/>
      <c r="CJ501" s="90"/>
      <c r="CK501" s="90"/>
      <c r="CL501" s="90"/>
      <c r="CM501" s="90"/>
      <c r="CN501" s="90"/>
      <c r="CO501" s="90"/>
      <c r="CP501" s="90"/>
      <c r="CQ501" s="90"/>
      <c r="CR501" s="90"/>
      <c r="CS501" s="90"/>
      <c r="CT501" s="90"/>
      <c r="CU501" s="90"/>
      <c r="CV501" s="90"/>
      <c r="CW501" s="90"/>
      <c r="CX501" s="90"/>
      <c r="CY501" s="90"/>
      <c r="CZ501" s="90"/>
      <c r="DA501" s="90"/>
      <c r="DB501" s="90"/>
      <c r="DC501" s="90"/>
      <c r="DD501" s="90"/>
      <c r="DE501" s="90"/>
      <c r="DF501" s="90"/>
      <c r="DG501" s="90"/>
      <c r="DH501" s="90"/>
      <c r="DI501" s="90"/>
      <c r="DJ501" s="90"/>
      <c r="DK501" s="90"/>
      <c r="DL501" s="90"/>
      <c r="DM501" s="90"/>
      <c r="DN501" s="90"/>
      <c r="DO501" s="90"/>
      <c r="DP501" s="90"/>
      <c r="DQ501" s="90"/>
      <c r="DR501" s="90"/>
      <c r="DS501" s="90"/>
      <c r="DT501" s="90"/>
      <c r="DU501" s="90"/>
      <c r="DV501" s="90"/>
      <c r="DW501" s="90"/>
      <c r="DX501" s="90"/>
      <c r="DY501" s="90"/>
      <c r="DZ501" s="90"/>
      <c r="EA501" s="90"/>
      <c r="EB501" s="90"/>
      <c r="EC501" s="90"/>
      <c r="ED501" s="90"/>
      <c r="EE501" s="90"/>
      <c r="EF501" s="90"/>
      <c r="EG501" s="90"/>
      <c r="EH501" s="90"/>
      <c r="EI501" s="90"/>
      <c r="EJ501" s="90"/>
      <c r="EK501" s="90"/>
      <c r="EL501" s="90"/>
      <c r="EM501" s="90"/>
      <c r="EN501" s="90"/>
      <c r="EO501" s="90"/>
      <c r="EP501" s="90"/>
      <c r="EQ501" s="90"/>
      <c r="ER501" s="90"/>
      <c r="ES501" s="90"/>
      <c r="ET501" s="90"/>
      <c r="EU501" s="90"/>
      <c r="EV501" s="90"/>
      <c r="EW501" s="90"/>
      <c r="EX501" s="90"/>
      <c r="EY501" s="90"/>
      <c r="EZ501" s="90"/>
      <c r="FA501" s="90"/>
      <c r="FB501" s="90"/>
      <c r="FC501" s="90"/>
      <c r="FD501" s="90"/>
      <c r="FE501" s="90"/>
      <c r="FF501" s="90"/>
      <c r="FG501" s="90"/>
      <c r="FH501" s="90"/>
      <c r="FI501" s="90"/>
      <c r="FJ501" s="90"/>
      <c r="FK501" s="90"/>
      <c r="FL501" s="90"/>
      <c r="FM501" s="90"/>
      <c r="FN501" s="90"/>
      <c r="FO501" s="90"/>
      <c r="FP501" s="90"/>
      <c r="FQ501" s="90"/>
      <c r="FR501" s="90"/>
      <c r="FS501" s="90"/>
      <c r="FT501" s="90"/>
      <c r="FU501" s="90"/>
      <c r="FV501" s="90"/>
      <c r="FW501" s="90"/>
      <c r="FX501" s="90"/>
      <c r="FY501" s="90"/>
      <c r="FZ501" s="90"/>
      <c r="GA501" s="90"/>
      <c r="GB501" s="90"/>
      <c r="GC501" s="90"/>
      <c r="GD501" s="90"/>
      <c r="GE501" s="90"/>
      <c r="GF501" s="90"/>
      <c r="GG501" s="90"/>
      <c r="GH501" s="90"/>
      <c r="GI501" s="90"/>
      <c r="GJ501" s="90"/>
      <c r="GK501" s="90"/>
      <c r="GL501" s="90"/>
      <c r="GM501" s="90"/>
      <c r="GN501" s="90"/>
      <c r="GO501" s="90"/>
      <c r="GP501" s="90"/>
      <c r="GQ501" s="90"/>
      <c r="GR501" s="90"/>
      <c r="GS501" s="90"/>
      <c r="GT501" s="90"/>
      <c r="GU501" s="90"/>
      <c r="GV501" s="90"/>
      <c r="GW501" s="90"/>
      <c r="GX501" s="90"/>
      <c r="GY501" s="90"/>
      <c r="GZ501" s="90"/>
      <c r="HA501" s="90"/>
      <c r="HB501" s="90"/>
      <c r="HC501" s="90"/>
      <c r="HD501" s="90"/>
      <c r="HE501" s="90"/>
      <c r="HF501" s="90"/>
      <c r="HG501" s="90"/>
      <c r="HH501" s="90"/>
      <c r="HI501" s="90"/>
      <c r="HJ501" s="90"/>
      <c r="HK501" s="90"/>
      <c r="HL501" s="90"/>
      <c r="HM501" s="90"/>
      <c r="HN501" s="90"/>
      <c r="HO501" s="90"/>
      <c r="HP501" s="90"/>
      <c r="HQ501" s="90"/>
      <c r="HR501" s="90"/>
      <c r="HS501" s="90"/>
      <c r="HT501" s="90"/>
      <c r="HU501" s="90"/>
      <c r="HV501" s="90"/>
      <c r="HW501" s="90"/>
      <c r="HX501" s="90"/>
      <c r="HY501" s="90"/>
      <c r="HZ501" s="90"/>
      <c r="IA501" s="90"/>
      <c r="IB501" s="90"/>
      <c r="IC501" s="90"/>
      <c r="ID501" s="90"/>
      <c r="IE501" s="90"/>
      <c r="IF501" s="90"/>
      <c r="IG501" s="90"/>
      <c r="IH501" s="90"/>
      <c r="II501" s="90"/>
      <c r="IJ501" s="90"/>
      <c r="IK501" s="90"/>
      <c r="IL501" s="90"/>
      <c r="IM501" s="90"/>
      <c r="IN501" s="90"/>
      <c r="IO501" s="90"/>
      <c r="IP501" s="90"/>
      <c r="IQ501" s="90"/>
      <c r="IR501" s="90"/>
      <c r="IS501" s="90"/>
      <c r="IT501" s="90"/>
      <c r="IU501" s="90"/>
      <c r="IV501" s="90"/>
      <c r="IW501" s="90"/>
      <c r="IX501" s="90"/>
      <c r="IY501" s="90"/>
      <c r="IZ501" s="90"/>
      <c r="JA501" s="90"/>
      <c r="JB501" s="90"/>
      <c r="JC501" s="90"/>
      <c r="JD501" s="90"/>
      <c r="JE501" s="90"/>
      <c r="JF501" s="90"/>
      <c r="JG501" s="90"/>
      <c r="JH501" s="90"/>
      <c r="JI501" s="90"/>
      <c r="JJ501" s="90"/>
      <c r="JK501" s="90"/>
      <c r="JL501" s="90"/>
      <c r="JM501" s="90"/>
      <c r="JN501" s="90"/>
      <c r="JO501" s="90"/>
      <c r="JP501" s="90"/>
      <c r="JQ501" s="90"/>
      <c r="JR501" s="90"/>
      <c r="JS501" s="90"/>
      <c r="JT501" s="90"/>
      <c r="JU501" s="90"/>
      <c r="JV501" s="90"/>
      <c r="JW501" s="90"/>
      <c r="JX501" s="90"/>
      <c r="JY501" s="90"/>
      <c r="JZ501" s="90"/>
      <c r="KA501" s="90"/>
      <c r="KB501" s="90"/>
      <c r="KC501" s="90"/>
      <c r="KD501" s="90"/>
      <c r="KE501" s="90"/>
      <c r="KF501" s="90"/>
      <c r="KG501" s="90"/>
      <c r="KH501" s="90"/>
      <c r="KI501" s="90"/>
      <c r="KJ501" s="90"/>
      <c r="KK501" s="90"/>
      <c r="KL501" s="90"/>
      <c r="KM501" s="90"/>
      <c r="KN501" s="90"/>
      <c r="KO501" s="90"/>
      <c r="KP501" s="90"/>
      <c r="KQ501" s="90"/>
      <c r="KR501" s="90"/>
      <c r="KS501" s="90"/>
      <c r="KT501" s="90"/>
      <c r="KU501" s="90"/>
      <c r="KV501" s="90"/>
      <c r="KW501" s="90"/>
      <c r="KX501" s="90"/>
      <c r="KY501" s="90"/>
      <c r="KZ501" s="90"/>
      <c r="LA501" s="90"/>
      <c r="LB501" s="90"/>
      <c r="LC501" s="90"/>
      <c r="LD501" s="90"/>
      <c r="LE501" s="90"/>
      <c r="LF501" s="90"/>
      <c r="LG501" s="90"/>
      <c r="LH501" s="90"/>
      <c r="LI501" s="90"/>
      <c r="LJ501" s="90"/>
      <c r="LK501" s="90"/>
      <c r="LL501" s="90"/>
      <c r="LM501" s="90"/>
      <c r="LN501" s="90"/>
      <c r="LO501" s="90"/>
      <c r="LP501" s="90"/>
      <c r="LQ501" s="90"/>
      <c r="LR501" s="90"/>
      <c r="LS501" s="90"/>
      <c r="LT501" s="90"/>
      <c r="LU501" s="90"/>
      <c r="LV501" s="90"/>
      <c r="LW501" s="90"/>
      <c r="LX501" s="90"/>
      <c r="LY501" s="90"/>
      <c r="LZ501" s="90"/>
      <c r="MA501" s="90"/>
      <c r="MB501" s="90"/>
      <c r="MC501" s="90"/>
      <c r="MD501" s="90"/>
      <c r="ME501" s="90"/>
      <c r="MF501" s="90"/>
      <c r="MG501" s="90"/>
      <c r="MH501" s="90"/>
      <c r="MI501" s="90"/>
      <c r="MJ501" s="90"/>
      <c r="MK501" s="90"/>
      <c r="ML501" s="90"/>
      <c r="MM501" s="90"/>
      <c r="MN501" s="90"/>
      <c r="MO501" s="90"/>
      <c r="MP501" s="90"/>
      <c r="MQ501" s="90"/>
      <c r="MR501" s="90"/>
      <c r="MS501" s="90"/>
      <c r="MT501" s="90"/>
      <c r="MU501" s="90"/>
      <c r="MV501" s="90"/>
      <c r="MW501" s="90"/>
      <c r="MX501" s="90"/>
      <c r="MY501" s="90"/>
      <c r="MZ501" s="90"/>
      <c r="NA501" s="90"/>
      <c r="NB501" s="90"/>
      <c r="NC501" s="90"/>
      <c r="ND501" s="90"/>
      <c r="NE501" s="90"/>
      <c r="NF501" s="90"/>
      <c r="NG501" s="90"/>
      <c r="NH501" s="90"/>
      <c r="NI501" s="90"/>
      <c r="NJ501" s="90"/>
      <c r="NK501" s="90"/>
      <c r="NL501" s="90"/>
      <c r="NM501" s="90"/>
      <c r="NN501" s="90"/>
      <c r="NO501" s="90"/>
      <c r="NP501" s="90"/>
      <c r="NQ501" s="90"/>
      <c r="NR501" s="90"/>
      <c r="NS501" s="90"/>
      <c r="NT501" s="90"/>
      <c r="NU501" s="90"/>
      <c r="NV501" s="90"/>
      <c r="NW501" s="90"/>
      <c r="NX501" s="90"/>
      <c r="NY501" s="90"/>
      <c r="NZ501" s="90"/>
      <c r="OA501" s="90"/>
      <c r="OB501" s="90"/>
      <c r="OC501" s="90"/>
      <c r="OD501" s="90"/>
      <c r="OE501" s="90"/>
      <c r="OF501" s="90"/>
      <c r="OG501" s="90"/>
      <c r="OH501" s="90"/>
      <c r="OI501" s="90"/>
      <c r="OJ501" s="90"/>
      <c r="OK501" s="90"/>
      <c r="OL501" s="90"/>
      <c r="OM501" s="90"/>
      <c r="ON501" s="90"/>
      <c r="OO501" s="90"/>
      <c r="OP501" s="90"/>
      <c r="OQ501" s="90"/>
      <c r="OR501" s="90"/>
      <c r="OS501" s="90"/>
      <c r="OT501" s="90"/>
      <c r="OU501" s="90"/>
      <c r="OV501" s="90"/>
      <c r="OW501" s="90"/>
      <c r="OX501" s="90"/>
      <c r="OY501" s="90"/>
      <c r="OZ501" s="90"/>
      <c r="PA501" s="90"/>
      <c r="PB501" s="90"/>
      <c r="PC501" s="90"/>
      <c r="PD501" s="90"/>
      <c r="PE501" s="90"/>
      <c r="PF501" s="90"/>
      <c r="PG501" s="90"/>
      <c r="PH501" s="90"/>
      <c r="PI501" s="90"/>
      <c r="PJ501" s="90"/>
      <c r="PK501" s="90"/>
      <c r="PL501" s="90"/>
      <c r="PM501" s="90"/>
      <c r="PN501" s="90"/>
      <c r="PO501" s="90"/>
      <c r="PP501" s="90"/>
      <c r="PQ501" s="90"/>
      <c r="PR501" s="90"/>
      <c r="PS501" s="90"/>
      <c r="PT501" s="90"/>
      <c r="PU501" s="90"/>
      <c r="PV501" s="90"/>
      <c r="PW501" s="90"/>
      <c r="PX501" s="90"/>
      <c r="PY501" s="90"/>
      <c r="PZ501" s="90"/>
      <c r="QA501" s="90"/>
      <c r="QB501" s="90"/>
      <c r="QC501" s="90"/>
      <c r="QD501" s="90"/>
      <c r="QE501" s="90"/>
      <c r="QF501" s="90"/>
      <c r="QG501" s="90"/>
      <c r="QH501" s="90"/>
      <c r="QI501" s="90"/>
      <c r="QJ501" s="90"/>
      <c r="QK501" s="90"/>
      <c r="QL501" s="90"/>
      <c r="QM501" s="90"/>
      <c r="QN501" s="90"/>
      <c r="QO501" s="90"/>
      <c r="QP501" s="90"/>
      <c r="QQ501" s="90"/>
      <c r="QR501" s="90"/>
      <c r="QS501" s="90"/>
      <c r="QT501" s="90"/>
      <c r="QU501" s="90"/>
      <c r="QV501" s="90"/>
      <c r="QW501" s="90"/>
      <c r="QX501" s="90"/>
      <c r="QY501" s="90"/>
      <c r="QZ501" s="90"/>
      <c r="RA501" s="90"/>
      <c r="RB501" s="90"/>
      <c r="RC501" s="90"/>
      <c r="RD501" s="90"/>
      <c r="RE501" s="90"/>
      <c r="RF501" s="90"/>
      <c r="RG501" s="90"/>
      <c r="RH501" s="90"/>
      <c r="RI501" s="90"/>
      <c r="RJ501" s="90"/>
      <c r="RK501" s="90"/>
      <c r="RL501" s="90"/>
      <c r="RM501" s="90"/>
      <c r="RN501" s="90"/>
      <c r="RO501" s="90"/>
      <c r="RP501" s="90"/>
      <c r="RQ501" s="90"/>
      <c r="RR501" s="90"/>
      <c r="RS501" s="90"/>
      <c r="RT501" s="90"/>
      <c r="RU501" s="90"/>
      <c r="RV501" s="90"/>
      <c r="RW501" s="90"/>
      <c r="RX501" s="90"/>
      <c r="RY501" s="90"/>
      <c r="RZ501" s="90"/>
      <c r="SA501" s="90"/>
      <c r="SB501" s="90"/>
      <c r="SC501" s="90"/>
      <c r="SD501" s="90"/>
      <c r="SE501" s="90"/>
      <c r="SF501" s="90"/>
      <c r="SG501" s="90"/>
      <c r="SH501" s="90"/>
      <c r="SI501" s="90"/>
      <c r="SJ501" s="90"/>
      <c r="SK501" s="90"/>
      <c r="SL501" s="90"/>
      <c r="SM501" s="90"/>
      <c r="SN501" s="90"/>
      <c r="SO501" s="90"/>
      <c r="SP501" s="90"/>
      <c r="SQ501" s="90"/>
      <c r="SR501" s="90"/>
      <c r="SS501" s="90"/>
      <c r="ST501" s="90"/>
      <c r="SU501" s="90"/>
      <c r="SV501" s="90"/>
      <c r="SW501" s="90"/>
      <c r="SX501" s="90"/>
      <c r="SY501" s="90"/>
      <c r="SZ501" s="90"/>
      <c r="TA501" s="90"/>
      <c r="TB501" s="90"/>
      <c r="TC501" s="90"/>
      <c r="TD501" s="90"/>
      <c r="TE501" s="90"/>
      <c r="TF501" s="90"/>
      <c r="TG501" s="90"/>
      <c r="TH501" s="90"/>
      <c r="TI501" s="90"/>
      <c r="TJ501" s="90"/>
      <c r="TK501" s="90"/>
      <c r="TL501" s="90"/>
      <c r="TM501" s="90"/>
      <c r="TN501" s="90"/>
      <c r="TO501" s="90"/>
      <c r="TP501" s="90"/>
      <c r="TQ501" s="90"/>
      <c r="TR501" s="90"/>
      <c r="TS501" s="90"/>
      <c r="TT501" s="90"/>
      <c r="TU501" s="90"/>
      <c r="TV501" s="90"/>
      <c r="TW501" s="90"/>
      <c r="TX501" s="90"/>
      <c r="TY501" s="90"/>
      <c r="TZ501" s="90"/>
      <c r="UA501" s="90"/>
      <c r="UB501" s="90"/>
      <c r="UC501" s="90"/>
      <c r="UD501" s="90"/>
      <c r="UE501" s="90"/>
      <c r="UF501" s="90"/>
      <c r="UG501" s="90"/>
      <c r="UH501" s="90"/>
      <c r="UI501" s="90"/>
      <c r="UJ501" s="90"/>
      <c r="UK501" s="90"/>
      <c r="UL501" s="90"/>
      <c r="UM501" s="90"/>
      <c r="UN501" s="90"/>
      <c r="UO501" s="90"/>
      <c r="UP501" s="90"/>
      <c r="UQ501" s="90"/>
      <c r="UR501" s="90"/>
      <c r="US501" s="90"/>
      <c r="UT501" s="90"/>
      <c r="UU501" s="90"/>
      <c r="UV501" s="90"/>
      <c r="UW501" s="90"/>
      <c r="UX501" s="90"/>
      <c r="UY501" s="90"/>
      <c r="UZ501" s="90"/>
      <c r="VA501" s="90"/>
      <c r="VB501" s="90"/>
      <c r="VC501" s="90"/>
      <c r="VD501" s="90"/>
      <c r="VE501" s="90"/>
      <c r="VF501" s="90"/>
      <c r="VG501" s="90"/>
      <c r="VH501" s="90"/>
      <c r="VI501" s="90"/>
      <c r="VJ501" s="90"/>
      <c r="VK501" s="90"/>
      <c r="VL501" s="90"/>
      <c r="VM501" s="90"/>
      <c r="VN501" s="90"/>
      <c r="VO501" s="90"/>
      <c r="VP501" s="90"/>
      <c r="VQ501" s="90"/>
      <c r="VR501" s="90"/>
      <c r="VS501" s="90"/>
      <c r="VT501" s="90"/>
      <c r="VU501" s="90"/>
      <c r="VV501" s="90"/>
      <c r="VW501" s="90"/>
      <c r="VX501" s="90"/>
      <c r="VY501" s="90"/>
      <c r="VZ501" s="90"/>
      <c r="WA501" s="90"/>
      <c r="WB501" s="90"/>
      <c r="WC501" s="90"/>
      <c r="WD501" s="90"/>
      <c r="WE501" s="90"/>
      <c r="WF501" s="90"/>
      <c r="WG501" s="90"/>
      <c r="WH501" s="90"/>
      <c r="WI501" s="90"/>
      <c r="WJ501" s="90"/>
      <c r="WK501" s="90"/>
      <c r="WL501" s="90"/>
      <c r="WM501" s="90"/>
      <c r="WN501" s="90"/>
      <c r="WO501" s="90"/>
      <c r="WP501" s="90"/>
      <c r="WQ501" s="90"/>
      <c r="WR501" s="90"/>
      <c r="WS501" s="90"/>
      <c r="WT501" s="90"/>
      <c r="WU501" s="90"/>
      <c r="WV501" s="90"/>
      <c r="WW501" s="90"/>
      <c r="WX501" s="90"/>
      <c r="WY501" s="90"/>
      <c r="WZ501" s="90"/>
      <c r="XA501" s="90"/>
      <c r="XB501" s="90"/>
      <c r="XC501" s="90"/>
      <c r="XD501" s="90"/>
      <c r="XE501" s="90"/>
      <c r="XF501" s="90"/>
      <c r="XG501" s="90"/>
      <c r="XH501" s="90"/>
      <c r="XI501" s="90"/>
      <c r="XJ501" s="90"/>
      <c r="XK501" s="90"/>
      <c r="XL501" s="90"/>
      <c r="XM501" s="90"/>
      <c r="XN501" s="90"/>
      <c r="XO501" s="90"/>
      <c r="XP501" s="90"/>
      <c r="XQ501" s="90"/>
      <c r="XR501" s="90"/>
      <c r="XS501" s="90"/>
      <c r="XT501" s="90"/>
      <c r="XU501" s="90"/>
      <c r="XV501" s="90"/>
      <c r="XW501" s="90"/>
      <c r="XX501" s="90"/>
      <c r="XY501" s="90"/>
      <c r="XZ501" s="90"/>
      <c r="YA501" s="90"/>
      <c r="YB501" s="90"/>
      <c r="YC501" s="90"/>
      <c r="YD501" s="90"/>
      <c r="YE501" s="90"/>
      <c r="YF501" s="90"/>
      <c r="YG501" s="90"/>
      <c r="YH501" s="90"/>
      <c r="YI501" s="90"/>
      <c r="YJ501" s="90"/>
      <c r="YK501" s="90"/>
      <c r="YL501" s="90"/>
      <c r="YM501" s="90"/>
      <c r="YN501" s="90"/>
      <c r="YO501" s="90"/>
      <c r="YP501" s="90"/>
      <c r="YQ501" s="90"/>
      <c r="YR501" s="90"/>
      <c r="YS501" s="90"/>
      <c r="YT501" s="90"/>
      <c r="YU501" s="90"/>
      <c r="YV501" s="90"/>
      <c r="YW501" s="90"/>
      <c r="YX501" s="90"/>
      <c r="YY501" s="90"/>
      <c r="YZ501" s="90"/>
      <c r="ZA501" s="90"/>
      <c r="ZB501" s="90"/>
      <c r="ZC501" s="90"/>
      <c r="ZD501" s="90"/>
      <c r="ZE501" s="90"/>
      <c r="ZF501" s="90"/>
      <c r="ZG501" s="90"/>
      <c r="ZH501" s="90"/>
      <c r="ZI501" s="90"/>
      <c r="ZJ501" s="90"/>
      <c r="ZK501" s="90"/>
      <c r="ZL501" s="90"/>
      <c r="ZM501" s="90"/>
      <c r="ZN501" s="90"/>
      <c r="ZO501" s="90"/>
      <c r="ZP501" s="90"/>
      <c r="ZQ501" s="90"/>
      <c r="ZR501" s="90"/>
      <c r="ZS501" s="90"/>
      <c r="ZT501" s="90"/>
      <c r="ZU501" s="90"/>
      <c r="ZV501" s="90"/>
      <c r="ZW501" s="90"/>
      <c r="ZX501" s="90"/>
      <c r="ZY501" s="90"/>
      <c r="ZZ501" s="90"/>
      <c r="AAA501" s="90"/>
      <c r="AAB501" s="90"/>
      <c r="AAC501" s="90"/>
      <c r="AAD501" s="90"/>
      <c r="AAE501" s="90"/>
      <c r="AAF501" s="90"/>
      <c r="AAG501" s="90"/>
      <c r="AAH501" s="90"/>
      <c r="AAI501" s="90"/>
      <c r="AAJ501" s="90"/>
      <c r="AAK501" s="90"/>
      <c r="AAL501" s="90"/>
      <c r="AAM501" s="90"/>
      <c r="AAN501" s="90"/>
      <c r="AAO501" s="90"/>
      <c r="AAP501" s="90"/>
      <c r="AAQ501" s="90"/>
      <c r="AAR501" s="90"/>
      <c r="AAS501" s="90"/>
      <c r="AAT501" s="90"/>
      <c r="AAU501" s="90"/>
      <c r="AAV501" s="90"/>
      <c r="AAW501" s="90"/>
      <c r="AAX501" s="90"/>
      <c r="AAY501" s="90"/>
      <c r="AAZ501" s="90"/>
      <c r="ABA501" s="90"/>
      <c r="ABB501" s="90"/>
      <c r="ABC501" s="90"/>
      <c r="ABD501" s="90"/>
      <c r="ABE501" s="90"/>
      <c r="ABF501" s="90"/>
      <c r="ABG501" s="90"/>
      <c r="ABH501" s="90"/>
      <c r="ABI501" s="90"/>
      <c r="ABJ501" s="90"/>
      <c r="ABK501" s="90"/>
      <c r="ABL501" s="90"/>
      <c r="ABM501" s="90"/>
      <c r="ABN501" s="90"/>
      <c r="ABO501" s="90"/>
      <c r="ABP501" s="90"/>
      <c r="ABQ501" s="90"/>
      <c r="ABR501" s="90"/>
      <c r="ABS501" s="90"/>
      <c r="ABT501" s="90"/>
      <c r="ABU501" s="90"/>
      <c r="ABV501" s="90"/>
      <c r="ABW501" s="90"/>
      <c r="ABX501" s="90"/>
      <c r="ABY501" s="90"/>
      <c r="ABZ501" s="90"/>
      <c r="ACA501" s="90"/>
      <c r="ACB501" s="90"/>
      <c r="ACC501" s="90"/>
      <c r="ACD501" s="90"/>
      <c r="ACE501" s="90"/>
      <c r="ACF501" s="90"/>
      <c r="ACG501" s="90"/>
      <c r="ACH501" s="90"/>
      <c r="ACI501" s="90"/>
      <c r="ACJ501" s="90"/>
      <c r="ACK501" s="90"/>
      <c r="ACL501" s="90"/>
      <c r="ACM501" s="90"/>
      <c r="ACN501" s="90"/>
      <c r="ACO501" s="90"/>
      <c r="ACP501" s="90"/>
      <c r="ACQ501" s="90"/>
      <c r="ACR501" s="90"/>
      <c r="ACS501" s="90"/>
      <c r="ACT501" s="90"/>
      <c r="ACU501" s="90"/>
      <c r="ACV501" s="90"/>
      <c r="ACW501" s="90"/>
      <c r="ACX501" s="90"/>
      <c r="ACY501" s="90"/>
      <c r="ACZ501" s="90"/>
      <c r="ADA501" s="90"/>
      <c r="ADB501" s="90"/>
      <c r="ADC501" s="90"/>
      <c r="ADD501" s="90"/>
      <c r="ADE501" s="90"/>
      <c r="ADF501" s="90"/>
      <c r="ADG501" s="90"/>
      <c r="ADH501" s="90"/>
      <c r="ADI501" s="90"/>
      <c r="ADJ501" s="90"/>
      <c r="ADK501" s="90"/>
      <c r="ADL501" s="90"/>
      <c r="ADM501" s="90"/>
      <c r="ADN501" s="90"/>
      <c r="ADO501" s="90"/>
      <c r="ADP501" s="90"/>
      <c r="ADQ501" s="90"/>
      <c r="ADR501" s="90"/>
      <c r="ADS501" s="90"/>
      <c r="ADT501" s="90"/>
      <c r="ADU501" s="90"/>
      <c r="ADV501" s="90"/>
      <c r="ADW501" s="90"/>
      <c r="ADX501" s="90"/>
      <c r="ADY501" s="90"/>
      <c r="ADZ501" s="90"/>
      <c r="AEA501" s="90"/>
      <c r="AEB501" s="90"/>
      <c r="AEC501" s="90"/>
      <c r="AED501" s="90"/>
      <c r="AEE501" s="90"/>
      <c r="AEF501" s="90"/>
      <c r="AEG501" s="90"/>
      <c r="AEH501" s="90"/>
      <c r="AEI501" s="90"/>
      <c r="AEJ501" s="90"/>
      <c r="AEK501" s="90"/>
      <c r="AEL501" s="90"/>
      <c r="AEM501" s="90"/>
      <c r="AEN501" s="90"/>
      <c r="AEO501" s="90"/>
      <c r="AEP501" s="90"/>
      <c r="AEQ501" s="90"/>
      <c r="AER501" s="90"/>
      <c r="AES501" s="90"/>
      <c r="AET501" s="90"/>
      <c r="AEU501" s="90"/>
      <c r="AEV501" s="90"/>
      <c r="AEW501" s="90"/>
      <c r="AEX501" s="90"/>
      <c r="AEY501" s="90"/>
      <c r="AEZ501" s="90"/>
      <c r="AFA501" s="90"/>
      <c r="AFB501" s="90"/>
      <c r="AFC501" s="90"/>
      <c r="AFD501" s="90"/>
      <c r="AFE501" s="90"/>
      <c r="AFF501" s="90"/>
      <c r="AFG501" s="90"/>
      <c r="AFH501" s="90"/>
      <c r="AFI501" s="90"/>
      <c r="AFJ501" s="90"/>
      <c r="AFK501" s="90"/>
      <c r="AFL501" s="90"/>
      <c r="AFM501" s="90"/>
      <c r="AFN501" s="90"/>
      <c r="AFO501" s="90"/>
      <c r="AFP501" s="90"/>
      <c r="AFQ501" s="90"/>
      <c r="AFR501" s="90"/>
      <c r="AFS501" s="90"/>
      <c r="AFT501" s="90"/>
      <c r="AFU501" s="90"/>
      <c r="AFV501" s="90"/>
      <c r="AFW501" s="90"/>
      <c r="AFX501" s="90"/>
      <c r="AFY501" s="90"/>
      <c r="AFZ501" s="90"/>
      <c r="AGA501" s="90"/>
      <c r="AGB501" s="90"/>
      <c r="AGC501" s="90"/>
      <c r="AGD501" s="90"/>
      <c r="AGE501" s="90"/>
      <c r="AGF501" s="90"/>
      <c r="AGG501" s="90"/>
      <c r="AGH501" s="90"/>
      <c r="AGI501" s="90"/>
      <c r="AGJ501" s="90"/>
      <c r="AGK501" s="90"/>
      <c r="AGL501" s="90"/>
      <c r="AGM501" s="90"/>
      <c r="AGN501" s="90"/>
      <c r="AGO501" s="90"/>
      <c r="AGP501" s="90"/>
      <c r="AGQ501" s="90"/>
      <c r="AGR501" s="90"/>
      <c r="AGS501" s="90"/>
      <c r="AGT501" s="90"/>
      <c r="AGU501" s="90"/>
      <c r="AGV501" s="90"/>
      <c r="AGW501" s="90"/>
      <c r="AGX501" s="90"/>
      <c r="AGY501" s="90"/>
      <c r="AGZ501" s="90"/>
      <c r="AHA501" s="90"/>
      <c r="AHB501" s="90"/>
      <c r="AHC501" s="90"/>
      <c r="AHD501" s="90"/>
      <c r="AHE501" s="90"/>
      <c r="AHF501" s="90"/>
      <c r="AHG501" s="90"/>
      <c r="AHH501" s="90"/>
      <c r="AHI501" s="90"/>
      <c r="AHJ501" s="90"/>
      <c r="AHK501" s="90"/>
      <c r="AHL501" s="90"/>
      <c r="AHM501" s="90"/>
      <c r="AHN501" s="90"/>
      <c r="AHO501" s="90"/>
      <c r="AHP501" s="90"/>
      <c r="AHQ501" s="90"/>
      <c r="AHR501" s="90"/>
      <c r="AHS501" s="90"/>
      <c r="AHT501" s="90"/>
      <c r="AHU501" s="90"/>
      <c r="AHV501" s="90"/>
      <c r="AHW501" s="90"/>
      <c r="AHX501" s="90"/>
      <c r="AHY501" s="90"/>
      <c r="AHZ501" s="90"/>
      <c r="AIA501" s="90"/>
      <c r="AIB501" s="90"/>
      <c r="AIC501" s="90"/>
      <c r="AID501" s="90"/>
      <c r="AIE501" s="90"/>
      <c r="AIF501" s="90"/>
      <c r="AIG501" s="90"/>
      <c r="AIH501" s="90"/>
      <c r="AII501" s="90"/>
      <c r="AIJ501" s="90"/>
      <c r="AIK501" s="90"/>
      <c r="AIL501" s="90"/>
      <c r="AIM501" s="90"/>
      <c r="AIN501" s="90"/>
      <c r="AIO501" s="90"/>
      <c r="AIP501" s="90"/>
      <c r="AIQ501" s="90"/>
      <c r="AIR501" s="90"/>
      <c r="AIS501" s="90"/>
      <c r="AIT501" s="90"/>
      <c r="AIU501" s="90"/>
      <c r="AIV501" s="90"/>
      <c r="AIW501" s="90"/>
      <c r="AIX501" s="90"/>
      <c r="AIY501" s="90"/>
      <c r="AIZ501" s="90"/>
      <c r="AJA501" s="90"/>
      <c r="AJB501" s="90"/>
      <c r="AJC501" s="90"/>
      <c r="AJD501" s="90"/>
      <c r="AJE501" s="90"/>
      <c r="AJF501" s="90"/>
      <c r="AJG501" s="90"/>
      <c r="AJH501" s="90"/>
      <c r="AJI501" s="90"/>
      <c r="AJJ501" s="90"/>
      <c r="AJK501" s="90"/>
      <c r="AJL501" s="90"/>
      <c r="AJM501" s="90"/>
      <c r="AJN501" s="90"/>
      <c r="AJO501" s="90"/>
      <c r="AJP501" s="90"/>
      <c r="AJQ501" s="90"/>
      <c r="AJR501" s="90"/>
      <c r="AJS501" s="90"/>
      <c r="AJT501" s="90"/>
      <c r="AJU501" s="90"/>
      <c r="AJV501" s="90"/>
      <c r="AJW501" s="90"/>
      <c r="AJX501" s="90"/>
      <c r="AJY501" s="90"/>
      <c r="AJZ501" s="90"/>
      <c r="AKA501" s="90"/>
      <c r="AKB501" s="90"/>
      <c r="AKC501" s="90"/>
      <c r="AKD501" s="90"/>
      <c r="AKE501" s="90"/>
      <c r="AKF501" s="90"/>
      <c r="AKG501" s="90"/>
      <c r="AKH501" s="90"/>
      <c r="AKI501" s="90"/>
      <c r="AKJ501" s="90"/>
      <c r="AKK501" s="90"/>
      <c r="AKL501" s="90"/>
      <c r="AKM501" s="90"/>
      <c r="AKN501" s="90"/>
      <c r="AKO501" s="90"/>
      <c r="AKP501" s="90"/>
      <c r="AKQ501" s="90"/>
      <c r="AKR501" s="90"/>
      <c r="AKS501" s="90"/>
      <c r="AKT501" s="90"/>
      <c r="AKU501" s="90"/>
      <c r="AKV501" s="90"/>
      <c r="AKW501" s="90"/>
      <c r="AKX501" s="90"/>
      <c r="AKY501" s="90"/>
      <c r="AKZ501" s="90"/>
      <c r="ALA501" s="90"/>
      <c r="ALB501" s="90"/>
      <c r="ALC501" s="90"/>
      <c r="ALD501" s="90"/>
      <c r="ALE501" s="90"/>
      <c r="ALF501" s="90"/>
      <c r="ALG501" s="90"/>
      <c r="ALH501" s="90"/>
      <c r="ALI501" s="90"/>
      <c r="ALJ501" s="90"/>
      <c r="ALK501" s="90"/>
      <c r="ALL501" s="90"/>
      <c r="ALM501" s="90"/>
      <c r="ALN501" s="90"/>
      <c r="ALO501" s="90"/>
      <c r="ALP501" s="90"/>
      <c r="ALQ501" s="90"/>
      <c r="ALR501" s="90"/>
      <c r="ALS501" s="90"/>
      <c r="ALT501" s="90"/>
      <c r="ALU501" s="90"/>
      <c r="ALV501" s="90"/>
      <c r="ALW501" s="90"/>
      <c r="ALX501" s="90"/>
      <c r="ALY501" s="90"/>
      <c r="ALZ501" s="90"/>
      <c r="AMA501" s="90"/>
      <c r="AMB501" s="90"/>
      <c r="AMC501" s="90"/>
      <c r="AMD501" s="90"/>
      <c r="AME501" s="90"/>
      <c r="AMF501" s="90"/>
      <c r="AMG501" s="90"/>
      <c r="AMH501" s="90"/>
      <c r="AMI501" s="90"/>
    </row>
    <row r="502" spans="1:1023" ht="90" customHeight="1" x14ac:dyDescent="0.3">
      <c r="A502" s="430">
        <v>150</v>
      </c>
      <c r="B502" s="433" t="s">
        <v>712</v>
      </c>
      <c r="C502" s="367"/>
      <c r="D502" s="433" t="s">
        <v>231</v>
      </c>
      <c r="E502" s="433" t="s">
        <v>1652</v>
      </c>
      <c r="F502" s="439"/>
      <c r="G502" s="413"/>
      <c r="H502" s="416"/>
      <c r="I502" s="419"/>
      <c r="J502" s="136" t="s">
        <v>735</v>
      </c>
      <c r="K502" s="137" t="s">
        <v>2301</v>
      </c>
      <c r="L502" s="419"/>
      <c r="M502" s="419"/>
      <c r="N502" s="407"/>
      <c r="O502" s="369"/>
      <c r="P502" s="391"/>
      <c r="Q502" s="385"/>
      <c r="R502" s="393"/>
      <c r="S502" s="394"/>
      <c r="T502" s="385"/>
      <c r="U502" s="404"/>
      <c r="V502" s="136" t="s">
        <v>112</v>
      </c>
      <c r="W502" s="138" t="s">
        <v>2302</v>
      </c>
      <c r="X502" s="139" t="s">
        <v>2303</v>
      </c>
      <c r="Y502" s="118" t="s">
        <v>2304</v>
      </c>
      <c r="Z502" s="119" t="s">
        <v>906</v>
      </c>
      <c r="AA502" s="120" t="str">
        <f t="shared" si="454"/>
        <v>Probabilidad</v>
      </c>
      <c r="AB502" s="121" t="s">
        <v>727</v>
      </c>
      <c r="AC502" s="121" t="s">
        <v>728</v>
      </c>
      <c r="AD502" s="122" t="str">
        <f t="shared" si="452"/>
        <v>40%</v>
      </c>
      <c r="AE502" s="121" t="s">
        <v>729</v>
      </c>
      <c r="AF502" s="121" t="s">
        <v>730</v>
      </c>
      <c r="AG502" s="121" t="s">
        <v>731</v>
      </c>
      <c r="AH502" s="123">
        <f>IFERROR(IF(AND(AA501="Probabilidad",AA502="Probabilidad"),(AI501-(+AI501*AD502)),IF(AND(AA502="Probabilidad",AA501="Impacto"),(AI501-(+AI501*AD502)),IF(AA502="Impacto",AI501,""))),"")</f>
        <v>0.36</v>
      </c>
      <c r="AI502" s="122">
        <f t="shared" si="453"/>
        <v>0.36</v>
      </c>
      <c r="AJ502" s="387"/>
      <c r="AK502" s="388"/>
      <c r="AL502" s="124">
        <f t="shared" ref="AL502:AL507" si="693">IFERROR(IF(AND(AA501="Impacto",AA502="Impacto"),(AL501-(+AL501*AD502)),IF(AND(AA502="Impacto",AA501="Probabilidad"),(AL501-(+AL501*AD502)),IF(AA502="Probabilidad",AL501,""))),"")</f>
        <v>0.60000000000000009</v>
      </c>
      <c r="AM502" s="389"/>
      <c r="AN502" s="388"/>
      <c r="AO502" s="384"/>
      <c r="AP502" s="367"/>
      <c r="AQ502" s="120" t="s">
        <v>118</v>
      </c>
      <c r="AR502" s="134" t="s">
        <v>2305</v>
      </c>
      <c r="AS502" s="119" t="s">
        <v>298</v>
      </c>
      <c r="AT502" s="141">
        <v>44926</v>
      </c>
      <c r="AU502" s="127" t="s">
        <v>733</v>
      </c>
      <c r="AV502" s="371"/>
      <c r="AW502" s="142" t="s">
        <v>112</v>
      </c>
      <c r="AX502" s="264" t="s">
        <v>2866</v>
      </c>
      <c r="AY502" s="268" t="s">
        <v>3669</v>
      </c>
      <c r="AZ502" s="268" t="s">
        <v>3666</v>
      </c>
      <c r="BA502" s="143" t="s">
        <v>118</v>
      </c>
      <c r="BB502" s="264" t="s">
        <v>2866</v>
      </c>
      <c r="BC502" s="268" t="s">
        <v>3669</v>
      </c>
      <c r="BD502" s="268" t="s">
        <v>3666</v>
      </c>
      <c r="BE502" s="373"/>
      <c r="BF502" s="374"/>
      <c r="BG502" s="374"/>
      <c r="BH502" s="131"/>
      <c r="AMI502" s="86"/>
    </row>
    <row r="503" spans="1:1023" ht="124.5" customHeight="1" x14ac:dyDescent="0.3">
      <c r="A503" s="430">
        <v>150</v>
      </c>
      <c r="B503" s="433" t="s">
        <v>712</v>
      </c>
      <c r="C503" s="367"/>
      <c r="D503" s="433" t="s">
        <v>231</v>
      </c>
      <c r="E503" s="433" t="s">
        <v>1652</v>
      </c>
      <c r="F503" s="439"/>
      <c r="G503" s="413"/>
      <c r="H503" s="416"/>
      <c r="I503" s="419"/>
      <c r="J503" s="136" t="s">
        <v>741</v>
      </c>
      <c r="K503" s="137" t="s">
        <v>2306</v>
      </c>
      <c r="L503" s="419"/>
      <c r="M503" s="419"/>
      <c r="N503" s="407"/>
      <c r="O503" s="369"/>
      <c r="P503" s="391"/>
      <c r="Q503" s="385"/>
      <c r="R503" s="393"/>
      <c r="S503" s="394"/>
      <c r="T503" s="385"/>
      <c r="U503" s="404"/>
      <c r="V503" s="136" t="s">
        <v>124</v>
      </c>
      <c r="W503" s="138" t="s">
        <v>2307</v>
      </c>
      <c r="X503" s="139" t="s">
        <v>2308</v>
      </c>
      <c r="Y503" s="145" t="s">
        <v>2309</v>
      </c>
      <c r="Z503" s="140" t="s">
        <v>2298</v>
      </c>
      <c r="AA503" s="120" t="str">
        <f t="shared" si="454"/>
        <v>Probabilidad</v>
      </c>
      <c r="AB503" s="121" t="s">
        <v>740</v>
      </c>
      <c r="AC503" s="121" t="s">
        <v>728</v>
      </c>
      <c r="AD503" s="122" t="str">
        <f t="shared" si="452"/>
        <v>30%</v>
      </c>
      <c r="AE503" s="121" t="s">
        <v>729</v>
      </c>
      <c r="AF503" s="121" t="s">
        <v>730</v>
      </c>
      <c r="AG503" s="121" t="s">
        <v>731</v>
      </c>
      <c r="AH503" s="123">
        <f t="shared" ref="AH503:AH507" si="694">IFERROR(IF(AND(AA502="Probabilidad",AA503="Probabilidad"),(AI502-(+AI502*AD503)),IF(AND(AA503="Probabilidad",AA502="Impacto"),(AI502-(+AI502*AD503)),IF(AA503="Impacto",AI502,""))),"")</f>
        <v>0.252</v>
      </c>
      <c r="AI503" s="122">
        <f t="shared" si="453"/>
        <v>0.252</v>
      </c>
      <c r="AJ503" s="387"/>
      <c r="AK503" s="388"/>
      <c r="AL503" s="124">
        <f t="shared" si="693"/>
        <v>0.60000000000000009</v>
      </c>
      <c r="AM503" s="389"/>
      <c r="AN503" s="388"/>
      <c r="AO503" s="384"/>
      <c r="AP503" s="367"/>
      <c r="AQ503" s="120" t="s">
        <v>128</v>
      </c>
      <c r="AR503" s="134" t="s">
        <v>2310</v>
      </c>
      <c r="AS503" s="134" t="s">
        <v>820</v>
      </c>
      <c r="AT503" s="141" t="s">
        <v>1046</v>
      </c>
      <c r="AU503" s="127" t="s">
        <v>733</v>
      </c>
      <c r="AV503" s="371"/>
      <c r="AW503" s="142" t="s">
        <v>124</v>
      </c>
      <c r="AX503" s="264" t="s">
        <v>2866</v>
      </c>
      <c r="AY503" s="265" t="s">
        <v>3850</v>
      </c>
      <c r="AZ503" s="265" t="s">
        <v>3851</v>
      </c>
      <c r="BA503" s="143" t="s">
        <v>128</v>
      </c>
      <c r="BB503" s="128" t="s">
        <v>2866</v>
      </c>
      <c r="BC503" s="299" t="s">
        <v>3947</v>
      </c>
      <c r="BD503" s="299" t="s">
        <v>3948</v>
      </c>
      <c r="BE503" s="373"/>
      <c r="BF503" s="374"/>
      <c r="BG503" s="374"/>
      <c r="BH503" s="131"/>
      <c r="AMI503" s="86"/>
    </row>
    <row r="504" spans="1:1023" ht="165" customHeight="1" x14ac:dyDescent="0.3">
      <c r="A504" s="430">
        <v>150</v>
      </c>
      <c r="B504" s="433" t="s">
        <v>712</v>
      </c>
      <c r="C504" s="367"/>
      <c r="D504" s="433" t="s">
        <v>231</v>
      </c>
      <c r="E504" s="433" t="s">
        <v>1652</v>
      </c>
      <c r="F504" s="439"/>
      <c r="G504" s="413"/>
      <c r="H504" s="416"/>
      <c r="I504" s="419"/>
      <c r="J504" s="136" t="s">
        <v>749</v>
      </c>
      <c r="K504" s="137" t="s">
        <v>2311</v>
      </c>
      <c r="L504" s="419"/>
      <c r="M504" s="419"/>
      <c r="N504" s="407"/>
      <c r="O504" s="369"/>
      <c r="P504" s="391"/>
      <c r="Q504" s="385"/>
      <c r="R504" s="393"/>
      <c r="S504" s="394"/>
      <c r="T504" s="385"/>
      <c r="U504" s="404"/>
      <c r="V504" s="136" t="s">
        <v>131</v>
      </c>
      <c r="W504" s="138" t="s">
        <v>2312</v>
      </c>
      <c r="X504" s="139" t="s">
        <v>2313</v>
      </c>
      <c r="Y504" s="118" t="s">
        <v>2314</v>
      </c>
      <c r="Z504" s="140" t="s">
        <v>2298</v>
      </c>
      <c r="AA504" s="120" t="str">
        <f t="shared" si="454"/>
        <v>Probabilidad</v>
      </c>
      <c r="AB504" s="121" t="s">
        <v>740</v>
      </c>
      <c r="AC504" s="121" t="s">
        <v>728</v>
      </c>
      <c r="AD504" s="122" t="str">
        <f t="shared" si="452"/>
        <v>30%</v>
      </c>
      <c r="AE504" s="121" t="s">
        <v>729</v>
      </c>
      <c r="AF504" s="121" t="s">
        <v>730</v>
      </c>
      <c r="AG504" s="121" t="s">
        <v>731</v>
      </c>
      <c r="AH504" s="123">
        <f t="shared" si="694"/>
        <v>0.1764</v>
      </c>
      <c r="AI504" s="122">
        <f t="shared" si="453"/>
        <v>0.1764</v>
      </c>
      <c r="AJ504" s="387"/>
      <c r="AK504" s="388"/>
      <c r="AL504" s="124">
        <f t="shared" si="693"/>
        <v>0.60000000000000009</v>
      </c>
      <c r="AM504" s="389"/>
      <c r="AN504" s="388"/>
      <c r="AO504" s="384"/>
      <c r="AP504" s="367"/>
      <c r="AQ504" s="120" t="s">
        <v>136</v>
      </c>
      <c r="AR504" s="134" t="s">
        <v>2315</v>
      </c>
      <c r="AS504" s="134" t="s">
        <v>820</v>
      </c>
      <c r="AT504" s="141" t="s">
        <v>1128</v>
      </c>
      <c r="AU504" s="127" t="s">
        <v>733</v>
      </c>
      <c r="AV504" s="371"/>
      <c r="AW504" s="142" t="s">
        <v>131</v>
      </c>
      <c r="AX504" s="264" t="s">
        <v>2866</v>
      </c>
      <c r="AY504" s="265" t="s">
        <v>3852</v>
      </c>
      <c r="AZ504" s="265" t="s">
        <v>3853</v>
      </c>
      <c r="BA504" s="143" t="s">
        <v>136</v>
      </c>
      <c r="BB504" s="128" t="s">
        <v>2866</v>
      </c>
      <c r="BC504" s="299" t="s">
        <v>3949</v>
      </c>
      <c r="BD504" s="299" t="s">
        <v>3950</v>
      </c>
      <c r="BE504" s="373"/>
      <c r="BF504" s="374"/>
      <c r="BG504" s="374"/>
      <c r="BH504" s="131"/>
      <c r="AMI504" s="86"/>
    </row>
    <row r="505" spans="1:1023" ht="90" customHeight="1" x14ac:dyDescent="0.3">
      <c r="A505" s="430">
        <v>150</v>
      </c>
      <c r="B505" s="433" t="s">
        <v>712</v>
      </c>
      <c r="C505" s="367"/>
      <c r="D505" s="433" t="s">
        <v>231</v>
      </c>
      <c r="E505" s="433" t="s">
        <v>1652</v>
      </c>
      <c r="F505" s="439"/>
      <c r="G505" s="413"/>
      <c r="H505" s="416"/>
      <c r="I505" s="419"/>
      <c r="J505" s="136" t="s">
        <v>756</v>
      </c>
      <c r="K505" s="137" t="s">
        <v>2316</v>
      </c>
      <c r="L505" s="419"/>
      <c r="M505" s="419"/>
      <c r="N505" s="407"/>
      <c r="O505" s="369"/>
      <c r="P505" s="391"/>
      <c r="Q505" s="385"/>
      <c r="R505" s="393"/>
      <c r="S505" s="394"/>
      <c r="T505" s="385"/>
      <c r="U505" s="404"/>
      <c r="V505" s="136" t="s">
        <v>139</v>
      </c>
      <c r="W505" s="116" t="s">
        <v>1171</v>
      </c>
      <c r="X505" s="161" t="s">
        <v>1172</v>
      </c>
      <c r="Y505" s="128" t="s">
        <v>912</v>
      </c>
      <c r="Z505" s="128" t="s">
        <v>913</v>
      </c>
      <c r="AA505" s="120" t="str">
        <f t="shared" si="454"/>
        <v>Impacto</v>
      </c>
      <c r="AB505" s="121" t="s">
        <v>808</v>
      </c>
      <c r="AC505" s="121" t="s">
        <v>728</v>
      </c>
      <c r="AD505" s="122" t="str">
        <f t="shared" si="452"/>
        <v>25%</v>
      </c>
      <c r="AE505" s="121" t="s">
        <v>729</v>
      </c>
      <c r="AF505" s="121" t="s">
        <v>730</v>
      </c>
      <c r="AG505" s="121" t="s">
        <v>731</v>
      </c>
      <c r="AH505" s="123">
        <f t="shared" si="694"/>
        <v>0.1764</v>
      </c>
      <c r="AI505" s="122">
        <f t="shared" si="453"/>
        <v>0.1764</v>
      </c>
      <c r="AJ505" s="387"/>
      <c r="AK505" s="388"/>
      <c r="AL505" s="124">
        <f t="shared" si="693"/>
        <v>0.45000000000000007</v>
      </c>
      <c r="AM505" s="389"/>
      <c r="AN505" s="388"/>
      <c r="AO505" s="384"/>
      <c r="AP505" s="367"/>
      <c r="AQ505" s="120" t="s">
        <v>145</v>
      </c>
      <c r="AR505" s="134" t="s">
        <v>94</v>
      </c>
      <c r="AS505" s="134" t="s">
        <v>94</v>
      </c>
      <c r="AT505" s="141" t="s">
        <v>94</v>
      </c>
      <c r="AU505" s="127" t="s">
        <v>94</v>
      </c>
      <c r="AV505" s="371"/>
      <c r="AW505" s="142" t="s">
        <v>139</v>
      </c>
      <c r="AX505" s="264" t="s">
        <v>2866</v>
      </c>
      <c r="AY505" s="265" t="s">
        <v>3337</v>
      </c>
      <c r="AZ505" s="265" t="s">
        <v>3307</v>
      </c>
      <c r="BA505" s="143" t="s">
        <v>145</v>
      </c>
      <c r="BB505" s="128"/>
      <c r="BC505" s="128"/>
      <c r="BD505" s="128"/>
      <c r="BE505" s="373"/>
      <c r="BF505" s="374"/>
      <c r="BG505" s="374"/>
      <c r="BH505" s="131"/>
      <c r="AMI505" s="86"/>
    </row>
    <row r="506" spans="1:1023" ht="30" customHeight="1" x14ac:dyDescent="0.3">
      <c r="A506" s="430">
        <v>150</v>
      </c>
      <c r="B506" s="433" t="s">
        <v>712</v>
      </c>
      <c r="C506" s="367"/>
      <c r="D506" s="433" t="s">
        <v>231</v>
      </c>
      <c r="E506" s="433" t="s">
        <v>1652</v>
      </c>
      <c r="F506" s="439"/>
      <c r="G506" s="413"/>
      <c r="H506" s="416"/>
      <c r="I506" s="419"/>
      <c r="J506" s="136" t="s">
        <v>757</v>
      </c>
      <c r="K506" s="137"/>
      <c r="L506" s="419"/>
      <c r="M506" s="419"/>
      <c r="N506" s="407"/>
      <c r="O506" s="369"/>
      <c r="P506" s="391"/>
      <c r="Q506" s="385"/>
      <c r="R506" s="393"/>
      <c r="S506" s="394"/>
      <c r="T506" s="385"/>
      <c r="U506" s="404"/>
      <c r="V506" s="136" t="s">
        <v>150</v>
      </c>
      <c r="W506" s="116"/>
      <c r="X506" s="117"/>
      <c r="Y506" s="118"/>
      <c r="Z506" s="116"/>
      <c r="AA506" s="120" t="str">
        <f t="shared" si="454"/>
        <v/>
      </c>
      <c r="AB506" s="121"/>
      <c r="AC506" s="121"/>
      <c r="AD506" s="122" t="str">
        <f t="shared" si="452"/>
        <v/>
      </c>
      <c r="AE506" s="121"/>
      <c r="AF506" s="121"/>
      <c r="AG506" s="121"/>
      <c r="AH506" s="123" t="str">
        <f t="shared" si="694"/>
        <v/>
      </c>
      <c r="AI506" s="122" t="str">
        <f t="shared" si="453"/>
        <v/>
      </c>
      <c r="AJ506" s="387"/>
      <c r="AK506" s="388"/>
      <c r="AL506" s="124" t="str">
        <f t="shared" si="693"/>
        <v/>
      </c>
      <c r="AM506" s="389"/>
      <c r="AN506" s="388"/>
      <c r="AO506" s="384"/>
      <c r="AP506" s="367"/>
      <c r="AQ506" s="120" t="s">
        <v>155</v>
      </c>
      <c r="AR506" s="119"/>
      <c r="AS506" s="119"/>
      <c r="AT506" s="126"/>
      <c r="AU506" s="119"/>
      <c r="AV506" s="371"/>
      <c r="AW506" s="142" t="s">
        <v>150</v>
      </c>
      <c r="AX506" s="128"/>
      <c r="AY506" s="129"/>
      <c r="AZ506" s="130"/>
      <c r="BA506" s="143" t="s">
        <v>155</v>
      </c>
      <c r="BB506" s="128"/>
      <c r="BC506" s="128"/>
      <c r="BD506" s="128"/>
      <c r="BE506" s="373"/>
      <c r="BF506" s="374"/>
      <c r="BG506" s="374"/>
      <c r="BH506" s="131"/>
      <c r="AMI506" s="86"/>
    </row>
    <row r="507" spans="1:1023" ht="30" customHeight="1" x14ac:dyDescent="0.3">
      <c r="A507" s="431">
        <v>150</v>
      </c>
      <c r="B507" s="434" t="s">
        <v>712</v>
      </c>
      <c r="C507" s="367"/>
      <c r="D507" s="434" t="s">
        <v>231</v>
      </c>
      <c r="E507" s="434" t="s">
        <v>1652</v>
      </c>
      <c r="F507" s="440"/>
      <c r="G507" s="414"/>
      <c r="H507" s="417"/>
      <c r="I507" s="420"/>
      <c r="J507" s="136" t="s">
        <v>758</v>
      </c>
      <c r="K507" s="137"/>
      <c r="L507" s="420"/>
      <c r="M507" s="420"/>
      <c r="N507" s="408"/>
      <c r="O507" s="369"/>
      <c r="P507" s="392"/>
      <c r="Q507" s="385"/>
      <c r="R507" s="393"/>
      <c r="S507" s="394"/>
      <c r="T507" s="385"/>
      <c r="U507" s="405"/>
      <c r="V507" s="136" t="s">
        <v>161</v>
      </c>
      <c r="W507" s="116"/>
      <c r="X507" s="117"/>
      <c r="Y507" s="118"/>
      <c r="Z507" s="116"/>
      <c r="AA507" s="120" t="str">
        <f t="shared" si="454"/>
        <v/>
      </c>
      <c r="AB507" s="121"/>
      <c r="AC507" s="121"/>
      <c r="AD507" s="122" t="str">
        <f t="shared" si="452"/>
        <v/>
      </c>
      <c r="AE507" s="121"/>
      <c r="AF507" s="121"/>
      <c r="AG507" s="121"/>
      <c r="AH507" s="123" t="str">
        <f t="shared" si="694"/>
        <v/>
      </c>
      <c r="AI507" s="122" t="str">
        <f t="shared" si="453"/>
        <v/>
      </c>
      <c r="AJ507" s="387"/>
      <c r="AK507" s="388"/>
      <c r="AL507" s="124" t="str">
        <f t="shared" si="693"/>
        <v/>
      </c>
      <c r="AM507" s="389"/>
      <c r="AN507" s="388"/>
      <c r="AO507" s="384"/>
      <c r="AP507" s="367"/>
      <c r="AQ507" s="120" t="s">
        <v>162</v>
      </c>
      <c r="AR507" s="119"/>
      <c r="AS507" s="119"/>
      <c r="AT507" s="126"/>
      <c r="AU507" s="119"/>
      <c r="AV507" s="372"/>
      <c r="AW507" s="142" t="s">
        <v>161</v>
      </c>
      <c r="AX507" s="128"/>
      <c r="AY507" s="129"/>
      <c r="AZ507" s="130"/>
      <c r="BA507" s="143" t="s">
        <v>162</v>
      </c>
      <c r="BB507" s="128"/>
      <c r="BC507" s="128"/>
      <c r="BD507" s="128"/>
      <c r="BE507" s="373"/>
      <c r="BF507" s="374"/>
      <c r="BG507" s="374"/>
      <c r="BH507" s="131"/>
      <c r="AMI507" s="86"/>
    </row>
    <row r="508" spans="1:1023" s="144" customFormat="1" ht="149.1" customHeight="1" x14ac:dyDescent="0.25">
      <c r="A508" s="517">
        <v>151</v>
      </c>
      <c r="B508" s="432" t="s">
        <v>712</v>
      </c>
      <c r="C508" s="424" t="s">
        <v>713</v>
      </c>
      <c r="D508" s="432" t="s">
        <v>231</v>
      </c>
      <c r="E508" s="432" t="s">
        <v>2317</v>
      </c>
      <c r="F508" s="401" t="s">
        <v>2318</v>
      </c>
      <c r="G508" s="424" t="s">
        <v>2319</v>
      </c>
      <c r="H508" s="368" t="str">
        <f>IF(B508="Seguridad_Información","Posibilidad de "&amp;C508&amp;"con "&amp;M508&amp;" "&amp;"por"&amp;" "&amp;I508&amp;" "&amp;"debido a"&amp;" "&amp;L508,"Posibilidad de"&amp;" "&amp;M508&amp;" "&amp;"por"&amp;" "&amp;I508&amp;" debido a"&amp;" "&amp;L508)</f>
        <v>Posibilidad de Afectación Económica y Reputacional por incumplimiento de las obligaciones de los destinatarios debido a fallas en la supervisión de SAE y/o desconocimiento por parte del referido destinatario</v>
      </c>
      <c r="I508" s="425" t="s">
        <v>2320</v>
      </c>
      <c r="J508" s="136" t="s">
        <v>717</v>
      </c>
      <c r="K508" s="137" t="s">
        <v>2321</v>
      </c>
      <c r="L508" s="425" t="s">
        <v>2322</v>
      </c>
      <c r="M508" s="425" t="s">
        <v>763</v>
      </c>
      <c r="N508" s="426" t="s">
        <v>2323</v>
      </c>
      <c r="O508" s="369" t="s">
        <v>722</v>
      </c>
      <c r="P508" s="390" t="str">
        <f>IF(OR($O508=[3]Tabla_Probabilidad!$D$30,$O508=[3]Tabla_Probabilidad!$D$32,$O508=[3]Tabla_Probabilidad!$J$32),"Muy Baja",IF(OR($O508=[3]Tabla_Probabilidad!$E$30,$O508=[3]Tabla_Probabilidad!$E$32,$O508=[3]Tabla_Probabilidad!$K$32),"Baja",IF(OR($O508=[3]Tabla_Probabilidad!$F$30,$O508=[3]Tabla_Probabilidad!$F$32,$O508=[3]Tabla_Probabilidad!$L$32),"Media",IF(OR($O508=[3]Tabla_Probabilidad!$G$30,$O508=[3]Tabla_Probabilidad!$G$32,$O508=[3]Tabla_Probabilidad!$M$32),"Alta",IF(OR($O508=[3]Tabla_Probabilidad!$H$30,$O508=[3]Tabla_Probabilidad!$H$32,$O508=[3]Tabla_Probabilidad!$N$32),"Muy Alta","")))))</f>
        <v>Media</v>
      </c>
      <c r="Q508" s="385">
        <f t="shared" ref="Q508" si="695">IF(P508="","",IF(P508="Muy Baja",0.2,IF(P508="Baja",0.4,IF(P508="Media",0.6,IF(P508="Alta",0.8,IF(P508="Muy Alta",1,))))))</f>
        <v>0.6</v>
      </c>
      <c r="R508" s="393" t="s">
        <v>816</v>
      </c>
      <c r="S508" s="394" t="str">
        <f>IF(OR($R508=[3]Tabla_Impacto!$D$24,$R508=[3]Tabla_Impacto!$D$27,$R508=[3]Tabla_Impacto!$J$24,$R508=[3]Tabla_Impacto!$P$26,$R508=[3]Tabla_Impacto!$V$26,$R508=[3]Tabla_Impacto!$AB$26),"Leve",IF(OR($R508=[3]Tabla_Impacto!$E$24,$R508=[3]Tabla_Impacto!$E$27,$R508=[3]Tabla_Impacto!$K$24,$R508=[3]Tabla_Impacto!$Q$26,$R508=[3]Tabla_Impacto!$W$26,$R508=[3]Tabla_Impacto!$AC$26),"Menor",IF(OR($R508=[3]Tabla_Impacto!$F$24,$R508=[3]Tabla_Impacto!$F$27,$R508=[3]Tabla_Impacto!$L$24,$R508=[3]Tabla_Impacto!$R$26,$R508=[3]Tabla_Impacto!$X$26,$R508=[3]Tabla_Impacto!$AD$26),"Moderado",IF(OR($R508=[3]Tabla_Impacto!$G$24,$R508=[3]Tabla_Impacto!$G$27,$R508=[3]Tabla_Impacto!$M$24,$R508=[3]Tabla_Impacto!$S$26,$R508=[3]Tabla_Impacto!$Y$26,$R508=[3]Tabla_Impacto!$AE$26),"Mayor",IF(OR($R508=[3]Tabla_Impacto!$H$24,$R508=[3]Tabla_Impacto!$H$27,$R508=[3]Tabla_Impacto!$N$24,$R508=[3]Tabla_Impacto!$T$26,$R508=[3]Tabla_Impacto!$Z$26,$R508=[3]Tabla_Impacto!$AF$26),"Catastrófico","")))))</f>
        <v>Menor</v>
      </c>
      <c r="T508" s="385">
        <f t="shared" ref="T508" si="696">IF(S508="","",IF(S508="Leve",0.2,IF(S508="Menor",0.4,IF(S508="Moderado",0.6,IF(S508="Mayor",0.8,IF(S508="Catastrófico",1,))))))</f>
        <v>0.4</v>
      </c>
      <c r="U508" s="403" t="str">
        <f t="shared" ref="U508" si="697">IF(OR(AND(P508="Muy Baja",S508="Leve"),AND(P508="Muy Baja",S508="Menor"),AND(P508="Baja",S508="Leve")),"Bajo",IF(OR(AND(P508="Muy baja",S508="Moderado"),AND(P508="Baja",S508="Menor"),AND(P508="Baja",S508="Moderado"),AND(P508="Media",S508="Leve"),AND(P508="Media",S508="Menor"),AND(P508="Media",S508="Moderado"),AND(P508="Alta",S508="Leve"),AND(P508="Alta",S508="Menor")),"Moderado",IF(OR(AND(P508="Muy Baja",S508="Mayor"),AND(P508="Baja",S508="Mayor"),AND(P508="Media",S508="Mayor"),AND(P508="Alta",S508="Moderado"),AND(P508="Alta",S508="Mayor"),AND(P508="Muy Alta",S508="Leve"),AND(P508="Muy Alta",S508="Menor"),AND(P508="Muy Alta",S508="Moderado"),AND(P508="Muy Alta",S508="Mayor")),"Alto",IF(OR(AND(P508="Muy Baja",S508="Catastrófico"),AND(P508="Baja",S508="Catastrófico"),AND(P508="Media",S508="Catastrófico"),AND(P508="Alta",S508="Catastrófico"),AND(P508="Muy Alta",S508="Catastrófico")),"Extremo",""))))</f>
        <v>Moderado</v>
      </c>
      <c r="V508" s="136" t="s">
        <v>91</v>
      </c>
      <c r="W508" s="116" t="s">
        <v>2324</v>
      </c>
      <c r="X508" s="117" t="s">
        <v>2325</v>
      </c>
      <c r="Y508" s="118" t="s">
        <v>2326</v>
      </c>
      <c r="Z508" s="140" t="s">
        <v>1702</v>
      </c>
      <c r="AA508" s="120" t="str">
        <f t="shared" si="454"/>
        <v>Probabilidad</v>
      </c>
      <c r="AB508" s="121" t="s">
        <v>740</v>
      </c>
      <c r="AC508" s="121" t="s">
        <v>728</v>
      </c>
      <c r="AD508" s="122" t="str">
        <f t="shared" si="452"/>
        <v>30%</v>
      </c>
      <c r="AE508" s="121" t="s">
        <v>729</v>
      </c>
      <c r="AF508" s="121" t="s">
        <v>730</v>
      </c>
      <c r="AG508" s="121" t="s">
        <v>731</v>
      </c>
      <c r="AH508" s="123">
        <f>IFERROR(IF(AA508="Probabilidad",(Q508-(+Q508*AD508)),IF(AA508="Impacto",Q508,"")),"")</f>
        <v>0.42</v>
      </c>
      <c r="AI508" s="122">
        <f t="shared" si="453"/>
        <v>0.42</v>
      </c>
      <c r="AJ508" s="387" t="str">
        <f t="shared" ref="AJ508" si="698">IFERROR(IF(AK508="","",IF(AK508&lt;=0.2,"Muy Baja",IF(AK508&lt;=0.4,"Baja",IF(AK508&lt;=0.6,"Media",IF(AK508&lt;=0.8,"Alta","Muy Alta"))))),"")</f>
        <v>Muy Baja</v>
      </c>
      <c r="AK508" s="388">
        <f t="shared" ref="AK508" si="699">IFERROR(LOOKUP(MAX(AI508:AI514)+1,(AI508:AI514)),"")</f>
        <v>0.1764</v>
      </c>
      <c r="AL508" s="124">
        <f>IFERROR(IF(AA508="Impacto",(T508-(+T508*AD508)),IF(AA508="Probabilidad",T508,"")),"")</f>
        <v>0.4</v>
      </c>
      <c r="AM508" s="389" t="str">
        <f t="shared" ref="AM508" si="700">IFERROR(IF(AN508="","",IF(AN508&lt;=0.2,"Leve",IF(AN508&lt;=0.4,"Menor",IF(AN508&lt;=0.6,"Moderado",IF(AN508&lt;=0.8,"Mayor","Catastrófico"))))),"")</f>
        <v>Menor</v>
      </c>
      <c r="AN508" s="388">
        <f t="shared" ref="AN508" si="701">IFERROR(LOOKUP(MAX(AL508:AL514)+1,(AL508:AL514)),"")</f>
        <v>0.30000000000000004</v>
      </c>
      <c r="AO508" s="384" t="str">
        <f t="shared" ref="AO508" si="702">IFERROR(IF(OR(AND(AJ508="Muy Baja",AM508="Leve"),AND(AJ508="Muy Baja",AM508="Menor"),AND(AJ508="Baja",AM508="Leve")),"Bajo",IF(OR(AND(AJ508="Muy baja",AM508="Moderado"),AND(AJ508="Baja",AM508="Menor"),AND(AJ508="Baja",AM508="Moderado"),AND(AJ508="Media",AM508="Leve"),AND(AJ508="Media",AM508="Menor"),AND(AJ508="Media",AM508="Moderado"),AND(AJ508="Alta",AM508="Leve"),AND(AJ508="Alta",AM508="Menor")),"Moderado",IF(OR(AND(AJ508="Muy Baja",AM508="Mayor"),AND(AJ508="Baja",AM508="Mayor"),AND(AJ508="Media",AM508="Mayor"),AND(AJ508="Alta",AM508="Moderado"),AND(AJ508="Alta",AM508="Mayor"),AND(AJ508="Muy Alta",AM508="Leve"),AND(AJ508="Muy Alta",AM508="Menor"),AND(AJ508="Muy Alta",AM508="Moderado"),AND(AJ508="Muy Alta",AM508="Mayor")),"Alto",IF(OR(AND(AJ508="Muy Baja",AM508="Catastrófico"),AND(AJ508="Baja",AM508="Catastrófico"),AND(AJ508="Media",AM508="Catastrófico"),AND(AJ508="Alta",AM508="Catastrófico"),AND(AJ508="Muy Alta",AM508="Catastrófico")),"Extremo","")))),"")</f>
        <v>Bajo</v>
      </c>
      <c r="AP508" s="367" t="s">
        <v>821</v>
      </c>
      <c r="AQ508" s="120" t="s">
        <v>105</v>
      </c>
      <c r="AR508" s="134" t="s">
        <v>94</v>
      </c>
      <c r="AS508" s="134" t="s">
        <v>94</v>
      </c>
      <c r="AT508" s="134" t="s">
        <v>94</v>
      </c>
      <c r="AU508" s="134" t="s">
        <v>94</v>
      </c>
      <c r="AV508" s="402" t="s">
        <v>2327</v>
      </c>
      <c r="AW508" s="142" t="s">
        <v>91</v>
      </c>
      <c r="AX508" s="264" t="s">
        <v>2866</v>
      </c>
      <c r="AY508" s="321" t="s">
        <v>3834</v>
      </c>
      <c r="AZ508" s="322" t="s">
        <v>3806</v>
      </c>
      <c r="BA508" s="143" t="s">
        <v>105</v>
      </c>
      <c r="BB508" s="128"/>
      <c r="BC508" s="128"/>
      <c r="BD508" s="128"/>
      <c r="BE508" s="373" t="s">
        <v>2891</v>
      </c>
      <c r="BF508" s="374"/>
      <c r="BG508" s="374"/>
      <c r="BH508" s="131"/>
      <c r="BI508" s="90"/>
      <c r="BJ508" s="90"/>
      <c r="BK508" s="90"/>
      <c r="BL508" s="90"/>
      <c r="BM508" s="90"/>
      <c r="BN508" s="90"/>
      <c r="BO508" s="90"/>
      <c r="BP508" s="90"/>
      <c r="BQ508" s="90"/>
      <c r="BR508" s="90"/>
      <c r="BS508" s="90"/>
      <c r="BT508" s="90"/>
      <c r="BU508" s="90"/>
      <c r="BV508" s="90"/>
      <c r="BW508" s="90"/>
      <c r="BX508" s="90"/>
      <c r="BY508" s="90"/>
      <c r="BZ508" s="90"/>
      <c r="CA508" s="90"/>
      <c r="CB508" s="90"/>
      <c r="CC508" s="90"/>
      <c r="CD508" s="90"/>
      <c r="CE508" s="90"/>
      <c r="CF508" s="90"/>
      <c r="CG508" s="90"/>
      <c r="CH508" s="90"/>
      <c r="CI508" s="90"/>
      <c r="CJ508" s="90"/>
      <c r="CK508" s="90"/>
      <c r="CL508" s="90"/>
      <c r="CM508" s="90"/>
      <c r="CN508" s="90"/>
      <c r="CO508" s="90"/>
      <c r="CP508" s="90"/>
      <c r="CQ508" s="90"/>
      <c r="CR508" s="90"/>
      <c r="CS508" s="90"/>
      <c r="CT508" s="90"/>
      <c r="CU508" s="90"/>
      <c r="CV508" s="90"/>
      <c r="CW508" s="90"/>
      <c r="CX508" s="90"/>
      <c r="CY508" s="90"/>
      <c r="CZ508" s="90"/>
      <c r="DA508" s="90"/>
      <c r="DB508" s="90"/>
      <c r="DC508" s="90"/>
      <c r="DD508" s="90"/>
      <c r="DE508" s="90"/>
      <c r="DF508" s="90"/>
      <c r="DG508" s="90"/>
      <c r="DH508" s="90"/>
      <c r="DI508" s="90"/>
      <c r="DJ508" s="90"/>
      <c r="DK508" s="90"/>
      <c r="DL508" s="90"/>
      <c r="DM508" s="90"/>
      <c r="DN508" s="90"/>
      <c r="DO508" s="90"/>
      <c r="DP508" s="90"/>
      <c r="DQ508" s="90"/>
      <c r="DR508" s="90"/>
      <c r="DS508" s="90"/>
      <c r="DT508" s="90"/>
      <c r="DU508" s="90"/>
      <c r="DV508" s="90"/>
      <c r="DW508" s="90"/>
      <c r="DX508" s="90"/>
      <c r="DY508" s="90"/>
      <c r="DZ508" s="90"/>
      <c r="EA508" s="90"/>
      <c r="EB508" s="90"/>
      <c r="EC508" s="90"/>
      <c r="ED508" s="90"/>
      <c r="EE508" s="90"/>
      <c r="EF508" s="90"/>
      <c r="EG508" s="90"/>
      <c r="EH508" s="90"/>
      <c r="EI508" s="90"/>
      <c r="EJ508" s="90"/>
      <c r="EK508" s="90"/>
      <c r="EL508" s="90"/>
      <c r="EM508" s="90"/>
      <c r="EN508" s="90"/>
      <c r="EO508" s="90"/>
      <c r="EP508" s="90"/>
      <c r="EQ508" s="90"/>
      <c r="ER508" s="90"/>
      <c r="ES508" s="90"/>
      <c r="ET508" s="90"/>
      <c r="EU508" s="90"/>
      <c r="EV508" s="90"/>
      <c r="EW508" s="90"/>
      <c r="EX508" s="90"/>
      <c r="EY508" s="90"/>
      <c r="EZ508" s="90"/>
      <c r="FA508" s="90"/>
      <c r="FB508" s="90"/>
      <c r="FC508" s="90"/>
      <c r="FD508" s="90"/>
      <c r="FE508" s="90"/>
      <c r="FF508" s="90"/>
      <c r="FG508" s="90"/>
      <c r="FH508" s="90"/>
      <c r="FI508" s="90"/>
      <c r="FJ508" s="90"/>
      <c r="FK508" s="90"/>
      <c r="FL508" s="90"/>
      <c r="FM508" s="90"/>
      <c r="FN508" s="90"/>
      <c r="FO508" s="90"/>
      <c r="FP508" s="90"/>
      <c r="FQ508" s="90"/>
      <c r="FR508" s="90"/>
      <c r="FS508" s="90"/>
      <c r="FT508" s="90"/>
      <c r="FU508" s="90"/>
      <c r="FV508" s="90"/>
      <c r="FW508" s="90"/>
      <c r="FX508" s="90"/>
      <c r="FY508" s="90"/>
      <c r="FZ508" s="90"/>
      <c r="GA508" s="90"/>
      <c r="GB508" s="90"/>
      <c r="GC508" s="90"/>
      <c r="GD508" s="90"/>
      <c r="GE508" s="90"/>
      <c r="GF508" s="90"/>
      <c r="GG508" s="90"/>
      <c r="GH508" s="90"/>
      <c r="GI508" s="90"/>
      <c r="GJ508" s="90"/>
      <c r="GK508" s="90"/>
      <c r="GL508" s="90"/>
      <c r="GM508" s="90"/>
      <c r="GN508" s="90"/>
      <c r="GO508" s="90"/>
      <c r="GP508" s="90"/>
      <c r="GQ508" s="90"/>
      <c r="GR508" s="90"/>
      <c r="GS508" s="90"/>
      <c r="GT508" s="90"/>
      <c r="GU508" s="90"/>
      <c r="GV508" s="90"/>
      <c r="GW508" s="90"/>
      <c r="GX508" s="90"/>
      <c r="GY508" s="90"/>
      <c r="GZ508" s="90"/>
      <c r="HA508" s="90"/>
      <c r="HB508" s="90"/>
      <c r="HC508" s="90"/>
      <c r="HD508" s="90"/>
      <c r="HE508" s="90"/>
      <c r="HF508" s="90"/>
      <c r="HG508" s="90"/>
      <c r="HH508" s="90"/>
      <c r="HI508" s="90"/>
      <c r="HJ508" s="90"/>
      <c r="HK508" s="90"/>
      <c r="HL508" s="90"/>
      <c r="HM508" s="90"/>
      <c r="HN508" s="90"/>
      <c r="HO508" s="90"/>
      <c r="HP508" s="90"/>
      <c r="HQ508" s="90"/>
      <c r="HR508" s="90"/>
      <c r="HS508" s="90"/>
      <c r="HT508" s="90"/>
      <c r="HU508" s="90"/>
      <c r="HV508" s="90"/>
      <c r="HW508" s="90"/>
      <c r="HX508" s="90"/>
      <c r="HY508" s="90"/>
      <c r="HZ508" s="90"/>
      <c r="IA508" s="90"/>
      <c r="IB508" s="90"/>
      <c r="IC508" s="90"/>
      <c r="ID508" s="90"/>
      <c r="IE508" s="90"/>
      <c r="IF508" s="90"/>
      <c r="IG508" s="90"/>
      <c r="IH508" s="90"/>
      <c r="II508" s="90"/>
      <c r="IJ508" s="90"/>
      <c r="IK508" s="90"/>
      <c r="IL508" s="90"/>
      <c r="IM508" s="90"/>
      <c r="IN508" s="90"/>
      <c r="IO508" s="90"/>
      <c r="IP508" s="90"/>
      <c r="IQ508" s="90"/>
      <c r="IR508" s="90"/>
      <c r="IS508" s="90"/>
      <c r="IT508" s="90"/>
      <c r="IU508" s="90"/>
      <c r="IV508" s="90"/>
      <c r="IW508" s="90"/>
      <c r="IX508" s="90"/>
      <c r="IY508" s="90"/>
      <c r="IZ508" s="90"/>
      <c r="JA508" s="90"/>
      <c r="JB508" s="90"/>
      <c r="JC508" s="90"/>
      <c r="JD508" s="90"/>
      <c r="JE508" s="90"/>
      <c r="JF508" s="90"/>
      <c r="JG508" s="90"/>
      <c r="JH508" s="90"/>
      <c r="JI508" s="90"/>
      <c r="JJ508" s="90"/>
      <c r="JK508" s="90"/>
      <c r="JL508" s="90"/>
      <c r="JM508" s="90"/>
      <c r="JN508" s="90"/>
      <c r="JO508" s="90"/>
      <c r="JP508" s="90"/>
      <c r="JQ508" s="90"/>
      <c r="JR508" s="90"/>
      <c r="JS508" s="90"/>
      <c r="JT508" s="90"/>
      <c r="JU508" s="90"/>
      <c r="JV508" s="90"/>
      <c r="JW508" s="90"/>
      <c r="JX508" s="90"/>
      <c r="JY508" s="90"/>
      <c r="JZ508" s="90"/>
      <c r="KA508" s="90"/>
      <c r="KB508" s="90"/>
      <c r="KC508" s="90"/>
      <c r="KD508" s="90"/>
      <c r="KE508" s="90"/>
      <c r="KF508" s="90"/>
      <c r="KG508" s="90"/>
      <c r="KH508" s="90"/>
      <c r="KI508" s="90"/>
      <c r="KJ508" s="90"/>
      <c r="KK508" s="90"/>
      <c r="KL508" s="90"/>
      <c r="KM508" s="90"/>
      <c r="KN508" s="90"/>
      <c r="KO508" s="90"/>
      <c r="KP508" s="90"/>
      <c r="KQ508" s="90"/>
      <c r="KR508" s="90"/>
      <c r="KS508" s="90"/>
      <c r="KT508" s="90"/>
      <c r="KU508" s="90"/>
      <c r="KV508" s="90"/>
      <c r="KW508" s="90"/>
      <c r="KX508" s="90"/>
      <c r="KY508" s="90"/>
      <c r="KZ508" s="90"/>
      <c r="LA508" s="90"/>
      <c r="LB508" s="90"/>
      <c r="LC508" s="90"/>
      <c r="LD508" s="90"/>
      <c r="LE508" s="90"/>
      <c r="LF508" s="90"/>
      <c r="LG508" s="90"/>
      <c r="LH508" s="90"/>
      <c r="LI508" s="90"/>
      <c r="LJ508" s="90"/>
      <c r="LK508" s="90"/>
      <c r="LL508" s="90"/>
      <c r="LM508" s="90"/>
      <c r="LN508" s="90"/>
      <c r="LO508" s="90"/>
      <c r="LP508" s="90"/>
      <c r="LQ508" s="90"/>
      <c r="LR508" s="90"/>
      <c r="LS508" s="90"/>
      <c r="LT508" s="90"/>
      <c r="LU508" s="90"/>
      <c r="LV508" s="90"/>
      <c r="LW508" s="90"/>
      <c r="LX508" s="90"/>
      <c r="LY508" s="90"/>
      <c r="LZ508" s="90"/>
      <c r="MA508" s="90"/>
      <c r="MB508" s="90"/>
      <c r="MC508" s="90"/>
      <c r="MD508" s="90"/>
      <c r="ME508" s="90"/>
      <c r="MF508" s="90"/>
      <c r="MG508" s="90"/>
      <c r="MH508" s="90"/>
      <c r="MI508" s="90"/>
      <c r="MJ508" s="90"/>
      <c r="MK508" s="90"/>
      <c r="ML508" s="90"/>
      <c r="MM508" s="90"/>
      <c r="MN508" s="90"/>
      <c r="MO508" s="90"/>
      <c r="MP508" s="90"/>
      <c r="MQ508" s="90"/>
      <c r="MR508" s="90"/>
      <c r="MS508" s="90"/>
      <c r="MT508" s="90"/>
      <c r="MU508" s="90"/>
      <c r="MV508" s="90"/>
      <c r="MW508" s="90"/>
      <c r="MX508" s="90"/>
      <c r="MY508" s="90"/>
      <c r="MZ508" s="90"/>
      <c r="NA508" s="90"/>
      <c r="NB508" s="90"/>
      <c r="NC508" s="90"/>
      <c r="ND508" s="90"/>
      <c r="NE508" s="90"/>
      <c r="NF508" s="90"/>
      <c r="NG508" s="90"/>
      <c r="NH508" s="90"/>
      <c r="NI508" s="90"/>
      <c r="NJ508" s="90"/>
      <c r="NK508" s="90"/>
      <c r="NL508" s="90"/>
      <c r="NM508" s="90"/>
      <c r="NN508" s="90"/>
      <c r="NO508" s="90"/>
      <c r="NP508" s="90"/>
      <c r="NQ508" s="90"/>
      <c r="NR508" s="90"/>
      <c r="NS508" s="90"/>
      <c r="NT508" s="90"/>
      <c r="NU508" s="90"/>
      <c r="NV508" s="90"/>
      <c r="NW508" s="90"/>
      <c r="NX508" s="90"/>
      <c r="NY508" s="90"/>
      <c r="NZ508" s="90"/>
      <c r="OA508" s="90"/>
      <c r="OB508" s="90"/>
      <c r="OC508" s="90"/>
      <c r="OD508" s="90"/>
      <c r="OE508" s="90"/>
      <c r="OF508" s="90"/>
      <c r="OG508" s="90"/>
      <c r="OH508" s="90"/>
      <c r="OI508" s="90"/>
      <c r="OJ508" s="90"/>
      <c r="OK508" s="90"/>
      <c r="OL508" s="90"/>
      <c r="OM508" s="90"/>
      <c r="ON508" s="90"/>
      <c r="OO508" s="90"/>
      <c r="OP508" s="90"/>
      <c r="OQ508" s="90"/>
      <c r="OR508" s="90"/>
      <c r="OS508" s="90"/>
      <c r="OT508" s="90"/>
      <c r="OU508" s="90"/>
      <c r="OV508" s="90"/>
      <c r="OW508" s="90"/>
      <c r="OX508" s="90"/>
      <c r="OY508" s="90"/>
      <c r="OZ508" s="90"/>
      <c r="PA508" s="90"/>
      <c r="PB508" s="90"/>
      <c r="PC508" s="90"/>
      <c r="PD508" s="90"/>
      <c r="PE508" s="90"/>
      <c r="PF508" s="90"/>
      <c r="PG508" s="90"/>
      <c r="PH508" s="90"/>
      <c r="PI508" s="90"/>
      <c r="PJ508" s="90"/>
      <c r="PK508" s="90"/>
      <c r="PL508" s="90"/>
      <c r="PM508" s="90"/>
      <c r="PN508" s="90"/>
      <c r="PO508" s="90"/>
      <c r="PP508" s="90"/>
      <c r="PQ508" s="90"/>
      <c r="PR508" s="90"/>
      <c r="PS508" s="90"/>
      <c r="PT508" s="90"/>
      <c r="PU508" s="90"/>
      <c r="PV508" s="90"/>
      <c r="PW508" s="90"/>
      <c r="PX508" s="90"/>
      <c r="PY508" s="90"/>
      <c r="PZ508" s="90"/>
      <c r="QA508" s="90"/>
      <c r="QB508" s="90"/>
      <c r="QC508" s="90"/>
      <c r="QD508" s="90"/>
      <c r="QE508" s="90"/>
      <c r="QF508" s="90"/>
      <c r="QG508" s="90"/>
      <c r="QH508" s="90"/>
      <c r="QI508" s="90"/>
      <c r="QJ508" s="90"/>
      <c r="QK508" s="90"/>
      <c r="QL508" s="90"/>
      <c r="QM508" s="90"/>
      <c r="QN508" s="90"/>
      <c r="QO508" s="90"/>
      <c r="QP508" s="90"/>
      <c r="QQ508" s="90"/>
      <c r="QR508" s="90"/>
      <c r="QS508" s="90"/>
      <c r="QT508" s="90"/>
      <c r="QU508" s="90"/>
      <c r="QV508" s="90"/>
      <c r="QW508" s="90"/>
      <c r="QX508" s="90"/>
      <c r="QY508" s="90"/>
      <c r="QZ508" s="90"/>
      <c r="RA508" s="90"/>
      <c r="RB508" s="90"/>
      <c r="RC508" s="90"/>
      <c r="RD508" s="90"/>
      <c r="RE508" s="90"/>
      <c r="RF508" s="90"/>
      <c r="RG508" s="90"/>
      <c r="RH508" s="90"/>
      <c r="RI508" s="90"/>
      <c r="RJ508" s="90"/>
      <c r="RK508" s="90"/>
      <c r="RL508" s="90"/>
      <c r="RM508" s="90"/>
      <c r="RN508" s="90"/>
      <c r="RO508" s="90"/>
      <c r="RP508" s="90"/>
      <c r="RQ508" s="90"/>
      <c r="RR508" s="90"/>
      <c r="RS508" s="90"/>
      <c r="RT508" s="90"/>
      <c r="RU508" s="90"/>
      <c r="RV508" s="90"/>
      <c r="RW508" s="90"/>
      <c r="RX508" s="90"/>
      <c r="RY508" s="90"/>
      <c r="RZ508" s="90"/>
      <c r="SA508" s="90"/>
      <c r="SB508" s="90"/>
      <c r="SC508" s="90"/>
      <c r="SD508" s="90"/>
      <c r="SE508" s="90"/>
      <c r="SF508" s="90"/>
      <c r="SG508" s="90"/>
      <c r="SH508" s="90"/>
      <c r="SI508" s="90"/>
      <c r="SJ508" s="90"/>
      <c r="SK508" s="90"/>
      <c r="SL508" s="90"/>
      <c r="SM508" s="90"/>
      <c r="SN508" s="90"/>
      <c r="SO508" s="90"/>
      <c r="SP508" s="90"/>
      <c r="SQ508" s="90"/>
      <c r="SR508" s="90"/>
      <c r="SS508" s="90"/>
      <c r="ST508" s="90"/>
      <c r="SU508" s="90"/>
      <c r="SV508" s="90"/>
      <c r="SW508" s="90"/>
      <c r="SX508" s="90"/>
      <c r="SY508" s="90"/>
      <c r="SZ508" s="90"/>
      <c r="TA508" s="90"/>
      <c r="TB508" s="90"/>
      <c r="TC508" s="90"/>
      <c r="TD508" s="90"/>
      <c r="TE508" s="90"/>
      <c r="TF508" s="90"/>
      <c r="TG508" s="90"/>
      <c r="TH508" s="90"/>
      <c r="TI508" s="90"/>
      <c r="TJ508" s="90"/>
      <c r="TK508" s="90"/>
      <c r="TL508" s="90"/>
      <c r="TM508" s="90"/>
      <c r="TN508" s="90"/>
      <c r="TO508" s="90"/>
      <c r="TP508" s="90"/>
      <c r="TQ508" s="90"/>
      <c r="TR508" s="90"/>
      <c r="TS508" s="90"/>
      <c r="TT508" s="90"/>
      <c r="TU508" s="90"/>
      <c r="TV508" s="90"/>
      <c r="TW508" s="90"/>
      <c r="TX508" s="90"/>
      <c r="TY508" s="90"/>
      <c r="TZ508" s="90"/>
      <c r="UA508" s="90"/>
      <c r="UB508" s="90"/>
      <c r="UC508" s="90"/>
      <c r="UD508" s="90"/>
      <c r="UE508" s="90"/>
      <c r="UF508" s="90"/>
      <c r="UG508" s="90"/>
      <c r="UH508" s="90"/>
      <c r="UI508" s="90"/>
      <c r="UJ508" s="90"/>
      <c r="UK508" s="90"/>
      <c r="UL508" s="90"/>
      <c r="UM508" s="90"/>
      <c r="UN508" s="90"/>
      <c r="UO508" s="90"/>
      <c r="UP508" s="90"/>
      <c r="UQ508" s="90"/>
      <c r="UR508" s="90"/>
      <c r="US508" s="90"/>
      <c r="UT508" s="90"/>
      <c r="UU508" s="90"/>
      <c r="UV508" s="90"/>
      <c r="UW508" s="90"/>
      <c r="UX508" s="90"/>
      <c r="UY508" s="90"/>
      <c r="UZ508" s="90"/>
      <c r="VA508" s="90"/>
      <c r="VB508" s="90"/>
      <c r="VC508" s="90"/>
      <c r="VD508" s="90"/>
      <c r="VE508" s="90"/>
      <c r="VF508" s="90"/>
      <c r="VG508" s="90"/>
      <c r="VH508" s="90"/>
      <c r="VI508" s="90"/>
      <c r="VJ508" s="90"/>
      <c r="VK508" s="90"/>
      <c r="VL508" s="90"/>
      <c r="VM508" s="90"/>
      <c r="VN508" s="90"/>
      <c r="VO508" s="90"/>
      <c r="VP508" s="90"/>
      <c r="VQ508" s="90"/>
      <c r="VR508" s="90"/>
      <c r="VS508" s="90"/>
      <c r="VT508" s="90"/>
      <c r="VU508" s="90"/>
      <c r="VV508" s="90"/>
      <c r="VW508" s="90"/>
      <c r="VX508" s="90"/>
      <c r="VY508" s="90"/>
      <c r="VZ508" s="90"/>
      <c r="WA508" s="90"/>
      <c r="WB508" s="90"/>
      <c r="WC508" s="90"/>
      <c r="WD508" s="90"/>
      <c r="WE508" s="90"/>
      <c r="WF508" s="90"/>
      <c r="WG508" s="90"/>
      <c r="WH508" s="90"/>
      <c r="WI508" s="90"/>
      <c r="WJ508" s="90"/>
      <c r="WK508" s="90"/>
      <c r="WL508" s="90"/>
      <c r="WM508" s="90"/>
      <c r="WN508" s="90"/>
      <c r="WO508" s="90"/>
      <c r="WP508" s="90"/>
      <c r="WQ508" s="90"/>
      <c r="WR508" s="90"/>
      <c r="WS508" s="90"/>
      <c r="WT508" s="90"/>
      <c r="WU508" s="90"/>
      <c r="WV508" s="90"/>
      <c r="WW508" s="90"/>
      <c r="WX508" s="90"/>
      <c r="WY508" s="90"/>
      <c r="WZ508" s="90"/>
      <c r="XA508" s="90"/>
      <c r="XB508" s="90"/>
      <c r="XC508" s="90"/>
      <c r="XD508" s="90"/>
      <c r="XE508" s="90"/>
      <c r="XF508" s="90"/>
      <c r="XG508" s="90"/>
      <c r="XH508" s="90"/>
      <c r="XI508" s="90"/>
      <c r="XJ508" s="90"/>
      <c r="XK508" s="90"/>
      <c r="XL508" s="90"/>
      <c r="XM508" s="90"/>
      <c r="XN508" s="90"/>
      <c r="XO508" s="90"/>
      <c r="XP508" s="90"/>
      <c r="XQ508" s="90"/>
      <c r="XR508" s="90"/>
      <c r="XS508" s="90"/>
      <c r="XT508" s="90"/>
      <c r="XU508" s="90"/>
      <c r="XV508" s="90"/>
      <c r="XW508" s="90"/>
      <c r="XX508" s="90"/>
      <c r="XY508" s="90"/>
      <c r="XZ508" s="90"/>
      <c r="YA508" s="90"/>
      <c r="YB508" s="90"/>
      <c r="YC508" s="90"/>
      <c r="YD508" s="90"/>
      <c r="YE508" s="90"/>
      <c r="YF508" s="90"/>
      <c r="YG508" s="90"/>
      <c r="YH508" s="90"/>
      <c r="YI508" s="90"/>
      <c r="YJ508" s="90"/>
      <c r="YK508" s="90"/>
      <c r="YL508" s="90"/>
      <c r="YM508" s="90"/>
      <c r="YN508" s="90"/>
      <c r="YO508" s="90"/>
      <c r="YP508" s="90"/>
      <c r="YQ508" s="90"/>
      <c r="YR508" s="90"/>
      <c r="YS508" s="90"/>
      <c r="YT508" s="90"/>
      <c r="YU508" s="90"/>
      <c r="YV508" s="90"/>
      <c r="YW508" s="90"/>
      <c r="YX508" s="90"/>
      <c r="YY508" s="90"/>
      <c r="YZ508" s="90"/>
      <c r="ZA508" s="90"/>
      <c r="ZB508" s="90"/>
      <c r="ZC508" s="90"/>
      <c r="ZD508" s="90"/>
      <c r="ZE508" s="90"/>
      <c r="ZF508" s="90"/>
      <c r="ZG508" s="90"/>
      <c r="ZH508" s="90"/>
      <c r="ZI508" s="90"/>
      <c r="ZJ508" s="90"/>
      <c r="ZK508" s="90"/>
      <c r="ZL508" s="90"/>
      <c r="ZM508" s="90"/>
      <c r="ZN508" s="90"/>
      <c r="ZO508" s="90"/>
      <c r="ZP508" s="90"/>
      <c r="ZQ508" s="90"/>
      <c r="ZR508" s="90"/>
      <c r="ZS508" s="90"/>
      <c r="ZT508" s="90"/>
      <c r="ZU508" s="90"/>
      <c r="ZV508" s="90"/>
      <c r="ZW508" s="90"/>
      <c r="ZX508" s="90"/>
      <c r="ZY508" s="90"/>
      <c r="ZZ508" s="90"/>
      <c r="AAA508" s="90"/>
      <c r="AAB508" s="90"/>
      <c r="AAC508" s="90"/>
      <c r="AAD508" s="90"/>
      <c r="AAE508" s="90"/>
      <c r="AAF508" s="90"/>
      <c r="AAG508" s="90"/>
      <c r="AAH508" s="90"/>
      <c r="AAI508" s="90"/>
      <c r="AAJ508" s="90"/>
      <c r="AAK508" s="90"/>
      <c r="AAL508" s="90"/>
      <c r="AAM508" s="90"/>
      <c r="AAN508" s="90"/>
      <c r="AAO508" s="90"/>
      <c r="AAP508" s="90"/>
      <c r="AAQ508" s="90"/>
      <c r="AAR508" s="90"/>
      <c r="AAS508" s="90"/>
      <c r="AAT508" s="90"/>
      <c r="AAU508" s="90"/>
      <c r="AAV508" s="90"/>
      <c r="AAW508" s="90"/>
      <c r="AAX508" s="90"/>
      <c r="AAY508" s="90"/>
      <c r="AAZ508" s="90"/>
      <c r="ABA508" s="90"/>
      <c r="ABB508" s="90"/>
      <c r="ABC508" s="90"/>
      <c r="ABD508" s="90"/>
      <c r="ABE508" s="90"/>
      <c r="ABF508" s="90"/>
      <c r="ABG508" s="90"/>
      <c r="ABH508" s="90"/>
      <c r="ABI508" s="90"/>
      <c r="ABJ508" s="90"/>
      <c r="ABK508" s="90"/>
      <c r="ABL508" s="90"/>
      <c r="ABM508" s="90"/>
      <c r="ABN508" s="90"/>
      <c r="ABO508" s="90"/>
      <c r="ABP508" s="90"/>
      <c r="ABQ508" s="90"/>
      <c r="ABR508" s="90"/>
      <c r="ABS508" s="90"/>
      <c r="ABT508" s="90"/>
      <c r="ABU508" s="90"/>
      <c r="ABV508" s="90"/>
      <c r="ABW508" s="90"/>
      <c r="ABX508" s="90"/>
      <c r="ABY508" s="90"/>
      <c r="ABZ508" s="90"/>
      <c r="ACA508" s="90"/>
      <c r="ACB508" s="90"/>
      <c r="ACC508" s="90"/>
      <c r="ACD508" s="90"/>
      <c r="ACE508" s="90"/>
      <c r="ACF508" s="90"/>
      <c r="ACG508" s="90"/>
      <c r="ACH508" s="90"/>
      <c r="ACI508" s="90"/>
      <c r="ACJ508" s="90"/>
      <c r="ACK508" s="90"/>
      <c r="ACL508" s="90"/>
      <c r="ACM508" s="90"/>
      <c r="ACN508" s="90"/>
      <c r="ACO508" s="90"/>
      <c r="ACP508" s="90"/>
      <c r="ACQ508" s="90"/>
      <c r="ACR508" s="90"/>
      <c r="ACS508" s="90"/>
      <c r="ACT508" s="90"/>
      <c r="ACU508" s="90"/>
      <c r="ACV508" s="90"/>
      <c r="ACW508" s="90"/>
      <c r="ACX508" s="90"/>
      <c r="ACY508" s="90"/>
      <c r="ACZ508" s="90"/>
      <c r="ADA508" s="90"/>
      <c r="ADB508" s="90"/>
      <c r="ADC508" s="90"/>
      <c r="ADD508" s="90"/>
      <c r="ADE508" s="90"/>
      <c r="ADF508" s="90"/>
      <c r="ADG508" s="90"/>
      <c r="ADH508" s="90"/>
      <c r="ADI508" s="90"/>
      <c r="ADJ508" s="90"/>
      <c r="ADK508" s="90"/>
      <c r="ADL508" s="90"/>
      <c r="ADM508" s="90"/>
      <c r="ADN508" s="90"/>
      <c r="ADO508" s="90"/>
      <c r="ADP508" s="90"/>
      <c r="ADQ508" s="90"/>
      <c r="ADR508" s="90"/>
      <c r="ADS508" s="90"/>
      <c r="ADT508" s="90"/>
      <c r="ADU508" s="90"/>
      <c r="ADV508" s="90"/>
      <c r="ADW508" s="90"/>
      <c r="ADX508" s="90"/>
      <c r="ADY508" s="90"/>
      <c r="ADZ508" s="90"/>
      <c r="AEA508" s="90"/>
      <c r="AEB508" s="90"/>
      <c r="AEC508" s="90"/>
      <c r="AED508" s="90"/>
      <c r="AEE508" s="90"/>
      <c r="AEF508" s="90"/>
      <c r="AEG508" s="90"/>
      <c r="AEH508" s="90"/>
      <c r="AEI508" s="90"/>
      <c r="AEJ508" s="90"/>
      <c r="AEK508" s="90"/>
      <c r="AEL508" s="90"/>
      <c r="AEM508" s="90"/>
      <c r="AEN508" s="90"/>
      <c r="AEO508" s="90"/>
      <c r="AEP508" s="90"/>
      <c r="AEQ508" s="90"/>
      <c r="AER508" s="90"/>
      <c r="AES508" s="90"/>
      <c r="AET508" s="90"/>
      <c r="AEU508" s="90"/>
      <c r="AEV508" s="90"/>
      <c r="AEW508" s="90"/>
      <c r="AEX508" s="90"/>
      <c r="AEY508" s="90"/>
      <c r="AEZ508" s="90"/>
      <c r="AFA508" s="90"/>
      <c r="AFB508" s="90"/>
      <c r="AFC508" s="90"/>
      <c r="AFD508" s="90"/>
      <c r="AFE508" s="90"/>
      <c r="AFF508" s="90"/>
      <c r="AFG508" s="90"/>
      <c r="AFH508" s="90"/>
      <c r="AFI508" s="90"/>
      <c r="AFJ508" s="90"/>
      <c r="AFK508" s="90"/>
      <c r="AFL508" s="90"/>
      <c r="AFM508" s="90"/>
      <c r="AFN508" s="90"/>
      <c r="AFO508" s="90"/>
      <c r="AFP508" s="90"/>
      <c r="AFQ508" s="90"/>
      <c r="AFR508" s="90"/>
      <c r="AFS508" s="90"/>
      <c r="AFT508" s="90"/>
      <c r="AFU508" s="90"/>
      <c r="AFV508" s="90"/>
      <c r="AFW508" s="90"/>
      <c r="AFX508" s="90"/>
      <c r="AFY508" s="90"/>
      <c r="AFZ508" s="90"/>
      <c r="AGA508" s="90"/>
      <c r="AGB508" s="90"/>
      <c r="AGC508" s="90"/>
      <c r="AGD508" s="90"/>
      <c r="AGE508" s="90"/>
      <c r="AGF508" s="90"/>
      <c r="AGG508" s="90"/>
      <c r="AGH508" s="90"/>
      <c r="AGI508" s="90"/>
      <c r="AGJ508" s="90"/>
      <c r="AGK508" s="90"/>
      <c r="AGL508" s="90"/>
      <c r="AGM508" s="90"/>
      <c r="AGN508" s="90"/>
      <c r="AGO508" s="90"/>
      <c r="AGP508" s="90"/>
      <c r="AGQ508" s="90"/>
      <c r="AGR508" s="90"/>
      <c r="AGS508" s="90"/>
      <c r="AGT508" s="90"/>
      <c r="AGU508" s="90"/>
      <c r="AGV508" s="90"/>
      <c r="AGW508" s="90"/>
      <c r="AGX508" s="90"/>
      <c r="AGY508" s="90"/>
      <c r="AGZ508" s="90"/>
      <c r="AHA508" s="90"/>
      <c r="AHB508" s="90"/>
      <c r="AHC508" s="90"/>
      <c r="AHD508" s="90"/>
      <c r="AHE508" s="90"/>
      <c r="AHF508" s="90"/>
      <c r="AHG508" s="90"/>
      <c r="AHH508" s="90"/>
      <c r="AHI508" s="90"/>
      <c r="AHJ508" s="90"/>
      <c r="AHK508" s="90"/>
      <c r="AHL508" s="90"/>
      <c r="AHM508" s="90"/>
      <c r="AHN508" s="90"/>
      <c r="AHO508" s="90"/>
      <c r="AHP508" s="90"/>
      <c r="AHQ508" s="90"/>
      <c r="AHR508" s="90"/>
      <c r="AHS508" s="90"/>
      <c r="AHT508" s="90"/>
      <c r="AHU508" s="90"/>
      <c r="AHV508" s="90"/>
      <c r="AHW508" s="90"/>
      <c r="AHX508" s="90"/>
      <c r="AHY508" s="90"/>
      <c r="AHZ508" s="90"/>
      <c r="AIA508" s="90"/>
      <c r="AIB508" s="90"/>
      <c r="AIC508" s="90"/>
      <c r="AID508" s="90"/>
      <c r="AIE508" s="90"/>
      <c r="AIF508" s="90"/>
      <c r="AIG508" s="90"/>
      <c r="AIH508" s="90"/>
      <c r="AII508" s="90"/>
      <c r="AIJ508" s="90"/>
      <c r="AIK508" s="90"/>
      <c r="AIL508" s="90"/>
      <c r="AIM508" s="90"/>
      <c r="AIN508" s="90"/>
      <c r="AIO508" s="90"/>
      <c r="AIP508" s="90"/>
      <c r="AIQ508" s="90"/>
      <c r="AIR508" s="90"/>
      <c r="AIS508" s="90"/>
      <c r="AIT508" s="90"/>
      <c r="AIU508" s="90"/>
      <c r="AIV508" s="90"/>
      <c r="AIW508" s="90"/>
      <c r="AIX508" s="90"/>
      <c r="AIY508" s="90"/>
      <c r="AIZ508" s="90"/>
      <c r="AJA508" s="90"/>
      <c r="AJB508" s="90"/>
      <c r="AJC508" s="90"/>
      <c r="AJD508" s="90"/>
      <c r="AJE508" s="90"/>
      <c r="AJF508" s="90"/>
      <c r="AJG508" s="90"/>
      <c r="AJH508" s="90"/>
      <c r="AJI508" s="90"/>
      <c r="AJJ508" s="90"/>
      <c r="AJK508" s="90"/>
      <c r="AJL508" s="90"/>
      <c r="AJM508" s="90"/>
      <c r="AJN508" s="90"/>
      <c r="AJO508" s="90"/>
      <c r="AJP508" s="90"/>
      <c r="AJQ508" s="90"/>
      <c r="AJR508" s="90"/>
      <c r="AJS508" s="90"/>
      <c r="AJT508" s="90"/>
      <c r="AJU508" s="90"/>
      <c r="AJV508" s="90"/>
      <c r="AJW508" s="90"/>
      <c r="AJX508" s="90"/>
      <c r="AJY508" s="90"/>
      <c r="AJZ508" s="90"/>
      <c r="AKA508" s="90"/>
      <c r="AKB508" s="90"/>
      <c r="AKC508" s="90"/>
      <c r="AKD508" s="90"/>
      <c r="AKE508" s="90"/>
      <c r="AKF508" s="90"/>
      <c r="AKG508" s="90"/>
      <c r="AKH508" s="90"/>
      <c r="AKI508" s="90"/>
      <c r="AKJ508" s="90"/>
      <c r="AKK508" s="90"/>
      <c r="AKL508" s="90"/>
      <c r="AKM508" s="90"/>
      <c r="AKN508" s="90"/>
      <c r="AKO508" s="90"/>
      <c r="AKP508" s="90"/>
      <c r="AKQ508" s="90"/>
      <c r="AKR508" s="90"/>
      <c r="AKS508" s="90"/>
      <c r="AKT508" s="90"/>
      <c r="AKU508" s="90"/>
      <c r="AKV508" s="90"/>
      <c r="AKW508" s="90"/>
      <c r="AKX508" s="90"/>
      <c r="AKY508" s="90"/>
      <c r="AKZ508" s="90"/>
      <c r="ALA508" s="90"/>
      <c r="ALB508" s="90"/>
      <c r="ALC508" s="90"/>
      <c r="ALD508" s="90"/>
      <c r="ALE508" s="90"/>
      <c r="ALF508" s="90"/>
      <c r="ALG508" s="90"/>
      <c r="ALH508" s="90"/>
      <c r="ALI508" s="90"/>
      <c r="ALJ508" s="90"/>
      <c r="ALK508" s="90"/>
      <c r="ALL508" s="90"/>
      <c r="ALM508" s="90"/>
      <c r="ALN508" s="90"/>
      <c r="ALO508" s="90"/>
      <c r="ALP508" s="90"/>
      <c r="ALQ508" s="90"/>
      <c r="ALR508" s="90"/>
      <c r="ALS508" s="90"/>
      <c r="ALT508" s="90"/>
      <c r="ALU508" s="90"/>
      <c r="ALV508" s="90"/>
      <c r="ALW508" s="90"/>
      <c r="ALX508" s="90"/>
      <c r="ALY508" s="90"/>
      <c r="ALZ508" s="90"/>
      <c r="AMA508" s="90"/>
      <c r="AMB508" s="90"/>
      <c r="AMC508" s="90"/>
      <c r="AMD508" s="90"/>
      <c r="AME508" s="90"/>
      <c r="AMF508" s="90"/>
      <c r="AMG508" s="90"/>
      <c r="AMH508" s="90"/>
    </row>
    <row r="509" spans="1:1023" ht="65.099999999999994" customHeight="1" x14ac:dyDescent="0.3">
      <c r="A509" s="517">
        <v>151</v>
      </c>
      <c r="B509" s="433" t="s">
        <v>712</v>
      </c>
      <c r="C509" s="424"/>
      <c r="D509" s="433" t="s">
        <v>231</v>
      </c>
      <c r="E509" s="433" t="s">
        <v>2317</v>
      </c>
      <c r="F509" s="401"/>
      <c r="G509" s="424"/>
      <c r="H509" s="368"/>
      <c r="I509" s="425"/>
      <c r="J509" s="136" t="s">
        <v>735</v>
      </c>
      <c r="K509" s="137" t="s">
        <v>1011</v>
      </c>
      <c r="L509" s="425"/>
      <c r="M509" s="425"/>
      <c r="N509" s="426"/>
      <c r="O509" s="369"/>
      <c r="P509" s="391"/>
      <c r="Q509" s="385"/>
      <c r="R509" s="393"/>
      <c r="S509" s="394"/>
      <c r="T509" s="385"/>
      <c r="U509" s="404"/>
      <c r="V509" s="136" t="s">
        <v>112</v>
      </c>
      <c r="W509" s="116" t="s">
        <v>737</v>
      </c>
      <c r="X509" s="117" t="s">
        <v>2328</v>
      </c>
      <c r="Y509" s="118" t="s">
        <v>1013</v>
      </c>
      <c r="Z509" s="134" t="s">
        <v>240</v>
      </c>
      <c r="AA509" s="120" t="str">
        <f t="shared" si="454"/>
        <v>Probabilidad</v>
      </c>
      <c r="AB509" s="121" t="s">
        <v>740</v>
      </c>
      <c r="AC509" s="121" t="s">
        <v>728</v>
      </c>
      <c r="AD509" s="122" t="str">
        <f t="shared" si="452"/>
        <v>30%</v>
      </c>
      <c r="AE509" s="121" t="s">
        <v>729</v>
      </c>
      <c r="AF509" s="121" t="s">
        <v>730</v>
      </c>
      <c r="AG509" s="121" t="s">
        <v>731</v>
      </c>
      <c r="AH509" s="123">
        <f>IFERROR(IF(AND(AA508="Probabilidad",AA509="Probabilidad"),(AI508-(+AI508*AD509)),IF(AND(AA509="Probabilidad",AA508="Impacto"),(AI508-(+AI508*AD509)),IF(AA509="Impacto",AI508,""))),"")</f>
        <v>0.29399999999999998</v>
      </c>
      <c r="AI509" s="122">
        <f t="shared" si="453"/>
        <v>0.29399999999999998</v>
      </c>
      <c r="AJ509" s="387"/>
      <c r="AK509" s="388"/>
      <c r="AL509" s="124">
        <f t="shared" si="684"/>
        <v>0.4</v>
      </c>
      <c r="AM509" s="389"/>
      <c r="AN509" s="388"/>
      <c r="AO509" s="384"/>
      <c r="AP509" s="367"/>
      <c r="AQ509" s="120" t="s">
        <v>118</v>
      </c>
      <c r="AR509" s="134" t="s">
        <v>94</v>
      </c>
      <c r="AS509" s="134" t="s">
        <v>94</v>
      </c>
      <c r="AT509" s="134" t="s">
        <v>94</v>
      </c>
      <c r="AU509" s="134" t="s">
        <v>94</v>
      </c>
      <c r="AV509" s="402"/>
      <c r="AW509" s="142" t="s">
        <v>112</v>
      </c>
      <c r="AX509" s="264" t="s">
        <v>2866</v>
      </c>
      <c r="AY509" s="265" t="s">
        <v>3833</v>
      </c>
      <c r="AZ509" s="265" t="s">
        <v>3816</v>
      </c>
      <c r="BA509" s="143" t="s">
        <v>118</v>
      </c>
      <c r="BB509" s="128"/>
      <c r="BC509" s="128"/>
      <c r="BD509" s="128"/>
      <c r="BE509" s="373"/>
      <c r="BF509" s="374"/>
      <c r="BG509" s="374"/>
      <c r="BH509" s="131"/>
      <c r="BJ509" s="90"/>
    </row>
    <row r="510" spans="1:1023" ht="98.1" customHeight="1" x14ac:dyDescent="0.3">
      <c r="A510" s="517">
        <v>151</v>
      </c>
      <c r="B510" s="433" t="s">
        <v>712</v>
      </c>
      <c r="C510" s="424"/>
      <c r="D510" s="433" t="s">
        <v>231</v>
      </c>
      <c r="E510" s="433" t="s">
        <v>2317</v>
      </c>
      <c r="F510" s="401"/>
      <c r="G510" s="424"/>
      <c r="H510" s="368"/>
      <c r="I510" s="425"/>
      <c r="J510" s="136" t="s">
        <v>741</v>
      </c>
      <c r="K510" s="137" t="s">
        <v>2329</v>
      </c>
      <c r="L510" s="425"/>
      <c r="M510" s="425"/>
      <c r="N510" s="426"/>
      <c r="O510" s="369"/>
      <c r="P510" s="391"/>
      <c r="Q510" s="385"/>
      <c r="R510" s="393"/>
      <c r="S510" s="394"/>
      <c r="T510" s="385"/>
      <c r="U510" s="404"/>
      <c r="V510" s="136" t="s">
        <v>124</v>
      </c>
      <c r="W510" s="116" t="s">
        <v>2330</v>
      </c>
      <c r="X510" s="117" t="s">
        <v>2331</v>
      </c>
      <c r="Y510" s="118" t="s">
        <v>2284</v>
      </c>
      <c r="Z510" s="119" t="s">
        <v>906</v>
      </c>
      <c r="AA510" s="120" t="str">
        <f t="shared" si="454"/>
        <v>Impacto</v>
      </c>
      <c r="AB510" s="121" t="s">
        <v>808</v>
      </c>
      <c r="AC510" s="121" t="s">
        <v>728</v>
      </c>
      <c r="AD510" s="122" t="str">
        <f t="shared" si="452"/>
        <v>25%</v>
      </c>
      <c r="AE510" s="121" t="s">
        <v>729</v>
      </c>
      <c r="AF510" s="121" t="s">
        <v>730</v>
      </c>
      <c r="AG510" s="121" t="s">
        <v>731</v>
      </c>
      <c r="AH510" s="123">
        <f t="shared" ref="AH510:AH514" si="703">IFERROR(IF(AND(AA509="Probabilidad",AA510="Probabilidad"),(AI509-(+AI509*AD510)),IF(AND(AA510="Probabilidad",AA509="Impacto"),(AI509-(+AI509*AD510)),IF(AA510="Impacto",AI509,""))),"")</f>
        <v>0.29399999999999998</v>
      </c>
      <c r="AI510" s="122">
        <f t="shared" si="453"/>
        <v>0.29399999999999998</v>
      </c>
      <c r="AJ510" s="387"/>
      <c r="AK510" s="388"/>
      <c r="AL510" s="124">
        <f t="shared" si="684"/>
        <v>0.30000000000000004</v>
      </c>
      <c r="AM510" s="389"/>
      <c r="AN510" s="388"/>
      <c r="AO510" s="384"/>
      <c r="AP510" s="367"/>
      <c r="AQ510" s="120" t="s">
        <v>128</v>
      </c>
      <c r="AR510" s="134" t="s">
        <v>94</v>
      </c>
      <c r="AS510" s="134" t="s">
        <v>94</v>
      </c>
      <c r="AT510" s="134" t="s">
        <v>94</v>
      </c>
      <c r="AU510" s="134" t="s">
        <v>94</v>
      </c>
      <c r="AV510" s="402"/>
      <c r="AW510" s="142" t="s">
        <v>124</v>
      </c>
      <c r="AX510" s="128"/>
      <c r="AY510" s="129" t="s">
        <v>2869</v>
      </c>
      <c r="AZ510" s="130"/>
      <c r="BA510" s="143" t="s">
        <v>128</v>
      </c>
      <c r="BB510" s="128"/>
      <c r="BC510" s="128"/>
      <c r="BD510" s="128"/>
      <c r="BE510" s="373"/>
      <c r="BF510" s="374"/>
      <c r="BG510" s="374"/>
      <c r="BH510" s="131"/>
      <c r="BJ510" s="90"/>
    </row>
    <row r="511" spans="1:1023" ht="84.75" customHeight="1" x14ac:dyDescent="0.3">
      <c r="A511" s="517">
        <v>151</v>
      </c>
      <c r="B511" s="433" t="s">
        <v>712</v>
      </c>
      <c r="C511" s="424"/>
      <c r="D511" s="433" t="s">
        <v>231</v>
      </c>
      <c r="E511" s="433" t="s">
        <v>2317</v>
      </c>
      <c r="F511" s="401"/>
      <c r="G511" s="424"/>
      <c r="H511" s="368"/>
      <c r="I511" s="425"/>
      <c r="J511" s="136" t="s">
        <v>749</v>
      </c>
      <c r="K511" s="137" t="s">
        <v>2332</v>
      </c>
      <c r="L511" s="425"/>
      <c r="M511" s="425"/>
      <c r="N511" s="426"/>
      <c r="O511" s="369"/>
      <c r="P511" s="391"/>
      <c r="Q511" s="385"/>
      <c r="R511" s="393"/>
      <c r="S511" s="394"/>
      <c r="T511" s="385"/>
      <c r="U511" s="404"/>
      <c r="V511" s="136" t="s">
        <v>131</v>
      </c>
      <c r="W511" s="116" t="s">
        <v>2333</v>
      </c>
      <c r="X511" s="117" t="s">
        <v>2334</v>
      </c>
      <c r="Y511" s="118" t="s">
        <v>94</v>
      </c>
      <c r="Z511" s="134" t="s">
        <v>1702</v>
      </c>
      <c r="AA511" s="120" t="str">
        <f t="shared" si="454"/>
        <v>Probabilidad</v>
      </c>
      <c r="AB511" s="121" t="s">
        <v>727</v>
      </c>
      <c r="AC511" s="121" t="s">
        <v>728</v>
      </c>
      <c r="AD511" s="122" t="str">
        <f t="shared" si="452"/>
        <v>40%</v>
      </c>
      <c r="AE511" s="121" t="s">
        <v>954</v>
      </c>
      <c r="AF511" s="121" t="s">
        <v>730</v>
      </c>
      <c r="AG511" s="121" t="s">
        <v>731</v>
      </c>
      <c r="AH511" s="123">
        <f t="shared" si="703"/>
        <v>0.1764</v>
      </c>
      <c r="AI511" s="122">
        <f t="shared" si="453"/>
        <v>0.1764</v>
      </c>
      <c r="AJ511" s="387"/>
      <c r="AK511" s="388"/>
      <c r="AL511" s="124">
        <f t="shared" si="684"/>
        <v>0.30000000000000004</v>
      </c>
      <c r="AM511" s="389"/>
      <c r="AN511" s="388"/>
      <c r="AO511" s="384"/>
      <c r="AP511" s="367"/>
      <c r="AQ511" s="120" t="s">
        <v>136</v>
      </c>
      <c r="AR511" s="134" t="s">
        <v>94</v>
      </c>
      <c r="AS511" s="134" t="s">
        <v>94</v>
      </c>
      <c r="AT511" s="134" t="s">
        <v>94</v>
      </c>
      <c r="AU511" s="134" t="s">
        <v>94</v>
      </c>
      <c r="AV511" s="402"/>
      <c r="AW511" s="142" t="s">
        <v>131</v>
      </c>
      <c r="AX511" s="264" t="s">
        <v>2866</v>
      </c>
      <c r="AY511" s="265" t="s">
        <v>3835</v>
      </c>
      <c r="AZ511" s="278" t="s">
        <v>3807</v>
      </c>
      <c r="BA511" s="143" t="s">
        <v>136</v>
      </c>
      <c r="BB511" s="128"/>
      <c r="BC511" s="128"/>
      <c r="BD511" s="128"/>
      <c r="BE511" s="373"/>
      <c r="BF511" s="374"/>
      <c r="BG511" s="374"/>
      <c r="BH511" s="131"/>
      <c r="BJ511" s="90"/>
    </row>
    <row r="512" spans="1:1023" ht="84" customHeight="1" x14ac:dyDescent="0.3">
      <c r="A512" s="517">
        <v>151</v>
      </c>
      <c r="B512" s="433" t="s">
        <v>712</v>
      </c>
      <c r="C512" s="424"/>
      <c r="D512" s="433" t="s">
        <v>231</v>
      </c>
      <c r="E512" s="433" t="s">
        <v>2317</v>
      </c>
      <c r="F512" s="401"/>
      <c r="G512" s="424"/>
      <c r="H512" s="368"/>
      <c r="I512" s="425"/>
      <c r="J512" s="136" t="s">
        <v>756</v>
      </c>
      <c r="K512" s="137"/>
      <c r="L512" s="425"/>
      <c r="M512" s="425"/>
      <c r="N512" s="426"/>
      <c r="O512" s="369"/>
      <c r="P512" s="391"/>
      <c r="Q512" s="385"/>
      <c r="R512" s="393"/>
      <c r="S512" s="394"/>
      <c r="T512" s="385"/>
      <c r="U512" s="404"/>
      <c r="V512" s="136" t="s">
        <v>139</v>
      </c>
      <c r="W512" s="138"/>
      <c r="X512" s="139"/>
      <c r="Y512" s="145"/>
      <c r="Z512" s="140"/>
      <c r="AA512" s="120" t="str">
        <f t="shared" si="454"/>
        <v/>
      </c>
      <c r="AB512" s="121"/>
      <c r="AC512" s="121"/>
      <c r="AD512" s="122" t="str">
        <f t="shared" si="452"/>
        <v/>
      </c>
      <c r="AE512" s="121"/>
      <c r="AF512" s="121"/>
      <c r="AG512" s="121"/>
      <c r="AH512" s="123" t="str">
        <f t="shared" si="703"/>
        <v/>
      </c>
      <c r="AI512" s="122" t="str">
        <f t="shared" si="453"/>
        <v/>
      </c>
      <c r="AJ512" s="387"/>
      <c r="AK512" s="388"/>
      <c r="AL512" s="124" t="str">
        <f t="shared" si="684"/>
        <v/>
      </c>
      <c r="AM512" s="389"/>
      <c r="AN512" s="388"/>
      <c r="AO512" s="384"/>
      <c r="AP512" s="367"/>
      <c r="AQ512" s="120" t="s">
        <v>145</v>
      </c>
      <c r="AR512" s="134"/>
      <c r="AS512" s="134"/>
      <c r="AT512" s="134"/>
      <c r="AU512" s="134"/>
      <c r="AV512" s="402"/>
      <c r="AW512" s="142" t="s">
        <v>139</v>
      </c>
      <c r="AX512" s="128"/>
      <c r="AY512" s="129"/>
      <c r="AZ512" s="130"/>
      <c r="BA512" s="143" t="s">
        <v>145</v>
      </c>
      <c r="BB512" s="128"/>
      <c r="BC512" s="128"/>
      <c r="BD512" s="128"/>
      <c r="BE512" s="373"/>
      <c r="BF512" s="374"/>
      <c r="BG512" s="374"/>
      <c r="BH512" s="131"/>
      <c r="BJ512" s="90"/>
    </row>
    <row r="513" spans="1:1022" ht="30" customHeight="1" x14ac:dyDescent="0.3">
      <c r="A513" s="517">
        <v>151</v>
      </c>
      <c r="B513" s="433" t="s">
        <v>712</v>
      </c>
      <c r="C513" s="424"/>
      <c r="D513" s="433" t="s">
        <v>231</v>
      </c>
      <c r="E513" s="433" t="s">
        <v>2317</v>
      </c>
      <c r="F513" s="401"/>
      <c r="G513" s="424"/>
      <c r="H513" s="368"/>
      <c r="I513" s="425"/>
      <c r="J513" s="136" t="s">
        <v>757</v>
      </c>
      <c r="K513" s="137"/>
      <c r="L513" s="425"/>
      <c r="M513" s="425"/>
      <c r="N513" s="426"/>
      <c r="O513" s="369"/>
      <c r="P513" s="391"/>
      <c r="Q513" s="385"/>
      <c r="R513" s="393"/>
      <c r="S513" s="394"/>
      <c r="T513" s="385"/>
      <c r="U513" s="404"/>
      <c r="V513" s="136" t="s">
        <v>150</v>
      </c>
      <c r="W513" s="116"/>
      <c r="X513" s="117"/>
      <c r="Y513" s="118"/>
      <c r="Z513" s="116"/>
      <c r="AA513" s="120" t="str">
        <f t="shared" si="454"/>
        <v/>
      </c>
      <c r="AB513" s="121"/>
      <c r="AC513" s="121"/>
      <c r="AD513" s="122" t="str">
        <f t="shared" si="452"/>
        <v/>
      </c>
      <c r="AE513" s="121"/>
      <c r="AF513" s="121"/>
      <c r="AG513" s="121"/>
      <c r="AH513" s="123" t="str">
        <f t="shared" si="703"/>
        <v/>
      </c>
      <c r="AI513" s="122" t="str">
        <f t="shared" si="453"/>
        <v/>
      </c>
      <c r="AJ513" s="387"/>
      <c r="AK513" s="388"/>
      <c r="AL513" s="124" t="str">
        <f t="shared" si="684"/>
        <v/>
      </c>
      <c r="AM513" s="389"/>
      <c r="AN513" s="388"/>
      <c r="AO513" s="384"/>
      <c r="AP513" s="367"/>
      <c r="AQ513" s="120" t="s">
        <v>155</v>
      </c>
      <c r="AR513" s="119"/>
      <c r="AS513" s="119"/>
      <c r="AT513" s="126"/>
      <c r="AU513" s="119"/>
      <c r="AV513" s="402"/>
      <c r="AW513" s="142" t="s">
        <v>150</v>
      </c>
      <c r="AX513" s="128"/>
      <c r="AY513" s="129"/>
      <c r="AZ513" s="130"/>
      <c r="BA513" s="143" t="s">
        <v>155</v>
      </c>
      <c r="BB513" s="128"/>
      <c r="BC513" s="128"/>
      <c r="BD513" s="128"/>
      <c r="BE513" s="373"/>
      <c r="BF513" s="374"/>
      <c r="BG513" s="374"/>
      <c r="BH513" s="131"/>
      <c r="BJ513" s="90"/>
    </row>
    <row r="514" spans="1:1022" ht="23.1" customHeight="1" x14ac:dyDescent="0.3">
      <c r="A514" s="517">
        <v>151</v>
      </c>
      <c r="B514" s="434" t="s">
        <v>712</v>
      </c>
      <c r="C514" s="424"/>
      <c r="D514" s="434" t="s">
        <v>231</v>
      </c>
      <c r="E514" s="434" t="s">
        <v>2317</v>
      </c>
      <c r="F514" s="401"/>
      <c r="G514" s="424"/>
      <c r="H514" s="368"/>
      <c r="I514" s="425"/>
      <c r="J514" s="136" t="s">
        <v>758</v>
      </c>
      <c r="K514" s="137"/>
      <c r="L514" s="425"/>
      <c r="M514" s="425"/>
      <c r="N514" s="426"/>
      <c r="O514" s="369"/>
      <c r="P514" s="392"/>
      <c r="Q514" s="385"/>
      <c r="R514" s="393"/>
      <c r="S514" s="394"/>
      <c r="T514" s="385"/>
      <c r="U514" s="405"/>
      <c r="V514" s="136" t="s">
        <v>161</v>
      </c>
      <c r="W514" s="116"/>
      <c r="X514" s="117"/>
      <c r="Y514" s="118"/>
      <c r="Z514" s="116"/>
      <c r="AA514" s="120" t="str">
        <f t="shared" si="454"/>
        <v/>
      </c>
      <c r="AB514" s="121"/>
      <c r="AC514" s="121"/>
      <c r="AD514" s="122" t="str">
        <f t="shared" si="452"/>
        <v/>
      </c>
      <c r="AE514" s="121"/>
      <c r="AF514" s="121"/>
      <c r="AG514" s="121"/>
      <c r="AH514" s="123" t="str">
        <f t="shared" si="703"/>
        <v/>
      </c>
      <c r="AI514" s="122" t="str">
        <f t="shared" si="453"/>
        <v/>
      </c>
      <c r="AJ514" s="387"/>
      <c r="AK514" s="388"/>
      <c r="AL514" s="124" t="str">
        <f t="shared" si="684"/>
        <v/>
      </c>
      <c r="AM514" s="389"/>
      <c r="AN514" s="388"/>
      <c r="AO514" s="384"/>
      <c r="AP514" s="367"/>
      <c r="AQ514" s="120" t="s">
        <v>162</v>
      </c>
      <c r="AR514" s="119"/>
      <c r="AS514" s="119"/>
      <c r="AT514" s="126"/>
      <c r="AU514" s="119"/>
      <c r="AV514" s="402"/>
      <c r="AW514" s="142" t="s">
        <v>161</v>
      </c>
      <c r="AX514" s="128"/>
      <c r="AY514" s="129"/>
      <c r="AZ514" s="130"/>
      <c r="BA514" s="143" t="s">
        <v>162</v>
      </c>
      <c r="BB514" s="128"/>
      <c r="BC514" s="128"/>
      <c r="BD514" s="128"/>
      <c r="BE514" s="373"/>
      <c r="BF514" s="374"/>
      <c r="BG514" s="374"/>
      <c r="BH514" s="131"/>
      <c r="BJ514" s="90"/>
    </row>
    <row r="515" spans="1:1022" s="132" customFormat="1" ht="107.1" customHeight="1" x14ac:dyDescent="0.25">
      <c r="A515" s="395">
        <v>152</v>
      </c>
      <c r="B515" s="378" t="s">
        <v>712</v>
      </c>
      <c r="C515" s="367" t="s">
        <v>713</v>
      </c>
      <c r="D515" s="378" t="s">
        <v>396</v>
      </c>
      <c r="E515" s="378" t="s">
        <v>453</v>
      </c>
      <c r="F515" s="427" t="s">
        <v>781</v>
      </c>
      <c r="G515" s="367" t="s">
        <v>397</v>
      </c>
      <c r="H515" s="516" t="str">
        <f>IF(B515="Seguridad_Información","Posibilidad de "&amp;C515&amp;"con "&amp;M515&amp;" "&amp;"por"&amp;" "&amp;I515&amp;" "&amp;"debido a"&amp;" "&amp;L515,"Posibilidad de"&amp;" "&amp;M515&amp;" "&amp;"por"&amp;" "&amp;I515&amp;" debido a"&amp;" "&amp;L515)</f>
        <v>Posibilidad de Afectación Económica y Reputacional por enajenación temprana de un activo sin el cumplimiento de sus requisitos debido a desconocimiento técnico y/o falencias en los controles del proceso</v>
      </c>
      <c r="I515" s="369" t="s">
        <v>2335</v>
      </c>
      <c r="J515" s="114" t="s">
        <v>717</v>
      </c>
      <c r="K515" s="115" t="s">
        <v>2336</v>
      </c>
      <c r="L515" s="369" t="s">
        <v>1178</v>
      </c>
      <c r="M515" s="369" t="s">
        <v>763</v>
      </c>
      <c r="N515" s="397" t="s">
        <v>2337</v>
      </c>
      <c r="O515" s="369" t="s">
        <v>722</v>
      </c>
      <c r="P515" s="390" t="str">
        <f>IF(OR($O515=[3]Tabla_Probabilidad!$D$30,$O515=[3]Tabla_Probabilidad!$D$32,$O515=[3]Tabla_Probabilidad!$J$32),"Muy Baja",IF(OR($O515=[3]Tabla_Probabilidad!$E$30,$O515=[3]Tabla_Probabilidad!$E$32,$O515=[3]Tabla_Probabilidad!$K$32),"Baja",IF(OR($O515=[3]Tabla_Probabilidad!$F$30,$O515=[3]Tabla_Probabilidad!$F$32,$O515=[3]Tabla_Probabilidad!$L$32),"Media",IF(OR($O515=[3]Tabla_Probabilidad!$G$30,$O515=[3]Tabla_Probabilidad!$G$32,$O515=[3]Tabla_Probabilidad!$M$32),"Alta",IF(OR($O515=[3]Tabla_Probabilidad!$H$30,$O515=[3]Tabla_Probabilidad!$H$32,$O515=[3]Tabla_Probabilidad!$N$32),"Muy Alta","")))))</f>
        <v>Media</v>
      </c>
      <c r="Q515" s="385">
        <f t="shared" ref="Q515" si="704">IF(P515="","",IF(P515="Muy Baja",0.2,IF(P515="Baja",0.4,IF(P515="Media",0.6,IF(P515="Alta",0.8,IF(P515="Muy Alta",1,))))))</f>
        <v>0.6</v>
      </c>
      <c r="R515" s="393" t="s">
        <v>1565</v>
      </c>
      <c r="S515" s="394" t="str">
        <f>IF(OR($R515=[3]Tabla_Impacto!$D$24,$R515=[3]Tabla_Impacto!$D$27,$R515=[3]Tabla_Impacto!$J$24,$R515=[3]Tabla_Impacto!$P$26,$R515=[3]Tabla_Impacto!$V$26,$R515=[3]Tabla_Impacto!$AB$26),"Leve",IF(OR($R515=[3]Tabla_Impacto!$E$24,$R515=[3]Tabla_Impacto!$E$27,$R515=[3]Tabla_Impacto!$K$24,$R515=[3]Tabla_Impacto!$Q$26,$R515=[3]Tabla_Impacto!$W$26,$R515=[3]Tabla_Impacto!$AC$26),"Menor",IF(OR($R515=[3]Tabla_Impacto!$F$24,$R515=[3]Tabla_Impacto!$F$27,$R515=[3]Tabla_Impacto!$L$24,$R515=[3]Tabla_Impacto!$R$26,$R515=[3]Tabla_Impacto!$X$26,$R515=[3]Tabla_Impacto!$AD$26),"Moderado",IF(OR($R515=[3]Tabla_Impacto!$G$24,$R515=[3]Tabla_Impacto!$G$27,$R515=[3]Tabla_Impacto!$M$24,$R515=[3]Tabla_Impacto!$S$26,$R515=[3]Tabla_Impacto!$Y$26,$R515=[3]Tabla_Impacto!$AE$26),"Mayor",IF(OR($R515=[3]Tabla_Impacto!$H$24,$R515=[3]Tabla_Impacto!$H$27,$R515=[3]Tabla_Impacto!$N$24,$R515=[3]Tabla_Impacto!$T$26,$R515=[3]Tabla_Impacto!$Z$26,$R515=[3]Tabla_Impacto!$AF$26),"Catastrófico","")))))</f>
        <v>Mayor</v>
      </c>
      <c r="T515" s="385">
        <f>IF(S515="","",IF(S515="Leve",0.2,IF(S515="Menor",0.4,IF(S515="Moderado",0.6,IF(S515="Mayor",0.8,IF(S515="Catastrófico",1,))))))</f>
        <v>0.8</v>
      </c>
      <c r="U515" s="403" t="str">
        <f t="shared" ref="U515" si="705">IF(OR(AND(P515="Muy Baja",S515="Leve"),AND(P515="Muy Baja",S515="Menor"),AND(P515="Baja",S515="Leve")),"Bajo",IF(OR(AND(P515="Muy baja",S515="Moderado"),AND(P515="Baja",S515="Menor"),AND(P515="Baja",S515="Moderado"),AND(P515="Media",S515="Leve"),AND(P515="Media",S515="Menor"),AND(P515="Media",S515="Moderado"),AND(P515="Alta",S515="Leve"),AND(P515="Alta",S515="Menor")),"Moderado",IF(OR(AND(P515="Muy Baja",S515="Mayor"),AND(P515="Baja",S515="Mayor"),AND(P515="Media",S515="Mayor"),AND(P515="Alta",S515="Moderado"),AND(P515="Alta",S515="Mayor"),AND(P515="Muy Alta",S515="Leve"),AND(P515="Muy Alta",S515="Menor"),AND(P515="Muy Alta",S515="Moderado"),AND(P515="Muy Alta",S515="Mayor")),"Alto",IF(OR(AND(P515="Muy Baja",S515="Catastrófico"),AND(P515="Baja",S515="Catastrófico"),AND(P515="Media",S515="Catastrófico"),AND(P515="Alta",S515="Catastrófico"),AND(P515="Muy Alta",S515="Catastrófico")),"Extremo",""))))</f>
        <v>Alto</v>
      </c>
      <c r="V515" s="114" t="s">
        <v>91</v>
      </c>
      <c r="W515" s="116" t="s">
        <v>2338</v>
      </c>
      <c r="X515" s="117" t="s">
        <v>2339</v>
      </c>
      <c r="Y515" s="118" t="s">
        <v>2340</v>
      </c>
      <c r="Z515" s="119" t="s">
        <v>2341</v>
      </c>
      <c r="AA515" s="120" t="str">
        <f t="shared" si="454"/>
        <v>Probabilidad</v>
      </c>
      <c r="AB515" s="121" t="s">
        <v>727</v>
      </c>
      <c r="AC515" s="121" t="s">
        <v>728</v>
      </c>
      <c r="AD515" s="122" t="str">
        <f t="shared" si="452"/>
        <v>40%</v>
      </c>
      <c r="AE515" s="121" t="s">
        <v>729</v>
      </c>
      <c r="AF515" s="121" t="s">
        <v>730</v>
      </c>
      <c r="AG515" s="121" t="s">
        <v>731</v>
      </c>
      <c r="AH515" s="123">
        <f>IFERROR(IF(AA515="Probabilidad",(Q515-(+Q515*AD515)),IF(AA515="Impacto",Q515,"")),"")</f>
        <v>0.36</v>
      </c>
      <c r="AI515" s="122">
        <f t="shared" si="453"/>
        <v>0.36</v>
      </c>
      <c r="AJ515" s="387" t="str">
        <f t="shared" ref="AJ515" si="706">IFERROR(IF(AK515="","",IF(AK515&lt;=0.2,"Muy Baja",IF(AK515&lt;=0.4,"Baja",IF(AK515&lt;=0.6,"Media",IF(AK515&lt;=0.8,"Alta","Muy Alta"))))),"")</f>
        <v>Muy Baja</v>
      </c>
      <c r="AK515" s="388">
        <f t="shared" ref="AK515" si="707">IFERROR(LOOKUP(MAX(AI515:AI521)+1,(AI515:AI521)),"")</f>
        <v>5.1861600000000001E-2</v>
      </c>
      <c r="AL515" s="124">
        <f>IFERROR(IF(AA515="Impacto",(T515-(+T515*AD515)),IF(AA515="Probabilidad",T515,"")),"")</f>
        <v>0.8</v>
      </c>
      <c r="AM515" s="389" t="str">
        <f t="shared" ref="AM515" si="708">IFERROR(IF(AN515="","",IF(AN515&lt;=0.2,"Leve",IF(AN515&lt;=0.4,"Menor",IF(AN515&lt;=0.6,"Moderado",IF(AN515&lt;=0.8,"Mayor","Catastrófico"))))),"")</f>
        <v>Mayor</v>
      </c>
      <c r="AN515" s="388">
        <f t="shared" ref="AN515" si="709">IFERROR(LOOKUP(MAX(AL515:AL521)+1,(AL515:AL521)),"")</f>
        <v>0.8</v>
      </c>
      <c r="AO515" s="384" t="str">
        <f t="shared" ref="AO515" si="710">IFERROR(IF(OR(AND(AJ515="Muy Baja",AM515="Leve"),AND(AJ515="Muy Baja",AM515="Menor"),AND(AJ515="Baja",AM515="Leve")),"Bajo",IF(OR(AND(AJ515="Muy baja",AM515="Moderado"),AND(AJ515="Baja",AM515="Menor"),AND(AJ515="Baja",AM515="Moderado"),AND(AJ515="Media",AM515="Leve"),AND(AJ515="Media",AM515="Menor"),AND(AJ515="Media",AM515="Moderado"),AND(AJ515="Alta",AM515="Leve"),AND(AJ515="Alta",AM515="Menor")),"Moderado",IF(OR(AND(AJ515="Muy Baja",AM515="Mayor"),AND(AJ515="Baja",AM515="Mayor"),AND(AJ515="Media",AM515="Mayor"),AND(AJ515="Alta",AM515="Moderado"),AND(AJ515="Alta",AM515="Mayor"),AND(AJ515="Muy Alta",AM515="Leve"),AND(AJ515="Muy Alta",AM515="Menor"),AND(AJ515="Muy Alta",AM515="Moderado"),AND(AJ515="Muy Alta",AM515="Mayor")),"Alto",IF(OR(AND(AJ515="Muy Baja",AM515="Catastrófico"),AND(AJ515="Baja",AM515="Catastrófico"),AND(AJ515="Media",AM515="Catastrófico"),AND(AJ515="Alta",AM515="Catastrófico"),AND(AJ515="Muy Alta",AM515="Catastrófico")),"Extremo","")))),"")</f>
        <v>Alto</v>
      </c>
      <c r="AP515" s="367" t="s">
        <v>104</v>
      </c>
      <c r="AQ515" s="125" t="s">
        <v>105</v>
      </c>
      <c r="AR515" s="119" t="s">
        <v>2342</v>
      </c>
      <c r="AS515" s="119" t="s">
        <v>2343</v>
      </c>
      <c r="AT515" s="126">
        <v>44925</v>
      </c>
      <c r="AU515" s="127" t="s">
        <v>733</v>
      </c>
      <c r="AV515" s="370" t="s">
        <v>2344</v>
      </c>
      <c r="AW515" s="114" t="s">
        <v>91</v>
      </c>
      <c r="AX515" s="264" t="s">
        <v>2866</v>
      </c>
      <c r="AY515" s="321" t="s">
        <v>3867</v>
      </c>
      <c r="AZ515" s="321" t="s">
        <v>3854</v>
      </c>
      <c r="BA515" s="125" t="s">
        <v>105</v>
      </c>
      <c r="BB515" s="128" t="s">
        <v>2989</v>
      </c>
      <c r="BC515" s="325" t="s">
        <v>3924</v>
      </c>
      <c r="BD515" s="128"/>
      <c r="BE515" s="373" t="s">
        <v>2891</v>
      </c>
      <c r="BF515" s="374"/>
      <c r="BG515" s="374"/>
      <c r="BH515" s="131"/>
    </row>
    <row r="516" spans="1:1022" s="133" customFormat="1" ht="165.95" customHeight="1" x14ac:dyDescent="0.3">
      <c r="A516" s="395">
        <v>152</v>
      </c>
      <c r="B516" s="379" t="s">
        <v>712</v>
      </c>
      <c r="C516" s="367"/>
      <c r="D516" s="379" t="s">
        <v>396</v>
      </c>
      <c r="E516" s="379" t="s">
        <v>453</v>
      </c>
      <c r="F516" s="427"/>
      <c r="G516" s="367"/>
      <c r="H516" s="516"/>
      <c r="I516" s="369"/>
      <c r="J516" s="114" t="s">
        <v>735</v>
      </c>
      <c r="K516" s="115" t="s">
        <v>2345</v>
      </c>
      <c r="L516" s="369"/>
      <c r="M516" s="369"/>
      <c r="N516" s="398"/>
      <c r="O516" s="369"/>
      <c r="P516" s="391"/>
      <c r="Q516" s="385"/>
      <c r="R516" s="393"/>
      <c r="S516" s="394"/>
      <c r="T516" s="385"/>
      <c r="U516" s="404"/>
      <c r="V516" s="114" t="s">
        <v>112</v>
      </c>
      <c r="W516" s="116" t="s">
        <v>2346</v>
      </c>
      <c r="X516" s="117" t="s">
        <v>2347</v>
      </c>
      <c r="Y516" s="118" t="s">
        <v>2348</v>
      </c>
      <c r="Z516" s="135" t="s">
        <v>195</v>
      </c>
      <c r="AA516" s="120" t="str">
        <f t="shared" si="454"/>
        <v>Probabilidad</v>
      </c>
      <c r="AB516" s="121" t="s">
        <v>727</v>
      </c>
      <c r="AC516" s="121" t="s">
        <v>728</v>
      </c>
      <c r="AD516" s="122" t="str">
        <f t="shared" si="452"/>
        <v>40%</v>
      </c>
      <c r="AE516" s="121" t="s">
        <v>729</v>
      </c>
      <c r="AF516" s="121" t="s">
        <v>730</v>
      </c>
      <c r="AG516" s="121" t="s">
        <v>731</v>
      </c>
      <c r="AH516" s="123">
        <f>IFERROR(IF(AND(AA515="Probabilidad",AA516="Probabilidad"),(AI515-(+AI515*AD516)),IF(AND(AA516="Probabilidad",AA515="Impacto"),(AI515-(+AI515*AD516)),IF(AA516="Impacto",AI515,""))),"")</f>
        <v>0.216</v>
      </c>
      <c r="AI516" s="122">
        <f t="shared" si="453"/>
        <v>0.216</v>
      </c>
      <c r="AJ516" s="387"/>
      <c r="AK516" s="388"/>
      <c r="AL516" s="124">
        <f>IFERROR(IF(AND(AA515="Impacto",AA516="Impacto"),(AL515-(+AL515*AD516)),IF(AND(AA516="Impacto",AA515="Probabilidad"),(AL515-(+AL515*AD516)),IF(AA516="Probabilidad",AL515,""))),"")</f>
        <v>0.8</v>
      </c>
      <c r="AM516" s="389"/>
      <c r="AN516" s="388"/>
      <c r="AO516" s="384"/>
      <c r="AP516" s="367"/>
      <c r="AQ516" s="125" t="s">
        <v>118</v>
      </c>
      <c r="AR516" s="134" t="s">
        <v>94</v>
      </c>
      <c r="AS516" s="134" t="s">
        <v>94</v>
      </c>
      <c r="AT516" s="134" t="s">
        <v>94</v>
      </c>
      <c r="AU516" s="134" t="s">
        <v>94</v>
      </c>
      <c r="AV516" s="371"/>
      <c r="AW516" s="114" t="s">
        <v>112</v>
      </c>
      <c r="AX516" s="253" t="s">
        <v>2866</v>
      </c>
      <c r="AY516" s="319" t="s">
        <v>3909</v>
      </c>
      <c r="AZ516" s="325" t="s">
        <v>3910</v>
      </c>
      <c r="BA516" s="125" t="s">
        <v>118</v>
      </c>
      <c r="BB516" s="258" t="s">
        <v>2866</v>
      </c>
      <c r="BC516" s="258" t="s">
        <v>3911</v>
      </c>
      <c r="BD516" s="258" t="s">
        <v>3912</v>
      </c>
      <c r="BE516" s="373"/>
      <c r="BF516" s="374"/>
      <c r="BG516" s="374"/>
      <c r="BH516" s="131"/>
    </row>
    <row r="517" spans="1:1022" s="133" customFormat="1" ht="120" customHeight="1" x14ac:dyDescent="0.3">
      <c r="A517" s="395">
        <v>152</v>
      </c>
      <c r="B517" s="379" t="s">
        <v>712</v>
      </c>
      <c r="C517" s="367"/>
      <c r="D517" s="379" t="s">
        <v>396</v>
      </c>
      <c r="E517" s="379" t="s">
        <v>453</v>
      </c>
      <c r="F517" s="427"/>
      <c r="G517" s="367"/>
      <c r="H517" s="516"/>
      <c r="I517" s="369"/>
      <c r="J517" s="114" t="s">
        <v>741</v>
      </c>
      <c r="K517" s="115" t="s">
        <v>2349</v>
      </c>
      <c r="L517" s="369"/>
      <c r="M517" s="369"/>
      <c r="N517" s="398"/>
      <c r="O517" s="369"/>
      <c r="P517" s="391"/>
      <c r="Q517" s="385"/>
      <c r="R517" s="393"/>
      <c r="S517" s="394"/>
      <c r="T517" s="385"/>
      <c r="U517" s="404"/>
      <c r="V517" s="114" t="s">
        <v>124</v>
      </c>
      <c r="W517" s="116" t="s">
        <v>2350</v>
      </c>
      <c r="X517" s="117" t="s">
        <v>2351</v>
      </c>
      <c r="Y517" s="118" t="s">
        <v>2348</v>
      </c>
      <c r="Z517" s="119" t="s">
        <v>2341</v>
      </c>
      <c r="AA517" s="120" t="str">
        <f t="shared" si="454"/>
        <v>Probabilidad</v>
      </c>
      <c r="AB517" s="121" t="s">
        <v>740</v>
      </c>
      <c r="AC517" s="121" t="s">
        <v>728</v>
      </c>
      <c r="AD517" s="122" t="str">
        <f t="shared" si="452"/>
        <v>30%</v>
      </c>
      <c r="AE517" s="121" t="s">
        <v>729</v>
      </c>
      <c r="AF517" s="121" t="s">
        <v>730</v>
      </c>
      <c r="AG517" s="121" t="s">
        <v>731</v>
      </c>
      <c r="AH517" s="123">
        <f t="shared" ref="AH517:AH521" si="711">IFERROR(IF(AND(AA516="Probabilidad",AA517="Probabilidad"),(AI516-(+AI516*AD517)),IF(AND(AA517="Probabilidad",AA516="Impacto"),(AI516-(+AI516*AD517)),IF(AA517="Impacto",AI516,""))),"")</f>
        <v>0.1512</v>
      </c>
      <c r="AI517" s="122">
        <f t="shared" si="453"/>
        <v>0.1512</v>
      </c>
      <c r="AJ517" s="387"/>
      <c r="AK517" s="388"/>
      <c r="AL517" s="124">
        <f t="shared" ref="AL517:AL521" si="712">IFERROR(IF(AND(AA516="Impacto",AA517="Impacto"),(AL516-(+AL516*AD517)),IF(AND(AA517="Impacto",AA516="Probabilidad"),(AL516-(+AL516*AD517)),IF(AA517="Probabilidad",AL516,""))),"")</f>
        <v>0.8</v>
      </c>
      <c r="AM517" s="389"/>
      <c r="AN517" s="388"/>
      <c r="AO517" s="384"/>
      <c r="AP517" s="367"/>
      <c r="AQ517" s="125" t="s">
        <v>128</v>
      </c>
      <c r="AR517" s="119" t="s">
        <v>2352</v>
      </c>
      <c r="AS517" s="119" t="s">
        <v>2343</v>
      </c>
      <c r="AT517" s="126">
        <v>44925</v>
      </c>
      <c r="AU517" s="127" t="s">
        <v>733</v>
      </c>
      <c r="AV517" s="371"/>
      <c r="AW517" s="114" t="s">
        <v>124</v>
      </c>
      <c r="AX517" s="264" t="s">
        <v>2866</v>
      </c>
      <c r="AY517" s="265" t="s">
        <v>3855</v>
      </c>
      <c r="AZ517" s="265" t="s">
        <v>3856</v>
      </c>
      <c r="BA517" s="125" t="s">
        <v>128</v>
      </c>
      <c r="BB517" s="128" t="s">
        <v>2866</v>
      </c>
      <c r="BC517" s="325" t="s">
        <v>3803</v>
      </c>
      <c r="BD517" s="325" t="s">
        <v>3804</v>
      </c>
      <c r="BE517" s="373"/>
      <c r="BF517" s="374"/>
      <c r="BG517" s="374"/>
      <c r="BH517" s="131"/>
    </row>
    <row r="518" spans="1:1022" s="133" customFormat="1" ht="123" customHeight="1" x14ac:dyDescent="0.3">
      <c r="A518" s="395">
        <v>152</v>
      </c>
      <c r="B518" s="379" t="s">
        <v>712</v>
      </c>
      <c r="C518" s="367"/>
      <c r="D518" s="379" t="s">
        <v>396</v>
      </c>
      <c r="E518" s="379" t="s">
        <v>453</v>
      </c>
      <c r="F518" s="427"/>
      <c r="G518" s="367"/>
      <c r="H518" s="516"/>
      <c r="I518" s="369"/>
      <c r="J518" s="114" t="s">
        <v>749</v>
      </c>
      <c r="K518" s="115" t="s">
        <v>2353</v>
      </c>
      <c r="L518" s="369"/>
      <c r="M518" s="369"/>
      <c r="N518" s="398"/>
      <c r="O518" s="369"/>
      <c r="P518" s="391"/>
      <c r="Q518" s="385"/>
      <c r="R518" s="393"/>
      <c r="S518" s="394"/>
      <c r="T518" s="385"/>
      <c r="U518" s="404"/>
      <c r="V518" s="114" t="s">
        <v>131</v>
      </c>
      <c r="W518" s="116" t="s">
        <v>2354</v>
      </c>
      <c r="X518" s="117" t="s">
        <v>2355</v>
      </c>
      <c r="Y518" s="118" t="s">
        <v>2348</v>
      </c>
      <c r="Z518" s="134" t="s">
        <v>2356</v>
      </c>
      <c r="AA518" s="120" t="str">
        <f t="shared" si="454"/>
        <v>Probabilidad</v>
      </c>
      <c r="AB518" s="121" t="s">
        <v>740</v>
      </c>
      <c r="AC518" s="121" t="s">
        <v>728</v>
      </c>
      <c r="AD518" s="122" t="str">
        <f t="shared" si="452"/>
        <v>30%</v>
      </c>
      <c r="AE518" s="121" t="s">
        <v>729</v>
      </c>
      <c r="AF518" s="121" t="s">
        <v>730</v>
      </c>
      <c r="AG518" s="121" t="s">
        <v>731</v>
      </c>
      <c r="AH518" s="123">
        <f t="shared" si="711"/>
        <v>0.10584</v>
      </c>
      <c r="AI518" s="122">
        <f t="shared" si="453"/>
        <v>0.10584</v>
      </c>
      <c r="AJ518" s="387"/>
      <c r="AK518" s="388"/>
      <c r="AL518" s="124">
        <f t="shared" si="712"/>
        <v>0.8</v>
      </c>
      <c r="AM518" s="389"/>
      <c r="AN518" s="388"/>
      <c r="AO518" s="384"/>
      <c r="AP518" s="367"/>
      <c r="AQ518" s="125" t="s">
        <v>136</v>
      </c>
      <c r="AR518" s="119" t="s">
        <v>2357</v>
      </c>
      <c r="AS518" s="119" t="s">
        <v>2343</v>
      </c>
      <c r="AT518" s="126">
        <v>44925</v>
      </c>
      <c r="AU518" s="127" t="s">
        <v>733</v>
      </c>
      <c r="AV518" s="371"/>
      <c r="AW518" s="114" t="s">
        <v>131</v>
      </c>
      <c r="AX518" s="128" t="s">
        <v>2866</v>
      </c>
      <c r="AY518" s="271" t="s">
        <v>3801</v>
      </c>
      <c r="AZ518" s="271" t="s">
        <v>3802</v>
      </c>
      <c r="BA518" s="125" t="s">
        <v>136</v>
      </c>
      <c r="BB518" s="128" t="s">
        <v>2866</v>
      </c>
      <c r="BC518" s="271" t="s">
        <v>3803</v>
      </c>
      <c r="BD518" s="272" t="s">
        <v>3804</v>
      </c>
      <c r="BE518" s="373"/>
      <c r="BF518" s="374"/>
      <c r="BG518" s="374"/>
      <c r="BH518" s="131"/>
    </row>
    <row r="519" spans="1:1022" s="133" customFormat="1" ht="147.94999999999999" customHeight="1" x14ac:dyDescent="0.3">
      <c r="A519" s="395">
        <v>152</v>
      </c>
      <c r="B519" s="379" t="s">
        <v>712</v>
      </c>
      <c r="C519" s="367"/>
      <c r="D519" s="379" t="s">
        <v>396</v>
      </c>
      <c r="E519" s="379" t="s">
        <v>453</v>
      </c>
      <c r="F519" s="427"/>
      <c r="G519" s="367"/>
      <c r="H519" s="516"/>
      <c r="I519" s="369"/>
      <c r="J519" s="114" t="s">
        <v>756</v>
      </c>
      <c r="K519" s="115" t="s">
        <v>2358</v>
      </c>
      <c r="L519" s="369"/>
      <c r="M519" s="369"/>
      <c r="N519" s="398"/>
      <c r="O519" s="369"/>
      <c r="P519" s="391"/>
      <c r="Q519" s="385"/>
      <c r="R519" s="393"/>
      <c r="S519" s="394"/>
      <c r="T519" s="385"/>
      <c r="U519" s="404"/>
      <c r="V519" s="114" t="s">
        <v>139</v>
      </c>
      <c r="W519" s="116" t="s">
        <v>2359</v>
      </c>
      <c r="X519" s="117" t="s">
        <v>2360</v>
      </c>
      <c r="Y519" s="118" t="s">
        <v>2348</v>
      </c>
      <c r="Z519" s="140" t="s">
        <v>2361</v>
      </c>
      <c r="AA519" s="120" t="str">
        <f t="shared" si="454"/>
        <v>Probabilidad</v>
      </c>
      <c r="AB519" s="121" t="s">
        <v>740</v>
      </c>
      <c r="AC519" s="121" t="s">
        <v>728</v>
      </c>
      <c r="AD519" s="122" t="str">
        <f t="shared" si="452"/>
        <v>30%</v>
      </c>
      <c r="AE519" s="121" t="s">
        <v>729</v>
      </c>
      <c r="AF519" s="121" t="s">
        <v>730</v>
      </c>
      <c r="AG519" s="121" t="s">
        <v>731</v>
      </c>
      <c r="AH519" s="123">
        <f t="shared" si="711"/>
        <v>7.4088000000000001E-2</v>
      </c>
      <c r="AI519" s="122">
        <f t="shared" si="453"/>
        <v>7.4088000000000001E-2</v>
      </c>
      <c r="AJ519" s="387"/>
      <c r="AK519" s="388"/>
      <c r="AL519" s="124">
        <f t="shared" si="712"/>
        <v>0.8</v>
      </c>
      <c r="AM519" s="389"/>
      <c r="AN519" s="388"/>
      <c r="AO519" s="384"/>
      <c r="AP519" s="367"/>
      <c r="AQ519" s="125" t="s">
        <v>145</v>
      </c>
      <c r="AR519" s="134" t="s">
        <v>94</v>
      </c>
      <c r="AS519" s="134" t="s">
        <v>94</v>
      </c>
      <c r="AT519" s="134" t="s">
        <v>94</v>
      </c>
      <c r="AU519" s="134" t="s">
        <v>94</v>
      </c>
      <c r="AV519" s="371"/>
      <c r="AW519" s="114" t="s">
        <v>139</v>
      </c>
      <c r="AX519" s="276" t="s">
        <v>2866</v>
      </c>
      <c r="AY519" s="304" t="s">
        <v>3805</v>
      </c>
      <c r="AZ519" s="280" t="s">
        <v>3402</v>
      </c>
      <c r="BA519" s="125" t="s">
        <v>145</v>
      </c>
      <c r="BB519" s="288" t="s">
        <v>2866</v>
      </c>
      <c r="BC519" s="299" t="s">
        <v>3403</v>
      </c>
      <c r="BD519" s="299" t="s">
        <v>3402</v>
      </c>
      <c r="BE519" s="373"/>
      <c r="BF519" s="374"/>
      <c r="BG519" s="374"/>
      <c r="BH519" s="131"/>
    </row>
    <row r="520" spans="1:1022" s="133" customFormat="1" ht="96.95" customHeight="1" x14ac:dyDescent="0.3">
      <c r="A520" s="395">
        <v>152</v>
      </c>
      <c r="B520" s="379" t="s">
        <v>712</v>
      </c>
      <c r="C520" s="367"/>
      <c r="D520" s="379" t="s">
        <v>396</v>
      </c>
      <c r="E520" s="379" t="s">
        <v>453</v>
      </c>
      <c r="F520" s="427"/>
      <c r="G520" s="367"/>
      <c r="H520" s="516"/>
      <c r="I520" s="369"/>
      <c r="J520" s="114" t="s">
        <v>757</v>
      </c>
      <c r="K520" s="115" t="s">
        <v>2362</v>
      </c>
      <c r="L520" s="369"/>
      <c r="M520" s="369"/>
      <c r="N520" s="398"/>
      <c r="O520" s="369"/>
      <c r="P520" s="391"/>
      <c r="Q520" s="385"/>
      <c r="R520" s="393"/>
      <c r="S520" s="394"/>
      <c r="T520" s="385"/>
      <c r="U520" s="404"/>
      <c r="V520" s="114" t="s">
        <v>150</v>
      </c>
      <c r="W520" s="155" t="s">
        <v>2363</v>
      </c>
      <c r="X520" s="167" t="s">
        <v>2364</v>
      </c>
      <c r="Y520" s="176" t="s">
        <v>2365</v>
      </c>
      <c r="Z520" s="200" t="s">
        <v>311</v>
      </c>
      <c r="AA520" s="120" t="str">
        <f t="shared" si="454"/>
        <v>Probabilidad</v>
      </c>
      <c r="AB520" s="121" t="s">
        <v>740</v>
      </c>
      <c r="AC520" s="121" t="s">
        <v>728</v>
      </c>
      <c r="AD520" s="122" t="str">
        <f t="shared" si="452"/>
        <v>30%</v>
      </c>
      <c r="AE520" s="121" t="s">
        <v>729</v>
      </c>
      <c r="AF520" s="121" t="s">
        <v>730</v>
      </c>
      <c r="AG520" s="121" t="s">
        <v>731</v>
      </c>
      <c r="AH520" s="123">
        <f t="shared" si="711"/>
        <v>5.1861600000000001E-2</v>
      </c>
      <c r="AI520" s="122">
        <f t="shared" si="453"/>
        <v>5.1861600000000001E-2</v>
      </c>
      <c r="AJ520" s="387"/>
      <c r="AK520" s="388"/>
      <c r="AL520" s="124">
        <f t="shared" si="712"/>
        <v>0.8</v>
      </c>
      <c r="AM520" s="389"/>
      <c r="AN520" s="388"/>
      <c r="AO520" s="384"/>
      <c r="AP520" s="367"/>
      <c r="AQ520" s="125" t="s">
        <v>155</v>
      </c>
      <c r="AR520" s="119" t="s">
        <v>2366</v>
      </c>
      <c r="AS520" s="119" t="s">
        <v>311</v>
      </c>
      <c r="AT520" s="126">
        <v>44926</v>
      </c>
      <c r="AU520" s="127" t="s">
        <v>733</v>
      </c>
      <c r="AV520" s="371"/>
      <c r="AW520" s="114" t="s">
        <v>150</v>
      </c>
      <c r="AX520" s="264" t="s">
        <v>2866</v>
      </c>
      <c r="AY520" s="280" t="s">
        <v>3800</v>
      </c>
      <c r="AZ520" s="130"/>
      <c r="BA520" s="125" t="s">
        <v>155</v>
      </c>
      <c r="BB520" s="264" t="s">
        <v>2866</v>
      </c>
      <c r="BC520" s="299" t="s">
        <v>3427</v>
      </c>
      <c r="BD520" s="299" t="s">
        <v>3428</v>
      </c>
      <c r="BE520" s="373"/>
      <c r="BF520" s="374"/>
      <c r="BG520" s="374"/>
      <c r="BH520" s="131"/>
    </row>
    <row r="521" spans="1:1022" s="133" customFormat="1" ht="48" customHeight="1" x14ac:dyDescent="0.3">
      <c r="A521" s="395">
        <v>152</v>
      </c>
      <c r="B521" s="380" t="s">
        <v>712</v>
      </c>
      <c r="C521" s="367"/>
      <c r="D521" s="380" t="s">
        <v>396</v>
      </c>
      <c r="E521" s="380" t="s">
        <v>453</v>
      </c>
      <c r="F521" s="427"/>
      <c r="G521" s="367"/>
      <c r="H521" s="516"/>
      <c r="I521" s="369"/>
      <c r="J521" s="114" t="s">
        <v>758</v>
      </c>
      <c r="K521" s="115"/>
      <c r="L521" s="369"/>
      <c r="M521" s="369"/>
      <c r="N521" s="398"/>
      <c r="O521" s="369"/>
      <c r="P521" s="392"/>
      <c r="Q521" s="385"/>
      <c r="R521" s="393"/>
      <c r="S521" s="394"/>
      <c r="T521" s="385"/>
      <c r="U521" s="405"/>
      <c r="V521" s="201" t="s">
        <v>161</v>
      </c>
      <c r="W521" s="116"/>
      <c r="X521" s="117"/>
      <c r="Y521" s="118"/>
      <c r="Z521" s="116"/>
      <c r="AA521" s="120" t="str">
        <f t="shared" si="454"/>
        <v/>
      </c>
      <c r="AB521" s="121"/>
      <c r="AC521" s="121"/>
      <c r="AD521" s="122" t="str">
        <f t="shared" si="452"/>
        <v/>
      </c>
      <c r="AE521" s="121"/>
      <c r="AF521" s="121"/>
      <c r="AG521" s="121"/>
      <c r="AH521" s="123" t="str">
        <f t="shared" si="711"/>
        <v/>
      </c>
      <c r="AI521" s="122" t="str">
        <f t="shared" si="453"/>
        <v/>
      </c>
      <c r="AJ521" s="387"/>
      <c r="AK521" s="388"/>
      <c r="AL521" s="124" t="str">
        <f t="shared" si="712"/>
        <v/>
      </c>
      <c r="AM521" s="389"/>
      <c r="AN521" s="388"/>
      <c r="AO521" s="384"/>
      <c r="AP521" s="367"/>
      <c r="AQ521" s="125" t="s">
        <v>162</v>
      </c>
      <c r="AR521" s="119"/>
      <c r="AS521" s="119"/>
      <c r="AT521" s="126"/>
      <c r="AU521" s="119"/>
      <c r="AV521" s="372"/>
      <c r="AW521" s="114" t="s">
        <v>161</v>
      </c>
      <c r="AX521" s="128"/>
      <c r="AY521" s="129"/>
      <c r="AZ521" s="130"/>
      <c r="BA521" s="125" t="s">
        <v>162</v>
      </c>
      <c r="BB521" s="128"/>
      <c r="BC521" s="128"/>
      <c r="BD521" s="128"/>
      <c r="BE521" s="373"/>
      <c r="BF521" s="374"/>
      <c r="BG521" s="374"/>
      <c r="BH521" s="131"/>
    </row>
    <row r="522" spans="1:1022" s="144" customFormat="1" ht="93.75" customHeight="1" x14ac:dyDescent="0.25">
      <c r="A522" s="395">
        <v>153</v>
      </c>
      <c r="B522" s="432" t="s">
        <v>712</v>
      </c>
      <c r="C522" s="367" t="s">
        <v>713</v>
      </c>
      <c r="D522" s="432" t="s">
        <v>396</v>
      </c>
      <c r="E522" s="432" t="s">
        <v>453</v>
      </c>
      <c r="F522" s="427" t="s">
        <v>781</v>
      </c>
      <c r="G522" s="367" t="s">
        <v>2367</v>
      </c>
      <c r="H522" s="368" t="str">
        <f>IF(B522="Seguridad_Información","Posibilidad de "&amp;C522&amp;"con "&amp;M522&amp;" "&amp;"por"&amp;" "&amp;I522&amp;" "&amp;"debido a"&amp;" "&amp;L522,"Posibilidad de"&amp;" "&amp;M522&amp;" "&amp;"por"&amp;" "&amp;I522&amp;" debido a"&amp;" "&amp;L522)</f>
        <v>Posibilidad de Afectación Económica y Reputacional por que no se realice la descarga de los activos que tengan definido un mecanismo de disposición final  debido a actividades de saneamiento pendientes, y/o documentación incompleta del activo y su mecanismo de disposición final</v>
      </c>
      <c r="I522" s="369" t="s">
        <v>2368</v>
      </c>
      <c r="J522" s="136" t="s">
        <v>717</v>
      </c>
      <c r="K522" s="115" t="s">
        <v>2369</v>
      </c>
      <c r="L522" s="369" t="s">
        <v>2370</v>
      </c>
      <c r="M522" s="425" t="s">
        <v>763</v>
      </c>
      <c r="N522" s="373" t="s">
        <v>2371</v>
      </c>
      <c r="O522" s="369" t="s">
        <v>722</v>
      </c>
      <c r="P522" s="390" t="str">
        <f>IF(OR($O522=[3]Tabla_Probabilidad!$D$30,$O522=[3]Tabla_Probabilidad!$D$32,$O522=[3]Tabla_Probabilidad!$J$32),"Muy Baja",IF(OR($O522=[3]Tabla_Probabilidad!$E$30,$O522=[3]Tabla_Probabilidad!$E$32,$O522=[3]Tabla_Probabilidad!$K$32),"Baja",IF(OR($O522=[3]Tabla_Probabilidad!$F$30,$O522=[3]Tabla_Probabilidad!$F$32,$O522=[3]Tabla_Probabilidad!$L$32),"Media",IF(OR($O522=[3]Tabla_Probabilidad!$G$30,$O522=[3]Tabla_Probabilidad!$G$32,$O522=[3]Tabla_Probabilidad!$M$32),"Alta",IF(OR($O522=[3]Tabla_Probabilidad!$H$30,$O522=[3]Tabla_Probabilidad!$H$32,$O522=[3]Tabla_Probabilidad!$N$32),"Muy Alta","")))))</f>
        <v>Media</v>
      </c>
      <c r="Q522" s="385">
        <f t="shared" ref="Q522" si="713">IF(P522="","",IF(P522="Muy Baja",0.2,IF(P522="Baja",0.4,IF(P522="Media",0.6,IF(P522="Alta",0.8,IF(P522="Muy Alta",1,))))))</f>
        <v>0.6</v>
      </c>
      <c r="R522" s="393" t="s">
        <v>1565</v>
      </c>
      <c r="S522" s="394" t="str">
        <f>IF(OR($R522=[3]Tabla_Impacto!$D$24,$R522=[3]Tabla_Impacto!$D$27,$R522=[3]Tabla_Impacto!$J$24,$R522=[3]Tabla_Impacto!$P$26,$R522=[3]Tabla_Impacto!$V$26,$R522=[3]Tabla_Impacto!$AB$26),"Leve",IF(OR($R522=[3]Tabla_Impacto!$E$24,$R522=[3]Tabla_Impacto!$E$27,$R522=[3]Tabla_Impacto!$K$24,$R522=[3]Tabla_Impacto!$Q$26,$R522=[3]Tabla_Impacto!$W$26,$R522=[3]Tabla_Impacto!$AC$26),"Menor",IF(OR($R522=[3]Tabla_Impacto!$F$24,$R522=[3]Tabla_Impacto!$F$27,$R522=[3]Tabla_Impacto!$L$24,$R522=[3]Tabla_Impacto!$R$26,$R522=[3]Tabla_Impacto!$X$26,$R522=[3]Tabla_Impacto!$AD$26),"Moderado",IF(OR($R522=[3]Tabla_Impacto!$G$24,$R522=[3]Tabla_Impacto!$G$27,$R522=[3]Tabla_Impacto!$M$24,$R522=[3]Tabla_Impacto!$S$26,$R522=[3]Tabla_Impacto!$Y$26,$R522=[3]Tabla_Impacto!$AE$26),"Mayor",IF(OR($R522=[3]Tabla_Impacto!$H$24,$R522=[3]Tabla_Impacto!$H$27,$R522=[3]Tabla_Impacto!$N$24,$R522=[3]Tabla_Impacto!$T$26,$R522=[3]Tabla_Impacto!$Z$26,$R522=[3]Tabla_Impacto!$AF$26),"Catastrófico","")))))</f>
        <v>Mayor</v>
      </c>
      <c r="T522" s="385">
        <f t="shared" ref="T522" si="714">IF(S522="","",IF(S522="Leve",0.2,IF(S522="Menor",0.4,IF(S522="Moderado",0.6,IF(S522="Mayor",0.8,IF(S522="Catastrófico",1,))))))</f>
        <v>0.8</v>
      </c>
      <c r="U522" s="403" t="str">
        <f t="shared" ref="U522" si="715">IF(OR(AND(P522="Muy Baja",S522="Leve"),AND(P522="Muy Baja",S522="Menor"),AND(P522="Baja",S522="Leve")),"Bajo",IF(OR(AND(P522="Muy baja",S522="Moderado"),AND(P522="Baja",S522="Menor"),AND(P522="Baja",S522="Moderado"),AND(P522="Media",S522="Leve"),AND(P522="Media",S522="Menor"),AND(P522="Media",S522="Moderado"),AND(P522="Alta",S522="Leve"),AND(P522="Alta",S522="Menor")),"Moderado",IF(OR(AND(P522="Muy Baja",S522="Mayor"),AND(P522="Baja",S522="Mayor"),AND(P522="Media",S522="Mayor"),AND(P522="Alta",S522="Moderado"),AND(P522="Alta",S522="Mayor"),AND(P522="Muy Alta",S522="Leve"),AND(P522="Muy Alta",S522="Menor"),AND(P522="Muy Alta",S522="Moderado"),AND(P522="Muy Alta",S522="Mayor")),"Alto",IF(OR(AND(P522="Muy Baja",S522="Catastrófico"),AND(P522="Baja",S522="Catastrófico"),AND(P522="Media",S522="Catastrófico"),AND(P522="Alta",S522="Catastrófico"),AND(P522="Muy Alta",S522="Catastrófico")),"Extremo",""))))</f>
        <v>Alto</v>
      </c>
      <c r="V522" s="136" t="s">
        <v>91</v>
      </c>
      <c r="W522" s="116" t="s">
        <v>2372</v>
      </c>
      <c r="X522" s="117" t="s">
        <v>2373</v>
      </c>
      <c r="Y522" s="118" t="s">
        <v>2374</v>
      </c>
      <c r="Z522" s="134" t="s">
        <v>830</v>
      </c>
      <c r="AA522" s="120" t="str">
        <f t="shared" si="454"/>
        <v>Impacto</v>
      </c>
      <c r="AB522" s="121" t="s">
        <v>808</v>
      </c>
      <c r="AC522" s="121" t="s">
        <v>728</v>
      </c>
      <c r="AD522" s="122" t="str">
        <f t="shared" si="452"/>
        <v>25%</v>
      </c>
      <c r="AE522" s="121" t="s">
        <v>729</v>
      </c>
      <c r="AF522" s="121" t="s">
        <v>730</v>
      </c>
      <c r="AG522" s="121" t="s">
        <v>731</v>
      </c>
      <c r="AH522" s="123">
        <f>IFERROR(IF(AA522="Probabilidad",(Q522-(+Q522*AD522)),IF(AA522="Impacto",Q522,"")),"")</f>
        <v>0.6</v>
      </c>
      <c r="AI522" s="122">
        <f t="shared" si="453"/>
        <v>0.6</v>
      </c>
      <c r="AJ522" s="387" t="str">
        <f t="shared" ref="AJ522" si="716">IFERROR(IF(AK522="","",IF(AK522&lt;=0.2,"Muy Baja",IF(AK522&lt;=0.4,"Baja",IF(AK522&lt;=0.6,"Media",IF(AK522&lt;=0.8,"Alta","Muy Alta"))))),"")</f>
        <v>Media</v>
      </c>
      <c r="AK522" s="388">
        <f t="shared" ref="AK522" si="717">IFERROR(LOOKUP(MAX(AI522:AI528)+1,(AI522:AI528)),"")</f>
        <v>0.6</v>
      </c>
      <c r="AL522" s="124">
        <f>IFERROR(IF(AA522="Impacto",(T522-(+T522*AD522)),IF(AA522="Probabilidad",T522,"")),"")</f>
        <v>0.60000000000000009</v>
      </c>
      <c r="AM522" s="389" t="str">
        <f t="shared" ref="AM522" si="718">IFERROR(IF(AN522="","",IF(AN522&lt;=0.2,"Leve",IF(AN522&lt;=0.4,"Menor",IF(AN522&lt;=0.6,"Moderado",IF(AN522&lt;=0.8,"Mayor","Catastrófico"))))),"")</f>
        <v>Moderado</v>
      </c>
      <c r="AN522" s="388">
        <f t="shared" ref="AN522" si="719">IFERROR(LOOKUP(MAX(AL522:AL528)+1,(AL522:AL528)),"")</f>
        <v>0.45000000000000007</v>
      </c>
      <c r="AO522" s="384" t="str">
        <f t="shared" ref="AO522" si="720">IFERROR(IF(OR(AND(AJ522="Muy Baja",AM522="Leve"),AND(AJ522="Muy Baja",AM522="Menor"),AND(AJ522="Baja",AM522="Leve")),"Bajo",IF(OR(AND(AJ522="Muy baja",AM522="Moderado"),AND(AJ522="Baja",AM522="Menor"),AND(AJ522="Baja",AM522="Moderado"),AND(AJ522="Media",AM522="Leve"),AND(AJ522="Media",AM522="Menor"),AND(AJ522="Media",AM522="Moderado"),AND(AJ522="Alta",AM522="Leve"),AND(AJ522="Alta",AM522="Menor")),"Moderado",IF(OR(AND(AJ522="Muy Baja",AM522="Mayor"),AND(AJ522="Baja",AM522="Mayor"),AND(AJ522="Media",AM522="Mayor"),AND(AJ522="Alta",AM522="Moderado"),AND(AJ522="Alta",AM522="Mayor"),AND(AJ522="Muy Alta",AM522="Leve"),AND(AJ522="Muy Alta",AM522="Menor"),AND(AJ522="Muy Alta",AM522="Moderado"),AND(AJ522="Muy Alta",AM522="Mayor")),"Alto",IF(OR(AND(AJ522="Muy Baja",AM522="Catastrófico"),AND(AJ522="Baja",AM522="Catastrófico"),AND(AJ522="Media",AM522="Catastrófico"),AND(AJ522="Alta",AM522="Catastrófico"),AND(AJ522="Muy Alta",AM522="Catastrófico")),"Extremo","")))),"")</f>
        <v>Moderado</v>
      </c>
      <c r="AP522" s="367" t="s">
        <v>104</v>
      </c>
      <c r="AQ522" s="120" t="s">
        <v>105</v>
      </c>
      <c r="AR522" s="119" t="s">
        <v>94</v>
      </c>
      <c r="AS522" s="119" t="s">
        <v>94</v>
      </c>
      <c r="AT522" s="135" t="s">
        <v>94</v>
      </c>
      <c r="AU522" s="127" t="s">
        <v>94</v>
      </c>
      <c r="AV522" s="370" t="s">
        <v>2375</v>
      </c>
      <c r="AW522" s="142" t="s">
        <v>91</v>
      </c>
      <c r="AX522" s="264" t="s">
        <v>2866</v>
      </c>
      <c r="AY522" s="265" t="s">
        <v>3778</v>
      </c>
      <c r="AZ522" s="265" t="s">
        <v>3779</v>
      </c>
      <c r="BA522" s="143" t="s">
        <v>105</v>
      </c>
      <c r="BB522" s="128"/>
      <c r="BC522" s="128"/>
      <c r="BD522" s="128"/>
      <c r="BE522" s="373" t="s">
        <v>2891</v>
      </c>
      <c r="BF522" s="374"/>
      <c r="BG522" s="374"/>
      <c r="BH522" s="131"/>
      <c r="BI522" s="90"/>
      <c r="BJ522" s="90"/>
      <c r="BK522" s="90"/>
      <c r="BL522" s="90"/>
      <c r="BM522" s="90"/>
      <c r="BN522" s="90"/>
      <c r="BO522" s="90"/>
      <c r="BP522" s="90"/>
      <c r="BQ522" s="90"/>
      <c r="BR522" s="90"/>
      <c r="BS522" s="90"/>
      <c r="BT522" s="90"/>
      <c r="BU522" s="90"/>
      <c r="BV522" s="90"/>
      <c r="BW522" s="90"/>
      <c r="BX522" s="90"/>
      <c r="BY522" s="90"/>
      <c r="BZ522" s="90"/>
      <c r="CA522" s="90"/>
      <c r="CB522" s="90"/>
      <c r="CC522" s="90"/>
      <c r="CD522" s="90"/>
      <c r="CE522" s="90"/>
      <c r="CF522" s="90"/>
      <c r="CG522" s="90"/>
      <c r="CH522" s="90"/>
      <c r="CI522" s="90"/>
      <c r="CJ522" s="90"/>
      <c r="CK522" s="90"/>
      <c r="CL522" s="90"/>
      <c r="CM522" s="90"/>
      <c r="CN522" s="90"/>
      <c r="CO522" s="90"/>
      <c r="CP522" s="90"/>
      <c r="CQ522" s="90"/>
      <c r="CR522" s="90"/>
      <c r="CS522" s="90"/>
      <c r="CT522" s="90"/>
      <c r="CU522" s="90"/>
      <c r="CV522" s="90"/>
      <c r="CW522" s="90"/>
      <c r="CX522" s="90"/>
      <c r="CY522" s="90"/>
      <c r="CZ522" s="90"/>
      <c r="DA522" s="90"/>
      <c r="DB522" s="90"/>
      <c r="DC522" s="90"/>
      <c r="DD522" s="90"/>
      <c r="DE522" s="90"/>
      <c r="DF522" s="90"/>
      <c r="DG522" s="90"/>
      <c r="DH522" s="90"/>
      <c r="DI522" s="90"/>
      <c r="DJ522" s="90"/>
      <c r="DK522" s="90"/>
      <c r="DL522" s="90"/>
      <c r="DM522" s="90"/>
      <c r="DN522" s="90"/>
      <c r="DO522" s="90"/>
      <c r="DP522" s="90"/>
      <c r="DQ522" s="90"/>
      <c r="DR522" s="90"/>
      <c r="DS522" s="90"/>
      <c r="DT522" s="90"/>
      <c r="DU522" s="90"/>
      <c r="DV522" s="90"/>
      <c r="DW522" s="90"/>
      <c r="DX522" s="90"/>
      <c r="DY522" s="90"/>
      <c r="DZ522" s="90"/>
      <c r="EA522" s="90"/>
      <c r="EB522" s="90"/>
      <c r="EC522" s="90"/>
      <c r="ED522" s="90"/>
      <c r="EE522" s="90"/>
      <c r="EF522" s="90"/>
      <c r="EG522" s="90"/>
      <c r="EH522" s="90"/>
      <c r="EI522" s="90"/>
      <c r="EJ522" s="90"/>
      <c r="EK522" s="90"/>
      <c r="EL522" s="90"/>
      <c r="EM522" s="90"/>
      <c r="EN522" s="90"/>
      <c r="EO522" s="90"/>
      <c r="EP522" s="90"/>
      <c r="EQ522" s="90"/>
      <c r="ER522" s="90"/>
      <c r="ES522" s="90"/>
      <c r="ET522" s="90"/>
      <c r="EU522" s="90"/>
      <c r="EV522" s="90"/>
      <c r="EW522" s="90"/>
      <c r="EX522" s="90"/>
      <c r="EY522" s="90"/>
      <c r="EZ522" s="90"/>
      <c r="FA522" s="90"/>
      <c r="FB522" s="90"/>
      <c r="FC522" s="90"/>
      <c r="FD522" s="90"/>
      <c r="FE522" s="90"/>
      <c r="FF522" s="90"/>
      <c r="FG522" s="90"/>
      <c r="FH522" s="90"/>
      <c r="FI522" s="90"/>
      <c r="FJ522" s="90"/>
      <c r="FK522" s="90"/>
      <c r="FL522" s="90"/>
      <c r="FM522" s="90"/>
      <c r="FN522" s="90"/>
      <c r="FO522" s="90"/>
      <c r="FP522" s="90"/>
      <c r="FQ522" s="90"/>
      <c r="FR522" s="90"/>
      <c r="FS522" s="90"/>
      <c r="FT522" s="90"/>
      <c r="FU522" s="90"/>
      <c r="FV522" s="90"/>
      <c r="FW522" s="90"/>
      <c r="FX522" s="90"/>
      <c r="FY522" s="90"/>
      <c r="FZ522" s="90"/>
      <c r="GA522" s="90"/>
      <c r="GB522" s="90"/>
      <c r="GC522" s="90"/>
      <c r="GD522" s="90"/>
      <c r="GE522" s="90"/>
      <c r="GF522" s="90"/>
      <c r="GG522" s="90"/>
      <c r="GH522" s="90"/>
      <c r="GI522" s="90"/>
      <c r="GJ522" s="90"/>
      <c r="GK522" s="90"/>
      <c r="GL522" s="90"/>
      <c r="GM522" s="90"/>
      <c r="GN522" s="90"/>
      <c r="GO522" s="90"/>
      <c r="GP522" s="90"/>
      <c r="GQ522" s="90"/>
      <c r="GR522" s="90"/>
      <c r="GS522" s="90"/>
      <c r="GT522" s="90"/>
      <c r="GU522" s="90"/>
      <c r="GV522" s="90"/>
      <c r="GW522" s="90"/>
      <c r="GX522" s="90"/>
      <c r="GY522" s="90"/>
      <c r="GZ522" s="90"/>
      <c r="HA522" s="90"/>
      <c r="HB522" s="90"/>
      <c r="HC522" s="90"/>
      <c r="HD522" s="90"/>
      <c r="HE522" s="90"/>
      <c r="HF522" s="90"/>
      <c r="HG522" s="90"/>
      <c r="HH522" s="90"/>
      <c r="HI522" s="90"/>
      <c r="HJ522" s="90"/>
      <c r="HK522" s="90"/>
      <c r="HL522" s="90"/>
      <c r="HM522" s="90"/>
      <c r="HN522" s="90"/>
      <c r="HO522" s="90"/>
      <c r="HP522" s="90"/>
      <c r="HQ522" s="90"/>
      <c r="HR522" s="90"/>
      <c r="HS522" s="90"/>
      <c r="HT522" s="90"/>
      <c r="HU522" s="90"/>
      <c r="HV522" s="90"/>
      <c r="HW522" s="90"/>
      <c r="HX522" s="90"/>
      <c r="HY522" s="90"/>
      <c r="HZ522" s="90"/>
      <c r="IA522" s="90"/>
      <c r="IB522" s="90"/>
      <c r="IC522" s="90"/>
      <c r="ID522" s="90"/>
      <c r="IE522" s="90"/>
      <c r="IF522" s="90"/>
      <c r="IG522" s="90"/>
      <c r="IH522" s="90"/>
      <c r="II522" s="90"/>
      <c r="IJ522" s="90"/>
      <c r="IK522" s="90"/>
      <c r="IL522" s="90"/>
      <c r="IM522" s="90"/>
      <c r="IN522" s="90"/>
      <c r="IO522" s="90"/>
      <c r="IP522" s="90"/>
      <c r="IQ522" s="90"/>
      <c r="IR522" s="90"/>
      <c r="IS522" s="90"/>
      <c r="IT522" s="90"/>
      <c r="IU522" s="90"/>
      <c r="IV522" s="90"/>
      <c r="IW522" s="90"/>
      <c r="IX522" s="90"/>
      <c r="IY522" s="90"/>
      <c r="IZ522" s="90"/>
      <c r="JA522" s="90"/>
      <c r="JB522" s="90"/>
      <c r="JC522" s="90"/>
      <c r="JD522" s="90"/>
      <c r="JE522" s="90"/>
      <c r="JF522" s="90"/>
      <c r="JG522" s="90"/>
      <c r="JH522" s="90"/>
      <c r="JI522" s="90"/>
      <c r="JJ522" s="90"/>
      <c r="JK522" s="90"/>
      <c r="JL522" s="90"/>
      <c r="JM522" s="90"/>
      <c r="JN522" s="90"/>
      <c r="JO522" s="90"/>
      <c r="JP522" s="90"/>
      <c r="JQ522" s="90"/>
      <c r="JR522" s="90"/>
      <c r="JS522" s="90"/>
      <c r="JT522" s="90"/>
      <c r="JU522" s="90"/>
      <c r="JV522" s="90"/>
      <c r="JW522" s="90"/>
      <c r="JX522" s="90"/>
      <c r="JY522" s="90"/>
      <c r="JZ522" s="90"/>
      <c r="KA522" s="90"/>
      <c r="KB522" s="90"/>
      <c r="KC522" s="90"/>
      <c r="KD522" s="90"/>
      <c r="KE522" s="90"/>
      <c r="KF522" s="90"/>
      <c r="KG522" s="90"/>
      <c r="KH522" s="90"/>
      <c r="KI522" s="90"/>
      <c r="KJ522" s="90"/>
      <c r="KK522" s="90"/>
      <c r="KL522" s="90"/>
      <c r="KM522" s="90"/>
      <c r="KN522" s="90"/>
      <c r="KO522" s="90"/>
      <c r="KP522" s="90"/>
      <c r="KQ522" s="90"/>
      <c r="KR522" s="90"/>
      <c r="KS522" s="90"/>
      <c r="KT522" s="90"/>
      <c r="KU522" s="90"/>
      <c r="KV522" s="90"/>
      <c r="KW522" s="90"/>
      <c r="KX522" s="90"/>
      <c r="KY522" s="90"/>
      <c r="KZ522" s="90"/>
      <c r="LA522" s="90"/>
      <c r="LB522" s="90"/>
      <c r="LC522" s="90"/>
      <c r="LD522" s="90"/>
      <c r="LE522" s="90"/>
      <c r="LF522" s="90"/>
      <c r="LG522" s="90"/>
      <c r="LH522" s="90"/>
      <c r="LI522" s="90"/>
      <c r="LJ522" s="90"/>
      <c r="LK522" s="90"/>
      <c r="LL522" s="90"/>
      <c r="LM522" s="90"/>
      <c r="LN522" s="90"/>
      <c r="LO522" s="90"/>
      <c r="LP522" s="90"/>
      <c r="LQ522" s="90"/>
      <c r="LR522" s="90"/>
      <c r="LS522" s="90"/>
      <c r="LT522" s="90"/>
      <c r="LU522" s="90"/>
      <c r="LV522" s="90"/>
      <c r="LW522" s="90"/>
      <c r="LX522" s="90"/>
      <c r="LY522" s="90"/>
      <c r="LZ522" s="90"/>
      <c r="MA522" s="90"/>
      <c r="MB522" s="90"/>
      <c r="MC522" s="90"/>
      <c r="MD522" s="90"/>
      <c r="ME522" s="90"/>
      <c r="MF522" s="90"/>
      <c r="MG522" s="90"/>
      <c r="MH522" s="90"/>
      <c r="MI522" s="90"/>
      <c r="MJ522" s="90"/>
      <c r="MK522" s="90"/>
      <c r="ML522" s="90"/>
      <c r="MM522" s="90"/>
      <c r="MN522" s="90"/>
      <c r="MO522" s="90"/>
      <c r="MP522" s="90"/>
      <c r="MQ522" s="90"/>
      <c r="MR522" s="90"/>
      <c r="MS522" s="90"/>
      <c r="MT522" s="90"/>
      <c r="MU522" s="90"/>
      <c r="MV522" s="90"/>
      <c r="MW522" s="90"/>
      <c r="MX522" s="90"/>
      <c r="MY522" s="90"/>
      <c r="MZ522" s="90"/>
      <c r="NA522" s="90"/>
      <c r="NB522" s="90"/>
      <c r="NC522" s="90"/>
      <c r="ND522" s="90"/>
      <c r="NE522" s="90"/>
      <c r="NF522" s="90"/>
      <c r="NG522" s="90"/>
      <c r="NH522" s="90"/>
      <c r="NI522" s="90"/>
      <c r="NJ522" s="90"/>
      <c r="NK522" s="90"/>
      <c r="NL522" s="90"/>
      <c r="NM522" s="90"/>
      <c r="NN522" s="90"/>
      <c r="NO522" s="90"/>
      <c r="NP522" s="90"/>
      <c r="NQ522" s="90"/>
      <c r="NR522" s="90"/>
      <c r="NS522" s="90"/>
      <c r="NT522" s="90"/>
      <c r="NU522" s="90"/>
      <c r="NV522" s="90"/>
      <c r="NW522" s="90"/>
      <c r="NX522" s="90"/>
      <c r="NY522" s="90"/>
      <c r="NZ522" s="90"/>
      <c r="OA522" s="90"/>
      <c r="OB522" s="90"/>
      <c r="OC522" s="90"/>
      <c r="OD522" s="90"/>
      <c r="OE522" s="90"/>
      <c r="OF522" s="90"/>
      <c r="OG522" s="90"/>
      <c r="OH522" s="90"/>
      <c r="OI522" s="90"/>
      <c r="OJ522" s="90"/>
      <c r="OK522" s="90"/>
      <c r="OL522" s="90"/>
      <c r="OM522" s="90"/>
      <c r="ON522" s="90"/>
      <c r="OO522" s="90"/>
      <c r="OP522" s="90"/>
      <c r="OQ522" s="90"/>
      <c r="OR522" s="90"/>
      <c r="OS522" s="90"/>
      <c r="OT522" s="90"/>
      <c r="OU522" s="90"/>
      <c r="OV522" s="90"/>
      <c r="OW522" s="90"/>
      <c r="OX522" s="90"/>
      <c r="OY522" s="90"/>
      <c r="OZ522" s="90"/>
      <c r="PA522" s="90"/>
      <c r="PB522" s="90"/>
      <c r="PC522" s="90"/>
      <c r="PD522" s="90"/>
      <c r="PE522" s="90"/>
      <c r="PF522" s="90"/>
      <c r="PG522" s="90"/>
      <c r="PH522" s="90"/>
      <c r="PI522" s="90"/>
      <c r="PJ522" s="90"/>
      <c r="PK522" s="90"/>
      <c r="PL522" s="90"/>
      <c r="PM522" s="90"/>
      <c r="PN522" s="90"/>
      <c r="PO522" s="90"/>
      <c r="PP522" s="90"/>
      <c r="PQ522" s="90"/>
      <c r="PR522" s="90"/>
      <c r="PS522" s="90"/>
      <c r="PT522" s="90"/>
      <c r="PU522" s="90"/>
      <c r="PV522" s="90"/>
      <c r="PW522" s="90"/>
      <c r="PX522" s="90"/>
      <c r="PY522" s="90"/>
      <c r="PZ522" s="90"/>
      <c r="QA522" s="90"/>
      <c r="QB522" s="90"/>
      <c r="QC522" s="90"/>
      <c r="QD522" s="90"/>
      <c r="QE522" s="90"/>
      <c r="QF522" s="90"/>
      <c r="QG522" s="90"/>
      <c r="QH522" s="90"/>
      <c r="QI522" s="90"/>
      <c r="QJ522" s="90"/>
      <c r="QK522" s="90"/>
      <c r="QL522" s="90"/>
      <c r="QM522" s="90"/>
      <c r="QN522" s="90"/>
      <c r="QO522" s="90"/>
      <c r="QP522" s="90"/>
      <c r="QQ522" s="90"/>
      <c r="QR522" s="90"/>
      <c r="QS522" s="90"/>
      <c r="QT522" s="90"/>
      <c r="QU522" s="90"/>
      <c r="QV522" s="90"/>
      <c r="QW522" s="90"/>
      <c r="QX522" s="90"/>
      <c r="QY522" s="90"/>
      <c r="QZ522" s="90"/>
      <c r="RA522" s="90"/>
      <c r="RB522" s="90"/>
      <c r="RC522" s="90"/>
      <c r="RD522" s="90"/>
      <c r="RE522" s="90"/>
      <c r="RF522" s="90"/>
      <c r="RG522" s="90"/>
      <c r="RH522" s="90"/>
      <c r="RI522" s="90"/>
      <c r="RJ522" s="90"/>
      <c r="RK522" s="90"/>
      <c r="RL522" s="90"/>
      <c r="RM522" s="90"/>
      <c r="RN522" s="90"/>
      <c r="RO522" s="90"/>
      <c r="RP522" s="90"/>
      <c r="RQ522" s="90"/>
      <c r="RR522" s="90"/>
      <c r="RS522" s="90"/>
      <c r="RT522" s="90"/>
      <c r="RU522" s="90"/>
      <c r="RV522" s="90"/>
      <c r="RW522" s="90"/>
      <c r="RX522" s="90"/>
      <c r="RY522" s="90"/>
      <c r="RZ522" s="90"/>
      <c r="SA522" s="90"/>
      <c r="SB522" s="90"/>
      <c r="SC522" s="90"/>
      <c r="SD522" s="90"/>
      <c r="SE522" s="90"/>
      <c r="SF522" s="90"/>
      <c r="SG522" s="90"/>
      <c r="SH522" s="90"/>
      <c r="SI522" s="90"/>
      <c r="SJ522" s="90"/>
      <c r="SK522" s="90"/>
      <c r="SL522" s="90"/>
      <c r="SM522" s="90"/>
      <c r="SN522" s="90"/>
      <c r="SO522" s="90"/>
      <c r="SP522" s="90"/>
      <c r="SQ522" s="90"/>
      <c r="SR522" s="90"/>
      <c r="SS522" s="90"/>
      <c r="ST522" s="90"/>
      <c r="SU522" s="90"/>
      <c r="SV522" s="90"/>
      <c r="SW522" s="90"/>
      <c r="SX522" s="90"/>
      <c r="SY522" s="90"/>
      <c r="SZ522" s="90"/>
      <c r="TA522" s="90"/>
      <c r="TB522" s="90"/>
      <c r="TC522" s="90"/>
      <c r="TD522" s="90"/>
      <c r="TE522" s="90"/>
      <c r="TF522" s="90"/>
      <c r="TG522" s="90"/>
      <c r="TH522" s="90"/>
      <c r="TI522" s="90"/>
      <c r="TJ522" s="90"/>
      <c r="TK522" s="90"/>
      <c r="TL522" s="90"/>
      <c r="TM522" s="90"/>
      <c r="TN522" s="90"/>
      <c r="TO522" s="90"/>
      <c r="TP522" s="90"/>
      <c r="TQ522" s="90"/>
      <c r="TR522" s="90"/>
      <c r="TS522" s="90"/>
      <c r="TT522" s="90"/>
      <c r="TU522" s="90"/>
      <c r="TV522" s="90"/>
      <c r="TW522" s="90"/>
      <c r="TX522" s="90"/>
      <c r="TY522" s="90"/>
      <c r="TZ522" s="90"/>
      <c r="UA522" s="90"/>
      <c r="UB522" s="90"/>
      <c r="UC522" s="90"/>
      <c r="UD522" s="90"/>
      <c r="UE522" s="90"/>
      <c r="UF522" s="90"/>
      <c r="UG522" s="90"/>
      <c r="UH522" s="90"/>
      <c r="UI522" s="90"/>
      <c r="UJ522" s="90"/>
      <c r="UK522" s="90"/>
      <c r="UL522" s="90"/>
      <c r="UM522" s="90"/>
      <c r="UN522" s="90"/>
      <c r="UO522" s="90"/>
      <c r="UP522" s="90"/>
      <c r="UQ522" s="90"/>
      <c r="UR522" s="90"/>
      <c r="US522" s="90"/>
      <c r="UT522" s="90"/>
      <c r="UU522" s="90"/>
      <c r="UV522" s="90"/>
      <c r="UW522" s="90"/>
      <c r="UX522" s="90"/>
      <c r="UY522" s="90"/>
      <c r="UZ522" s="90"/>
      <c r="VA522" s="90"/>
      <c r="VB522" s="90"/>
      <c r="VC522" s="90"/>
      <c r="VD522" s="90"/>
      <c r="VE522" s="90"/>
      <c r="VF522" s="90"/>
      <c r="VG522" s="90"/>
      <c r="VH522" s="90"/>
      <c r="VI522" s="90"/>
      <c r="VJ522" s="90"/>
      <c r="VK522" s="90"/>
      <c r="VL522" s="90"/>
      <c r="VM522" s="90"/>
      <c r="VN522" s="90"/>
      <c r="VO522" s="90"/>
      <c r="VP522" s="90"/>
      <c r="VQ522" s="90"/>
      <c r="VR522" s="90"/>
      <c r="VS522" s="90"/>
      <c r="VT522" s="90"/>
      <c r="VU522" s="90"/>
      <c r="VV522" s="90"/>
      <c r="VW522" s="90"/>
      <c r="VX522" s="90"/>
      <c r="VY522" s="90"/>
      <c r="VZ522" s="90"/>
      <c r="WA522" s="90"/>
      <c r="WB522" s="90"/>
      <c r="WC522" s="90"/>
      <c r="WD522" s="90"/>
      <c r="WE522" s="90"/>
      <c r="WF522" s="90"/>
      <c r="WG522" s="90"/>
      <c r="WH522" s="90"/>
      <c r="WI522" s="90"/>
      <c r="WJ522" s="90"/>
      <c r="WK522" s="90"/>
      <c r="WL522" s="90"/>
      <c r="WM522" s="90"/>
      <c r="WN522" s="90"/>
      <c r="WO522" s="90"/>
      <c r="WP522" s="90"/>
      <c r="WQ522" s="90"/>
      <c r="WR522" s="90"/>
      <c r="WS522" s="90"/>
      <c r="WT522" s="90"/>
      <c r="WU522" s="90"/>
      <c r="WV522" s="90"/>
      <c r="WW522" s="90"/>
      <c r="WX522" s="90"/>
      <c r="WY522" s="90"/>
      <c r="WZ522" s="90"/>
      <c r="XA522" s="90"/>
      <c r="XB522" s="90"/>
      <c r="XC522" s="90"/>
      <c r="XD522" s="90"/>
      <c r="XE522" s="90"/>
      <c r="XF522" s="90"/>
      <c r="XG522" s="90"/>
      <c r="XH522" s="90"/>
      <c r="XI522" s="90"/>
      <c r="XJ522" s="90"/>
      <c r="XK522" s="90"/>
      <c r="XL522" s="90"/>
      <c r="XM522" s="90"/>
      <c r="XN522" s="90"/>
      <c r="XO522" s="90"/>
      <c r="XP522" s="90"/>
      <c r="XQ522" s="90"/>
      <c r="XR522" s="90"/>
      <c r="XS522" s="90"/>
      <c r="XT522" s="90"/>
      <c r="XU522" s="90"/>
      <c r="XV522" s="90"/>
      <c r="XW522" s="90"/>
      <c r="XX522" s="90"/>
      <c r="XY522" s="90"/>
      <c r="XZ522" s="90"/>
      <c r="YA522" s="90"/>
      <c r="YB522" s="90"/>
      <c r="YC522" s="90"/>
      <c r="YD522" s="90"/>
      <c r="YE522" s="90"/>
      <c r="YF522" s="90"/>
      <c r="YG522" s="90"/>
      <c r="YH522" s="90"/>
      <c r="YI522" s="90"/>
      <c r="YJ522" s="90"/>
      <c r="YK522" s="90"/>
      <c r="YL522" s="90"/>
      <c r="YM522" s="90"/>
      <c r="YN522" s="90"/>
      <c r="YO522" s="90"/>
      <c r="YP522" s="90"/>
      <c r="YQ522" s="90"/>
      <c r="YR522" s="90"/>
      <c r="YS522" s="90"/>
      <c r="YT522" s="90"/>
      <c r="YU522" s="90"/>
      <c r="YV522" s="90"/>
      <c r="YW522" s="90"/>
      <c r="YX522" s="90"/>
      <c r="YY522" s="90"/>
      <c r="YZ522" s="90"/>
      <c r="ZA522" s="90"/>
      <c r="ZB522" s="90"/>
      <c r="ZC522" s="90"/>
      <c r="ZD522" s="90"/>
      <c r="ZE522" s="90"/>
      <c r="ZF522" s="90"/>
      <c r="ZG522" s="90"/>
      <c r="ZH522" s="90"/>
      <c r="ZI522" s="90"/>
      <c r="ZJ522" s="90"/>
      <c r="ZK522" s="90"/>
      <c r="ZL522" s="90"/>
      <c r="ZM522" s="90"/>
      <c r="ZN522" s="90"/>
      <c r="ZO522" s="90"/>
      <c r="ZP522" s="90"/>
      <c r="ZQ522" s="90"/>
      <c r="ZR522" s="90"/>
      <c r="ZS522" s="90"/>
      <c r="ZT522" s="90"/>
      <c r="ZU522" s="90"/>
      <c r="ZV522" s="90"/>
      <c r="ZW522" s="90"/>
      <c r="ZX522" s="90"/>
      <c r="ZY522" s="90"/>
      <c r="ZZ522" s="90"/>
      <c r="AAA522" s="90"/>
      <c r="AAB522" s="90"/>
      <c r="AAC522" s="90"/>
      <c r="AAD522" s="90"/>
      <c r="AAE522" s="90"/>
      <c r="AAF522" s="90"/>
      <c r="AAG522" s="90"/>
      <c r="AAH522" s="90"/>
      <c r="AAI522" s="90"/>
      <c r="AAJ522" s="90"/>
      <c r="AAK522" s="90"/>
      <c r="AAL522" s="90"/>
      <c r="AAM522" s="90"/>
      <c r="AAN522" s="90"/>
      <c r="AAO522" s="90"/>
      <c r="AAP522" s="90"/>
      <c r="AAQ522" s="90"/>
      <c r="AAR522" s="90"/>
      <c r="AAS522" s="90"/>
      <c r="AAT522" s="90"/>
      <c r="AAU522" s="90"/>
      <c r="AAV522" s="90"/>
      <c r="AAW522" s="90"/>
      <c r="AAX522" s="90"/>
      <c r="AAY522" s="90"/>
      <c r="AAZ522" s="90"/>
      <c r="ABA522" s="90"/>
      <c r="ABB522" s="90"/>
      <c r="ABC522" s="90"/>
      <c r="ABD522" s="90"/>
      <c r="ABE522" s="90"/>
      <c r="ABF522" s="90"/>
      <c r="ABG522" s="90"/>
      <c r="ABH522" s="90"/>
      <c r="ABI522" s="90"/>
      <c r="ABJ522" s="90"/>
      <c r="ABK522" s="90"/>
      <c r="ABL522" s="90"/>
      <c r="ABM522" s="90"/>
      <c r="ABN522" s="90"/>
      <c r="ABO522" s="90"/>
      <c r="ABP522" s="90"/>
      <c r="ABQ522" s="90"/>
      <c r="ABR522" s="90"/>
      <c r="ABS522" s="90"/>
      <c r="ABT522" s="90"/>
      <c r="ABU522" s="90"/>
      <c r="ABV522" s="90"/>
      <c r="ABW522" s="90"/>
      <c r="ABX522" s="90"/>
      <c r="ABY522" s="90"/>
      <c r="ABZ522" s="90"/>
      <c r="ACA522" s="90"/>
      <c r="ACB522" s="90"/>
      <c r="ACC522" s="90"/>
      <c r="ACD522" s="90"/>
      <c r="ACE522" s="90"/>
      <c r="ACF522" s="90"/>
      <c r="ACG522" s="90"/>
      <c r="ACH522" s="90"/>
      <c r="ACI522" s="90"/>
      <c r="ACJ522" s="90"/>
      <c r="ACK522" s="90"/>
      <c r="ACL522" s="90"/>
      <c r="ACM522" s="90"/>
      <c r="ACN522" s="90"/>
      <c r="ACO522" s="90"/>
      <c r="ACP522" s="90"/>
      <c r="ACQ522" s="90"/>
      <c r="ACR522" s="90"/>
      <c r="ACS522" s="90"/>
      <c r="ACT522" s="90"/>
      <c r="ACU522" s="90"/>
      <c r="ACV522" s="90"/>
      <c r="ACW522" s="90"/>
      <c r="ACX522" s="90"/>
      <c r="ACY522" s="90"/>
      <c r="ACZ522" s="90"/>
      <c r="ADA522" s="90"/>
      <c r="ADB522" s="90"/>
      <c r="ADC522" s="90"/>
      <c r="ADD522" s="90"/>
      <c r="ADE522" s="90"/>
      <c r="ADF522" s="90"/>
      <c r="ADG522" s="90"/>
      <c r="ADH522" s="90"/>
      <c r="ADI522" s="90"/>
      <c r="ADJ522" s="90"/>
      <c r="ADK522" s="90"/>
      <c r="ADL522" s="90"/>
      <c r="ADM522" s="90"/>
      <c r="ADN522" s="90"/>
      <c r="ADO522" s="90"/>
      <c r="ADP522" s="90"/>
      <c r="ADQ522" s="90"/>
      <c r="ADR522" s="90"/>
      <c r="ADS522" s="90"/>
      <c r="ADT522" s="90"/>
      <c r="ADU522" s="90"/>
      <c r="ADV522" s="90"/>
      <c r="ADW522" s="90"/>
      <c r="ADX522" s="90"/>
      <c r="ADY522" s="90"/>
      <c r="ADZ522" s="90"/>
      <c r="AEA522" s="90"/>
      <c r="AEB522" s="90"/>
      <c r="AEC522" s="90"/>
      <c r="AED522" s="90"/>
      <c r="AEE522" s="90"/>
      <c r="AEF522" s="90"/>
      <c r="AEG522" s="90"/>
      <c r="AEH522" s="90"/>
      <c r="AEI522" s="90"/>
      <c r="AEJ522" s="90"/>
      <c r="AEK522" s="90"/>
      <c r="AEL522" s="90"/>
      <c r="AEM522" s="90"/>
      <c r="AEN522" s="90"/>
      <c r="AEO522" s="90"/>
      <c r="AEP522" s="90"/>
      <c r="AEQ522" s="90"/>
      <c r="AER522" s="90"/>
      <c r="AES522" s="90"/>
      <c r="AET522" s="90"/>
      <c r="AEU522" s="90"/>
      <c r="AEV522" s="90"/>
      <c r="AEW522" s="90"/>
      <c r="AEX522" s="90"/>
      <c r="AEY522" s="90"/>
      <c r="AEZ522" s="90"/>
      <c r="AFA522" s="90"/>
      <c r="AFB522" s="90"/>
      <c r="AFC522" s="90"/>
      <c r="AFD522" s="90"/>
      <c r="AFE522" s="90"/>
      <c r="AFF522" s="90"/>
      <c r="AFG522" s="90"/>
      <c r="AFH522" s="90"/>
      <c r="AFI522" s="90"/>
      <c r="AFJ522" s="90"/>
      <c r="AFK522" s="90"/>
      <c r="AFL522" s="90"/>
      <c r="AFM522" s="90"/>
      <c r="AFN522" s="90"/>
      <c r="AFO522" s="90"/>
      <c r="AFP522" s="90"/>
      <c r="AFQ522" s="90"/>
      <c r="AFR522" s="90"/>
      <c r="AFS522" s="90"/>
      <c r="AFT522" s="90"/>
      <c r="AFU522" s="90"/>
      <c r="AFV522" s="90"/>
      <c r="AFW522" s="90"/>
      <c r="AFX522" s="90"/>
      <c r="AFY522" s="90"/>
      <c r="AFZ522" s="90"/>
      <c r="AGA522" s="90"/>
      <c r="AGB522" s="90"/>
      <c r="AGC522" s="90"/>
      <c r="AGD522" s="90"/>
      <c r="AGE522" s="90"/>
      <c r="AGF522" s="90"/>
      <c r="AGG522" s="90"/>
      <c r="AGH522" s="90"/>
      <c r="AGI522" s="90"/>
      <c r="AGJ522" s="90"/>
      <c r="AGK522" s="90"/>
      <c r="AGL522" s="90"/>
      <c r="AGM522" s="90"/>
      <c r="AGN522" s="90"/>
      <c r="AGO522" s="90"/>
      <c r="AGP522" s="90"/>
      <c r="AGQ522" s="90"/>
      <c r="AGR522" s="90"/>
      <c r="AGS522" s="90"/>
      <c r="AGT522" s="90"/>
      <c r="AGU522" s="90"/>
      <c r="AGV522" s="90"/>
      <c r="AGW522" s="90"/>
      <c r="AGX522" s="90"/>
      <c r="AGY522" s="90"/>
      <c r="AGZ522" s="90"/>
      <c r="AHA522" s="90"/>
      <c r="AHB522" s="90"/>
      <c r="AHC522" s="90"/>
      <c r="AHD522" s="90"/>
      <c r="AHE522" s="90"/>
      <c r="AHF522" s="90"/>
      <c r="AHG522" s="90"/>
      <c r="AHH522" s="90"/>
      <c r="AHI522" s="90"/>
      <c r="AHJ522" s="90"/>
      <c r="AHK522" s="90"/>
      <c r="AHL522" s="90"/>
      <c r="AHM522" s="90"/>
      <c r="AHN522" s="90"/>
      <c r="AHO522" s="90"/>
      <c r="AHP522" s="90"/>
      <c r="AHQ522" s="90"/>
      <c r="AHR522" s="90"/>
      <c r="AHS522" s="90"/>
      <c r="AHT522" s="90"/>
      <c r="AHU522" s="90"/>
      <c r="AHV522" s="90"/>
      <c r="AHW522" s="90"/>
      <c r="AHX522" s="90"/>
      <c r="AHY522" s="90"/>
      <c r="AHZ522" s="90"/>
      <c r="AIA522" s="90"/>
      <c r="AIB522" s="90"/>
      <c r="AIC522" s="90"/>
      <c r="AID522" s="90"/>
      <c r="AIE522" s="90"/>
      <c r="AIF522" s="90"/>
      <c r="AIG522" s="90"/>
      <c r="AIH522" s="90"/>
      <c r="AII522" s="90"/>
      <c r="AIJ522" s="90"/>
      <c r="AIK522" s="90"/>
      <c r="AIL522" s="90"/>
      <c r="AIM522" s="90"/>
      <c r="AIN522" s="90"/>
      <c r="AIO522" s="90"/>
      <c r="AIP522" s="90"/>
      <c r="AIQ522" s="90"/>
      <c r="AIR522" s="90"/>
      <c r="AIS522" s="90"/>
      <c r="AIT522" s="90"/>
      <c r="AIU522" s="90"/>
      <c r="AIV522" s="90"/>
      <c r="AIW522" s="90"/>
      <c r="AIX522" s="90"/>
      <c r="AIY522" s="90"/>
      <c r="AIZ522" s="90"/>
      <c r="AJA522" s="90"/>
      <c r="AJB522" s="90"/>
      <c r="AJC522" s="90"/>
      <c r="AJD522" s="90"/>
      <c r="AJE522" s="90"/>
      <c r="AJF522" s="90"/>
      <c r="AJG522" s="90"/>
      <c r="AJH522" s="90"/>
      <c r="AJI522" s="90"/>
      <c r="AJJ522" s="90"/>
      <c r="AJK522" s="90"/>
      <c r="AJL522" s="90"/>
      <c r="AJM522" s="90"/>
      <c r="AJN522" s="90"/>
      <c r="AJO522" s="90"/>
      <c r="AJP522" s="90"/>
      <c r="AJQ522" s="90"/>
      <c r="AJR522" s="90"/>
      <c r="AJS522" s="90"/>
      <c r="AJT522" s="90"/>
      <c r="AJU522" s="90"/>
      <c r="AJV522" s="90"/>
      <c r="AJW522" s="90"/>
      <c r="AJX522" s="90"/>
      <c r="AJY522" s="90"/>
      <c r="AJZ522" s="90"/>
      <c r="AKA522" s="90"/>
      <c r="AKB522" s="90"/>
      <c r="AKC522" s="90"/>
      <c r="AKD522" s="90"/>
      <c r="AKE522" s="90"/>
      <c r="AKF522" s="90"/>
      <c r="AKG522" s="90"/>
      <c r="AKH522" s="90"/>
      <c r="AKI522" s="90"/>
      <c r="AKJ522" s="90"/>
      <c r="AKK522" s="90"/>
      <c r="AKL522" s="90"/>
      <c r="AKM522" s="90"/>
      <c r="AKN522" s="90"/>
      <c r="AKO522" s="90"/>
      <c r="AKP522" s="90"/>
      <c r="AKQ522" s="90"/>
      <c r="AKR522" s="90"/>
      <c r="AKS522" s="90"/>
      <c r="AKT522" s="90"/>
      <c r="AKU522" s="90"/>
      <c r="AKV522" s="90"/>
      <c r="AKW522" s="90"/>
      <c r="AKX522" s="90"/>
      <c r="AKY522" s="90"/>
      <c r="AKZ522" s="90"/>
      <c r="ALA522" s="90"/>
      <c r="ALB522" s="90"/>
      <c r="ALC522" s="90"/>
      <c r="ALD522" s="90"/>
      <c r="ALE522" s="90"/>
      <c r="ALF522" s="90"/>
      <c r="ALG522" s="90"/>
      <c r="ALH522" s="90"/>
      <c r="ALI522" s="90"/>
      <c r="ALJ522" s="90"/>
      <c r="ALK522" s="90"/>
      <c r="ALL522" s="90"/>
      <c r="ALM522" s="90"/>
      <c r="ALN522" s="90"/>
      <c r="ALO522" s="90"/>
      <c r="ALP522" s="90"/>
      <c r="ALQ522" s="90"/>
      <c r="ALR522" s="90"/>
      <c r="ALS522" s="90"/>
      <c r="ALT522" s="90"/>
      <c r="ALU522" s="90"/>
      <c r="ALV522" s="90"/>
      <c r="ALW522" s="90"/>
      <c r="ALX522" s="90"/>
      <c r="ALY522" s="90"/>
      <c r="ALZ522" s="90"/>
      <c r="AMA522" s="90"/>
      <c r="AMB522" s="90"/>
      <c r="AMC522" s="90"/>
      <c r="AMD522" s="90"/>
      <c r="AME522" s="90"/>
      <c r="AMF522" s="90"/>
      <c r="AMG522" s="90"/>
      <c r="AMH522" s="90"/>
    </row>
    <row r="523" spans="1:1022" ht="74.099999999999994" customHeight="1" x14ac:dyDescent="0.3">
      <c r="A523" s="395">
        <v>153</v>
      </c>
      <c r="B523" s="433" t="s">
        <v>712</v>
      </c>
      <c r="C523" s="367"/>
      <c r="D523" s="433" t="s">
        <v>396</v>
      </c>
      <c r="E523" s="433" t="s">
        <v>453</v>
      </c>
      <c r="F523" s="427"/>
      <c r="G523" s="367"/>
      <c r="H523" s="368"/>
      <c r="I523" s="369"/>
      <c r="J523" s="136" t="s">
        <v>735</v>
      </c>
      <c r="K523" s="115" t="s">
        <v>2376</v>
      </c>
      <c r="L523" s="369"/>
      <c r="M523" s="425"/>
      <c r="N523" s="374"/>
      <c r="O523" s="369"/>
      <c r="P523" s="391"/>
      <c r="Q523" s="385"/>
      <c r="R523" s="393"/>
      <c r="S523" s="394"/>
      <c r="T523" s="385"/>
      <c r="U523" s="404"/>
      <c r="V523" s="136" t="s">
        <v>112</v>
      </c>
      <c r="W523" s="116" t="s">
        <v>2377</v>
      </c>
      <c r="X523" s="117" t="s">
        <v>2378</v>
      </c>
      <c r="Y523" s="118" t="s">
        <v>2374</v>
      </c>
      <c r="Z523" s="134" t="s">
        <v>830</v>
      </c>
      <c r="AA523" s="120" t="str">
        <f t="shared" si="454"/>
        <v>Impacto</v>
      </c>
      <c r="AB523" s="121" t="s">
        <v>808</v>
      </c>
      <c r="AC523" s="121" t="s">
        <v>728</v>
      </c>
      <c r="AD523" s="122" t="str">
        <f t="shared" si="452"/>
        <v>25%</v>
      </c>
      <c r="AE523" s="121" t="s">
        <v>729</v>
      </c>
      <c r="AF523" s="121" t="s">
        <v>730</v>
      </c>
      <c r="AG523" s="121" t="s">
        <v>731</v>
      </c>
      <c r="AH523" s="123">
        <f>IFERROR(IF(AND(AA522="Probabilidad",AA523="Probabilidad"),(AI522-(+AI522*AD523)),IF(AND(AA523="Probabilidad",AA522="Impacto"),(AI522-(+AI522*AD523)),IF(AA523="Impacto",AI522,""))),"")</f>
        <v>0.6</v>
      </c>
      <c r="AI523" s="122">
        <f t="shared" si="453"/>
        <v>0.6</v>
      </c>
      <c r="AJ523" s="387"/>
      <c r="AK523" s="388"/>
      <c r="AL523" s="124">
        <f t="shared" ref="AL523:AL528" si="721">IFERROR(IF(AND(AA522="Impacto",AA523="Impacto"),(AL522-(+AL522*AD523)),IF(AND(AA523="Impacto",AA522="Probabilidad"),(AL522-(+AL522*AD523)),IF(AA523="Probabilidad",AL522,""))),"")</f>
        <v>0.45000000000000007</v>
      </c>
      <c r="AM523" s="389"/>
      <c r="AN523" s="388"/>
      <c r="AO523" s="384"/>
      <c r="AP523" s="367"/>
      <c r="AQ523" s="120" t="s">
        <v>118</v>
      </c>
      <c r="AR523" s="119" t="s">
        <v>2379</v>
      </c>
      <c r="AS523" s="119" t="s">
        <v>830</v>
      </c>
      <c r="AT523" s="135" t="s">
        <v>747</v>
      </c>
      <c r="AU523" s="127" t="s">
        <v>733</v>
      </c>
      <c r="AV523" s="371"/>
      <c r="AW523" s="142" t="s">
        <v>112</v>
      </c>
      <c r="AX523" s="264" t="s">
        <v>2866</v>
      </c>
      <c r="AY523" s="265" t="s">
        <v>3778</v>
      </c>
      <c r="AZ523" s="265" t="s">
        <v>3779</v>
      </c>
      <c r="BA523" s="143" t="s">
        <v>118</v>
      </c>
      <c r="BB523" s="264" t="s">
        <v>2866</v>
      </c>
      <c r="BC523" s="300" t="s">
        <v>3778</v>
      </c>
      <c r="BD523" s="300" t="s">
        <v>3779</v>
      </c>
      <c r="BE523" s="373"/>
      <c r="BF523" s="374"/>
      <c r="BG523" s="374"/>
      <c r="BH523" s="131"/>
    </row>
    <row r="524" spans="1:1022" ht="45" customHeight="1" x14ac:dyDescent="0.3">
      <c r="A524" s="395">
        <v>153</v>
      </c>
      <c r="B524" s="433" t="s">
        <v>712</v>
      </c>
      <c r="C524" s="367"/>
      <c r="D524" s="433" t="s">
        <v>396</v>
      </c>
      <c r="E524" s="433" t="s">
        <v>453</v>
      </c>
      <c r="F524" s="427"/>
      <c r="G524" s="367"/>
      <c r="H524" s="368"/>
      <c r="I524" s="369"/>
      <c r="J524" s="136" t="s">
        <v>741</v>
      </c>
      <c r="K524" s="115"/>
      <c r="L524" s="369"/>
      <c r="M524" s="425"/>
      <c r="N524" s="374"/>
      <c r="O524" s="369"/>
      <c r="P524" s="391"/>
      <c r="Q524" s="385"/>
      <c r="R524" s="393"/>
      <c r="S524" s="394"/>
      <c r="T524" s="385"/>
      <c r="U524" s="404"/>
      <c r="V524" s="136" t="s">
        <v>124</v>
      </c>
      <c r="W524" s="116"/>
      <c r="X524" s="117"/>
      <c r="Y524" s="118"/>
      <c r="Z524" s="116"/>
      <c r="AA524" s="120" t="str">
        <f t="shared" si="454"/>
        <v/>
      </c>
      <c r="AB524" s="121"/>
      <c r="AC524" s="121"/>
      <c r="AD524" s="122" t="str">
        <f t="shared" si="452"/>
        <v/>
      </c>
      <c r="AE524" s="121"/>
      <c r="AF524" s="121"/>
      <c r="AG524" s="121"/>
      <c r="AH524" s="123" t="str">
        <f t="shared" ref="AH524:AH528" si="722">IFERROR(IF(AND(AA523="Probabilidad",AA524="Probabilidad"),(AI523-(+AI523*AD524)),IF(AND(AA524="Probabilidad",AA523="Impacto"),(AI523-(+AI523*AD524)),IF(AA524="Impacto",AI523,""))),"")</f>
        <v/>
      </c>
      <c r="AI524" s="122" t="str">
        <f t="shared" si="453"/>
        <v/>
      </c>
      <c r="AJ524" s="387"/>
      <c r="AK524" s="388"/>
      <c r="AL524" s="124" t="str">
        <f t="shared" si="721"/>
        <v/>
      </c>
      <c r="AM524" s="389"/>
      <c r="AN524" s="388"/>
      <c r="AO524" s="384"/>
      <c r="AP524" s="367"/>
      <c r="AQ524" s="120" t="s">
        <v>128</v>
      </c>
      <c r="AR524" s="119"/>
      <c r="AS524" s="119"/>
      <c r="AT524" s="126"/>
      <c r="AU524" s="119"/>
      <c r="AV524" s="371"/>
      <c r="AW524" s="142" t="s">
        <v>124</v>
      </c>
      <c r="AX524" s="128"/>
      <c r="AY524" s="129"/>
      <c r="AZ524" s="130"/>
      <c r="BA524" s="143" t="s">
        <v>128</v>
      </c>
      <c r="BB524" s="128"/>
      <c r="BC524" s="128"/>
      <c r="BD524" s="128"/>
      <c r="BE524" s="373"/>
      <c r="BF524" s="374"/>
      <c r="BG524" s="374"/>
      <c r="BH524" s="131"/>
    </row>
    <row r="525" spans="1:1022" ht="30" customHeight="1" x14ac:dyDescent="0.3">
      <c r="A525" s="395">
        <v>153</v>
      </c>
      <c r="B525" s="433" t="s">
        <v>712</v>
      </c>
      <c r="C525" s="367"/>
      <c r="D525" s="433" t="s">
        <v>396</v>
      </c>
      <c r="E525" s="433" t="s">
        <v>453</v>
      </c>
      <c r="F525" s="427"/>
      <c r="G525" s="367"/>
      <c r="H525" s="368"/>
      <c r="I525" s="369"/>
      <c r="J525" s="136" t="s">
        <v>749</v>
      </c>
      <c r="K525" s="115"/>
      <c r="L525" s="369"/>
      <c r="M525" s="425"/>
      <c r="N525" s="374"/>
      <c r="O525" s="369"/>
      <c r="P525" s="391"/>
      <c r="Q525" s="385"/>
      <c r="R525" s="393"/>
      <c r="S525" s="394"/>
      <c r="T525" s="385"/>
      <c r="U525" s="404"/>
      <c r="V525" s="136" t="s">
        <v>131</v>
      </c>
      <c r="W525" s="116"/>
      <c r="X525" s="117"/>
      <c r="Y525" s="118"/>
      <c r="Z525" s="116"/>
      <c r="AA525" s="120" t="str">
        <f t="shared" si="454"/>
        <v/>
      </c>
      <c r="AB525" s="121"/>
      <c r="AC525" s="121"/>
      <c r="AD525" s="122" t="str">
        <f t="shared" si="452"/>
        <v/>
      </c>
      <c r="AE525" s="121"/>
      <c r="AF525" s="121"/>
      <c r="AG525" s="121"/>
      <c r="AH525" s="123" t="str">
        <f t="shared" si="722"/>
        <v/>
      </c>
      <c r="AI525" s="122" t="str">
        <f t="shared" si="453"/>
        <v/>
      </c>
      <c r="AJ525" s="387"/>
      <c r="AK525" s="388"/>
      <c r="AL525" s="124" t="str">
        <f t="shared" si="721"/>
        <v/>
      </c>
      <c r="AM525" s="389"/>
      <c r="AN525" s="388"/>
      <c r="AO525" s="384"/>
      <c r="AP525" s="367"/>
      <c r="AQ525" s="120" t="s">
        <v>136</v>
      </c>
      <c r="AR525" s="119"/>
      <c r="AS525" s="119"/>
      <c r="AT525" s="126"/>
      <c r="AU525" s="119"/>
      <c r="AV525" s="371"/>
      <c r="AW525" s="142" t="s">
        <v>131</v>
      </c>
      <c r="AX525" s="128"/>
      <c r="AY525" s="129"/>
      <c r="AZ525" s="130"/>
      <c r="BA525" s="143" t="s">
        <v>136</v>
      </c>
      <c r="BB525" s="128"/>
      <c r="BC525" s="128"/>
      <c r="BD525" s="128"/>
      <c r="BE525" s="373"/>
      <c r="BF525" s="374"/>
      <c r="BG525" s="374"/>
      <c r="BH525" s="131"/>
    </row>
    <row r="526" spans="1:1022" ht="18.95" customHeight="1" x14ac:dyDescent="0.3">
      <c r="A526" s="395">
        <v>153</v>
      </c>
      <c r="B526" s="433" t="s">
        <v>712</v>
      </c>
      <c r="C526" s="367"/>
      <c r="D526" s="433" t="s">
        <v>396</v>
      </c>
      <c r="E526" s="433" t="s">
        <v>453</v>
      </c>
      <c r="F526" s="427"/>
      <c r="G526" s="367"/>
      <c r="H526" s="368"/>
      <c r="I526" s="369"/>
      <c r="J526" s="136" t="s">
        <v>756</v>
      </c>
      <c r="K526" s="115"/>
      <c r="L526" s="369"/>
      <c r="M526" s="425"/>
      <c r="N526" s="374"/>
      <c r="O526" s="369"/>
      <c r="P526" s="391"/>
      <c r="Q526" s="385"/>
      <c r="R526" s="393"/>
      <c r="S526" s="394"/>
      <c r="T526" s="385"/>
      <c r="U526" s="404"/>
      <c r="V526" s="136" t="s">
        <v>139</v>
      </c>
      <c r="W526" s="116"/>
      <c r="X526" s="117"/>
      <c r="Y526" s="118"/>
      <c r="Z526" s="116"/>
      <c r="AA526" s="120" t="str">
        <f t="shared" si="454"/>
        <v/>
      </c>
      <c r="AB526" s="121"/>
      <c r="AC526" s="121"/>
      <c r="AD526" s="122" t="str">
        <f t="shared" si="452"/>
        <v/>
      </c>
      <c r="AE526" s="121"/>
      <c r="AF526" s="121"/>
      <c r="AG526" s="121"/>
      <c r="AH526" s="123" t="str">
        <f t="shared" si="722"/>
        <v/>
      </c>
      <c r="AI526" s="122" t="str">
        <f t="shared" si="453"/>
        <v/>
      </c>
      <c r="AJ526" s="387"/>
      <c r="AK526" s="388"/>
      <c r="AL526" s="124" t="str">
        <f t="shared" si="721"/>
        <v/>
      </c>
      <c r="AM526" s="389"/>
      <c r="AN526" s="388"/>
      <c r="AO526" s="384"/>
      <c r="AP526" s="367"/>
      <c r="AQ526" s="120" t="s">
        <v>145</v>
      </c>
      <c r="AR526" s="119"/>
      <c r="AS526" s="119"/>
      <c r="AT526" s="126"/>
      <c r="AU526" s="119"/>
      <c r="AV526" s="371"/>
      <c r="AW526" s="142" t="s">
        <v>139</v>
      </c>
      <c r="AX526" s="128"/>
      <c r="AY526" s="129"/>
      <c r="AZ526" s="130"/>
      <c r="BA526" s="143" t="s">
        <v>145</v>
      </c>
      <c r="BB526" s="128"/>
      <c r="BC526" s="128"/>
      <c r="BD526" s="128"/>
      <c r="BE526" s="373"/>
      <c r="BF526" s="374"/>
      <c r="BG526" s="374"/>
      <c r="BH526" s="131"/>
    </row>
    <row r="527" spans="1:1022" ht="18.95" customHeight="1" x14ac:dyDescent="0.3">
      <c r="A527" s="395">
        <v>153</v>
      </c>
      <c r="B527" s="433" t="s">
        <v>712</v>
      </c>
      <c r="C527" s="367"/>
      <c r="D527" s="433" t="s">
        <v>396</v>
      </c>
      <c r="E527" s="433" t="s">
        <v>453</v>
      </c>
      <c r="F527" s="427"/>
      <c r="G527" s="367"/>
      <c r="H527" s="368"/>
      <c r="I527" s="369"/>
      <c r="J527" s="136" t="s">
        <v>757</v>
      </c>
      <c r="K527" s="115"/>
      <c r="L527" s="369"/>
      <c r="M527" s="425"/>
      <c r="N527" s="374"/>
      <c r="O527" s="369"/>
      <c r="P527" s="391"/>
      <c r="Q527" s="385"/>
      <c r="R527" s="393"/>
      <c r="S527" s="394"/>
      <c r="T527" s="385"/>
      <c r="U527" s="404"/>
      <c r="V527" s="136" t="s">
        <v>150</v>
      </c>
      <c r="W527" s="116"/>
      <c r="X527" s="117"/>
      <c r="Y527" s="118"/>
      <c r="Z527" s="116"/>
      <c r="AA527" s="120" t="str">
        <f t="shared" si="454"/>
        <v/>
      </c>
      <c r="AB527" s="121"/>
      <c r="AC527" s="121"/>
      <c r="AD527" s="122" t="str">
        <f t="shared" si="452"/>
        <v/>
      </c>
      <c r="AE527" s="121"/>
      <c r="AF527" s="121"/>
      <c r="AG527" s="121"/>
      <c r="AH527" s="123" t="str">
        <f t="shared" si="722"/>
        <v/>
      </c>
      <c r="AI527" s="122" t="str">
        <f t="shared" si="453"/>
        <v/>
      </c>
      <c r="AJ527" s="387"/>
      <c r="AK527" s="388"/>
      <c r="AL527" s="124" t="str">
        <f t="shared" si="721"/>
        <v/>
      </c>
      <c r="AM527" s="389"/>
      <c r="AN527" s="388"/>
      <c r="AO527" s="384"/>
      <c r="AP527" s="367"/>
      <c r="AQ527" s="120" t="s">
        <v>155</v>
      </c>
      <c r="AR527" s="119"/>
      <c r="AS527" s="119"/>
      <c r="AT527" s="126"/>
      <c r="AU527" s="119"/>
      <c r="AV527" s="371"/>
      <c r="AW527" s="142" t="s">
        <v>150</v>
      </c>
      <c r="AX527" s="128"/>
      <c r="AY527" s="129"/>
      <c r="AZ527" s="130"/>
      <c r="BA527" s="143" t="s">
        <v>155</v>
      </c>
      <c r="BB527" s="128"/>
      <c r="BC527" s="128"/>
      <c r="BD527" s="128"/>
      <c r="BE527" s="373"/>
      <c r="BF527" s="374"/>
      <c r="BG527" s="374"/>
      <c r="BH527" s="131"/>
    </row>
    <row r="528" spans="1:1022" ht="23.1" customHeight="1" x14ac:dyDescent="0.3">
      <c r="A528" s="395">
        <v>153</v>
      </c>
      <c r="B528" s="434" t="s">
        <v>712</v>
      </c>
      <c r="C528" s="367"/>
      <c r="D528" s="434" t="s">
        <v>396</v>
      </c>
      <c r="E528" s="434" t="s">
        <v>453</v>
      </c>
      <c r="F528" s="427"/>
      <c r="G528" s="367"/>
      <c r="H528" s="368"/>
      <c r="I528" s="369"/>
      <c r="J528" s="136" t="s">
        <v>758</v>
      </c>
      <c r="K528" s="115"/>
      <c r="L528" s="369"/>
      <c r="M528" s="425"/>
      <c r="N528" s="374"/>
      <c r="O528" s="369"/>
      <c r="P528" s="392"/>
      <c r="Q528" s="385"/>
      <c r="R528" s="393"/>
      <c r="S528" s="394"/>
      <c r="T528" s="385"/>
      <c r="U528" s="405"/>
      <c r="V528" s="136" t="s">
        <v>161</v>
      </c>
      <c r="W528" s="116"/>
      <c r="X528" s="117"/>
      <c r="Y528" s="118"/>
      <c r="Z528" s="116"/>
      <c r="AA528" s="120" t="str">
        <f t="shared" si="454"/>
        <v/>
      </c>
      <c r="AB528" s="121"/>
      <c r="AC528" s="121"/>
      <c r="AD528" s="122" t="str">
        <f t="shared" si="452"/>
        <v/>
      </c>
      <c r="AE528" s="121"/>
      <c r="AF528" s="121"/>
      <c r="AG528" s="121"/>
      <c r="AH528" s="123" t="str">
        <f t="shared" si="722"/>
        <v/>
      </c>
      <c r="AI528" s="122" t="str">
        <f t="shared" si="453"/>
        <v/>
      </c>
      <c r="AJ528" s="387"/>
      <c r="AK528" s="388"/>
      <c r="AL528" s="124" t="str">
        <f t="shared" si="721"/>
        <v/>
      </c>
      <c r="AM528" s="389"/>
      <c r="AN528" s="388"/>
      <c r="AO528" s="384"/>
      <c r="AP528" s="367"/>
      <c r="AQ528" s="120" t="s">
        <v>162</v>
      </c>
      <c r="AR528" s="119"/>
      <c r="AS528" s="119"/>
      <c r="AT528" s="126"/>
      <c r="AU528" s="119"/>
      <c r="AV528" s="372"/>
      <c r="AW528" s="142" t="s">
        <v>161</v>
      </c>
      <c r="AX528" s="128"/>
      <c r="AY528" s="129"/>
      <c r="AZ528" s="130"/>
      <c r="BA528" s="143" t="s">
        <v>162</v>
      </c>
      <c r="BB528" s="128"/>
      <c r="BC528" s="128"/>
      <c r="BD528" s="128"/>
      <c r="BE528" s="373"/>
      <c r="BF528" s="374"/>
      <c r="BG528" s="374"/>
      <c r="BH528" s="131"/>
    </row>
    <row r="529" spans="1:1023" s="144" customFormat="1" ht="267.75" customHeight="1" x14ac:dyDescent="0.25">
      <c r="A529" s="429">
        <v>154</v>
      </c>
      <c r="B529" s="432" t="s">
        <v>712</v>
      </c>
      <c r="C529" s="367" t="s">
        <v>713</v>
      </c>
      <c r="D529" s="432" t="s">
        <v>396</v>
      </c>
      <c r="E529" s="432" t="s">
        <v>476</v>
      </c>
      <c r="F529" s="438" t="s">
        <v>1026</v>
      </c>
      <c r="G529" s="412" t="s">
        <v>2380</v>
      </c>
      <c r="H529" s="415" t="str">
        <f>IF(B529="Seguridad_Información","Posibilidad de "&amp;C529&amp;"con "&amp;M529&amp;" "&amp;"por"&amp;" "&amp;I529&amp;" "&amp;"debido a"&amp;" "&amp;L529,"Posibilidad de"&amp;" "&amp;M529&amp;" "&amp;"por"&amp;" "&amp;I529&amp;" debido a"&amp;" "&amp;L529)</f>
        <v xml:space="preserve">Posibilidad de Afectación Económica y Reputacional por gestionar de manera tardía la destrucción de activos  debido a la complejidad normativa que limita a los prestadores de servicio y los altos costos administrativos y operacionales </v>
      </c>
      <c r="I529" s="418" t="s">
        <v>2381</v>
      </c>
      <c r="J529" s="136" t="s">
        <v>717</v>
      </c>
      <c r="K529" s="137" t="s">
        <v>2382</v>
      </c>
      <c r="L529" s="418" t="s">
        <v>2383</v>
      </c>
      <c r="M529" s="418" t="s">
        <v>763</v>
      </c>
      <c r="N529" s="406" t="s">
        <v>2384</v>
      </c>
      <c r="O529" s="369" t="s">
        <v>765</v>
      </c>
      <c r="P529" s="390" t="str">
        <f>IF(OR($O529=[3]Tabla_Probabilidad!$D$30,$O529=[3]Tabla_Probabilidad!$D$32,$O529=[3]Tabla_Probabilidad!$J$32),"Muy Baja",IF(OR($O529=[3]Tabla_Probabilidad!$E$30,$O529=[3]Tabla_Probabilidad!$E$32,$O529=[3]Tabla_Probabilidad!$K$32),"Baja",IF(OR($O529=[3]Tabla_Probabilidad!$F$30,$O529=[3]Tabla_Probabilidad!$F$32,$O529=[3]Tabla_Probabilidad!$L$32),"Media",IF(OR($O529=[3]Tabla_Probabilidad!$G$30,$O529=[3]Tabla_Probabilidad!$G$32,$O529=[3]Tabla_Probabilidad!$M$32),"Alta",IF(OR($O529=[3]Tabla_Probabilidad!$H$30,$O529=[3]Tabla_Probabilidad!$H$32,$O529=[3]Tabla_Probabilidad!$N$32),"Muy Alta","")))))</f>
        <v>Alta</v>
      </c>
      <c r="Q529" s="385">
        <f t="shared" ref="Q529" si="723">IF(P529="","",IF(P529="Muy Baja",0.2,IF(P529="Baja",0.4,IF(P529="Media",0.6,IF(P529="Alta",0.8,IF(P529="Muy Alta",1,))))))</f>
        <v>0.8</v>
      </c>
      <c r="R529" s="393" t="s">
        <v>766</v>
      </c>
      <c r="S529" s="394" t="str">
        <f>IF(OR($R529=[3]Tabla_Impacto!$D$24,$R529=[3]Tabla_Impacto!$D$27,$R529=[3]Tabla_Impacto!$J$24,$R529=[3]Tabla_Impacto!$P$26,$R529=[3]Tabla_Impacto!$V$26,$R529=[3]Tabla_Impacto!$AB$26),"Leve",IF(OR($R529=[3]Tabla_Impacto!$E$24,$R529=[3]Tabla_Impacto!$E$27,$R529=[3]Tabla_Impacto!$K$24,$R529=[3]Tabla_Impacto!$Q$26,$R529=[3]Tabla_Impacto!$W$26,$R529=[3]Tabla_Impacto!$AC$26),"Menor",IF(OR($R529=[3]Tabla_Impacto!$F$24,$R529=[3]Tabla_Impacto!$F$27,$R529=[3]Tabla_Impacto!$L$24,$R529=[3]Tabla_Impacto!$R$26,$R529=[3]Tabla_Impacto!$X$26,$R529=[3]Tabla_Impacto!$AD$26),"Moderado",IF(OR($R529=[3]Tabla_Impacto!$G$24,$R529=[3]Tabla_Impacto!$G$27,$R529=[3]Tabla_Impacto!$M$24,$R529=[3]Tabla_Impacto!$S$26,$R529=[3]Tabla_Impacto!$Y$26,$R529=[3]Tabla_Impacto!$AE$26),"Mayor",IF(OR($R529=[3]Tabla_Impacto!$H$24,$R529=[3]Tabla_Impacto!$H$27,$R529=[3]Tabla_Impacto!$N$24,$R529=[3]Tabla_Impacto!$T$26,$R529=[3]Tabla_Impacto!$Z$26,$R529=[3]Tabla_Impacto!$AF$26),"Catastrófico","")))))</f>
        <v>Mayor</v>
      </c>
      <c r="T529" s="385">
        <f t="shared" ref="T529" si="724">IF(S529="","",IF(S529="Leve",0.2,IF(S529="Menor",0.4,IF(S529="Moderado",0.6,IF(S529="Mayor",0.8,IF(S529="Catastrófico",1,))))))</f>
        <v>0.8</v>
      </c>
      <c r="U529" s="386" t="str">
        <f t="shared" ref="U529" si="725">IF(OR(AND(P529="Muy Baja",S529="Leve"),AND(P529="Muy Baja",S529="Menor"),AND(P529="Baja",S529="Leve")),"Bajo",IF(OR(AND(P529="Muy baja",S529="Moderado"),AND(P529="Baja",S529="Menor"),AND(P529="Baja",S529="Moderado"),AND(P529="Media",S529="Leve"),AND(P529="Media",S529="Menor"),AND(P529="Media",S529="Moderado"),AND(P529="Alta",S529="Leve"),AND(P529="Alta",S529="Menor")),"Moderado",IF(OR(AND(P529="Muy Baja",S529="Mayor"),AND(P529="Baja",S529="Mayor"),AND(P529="Media",S529="Mayor"),AND(P529="Alta",S529="Moderado"),AND(P529="Alta",S529="Mayor"),AND(P529="Muy Alta",S529="Leve"),AND(P529="Muy Alta",S529="Menor"),AND(P529="Muy Alta",S529="Moderado"),AND(P529="Muy Alta",S529="Mayor")),"Alto",IF(OR(AND(P529="Muy Baja",S529="Catastrófico"),AND(P529="Baja",S529="Catastrófico"),AND(P529="Media",S529="Catastrófico"),AND(P529="Alta",S529="Catastrófico"),AND(P529="Muy Alta",S529="Catastrófico")),"Extremo",""))))</f>
        <v>Alto</v>
      </c>
      <c r="V529" s="136" t="s">
        <v>91</v>
      </c>
      <c r="W529" s="138" t="s">
        <v>2385</v>
      </c>
      <c r="X529" s="139" t="s">
        <v>2386</v>
      </c>
      <c r="Y529" s="145" t="s">
        <v>2387</v>
      </c>
      <c r="Z529" s="140" t="s">
        <v>2388</v>
      </c>
      <c r="AA529" s="120" t="str">
        <f t="shared" si="454"/>
        <v>Probabilidad</v>
      </c>
      <c r="AB529" s="121" t="s">
        <v>740</v>
      </c>
      <c r="AC529" s="121" t="s">
        <v>728</v>
      </c>
      <c r="AD529" s="122" t="str">
        <f t="shared" si="452"/>
        <v>30%</v>
      </c>
      <c r="AE529" s="121" t="s">
        <v>729</v>
      </c>
      <c r="AF529" s="121" t="s">
        <v>730</v>
      </c>
      <c r="AG529" s="121" t="s">
        <v>731</v>
      </c>
      <c r="AH529" s="123">
        <f>IFERROR(IF(AA529="Probabilidad",(Q529-(+Q529*AD529)),IF(AA529="Impacto",Q529,"")),"")</f>
        <v>0.56000000000000005</v>
      </c>
      <c r="AI529" s="122">
        <f t="shared" si="453"/>
        <v>0.56000000000000005</v>
      </c>
      <c r="AJ529" s="387" t="str">
        <f t="shared" ref="AJ529" si="726">IFERROR(IF(AK529="","",IF(AK529&lt;=0.2,"Muy Baja",IF(AK529&lt;=0.4,"Baja",IF(AK529&lt;=0.6,"Media",IF(AK529&lt;=0.8,"Alta","Muy Alta"))))),"")</f>
        <v>Baja</v>
      </c>
      <c r="AK529" s="388">
        <f t="shared" ref="AK529" si="727">IFERROR(LOOKUP(MAX(AI529:AI535)+1,(AI529:AI535)),"")</f>
        <v>0.33600000000000002</v>
      </c>
      <c r="AL529" s="124">
        <f>IFERROR(IF(AA529="Impacto",(T529-(+T529*AD529)),IF(AA529="Probabilidad",T529,"")),"")</f>
        <v>0.8</v>
      </c>
      <c r="AM529" s="389" t="str">
        <f t="shared" ref="AM529" si="728">IFERROR(IF(AN529="","",IF(AN529&lt;=0.2,"Leve",IF(AN529&lt;=0.4,"Menor",IF(AN529&lt;=0.6,"Moderado",IF(AN529&lt;=0.8,"Mayor","Catastrófico"))))),"")</f>
        <v>Mayor</v>
      </c>
      <c r="AN529" s="388">
        <f t="shared" ref="AN529" si="729">IFERROR(LOOKUP(MAX(AL529:AL535)+1,(AL529:AL535)),"")</f>
        <v>0.8</v>
      </c>
      <c r="AO529" s="384" t="str">
        <f t="shared" ref="AO529" si="730">IFERROR(IF(OR(AND(AJ529="Muy Baja",AM529="Leve"),AND(AJ529="Muy Baja",AM529="Menor"),AND(AJ529="Baja",AM529="Leve")),"Bajo",IF(OR(AND(AJ529="Muy baja",AM529="Moderado"),AND(AJ529="Baja",AM529="Menor"),AND(AJ529="Baja",AM529="Moderado"),AND(AJ529="Media",AM529="Leve"),AND(AJ529="Media",AM529="Menor"),AND(AJ529="Media",AM529="Moderado"),AND(AJ529="Alta",AM529="Leve"),AND(AJ529="Alta",AM529="Menor")),"Moderado",IF(OR(AND(AJ529="Muy Baja",AM529="Mayor"),AND(AJ529="Baja",AM529="Mayor"),AND(AJ529="Media",AM529="Mayor"),AND(AJ529="Alta",AM529="Moderado"),AND(AJ529="Alta",AM529="Mayor"),AND(AJ529="Muy Alta",AM529="Leve"),AND(AJ529="Muy Alta",AM529="Menor"),AND(AJ529="Muy Alta",AM529="Moderado"),AND(AJ529="Muy Alta",AM529="Mayor")),"Alto",IF(OR(AND(AJ529="Muy Baja",AM529="Catastrófico"),AND(AJ529="Baja",AM529="Catastrófico"),AND(AJ529="Media",AM529="Catastrófico"),AND(AJ529="Alta",AM529="Catastrófico"),AND(AJ529="Muy Alta",AM529="Catastrófico")),"Extremo","")))),"")</f>
        <v>Alto</v>
      </c>
      <c r="AP529" s="367" t="s">
        <v>104</v>
      </c>
      <c r="AQ529" s="120" t="s">
        <v>105</v>
      </c>
      <c r="AR529" s="134" t="s">
        <v>2389</v>
      </c>
      <c r="AS529" s="134" t="s">
        <v>2388</v>
      </c>
      <c r="AT529" s="141" t="s">
        <v>1046</v>
      </c>
      <c r="AU529" s="127" t="s">
        <v>733</v>
      </c>
      <c r="AV529" s="402" t="s">
        <v>2390</v>
      </c>
      <c r="AW529" s="142" t="s">
        <v>91</v>
      </c>
      <c r="AX529" s="128" t="s">
        <v>2866</v>
      </c>
      <c r="AY529" s="321" t="s">
        <v>3869</v>
      </c>
      <c r="AZ529" s="323" t="s">
        <v>3870</v>
      </c>
      <c r="BA529" s="143" t="s">
        <v>105</v>
      </c>
      <c r="BB529" s="128" t="s">
        <v>2866</v>
      </c>
      <c r="BC529" s="280" t="s">
        <v>3534</v>
      </c>
      <c r="BD529" s="279" t="s">
        <v>3445</v>
      </c>
      <c r="BE529" s="373" t="s">
        <v>2891</v>
      </c>
      <c r="BF529" s="374"/>
      <c r="BG529" s="374"/>
      <c r="BH529" s="131"/>
      <c r="BI529" s="90"/>
      <c r="BJ529" s="90"/>
      <c r="BK529" s="90"/>
      <c r="BL529" s="90"/>
      <c r="BM529" s="90"/>
      <c r="BN529" s="90"/>
      <c r="BO529" s="90"/>
      <c r="BP529" s="90"/>
      <c r="BQ529" s="90"/>
      <c r="BR529" s="90"/>
      <c r="BS529" s="90"/>
      <c r="BT529" s="90"/>
      <c r="BU529" s="90"/>
      <c r="BV529" s="90"/>
      <c r="BW529" s="90"/>
      <c r="BX529" s="90"/>
      <c r="BY529" s="90"/>
      <c r="BZ529" s="90"/>
      <c r="CA529" s="90"/>
      <c r="CB529" s="90"/>
      <c r="CC529" s="90"/>
      <c r="CD529" s="90"/>
      <c r="CE529" s="90"/>
      <c r="CF529" s="90"/>
      <c r="CG529" s="90"/>
      <c r="CH529" s="90"/>
      <c r="CI529" s="90"/>
      <c r="CJ529" s="90"/>
      <c r="CK529" s="90"/>
      <c r="CL529" s="90"/>
      <c r="CM529" s="90"/>
      <c r="CN529" s="90"/>
      <c r="CO529" s="90"/>
      <c r="CP529" s="90"/>
      <c r="CQ529" s="90"/>
      <c r="CR529" s="90"/>
      <c r="CS529" s="90"/>
      <c r="CT529" s="90"/>
      <c r="CU529" s="90"/>
      <c r="CV529" s="90"/>
      <c r="CW529" s="90"/>
      <c r="CX529" s="90"/>
      <c r="CY529" s="90"/>
      <c r="CZ529" s="90"/>
      <c r="DA529" s="90"/>
      <c r="DB529" s="90"/>
      <c r="DC529" s="90"/>
      <c r="DD529" s="90"/>
      <c r="DE529" s="90"/>
      <c r="DF529" s="90"/>
      <c r="DG529" s="90"/>
      <c r="DH529" s="90"/>
      <c r="DI529" s="90"/>
      <c r="DJ529" s="90"/>
      <c r="DK529" s="90"/>
      <c r="DL529" s="90"/>
      <c r="DM529" s="90"/>
      <c r="DN529" s="90"/>
      <c r="DO529" s="90"/>
      <c r="DP529" s="90"/>
      <c r="DQ529" s="90"/>
      <c r="DR529" s="90"/>
      <c r="DS529" s="90"/>
      <c r="DT529" s="90"/>
      <c r="DU529" s="90"/>
      <c r="DV529" s="90"/>
      <c r="DW529" s="90"/>
      <c r="DX529" s="90"/>
      <c r="DY529" s="90"/>
      <c r="DZ529" s="90"/>
      <c r="EA529" s="90"/>
      <c r="EB529" s="90"/>
      <c r="EC529" s="90"/>
      <c r="ED529" s="90"/>
      <c r="EE529" s="90"/>
      <c r="EF529" s="90"/>
      <c r="EG529" s="90"/>
      <c r="EH529" s="90"/>
      <c r="EI529" s="90"/>
      <c r="EJ529" s="90"/>
      <c r="EK529" s="90"/>
      <c r="EL529" s="90"/>
      <c r="EM529" s="90"/>
      <c r="EN529" s="90"/>
      <c r="EO529" s="90"/>
      <c r="EP529" s="90"/>
      <c r="EQ529" s="90"/>
      <c r="ER529" s="90"/>
      <c r="ES529" s="90"/>
      <c r="ET529" s="90"/>
      <c r="EU529" s="90"/>
      <c r="EV529" s="90"/>
      <c r="EW529" s="90"/>
      <c r="EX529" s="90"/>
      <c r="EY529" s="90"/>
      <c r="EZ529" s="90"/>
      <c r="FA529" s="90"/>
      <c r="FB529" s="90"/>
      <c r="FC529" s="90"/>
      <c r="FD529" s="90"/>
      <c r="FE529" s="90"/>
      <c r="FF529" s="90"/>
      <c r="FG529" s="90"/>
      <c r="FH529" s="90"/>
      <c r="FI529" s="90"/>
      <c r="FJ529" s="90"/>
      <c r="FK529" s="90"/>
      <c r="FL529" s="90"/>
      <c r="FM529" s="90"/>
      <c r="FN529" s="90"/>
      <c r="FO529" s="90"/>
      <c r="FP529" s="90"/>
      <c r="FQ529" s="90"/>
      <c r="FR529" s="90"/>
      <c r="FS529" s="90"/>
      <c r="FT529" s="90"/>
      <c r="FU529" s="90"/>
      <c r="FV529" s="90"/>
      <c r="FW529" s="90"/>
      <c r="FX529" s="90"/>
      <c r="FY529" s="90"/>
      <c r="FZ529" s="90"/>
      <c r="GA529" s="90"/>
      <c r="GB529" s="90"/>
      <c r="GC529" s="90"/>
      <c r="GD529" s="90"/>
      <c r="GE529" s="90"/>
      <c r="GF529" s="90"/>
      <c r="GG529" s="90"/>
      <c r="GH529" s="90"/>
      <c r="GI529" s="90"/>
      <c r="GJ529" s="90"/>
      <c r="GK529" s="90"/>
      <c r="GL529" s="90"/>
      <c r="GM529" s="90"/>
      <c r="GN529" s="90"/>
      <c r="GO529" s="90"/>
      <c r="GP529" s="90"/>
      <c r="GQ529" s="90"/>
      <c r="GR529" s="90"/>
      <c r="GS529" s="90"/>
      <c r="GT529" s="90"/>
      <c r="GU529" s="90"/>
      <c r="GV529" s="90"/>
      <c r="GW529" s="90"/>
      <c r="GX529" s="90"/>
      <c r="GY529" s="90"/>
      <c r="GZ529" s="90"/>
      <c r="HA529" s="90"/>
      <c r="HB529" s="90"/>
      <c r="HC529" s="90"/>
      <c r="HD529" s="90"/>
      <c r="HE529" s="90"/>
      <c r="HF529" s="90"/>
      <c r="HG529" s="90"/>
      <c r="HH529" s="90"/>
      <c r="HI529" s="90"/>
      <c r="HJ529" s="90"/>
      <c r="HK529" s="90"/>
      <c r="HL529" s="90"/>
      <c r="HM529" s="90"/>
      <c r="HN529" s="90"/>
      <c r="HO529" s="90"/>
      <c r="HP529" s="90"/>
      <c r="HQ529" s="90"/>
      <c r="HR529" s="90"/>
      <c r="HS529" s="90"/>
      <c r="HT529" s="90"/>
      <c r="HU529" s="90"/>
      <c r="HV529" s="90"/>
      <c r="HW529" s="90"/>
      <c r="HX529" s="90"/>
      <c r="HY529" s="90"/>
      <c r="HZ529" s="90"/>
      <c r="IA529" s="90"/>
      <c r="IB529" s="90"/>
      <c r="IC529" s="90"/>
      <c r="ID529" s="90"/>
      <c r="IE529" s="90"/>
      <c r="IF529" s="90"/>
      <c r="IG529" s="90"/>
      <c r="IH529" s="90"/>
      <c r="II529" s="90"/>
      <c r="IJ529" s="90"/>
      <c r="IK529" s="90"/>
      <c r="IL529" s="90"/>
      <c r="IM529" s="90"/>
      <c r="IN529" s="90"/>
      <c r="IO529" s="90"/>
      <c r="IP529" s="90"/>
      <c r="IQ529" s="90"/>
      <c r="IR529" s="90"/>
      <c r="IS529" s="90"/>
      <c r="IT529" s="90"/>
      <c r="IU529" s="90"/>
      <c r="IV529" s="90"/>
      <c r="IW529" s="90"/>
      <c r="IX529" s="90"/>
      <c r="IY529" s="90"/>
      <c r="IZ529" s="90"/>
      <c r="JA529" s="90"/>
      <c r="JB529" s="90"/>
      <c r="JC529" s="90"/>
      <c r="JD529" s="90"/>
      <c r="JE529" s="90"/>
      <c r="JF529" s="90"/>
      <c r="JG529" s="90"/>
      <c r="JH529" s="90"/>
      <c r="JI529" s="90"/>
      <c r="JJ529" s="90"/>
      <c r="JK529" s="90"/>
      <c r="JL529" s="90"/>
      <c r="JM529" s="90"/>
      <c r="JN529" s="90"/>
      <c r="JO529" s="90"/>
      <c r="JP529" s="90"/>
      <c r="JQ529" s="90"/>
      <c r="JR529" s="90"/>
      <c r="JS529" s="90"/>
      <c r="JT529" s="90"/>
      <c r="JU529" s="90"/>
      <c r="JV529" s="90"/>
      <c r="JW529" s="90"/>
      <c r="JX529" s="90"/>
      <c r="JY529" s="90"/>
      <c r="JZ529" s="90"/>
      <c r="KA529" s="90"/>
      <c r="KB529" s="90"/>
      <c r="KC529" s="90"/>
      <c r="KD529" s="90"/>
      <c r="KE529" s="90"/>
      <c r="KF529" s="90"/>
      <c r="KG529" s="90"/>
      <c r="KH529" s="90"/>
      <c r="KI529" s="90"/>
      <c r="KJ529" s="90"/>
      <c r="KK529" s="90"/>
      <c r="KL529" s="90"/>
      <c r="KM529" s="90"/>
      <c r="KN529" s="90"/>
      <c r="KO529" s="90"/>
      <c r="KP529" s="90"/>
      <c r="KQ529" s="90"/>
      <c r="KR529" s="90"/>
      <c r="KS529" s="90"/>
      <c r="KT529" s="90"/>
      <c r="KU529" s="90"/>
      <c r="KV529" s="90"/>
      <c r="KW529" s="90"/>
      <c r="KX529" s="90"/>
      <c r="KY529" s="90"/>
      <c r="KZ529" s="90"/>
      <c r="LA529" s="90"/>
      <c r="LB529" s="90"/>
      <c r="LC529" s="90"/>
      <c r="LD529" s="90"/>
      <c r="LE529" s="90"/>
      <c r="LF529" s="90"/>
      <c r="LG529" s="90"/>
      <c r="LH529" s="90"/>
      <c r="LI529" s="90"/>
      <c r="LJ529" s="90"/>
      <c r="LK529" s="90"/>
      <c r="LL529" s="90"/>
      <c r="LM529" s="90"/>
      <c r="LN529" s="90"/>
      <c r="LO529" s="90"/>
      <c r="LP529" s="90"/>
      <c r="LQ529" s="90"/>
      <c r="LR529" s="90"/>
      <c r="LS529" s="90"/>
      <c r="LT529" s="90"/>
      <c r="LU529" s="90"/>
      <c r="LV529" s="90"/>
      <c r="LW529" s="90"/>
      <c r="LX529" s="90"/>
      <c r="LY529" s="90"/>
      <c r="LZ529" s="90"/>
      <c r="MA529" s="90"/>
      <c r="MB529" s="90"/>
      <c r="MC529" s="90"/>
      <c r="MD529" s="90"/>
      <c r="ME529" s="90"/>
      <c r="MF529" s="90"/>
      <c r="MG529" s="90"/>
      <c r="MH529" s="90"/>
      <c r="MI529" s="90"/>
      <c r="MJ529" s="90"/>
      <c r="MK529" s="90"/>
      <c r="ML529" s="90"/>
      <c r="MM529" s="90"/>
      <c r="MN529" s="90"/>
      <c r="MO529" s="90"/>
      <c r="MP529" s="90"/>
      <c r="MQ529" s="90"/>
      <c r="MR529" s="90"/>
      <c r="MS529" s="90"/>
      <c r="MT529" s="90"/>
      <c r="MU529" s="90"/>
      <c r="MV529" s="90"/>
      <c r="MW529" s="90"/>
      <c r="MX529" s="90"/>
      <c r="MY529" s="90"/>
      <c r="MZ529" s="90"/>
      <c r="NA529" s="90"/>
      <c r="NB529" s="90"/>
      <c r="NC529" s="90"/>
      <c r="ND529" s="90"/>
      <c r="NE529" s="90"/>
      <c r="NF529" s="90"/>
      <c r="NG529" s="90"/>
      <c r="NH529" s="90"/>
      <c r="NI529" s="90"/>
      <c r="NJ529" s="90"/>
      <c r="NK529" s="90"/>
      <c r="NL529" s="90"/>
      <c r="NM529" s="90"/>
      <c r="NN529" s="90"/>
      <c r="NO529" s="90"/>
      <c r="NP529" s="90"/>
      <c r="NQ529" s="90"/>
      <c r="NR529" s="90"/>
      <c r="NS529" s="90"/>
      <c r="NT529" s="90"/>
      <c r="NU529" s="90"/>
      <c r="NV529" s="90"/>
      <c r="NW529" s="90"/>
      <c r="NX529" s="90"/>
      <c r="NY529" s="90"/>
      <c r="NZ529" s="90"/>
      <c r="OA529" s="90"/>
      <c r="OB529" s="90"/>
      <c r="OC529" s="90"/>
      <c r="OD529" s="90"/>
      <c r="OE529" s="90"/>
      <c r="OF529" s="90"/>
      <c r="OG529" s="90"/>
      <c r="OH529" s="90"/>
      <c r="OI529" s="90"/>
      <c r="OJ529" s="90"/>
      <c r="OK529" s="90"/>
      <c r="OL529" s="90"/>
      <c r="OM529" s="90"/>
      <c r="ON529" s="90"/>
      <c r="OO529" s="90"/>
      <c r="OP529" s="90"/>
      <c r="OQ529" s="90"/>
      <c r="OR529" s="90"/>
      <c r="OS529" s="90"/>
      <c r="OT529" s="90"/>
      <c r="OU529" s="90"/>
      <c r="OV529" s="90"/>
      <c r="OW529" s="90"/>
      <c r="OX529" s="90"/>
      <c r="OY529" s="90"/>
      <c r="OZ529" s="90"/>
      <c r="PA529" s="90"/>
      <c r="PB529" s="90"/>
      <c r="PC529" s="90"/>
      <c r="PD529" s="90"/>
      <c r="PE529" s="90"/>
      <c r="PF529" s="90"/>
      <c r="PG529" s="90"/>
      <c r="PH529" s="90"/>
      <c r="PI529" s="90"/>
      <c r="PJ529" s="90"/>
      <c r="PK529" s="90"/>
      <c r="PL529" s="90"/>
      <c r="PM529" s="90"/>
      <c r="PN529" s="90"/>
      <c r="PO529" s="90"/>
      <c r="PP529" s="90"/>
      <c r="PQ529" s="90"/>
      <c r="PR529" s="90"/>
      <c r="PS529" s="90"/>
      <c r="PT529" s="90"/>
      <c r="PU529" s="90"/>
      <c r="PV529" s="90"/>
      <c r="PW529" s="90"/>
      <c r="PX529" s="90"/>
      <c r="PY529" s="90"/>
      <c r="PZ529" s="90"/>
      <c r="QA529" s="90"/>
      <c r="QB529" s="90"/>
      <c r="QC529" s="90"/>
      <c r="QD529" s="90"/>
      <c r="QE529" s="90"/>
      <c r="QF529" s="90"/>
      <c r="QG529" s="90"/>
      <c r="QH529" s="90"/>
      <c r="QI529" s="90"/>
      <c r="QJ529" s="90"/>
      <c r="QK529" s="90"/>
      <c r="QL529" s="90"/>
      <c r="QM529" s="90"/>
      <c r="QN529" s="90"/>
      <c r="QO529" s="90"/>
      <c r="QP529" s="90"/>
      <c r="QQ529" s="90"/>
      <c r="QR529" s="90"/>
      <c r="QS529" s="90"/>
      <c r="QT529" s="90"/>
      <c r="QU529" s="90"/>
      <c r="QV529" s="90"/>
      <c r="QW529" s="90"/>
      <c r="QX529" s="90"/>
      <c r="QY529" s="90"/>
      <c r="QZ529" s="90"/>
      <c r="RA529" s="90"/>
      <c r="RB529" s="90"/>
      <c r="RC529" s="90"/>
      <c r="RD529" s="90"/>
      <c r="RE529" s="90"/>
      <c r="RF529" s="90"/>
      <c r="RG529" s="90"/>
      <c r="RH529" s="90"/>
      <c r="RI529" s="90"/>
      <c r="RJ529" s="90"/>
      <c r="RK529" s="90"/>
      <c r="RL529" s="90"/>
      <c r="RM529" s="90"/>
      <c r="RN529" s="90"/>
      <c r="RO529" s="90"/>
      <c r="RP529" s="90"/>
      <c r="RQ529" s="90"/>
      <c r="RR529" s="90"/>
      <c r="RS529" s="90"/>
      <c r="RT529" s="90"/>
      <c r="RU529" s="90"/>
      <c r="RV529" s="90"/>
      <c r="RW529" s="90"/>
      <c r="RX529" s="90"/>
      <c r="RY529" s="90"/>
      <c r="RZ529" s="90"/>
      <c r="SA529" s="90"/>
      <c r="SB529" s="90"/>
      <c r="SC529" s="90"/>
      <c r="SD529" s="90"/>
      <c r="SE529" s="90"/>
      <c r="SF529" s="90"/>
      <c r="SG529" s="90"/>
      <c r="SH529" s="90"/>
      <c r="SI529" s="90"/>
      <c r="SJ529" s="90"/>
      <c r="SK529" s="90"/>
      <c r="SL529" s="90"/>
      <c r="SM529" s="90"/>
      <c r="SN529" s="90"/>
      <c r="SO529" s="90"/>
      <c r="SP529" s="90"/>
      <c r="SQ529" s="90"/>
      <c r="SR529" s="90"/>
      <c r="SS529" s="90"/>
      <c r="ST529" s="90"/>
      <c r="SU529" s="90"/>
      <c r="SV529" s="90"/>
      <c r="SW529" s="90"/>
      <c r="SX529" s="90"/>
      <c r="SY529" s="90"/>
      <c r="SZ529" s="90"/>
      <c r="TA529" s="90"/>
      <c r="TB529" s="90"/>
      <c r="TC529" s="90"/>
      <c r="TD529" s="90"/>
      <c r="TE529" s="90"/>
      <c r="TF529" s="90"/>
      <c r="TG529" s="90"/>
      <c r="TH529" s="90"/>
      <c r="TI529" s="90"/>
      <c r="TJ529" s="90"/>
      <c r="TK529" s="90"/>
      <c r="TL529" s="90"/>
      <c r="TM529" s="90"/>
      <c r="TN529" s="90"/>
      <c r="TO529" s="90"/>
      <c r="TP529" s="90"/>
      <c r="TQ529" s="90"/>
      <c r="TR529" s="90"/>
      <c r="TS529" s="90"/>
      <c r="TT529" s="90"/>
      <c r="TU529" s="90"/>
      <c r="TV529" s="90"/>
      <c r="TW529" s="90"/>
      <c r="TX529" s="90"/>
      <c r="TY529" s="90"/>
      <c r="TZ529" s="90"/>
      <c r="UA529" s="90"/>
      <c r="UB529" s="90"/>
      <c r="UC529" s="90"/>
      <c r="UD529" s="90"/>
      <c r="UE529" s="90"/>
      <c r="UF529" s="90"/>
      <c r="UG529" s="90"/>
      <c r="UH529" s="90"/>
      <c r="UI529" s="90"/>
      <c r="UJ529" s="90"/>
      <c r="UK529" s="90"/>
      <c r="UL529" s="90"/>
      <c r="UM529" s="90"/>
      <c r="UN529" s="90"/>
      <c r="UO529" s="90"/>
      <c r="UP529" s="90"/>
      <c r="UQ529" s="90"/>
      <c r="UR529" s="90"/>
      <c r="US529" s="90"/>
      <c r="UT529" s="90"/>
      <c r="UU529" s="90"/>
      <c r="UV529" s="90"/>
      <c r="UW529" s="90"/>
      <c r="UX529" s="90"/>
      <c r="UY529" s="90"/>
      <c r="UZ529" s="90"/>
      <c r="VA529" s="90"/>
      <c r="VB529" s="90"/>
      <c r="VC529" s="90"/>
      <c r="VD529" s="90"/>
      <c r="VE529" s="90"/>
      <c r="VF529" s="90"/>
      <c r="VG529" s="90"/>
      <c r="VH529" s="90"/>
      <c r="VI529" s="90"/>
      <c r="VJ529" s="90"/>
      <c r="VK529" s="90"/>
      <c r="VL529" s="90"/>
      <c r="VM529" s="90"/>
      <c r="VN529" s="90"/>
      <c r="VO529" s="90"/>
      <c r="VP529" s="90"/>
      <c r="VQ529" s="90"/>
      <c r="VR529" s="90"/>
      <c r="VS529" s="90"/>
      <c r="VT529" s="90"/>
      <c r="VU529" s="90"/>
      <c r="VV529" s="90"/>
      <c r="VW529" s="90"/>
      <c r="VX529" s="90"/>
      <c r="VY529" s="90"/>
      <c r="VZ529" s="90"/>
      <c r="WA529" s="90"/>
      <c r="WB529" s="90"/>
      <c r="WC529" s="90"/>
      <c r="WD529" s="90"/>
      <c r="WE529" s="90"/>
      <c r="WF529" s="90"/>
      <c r="WG529" s="90"/>
      <c r="WH529" s="90"/>
      <c r="WI529" s="90"/>
      <c r="WJ529" s="90"/>
      <c r="WK529" s="90"/>
      <c r="WL529" s="90"/>
      <c r="WM529" s="90"/>
      <c r="WN529" s="90"/>
      <c r="WO529" s="90"/>
      <c r="WP529" s="90"/>
      <c r="WQ529" s="90"/>
      <c r="WR529" s="90"/>
      <c r="WS529" s="90"/>
      <c r="WT529" s="90"/>
      <c r="WU529" s="90"/>
      <c r="WV529" s="90"/>
      <c r="WW529" s="90"/>
      <c r="WX529" s="90"/>
      <c r="WY529" s="90"/>
      <c r="WZ529" s="90"/>
      <c r="XA529" s="90"/>
      <c r="XB529" s="90"/>
      <c r="XC529" s="90"/>
      <c r="XD529" s="90"/>
      <c r="XE529" s="90"/>
      <c r="XF529" s="90"/>
      <c r="XG529" s="90"/>
      <c r="XH529" s="90"/>
      <c r="XI529" s="90"/>
      <c r="XJ529" s="90"/>
      <c r="XK529" s="90"/>
      <c r="XL529" s="90"/>
      <c r="XM529" s="90"/>
      <c r="XN529" s="90"/>
      <c r="XO529" s="90"/>
      <c r="XP529" s="90"/>
      <c r="XQ529" s="90"/>
      <c r="XR529" s="90"/>
      <c r="XS529" s="90"/>
      <c r="XT529" s="90"/>
      <c r="XU529" s="90"/>
      <c r="XV529" s="90"/>
      <c r="XW529" s="90"/>
      <c r="XX529" s="90"/>
      <c r="XY529" s="90"/>
      <c r="XZ529" s="90"/>
      <c r="YA529" s="90"/>
      <c r="YB529" s="90"/>
      <c r="YC529" s="90"/>
      <c r="YD529" s="90"/>
      <c r="YE529" s="90"/>
      <c r="YF529" s="90"/>
      <c r="YG529" s="90"/>
      <c r="YH529" s="90"/>
      <c r="YI529" s="90"/>
      <c r="YJ529" s="90"/>
      <c r="YK529" s="90"/>
      <c r="YL529" s="90"/>
      <c r="YM529" s="90"/>
      <c r="YN529" s="90"/>
      <c r="YO529" s="90"/>
      <c r="YP529" s="90"/>
      <c r="YQ529" s="90"/>
      <c r="YR529" s="90"/>
      <c r="YS529" s="90"/>
      <c r="YT529" s="90"/>
      <c r="YU529" s="90"/>
      <c r="YV529" s="90"/>
      <c r="YW529" s="90"/>
      <c r="YX529" s="90"/>
      <c r="YY529" s="90"/>
      <c r="YZ529" s="90"/>
      <c r="ZA529" s="90"/>
      <c r="ZB529" s="90"/>
      <c r="ZC529" s="90"/>
      <c r="ZD529" s="90"/>
      <c r="ZE529" s="90"/>
      <c r="ZF529" s="90"/>
      <c r="ZG529" s="90"/>
      <c r="ZH529" s="90"/>
      <c r="ZI529" s="90"/>
      <c r="ZJ529" s="90"/>
      <c r="ZK529" s="90"/>
      <c r="ZL529" s="90"/>
      <c r="ZM529" s="90"/>
      <c r="ZN529" s="90"/>
      <c r="ZO529" s="90"/>
      <c r="ZP529" s="90"/>
      <c r="ZQ529" s="90"/>
      <c r="ZR529" s="90"/>
      <c r="ZS529" s="90"/>
      <c r="ZT529" s="90"/>
      <c r="ZU529" s="90"/>
      <c r="ZV529" s="90"/>
      <c r="ZW529" s="90"/>
      <c r="ZX529" s="90"/>
      <c r="ZY529" s="90"/>
      <c r="ZZ529" s="90"/>
      <c r="AAA529" s="90"/>
      <c r="AAB529" s="90"/>
      <c r="AAC529" s="90"/>
      <c r="AAD529" s="90"/>
      <c r="AAE529" s="90"/>
      <c r="AAF529" s="90"/>
      <c r="AAG529" s="90"/>
      <c r="AAH529" s="90"/>
      <c r="AAI529" s="90"/>
      <c r="AAJ529" s="90"/>
      <c r="AAK529" s="90"/>
      <c r="AAL529" s="90"/>
      <c r="AAM529" s="90"/>
      <c r="AAN529" s="90"/>
      <c r="AAO529" s="90"/>
      <c r="AAP529" s="90"/>
      <c r="AAQ529" s="90"/>
      <c r="AAR529" s="90"/>
      <c r="AAS529" s="90"/>
      <c r="AAT529" s="90"/>
      <c r="AAU529" s="90"/>
      <c r="AAV529" s="90"/>
      <c r="AAW529" s="90"/>
      <c r="AAX529" s="90"/>
      <c r="AAY529" s="90"/>
      <c r="AAZ529" s="90"/>
      <c r="ABA529" s="90"/>
      <c r="ABB529" s="90"/>
      <c r="ABC529" s="90"/>
      <c r="ABD529" s="90"/>
      <c r="ABE529" s="90"/>
      <c r="ABF529" s="90"/>
      <c r="ABG529" s="90"/>
      <c r="ABH529" s="90"/>
      <c r="ABI529" s="90"/>
      <c r="ABJ529" s="90"/>
      <c r="ABK529" s="90"/>
      <c r="ABL529" s="90"/>
      <c r="ABM529" s="90"/>
      <c r="ABN529" s="90"/>
      <c r="ABO529" s="90"/>
      <c r="ABP529" s="90"/>
      <c r="ABQ529" s="90"/>
      <c r="ABR529" s="90"/>
      <c r="ABS529" s="90"/>
      <c r="ABT529" s="90"/>
      <c r="ABU529" s="90"/>
      <c r="ABV529" s="90"/>
      <c r="ABW529" s="90"/>
      <c r="ABX529" s="90"/>
      <c r="ABY529" s="90"/>
      <c r="ABZ529" s="90"/>
      <c r="ACA529" s="90"/>
      <c r="ACB529" s="90"/>
      <c r="ACC529" s="90"/>
      <c r="ACD529" s="90"/>
      <c r="ACE529" s="90"/>
      <c r="ACF529" s="90"/>
      <c r="ACG529" s="90"/>
      <c r="ACH529" s="90"/>
      <c r="ACI529" s="90"/>
      <c r="ACJ529" s="90"/>
      <c r="ACK529" s="90"/>
      <c r="ACL529" s="90"/>
      <c r="ACM529" s="90"/>
      <c r="ACN529" s="90"/>
      <c r="ACO529" s="90"/>
      <c r="ACP529" s="90"/>
      <c r="ACQ529" s="90"/>
      <c r="ACR529" s="90"/>
      <c r="ACS529" s="90"/>
      <c r="ACT529" s="90"/>
      <c r="ACU529" s="90"/>
      <c r="ACV529" s="90"/>
      <c r="ACW529" s="90"/>
      <c r="ACX529" s="90"/>
      <c r="ACY529" s="90"/>
      <c r="ACZ529" s="90"/>
      <c r="ADA529" s="90"/>
      <c r="ADB529" s="90"/>
      <c r="ADC529" s="90"/>
      <c r="ADD529" s="90"/>
      <c r="ADE529" s="90"/>
      <c r="ADF529" s="90"/>
      <c r="ADG529" s="90"/>
      <c r="ADH529" s="90"/>
      <c r="ADI529" s="90"/>
      <c r="ADJ529" s="90"/>
      <c r="ADK529" s="90"/>
      <c r="ADL529" s="90"/>
      <c r="ADM529" s="90"/>
      <c r="ADN529" s="90"/>
      <c r="ADO529" s="90"/>
      <c r="ADP529" s="90"/>
      <c r="ADQ529" s="90"/>
      <c r="ADR529" s="90"/>
      <c r="ADS529" s="90"/>
      <c r="ADT529" s="90"/>
      <c r="ADU529" s="90"/>
      <c r="ADV529" s="90"/>
      <c r="ADW529" s="90"/>
      <c r="ADX529" s="90"/>
      <c r="ADY529" s="90"/>
      <c r="ADZ529" s="90"/>
      <c r="AEA529" s="90"/>
      <c r="AEB529" s="90"/>
      <c r="AEC529" s="90"/>
      <c r="AED529" s="90"/>
      <c r="AEE529" s="90"/>
      <c r="AEF529" s="90"/>
      <c r="AEG529" s="90"/>
      <c r="AEH529" s="90"/>
      <c r="AEI529" s="90"/>
      <c r="AEJ529" s="90"/>
      <c r="AEK529" s="90"/>
      <c r="AEL529" s="90"/>
      <c r="AEM529" s="90"/>
      <c r="AEN529" s="90"/>
      <c r="AEO529" s="90"/>
      <c r="AEP529" s="90"/>
      <c r="AEQ529" s="90"/>
      <c r="AER529" s="90"/>
      <c r="AES529" s="90"/>
      <c r="AET529" s="90"/>
      <c r="AEU529" s="90"/>
      <c r="AEV529" s="90"/>
      <c r="AEW529" s="90"/>
      <c r="AEX529" s="90"/>
      <c r="AEY529" s="90"/>
      <c r="AEZ529" s="90"/>
      <c r="AFA529" s="90"/>
      <c r="AFB529" s="90"/>
      <c r="AFC529" s="90"/>
      <c r="AFD529" s="90"/>
      <c r="AFE529" s="90"/>
      <c r="AFF529" s="90"/>
      <c r="AFG529" s="90"/>
      <c r="AFH529" s="90"/>
      <c r="AFI529" s="90"/>
      <c r="AFJ529" s="90"/>
      <c r="AFK529" s="90"/>
      <c r="AFL529" s="90"/>
      <c r="AFM529" s="90"/>
      <c r="AFN529" s="90"/>
      <c r="AFO529" s="90"/>
      <c r="AFP529" s="90"/>
      <c r="AFQ529" s="90"/>
      <c r="AFR529" s="90"/>
      <c r="AFS529" s="90"/>
      <c r="AFT529" s="90"/>
      <c r="AFU529" s="90"/>
      <c r="AFV529" s="90"/>
      <c r="AFW529" s="90"/>
      <c r="AFX529" s="90"/>
      <c r="AFY529" s="90"/>
      <c r="AFZ529" s="90"/>
      <c r="AGA529" s="90"/>
      <c r="AGB529" s="90"/>
      <c r="AGC529" s="90"/>
      <c r="AGD529" s="90"/>
      <c r="AGE529" s="90"/>
      <c r="AGF529" s="90"/>
      <c r="AGG529" s="90"/>
      <c r="AGH529" s="90"/>
      <c r="AGI529" s="90"/>
      <c r="AGJ529" s="90"/>
      <c r="AGK529" s="90"/>
      <c r="AGL529" s="90"/>
      <c r="AGM529" s="90"/>
      <c r="AGN529" s="90"/>
      <c r="AGO529" s="90"/>
      <c r="AGP529" s="90"/>
      <c r="AGQ529" s="90"/>
      <c r="AGR529" s="90"/>
      <c r="AGS529" s="90"/>
      <c r="AGT529" s="90"/>
      <c r="AGU529" s="90"/>
      <c r="AGV529" s="90"/>
      <c r="AGW529" s="90"/>
      <c r="AGX529" s="90"/>
      <c r="AGY529" s="90"/>
      <c r="AGZ529" s="90"/>
      <c r="AHA529" s="90"/>
      <c r="AHB529" s="90"/>
      <c r="AHC529" s="90"/>
      <c r="AHD529" s="90"/>
      <c r="AHE529" s="90"/>
      <c r="AHF529" s="90"/>
      <c r="AHG529" s="90"/>
      <c r="AHH529" s="90"/>
      <c r="AHI529" s="90"/>
      <c r="AHJ529" s="90"/>
      <c r="AHK529" s="90"/>
      <c r="AHL529" s="90"/>
      <c r="AHM529" s="90"/>
      <c r="AHN529" s="90"/>
      <c r="AHO529" s="90"/>
      <c r="AHP529" s="90"/>
      <c r="AHQ529" s="90"/>
      <c r="AHR529" s="90"/>
      <c r="AHS529" s="90"/>
      <c r="AHT529" s="90"/>
      <c r="AHU529" s="90"/>
      <c r="AHV529" s="90"/>
      <c r="AHW529" s="90"/>
      <c r="AHX529" s="90"/>
      <c r="AHY529" s="90"/>
      <c r="AHZ529" s="90"/>
      <c r="AIA529" s="90"/>
      <c r="AIB529" s="90"/>
      <c r="AIC529" s="90"/>
      <c r="AID529" s="90"/>
      <c r="AIE529" s="90"/>
      <c r="AIF529" s="90"/>
      <c r="AIG529" s="90"/>
      <c r="AIH529" s="90"/>
      <c r="AII529" s="90"/>
      <c r="AIJ529" s="90"/>
      <c r="AIK529" s="90"/>
      <c r="AIL529" s="90"/>
      <c r="AIM529" s="90"/>
      <c r="AIN529" s="90"/>
      <c r="AIO529" s="90"/>
      <c r="AIP529" s="90"/>
      <c r="AIQ529" s="90"/>
      <c r="AIR529" s="90"/>
      <c r="AIS529" s="90"/>
      <c r="AIT529" s="90"/>
      <c r="AIU529" s="90"/>
      <c r="AIV529" s="90"/>
      <c r="AIW529" s="90"/>
      <c r="AIX529" s="90"/>
      <c r="AIY529" s="90"/>
      <c r="AIZ529" s="90"/>
      <c r="AJA529" s="90"/>
      <c r="AJB529" s="90"/>
      <c r="AJC529" s="90"/>
      <c r="AJD529" s="90"/>
      <c r="AJE529" s="90"/>
      <c r="AJF529" s="90"/>
      <c r="AJG529" s="90"/>
      <c r="AJH529" s="90"/>
      <c r="AJI529" s="90"/>
      <c r="AJJ529" s="90"/>
      <c r="AJK529" s="90"/>
      <c r="AJL529" s="90"/>
      <c r="AJM529" s="90"/>
      <c r="AJN529" s="90"/>
      <c r="AJO529" s="90"/>
      <c r="AJP529" s="90"/>
      <c r="AJQ529" s="90"/>
      <c r="AJR529" s="90"/>
      <c r="AJS529" s="90"/>
      <c r="AJT529" s="90"/>
      <c r="AJU529" s="90"/>
      <c r="AJV529" s="90"/>
      <c r="AJW529" s="90"/>
      <c r="AJX529" s="90"/>
      <c r="AJY529" s="90"/>
      <c r="AJZ529" s="90"/>
      <c r="AKA529" s="90"/>
      <c r="AKB529" s="90"/>
      <c r="AKC529" s="90"/>
      <c r="AKD529" s="90"/>
      <c r="AKE529" s="90"/>
      <c r="AKF529" s="90"/>
      <c r="AKG529" s="90"/>
      <c r="AKH529" s="90"/>
      <c r="AKI529" s="90"/>
      <c r="AKJ529" s="90"/>
      <c r="AKK529" s="90"/>
      <c r="AKL529" s="90"/>
      <c r="AKM529" s="90"/>
      <c r="AKN529" s="90"/>
      <c r="AKO529" s="90"/>
      <c r="AKP529" s="90"/>
      <c r="AKQ529" s="90"/>
      <c r="AKR529" s="90"/>
      <c r="AKS529" s="90"/>
      <c r="AKT529" s="90"/>
      <c r="AKU529" s="90"/>
      <c r="AKV529" s="90"/>
      <c r="AKW529" s="90"/>
      <c r="AKX529" s="90"/>
      <c r="AKY529" s="90"/>
      <c r="AKZ529" s="90"/>
      <c r="ALA529" s="90"/>
      <c r="ALB529" s="90"/>
      <c r="ALC529" s="90"/>
      <c r="ALD529" s="90"/>
      <c r="ALE529" s="90"/>
      <c r="ALF529" s="90"/>
      <c r="ALG529" s="90"/>
      <c r="ALH529" s="90"/>
      <c r="ALI529" s="90"/>
      <c r="ALJ529" s="90"/>
      <c r="ALK529" s="90"/>
      <c r="ALL529" s="90"/>
      <c r="ALM529" s="90"/>
      <c r="ALN529" s="90"/>
      <c r="ALO529" s="90"/>
      <c r="ALP529" s="90"/>
      <c r="ALQ529" s="90"/>
      <c r="ALR529" s="90"/>
      <c r="ALS529" s="90"/>
      <c r="ALT529" s="90"/>
      <c r="ALU529" s="90"/>
      <c r="ALV529" s="90"/>
      <c r="ALW529" s="90"/>
      <c r="ALX529" s="90"/>
      <c r="ALY529" s="90"/>
      <c r="ALZ529" s="90"/>
      <c r="AMA529" s="90"/>
      <c r="AMB529" s="90"/>
      <c r="AMC529" s="90"/>
      <c r="AMD529" s="90"/>
      <c r="AME529" s="90"/>
      <c r="AMF529" s="90"/>
      <c r="AMG529" s="90"/>
      <c r="AMH529" s="90"/>
      <c r="AMI529" s="90"/>
    </row>
    <row r="530" spans="1:1023" ht="111.75" customHeight="1" x14ac:dyDescent="0.3">
      <c r="A530" s="430">
        <v>154</v>
      </c>
      <c r="B530" s="433" t="s">
        <v>712</v>
      </c>
      <c r="C530" s="367"/>
      <c r="D530" s="433" t="s">
        <v>396</v>
      </c>
      <c r="E530" s="433" t="s">
        <v>476</v>
      </c>
      <c r="F530" s="439"/>
      <c r="G530" s="413"/>
      <c r="H530" s="416"/>
      <c r="I530" s="419"/>
      <c r="J530" s="136" t="s">
        <v>735</v>
      </c>
      <c r="K530" s="137" t="s">
        <v>2391</v>
      </c>
      <c r="L530" s="419"/>
      <c r="M530" s="419"/>
      <c r="N530" s="407"/>
      <c r="O530" s="369"/>
      <c r="P530" s="391"/>
      <c r="Q530" s="385"/>
      <c r="R530" s="393"/>
      <c r="S530" s="394"/>
      <c r="T530" s="385"/>
      <c r="U530" s="386"/>
      <c r="V530" s="136" t="s">
        <v>112</v>
      </c>
      <c r="W530" s="138" t="s">
        <v>2392</v>
      </c>
      <c r="X530" s="139" t="s">
        <v>2393</v>
      </c>
      <c r="Y530" s="145" t="s">
        <v>790</v>
      </c>
      <c r="Z530" s="140" t="s">
        <v>2394</v>
      </c>
      <c r="AA530" s="120" t="str">
        <f t="shared" si="454"/>
        <v>Probabilidad</v>
      </c>
      <c r="AB530" s="121" t="s">
        <v>727</v>
      </c>
      <c r="AC530" s="121" t="s">
        <v>728</v>
      </c>
      <c r="AD530" s="122" t="str">
        <f t="shared" si="452"/>
        <v>40%</v>
      </c>
      <c r="AE530" s="121" t="s">
        <v>729</v>
      </c>
      <c r="AF530" s="121" t="s">
        <v>730</v>
      </c>
      <c r="AG530" s="121" t="s">
        <v>731</v>
      </c>
      <c r="AH530" s="123">
        <f>IFERROR(IF(AND(AA529="Probabilidad",AA530="Probabilidad"),(AI529-(+AI529*AD530)),IF(AND(AA530="Probabilidad",AA529="Impacto"),(AI529-(+AI529*AD530)),IF(AA530="Impacto",AI529,""))),"")</f>
        <v>0.33600000000000002</v>
      </c>
      <c r="AI530" s="122">
        <f t="shared" si="453"/>
        <v>0.33600000000000002</v>
      </c>
      <c r="AJ530" s="387"/>
      <c r="AK530" s="388"/>
      <c r="AL530" s="124">
        <f t="shared" si="684"/>
        <v>0.8</v>
      </c>
      <c r="AM530" s="389"/>
      <c r="AN530" s="388"/>
      <c r="AO530" s="384"/>
      <c r="AP530" s="367"/>
      <c r="AQ530" s="120" t="s">
        <v>118</v>
      </c>
      <c r="AR530" s="134" t="s">
        <v>2395</v>
      </c>
      <c r="AS530" s="134" t="s">
        <v>2394</v>
      </c>
      <c r="AT530" s="141" t="s">
        <v>1046</v>
      </c>
      <c r="AU530" s="127" t="s">
        <v>733</v>
      </c>
      <c r="AV530" s="402"/>
      <c r="AW530" s="142" t="s">
        <v>112</v>
      </c>
      <c r="AX530" s="299" t="s">
        <v>2866</v>
      </c>
      <c r="AY530" s="324" t="s">
        <v>3871</v>
      </c>
      <c r="AZ530" s="321" t="s">
        <v>3529</v>
      </c>
      <c r="BA530" s="143" t="s">
        <v>118</v>
      </c>
      <c r="BB530" s="276" t="s">
        <v>2989</v>
      </c>
      <c r="BC530" s="304" t="s">
        <v>3535</v>
      </c>
      <c r="BD530" s="128"/>
      <c r="BE530" s="373"/>
      <c r="BF530" s="374"/>
      <c r="BG530" s="374"/>
      <c r="BH530" s="131"/>
      <c r="AMI530" s="86"/>
    </row>
    <row r="531" spans="1:1023" ht="30" customHeight="1" x14ac:dyDescent="0.3">
      <c r="A531" s="430">
        <v>154</v>
      </c>
      <c r="B531" s="433" t="s">
        <v>712</v>
      </c>
      <c r="C531" s="367"/>
      <c r="D531" s="433" t="s">
        <v>396</v>
      </c>
      <c r="E531" s="433" t="s">
        <v>476</v>
      </c>
      <c r="F531" s="439"/>
      <c r="G531" s="413"/>
      <c r="H531" s="416"/>
      <c r="I531" s="419"/>
      <c r="J531" s="136" t="s">
        <v>741</v>
      </c>
      <c r="K531" s="137"/>
      <c r="L531" s="419"/>
      <c r="M531" s="419"/>
      <c r="N531" s="407"/>
      <c r="O531" s="369"/>
      <c r="P531" s="391"/>
      <c r="Q531" s="385"/>
      <c r="R531" s="393"/>
      <c r="S531" s="394"/>
      <c r="T531" s="385"/>
      <c r="U531" s="386"/>
      <c r="V531" s="136" t="s">
        <v>124</v>
      </c>
      <c r="W531" s="116"/>
      <c r="X531" s="117"/>
      <c r="Y531" s="118"/>
      <c r="Z531" s="116"/>
      <c r="AA531" s="120" t="str">
        <f t="shared" si="454"/>
        <v/>
      </c>
      <c r="AB531" s="121"/>
      <c r="AC531" s="121"/>
      <c r="AD531" s="122" t="str">
        <f t="shared" si="452"/>
        <v/>
      </c>
      <c r="AE531" s="121"/>
      <c r="AF531" s="121"/>
      <c r="AG531" s="121"/>
      <c r="AH531" s="123" t="str">
        <f t="shared" ref="AH531:AH535" si="731">IFERROR(IF(AND(AA530="Probabilidad",AA531="Probabilidad"),(AI530-(+AI530*AD531)),IF(AND(AA531="Probabilidad",AA530="Impacto"),(AI530-(+AI530*AD531)),IF(AA531="Impacto",AI530,""))),"")</f>
        <v/>
      </c>
      <c r="AI531" s="122" t="str">
        <f t="shared" si="453"/>
        <v/>
      </c>
      <c r="AJ531" s="387"/>
      <c r="AK531" s="388"/>
      <c r="AL531" s="124" t="str">
        <f t="shared" si="684"/>
        <v/>
      </c>
      <c r="AM531" s="389"/>
      <c r="AN531" s="388"/>
      <c r="AO531" s="384"/>
      <c r="AP531" s="367"/>
      <c r="AQ531" s="120" t="s">
        <v>128</v>
      </c>
      <c r="AR531" s="119"/>
      <c r="AS531" s="119"/>
      <c r="AT531" s="126"/>
      <c r="AU531" s="119"/>
      <c r="AV531" s="402"/>
      <c r="AW531" s="142" t="s">
        <v>124</v>
      </c>
      <c r="AX531" s="128"/>
      <c r="AY531" s="129"/>
      <c r="AZ531" s="130"/>
      <c r="BA531" s="143" t="s">
        <v>128</v>
      </c>
      <c r="BB531" s="128"/>
      <c r="BC531" s="128"/>
      <c r="BD531" s="128"/>
      <c r="BE531" s="373"/>
      <c r="BF531" s="374"/>
      <c r="BG531" s="374"/>
      <c r="BH531" s="131"/>
      <c r="AMI531" s="86"/>
    </row>
    <row r="532" spans="1:1023" ht="30" customHeight="1" x14ac:dyDescent="0.3">
      <c r="A532" s="430">
        <v>154</v>
      </c>
      <c r="B532" s="433" t="s">
        <v>712</v>
      </c>
      <c r="C532" s="367"/>
      <c r="D532" s="433" t="s">
        <v>396</v>
      </c>
      <c r="E532" s="433" t="s">
        <v>476</v>
      </c>
      <c r="F532" s="439"/>
      <c r="G532" s="413"/>
      <c r="H532" s="416"/>
      <c r="I532" s="419"/>
      <c r="J532" s="136" t="s">
        <v>749</v>
      </c>
      <c r="K532" s="137"/>
      <c r="L532" s="419"/>
      <c r="M532" s="419"/>
      <c r="N532" s="407"/>
      <c r="O532" s="369"/>
      <c r="P532" s="391"/>
      <c r="Q532" s="385"/>
      <c r="R532" s="393"/>
      <c r="S532" s="394"/>
      <c r="T532" s="385"/>
      <c r="U532" s="386"/>
      <c r="V532" s="136" t="s">
        <v>131</v>
      </c>
      <c r="W532" s="116"/>
      <c r="X532" s="117"/>
      <c r="Y532" s="118"/>
      <c r="Z532" s="116"/>
      <c r="AA532" s="120" t="str">
        <f t="shared" si="454"/>
        <v/>
      </c>
      <c r="AB532" s="121"/>
      <c r="AC532" s="121"/>
      <c r="AD532" s="122" t="str">
        <f t="shared" si="452"/>
        <v/>
      </c>
      <c r="AE532" s="121"/>
      <c r="AF532" s="121"/>
      <c r="AG532" s="121"/>
      <c r="AH532" s="123" t="str">
        <f t="shared" si="731"/>
        <v/>
      </c>
      <c r="AI532" s="122" t="str">
        <f t="shared" si="453"/>
        <v/>
      </c>
      <c r="AJ532" s="387"/>
      <c r="AK532" s="388"/>
      <c r="AL532" s="124" t="str">
        <f t="shared" si="684"/>
        <v/>
      </c>
      <c r="AM532" s="389"/>
      <c r="AN532" s="388"/>
      <c r="AO532" s="384"/>
      <c r="AP532" s="367"/>
      <c r="AQ532" s="120" t="s">
        <v>136</v>
      </c>
      <c r="AR532" s="119"/>
      <c r="AS532" s="119"/>
      <c r="AT532" s="126"/>
      <c r="AU532" s="119"/>
      <c r="AV532" s="402"/>
      <c r="AW532" s="142" t="s">
        <v>131</v>
      </c>
      <c r="AX532" s="128"/>
      <c r="AY532" s="129"/>
      <c r="AZ532" s="130"/>
      <c r="BA532" s="143" t="s">
        <v>136</v>
      </c>
      <c r="BB532" s="128"/>
      <c r="BC532" s="128"/>
      <c r="BD532" s="128"/>
      <c r="BE532" s="373"/>
      <c r="BF532" s="374"/>
      <c r="BG532" s="374"/>
      <c r="BH532" s="131"/>
      <c r="AMI532" s="86"/>
    </row>
    <row r="533" spans="1:1023" ht="30" customHeight="1" x14ac:dyDescent="0.3">
      <c r="A533" s="430">
        <v>154</v>
      </c>
      <c r="B533" s="433" t="s">
        <v>712</v>
      </c>
      <c r="C533" s="367"/>
      <c r="D533" s="433" t="s">
        <v>396</v>
      </c>
      <c r="E533" s="433" t="s">
        <v>476</v>
      </c>
      <c r="F533" s="439"/>
      <c r="G533" s="413"/>
      <c r="H533" s="416"/>
      <c r="I533" s="419"/>
      <c r="J533" s="136" t="s">
        <v>756</v>
      </c>
      <c r="K533" s="137"/>
      <c r="L533" s="419"/>
      <c r="M533" s="419"/>
      <c r="N533" s="407"/>
      <c r="O533" s="369"/>
      <c r="P533" s="391"/>
      <c r="Q533" s="385"/>
      <c r="R533" s="393"/>
      <c r="S533" s="394"/>
      <c r="T533" s="385"/>
      <c r="U533" s="386"/>
      <c r="V533" s="136" t="s">
        <v>139</v>
      </c>
      <c r="W533" s="116"/>
      <c r="X533" s="117"/>
      <c r="Y533" s="118"/>
      <c r="Z533" s="116"/>
      <c r="AA533" s="120" t="str">
        <f t="shared" si="454"/>
        <v/>
      </c>
      <c r="AB533" s="121"/>
      <c r="AC533" s="121"/>
      <c r="AD533" s="122" t="str">
        <f t="shared" si="452"/>
        <v/>
      </c>
      <c r="AE533" s="121"/>
      <c r="AF533" s="121"/>
      <c r="AG533" s="121"/>
      <c r="AH533" s="123" t="str">
        <f t="shared" si="731"/>
        <v/>
      </c>
      <c r="AI533" s="122" t="str">
        <f t="shared" si="453"/>
        <v/>
      </c>
      <c r="AJ533" s="387"/>
      <c r="AK533" s="388"/>
      <c r="AL533" s="124" t="str">
        <f t="shared" si="684"/>
        <v/>
      </c>
      <c r="AM533" s="389"/>
      <c r="AN533" s="388"/>
      <c r="AO533" s="384"/>
      <c r="AP533" s="367"/>
      <c r="AQ533" s="120" t="s">
        <v>145</v>
      </c>
      <c r="AR533" s="119"/>
      <c r="AS533" s="119"/>
      <c r="AT533" s="126"/>
      <c r="AU533" s="119"/>
      <c r="AV533" s="402"/>
      <c r="AW533" s="142" t="s">
        <v>139</v>
      </c>
      <c r="AX533" s="128"/>
      <c r="AY533" s="129"/>
      <c r="AZ533" s="130"/>
      <c r="BA533" s="143" t="s">
        <v>145</v>
      </c>
      <c r="BB533" s="128"/>
      <c r="BC533" s="128"/>
      <c r="BD533" s="128"/>
      <c r="BE533" s="373"/>
      <c r="BF533" s="374"/>
      <c r="BG533" s="374"/>
      <c r="BH533" s="131"/>
      <c r="AMI533" s="86"/>
    </row>
    <row r="534" spans="1:1023" ht="30" customHeight="1" x14ac:dyDescent="0.3">
      <c r="A534" s="430">
        <v>154</v>
      </c>
      <c r="B534" s="433" t="s">
        <v>712</v>
      </c>
      <c r="C534" s="367"/>
      <c r="D534" s="433" t="s">
        <v>396</v>
      </c>
      <c r="E534" s="433" t="s">
        <v>476</v>
      </c>
      <c r="F534" s="439"/>
      <c r="G534" s="413"/>
      <c r="H534" s="416"/>
      <c r="I534" s="419"/>
      <c r="J534" s="136" t="s">
        <v>757</v>
      </c>
      <c r="K534" s="137"/>
      <c r="L534" s="419"/>
      <c r="M534" s="419"/>
      <c r="N534" s="407"/>
      <c r="O534" s="369"/>
      <c r="P534" s="391"/>
      <c r="Q534" s="385"/>
      <c r="R534" s="393"/>
      <c r="S534" s="394"/>
      <c r="T534" s="385"/>
      <c r="U534" s="386"/>
      <c r="V534" s="136" t="s">
        <v>150</v>
      </c>
      <c r="W534" s="116"/>
      <c r="X534" s="117"/>
      <c r="Y534" s="118"/>
      <c r="Z534" s="116"/>
      <c r="AA534" s="120" t="str">
        <f t="shared" si="454"/>
        <v/>
      </c>
      <c r="AB534" s="121"/>
      <c r="AC534" s="121"/>
      <c r="AD534" s="122" t="str">
        <f t="shared" si="452"/>
        <v/>
      </c>
      <c r="AE534" s="121"/>
      <c r="AF534" s="121"/>
      <c r="AG534" s="121"/>
      <c r="AH534" s="123" t="str">
        <f t="shared" si="731"/>
        <v/>
      </c>
      <c r="AI534" s="122" t="str">
        <f t="shared" si="453"/>
        <v/>
      </c>
      <c r="AJ534" s="387"/>
      <c r="AK534" s="388"/>
      <c r="AL534" s="124" t="str">
        <f t="shared" si="684"/>
        <v/>
      </c>
      <c r="AM534" s="389"/>
      <c r="AN534" s="388"/>
      <c r="AO534" s="384"/>
      <c r="AP534" s="367"/>
      <c r="AQ534" s="120" t="s">
        <v>155</v>
      </c>
      <c r="AR534" s="119"/>
      <c r="AS534" s="119"/>
      <c r="AT534" s="126"/>
      <c r="AU534" s="119"/>
      <c r="AV534" s="402"/>
      <c r="AW534" s="142" t="s">
        <v>150</v>
      </c>
      <c r="AX534" s="128"/>
      <c r="AY534" s="129"/>
      <c r="AZ534" s="130"/>
      <c r="BA534" s="143" t="s">
        <v>155</v>
      </c>
      <c r="BB534" s="128"/>
      <c r="BC534" s="128"/>
      <c r="BD534" s="128"/>
      <c r="BE534" s="373"/>
      <c r="BF534" s="374"/>
      <c r="BG534" s="374"/>
      <c r="BH534" s="131"/>
      <c r="AMI534" s="86"/>
    </row>
    <row r="535" spans="1:1023" ht="30" customHeight="1" x14ac:dyDescent="0.3">
      <c r="A535" s="431">
        <v>154</v>
      </c>
      <c r="B535" s="434" t="s">
        <v>712</v>
      </c>
      <c r="C535" s="367"/>
      <c r="D535" s="434" t="s">
        <v>396</v>
      </c>
      <c r="E535" s="434" t="s">
        <v>476</v>
      </c>
      <c r="F535" s="440"/>
      <c r="G535" s="414"/>
      <c r="H535" s="417"/>
      <c r="I535" s="420"/>
      <c r="J535" s="136" t="s">
        <v>758</v>
      </c>
      <c r="K535" s="137"/>
      <c r="L535" s="420"/>
      <c r="M535" s="420"/>
      <c r="N535" s="408"/>
      <c r="O535" s="369"/>
      <c r="P535" s="392"/>
      <c r="Q535" s="385"/>
      <c r="R535" s="393"/>
      <c r="S535" s="394"/>
      <c r="T535" s="385"/>
      <c r="U535" s="386"/>
      <c r="V535" s="136" t="s">
        <v>161</v>
      </c>
      <c r="W535" s="116"/>
      <c r="X535" s="117"/>
      <c r="Y535" s="118"/>
      <c r="Z535" s="116"/>
      <c r="AA535" s="120" t="str">
        <f t="shared" si="454"/>
        <v/>
      </c>
      <c r="AB535" s="121"/>
      <c r="AC535" s="121"/>
      <c r="AD535" s="122" t="str">
        <f t="shared" si="452"/>
        <v/>
      </c>
      <c r="AE535" s="121"/>
      <c r="AF535" s="121"/>
      <c r="AG535" s="121"/>
      <c r="AH535" s="123" t="str">
        <f t="shared" si="731"/>
        <v/>
      </c>
      <c r="AI535" s="122" t="str">
        <f t="shared" si="453"/>
        <v/>
      </c>
      <c r="AJ535" s="387"/>
      <c r="AK535" s="388"/>
      <c r="AL535" s="124" t="str">
        <f t="shared" si="684"/>
        <v/>
      </c>
      <c r="AM535" s="389"/>
      <c r="AN535" s="388"/>
      <c r="AO535" s="384"/>
      <c r="AP535" s="367"/>
      <c r="AQ535" s="120" t="s">
        <v>162</v>
      </c>
      <c r="AR535" s="119"/>
      <c r="AS535" s="119"/>
      <c r="AT535" s="126"/>
      <c r="AU535" s="119"/>
      <c r="AV535" s="402"/>
      <c r="AW535" s="142" t="s">
        <v>161</v>
      </c>
      <c r="AX535" s="128"/>
      <c r="AY535" s="129"/>
      <c r="AZ535" s="130"/>
      <c r="BA535" s="143" t="s">
        <v>162</v>
      </c>
      <c r="BB535" s="128"/>
      <c r="BC535" s="128"/>
      <c r="BD535" s="128"/>
      <c r="BE535" s="373"/>
      <c r="BF535" s="374"/>
      <c r="BG535" s="374"/>
      <c r="BH535" s="131"/>
      <c r="AMI535" s="86"/>
    </row>
    <row r="536" spans="1:1023" s="144" customFormat="1" ht="97.5" customHeight="1" x14ac:dyDescent="0.25">
      <c r="A536" s="500">
        <v>155</v>
      </c>
      <c r="B536" s="432" t="s">
        <v>712</v>
      </c>
      <c r="C536" s="367" t="s">
        <v>713</v>
      </c>
      <c r="D536" s="432" t="s">
        <v>1415</v>
      </c>
      <c r="E536" s="481" t="s">
        <v>1440</v>
      </c>
      <c r="F536" s="427" t="s">
        <v>1441</v>
      </c>
      <c r="G536" s="367" t="s">
        <v>2396</v>
      </c>
      <c r="H536" s="368" t="str">
        <f>IF(B536="Seguridad_Información","Posibilidad de "&amp;C536&amp;"con "&amp;M536&amp;" "&amp;"por"&amp;" "&amp;I536&amp;" "&amp;"debido a"&amp;" "&amp;L536,"Posibilidad de"&amp;" "&amp;M536&amp;" "&amp;"por"&amp;" "&amp;I536&amp;" debido a"&amp;" "&amp;L536)</f>
        <v xml:space="preserve">Posibilidad de Afectación Económica por incumplimiento en las obligaciones de los proveedores o suspensión temporal de sus servicios  debido a pago inoportuno de las facturas del servicio. </v>
      </c>
      <c r="I536" s="369" t="s">
        <v>2397</v>
      </c>
      <c r="J536" s="136" t="s">
        <v>717</v>
      </c>
      <c r="K536" s="115" t="s">
        <v>2398</v>
      </c>
      <c r="L536" s="369" t="s">
        <v>2399</v>
      </c>
      <c r="M536" s="425" t="s">
        <v>720</v>
      </c>
      <c r="N536" s="397" t="s">
        <v>2400</v>
      </c>
      <c r="O536" s="369" t="s">
        <v>848</v>
      </c>
      <c r="P536" s="390" t="str">
        <f>IF(OR($O536=[3]Tabla_Probabilidad!$D$30,$O536=[3]Tabla_Probabilidad!$D$32,$O536=[3]Tabla_Probabilidad!$J$32),"Muy Baja",IF(OR($O536=[3]Tabla_Probabilidad!$E$30,$O536=[3]Tabla_Probabilidad!$E$32,$O536=[3]Tabla_Probabilidad!$K$32),"Baja",IF(OR($O536=[3]Tabla_Probabilidad!$F$30,$O536=[3]Tabla_Probabilidad!$F$32,$O536=[3]Tabla_Probabilidad!$L$32),"Media",IF(OR($O536=[3]Tabla_Probabilidad!$G$30,$O536=[3]Tabla_Probabilidad!$G$32,$O536=[3]Tabla_Probabilidad!$M$32),"Alta",IF(OR($O536=[3]Tabla_Probabilidad!$H$30,$O536=[3]Tabla_Probabilidad!$H$32,$O536=[3]Tabla_Probabilidad!$N$32),"Muy Alta","")))))</f>
        <v>Muy Baja</v>
      </c>
      <c r="Q536" s="385">
        <f t="shared" ref="Q536" si="732">IF(P536="","",IF(P536="Muy Baja",0.2,IF(P536="Baja",0.4,IF(P536="Media",0.6,IF(P536="Alta",0.8,IF(P536="Muy Alta",1,))))))</f>
        <v>0.2</v>
      </c>
      <c r="R536" s="393" t="s">
        <v>1447</v>
      </c>
      <c r="S536" s="394" t="str">
        <f>IF(OR($R536=[3]Tabla_Impacto!$D$24,$R536=[3]Tabla_Impacto!$D$27,$R536=[3]Tabla_Impacto!$J$24,$R536=[3]Tabla_Impacto!$P$26,$R536=[3]Tabla_Impacto!$V$26,$R536=[3]Tabla_Impacto!$AB$26),"Leve",IF(OR($R536=[3]Tabla_Impacto!$E$24,$R536=[3]Tabla_Impacto!$E$27,$R536=[3]Tabla_Impacto!$K$24,$R536=[3]Tabla_Impacto!$Q$26,$R536=[3]Tabla_Impacto!$W$26,$R536=[3]Tabla_Impacto!$AC$26),"Menor",IF(OR($R536=[3]Tabla_Impacto!$F$24,$R536=[3]Tabla_Impacto!$F$27,$R536=[3]Tabla_Impacto!$L$24,$R536=[3]Tabla_Impacto!$R$26,$R536=[3]Tabla_Impacto!$X$26,$R536=[3]Tabla_Impacto!$AD$26),"Moderado",IF(OR($R536=[3]Tabla_Impacto!$G$24,$R536=[3]Tabla_Impacto!$G$27,$R536=[3]Tabla_Impacto!$M$24,$R536=[3]Tabla_Impacto!$S$26,$R536=[3]Tabla_Impacto!$Y$26,$R536=[3]Tabla_Impacto!$AE$26),"Mayor",IF(OR($R536=[3]Tabla_Impacto!$H$24,$R536=[3]Tabla_Impacto!$H$27,$R536=[3]Tabla_Impacto!$N$24,$R536=[3]Tabla_Impacto!$T$26,$R536=[3]Tabla_Impacto!$Z$26,$R536=[3]Tabla_Impacto!$AF$26),"Catastrófico","")))))</f>
        <v>Leve</v>
      </c>
      <c r="T536" s="385">
        <f t="shared" ref="T536" si="733">IF(S536="","",IF(S536="Leve",0.2,IF(S536="Menor",0.4,IF(S536="Moderado",0.6,IF(S536="Mayor",0.8,IF(S536="Catastrófico",1,))))))</f>
        <v>0.2</v>
      </c>
      <c r="U536" s="403" t="str">
        <f t="shared" ref="U536" si="734">IF(OR(AND(P536="Muy Baja",S536="Leve"),AND(P536="Muy Baja",S536="Menor"),AND(P536="Baja",S536="Leve")),"Bajo",IF(OR(AND(P536="Muy baja",S536="Moderado"),AND(P536="Baja",S536="Menor"),AND(P536="Baja",S536="Moderado"),AND(P536="Media",S536="Leve"),AND(P536="Media",S536="Menor"),AND(P536="Media",S536="Moderado"),AND(P536="Alta",S536="Leve"),AND(P536="Alta",S536="Menor")),"Moderado",IF(OR(AND(P536="Muy Baja",S536="Mayor"),AND(P536="Baja",S536="Mayor"),AND(P536="Media",S536="Mayor"),AND(P536="Alta",S536="Moderado"),AND(P536="Alta",S536="Mayor"),AND(P536="Muy Alta",S536="Leve"),AND(P536="Muy Alta",S536="Menor"),AND(P536="Muy Alta",S536="Moderado"),AND(P536="Muy Alta",S536="Mayor")),"Alto",IF(OR(AND(P536="Muy Baja",S536="Catastrófico"),AND(P536="Baja",S536="Catastrófico"),AND(P536="Media",S536="Catastrófico"),AND(P536="Alta",S536="Catastrófico"),AND(P536="Muy Alta",S536="Catastrófico")),"Extremo",""))))</f>
        <v>Bajo</v>
      </c>
      <c r="V536" s="136" t="s">
        <v>91</v>
      </c>
      <c r="W536" s="116" t="s">
        <v>2401</v>
      </c>
      <c r="X536" s="117" t="s">
        <v>2402</v>
      </c>
      <c r="Y536" s="119" t="s">
        <v>94</v>
      </c>
      <c r="Z536" s="119" t="s">
        <v>1426</v>
      </c>
      <c r="AA536" s="120" t="str">
        <f t="shared" si="454"/>
        <v>Probabilidad</v>
      </c>
      <c r="AB536" s="121" t="s">
        <v>727</v>
      </c>
      <c r="AC536" s="121" t="s">
        <v>728</v>
      </c>
      <c r="AD536" s="122" t="str">
        <f t="shared" si="452"/>
        <v>40%</v>
      </c>
      <c r="AE536" s="121" t="s">
        <v>729</v>
      </c>
      <c r="AF536" s="121" t="s">
        <v>730</v>
      </c>
      <c r="AG536" s="121" t="s">
        <v>731</v>
      </c>
      <c r="AH536" s="123">
        <f>IFERROR(IF(AA536="Probabilidad",(Q536-(+Q536*AD536)),IF(AA536="Impacto",Q536,"")),"")</f>
        <v>0.12</v>
      </c>
      <c r="AI536" s="122">
        <f t="shared" si="453"/>
        <v>0.12</v>
      </c>
      <c r="AJ536" s="387" t="str">
        <f t="shared" ref="AJ536" si="735">IFERROR(IF(AK536="","",IF(AK536&lt;=0.2,"Muy Baja",IF(AK536&lt;=0.4,"Baja",IF(AK536&lt;=0.6,"Media",IF(AK536&lt;=0.8,"Alta","Muy Alta"))))),"")</f>
        <v>Muy Baja</v>
      </c>
      <c r="AK536" s="388">
        <f t="shared" ref="AK536" si="736">IFERROR(LOOKUP(MAX(AI536:AI542)+1,(AI536:AI542)),"")</f>
        <v>5.0399999999999993E-2</v>
      </c>
      <c r="AL536" s="124">
        <f>IFERROR(IF(AA536="Impacto",(T536-(+T536*AD536)),IF(AA536="Probabilidad",T536,"")),"")</f>
        <v>0.2</v>
      </c>
      <c r="AM536" s="389" t="str">
        <f t="shared" ref="AM536" si="737">IFERROR(IF(AN536="","",IF(AN536&lt;=0.2,"Leve",IF(AN536&lt;=0.4,"Menor",IF(AN536&lt;=0.6,"Moderado",IF(AN536&lt;=0.8,"Mayor","Catastrófico"))))),"")</f>
        <v>Leve</v>
      </c>
      <c r="AN536" s="388">
        <f t="shared" ref="AN536" si="738">IFERROR(LOOKUP(MAX(AL536:AL542)+1,(AL536:AL542)),"")</f>
        <v>0.2</v>
      </c>
      <c r="AO536" s="384" t="str">
        <f t="shared" ref="AO536" si="739">IFERROR(IF(OR(AND(AJ536="Muy Baja",AM536="Leve"),AND(AJ536="Muy Baja",AM536="Menor"),AND(AJ536="Baja",AM536="Leve")),"Bajo",IF(OR(AND(AJ536="Muy baja",AM536="Moderado"),AND(AJ536="Baja",AM536="Menor"),AND(AJ536="Baja",AM536="Moderado"),AND(AJ536="Media",AM536="Leve"),AND(AJ536="Media",AM536="Menor"),AND(AJ536="Media",AM536="Moderado"),AND(AJ536="Alta",AM536="Leve"),AND(AJ536="Alta",AM536="Menor")),"Moderado",IF(OR(AND(AJ536="Muy Baja",AM536="Mayor"),AND(AJ536="Baja",AM536="Mayor"),AND(AJ536="Media",AM536="Mayor"),AND(AJ536="Alta",AM536="Moderado"),AND(AJ536="Alta",AM536="Mayor"),AND(AJ536="Muy Alta",AM536="Leve"),AND(AJ536="Muy Alta",AM536="Menor"),AND(AJ536="Muy Alta",AM536="Moderado"),AND(AJ536="Muy Alta",AM536="Mayor")),"Alto",IF(OR(AND(AJ536="Muy Baja",AM536="Catastrófico"),AND(AJ536="Baja",AM536="Catastrófico"),AND(AJ536="Media",AM536="Catastrófico"),AND(AJ536="Alta",AM536="Catastrófico"),AND(AJ536="Muy Alta",AM536="Catastrófico")),"Extremo","")))),"")</f>
        <v>Bajo</v>
      </c>
      <c r="AP536" s="367" t="s">
        <v>821</v>
      </c>
      <c r="AQ536" s="120" t="s">
        <v>105</v>
      </c>
      <c r="AR536" s="134" t="s">
        <v>94</v>
      </c>
      <c r="AS536" s="134" t="s">
        <v>94</v>
      </c>
      <c r="AT536" s="134" t="s">
        <v>94</v>
      </c>
      <c r="AU536" s="134" t="s">
        <v>94</v>
      </c>
      <c r="AV536" s="370" t="s">
        <v>2403</v>
      </c>
      <c r="AW536" s="142" t="s">
        <v>91</v>
      </c>
      <c r="AX536" s="253" t="s">
        <v>2867</v>
      </c>
      <c r="AY536" s="255" t="s">
        <v>3756</v>
      </c>
      <c r="AZ536" s="255" t="s">
        <v>3757</v>
      </c>
      <c r="BA536" s="143" t="s">
        <v>105</v>
      </c>
      <c r="BB536" s="128"/>
      <c r="BC536" s="128"/>
      <c r="BD536" s="128"/>
      <c r="BE536" s="373" t="s">
        <v>2891</v>
      </c>
      <c r="BF536" s="374"/>
      <c r="BG536" s="374"/>
      <c r="BH536" s="131"/>
      <c r="BI536" s="90"/>
      <c r="BJ536" s="90"/>
      <c r="BK536" s="90"/>
      <c r="BL536" s="90"/>
      <c r="BM536" s="90"/>
      <c r="BN536" s="90"/>
      <c r="BO536" s="90"/>
      <c r="BP536" s="90"/>
      <c r="BQ536" s="90"/>
      <c r="BR536" s="90"/>
      <c r="BS536" s="90"/>
      <c r="BT536" s="90"/>
      <c r="BU536" s="90"/>
      <c r="BV536" s="90"/>
      <c r="BW536" s="90"/>
      <c r="BX536" s="90"/>
      <c r="BY536" s="90"/>
      <c r="BZ536" s="90"/>
      <c r="CA536" s="90"/>
      <c r="CB536" s="90"/>
      <c r="CC536" s="90"/>
      <c r="CD536" s="90"/>
      <c r="CE536" s="90"/>
      <c r="CF536" s="90"/>
      <c r="CG536" s="90"/>
      <c r="CH536" s="90"/>
      <c r="CI536" s="90"/>
      <c r="CJ536" s="90"/>
      <c r="CK536" s="90"/>
      <c r="CL536" s="90"/>
      <c r="CM536" s="90"/>
      <c r="CN536" s="90"/>
      <c r="CO536" s="90"/>
      <c r="CP536" s="90"/>
      <c r="CQ536" s="90"/>
      <c r="CR536" s="90"/>
      <c r="CS536" s="90"/>
      <c r="CT536" s="90"/>
      <c r="CU536" s="90"/>
      <c r="CV536" s="90"/>
      <c r="CW536" s="90"/>
      <c r="CX536" s="90"/>
      <c r="CY536" s="90"/>
      <c r="CZ536" s="90"/>
      <c r="DA536" s="90"/>
      <c r="DB536" s="90"/>
      <c r="DC536" s="90"/>
      <c r="DD536" s="90"/>
      <c r="DE536" s="90"/>
      <c r="DF536" s="90"/>
      <c r="DG536" s="90"/>
      <c r="DH536" s="90"/>
      <c r="DI536" s="90"/>
      <c r="DJ536" s="90"/>
      <c r="DK536" s="90"/>
      <c r="DL536" s="90"/>
      <c r="DM536" s="90"/>
      <c r="DN536" s="90"/>
      <c r="DO536" s="90"/>
      <c r="DP536" s="90"/>
      <c r="DQ536" s="90"/>
      <c r="DR536" s="90"/>
      <c r="DS536" s="90"/>
      <c r="DT536" s="90"/>
      <c r="DU536" s="90"/>
      <c r="DV536" s="90"/>
      <c r="DW536" s="90"/>
      <c r="DX536" s="90"/>
      <c r="DY536" s="90"/>
      <c r="DZ536" s="90"/>
      <c r="EA536" s="90"/>
      <c r="EB536" s="90"/>
      <c r="EC536" s="90"/>
      <c r="ED536" s="90"/>
      <c r="EE536" s="90"/>
      <c r="EF536" s="90"/>
      <c r="EG536" s="90"/>
      <c r="EH536" s="90"/>
      <c r="EI536" s="90"/>
      <c r="EJ536" s="90"/>
      <c r="EK536" s="90"/>
      <c r="EL536" s="90"/>
      <c r="EM536" s="90"/>
      <c r="EN536" s="90"/>
      <c r="EO536" s="90"/>
      <c r="EP536" s="90"/>
      <c r="EQ536" s="90"/>
      <c r="ER536" s="90"/>
      <c r="ES536" s="90"/>
      <c r="ET536" s="90"/>
      <c r="EU536" s="90"/>
      <c r="EV536" s="90"/>
      <c r="EW536" s="90"/>
      <c r="EX536" s="90"/>
      <c r="EY536" s="90"/>
      <c r="EZ536" s="90"/>
      <c r="FA536" s="90"/>
      <c r="FB536" s="90"/>
      <c r="FC536" s="90"/>
      <c r="FD536" s="90"/>
      <c r="FE536" s="90"/>
      <c r="FF536" s="90"/>
      <c r="FG536" s="90"/>
      <c r="FH536" s="90"/>
      <c r="FI536" s="90"/>
      <c r="FJ536" s="90"/>
      <c r="FK536" s="90"/>
      <c r="FL536" s="90"/>
      <c r="FM536" s="90"/>
      <c r="FN536" s="90"/>
      <c r="FO536" s="90"/>
      <c r="FP536" s="90"/>
      <c r="FQ536" s="90"/>
      <c r="FR536" s="90"/>
      <c r="FS536" s="90"/>
      <c r="FT536" s="90"/>
      <c r="FU536" s="90"/>
      <c r="FV536" s="90"/>
      <c r="FW536" s="90"/>
      <c r="FX536" s="90"/>
      <c r="FY536" s="90"/>
      <c r="FZ536" s="90"/>
      <c r="GA536" s="90"/>
      <c r="GB536" s="90"/>
      <c r="GC536" s="90"/>
      <c r="GD536" s="90"/>
      <c r="GE536" s="90"/>
      <c r="GF536" s="90"/>
      <c r="GG536" s="90"/>
      <c r="GH536" s="90"/>
      <c r="GI536" s="90"/>
      <c r="GJ536" s="90"/>
      <c r="GK536" s="90"/>
      <c r="GL536" s="90"/>
      <c r="GM536" s="90"/>
      <c r="GN536" s="90"/>
      <c r="GO536" s="90"/>
      <c r="GP536" s="90"/>
      <c r="GQ536" s="90"/>
      <c r="GR536" s="90"/>
      <c r="GS536" s="90"/>
      <c r="GT536" s="90"/>
      <c r="GU536" s="90"/>
      <c r="GV536" s="90"/>
      <c r="GW536" s="90"/>
      <c r="GX536" s="90"/>
      <c r="GY536" s="90"/>
      <c r="GZ536" s="90"/>
      <c r="HA536" s="90"/>
      <c r="HB536" s="90"/>
      <c r="HC536" s="90"/>
      <c r="HD536" s="90"/>
      <c r="HE536" s="90"/>
      <c r="HF536" s="90"/>
      <c r="HG536" s="90"/>
      <c r="HH536" s="90"/>
      <c r="HI536" s="90"/>
      <c r="HJ536" s="90"/>
      <c r="HK536" s="90"/>
      <c r="HL536" s="90"/>
      <c r="HM536" s="90"/>
      <c r="HN536" s="90"/>
      <c r="HO536" s="90"/>
      <c r="HP536" s="90"/>
      <c r="HQ536" s="90"/>
      <c r="HR536" s="90"/>
      <c r="HS536" s="90"/>
      <c r="HT536" s="90"/>
      <c r="HU536" s="90"/>
      <c r="HV536" s="90"/>
      <c r="HW536" s="90"/>
      <c r="HX536" s="90"/>
      <c r="HY536" s="90"/>
      <c r="HZ536" s="90"/>
      <c r="IA536" s="90"/>
      <c r="IB536" s="90"/>
      <c r="IC536" s="90"/>
      <c r="ID536" s="90"/>
      <c r="IE536" s="90"/>
      <c r="IF536" s="90"/>
      <c r="IG536" s="90"/>
      <c r="IH536" s="90"/>
      <c r="II536" s="90"/>
      <c r="IJ536" s="90"/>
      <c r="IK536" s="90"/>
      <c r="IL536" s="90"/>
      <c r="IM536" s="90"/>
      <c r="IN536" s="90"/>
      <c r="IO536" s="90"/>
      <c r="IP536" s="90"/>
      <c r="IQ536" s="90"/>
      <c r="IR536" s="90"/>
      <c r="IS536" s="90"/>
      <c r="IT536" s="90"/>
      <c r="IU536" s="90"/>
      <c r="IV536" s="90"/>
      <c r="IW536" s="90"/>
      <c r="IX536" s="90"/>
      <c r="IY536" s="90"/>
      <c r="IZ536" s="90"/>
      <c r="JA536" s="90"/>
      <c r="JB536" s="90"/>
      <c r="JC536" s="90"/>
      <c r="JD536" s="90"/>
      <c r="JE536" s="90"/>
      <c r="JF536" s="90"/>
      <c r="JG536" s="90"/>
      <c r="JH536" s="90"/>
      <c r="JI536" s="90"/>
      <c r="JJ536" s="90"/>
      <c r="JK536" s="90"/>
      <c r="JL536" s="90"/>
      <c r="JM536" s="90"/>
      <c r="JN536" s="90"/>
      <c r="JO536" s="90"/>
      <c r="JP536" s="90"/>
      <c r="JQ536" s="90"/>
      <c r="JR536" s="90"/>
      <c r="JS536" s="90"/>
      <c r="JT536" s="90"/>
      <c r="JU536" s="90"/>
      <c r="JV536" s="90"/>
      <c r="JW536" s="90"/>
      <c r="JX536" s="90"/>
      <c r="JY536" s="90"/>
      <c r="JZ536" s="90"/>
      <c r="KA536" s="90"/>
      <c r="KB536" s="90"/>
      <c r="KC536" s="90"/>
      <c r="KD536" s="90"/>
      <c r="KE536" s="90"/>
      <c r="KF536" s="90"/>
      <c r="KG536" s="90"/>
      <c r="KH536" s="90"/>
      <c r="KI536" s="90"/>
      <c r="KJ536" s="90"/>
      <c r="KK536" s="90"/>
      <c r="KL536" s="90"/>
      <c r="KM536" s="90"/>
      <c r="KN536" s="90"/>
      <c r="KO536" s="90"/>
      <c r="KP536" s="90"/>
      <c r="KQ536" s="90"/>
      <c r="KR536" s="90"/>
      <c r="KS536" s="90"/>
      <c r="KT536" s="90"/>
      <c r="KU536" s="90"/>
      <c r="KV536" s="90"/>
      <c r="KW536" s="90"/>
      <c r="KX536" s="90"/>
      <c r="KY536" s="90"/>
      <c r="KZ536" s="90"/>
      <c r="LA536" s="90"/>
      <c r="LB536" s="90"/>
      <c r="LC536" s="90"/>
      <c r="LD536" s="90"/>
      <c r="LE536" s="90"/>
      <c r="LF536" s="90"/>
      <c r="LG536" s="90"/>
      <c r="LH536" s="90"/>
      <c r="LI536" s="90"/>
      <c r="LJ536" s="90"/>
      <c r="LK536" s="90"/>
      <c r="LL536" s="90"/>
      <c r="LM536" s="90"/>
      <c r="LN536" s="90"/>
      <c r="LO536" s="90"/>
      <c r="LP536" s="90"/>
      <c r="LQ536" s="90"/>
      <c r="LR536" s="90"/>
      <c r="LS536" s="90"/>
      <c r="LT536" s="90"/>
      <c r="LU536" s="90"/>
      <c r="LV536" s="90"/>
      <c r="LW536" s="90"/>
      <c r="LX536" s="90"/>
      <c r="LY536" s="90"/>
      <c r="LZ536" s="90"/>
      <c r="MA536" s="90"/>
      <c r="MB536" s="90"/>
      <c r="MC536" s="90"/>
      <c r="MD536" s="90"/>
      <c r="ME536" s="90"/>
      <c r="MF536" s="90"/>
      <c r="MG536" s="90"/>
      <c r="MH536" s="90"/>
      <c r="MI536" s="90"/>
      <c r="MJ536" s="90"/>
      <c r="MK536" s="90"/>
      <c r="ML536" s="90"/>
      <c r="MM536" s="90"/>
      <c r="MN536" s="90"/>
      <c r="MO536" s="90"/>
      <c r="MP536" s="90"/>
      <c r="MQ536" s="90"/>
      <c r="MR536" s="90"/>
      <c r="MS536" s="90"/>
      <c r="MT536" s="90"/>
      <c r="MU536" s="90"/>
      <c r="MV536" s="90"/>
      <c r="MW536" s="90"/>
      <c r="MX536" s="90"/>
      <c r="MY536" s="90"/>
      <c r="MZ536" s="90"/>
      <c r="NA536" s="90"/>
      <c r="NB536" s="90"/>
      <c r="NC536" s="90"/>
      <c r="ND536" s="90"/>
      <c r="NE536" s="90"/>
      <c r="NF536" s="90"/>
      <c r="NG536" s="90"/>
      <c r="NH536" s="90"/>
      <c r="NI536" s="90"/>
      <c r="NJ536" s="90"/>
      <c r="NK536" s="90"/>
      <c r="NL536" s="90"/>
      <c r="NM536" s="90"/>
      <c r="NN536" s="90"/>
      <c r="NO536" s="90"/>
      <c r="NP536" s="90"/>
      <c r="NQ536" s="90"/>
      <c r="NR536" s="90"/>
      <c r="NS536" s="90"/>
      <c r="NT536" s="90"/>
      <c r="NU536" s="90"/>
      <c r="NV536" s="90"/>
      <c r="NW536" s="90"/>
      <c r="NX536" s="90"/>
      <c r="NY536" s="90"/>
      <c r="NZ536" s="90"/>
      <c r="OA536" s="90"/>
      <c r="OB536" s="90"/>
      <c r="OC536" s="90"/>
      <c r="OD536" s="90"/>
      <c r="OE536" s="90"/>
      <c r="OF536" s="90"/>
      <c r="OG536" s="90"/>
      <c r="OH536" s="90"/>
      <c r="OI536" s="90"/>
      <c r="OJ536" s="90"/>
      <c r="OK536" s="90"/>
      <c r="OL536" s="90"/>
      <c r="OM536" s="90"/>
      <c r="ON536" s="90"/>
      <c r="OO536" s="90"/>
      <c r="OP536" s="90"/>
      <c r="OQ536" s="90"/>
      <c r="OR536" s="90"/>
      <c r="OS536" s="90"/>
      <c r="OT536" s="90"/>
      <c r="OU536" s="90"/>
      <c r="OV536" s="90"/>
      <c r="OW536" s="90"/>
      <c r="OX536" s="90"/>
      <c r="OY536" s="90"/>
      <c r="OZ536" s="90"/>
      <c r="PA536" s="90"/>
      <c r="PB536" s="90"/>
      <c r="PC536" s="90"/>
      <c r="PD536" s="90"/>
      <c r="PE536" s="90"/>
      <c r="PF536" s="90"/>
      <c r="PG536" s="90"/>
      <c r="PH536" s="90"/>
      <c r="PI536" s="90"/>
      <c r="PJ536" s="90"/>
      <c r="PK536" s="90"/>
      <c r="PL536" s="90"/>
      <c r="PM536" s="90"/>
      <c r="PN536" s="90"/>
      <c r="PO536" s="90"/>
      <c r="PP536" s="90"/>
      <c r="PQ536" s="90"/>
      <c r="PR536" s="90"/>
      <c r="PS536" s="90"/>
      <c r="PT536" s="90"/>
      <c r="PU536" s="90"/>
      <c r="PV536" s="90"/>
      <c r="PW536" s="90"/>
      <c r="PX536" s="90"/>
      <c r="PY536" s="90"/>
      <c r="PZ536" s="90"/>
      <c r="QA536" s="90"/>
      <c r="QB536" s="90"/>
      <c r="QC536" s="90"/>
      <c r="QD536" s="90"/>
      <c r="QE536" s="90"/>
      <c r="QF536" s="90"/>
      <c r="QG536" s="90"/>
      <c r="QH536" s="90"/>
      <c r="QI536" s="90"/>
      <c r="QJ536" s="90"/>
      <c r="QK536" s="90"/>
      <c r="QL536" s="90"/>
      <c r="QM536" s="90"/>
      <c r="QN536" s="90"/>
      <c r="QO536" s="90"/>
      <c r="QP536" s="90"/>
      <c r="QQ536" s="90"/>
      <c r="QR536" s="90"/>
      <c r="QS536" s="90"/>
      <c r="QT536" s="90"/>
      <c r="QU536" s="90"/>
      <c r="QV536" s="90"/>
      <c r="QW536" s="90"/>
      <c r="QX536" s="90"/>
      <c r="QY536" s="90"/>
      <c r="QZ536" s="90"/>
      <c r="RA536" s="90"/>
      <c r="RB536" s="90"/>
      <c r="RC536" s="90"/>
      <c r="RD536" s="90"/>
      <c r="RE536" s="90"/>
      <c r="RF536" s="90"/>
      <c r="RG536" s="90"/>
      <c r="RH536" s="90"/>
      <c r="RI536" s="90"/>
      <c r="RJ536" s="90"/>
      <c r="RK536" s="90"/>
      <c r="RL536" s="90"/>
      <c r="RM536" s="90"/>
      <c r="RN536" s="90"/>
      <c r="RO536" s="90"/>
      <c r="RP536" s="90"/>
      <c r="RQ536" s="90"/>
      <c r="RR536" s="90"/>
      <c r="RS536" s="90"/>
      <c r="RT536" s="90"/>
      <c r="RU536" s="90"/>
      <c r="RV536" s="90"/>
      <c r="RW536" s="90"/>
      <c r="RX536" s="90"/>
      <c r="RY536" s="90"/>
      <c r="RZ536" s="90"/>
      <c r="SA536" s="90"/>
      <c r="SB536" s="90"/>
      <c r="SC536" s="90"/>
      <c r="SD536" s="90"/>
      <c r="SE536" s="90"/>
      <c r="SF536" s="90"/>
      <c r="SG536" s="90"/>
      <c r="SH536" s="90"/>
      <c r="SI536" s="90"/>
      <c r="SJ536" s="90"/>
      <c r="SK536" s="90"/>
      <c r="SL536" s="90"/>
      <c r="SM536" s="90"/>
      <c r="SN536" s="90"/>
      <c r="SO536" s="90"/>
      <c r="SP536" s="90"/>
      <c r="SQ536" s="90"/>
      <c r="SR536" s="90"/>
      <c r="SS536" s="90"/>
      <c r="ST536" s="90"/>
      <c r="SU536" s="90"/>
      <c r="SV536" s="90"/>
      <c r="SW536" s="90"/>
      <c r="SX536" s="90"/>
      <c r="SY536" s="90"/>
      <c r="SZ536" s="90"/>
      <c r="TA536" s="90"/>
      <c r="TB536" s="90"/>
      <c r="TC536" s="90"/>
      <c r="TD536" s="90"/>
      <c r="TE536" s="90"/>
      <c r="TF536" s="90"/>
      <c r="TG536" s="90"/>
      <c r="TH536" s="90"/>
      <c r="TI536" s="90"/>
      <c r="TJ536" s="90"/>
      <c r="TK536" s="90"/>
      <c r="TL536" s="90"/>
      <c r="TM536" s="90"/>
      <c r="TN536" s="90"/>
      <c r="TO536" s="90"/>
      <c r="TP536" s="90"/>
      <c r="TQ536" s="90"/>
      <c r="TR536" s="90"/>
      <c r="TS536" s="90"/>
      <c r="TT536" s="90"/>
      <c r="TU536" s="90"/>
      <c r="TV536" s="90"/>
      <c r="TW536" s="90"/>
      <c r="TX536" s="90"/>
      <c r="TY536" s="90"/>
      <c r="TZ536" s="90"/>
      <c r="UA536" s="90"/>
      <c r="UB536" s="90"/>
      <c r="UC536" s="90"/>
      <c r="UD536" s="90"/>
      <c r="UE536" s="90"/>
      <c r="UF536" s="90"/>
      <c r="UG536" s="90"/>
      <c r="UH536" s="90"/>
      <c r="UI536" s="90"/>
      <c r="UJ536" s="90"/>
      <c r="UK536" s="90"/>
      <c r="UL536" s="90"/>
      <c r="UM536" s="90"/>
      <c r="UN536" s="90"/>
      <c r="UO536" s="90"/>
      <c r="UP536" s="90"/>
      <c r="UQ536" s="90"/>
      <c r="UR536" s="90"/>
      <c r="US536" s="90"/>
      <c r="UT536" s="90"/>
      <c r="UU536" s="90"/>
      <c r="UV536" s="90"/>
      <c r="UW536" s="90"/>
      <c r="UX536" s="90"/>
      <c r="UY536" s="90"/>
      <c r="UZ536" s="90"/>
      <c r="VA536" s="90"/>
      <c r="VB536" s="90"/>
      <c r="VC536" s="90"/>
      <c r="VD536" s="90"/>
      <c r="VE536" s="90"/>
      <c r="VF536" s="90"/>
      <c r="VG536" s="90"/>
      <c r="VH536" s="90"/>
      <c r="VI536" s="90"/>
      <c r="VJ536" s="90"/>
      <c r="VK536" s="90"/>
      <c r="VL536" s="90"/>
      <c r="VM536" s="90"/>
      <c r="VN536" s="90"/>
      <c r="VO536" s="90"/>
      <c r="VP536" s="90"/>
      <c r="VQ536" s="90"/>
      <c r="VR536" s="90"/>
      <c r="VS536" s="90"/>
      <c r="VT536" s="90"/>
      <c r="VU536" s="90"/>
      <c r="VV536" s="90"/>
      <c r="VW536" s="90"/>
      <c r="VX536" s="90"/>
      <c r="VY536" s="90"/>
      <c r="VZ536" s="90"/>
      <c r="WA536" s="90"/>
      <c r="WB536" s="90"/>
      <c r="WC536" s="90"/>
      <c r="WD536" s="90"/>
      <c r="WE536" s="90"/>
      <c r="WF536" s="90"/>
      <c r="WG536" s="90"/>
      <c r="WH536" s="90"/>
      <c r="WI536" s="90"/>
      <c r="WJ536" s="90"/>
      <c r="WK536" s="90"/>
      <c r="WL536" s="90"/>
      <c r="WM536" s="90"/>
      <c r="WN536" s="90"/>
      <c r="WO536" s="90"/>
      <c r="WP536" s="90"/>
      <c r="WQ536" s="90"/>
      <c r="WR536" s="90"/>
      <c r="WS536" s="90"/>
      <c r="WT536" s="90"/>
      <c r="WU536" s="90"/>
      <c r="WV536" s="90"/>
      <c r="WW536" s="90"/>
      <c r="WX536" s="90"/>
      <c r="WY536" s="90"/>
      <c r="WZ536" s="90"/>
      <c r="XA536" s="90"/>
      <c r="XB536" s="90"/>
      <c r="XC536" s="90"/>
      <c r="XD536" s="90"/>
      <c r="XE536" s="90"/>
      <c r="XF536" s="90"/>
      <c r="XG536" s="90"/>
      <c r="XH536" s="90"/>
      <c r="XI536" s="90"/>
      <c r="XJ536" s="90"/>
      <c r="XK536" s="90"/>
      <c r="XL536" s="90"/>
      <c r="XM536" s="90"/>
      <c r="XN536" s="90"/>
      <c r="XO536" s="90"/>
      <c r="XP536" s="90"/>
      <c r="XQ536" s="90"/>
      <c r="XR536" s="90"/>
      <c r="XS536" s="90"/>
      <c r="XT536" s="90"/>
      <c r="XU536" s="90"/>
      <c r="XV536" s="90"/>
      <c r="XW536" s="90"/>
      <c r="XX536" s="90"/>
      <c r="XY536" s="90"/>
      <c r="XZ536" s="90"/>
      <c r="YA536" s="90"/>
      <c r="YB536" s="90"/>
      <c r="YC536" s="90"/>
      <c r="YD536" s="90"/>
      <c r="YE536" s="90"/>
      <c r="YF536" s="90"/>
      <c r="YG536" s="90"/>
      <c r="YH536" s="90"/>
      <c r="YI536" s="90"/>
      <c r="YJ536" s="90"/>
      <c r="YK536" s="90"/>
      <c r="YL536" s="90"/>
      <c r="YM536" s="90"/>
      <c r="YN536" s="90"/>
      <c r="YO536" s="90"/>
      <c r="YP536" s="90"/>
      <c r="YQ536" s="90"/>
      <c r="YR536" s="90"/>
      <c r="YS536" s="90"/>
      <c r="YT536" s="90"/>
      <c r="YU536" s="90"/>
      <c r="YV536" s="90"/>
      <c r="YW536" s="90"/>
      <c r="YX536" s="90"/>
      <c r="YY536" s="90"/>
      <c r="YZ536" s="90"/>
      <c r="ZA536" s="90"/>
      <c r="ZB536" s="90"/>
      <c r="ZC536" s="90"/>
      <c r="ZD536" s="90"/>
      <c r="ZE536" s="90"/>
      <c r="ZF536" s="90"/>
      <c r="ZG536" s="90"/>
      <c r="ZH536" s="90"/>
      <c r="ZI536" s="90"/>
      <c r="ZJ536" s="90"/>
      <c r="ZK536" s="90"/>
      <c r="ZL536" s="90"/>
      <c r="ZM536" s="90"/>
      <c r="ZN536" s="90"/>
      <c r="ZO536" s="90"/>
      <c r="ZP536" s="90"/>
      <c r="ZQ536" s="90"/>
      <c r="ZR536" s="90"/>
      <c r="ZS536" s="90"/>
      <c r="ZT536" s="90"/>
      <c r="ZU536" s="90"/>
      <c r="ZV536" s="90"/>
      <c r="ZW536" s="90"/>
      <c r="ZX536" s="90"/>
      <c r="ZY536" s="90"/>
      <c r="ZZ536" s="90"/>
      <c r="AAA536" s="90"/>
      <c r="AAB536" s="90"/>
      <c r="AAC536" s="90"/>
      <c r="AAD536" s="90"/>
      <c r="AAE536" s="90"/>
      <c r="AAF536" s="90"/>
      <c r="AAG536" s="90"/>
      <c r="AAH536" s="90"/>
      <c r="AAI536" s="90"/>
      <c r="AAJ536" s="90"/>
      <c r="AAK536" s="90"/>
      <c r="AAL536" s="90"/>
      <c r="AAM536" s="90"/>
      <c r="AAN536" s="90"/>
      <c r="AAO536" s="90"/>
      <c r="AAP536" s="90"/>
      <c r="AAQ536" s="90"/>
      <c r="AAR536" s="90"/>
      <c r="AAS536" s="90"/>
      <c r="AAT536" s="90"/>
      <c r="AAU536" s="90"/>
      <c r="AAV536" s="90"/>
      <c r="AAW536" s="90"/>
      <c r="AAX536" s="90"/>
      <c r="AAY536" s="90"/>
      <c r="AAZ536" s="90"/>
      <c r="ABA536" s="90"/>
      <c r="ABB536" s="90"/>
      <c r="ABC536" s="90"/>
      <c r="ABD536" s="90"/>
      <c r="ABE536" s="90"/>
      <c r="ABF536" s="90"/>
      <c r="ABG536" s="90"/>
      <c r="ABH536" s="90"/>
      <c r="ABI536" s="90"/>
      <c r="ABJ536" s="90"/>
      <c r="ABK536" s="90"/>
      <c r="ABL536" s="90"/>
      <c r="ABM536" s="90"/>
      <c r="ABN536" s="90"/>
      <c r="ABO536" s="90"/>
      <c r="ABP536" s="90"/>
      <c r="ABQ536" s="90"/>
      <c r="ABR536" s="90"/>
      <c r="ABS536" s="90"/>
      <c r="ABT536" s="90"/>
      <c r="ABU536" s="90"/>
      <c r="ABV536" s="90"/>
      <c r="ABW536" s="90"/>
      <c r="ABX536" s="90"/>
      <c r="ABY536" s="90"/>
      <c r="ABZ536" s="90"/>
      <c r="ACA536" s="90"/>
      <c r="ACB536" s="90"/>
      <c r="ACC536" s="90"/>
      <c r="ACD536" s="90"/>
      <c r="ACE536" s="90"/>
      <c r="ACF536" s="90"/>
      <c r="ACG536" s="90"/>
      <c r="ACH536" s="90"/>
      <c r="ACI536" s="90"/>
      <c r="ACJ536" s="90"/>
      <c r="ACK536" s="90"/>
      <c r="ACL536" s="90"/>
      <c r="ACM536" s="90"/>
      <c r="ACN536" s="90"/>
      <c r="ACO536" s="90"/>
      <c r="ACP536" s="90"/>
      <c r="ACQ536" s="90"/>
      <c r="ACR536" s="90"/>
      <c r="ACS536" s="90"/>
      <c r="ACT536" s="90"/>
      <c r="ACU536" s="90"/>
      <c r="ACV536" s="90"/>
      <c r="ACW536" s="90"/>
      <c r="ACX536" s="90"/>
      <c r="ACY536" s="90"/>
      <c r="ACZ536" s="90"/>
      <c r="ADA536" s="90"/>
      <c r="ADB536" s="90"/>
      <c r="ADC536" s="90"/>
      <c r="ADD536" s="90"/>
      <c r="ADE536" s="90"/>
      <c r="ADF536" s="90"/>
      <c r="ADG536" s="90"/>
      <c r="ADH536" s="90"/>
      <c r="ADI536" s="90"/>
      <c r="ADJ536" s="90"/>
      <c r="ADK536" s="90"/>
      <c r="ADL536" s="90"/>
      <c r="ADM536" s="90"/>
      <c r="ADN536" s="90"/>
      <c r="ADO536" s="90"/>
      <c r="ADP536" s="90"/>
      <c r="ADQ536" s="90"/>
      <c r="ADR536" s="90"/>
      <c r="ADS536" s="90"/>
      <c r="ADT536" s="90"/>
      <c r="ADU536" s="90"/>
      <c r="ADV536" s="90"/>
      <c r="ADW536" s="90"/>
      <c r="ADX536" s="90"/>
      <c r="ADY536" s="90"/>
      <c r="ADZ536" s="90"/>
      <c r="AEA536" s="90"/>
      <c r="AEB536" s="90"/>
      <c r="AEC536" s="90"/>
      <c r="AED536" s="90"/>
      <c r="AEE536" s="90"/>
      <c r="AEF536" s="90"/>
      <c r="AEG536" s="90"/>
      <c r="AEH536" s="90"/>
      <c r="AEI536" s="90"/>
      <c r="AEJ536" s="90"/>
      <c r="AEK536" s="90"/>
      <c r="AEL536" s="90"/>
      <c r="AEM536" s="90"/>
      <c r="AEN536" s="90"/>
      <c r="AEO536" s="90"/>
      <c r="AEP536" s="90"/>
      <c r="AEQ536" s="90"/>
      <c r="AER536" s="90"/>
      <c r="AES536" s="90"/>
      <c r="AET536" s="90"/>
      <c r="AEU536" s="90"/>
      <c r="AEV536" s="90"/>
      <c r="AEW536" s="90"/>
      <c r="AEX536" s="90"/>
      <c r="AEY536" s="90"/>
      <c r="AEZ536" s="90"/>
      <c r="AFA536" s="90"/>
      <c r="AFB536" s="90"/>
      <c r="AFC536" s="90"/>
      <c r="AFD536" s="90"/>
      <c r="AFE536" s="90"/>
      <c r="AFF536" s="90"/>
      <c r="AFG536" s="90"/>
      <c r="AFH536" s="90"/>
      <c r="AFI536" s="90"/>
      <c r="AFJ536" s="90"/>
      <c r="AFK536" s="90"/>
      <c r="AFL536" s="90"/>
      <c r="AFM536" s="90"/>
      <c r="AFN536" s="90"/>
      <c r="AFO536" s="90"/>
      <c r="AFP536" s="90"/>
      <c r="AFQ536" s="90"/>
      <c r="AFR536" s="90"/>
      <c r="AFS536" s="90"/>
      <c r="AFT536" s="90"/>
      <c r="AFU536" s="90"/>
      <c r="AFV536" s="90"/>
      <c r="AFW536" s="90"/>
      <c r="AFX536" s="90"/>
      <c r="AFY536" s="90"/>
      <c r="AFZ536" s="90"/>
      <c r="AGA536" s="90"/>
      <c r="AGB536" s="90"/>
      <c r="AGC536" s="90"/>
      <c r="AGD536" s="90"/>
      <c r="AGE536" s="90"/>
      <c r="AGF536" s="90"/>
      <c r="AGG536" s="90"/>
      <c r="AGH536" s="90"/>
      <c r="AGI536" s="90"/>
      <c r="AGJ536" s="90"/>
      <c r="AGK536" s="90"/>
      <c r="AGL536" s="90"/>
      <c r="AGM536" s="90"/>
      <c r="AGN536" s="90"/>
      <c r="AGO536" s="90"/>
      <c r="AGP536" s="90"/>
      <c r="AGQ536" s="90"/>
      <c r="AGR536" s="90"/>
      <c r="AGS536" s="90"/>
      <c r="AGT536" s="90"/>
      <c r="AGU536" s="90"/>
      <c r="AGV536" s="90"/>
      <c r="AGW536" s="90"/>
      <c r="AGX536" s="90"/>
      <c r="AGY536" s="90"/>
      <c r="AGZ536" s="90"/>
      <c r="AHA536" s="90"/>
      <c r="AHB536" s="90"/>
      <c r="AHC536" s="90"/>
      <c r="AHD536" s="90"/>
      <c r="AHE536" s="90"/>
      <c r="AHF536" s="90"/>
      <c r="AHG536" s="90"/>
      <c r="AHH536" s="90"/>
      <c r="AHI536" s="90"/>
      <c r="AHJ536" s="90"/>
      <c r="AHK536" s="90"/>
      <c r="AHL536" s="90"/>
      <c r="AHM536" s="90"/>
      <c r="AHN536" s="90"/>
      <c r="AHO536" s="90"/>
      <c r="AHP536" s="90"/>
      <c r="AHQ536" s="90"/>
      <c r="AHR536" s="90"/>
      <c r="AHS536" s="90"/>
      <c r="AHT536" s="90"/>
      <c r="AHU536" s="90"/>
      <c r="AHV536" s="90"/>
      <c r="AHW536" s="90"/>
      <c r="AHX536" s="90"/>
      <c r="AHY536" s="90"/>
      <c r="AHZ536" s="90"/>
      <c r="AIA536" s="90"/>
      <c r="AIB536" s="90"/>
      <c r="AIC536" s="90"/>
      <c r="AID536" s="90"/>
      <c r="AIE536" s="90"/>
      <c r="AIF536" s="90"/>
      <c r="AIG536" s="90"/>
      <c r="AIH536" s="90"/>
      <c r="AII536" s="90"/>
      <c r="AIJ536" s="90"/>
      <c r="AIK536" s="90"/>
      <c r="AIL536" s="90"/>
      <c r="AIM536" s="90"/>
      <c r="AIN536" s="90"/>
      <c r="AIO536" s="90"/>
      <c r="AIP536" s="90"/>
      <c r="AIQ536" s="90"/>
      <c r="AIR536" s="90"/>
      <c r="AIS536" s="90"/>
      <c r="AIT536" s="90"/>
      <c r="AIU536" s="90"/>
      <c r="AIV536" s="90"/>
      <c r="AIW536" s="90"/>
      <c r="AIX536" s="90"/>
      <c r="AIY536" s="90"/>
      <c r="AIZ536" s="90"/>
      <c r="AJA536" s="90"/>
      <c r="AJB536" s="90"/>
      <c r="AJC536" s="90"/>
      <c r="AJD536" s="90"/>
      <c r="AJE536" s="90"/>
      <c r="AJF536" s="90"/>
      <c r="AJG536" s="90"/>
      <c r="AJH536" s="90"/>
      <c r="AJI536" s="90"/>
      <c r="AJJ536" s="90"/>
      <c r="AJK536" s="90"/>
      <c r="AJL536" s="90"/>
      <c r="AJM536" s="90"/>
      <c r="AJN536" s="90"/>
      <c r="AJO536" s="90"/>
      <c r="AJP536" s="90"/>
      <c r="AJQ536" s="90"/>
      <c r="AJR536" s="90"/>
      <c r="AJS536" s="90"/>
      <c r="AJT536" s="90"/>
      <c r="AJU536" s="90"/>
      <c r="AJV536" s="90"/>
      <c r="AJW536" s="90"/>
      <c r="AJX536" s="90"/>
      <c r="AJY536" s="90"/>
      <c r="AJZ536" s="90"/>
      <c r="AKA536" s="90"/>
      <c r="AKB536" s="90"/>
      <c r="AKC536" s="90"/>
      <c r="AKD536" s="90"/>
      <c r="AKE536" s="90"/>
      <c r="AKF536" s="90"/>
      <c r="AKG536" s="90"/>
      <c r="AKH536" s="90"/>
      <c r="AKI536" s="90"/>
      <c r="AKJ536" s="90"/>
      <c r="AKK536" s="90"/>
      <c r="AKL536" s="90"/>
      <c r="AKM536" s="90"/>
      <c r="AKN536" s="90"/>
      <c r="AKO536" s="90"/>
      <c r="AKP536" s="90"/>
      <c r="AKQ536" s="90"/>
      <c r="AKR536" s="90"/>
      <c r="AKS536" s="90"/>
      <c r="AKT536" s="90"/>
      <c r="AKU536" s="90"/>
      <c r="AKV536" s="90"/>
      <c r="AKW536" s="90"/>
      <c r="AKX536" s="90"/>
      <c r="AKY536" s="90"/>
      <c r="AKZ536" s="90"/>
      <c r="ALA536" s="90"/>
      <c r="ALB536" s="90"/>
      <c r="ALC536" s="90"/>
      <c r="ALD536" s="90"/>
      <c r="ALE536" s="90"/>
      <c r="ALF536" s="90"/>
      <c r="ALG536" s="90"/>
      <c r="ALH536" s="90"/>
      <c r="ALI536" s="90"/>
      <c r="ALJ536" s="90"/>
      <c r="ALK536" s="90"/>
      <c r="ALL536" s="90"/>
      <c r="ALM536" s="90"/>
      <c r="ALN536" s="90"/>
      <c r="ALO536" s="90"/>
      <c r="ALP536" s="90"/>
      <c r="ALQ536" s="90"/>
      <c r="ALR536" s="90"/>
      <c r="ALS536" s="90"/>
      <c r="ALT536" s="90"/>
      <c r="ALU536" s="90"/>
      <c r="ALV536" s="90"/>
      <c r="ALW536" s="90"/>
      <c r="ALX536" s="90"/>
      <c r="ALY536" s="90"/>
      <c r="ALZ536" s="90"/>
      <c r="AMA536" s="90"/>
      <c r="AMB536" s="90"/>
      <c r="AMC536" s="90"/>
      <c r="AMD536" s="90"/>
      <c r="AME536" s="90"/>
      <c r="AMF536" s="90"/>
      <c r="AMG536" s="90"/>
      <c r="AMH536" s="90"/>
    </row>
    <row r="537" spans="1:1023" ht="121.5" customHeight="1" x14ac:dyDescent="0.3">
      <c r="A537" s="500">
        <v>155</v>
      </c>
      <c r="B537" s="433" t="s">
        <v>712</v>
      </c>
      <c r="C537" s="367"/>
      <c r="D537" s="433" t="s">
        <v>1415</v>
      </c>
      <c r="E537" s="481" t="s">
        <v>1440</v>
      </c>
      <c r="F537" s="427"/>
      <c r="G537" s="367"/>
      <c r="H537" s="368"/>
      <c r="I537" s="369"/>
      <c r="J537" s="136" t="s">
        <v>735</v>
      </c>
      <c r="K537" s="115" t="s">
        <v>2404</v>
      </c>
      <c r="L537" s="369"/>
      <c r="M537" s="425"/>
      <c r="N537" s="398"/>
      <c r="O537" s="369"/>
      <c r="P537" s="391"/>
      <c r="Q537" s="385"/>
      <c r="R537" s="393"/>
      <c r="S537" s="394"/>
      <c r="T537" s="385"/>
      <c r="U537" s="404"/>
      <c r="V537" s="136" t="s">
        <v>112</v>
      </c>
      <c r="W537" s="116" t="s">
        <v>2405</v>
      </c>
      <c r="X537" s="117" t="s">
        <v>2406</v>
      </c>
      <c r="Y537" s="119" t="s">
        <v>891</v>
      </c>
      <c r="Z537" s="119" t="s">
        <v>1426</v>
      </c>
      <c r="AA537" s="120" t="str">
        <f t="shared" si="454"/>
        <v>Probabilidad</v>
      </c>
      <c r="AB537" s="121" t="s">
        <v>740</v>
      </c>
      <c r="AC537" s="121" t="s">
        <v>728</v>
      </c>
      <c r="AD537" s="122" t="str">
        <f t="shared" si="452"/>
        <v>30%</v>
      </c>
      <c r="AE537" s="121" t="s">
        <v>729</v>
      </c>
      <c r="AF537" s="121" t="s">
        <v>730</v>
      </c>
      <c r="AG537" s="121" t="s">
        <v>731</v>
      </c>
      <c r="AH537" s="123">
        <f>IFERROR(IF(AND(AA536="Probabilidad",AA537="Probabilidad"),(AI536-(+AI536*AD537)),IF(AND(AA537="Probabilidad",AA536="Impacto"),(AI536-(+AI536*AD537)),IF(AA537="Impacto",AI536,""))),"")</f>
        <v>8.3999999999999991E-2</v>
      </c>
      <c r="AI537" s="122">
        <f t="shared" si="453"/>
        <v>8.3999999999999991E-2</v>
      </c>
      <c r="AJ537" s="387"/>
      <c r="AK537" s="388"/>
      <c r="AL537" s="124">
        <f>IFERROR(IF(AND(AA536="Impacto",AA537="Impacto"),(AL536-(+AL536*AD537)),IF(AND(AA537="Impacto",AA536="Probabilidad"),(AL536-(+AL536*AD537)),IF(AA537="Probabilidad",AL536,""))),"")</f>
        <v>0.2</v>
      </c>
      <c r="AM537" s="389"/>
      <c r="AN537" s="388"/>
      <c r="AO537" s="384"/>
      <c r="AP537" s="367"/>
      <c r="AQ537" s="120" t="s">
        <v>118</v>
      </c>
      <c r="AR537" s="134" t="s">
        <v>94</v>
      </c>
      <c r="AS537" s="134" t="s">
        <v>94</v>
      </c>
      <c r="AT537" s="134" t="s">
        <v>94</v>
      </c>
      <c r="AU537" s="134" t="s">
        <v>94</v>
      </c>
      <c r="AV537" s="371"/>
      <c r="AW537" s="142" t="s">
        <v>112</v>
      </c>
      <c r="AX537" s="253" t="s">
        <v>2867</v>
      </c>
      <c r="AY537" s="255" t="s">
        <v>3758</v>
      </c>
      <c r="AZ537" s="255" t="s">
        <v>3759</v>
      </c>
      <c r="BA537" s="143" t="s">
        <v>118</v>
      </c>
      <c r="BB537" s="128"/>
      <c r="BC537" s="128"/>
      <c r="BD537" s="128"/>
      <c r="BE537" s="373"/>
      <c r="BF537" s="374"/>
      <c r="BG537" s="374"/>
      <c r="BH537" s="131"/>
    </row>
    <row r="538" spans="1:1023" ht="94.5" customHeight="1" x14ac:dyDescent="0.3">
      <c r="A538" s="500">
        <v>155</v>
      </c>
      <c r="B538" s="433" t="s">
        <v>712</v>
      </c>
      <c r="C538" s="367"/>
      <c r="D538" s="433" t="s">
        <v>1415</v>
      </c>
      <c r="E538" s="481" t="s">
        <v>1440</v>
      </c>
      <c r="F538" s="427"/>
      <c r="G538" s="367"/>
      <c r="H538" s="368"/>
      <c r="I538" s="369"/>
      <c r="J538" s="136" t="s">
        <v>741</v>
      </c>
      <c r="K538" s="115" t="s">
        <v>2407</v>
      </c>
      <c r="L538" s="369"/>
      <c r="M538" s="425"/>
      <c r="N538" s="398"/>
      <c r="O538" s="369"/>
      <c r="P538" s="391"/>
      <c r="Q538" s="385"/>
      <c r="R538" s="393"/>
      <c r="S538" s="394"/>
      <c r="T538" s="385"/>
      <c r="U538" s="404"/>
      <c r="V538" s="136" t="s">
        <v>124</v>
      </c>
      <c r="W538" s="116" t="s">
        <v>2408</v>
      </c>
      <c r="X538" s="117" t="s">
        <v>2409</v>
      </c>
      <c r="Y538" s="119" t="s">
        <v>891</v>
      </c>
      <c r="Z538" s="119" t="s">
        <v>1426</v>
      </c>
      <c r="AA538" s="120" t="str">
        <f t="shared" si="454"/>
        <v>Probabilidad</v>
      </c>
      <c r="AB538" s="121" t="s">
        <v>727</v>
      </c>
      <c r="AC538" s="121" t="s">
        <v>728</v>
      </c>
      <c r="AD538" s="122" t="str">
        <f t="shared" si="452"/>
        <v>40%</v>
      </c>
      <c r="AE538" s="121" t="s">
        <v>729</v>
      </c>
      <c r="AF538" s="121" t="s">
        <v>730</v>
      </c>
      <c r="AG538" s="121" t="s">
        <v>731</v>
      </c>
      <c r="AH538" s="123">
        <f t="shared" ref="AH538:AH542" si="740">IFERROR(IF(AND(AA537="Probabilidad",AA538="Probabilidad"),(AI537-(+AI537*AD538)),IF(AND(AA538="Probabilidad",AA537="Impacto"),(AI537-(+AI537*AD538)),IF(AA538="Impacto",AI537,""))),"")</f>
        <v>5.0399999999999993E-2</v>
      </c>
      <c r="AI538" s="122">
        <f t="shared" si="453"/>
        <v>5.0399999999999993E-2</v>
      </c>
      <c r="AJ538" s="387"/>
      <c r="AK538" s="388"/>
      <c r="AL538" s="124">
        <f t="shared" ref="AL538:AL542" si="741">IFERROR(IF(AND(AA537="Impacto",AA538="Impacto"),(AL537-(+AL537*AD538)),IF(AND(AA538="Impacto",AA537="Probabilidad"),(AL537-(+AL537*AD538)),IF(AA538="Probabilidad",AL537,""))),"")</f>
        <v>0.2</v>
      </c>
      <c r="AM538" s="389"/>
      <c r="AN538" s="388"/>
      <c r="AO538" s="384"/>
      <c r="AP538" s="367"/>
      <c r="AQ538" s="120" t="s">
        <v>128</v>
      </c>
      <c r="AR538" s="134" t="s">
        <v>94</v>
      </c>
      <c r="AS538" s="134" t="s">
        <v>94</v>
      </c>
      <c r="AT538" s="134" t="s">
        <v>94</v>
      </c>
      <c r="AU538" s="134" t="s">
        <v>94</v>
      </c>
      <c r="AV538" s="371"/>
      <c r="AW538" s="142" t="s">
        <v>124</v>
      </c>
      <c r="AX538" s="253" t="s">
        <v>2867</v>
      </c>
      <c r="AY538" s="255" t="s">
        <v>3760</v>
      </c>
      <c r="AZ538" s="255" t="s">
        <v>3761</v>
      </c>
      <c r="BA538" s="143" t="s">
        <v>128</v>
      </c>
      <c r="BB538" s="128"/>
      <c r="BC538" s="128"/>
      <c r="BD538" s="128"/>
      <c r="BE538" s="373"/>
      <c r="BF538" s="374"/>
      <c r="BG538" s="374"/>
      <c r="BH538" s="131"/>
    </row>
    <row r="539" spans="1:1023" ht="30" customHeight="1" x14ac:dyDescent="0.3">
      <c r="A539" s="500">
        <v>155</v>
      </c>
      <c r="B539" s="433" t="s">
        <v>712</v>
      </c>
      <c r="C539" s="367"/>
      <c r="D539" s="433" t="s">
        <v>1415</v>
      </c>
      <c r="E539" s="481" t="s">
        <v>1440</v>
      </c>
      <c r="F539" s="427"/>
      <c r="G539" s="367"/>
      <c r="H539" s="368"/>
      <c r="I539" s="369"/>
      <c r="J539" s="136" t="s">
        <v>749</v>
      </c>
      <c r="K539" s="115"/>
      <c r="L539" s="369"/>
      <c r="M539" s="425"/>
      <c r="N539" s="398"/>
      <c r="O539" s="369"/>
      <c r="P539" s="391"/>
      <c r="Q539" s="385"/>
      <c r="R539" s="393"/>
      <c r="S539" s="394"/>
      <c r="T539" s="385"/>
      <c r="U539" s="404"/>
      <c r="V539" s="136" t="s">
        <v>131</v>
      </c>
      <c r="W539" s="116"/>
      <c r="X539" s="117"/>
      <c r="Y539" s="118"/>
      <c r="Z539" s="116"/>
      <c r="AA539" s="120" t="str">
        <f t="shared" si="454"/>
        <v/>
      </c>
      <c r="AB539" s="121"/>
      <c r="AC539" s="121"/>
      <c r="AD539" s="122" t="str">
        <f t="shared" si="452"/>
        <v/>
      </c>
      <c r="AE539" s="121"/>
      <c r="AF539" s="121"/>
      <c r="AG539" s="121"/>
      <c r="AH539" s="123" t="str">
        <f t="shared" si="740"/>
        <v/>
      </c>
      <c r="AI539" s="122" t="str">
        <f t="shared" si="453"/>
        <v/>
      </c>
      <c r="AJ539" s="387"/>
      <c r="AK539" s="388"/>
      <c r="AL539" s="124" t="str">
        <f t="shared" si="741"/>
        <v/>
      </c>
      <c r="AM539" s="389"/>
      <c r="AN539" s="388"/>
      <c r="AO539" s="384"/>
      <c r="AP539" s="367"/>
      <c r="AQ539" s="120" t="s">
        <v>136</v>
      </c>
      <c r="AR539" s="119"/>
      <c r="AS539" s="119"/>
      <c r="AT539" s="126"/>
      <c r="AU539" s="119"/>
      <c r="AV539" s="371"/>
      <c r="AW539" s="142" t="s">
        <v>131</v>
      </c>
      <c r="AX539" s="128"/>
      <c r="AY539" s="129"/>
      <c r="AZ539" s="130"/>
      <c r="BA539" s="143" t="s">
        <v>136</v>
      </c>
      <c r="BB539" s="128"/>
      <c r="BC539" s="128"/>
      <c r="BD539" s="128"/>
      <c r="BE539" s="373"/>
      <c r="BF539" s="374"/>
      <c r="BG539" s="374"/>
      <c r="BH539" s="131"/>
    </row>
    <row r="540" spans="1:1023" ht="18.95" customHeight="1" x14ac:dyDescent="0.3">
      <c r="A540" s="500">
        <v>155</v>
      </c>
      <c r="B540" s="433" t="s">
        <v>712</v>
      </c>
      <c r="C540" s="367"/>
      <c r="D540" s="433" t="s">
        <v>1415</v>
      </c>
      <c r="E540" s="481" t="s">
        <v>1440</v>
      </c>
      <c r="F540" s="427"/>
      <c r="G540" s="367"/>
      <c r="H540" s="368"/>
      <c r="I540" s="369"/>
      <c r="J540" s="136" t="s">
        <v>756</v>
      </c>
      <c r="K540" s="115"/>
      <c r="L540" s="369"/>
      <c r="M540" s="425"/>
      <c r="N540" s="398"/>
      <c r="O540" s="369"/>
      <c r="P540" s="391"/>
      <c r="Q540" s="385"/>
      <c r="R540" s="393"/>
      <c r="S540" s="394"/>
      <c r="T540" s="385"/>
      <c r="U540" s="404"/>
      <c r="V540" s="136" t="s">
        <v>139</v>
      </c>
      <c r="W540" s="116"/>
      <c r="X540" s="117"/>
      <c r="Y540" s="118"/>
      <c r="Z540" s="116"/>
      <c r="AA540" s="120" t="str">
        <f t="shared" si="454"/>
        <v/>
      </c>
      <c r="AB540" s="121"/>
      <c r="AC540" s="121"/>
      <c r="AD540" s="122" t="str">
        <f t="shared" si="452"/>
        <v/>
      </c>
      <c r="AE540" s="121"/>
      <c r="AF540" s="121"/>
      <c r="AG540" s="121"/>
      <c r="AH540" s="123" t="str">
        <f t="shared" si="740"/>
        <v/>
      </c>
      <c r="AI540" s="122" t="str">
        <f t="shared" si="453"/>
        <v/>
      </c>
      <c r="AJ540" s="387"/>
      <c r="AK540" s="388"/>
      <c r="AL540" s="124" t="str">
        <f t="shared" si="741"/>
        <v/>
      </c>
      <c r="AM540" s="389"/>
      <c r="AN540" s="388"/>
      <c r="AO540" s="384"/>
      <c r="AP540" s="367"/>
      <c r="AQ540" s="120" t="s">
        <v>145</v>
      </c>
      <c r="AR540" s="119"/>
      <c r="AS540" s="119"/>
      <c r="AT540" s="126"/>
      <c r="AU540" s="119"/>
      <c r="AV540" s="371"/>
      <c r="AW540" s="142" t="s">
        <v>139</v>
      </c>
      <c r="AX540" s="128"/>
      <c r="AY540" s="129"/>
      <c r="AZ540" s="130"/>
      <c r="BA540" s="143" t="s">
        <v>145</v>
      </c>
      <c r="BB540" s="128"/>
      <c r="BC540" s="128"/>
      <c r="BD540" s="128"/>
      <c r="BE540" s="373"/>
      <c r="BF540" s="374"/>
      <c r="BG540" s="374"/>
      <c r="BH540" s="131"/>
    </row>
    <row r="541" spans="1:1023" ht="18.95" customHeight="1" x14ac:dyDescent="0.3">
      <c r="A541" s="500">
        <v>155</v>
      </c>
      <c r="B541" s="433" t="s">
        <v>712</v>
      </c>
      <c r="C541" s="367"/>
      <c r="D541" s="433" t="s">
        <v>1415</v>
      </c>
      <c r="E541" s="481" t="s">
        <v>1440</v>
      </c>
      <c r="F541" s="427"/>
      <c r="G541" s="367"/>
      <c r="H541" s="368"/>
      <c r="I541" s="369"/>
      <c r="J541" s="136" t="s">
        <v>757</v>
      </c>
      <c r="K541" s="115"/>
      <c r="L541" s="369"/>
      <c r="M541" s="425"/>
      <c r="N541" s="398"/>
      <c r="O541" s="369"/>
      <c r="P541" s="391"/>
      <c r="Q541" s="385"/>
      <c r="R541" s="393"/>
      <c r="S541" s="394"/>
      <c r="T541" s="385"/>
      <c r="U541" s="404"/>
      <c r="V541" s="136" t="s">
        <v>150</v>
      </c>
      <c r="W541" s="116"/>
      <c r="X541" s="117"/>
      <c r="Y541" s="118"/>
      <c r="Z541" s="116"/>
      <c r="AA541" s="120" t="str">
        <f t="shared" si="454"/>
        <v/>
      </c>
      <c r="AB541" s="121"/>
      <c r="AC541" s="121"/>
      <c r="AD541" s="122" t="str">
        <f t="shared" si="452"/>
        <v/>
      </c>
      <c r="AE541" s="121"/>
      <c r="AF541" s="121"/>
      <c r="AG541" s="121"/>
      <c r="AH541" s="123" t="str">
        <f t="shared" si="740"/>
        <v/>
      </c>
      <c r="AI541" s="122" t="str">
        <f t="shared" si="453"/>
        <v/>
      </c>
      <c r="AJ541" s="387"/>
      <c r="AK541" s="388"/>
      <c r="AL541" s="124" t="str">
        <f t="shared" si="741"/>
        <v/>
      </c>
      <c r="AM541" s="389"/>
      <c r="AN541" s="388"/>
      <c r="AO541" s="384"/>
      <c r="AP541" s="367"/>
      <c r="AQ541" s="120" t="s">
        <v>155</v>
      </c>
      <c r="AR541" s="119"/>
      <c r="AS541" s="119"/>
      <c r="AT541" s="126"/>
      <c r="AU541" s="119"/>
      <c r="AV541" s="371"/>
      <c r="AW541" s="142" t="s">
        <v>150</v>
      </c>
      <c r="AX541" s="128"/>
      <c r="AY541" s="129"/>
      <c r="AZ541" s="130"/>
      <c r="BA541" s="143" t="s">
        <v>155</v>
      </c>
      <c r="BB541" s="128"/>
      <c r="BC541" s="128"/>
      <c r="BD541" s="128"/>
      <c r="BE541" s="373"/>
      <c r="BF541" s="374"/>
      <c r="BG541" s="374"/>
      <c r="BH541" s="131"/>
    </row>
    <row r="542" spans="1:1023" ht="23.1" customHeight="1" x14ac:dyDescent="0.3">
      <c r="A542" s="500">
        <v>155</v>
      </c>
      <c r="B542" s="434" t="s">
        <v>712</v>
      </c>
      <c r="C542" s="367"/>
      <c r="D542" s="434" t="s">
        <v>1415</v>
      </c>
      <c r="E542" s="481" t="s">
        <v>1440</v>
      </c>
      <c r="F542" s="427"/>
      <c r="G542" s="367"/>
      <c r="H542" s="368"/>
      <c r="I542" s="369"/>
      <c r="J542" s="136" t="s">
        <v>758</v>
      </c>
      <c r="K542" s="115"/>
      <c r="L542" s="369"/>
      <c r="M542" s="425"/>
      <c r="N542" s="398"/>
      <c r="O542" s="369"/>
      <c r="P542" s="392"/>
      <c r="Q542" s="385"/>
      <c r="R542" s="393"/>
      <c r="S542" s="394"/>
      <c r="T542" s="385"/>
      <c r="U542" s="405"/>
      <c r="V542" s="136" t="s">
        <v>161</v>
      </c>
      <c r="W542" s="116"/>
      <c r="X542" s="117"/>
      <c r="Y542" s="118"/>
      <c r="Z542" s="116"/>
      <c r="AA542" s="120" t="str">
        <f t="shared" si="454"/>
        <v/>
      </c>
      <c r="AB542" s="121"/>
      <c r="AC542" s="121"/>
      <c r="AD542" s="122" t="str">
        <f t="shared" si="452"/>
        <v/>
      </c>
      <c r="AE542" s="121"/>
      <c r="AF542" s="121"/>
      <c r="AG542" s="121"/>
      <c r="AH542" s="123" t="str">
        <f t="shared" si="740"/>
        <v/>
      </c>
      <c r="AI542" s="122" t="str">
        <f t="shared" si="453"/>
        <v/>
      </c>
      <c r="AJ542" s="387"/>
      <c r="AK542" s="388"/>
      <c r="AL542" s="124" t="str">
        <f t="shared" si="741"/>
        <v/>
      </c>
      <c r="AM542" s="389"/>
      <c r="AN542" s="388"/>
      <c r="AO542" s="384"/>
      <c r="AP542" s="367"/>
      <c r="AQ542" s="120" t="s">
        <v>162</v>
      </c>
      <c r="AR542" s="119"/>
      <c r="AS542" s="119"/>
      <c r="AT542" s="126"/>
      <c r="AU542" s="119"/>
      <c r="AV542" s="372"/>
      <c r="AW542" s="142" t="s">
        <v>161</v>
      </c>
      <c r="AX542" s="128"/>
      <c r="AY542" s="129"/>
      <c r="AZ542" s="130"/>
      <c r="BA542" s="143" t="s">
        <v>162</v>
      </c>
      <c r="BB542" s="128"/>
      <c r="BC542" s="128"/>
      <c r="BD542" s="128"/>
      <c r="BE542" s="373"/>
      <c r="BF542" s="374"/>
      <c r="BG542" s="374"/>
      <c r="BH542" s="131"/>
    </row>
    <row r="543" spans="1:1023" s="144" customFormat="1" ht="105" customHeight="1" x14ac:dyDescent="0.25">
      <c r="A543" s="429">
        <v>156</v>
      </c>
      <c r="B543" s="432" t="s">
        <v>712</v>
      </c>
      <c r="C543" s="367" t="s">
        <v>713</v>
      </c>
      <c r="D543" s="432" t="s">
        <v>1415</v>
      </c>
      <c r="E543" s="481" t="s">
        <v>1416</v>
      </c>
      <c r="F543" s="427" t="s">
        <v>1417</v>
      </c>
      <c r="G543" s="367" t="s">
        <v>2410</v>
      </c>
      <c r="H543" s="368" t="str">
        <f>IF(B543="Seguridad_Información","Posibilidad de "&amp;C543&amp;"con "&amp;M543&amp;" "&amp;"por"&amp;" "&amp;I543&amp;" "&amp;"debido a"&amp;" "&amp;L543,"Posibilidad de"&amp;" "&amp;M543&amp;" "&amp;"por"&amp;" "&amp;I543&amp;" debido a"&amp;" "&amp;L543)</f>
        <v>Posibilidad de Afectación Económica y Reputacional por no atender oportunamente los requerimientos de elementos de consumo para el desarrollo de las actividades operativas diarias de los funcionarios  debido a indisponibilidad de existencias necesarias para dar cumplimiento a las solicitudes realizadas</v>
      </c>
      <c r="I543" s="369" t="s">
        <v>2411</v>
      </c>
      <c r="J543" s="136" t="s">
        <v>717</v>
      </c>
      <c r="K543" s="115" t="s">
        <v>2412</v>
      </c>
      <c r="L543" s="369" t="s">
        <v>2413</v>
      </c>
      <c r="M543" s="425" t="s">
        <v>763</v>
      </c>
      <c r="N543" s="397" t="s">
        <v>2414</v>
      </c>
      <c r="O543" s="369" t="s">
        <v>848</v>
      </c>
      <c r="P543" s="390" t="str">
        <f>IF(OR($O543=[3]Tabla_Probabilidad!$D$30,$O543=[3]Tabla_Probabilidad!$D$32,$O543=[3]Tabla_Probabilidad!$J$32),"Muy Baja",IF(OR($O543=[3]Tabla_Probabilidad!$E$30,$O543=[3]Tabla_Probabilidad!$E$32,$O543=[3]Tabla_Probabilidad!$K$32),"Baja",IF(OR($O543=[3]Tabla_Probabilidad!$F$30,$O543=[3]Tabla_Probabilidad!$F$32,$O543=[3]Tabla_Probabilidad!$L$32),"Media",IF(OR($O543=[3]Tabla_Probabilidad!$G$30,$O543=[3]Tabla_Probabilidad!$G$32,$O543=[3]Tabla_Probabilidad!$M$32),"Alta",IF(OR($O543=[3]Tabla_Probabilidad!$H$30,$O543=[3]Tabla_Probabilidad!$H$32,$O543=[3]Tabla_Probabilidad!$N$32),"Muy Alta","")))))</f>
        <v>Muy Baja</v>
      </c>
      <c r="Q543" s="385">
        <f t="shared" ref="Q543" si="742">IF(P543="","",IF(P543="Muy Baja",0.2,IF(P543="Baja",0.4,IF(P543="Media",0.6,IF(P543="Alta",0.8,IF(P543="Muy Alta",1,))))))</f>
        <v>0.2</v>
      </c>
      <c r="R543" s="393" t="s">
        <v>849</v>
      </c>
      <c r="S543" s="394" t="str">
        <f>IF(OR($R543=[3]Tabla_Impacto!$D$24,$R543=[3]Tabla_Impacto!$D$27,$R543=[3]Tabla_Impacto!$J$24,$R543=[3]Tabla_Impacto!$P$26,$R543=[3]Tabla_Impacto!$V$26,$R543=[3]Tabla_Impacto!$AB$26),"Leve",IF(OR($R543=[3]Tabla_Impacto!$E$24,$R543=[3]Tabla_Impacto!$E$27,$R543=[3]Tabla_Impacto!$K$24,$R543=[3]Tabla_Impacto!$Q$26,$R543=[3]Tabla_Impacto!$W$26,$R543=[3]Tabla_Impacto!$AC$26),"Menor",IF(OR($R543=[3]Tabla_Impacto!$F$24,$R543=[3]Tabla_Impacto!$F$27,$R543=[3]Tabla_Impacto!$L$24,$R543=[3]Tabla_Impacto!$R$26,$R543=[3]Tabla_Impacto!$X$26,$R543=[3]Tabla_Impacto!$AD$26),"Moderado",IF(OR($R543=[3]Tabla_Impacto!$G$24,$R543=[3]Tabla_Impacto!$G$27,$R543=[3]Tabla_Impacto!$M$24,$R543=[3]Tabla_Impacto!$S$26,$R543=[3]Tabla_Impacto!$Y$26,$R543=[3]Tabla_Impacto!$AE$26),"Mayor",IF(OR($R543=[3]Tabla_Impacto!$H$24,$R543=[3]Tabla_Impacto!$H$27,$R543=[3]Tabla_Impacto!$N$24,$R543=[3]Tabla_Impacto!$T$26,$R543=[3]Tabla_Impacto!$Z$26,$R543=[3]Tabla_Impacto!$AF$26),"Catastrófico","")))))</f>
        <v>Menor</v>
      </c>
      <c r="T543" s="385">
        <f t="shared" ref="T543" si="743">IF(S543="","",IF(S543="Leve",0.2,IF(S543="Menor",0.4,IF(S543="Moderado",0.6,IF(S543="Mayor",0.8,IF(S543="Catastrófico",1,))))))</f>
        <v>0.4</v>
      </c>
      <c r="U543" s="403" t="str">
        <f t="shared" ref="U543" si="744">IF(OR(AND(P543="Muy Baja",S543="Leve"),AND(P543="Muy Baja",S543="Menor"),AND(P543="Baja",S543="Leve")),"Bajo",IF(OR(AND(P543="Muy baja",S543="Moderado"),AND(P543="Baja",S543="Menor"),AND(P543="Baja",S543="Moderado"),AND(P543="Media",S543="Leve"),AND(P543="Media",S543="Menor"),AND(P543="Media",S543="Moderado"),AND(P543="Alta",S543="Leve"),AND(P543="Alta",S543="Menor")),"Moderado",IF(OR(AND(P543="Muy Baja",S543="Mayor"),AND(P543="Baja",S543="Mayor"),AND(P543="Media",S543="Mayor"),AND(P543="Alta",S543="Moderado"),AND(P543="Alta",S543="Mayor"),AND(P543="Muy Alta",S543="Leve"),AND(P543="Muy Alta",S543="Menor"),AND(P543="Muy Alta",S543="Moderado"),AND(P543="Muy Alta",S543="Mayor")),"Alto",IF(OR(AND(P543="Muy Baja",S543="Catastrófico"),AND(P543="Baja",S543="Catastrófico"),AND(P543="Media",S543="Catastrófico"),AND(P543="Alta",S543="Catastrófico"),AND(P543="Muy Alta",S543="Catastrófico")),"Extremo",""))))</f>
        <v>Bajo</v>
      </c>
      <c r="V543" s="136" t="s">
        <v>91</v>
      </c>
      <c r="W543" s="116" t="s">
        <v>2415</v>
      </c>
      <c r="X543" s="117" t="s">
        <v>2416</v>
      </c>
      <c r="Y543" s="119" t="s">
        <v>2417</v>
      </c>
      <c r="Z543" s="119" t="s">
        <v>1426</v>
      </c>
      <c r="AA543" s="120" t="str">
        <f t="shared" si="454"/>
        <v>Probabilidad</v>
      </c>
      <c r="AB543" s="121" t="s">
        <v>727</v>
      </c>
      <c r="AC543" s="121" t="s">
        <v>728</v>
      </c>
      <c r="AD543" s="122" t="str">
        <f t="shared" si="452"/>
        <v>40%</v>
      </c>
      <c r="AE543" s="121" t="s">
        <v>729</v>
      </c>
      <c r="AF543" s="121" t="s">
        <v>730</v>
      </c>
      <c r="AG543" s="121" t="s">
        <v>731</v>
      </c>
      <c r="AH543" s="123">
        <f>IFERROR(IF(AA543="Probabilidad",(Q543-(+Q543*AD543)),IF(AA543="Impacto",Q543,"")),"")</f>
        <v>0.12</v>
      </c>
      <c r="AI543" s="122">
        <f t="shared" si="453"/>
        <v>0.12</v>
      </c>
      <c r="AJ543" s="387" t="str">
        <f t="shared" ref="AJ543" si="745">IFERROR(IF(AK543="","",IF(AK543&lt;=0.2,"Muy Baja",IF(AK543&lt;=0.4,"Baja",IF(AK543&lt;=0.6,"Media",IF(AK543&lt;=0.8,"Alta","Muy Alta"))))),"")</f>
        <v>Muy Baja</v>
      </c>
      <c r="AK543" s="388">
        <f t="shared" ref="AK543" si="746">IFERROR(LOOKUP(MAX(AI543:AI549)+1,(AI543:AI549)),"")</f>
        <v>2.1167999999999999E-2</v>
      </c>
      <c r="AL543" s="124">
        <f>IFERROR(IF(AA543="Impacto",(T543-(+T543*AD543)),IF(AA543="Probabilidad",T543,"")),"")</f>
        <v>0.4</v>
      </c>
      <c r="AM543" s="389" t="str">
        <f t="shared" ref="AM543" si="747">IFERROR(IF(AN543="","",IF(AN543&lt;=0.2,"Leve",IF(AN543&lt;=0.4,"Menor",IF(AN543&lt;=0.6,"Moderado",IF(AN543&lt;=0.8,"Mayor","Catastrófico"))))),"")</f>
        <v>Menor</v>
      </c>
      <c r="AN543" s="388">
        <f t="shared" ref="AN543" si="748">IFERROR(LOOKUP(MAX(AL543:AL549)+1,(AL543:AL549)),"")</f>
        <v>0.30000000000000004</v>
      </c>
      <c r="AO543" s="384" t="str">
        <f t="shared" ref="AO543" si="749">IFERROR(IF(OR(AND(AJ543="Muy Baja",AM543="Leve"),AND(AJ543="Muy Baja",AM543="Menor"),AND(AJ543="Baja",AM543="Leve")),"Bajo",IF(OR(AND(AJ543="Muy baja",AM543="Moderado"),AND(AJ543="Baja",AM543="Menor"),AND(AJ543="Baja",AM543="Moderado"),AND(AJ543="Media",AM543="Leve"),AND(AJ543="Media",AM543="Menor"),AND(AJ543="Media",AM543="Moderado"),AND(AJ543="Alta",AM543="Leve"),AND(AJ543="Alta",AM543="Menor")),"Moderado",IF(OR(AND(AJ543="Muy Baja",AM543="Mayor"),AND(AJ543="Baja",AM543="Mayor"),AND(AJ543="Media",AM543="Mayor"),AND(AJ543="Alta",AM543="Moderado"),AND(AJ543="Alta",AM543="Mayor"),AND(AJ543="Muy Alta",AM543="Leve"),AND(AJ543="Muy Alta",AM543="Menor"),AND(AJ543="Muy Alta",AM543="Moderado"),AND(AJ543="Muy Alta",AM543="Mayor")),"Alto",IF(OR(AND(AJ543="Muy Baja",AM543="Catastrófico"),AND(AJ543="Baja",AM543="Catastrófico"),AND(AJ543="Media",AM543="Catastrófico"),AND(AJ543="Alta",AM543="Catastrófico"),AND(AJ543="Muy Alta",AM543="Catastrófico")),"Extremo","")))),"")</f>
        <v>Bajo</v>
      </c>
      <c r="AP543" s="367" t="s">
        <v>821</v>
      </c>
      <c r="AQ543" s="120" t="s">
        <v>105</v>
      </c>
      <c r="AR543" s="134" t="s">
        <v>94</v>
      </c>
      <c r="AS543" s="134" t="s">
        <v>94</v>
      </c>
      <c r="AT543" s="134" t="s">
        <v>94</v>
      </c>
      <c r="AU543" s="134" t="s">
        <v>94</v>
      </c>
      <c r="AV543" s="370" t="s">
        <v>2418</v>
      </c>
      <c r="AW543" s="142" t="s">
        <v>91</v>
      </c>
      <c r="AX543" s="253" t="s">
        <v>2867</v>
      </c>
      <c r="AY543" s="255" t="s">
        <v>3762</v>
      </c>
      <c r="AZ543" s="255" t="s">
        <v>3763</v>
      </c>
      <c r="BA543" s="143" t="s">
        <v>105</v>
      </c>
      <c r="BB543" s="128"/>
      <c r="BC543" s="128"/>
      <c r="BD543" s="128"/>
      <c r="BE543" s="373" t="s">
        <v>2891</v>
      </c>
      <c r="BF543" s="374"/>
      <c r="BG543" s="374"/>
      <c r="BH543" s="131"/>
      <c r="BI543" s="90"/>
      <c r="BJ543" s="90"/>
      <c r="BK543" s="90"/>
      <c r="BL543" s="90"/>
      <c r="BM543" s="90"/>
      <c r="BN543" s="90"/>
      <c r="BO543" s="90"/>
      <c r="BP543" s="90"/>
      <c r="BQ543" s="90"/>
      <c r="BR543" s="90"/>
      <c r="BS543" s="90"/>
      <c r="BT543" s="90"/>
      <c r="BU543" s="90"/>
      <c r="BV543" s="90"/>
      <c r="BW543" s="90"/>
      <c r="BX543" s="90"/>
      <c r="BY543" s="90"/>
      <c r="BZ543" s="90"/>
      <c r="CA543" s="90"/>
      <c r="CB543" s="90"/>
      <c r="CC543" s="90"/>
      <c r="CD543" s="90"/>
      <c r="CE543" s="90"/>
      <c r="CF543" s="90"/>
      <c r="CG543" s="90"/>
      <c r="CH543" s="90"/>
      <c r="CI543" s="90"/>
      <c r="CJ543" s="90"/>
      <c r="CK543" s="90"/>
      <c r="CL543" s="90"/>
      <c r="CM543" s="90"/>
      <c r="CN543" s="90"/>
      <c r="CO543" s="90"/>
      <c r="CP543" s="90"/>
      <c r="CQ543" s="90"/>
      <c r="CR543" s="90"/>
      <c r="CS543" s="90"/>
      <c r="CT543" s="90"/>
      <c r="CU543" s="90"/>
      <c r="CV543" s="90"/>
      <c r="CW543" s="90"/>
      <c r="CX543" s="90"/>
      <c r="CY543" s="90"/>
      <c r="CZ543" s="90"/>
      <c r="DA543" s="90"/>
      <c r="DB543" s="90"/>
      <c r="DC543" s="90"/>
      <c r="DD543" s="90"/>
      <c r="DE543" s="90"/>
      <c r="DF543" s="90"/>
      <c r="DG543" s="90"/>
      <c r="DH543" s="90"/>
      <c r="DI543" s="90"/>
      <c r="DJ543" s="90"/>
      <c r="DK543" s="90"/>
      <c r="DL543" s="90"/>
      <c r="DM543" s="90"/>
      <c r="DN543" s="90"/>
      <c r="DO543" s="90"/>
      <c r="DP543" s="90"/>
      <c r="DQ543" s="90"/>
      <c r="DR543" s="90"/>
      <c r="DS543" s="90"/>
      <c r="DT543" s="90"/>
      <c r="DU543" s="90"/>
      <c r="DV543" s="90"/>
      <c r="DW543" s="90"/>
      <c r="DX543" s="90"/>
      <c r="DY543" s="90"/>
      <c r="DZ543" s="90"/>
      <c r="EA543" s="90"/>
      <c r="EB543" s="90"/>
      <c r="EC543" s="90"/>
      <c r="ED543" s="90"/>
      <c r="EE543" s="90"/>
      <c r="EF543" s="90"/>
      <c r="EG543" s="90"/>
      <c r="EH543" s="90"/>
      <c r="EI543" s="90"/>
      <c r="EJ543" s="90"/>
      <c r="EK543" s="90"/>
      <c r="EL543" s="90"/>
      <c r="EM543" s="90"/>
      <c r="EN543" s="90"/>
      <c r="EO543" s="90"/>
      <c r="EP543" s="90"/>
      <c r="EQ543" s="90"/>
      <c r="ER543" s="90"/>
      <c r="ES543" s="90"/>
      <c r="ET543" s="90"/>
      <c r="EU543" s="90"/>
      <c r="EV543" s="90"/>
      <c r="EW543" s="90"/>
      <c r="EX543" s="90"/>
      <c r="EY543" s="90"/>
      <c r="EZ543" s="90"/>
      <c r="FA543" s="90"/>
      <c r="FB543" s="90"/>
      <c r="FC543" s="90"/>
      <c r="FD543" s="90"/>
      <c r="FE543" s="90"/>
      <c r="FF543" s="90"/>
      <c r="FG543" s="90"/>
      <c r="FH543" s="90"/>
      <c r="FI543" s="90"/>
      <c r="FJ543" s="90"/>
      <c r="FK543" s="90"/>
      <c r="FL543" s="90"/>
      <c r="FM543" s="90"/>
      <c r="FN543" s="90"/>
      <c r="FO543" s="90"/>
      <c r="FP543" s="90"/>
      <c r="FQ543" s="90"/>
      <c r="FR543" s="90"/>
      <c r="FS543" s="90"/>
      <c r="FT543" s="90"/>
      <c r="FU543" s="90"/>
      <c r="FV543" s="90"/>
      <c r="FW543" s="90"/>
      <c r="FX543" s="90"/>
      <c r="FY543" s="90"/>
      <c r="FZ543" s="90"/>
      <c r="GA543" s="90"/>
      <c r="GB543" s="90"/>
      <c r="GC543" s="90"/>
      <c r="GD543" s="90"/>
      <c r="GE543" s="90"/>
      <c r="GF543" s="90"/>
      <c r="GG543" s="90"/>
      <c r="GH543" s="90"/>
      <c r="GI543" s="90"/>
      <c r="GJ543" s="90"/>
      <c r="GK543" s="90"/>
      <c r="GL543" s="90"/>
      <c r="GM543" s="90"/>
      <c r="GN543" s="90"/>
      <c r="GO543" s="90"/>
      <c r="GP543" s="90"/>
      <c r="GQ543" s="90"/>
      <c r="GR543" s="90"/>
      <c r="GS543" s="90"/>
      <c r="GT543" s="90"/>
      <c r="GU543" s="90"/>
      <c r="GV543" s="90"/>
      <c r="GW543" s="90"/>
      <c r="GX543" s="90"/>
      <c r="GY543" s="90"/>
      <c r="GZ543" s="90"/>
      <c r="HA543" s="90"/>
      <c r="HB543" s="90"/>
      <c r="HC543" s="90"/>
      <c r="HD543" s="90"/>
      <c r="HE543" s="90"/>
      <c r="HF543" s="90"/>
      <c r="HG543" s="90"/>
      <c r="HH543" s="90"/>
      <c r="HI543" s="90"/>
      <c r="HJ543" s="90"/>
      <c r="HK543" s="90"/>
      <c r="HL543" s="90"/>
      <c r="HM543" s="90"/>
      <c r="HN543" s="90"/>
      <c r="HO543" s="90"/>
      <c r="HP543" s="90"/>
      <c r="HQ543" s="90"/>
      <c r="HR543" s="90"/>
      <c r="HS543" s="90"/>
      <c r="HT543" s="90"/>
      <c r="HU543" s="90"/>
      <c r="HV543" s="90"/>
      <c r="HW543" s="90"/>
      <c r="HX543" s="90"/>
      <c r="HY543" s="90"/>
      <c r="HZ543" s="90"/>
      <c r="IA543" s="90"/>
      <c r="IB543" s="90"/>
      <c r="IC543" s="90"/>
      <c r="ID543" s="90"/>
      <c r="IE543" s="90"/>
      <c r="IF543" s="90"/>
      <c r="IG543" s="90"/>
      <c r="IH543" s="90"/>
      <c r="II543" s="90"/>
      <c r="IJ543" s="90"/>
      <c r="IK543" s="90"/>
      <c r="IL543" s="90"/>
      <c r="IM543" s="90"/>
      <c r="IN543" s="90"/>
      <c r="IO543" s="90"/>
      <c r="IP543" s="90"/>
      <c r="IQ543" s="90"/>
      <c r="IR543" s="90"/>
      <c r="IS543" s="90"/>
      <c r="IT543" s="90"/>
      <c r="IU543" s="90"/>
      <c r="IV543" s="90"/>
      <c r="IW543" s="90"/>
      <c r="IX543" s="90"/>
      <c r="IY543" s="90"/>
      <c r="IZ543" s="90"/>
      <c r="JA543" s="90"/>
      <c r="JB543" s="90"/>
      <c r="JC543" s="90"/>
      <c r="JD543" s="90"/>
      <c r="JE543" s="90"/>
      <c r="JF543" s="90"/>
      <c r="JG543" s="90"/>
      <c r="JH543" s="90"/>
      <c r="JI543" s="90"/>
      <c r="JJ543" s="90"/>
      <c r="JK543" s="90"/>
      <c r="JL543" s="90"/>
      <c r="JM543" s="90"/>
      <c r="JN543" s="90"/>
      <c r="JO543" s="90"/>
      <c r="JP543" s="90"/>
      <c r="JQ543" s="90"/>
      <c r="JR543" s="90"/>
      <c r="JS543" s="90"/>
      <c r="JT543" s="90"/>
      <c r="JU543" s="90"/>
      <c r="JV543" s="90"/>
      <c r="JW543" s="90"/>
      <c r="JX543" s="90"/>
      <c r="JY543" s="90"/>
      <c r="JZ543" s="90"/>
      <c r="KA543" s="90"/>
      <c r="KB543" s="90"/>
      <c r="KC543" s="90"/>
      <c r="KD543" s="90"/>
      <c r="KE543" s="90"/>
      <c r="KF543" s="90"/>
      <c r="KG543" s="90"/>
      <c r="KH543" s="90"/>
      <c r="KI543" s="90"/>
      <c r="KJ543" s="90"/>
      <c r="KK543" s="90"/>
      <c r="KL543" s="90"/>
      <c r="KM543" s="90"/>
      <c r="KN543" s="90"/>
      <c r="KO543" s="90"/>
      <c r="KP543" s="90"/>
      <c r="KQ543" s="90"/>
      <c r="KR543" s="90"/>
      <c r="KS543" s="90"/>
      <c r="KT543" s="90"/>
      <c r="KU543" s="90"/>
      <c r="KV543" s="90"/>
      <c r="KW543" s="90"/>
      <c r="KX543" s="90"/>
      <c r="KY543" s="90"/>
      <c r="KZ543" s="90"/>
      <c r="LA543" s="90"/>
      <c r="LB543" s="90"/>
      <c r="LC543" s="90"/>
      <c r="LD543" s="90"/>
      <c r="LE543" s="90"/>
      <c r="LF543" s="90"/>
      <c r="LG543" s="90"/>
      <c r="LH543" s="90"/>
      <c r="LI543" s="90"/>
      <c r="LJ543" s="90"/>
      <c r="LK543" s="90"/>
      <c r="LL543" s="90"/>
      <c r="LM543" s="90"/>
      <c r="LN543" s="90"/>
      <c r="LO543" s="90"/>
      <c r="LP543" s="90"/>
      <c r="LQ543" s="90"/>
      <c r="LR543" s="90"/>
      <c r="LS543" s="90"/>
      <c r="LT543" s="90"/>
      <c r="LU543" s="90"/>
      <c r="LV543" s="90"/>
      <c r="LW543" s="90"/>
      <c r="LX543" s="90"/>
      <c r="LY543" s="90"/>
      <c r="LZ543" s="90"/>
      <c r="MA543" s="90"/>
      <c r="MB543" s="90"/>
      <c r="MC543" s="90"/>
      <c r="MD543" s="90"/>
      <c r="ME543" s="90"/>
      <c r="MF543" s="90"/>
      <c r="MG543" s="90"/>
      <c r="MH543" s="90"/>
      <c r="MI543" s="90"/>
      <c r="MJ543" s="90"/>
      <c r="MK543" s="90"/>
      <c r="ML543" s="90"/>
      <c r="MM543" s="90"/>
      <c r="MN543" s="90"/>
      <c r="MO543" s="90"/>
      <c r="MP543" s="90"/>
      <c r="MQ543" s="90"/>
      <c r="MR543" s="90"/>
      <c r="MS543" s="90"/>
      <c r="MT543" s="90"/>
      <c r="MU543" s="90"/>
      <c r="MV543" s="90"/>
      <c r="MW543" s="90"/>
      <c r="MX543" s="90"/>
      <c r="MY543" s="90"/>
      <c r="MZ543" s="90"/>
      <c r="NA543" s="90"/>
      <c r="NB543" s="90"/>
      <c r="NC543" s="90"/>
      <c r="ND543" s="90"/>
      <c r="NE543" s="90"/>
      <c r="NF543" s="90"/>
      <c r="NG543" s="90"/>
      <c r="NH543" s="90"/>
      <c r="NI543" s="90"/>
      <c r="NJ543" s="90"/>
      <c r="NK543" s="90"/>
      <c r="NL543" s="90"/>
      <c r="NM543" s="90"/>
      <c r="NN543" s="90"/>
      <c r="NO543" s="90"/>
      <c r="NP543" s="90"/>
      <c r="NQ543" s="90"/>
      <c r="NR543" s="90"/>
      <c r="NS543" s="90"/>
      <c r="NT543" s="90"/>
      <c r="NU543" s="90"/>
      <c r="NV543" s="90"/>
      <c r="NW543" s="90"/>
      <c r="NX543" s="90"/>
      <c r="NY543" s="90"/>
      <c r="NZ543" s="90"/>
      <c r="OA543" s="90"/>
      <c r="OB543" s="90"/>
      <c r="OC543" s="90"/>
      <c r="OD543" s="90"/>
      <c r="OE543" s="90"/>
      <c r="OF543" s="90"/>
      <c r="OG543" s="90"/>
      <c r="OH543" s="90"/>
      <c r="OI543" s="90"/>
      <c r="OJ543" s="90"/>
      <c r="OK543" s="90"/>
      <c r="OL543" s="90"/>
      <c r="OM543" s="90"/>
      <c r="ON543" s="90"/>
      <c r="OO543" s="90"/>
      <c r="OP543" s="90"/>
      <c r="OQ543" s="90"/>
      <c r="OR543" s="90"/>
      <c r="OS543" s="90"/>
      <c r="OT543" s="90"/>
      <c r="OU543" s="90"/>
      <c r="OV543" s="90"/>
      <c r="OW543" s="90"/>
      <c r="OX543" s="90"/>
      <c r="OY543" s="90"/>
      <c r="OZ543" s="90"/>
      <c r="PA543" s="90"/>
      <c r="PB543" s="90"/>
      <c r="PC543" s="90"/>
      <c r="PD543" s="90"/>
      <c r="PE543" s="90"/>
      <c r="PF543" s="90"/>
      <c r="PG543" s="90"/>
      <c r="PH543" s="90"/>
      <c r="PI543" s="90"/>
      <c r="PJ543" s="90"/>
      <c r="PK543" s="90"/>
      <c r="PL543" s="90"/>
      <c r="PM543" s="90"/>
      <c r="PN543" s="90"/>
      <c r="PO543" s="90"/>
      <c r="PP543" s="90"/>
      <c r="PQ543" s="90"/>
      <c r="PR543" s="90"/>
      <c r="PS543" s="90"/>
      <c r="PT543" s="90"/>
      <c r="PU543" s="90"/>
      <c r="PV543" s="90"/>
      <c r="PW543" s="90"/>
      <c r="PX543" s="90"/>
      <c r="PY543" s="90"/>
      <c r="PZ543" s="90"/>
      <c r="QA543" s="90"/>
      <c r="QB543" s="90"/>
      <c r="QC543" s="90"/>
      <c r="QD543" s="90"/>
      <c r="QE543" s="90"/>
      <c r="QF543" s="90"/>
      <c r="QG543" s="90"/>
      <c r="QH543" s="90"/>
      <c r="QI543" s="90"/>
      <c r="QJ543" s="90"/>
      <c r="QK543" s="90"/>
      <c r="QL543" s="90"/>
      <c r="QM543" s="90"/>
      <c r="QN543" s="90"/>
      <c r="QO543" s="90"/>
      <c r="QP543" s="90"/>
      <c r="QQ543" s="90"/>
      <c r="QR543" s="90"/>
      <c r="QS543" s="90"/>
      <c r="QT543" s="90"/>
      <c r="QU543" s="90"/>
      <c r="QV543" s="90"/>
      <c r="QW543" s="90"/>
      <c r="QX543" s="90"/>
      <c r="QY543" s="90"/>
      <c r="QZ543" s="90"/>
      <c r="RA543" s="90"/>
      <c r="RB543" s="90"/>
      <c r="RC543" s="90"/>
      <c r="RD543" s="90"/>
      <c r="RE543" s="90"/>
      <c r="RF543" s="90"/>
      <c r="RG543" s="90"/>
      <c r="RH543" s="90"/>
      <c r="RI543" s="90"/>
      <c r="RJ543" s="90"/>
      <c r="RK543" s="90"/>
      <c r="RL543" s="90"/>
      <c r="RM543" s="90"/>
      <c r="RN543" s="90"/>
      <c r="RO543" s="90"/>
      <c r="RP543" s="90"/>
      <c r="RQ543" s="90"/>
      <c r="RR543" s="90"/>
      <c r="RS543" s="90"/>
      <c r="RT543" s="90"/>
      <c r="RU543" s="90"/>
      <c r="RV543" s="90"/>
      <c r="RW543" s="90"/>
      <c r="RX543" s="90"/>
      <c r="RY543" s="90"/>
      <c r="RZ543" s="90"/>
      <c r="SA543" s="90"/>
      <c r="SB543" s="90"/>
      <c r="SC543" s="90"/>
      <c r="SD543" s="90"/>
      <c r="SE543" s="90"/>
      <c r="SF543" s="90"/>
      <c r="SG543" s="90"/>
      <c r="SH543" s="90"/>
      <c r="SI543" s="90"/>
      <c r="SJ543" s="90"/>
      <c r="SK543" s="90"/>
      <c r="SL543" s="90"/>
      <c r="SM543" s="90"/>
      <c r="SN543" s="90"/>
      <c r="SO543" s="90"/>
      <c r="SP543" s="90"/>
      <c r="SQ543" s="90"/>
      <c r="SR543" s="90"/>
      <c r="SS543" s="90"/>
      <c r="ST543" s="90"/>
      <c r="SU543" s="90"/>
      <c r="SV543" s="90"/>
      <c r="SW543" s="90"/>
      <c r="SX543" s="90"/>
      <c r="SY543" s="90"/>
      <c r="SZ543" s="90"/>
      <c r="TA543" s="90"/>
      <c r="TB543" s="90"/>
      <c r="TC543" s="90"/>
      <c r="TD543" s="90"/>
      <c r="TE543" s="90"/>
      <c r="TF543" s="90"/>
      <c r="TG543" s="90"/>
      <c r="TH543" s="90"/>
      <c r="TI543" s="90"/>
      <c r="TJ543" s="90"/>
      <c r="TK543" s="90"/>
      <c r="TL543" s="90"/>
      <c r="TM543" s="90"/>
      <c r="TN543" s="90"/>
      <c r="TO543" s="90"/>
      <c r="TP543" s="90"/>
      <c r="TQ543" s="90"/>
      <c r="TR543" s="90"/>
      <c r="TS543" s="90"/>
      <c r="TT543" s="90"/>
      <c r="TU543" s="90"/>
      <c r="TV543" s="90"/>
      <c r="TW543" s="90"/>
      <c r="TX543" s="90"/>
      <c r="TY543" s="90"/>
      <c r="TZ543" s="90"/>
      <c r="UA543" s="90"/>
      <c r="UB543" s="90"/>
      <c r="UC543" s="90"/>
      <c r="UD543" s="90"/>
      <c r="UE543" s="90"/>
      <c r="UF543" s="90"/>
      <c r="UG543" s="90"/>
      <c r="UH543" s="90"/>
      <c r="UI543" s="90"/>
      <c r="UJ543" s="90"/>
      <c r="UK543" s="90"/>
      <c r="UL543" s="90"/>
      <c r="UM543" s="90"/>
      <c r="UN543" s="90"/>
      <c r="UO543" s="90"/>
      <c r="UP543" s="90"/>
      <c r="UQ543" s="90"/>
      <c r="UR543" s="90"/>
      <c r="US543" s="90"/>
      <c r="UT543" s="90"/>
      <c r="UU543" s="90"/>
      <c r="UV543" s="90"/>
      <c r="UW543" s="90"/>
      <c r="UX543" s="90"/>
      <c r="UY543" s="90"/>
      <c r="UZ543" s="90"/>
      <c r="VA543" s="90"/>
      <c r="VB543" s="90"/>
      <c r="VC543" s="90"/>
      <c r="VD543" s="90"/>
      <c r="VE543" s="90"/>
      <c r="VF543" s="90"/>
      <c r="VG543" s="90"/>
      <c r="VH543" s="90"/>
      <c r="VI543" s="90"/>
      <c r="VJ543" s="90"/>
      <c r="VK543" s="90"/>
      <c r="VL543" s="90"/>
      <c r="VM543" s="90"/>
      <c r="VN543" s="90"/>
      <c r="VO543" s="90"/>
      <c r="VP543" s="90"/>
      <c r="VQ543" s="90"/>
      <c r="VR543" s="90"/>
      <c r="VS543" s="90"/>
      <c r="VT543" s="90"/>
      <c r="VU543" s="90"/>
      <c r="VV543" s="90"/>
      <c r="VW543" s="90"/>
      <c r="VX543" s="90"/>
      <c r="VY543" s="90"/>
      <c r="VZ543" s="90"/>
      <c r="WA543" s="90"/>
      <c r="WB543" s="90"/>
      <c r="WC543" s="90"/>
      <c r="WD543" s="90"/>
      <c r="WE543" s="90"/>
      <c r="WF543" s="90"/>
      <c r="WG543" s="90"/>
      <c r="WH543" s="90"/>
      <c r="WI543" s="90"/>
      <c r="WJ543" s="90"/>
      <c r="WK543" s="90"/>
      <c r="WL543" s="90"/>
      <c r="WM543" s="90"/>
      <c r="WN543" s="90"/>
      <c r="WO543" s="90"/>
      <c r="WP543" s="90"/>
      <c r="WQ543" s="90"/>
      <c r="WR543" s="90"/>
      <c r="WS543" s="90"/>
      <c r="WT543" s="90"/>
      <c r="WU543" s="90"/>
      <c r="WV543" s="90"/>
      <c r="WW543" s="90"/>
      <c r="WX543" s="90"/>
      <c r="WY543" s="90"/>
      <c r="WZ543" s="90"/>
      <c r="XA543" s="90"/>
      <c r="XB543" s="90"/>
      <c r="XC543" s="90"/>
      <c r="XD543" s="90"/>
      <c r="XE543" s="90"/>
      <c r="XF543" s="90"/>
      <c r="XG543" s="90"/>
      <c r="XH543" s="90"/>
      <c r="XI543" s="90"/>
      <c r="XJ543" s="90"/>
      <c r="XK543" s="90"/>
      <c r="XL543" s="90"/>
      <c r="XM543" s="90"/>
      <c r="XN543" s="90"/>
      <c r="XO543" s="90"/>
      <c r="XP543" s="90"/>
      <c r="XQ543" s="90"/>
      <c r="XR543" s="90"/>
      <c r="XS543" s="90"/>
      <c r="XT543" s="90"/>
      <c r="XU543" s="90"/>
      <c r="XV543" s="90"/>
      <c r="XW543" s="90"/>
      <c r="XX543" s="90"/>
      <c r="XY543" s="90"/>
      <c r="XZ543" s="90"/>
      <c r="YA543" s="90"/>
      <c r="YB543" s="90"/>
      <c r="YC543" s="90"/>
      <c r="YD543" s="90"/>
      <c r="YE543" s="90"/>
      <c r="YF543" s="90"/>
      <c r="YG543" s="90"/>
      <c r="YH543" s="90"/>
      <c r="YI543" s="90"/>
      <c r="YJ543" s="90"/>
      <c r="YK543" s="90"/>
      <c r="YL543" s="90"/>
      <c r="YM543" s="90"/>
      <c r="YN543" s="90"/>
      <c r="YO543" s="90"/>
      <c r="YP543" s="90"/>
      <c r="YQ543" s="90"/>
      <c r="YR543" s="90"/>
      <c r="YS543" s="90"/>
      <c r="YT543" s="90"/>
      <c r="YU543" s="90"/>
      <c r="YV543" s="90"/>
      <c r="YW543" s="90"/>
      <c r="YX543" s="90"/>
      <c r="YY543" s="90"/>
      <c r="YZ543" s="90"/>
      <c r="ZA543" s="90"/>
      <c r="ZB543" s="90"/>
      <c r="ZC543" s="90"/>
      <c r="ZD543" s="90"/>
      <c r="ZE543" s="90"/>
      <c r="ZF543" s="90"/>
      <c r="ZG543" s="90"/>
      <c r="ZH543" s="90"/>
      <c r="ZI543" s="90"/>
      <c r="ZJ543" s="90"/>
      <c r="ZK543" s="90"/>
      <c r="ZL543" s="90"/>
      <c r="ZM543" s="90"/>
      <c r="ZN543" s="90"/>
      <c r="ZO543" s="90"/>
      <c r="ZP543" s="90"/>
      <c r="ZQ543" s="90"/>
      <c r="ZR543" s="90"/>
      <c r="ZS543" s="90"/>
      <c r="ZT543" s="90"/>
      <c r="ZU543" s="90"/>
      <c r="ZV543" s="90"/>
      <c r="ZW543" s="90"/>
      <c r="ZX543" s="90"/>
      <c r="ZY543" s="90"/>
      <c r="ZZ543" s="90"/>
      <c r="AAA543" s="90"/>
      <c r="AAB543" s="90"/>
      <c r="AAC543" s="90"/>
      <c r="AAD543" s="90"/>
      <c r="AAE543" s="90"/>
      <c r="AAF543" s="90"/>
      <c r="AAG543" s="90"/>
      <c r="AAH543" s="90"/>
      <c r="AAI543" s="90"/>
      <c r="AAJ543" s="90"/>
      <c r="AAK543" s="90"/>
      <c r="AAL543" s="90"/>
      <c r="AAM543" s="90"/>
      <c r="AAN543" s="90"/>
      <c r="AAO543" s="90"/>
      <c r="AAP543" s="90"/>
      <c r="AAQ543" s="90"/>
      <c r="AAR543" s="90"/>
      <c r="AAS543" s="90"/>
      <c r="AAT543" s="90"/>
      <c r="AAU543" s="90"/>
      <c r="AAV543" s="90"/>
      <c r="AAW543" s="90"/>
      <c r="AAX543" s="90"/>
      <c r="AAY543" s="90"/>
      <c r="AAZ543" s="90"/>
      <c r="ABA543" s="90"/>
      <c r="ABB543" s="90"/>
      <c r="ABC543" s="90"/>
      <c r="ABD543" s="90"/>
      <c r="ABE543" s="90"/>
      <c r="ABF543" s="90"/>
      <c r="ABG543" s="90"/>
      <c r="ABH543" s="90"/>
      <c r="ABI543" s="90"/>
      <c r="ABJ543" s="90"/>
      <c r="ABK543" s="90"/>
      <c r="ABL543" s="90"/>
      <c r="ABM543" s="90"/>
      <c r="ABN543" s="90"/>
      <c r="ABO543" s="90"/>
      <c r="ABP543" s="90"/>
      <c r="ABQ543" s="90"/>
      <c r="ABR543" s="90"/>
      <c r="ABS543" s="90"/>
      <c r="ABT543" s="90"/>
      <c r="ABU543" s="90"/>
      <c r="ABV543" s="90"/>
      <c r="ABW543" s="90"/>
      <c r="ABX543" s="90"/>
      <c r="ABY543" s="90"/>
      <c r="ABZ543" s="90"/>
      <c r="ACA543" s="90"/>
      <c r="ACB543" s="90"/>
      <c r="ACC543" s="90"/>
      <c r="ACD543" s="90"/>
      <c r="ACE543" s="90"/>
      <c r="ACF543" s="90"/>
      <c r="ACG543" s="90"/>
      <c r="ACH543" s="90"/>
      <c r="ACI543" s="90"/>
      <c r="ACJ543" s="90"/>
      <c r="ACK543" s="90"/>
      <c r="ACL543" s="90"/>
      <c r="ACM543" s="90"/>
      <c r="ACN543" s="90"/>
      <c r="ACO543" s="90"/>
      <c r="ACP543" s="90"/>
      <c r="ACQ543" s="90"/>
      <c r="ACR543" s="90"/>
      <c r="ACS543" s="90"/>
      <c r="ACT543" s="90"/>
      <c r="ACU543" s="90"/>
      <c r="ACV543" s="90"/>
      <c r="ACW543" s="90"/>
      <c r="ACX543" s="90"/>
      <c r="ACY543" s="90"/>
      <c r="ACZ543" s="90"/>
      <c r="ADA543" s="90"/>
      <c r="ADB543" s="90"/>
      <c r="ADC543" s="90"/>
      <c r="ADD543" s="90"/>
      <c r="ADE543" s="90"/>
      <c r="ADF543" s="90"/>
      <c r="ADG543" s="90"/>
      <c r="ADH543" s="90"/>
      <c r="ADI543" s="90"/>
      <c r="ADJ543" s="90"/>
      <c r="ADK543" s="90"/>
      <c r="ADL543" s="90"/>
      <c r="ADM543" s="90"/>
      <c r="ADN543" s="90"/>
      <c r="ADO543" s="90"/>
      <c r="ADP543" s="90"/>
      <c r="ADQ543" s="90"/>
      <c r="ADR543" s="90"/>
      <c r="ADS543" s="90"/>
      <c r="ADT543" s="90"/>
      <c r="ADU543" s="90"/>
      <c r="ADV543" s="90"/>
      <c r="ADW543" s="90"/>
      <c r="ADX543" s="90"/>
      <c r="ADY543" s="90"/>
      <c r="ADZ543" s="90"/>
      <c r="AEA543" s="90"/>
      <c r="AEB543" s="90"/>
      <c r="AEC543" s="90"/>
      <c r="AED543" s="90"/>
      <c r="AEE543" s="90"/>
      <c r="AEF543" s="90"/>
      <c r="AEG543" s="90"/>
      <c r="AEH543" s="90"/>
      <c r="AEI543" s="90"/>
      <c r="AEJ543" s="90"/>
      <c r="AEK543" s="90"/>
      <c r="AEL543" s="90"/>
      <c r="AEM543" s="90"/>
      <c r="AEN543" s="90"/>
      <c r="AEO543" s="90"/>
      <c r="AEP543" s="90"/>
      <c r="AEQ543" s="90"/>
      <c r="AER543" s="90"/>
      <c r="AES543" s="90"/>
      <c r="AET543" s="90"/>
      <c r="AEU543" s="90"/>
      <c r="AEV543" s="90"/>
      <c r="AEW543" s="90"/>
      <c r="AEX543" s="90"/>
      <c r="AEY543" s="90"/>
      <c r="AEZ543" s="90"/>
      <c r="AFA543" s="90"/>
      <c r="AFB543" s="90"/>
      <c r="AFC543" s="90"/>
      <c r="AFD543" s="90"/>
      <c r="AFE543" s="90"/>
      <c r="AFF543" s="90"/>
      <c r="AFG543" s="90"/>
      <c r="AFH543" s="90"/>
      <c r="AFI543" s="90"/>
      <c r="AFJ543" s="90"/>
      <c r="AFK543" s="90"/>
      <c r="AFL543" s="90"/>
      <c r="AFM543" s="90"/>
      <c r="AFN543" s="90"/>
      <c r="AFO543" s="90"/>
      <c r="AFP543" s="90"/>
      <c r="AFQ543" s="90"/>
      <c r="AFR543" s="90"/>
      <c r="AFS543" s="90"/>
      <c r="AFT543" s="90"/>
      <c r="AFU543" s="90"/>
      <c r="AFV543" s="90"/>
      <c r="AFW543" s="90"/>
      <c r="AFX543" s="90"/>
      <c r="AFY543" s="90"/>
      <c r="AFZ543" s="90"/>
      <c r="AGA543" s="90"/>
      <c r="AGB543" s="90"/>
      <c r="AGC543" s="90"/>
      <c r="AGD543" s="90"/>
      <c r="AGE543" s="90"/>
      <c r="AGF543" s="90"/>
      <c r="AGG543" s="90"/>
      <c r="AGH543" s="90"/>
      <c r="AGI543" s="90"/>
      <c r="AGJ543" s="90"/>
      <c r="AGK543" s="90"/>
      <c r="AGL543" s="90"/>
      <c r="AGM543" s="90"/>
      <c r="AGN543" s="90"/>
      <c r="AGO543" s="90"/>
      <c r="AGP543" s="90"/>
      <c r="AGQ543" s="90"/>
      <c r="AGR543" s="90"/>
      <c r="AGS543" s="90"/>
      <c r="AGT543" s="90"/>
      <c r="AGU543" s="90"/>
      <c r="AGV543" s="90"/>
      <c r="AGW543" s="90"/>
      <c r="AGX543" s="90"/>
      <c r="AGY543" s="90"/>
      <c r="AGZ543" s="90"/>
      <c r="AHA543" s="90"/>
      <c r="AHB543" s="90"/>
      <c r="AHC543" s="90"/>
      <c r="AHD543" s="90"/>
      <c r="AHE543" s="90"/>
      <c r="AHF543" s="90"/>
      <c r="AHG543" s="90"/>
      <c r="AHH543" s="90"/>
      <c r="AHI543" s="90"/>
      <c r="AHJ543" s="90"/>
      <c r="AHK543" s="90"/>
      <c r="AHL543" s="90"/>
      <c r="AHM543" s="90"/>
      <c r="AHN543" s="90"/>
      <c r="AHO543" s="90"/>
      <c r="AHP543" s="90"/>
      <c r="AHQ543" s="90"/>
      <c r="AHR543" s="90"/>
      <c r="AHS543" s="90"/>
      <c r="AHT543" s="90"/>
      <c r="AHU543" s="90"/>
      <c r="AHV543" s="90"/>
      <c r="AHW543" s="90"/>
      <c r="AHX543" s="90"/>
      <c r="AHY543" s="90"/>
      <c r="AHZ543" s="90"/>
      <c r="AIA543" s="90"/>
      <c r="AIB543" s="90"/>
      <c r="AIC543" s="90"/>
      <c r="AID543" s="90"/>
      <c r="AIE543" s="90"/>
      <c r="AIF543" s="90"/>
      <c r="AIG543" s="90"/>
      <c r="AIH543" s="90"/>
      <c r="AII543" s="90"/>
      <c r="AIJ543" s="90"/>
      <c r="AIK543" s="90"/>
      <c r="AIL543" s="90"/>
      <c r="AIM543" s="90"/>
      <c r="AIN543" s="90"/>
      <c r="AIO543" s="90"/>
      <c r="AIP543" s="90"/>
      <c r="AIQ543" s="90"/>
      <c r="AIR543" s="90"/>
      <c r="AIS543" s="90"/>
      <c r="AIT543" s="90"/>
      <c r="AIU543" s="90"/>
      <c r="AIV543" s="90"/>
      <c r="AIW543" s="90"/>
      <c r="AIX543" s="90"/>
      <c r="AIY543" s="90"/>
      <c r="AIZ543" s="90"/>
      <c r="AJA543" s="90"/>
      <c r="AJB543" s="90"/>
      <c r="AJC543" s="90"/>
      <c r="AJD543" s="90"/>
      <c r="AJE543" s="90"/>
      <c r="AJF543" s="90"/>
      <c r="AJG543" s="90"/>
      <c r="AJH543" s="90"/>
      <c r="AJI543" s="90"/>
      <c r="AJJ543" s="90"/>
      <c r="AJK543" s="90"/>
      <c r="AJL543" s="90"/>
      <c r="AJM543" s="90"/>
      <c r="AJN543" s="90"/>
      <c r="AJO543" s="90"/>
      <c r="AJP543" s="90"/>
      <c r="AJQ543" s="90"/>
      <c r="AJR543" s="90"/>
      <c r="AJS543" s="90"/>
      <c r="AJT543" s="90"/>
      <c r="AJU543" s="90"/>
      <c r="AJV543" s="90"/>
      <c r="AJW543" s="90"/>
      <c r="AJX543" s="90"/>
      <c r="AJY543" s="90"/>
      <c r="AJZ543" s="90"/>
      <c r="AKA543" s="90"/>
      <c r="AKB543" s="90"/>
      <c r="AKC543" s="90"/>
      <c r="AKD543" s="90"/>
      <c r="AKE543" s="90"/>
      <c r="AKF543" s="90"/>
      <c r="AKG543" s="90"/>
      <c r="AKH543" s="90"/>
      <c r="AKI543" s="90"/>
      <c r="AKJ543" s="90"/>
      <c r="AKK543" s="90"/>
      <c r="AKL543" s="90"/>
      <c r="AKM543" s="90"/>
      <c r="AKN543" s="90"/>
      <c r="AKO543" s="90"/>
      <c r="AKP543" s="90"/>
      <c r="AKQ543" s="90"/>
      <c r="AKR543" s="90"/>
      <c r="AKS543" s="90"/>
      <c r="AKT543" s="90"/>
      <c r="AKU543" s="90"/>
      <c r="AKV543" s="90"/>
      <c r="AKW543" s="90"/>
      <c r="AKX543" s="90"/>
      <c r="AKY543" s="90"/>
      <c r="AKZ543" s="90"/>
      <c r="ALA543" s="90"/>
      <c r="ALB543" s="90"/>
      <c r="ALC543" s="90"/>
      <c r="ALD543" s="90"/>
      <c r="ALE543" s="90"/>
      <c r="ALF543" s="90"/>
      <c r="ALG543" s="90"/>
      <c r="ALH543" s="90"/>
      <c r="ALI543" s="90"/>
      <c r="ALJ543" s="90"/>
      <c r="ALK543" s="90"/>
      <c r="ALL543" s="90"/>
      <c r="ALM543" s="90"/>
      <c r="ALN543" s="90"/>
      <c r="ALO543" s="90"/>
      <c r="ALP543" s="90"/>
      <c r="ALQ543" s="90"/>
      <c r="ALR543" s="90"/>
      <c r="ALS543" s="90"/>
      <c r="ALT543" s="90"/>
      <c r="ALU543" s="90"/>
      <c r="ALV543" s="90"/>
      <c r="ALW543" s="90"/>
      <c r="ALX543" s="90"/>
      <c r="ALY543" s="90"/>
      <c r="ALZ543" s="90"/>
      <c r="AMA543" s="90"/>
      <c r="AMB543" s="90"/>
      <c r="AMC543" s="90"/>
      <c r="AMD543" s="90"/>
      <c r="AME543" s="90"/>
      <c r="AMF543" s="90"/>
      <c r="AMG543" s="90"/>
      <c r="AMH543" s="90"/>
    </row>
    <row r="544" spans="1:1023" ht="90" customHeight="1" x14ac:dyDescent="0.3">
      <c r="A544" s="430">
        <v>156</v>
      </c>
      <c r="B544" s="433" t="s">
        <v>712</v>
      </c>
      <c r="C544" s="367"/>
      <c r="D544" s="433" t="s">
        <v>1415</v>
      </c>
      <c r="E544" s="481" t="s">
        <v>1416</v>
      </c>
      <c r="F544" s="427"/>
      <c r="G544" s="367"/>
      <c r="H544" s="368"/>
      <c r="I544" s="369"/>
      <c r="J544" s="136" t="s">
        <v>735</v>
      </c>
      <c r="K544" s="115" t="s">
        <v>2419</v>
      </c>
      <c r="L544" s="369"/>
      <c r="M544" s="425"/>
      <c r="N544" s="398"/>
      <c r="O544" s="369"/>
      <c r="P544" s="391"/>
      <c r="Q544" s="385"/>
      <c r="R544" s="393"/>
      <c r="S544" s="394"/>
      <c r="T544" s="385"/>
      <c r="U544" s="404"/>
      <c r="V544" s="136" t="s">
        <v>112</v>
      </c>
      <c r="W544" s="116" t="s">
        <v>2420</v>
      </c>
      <c r="X544" s="117" t="s">
        <v>2421</v>
      </c>
      <c r="Y544" s="193" t="s">
        <v>2417</v>
      </c>
      <c r="Z544" s="119" t="s">
        <v>1426</v>
      </c>
      <c r="AA544" s="120" t="str">
        <f t="shared" si="454"/>
        <v>Probabilidad</v>
      </c>
      <c r="AB544" s="121" t="s">
        <v>727</v>
      </c>
      <c r="AC544" s="121" t="s">
        <v>728</v>
      </c>
      <c r="AD544" s="122" t="str">
        <f t="shared" si="452"/>
        <v>40%</v>
      </c>
      <c r="AE544" s="121" t="s">
        <v>729</v>
      </c>
      <c r="AF544" s="121" t="s">
        <v>730</v>
      </c>
      <c r="AG544" s="121" t="s">
        <v>731</v>
      </c>
      <c r="AH544" s="123">
        <f>IFERROR(IF(AND(AA543="Probabilidad",AA544="Probabilidad"),(AI543-(+AI543*AD544)),IF(AND(AA544="Probabilidad",AA543="Impacto"),(AI543-(+AI543*AD544)),IF(AA544="Impacto",AI543,""))),"")</f>
        <v>7.1999999999999995E-2</v>
      </c>
      <c r="AI544" s="122">
        <f t="shared" si="453"/>
        <v>7.1999999999999995E-2</v>
      </c>
      <c r="AJ544" s="387"/>
      <c r="AK544" s="388"/>
      <c r="AL544" s="124">
        <f t="shared" ref="AL544:AL549" si="750">IFERROR(IF(AND(AA543="Impacto",AA544="Impacto"),(AL543-(+AL543*AD544)),IF(AND(AA544="Impacto",AA543="Probabilidad"),(AL543-(+AL543*AD544)),IF(AA544="Probabilidad",AL543,""))),"")</f>
        <v>0.4</v>
      </c>
      <c r="AM544" s="389"/>
      <c r="AN544" s="388"/>
      <c r="AO544" s="384"/>
      <c r="AP544" s="367"/>
      <c r="AQ544" s="120" t="s">
        <v>118</v>
      </c>
      <c r="AR544" s="134" t="s">
        <v>94</v>
      </c>
      <c r="AS544" s="134" t="s">
        <v>94</v>
      </c>
      <c r="AT544" s="134" t="s">
        <v>94</v>
      </c>
      <c r="AU544" s="134" t="s">
        <v>94</v>
      </c>
      <c r="AV544" s="371"/>
      <c r="AW544" s="142" t="s">
        <v>112</v>
      </c>
      <c r="AX544" s="253" t="s">
        <v>2867</v>
      </c>
      <c r="AY544" s="255" t="s">
        <v>3764</v>
      </c>
      <c r="AZ544" s="255" t="s">
        <v>3765</v>
      </c>
      <c r="BA544" s="143" t="s">
        <v>118</v>
      </c>
      <c r="BB544" s="128"/>
      <c r="BC544" s="128"/>
      <c r="BD544" s="128"/>
      <c r="BE544" s="373"/>
      <c r="BF544" s="374"/>
      <c r="BG544" s="374"/>
      <c r="BH544" s="131"/>
    </row>
    <row r="545" spans="1:1022" ht="67.5" customHeight="1" x14ac:dyDescent="0.3">
      <c r="A545" s="430">
        <v>156</v>
      </c>
      <c r="B545" s="433" t="s">
        <v>712</v>
      </c>
      <c r="C545" s="367"/>
      <c r="D545" s="433" t="s">
        <v>1415</v>
      </c>
      <c r="E545" s="481" t="s">
        <v>1416</v>
      </c>
      <c r="F545" s="427"/>
      <c r="G545" s="367"/>
      <c r="H545" s="368"/>
      <c r="I545" s="369"/>
      <c r="J545" s="136" t="s">
        <v>741</v>
      </c>
      <c r="K545" s="115" t="s">
        <v>2422</v>
      </c>
      <c r="L545" s="369"/>
      <c r="M545" s="425"/>
      <c r="N545" s="398"/>
      <c r="O545" s="369"/>
      <c r="P545" s="391"/>
      <c r="Q545" s="385"/>
      <c r="R545" s="393"/>
      <c r="S545" s="394"/>
      <c r="T545" s="385"/>
      <c r="U545" s="404"/>
      <c r="V545" s="136" t="s">
        <v>124</v>
      </c>
      <c r="W545" s="116" t="s">
        <v>2423</v>
      </c>
      <c r="X545" s="117" t="s">
        <v>2424</v>
      </c>
      <c r="Y545" s="119" t="s">
        <v>2417</v>
      </c>
      <c r="Z545" s="119" t="s">
        <v>1426</v>
      </c>
      <c r="AA545" s="120" t="str">
        <f t="shared" si="454"/>
        <v>Probabilidad</v>
      </c>
      <c r="AB545" s="121" t="s">
        <v>740</v>
      </c>
      <c r="AC545" s="121" t="s">
        <v>728</v>
      </c>
      <c r="AD545" s="122" t="str">
        <f t="shared" si="452"/>
        <v>30%</v>
      </c>
      <c r="AE545" s="121" t="s">
        <v>954</v>
      </c>
      <c r="AF545" s="121" t="s">
        <v>730</v>
      </c>
      <c r="AG545" s="121" t="s">
        <v>731</v>
      </c>
      <c r="AH545" s="123">
        <f t="shared" ref="AH545:AH549" si="751">IFERROR(IF(AND(AA544="Probabilidad",AA545="Probabilidad"),(AI544-(+AI544*AD545)),IF(AND(AA545="Probabilidad",AA544="Impacto"),(AI544-(+AI544*AD545)),IF(AA545="Impacto",AI544,""))),"")</f>
        <v>5.04E-2</v>
      </c>
      <c r="AI545" s="122">
        <f t="shared" si="453"/>
        <v>5.04E-2</v>
      </c>
      <c r="AJ545" s="387"/>
      <c r="AK545" s="388"/>
      <c r="AL545" s="124">
        <f t="shared" si="750"/>
        <v>0.4</v>
      </c>
      <c r="AM545" s="389"/>
      <c r="AN545" s="388"/>
      <c r="AO545" s="384"/>
      <c r="AP545" s="367"/>
      <c r="AQ545" s="120" t="s">
        <v>128</v>
      </c>
      <c r="AR545" s="134" t="s">
        <v>94</v>
      </c>
      <c r="AS545" s="134" t="s">
        <v>94</v>
      </c>
      <c r="AT545" s="134" t="s">
        <v>94</v>
      </c>
      <c r="AU545" s="134" t="s">
        <v>94</v>
      </c>
      <c r="AV545" s="371"/>
      <c r="AW545" s="142" t="s">
        <v>124</v>
      </c>
      <c r="AX545" s="253" t="s">
        <v>2867</v>
      </c>
      <c r="AY545" s="255" t="s">
        <v>3766</v>
      </c>
      <c r="AZ545" s="255" t="s">
        <v>3763</v>
      </c>
      <c r="BA545" s="143" t="s">
        <v>128</v>
      </c>
      <c r="BB545" s="128"/>
      <c r="BC545" s="128"/>
      <c r="BD545" s="128"/>
      <c r="BE545" s="373"/>
      <c r="BF545" s="374"/>
      <c r="BG545" s="374"/>
      <c r="BH545" s="131"/>
    </row>
    <row r="546" spans="1:1022" ht="77.25" customHeight="1" x14ac:dyDescent="0.3">
      <c r="A546" s="430">
        <v>156</v>
      </c>
      <c r="B546" s="433" t="s">
        <v>712</v>
      </c>
      <c r="C546" s="367"/>
      <c r="D546" s="433" t="s">
        <v>1415</v>
      </c>
      <c r="E546" s="481" t="s">
        <v>1416</v>
      </c>
      <c r="F546" s="427"/>
      <c r="G546" s="367"/>
      <c r="H546" s="368"/>
      <c r="I546" s="369"/>
      <c r="J546" s="136" t="s">
        <v>749</v>
      </c>
      <c r="K546" s="115" t="s">
        <v>2425</v>
      </c>
      <c r="L546" s="369"/>
      <c r="M546" s="425"/>
      <c r="N546" s="398"/>
      <c r="O546" s="369"/>
      <c r="P546" s="391"/>
      <c r="Q546" s="385"/>
      <c r="R546" s="393"/>
      <c r="S546" s="394"/>
      <c r="T546" s="385"/>
      <c r="U546" s="404"/>
      <c r="V546" s="136" t="s">
        <v>131</v>
      </c>
      <c r="W546" s="116" t="s">
        <v>910</v>
      </c>
      <c r="X546" s="161" t="s">
        <v>911</v>
      </c>
      <c r="Y546" s="162" t="s">
        <v>912</v>
      </c>
      <c r="Z546" s="128" t="s">
        <v>913</v>
      </c>
      <c r="AA546" s="120" t="str">
        <f t="shared" si="454"/>
        <v>Impacto</v>
      </c>
      <c r="AB546" s="121" t="s">
        <v>808</v>
      </c>
      <c r="AC546" s="121" t="s">
        <v>728</v>
      </c>
      <c r="AD546" s="122" t="str">
        <f t="shared" si="452"/>
        <v>25%</v>
      </c>
      <c r="AE546" s="121" t="s">
        <v>729</v>
      </c>
      <c r="AF546" s="121" t="s">
        <v>730</v>
      </c>
      <c r="AG546" s="121" t="s">
        <v>731</v>
      </c>
      <c r="AH546" s="123">
        <f t="shared" si="751"/>
        <v>5.04E-2</v>
      </c>
      <c r="AI546" s="122">
        <f t="shared" si="453"/>
        <v>5.04E-2</v>
      </c>
      <c r="AJ546" s="387"/>
      <c r="AK546" s="388"/>
      <c r="AL546" s="124">
        <f t="shared" si="750"/>
        <v>0.30000000000000004</v>
      </c>
      <c r="AM546" s="389"/>
      <c r="AN546" s="388"/>
      <c r="AO546" s="384"/>
      <c r="AP546" s="367"/>
      <c r="AQ546" s="120" t="s">
        <v>136</v>
      </c>
      <c r="AR546" s="134" t="s">
        <v>94</v>
      </c>
      <c r="AS546" s="134" t="s">
        <v>94</v>
      </c>
      <c r="AT546" s="134" t="s">
        <v>94</v>
      </c>
      <c r="AU546" s="134" t="s">
        <v>94</v>
      </c>
      <c r="AV546" s="371"/>
      <c r="AW546" s="142" t="s">
        <v>131</v>
      </c>
      <c r="AX546" s="264" t="s">
        <v>2866</v>
      </c>
      <c r="AY546" s="265" t="s">
        <v>3338</v>
      </c>
      <c r="AZ546" s="265" t="s">
        <v>3307</v>
      </c>
      <c r="BA546" s="143" t="s">
        <v>136</v>
      </c>
      <c r="BB546" s="128"/>
      <c r="BC546" s="128"/>
      <c r="BD546" s="128"/>
      <c r="BE546" s="373"/>
      <c r="BF546" s="374"/>
      <c r="BG546" s="374"/>
      <c r="BH546" s="131"/>
    </row>
    <row r="547" spans="1:1022" ht="79.5" customHeight="1" x14ac:dyDescent="0.3">
      <c r="A547" s="430">
        <v>156</v>
      </c>
      <c r="B547" s="433" t="s">
        <v>712</v>
      </c>
      <c r="C547" s="367"/>
      <c r="D547" s="433" t="s">
        <v>1415</v>
      </c>
      <c r="E547" s="481" t="s">
        <v>1416</v>
      </c>
      <c r="F547" s="427"/>
      <c r="G547" s="367"/>
      <c r="H547" s="368"/>
      <c r="I547" s="369"/>
      <c r="J547" s="136" t="s">
        <v>756</v>
      </c>
      <c r="K547" s="115" t="s">
        <v>2426</v>
      </c>
      <c r="L547" s="369"/>
      <c r="M547" s="425"/>
      <c r="N547" s="398"/>
      <c r="O547" s="369"/>
      <c r="P547" s="391"/>
      <c r="Q547" s="385"/>
      <c r="R547" s="393"/>
      <c r="S547" s="394"/>
      <c r="T547" s="385"/>
      <c r="U547" s="404"/>
      <c r="V547" s="136" t="s">
        <v>139</v>
      </c>
      <c r="W547" s="116" t="s">
        <v>2427</v>
      </c>
      <c r="X547" s="117" t="s">
        <v>2428</v>
      </c>
      <c r="Y547" s="119" t="s">
        <v>2417</v>
      </c>
      <c r="Z547" s="119" t="s">
        <v>1426</v>
      </c>
      <c r="AA547" s="120" t="str">
        <f t="shared" si="454"/>
        <v>Probabilidad</v>
      </c>
      <c r="AB547" s="121" t="s">
        <v>740</v>
      </c>
      <c r="AC547" s="121" t="s">
        <v>728</v>
      </c>
      <c r="AD547" s="122" t="str">
        <f t="shared" si="452"/>
        <v>30%</v>
      </c>
      <c r="AE547" s="121" t="s">
        <v>729</v>
      </c>
      <c r="AF547" s="121" t="s">
        <v>730</v>
      </c>
      <c r="AG547" s="121" t="s">
        <v>731</v>
      </c>
      <c r="AH547" s="123">
        <f t="shared" si="751"/>
        <v>3.5279999999999999E-2</v>
      </c>
      <c r="AI547" s="122">
        <f t="shared" si="453"/>
        <v>3.5279999999999999E-2</v>
      </c>
      <c r="AJ547" s="387"/>
      <c r="AK547" s="388"/>
      <c r="AL547" s="124">
        <f t="shared" si="750"/>
        <v>0.30000000000000004</v>
      </c>
      <c r="AM547" s="389"/>
      <c r="AN547" s="388"/>
      <c r="AO547" s="384"/>
      <c r="AP547" s="367"/>
      <c r="AQ547" s="120" t="s">
        <v>145</v>
      </c>
      <c r="AR547" s="134" t="s">
        <v>94</v>
      </c>
      <c r="AS547" s="134" t="s">
        <v>94</v>
      </c>
      <c r="AT547" s="134" t="s">
        <v>94</v>
      </c>
      <c r="AU547" s="134" t="s">
        <v>94</v>
      </c>
      <c r="AV547" s="371"/>
      <c r="AW547" s="142" t="s">
        <v>139</v>
      </c>
      <c r="AX547" s="253" t="s">
        <v>2867</v>
      </c>
      <c r="AY547" s="255" t="s">
        <v>3767</v>
      </c>
      <c r="AZ547" s="255" t="s">
        <v>3768</v>
      </c>
      <c r="BA547" s="143" t="s">
        <v>145</v>
      </c>
      <c r="BB547" s="128"/>
      <c r="BC547" s="128"/>
      <c r="BD547" s="128"/>
      <c r="BE547" s="373"/>
      <c r="BF547" s="374"/>
      <c r="BG547" s="374"/>
      <c r="BH547" s="131"/>
    </row>
    <row r="548" spans="1:1022" ht="99" customHeight="1" x14ac:dyDescent="0.3">
      <c r="A548" s="430">
        <v>156</v>
      </c>
      <c r="B548" s="433" t="s">
        <v>712</v>
      </c>
      <c r="C548" s="367"/>
      <c r="D548" s="433" t="s">
        <v>1415</v>
      </c>
      <c r="E548" s="481" t="s">
        <v>1416</v>
      </c>
      <c r="F548" s="427"/>
      <c r="G548" s="367"/>
      <c r="H548" s="368"/>
      <c r="I548" s="369"/>
      <c r="J548" s="136" t="s">
        <v>757</v>
      </c>
      <c r="K548" s="115" t="s">
        <v>2429</v>
      </c>
      <c r="L548" s="369"/>
      <c r="M548" s="425"/>
      <c r="N548" s="398"/>
      <c r="O548" s="369"/>
      <c r="P548" s="391"/>
      <c r="Q548" s="385"/>
      <c r="R548" s="393"/>
      <c r="S548" s="394"/>
      <c r="T548" s="385"/>
      <c r="U548" s="404"/>
      <c r="V548" s="136" t="s">
        <v>150</v>
      </c>
      <c r="W548" s="116" t="s">
        <v>2430</v>
      </c>
      <c r="X548" s="117" t="s">
        <v>2431</v>
      </c>
      <c r="Y548" s="119" t="s">
        <v>94</v>
      </c>
      <c r="Z548" s="119" t="s">
        <v>1426</v>
      </c>
      <c r="AA548" s="120" t="str">
        <f t="shared" si="454"/>
        <v>Probabilidad</v>
      </c>
      <c r="AB548" s="121" t="s">
        <v>727</v>
      </c>
      <c r="AC548" s="121" t="s">
        <v>728</v>
      </c>
      <c r="AD548" s="122" t="str">
        <f t="shared" si="452"/>
        <v>40%</v>
      </c>
      <c r="AE548" s="121" t="s">
        <v>729</v>
      </c>
      <c r="AF548" s="121" t="s">
        <v>730</v>
      </c>
      <c r="AG548" s="121" t="s">
        <v>731</v>
      </c>
      <c r="AH548" s="123">
        <f t="shared" si="751"/>
        <v>2.1167999999999999E-2</v>
      </c>
      <c r="AI548" s="122">
        <f t="shared" si="453"/>
        <v>2.1167999999999999E-2</v>
      </c>
      <c r="AJ548" s="387"/>
      <c r="AK548" s="388"/>
      <c r="AL548" s="124">
        <f t="shared" si="750"/>
        <v>0.30000000000000004</v>
      </c>
      <c r="AM548" s="389"/>
      <c r="AN548" s="388"/>
      <c r="AO548" s="384"/>
      <c r="AP548" s="367"/>
      <c r="AQ548" s="120" t="s">
        <v>155</v>
      </c>
      <c r="AR548" s="134" t="s">
        <v>94</v>
      </c>
      <c r="AS548" s="134" t="s">
        <v>94</v>
      </c>
      <c r="AT548" s="134" t="s">
        <v>94</v>
      </c>
      <c r="AU548" s="134" t="s">
        <v>94</v>
      </c>
      <c r="AV548" s="371"/>
      <c r="AW548" s="142" t="s">
        <v>150</v>
      </c>
      <c r="AX548" s="253" t="s">
        <v>2867</v>
      </c>
      <c r="AY548" s="255" t="s">
        <v>3769</v>
      </c>
      <c r="AZ548" s="255" t="s">
        <v>3770</v>
      </c>
      <c r="BA548" s="143" t="s">
        <v>155</v>
      </c>
      <c r="BB548" s="128"/>
      <c r="BC548" s="128"/>
      <c r="BD548" s="128"/>
      <c r="BE548" s="373"/>
      <c r="BF548" s="374"/>
      <c r="BG548" s="374"/>
      <c r="BH548" s="131"/>
    </row>
    <row r="549" spans="1:1022" ht="23.1" customHeight="1" x14ac:dyDescent="0.3">
      <c r="A549" s="431">
        <v>156</v>
      </c>
      <c r="B549" s="434" t="s">
        <v>712</v>
      </c>
      <c r="C549" s="367"/>
      <c r="D549" s="434" t="s">
        <v>1415</v>
      </c>
      <c r="E549" s="481" t="s">
        <v>1416</v>
      </c>
      <c r="F549" s="427"/>
      <c r="G549" s="367"/>
      <c r="H549" s="368"/>
      <c r="I549" s="369"/>
      <c r="J549" s="136" t="s">
        <v>758</v>
      </c>
      <c r="K549" s="115"/>
      <c r="L549" s="369"/>
      <c r="M549" s="425"/>
      <c r="N549" s="398"/>
      <c r="O549" s="369"/>
      <c r="P549" s="392"/>
      <c r="Q549" s="385"/>
      <c r="R549" s="393"/>
      <c r="S549" s="394"/>
      <c r="T549" s="385"/>
      <c r="U549" s="405"/>
      <c r="V549" s="136" t="s">
        <v>161</v>
      </c>
      <c r="W549" s="116"/>
      <c r="X549" s="117"/>
      <c r="Y549" s="118"/>
      <c r="Z549" s="116"/>
      <c r="AA549" s="120" t="str">
        <f t="shared" si="454"/>
        <v/>
      </c>
      <c r="AB549" s="121"/>
      <c r="AC549" s="121"/>
      <c r="AD549" s="122" t="str">
        <f t="shared" si="452"/>
        <v/>
      </c>
      <c r="AE549" s="121"/>
      <c r="AF549" s="121"/>
      <c r="AG549" s="121"/>
      <c r="AH549" s="123" t="str">
        <f t="shared" si="751"/>
        <v/>
      </c>
      <c r="AI549" s="122" t="str">
        <f t="shared" si="453"/>
        <v/>
      </c>
      <c r="AJ549" s="387"/>
      <c r="AK549" s="388"/>
      <c r="AL549" s="124" t="str">
        <f t="shared" si="750"/>
        <v/>
      </c>
      <c r="AM549" s="389"/>
      <c r="AN549" s="388"/>
      <c r="AO549" s="384"/>
      <c r="AP549" s="367"/>
      <c r="AQ549" s="120" t="s">
        <v>162</v>
      </c>
      <c r="AR549" s="119"/>
      <c r="AS549" s="119"/>
      <c r="AT549" s="126"/>
      <c r="AU549" s="119"/>
      <c r="AV549" s="372"/>
      <c r="AW549" s="142" t="s">
        <v>161</v>
      </c>
      <c r="AX549" s="128"/>
      <c r="AY549" s="129"/>
      <c r="AZ549" s="130"/>
      <c r="BA549" s="143" t="s">
        <v>162</v>
      </c>
      <c r="BB549" s="128"/>
      <c r="BC549" s="128"/>
      <c r="BD549" s="128"/>
      <c r="BE549" s="373"/>
      <c r="BF549" s="374"/>
      <c r="BG549" s="374"/>
      <c r="BH549" s="131"/>
    </row>
    <row r="550" spans="1:1022" s="144" customFormat="1" ht="93" customHeight="1" x14ac:dyDescent="0.25">
      <c r="A550" s="517">
        <v>157</v>
      </c>
      <c r="B550" s="432" t="s">
        <v>712</v>
      </c>
      <c r="C550" s="367" t="s">
        <v>713</v>
      </c>
      <c r="D550" s="432" t="s">
        <v>1415</v>
      </c>
      <c r="E550" s="481" t="s">
        <v>2432</v>
      </c>
      <c r="F550" s="427" t="s">
        <v>2433</v>
      </c>
      <c r="G550" s="367" t="s">
        <v>2434</v>
      </c>
      <c r="H550" s="368" t="str">
        <f>IF(B550="Seguridad_Información","Posibilidad de "&amp;C550&amp;"con "&amp;M550&amp;" "&amp;"por"&amp;" "&amp;I550&amp;" "&amp;"debido a"&amp;" "&amp;L550,"Posibilidad de"&amp;" "&amp;M550&amp;" "&amp;"por"&amp;" "&amp;I550&amp;" debido a"&amp;" "&amp;L550)</f>
        <v>Posibilidad de Afectación Económica y Reputacional por inadecuado trámite y manejo en las reclamaciones de siniestros debido a que las áreas desconozcan el procedimiento o no entreguen la información necesaria para la formalización del reporte del siniestro</v>
      </c>
      <c r="I550" s="369" t="s">
        <v>2435</v>
      </c>
      <c r="J550" s="136" t="s">
        <v>717</v>
      </c>
      <c r="K550" s="115" t="s">
        <v>2436</v>
      </c>
      <c r="L550" s="369" t="s">
        <v>2437</v>
      </c>
      <c r="M550" s="369" t="s">
        <v>763</v>
      </c>
      <c r="N550" s="397" t="s">
        <v>2438</v>
      </c>
      <c r="O550" s="369" t="s">
        <v>848</v>
      </c>
      <c r="P550" s="390" t="str">
        <f>IF(OR($O550=[3]Tabla_Probabilidad!$D$30,$O550=[3]Tabla_Probabilidad!$D$32,$O550=[3]Tabla_Probabilidad!$J$32),"Muy Baja",IF(OR($O550=[3]Tabla_Probabilidad!$E$30,$O550=[3]Tabla_Probabilidad!$E$32,$O550=[3]Tabla_Probabilidad!$K$32),"Baja",IF(OR($O550=[3]Tabla_Probabilidad!$F$30,$O550=[3]Tabla_Probabilidad!$F$32,$O550=[3]Tabla_Probabilidad!$L$32),"Media",IF(OR($O550=[3]Tabla_Probabilidad!$G$30,$O550=[3]Tabla_Probabilidad!$G$32,$O550=[3]Tabla_Probabilidad!$M$32),"Alta",IF(OR($O550=[3]Tabla_Probabilidad!$H$30,$O550=[3]Tabla_Probabilidad!$H$32,$O550=[3]Tabla_Probabilidad!$N$32),"Muy Alta","")))))</f>
        <v>Muy Baja</v>
      </c>
      <c r="Q550" s="385">
        <f t="shared" ref="Q550" si="752">IF(P550="","",IF(P550="Muy Baja",0.2,IF(P550="Baja",0.4,IF(P550="Media",0.6,IF(P550="Alta",0.8,IF(P550="Muy Alta",1,))))))</f>
        <v>0.2</v>
      </c>
      <c r="R550" s="393" t="s">
        <v>849</v>
      </c>
      <c r="S550" s="394" t="str">
        <f>IF(OR($R550=[3]Tabla_Impacto!$D$24,$R550=[3]Tabla_Impacto!$D$27,$R550=[3]Tabla_Impacto!$J$24,$R550=[3]Tabla_Impacto!$P$26,$R550=[3]Tabla_Impacto!$V$26,$R550=[3]Tabla_Impacto!$AB$26),"Leve",IF(OR($R550=[3]Tabla_Impacto!$E$24,$R550=[3]Tabla_Impacto!$E$27,$R550=[3]Tabla_Impacto!$K$24,$R550=[3]Tabla_Impacto!$Q$26,$R550=[3]Tabla_Impacto!$W$26,$R550=[3]Tabla_Impacto!$AC$26),"Menor",IF(OR($R550=[3]Tabla_Impacto!$F$24,$R550=[3]Tabla_Impacto!$F$27,$R550=[3]Tabla_Impacto!$L$24,$R550=[3]Tabla_Impacto!$R$26,$R550=[3]Tabla_Impacto!$X$26,$R550=[3]Tabla_Impacto!$AD$26),"Moderado",IF(OR($R550=[3]Tabla_Impacto!$G$24,$R550=[3]Tabla_Impacto!$G$27,$R550=[3]Tabla_Impacto!$M$24,$R550=[3]Tabla_Impacto!$S$26,$R550=[3]Tabla_Impacto!$Y$26,$R550=[3]Tabla_Impacto!$AE$26),"Mayor",IF(OR($R550=[3]Tabla_Impacto!$H$24,$R550=[3]Tabla_Impacto!$H$27,$R550=[3]Tabla_Impacto!$N$24,$R550=[3]Tabla_Impacto!$T$26,$R550=[3]Tabla_Impacto!$Z$26,$R550=[3]Tabla_Impacto!$AF$26),"Catastrófico","")))))</f>
        <v>Menor</v>
      </c>
      <c r="T550" s="385">
        <f t="shared" ref="T550" si="753">IF(S550="","",IF(S550="Leve",0.2,IF(S550="Menor",0.4,IF(S550="Moderado",0.6,IF(S550="Mayor",0.8,IF(S550="Catastrófico",1,))))))</f>
        <v>0.4</v>
      </c>
      <c r="U550" s="386" t="str">
        <f t="shared" ref="U550" si="754">IF(OR(AND(P550="Muy Baja",S550="Leve"),AND(P550="Muy Baja",S550="Menor"),AND(P550="Baja",S550="Leve")),"Bajo",IF(OR(AND(P550="Muy baja",S550="Moderado"),AND(P550="Baja",S550="Menor"),AND(P550="Baja",S550="Moderado"),AND(P550="Media",S550="Leve"),AND(P550="Media",S550="Menor"),AND(P550="Media",S550="Moderado"),AND(P550="Alta",S550="Leve"),AND(P550="Alta",S550="Menor")),"Moderado",IF(OR(AND(P550="Muy Baja",S550="Mayor"),AND(P550="Baja",S550="Mayor"),AND(P550="Media",S550="Mayor"),AND(P550="Alta",S550="Moderado"),AND(P550="Alta",S550="Mayor"),AND(P550="Muy Alta",S550="Leve"),AND(P550="Muy Alta",S550="Menor"),AND(P550="Muy Alta",S550="Moderado"),AND(P550="Muy Alta",S550="Mayor")),"Alto",IF(OR(AND(P550="Muy Baja",S550="Catastrófico"),AND(P550="Baja",S550="Catastrófico"),AND(P550="Media",S550="Catastrófico"),AND(P550="Alta",S550="Catastrófico"),AND(P550="Muy Alta",S550="Catastrófico")),"Extremo",""))))</f>
        <v>Bajo</v>
      </c>
      <c r="V550" s="136" t="s">
        <v>91</v>
      </c>
      <c r="W550" s="116" t="s">
        <v>192</v>
      </c>
      <c r="X550" s="117" t="s">
        <v>2439</v>
      </c>
      <c r="Y550" s="118" t="s">
        <v>1117</v>
      </c>
      <c r="Z550" s="119" t="s">
        <v>1426</v>
      </c>
      <c r="AA550" s="120" t="str">
        <f t="shared" si="454"/>
        <v>Probabilidad</v>
      </c>
      <c r="AB550" s="121" t="s">
        <v>727</v>
      </c>
      <c r="AC550" s="121" t="s">
        <v>728</v>
      </c>
      <c r="AD550" s="122" t="str">
        <f t="shared" si="452"/>
        <v>40%</v>
      </c>
      <c r="AE550" s="121" t="s">
        <v>729</v>
      </c>
      <c r="AF550" s="121" t="s">
        <v>730</v>
      </c>
      <c r="AG550" s="121" t="s">
        <v>955</v>
      </c>
      <c r="AH550" s="123">
        <f>IFERROR(IF(AA550="Probabilidad",(Q550-(+Q550*AD550)),IF(AA550="Impacto",Q550,"")),"")</f>
        <v>0.12</v>
      </c>
      <c r="AI550" s="122">
        <f t="shared" si="453"/>
        <v>0.12</v>
      </c>
      <c r="AJ550" s="387" t="str">
        <f t="shared" ref="AJ550" si="755">IFERROR(IF(AK550="","",IF(AK550&lt;=0.2,"Muy Baja",IF(AK550&lt;=0.4,"Baja",IF(AK550&lt;=0.6,"Media",IF(AK550&lt;=0.8,"Alta","Muy Alta"))))),"")</f>
        <v>Muy Baja</v>
      </c>
      <c r="AK550" s="388">
        <f t="shared" ref="AK550" si="756">IFERROR(LOOKUP(MAX(AI550:AI556)+1,(AI550:AI556)),"")</f>
        <v>5.04E-2</v>
      </c>
      <c r="AL550" s="124">
        <f>IFERROR(IF(AA550="Impacto",(T550-(+T550*AD550)),IF(AA550="Probabilidad",T550,"")),"")</f>
        <v>0.4</v>
      </c>
      <c r="AM550" s="389" t="str">
        <f t="shared" ref="AM550" si="757">IFERROR(IF(AN550="","",IF(AN550&lt;=0.2,"Leve",IF(AN550&lt;=0.4,"Menor",IF(AN550&lt;=0.6,"Moderado",IF(AN550&lt;=0.8,"Mayor","Catastrófico"))))),"")</f>
        <v>Menor</v>
      </c>
      <c r="AN550" s="388">
        <f t="shared" ref="AN550" si="758">IFERROR(LOOKUP(MAX(AL550:AL556)+1,(AL550:AL556)),"")</f>
        <v>0.4</v>
      </c>
      <c r="AO550" s="384" t="str">
        <f t="shared" ref="AO550" si="759">IFERROR(IF(OR(AND(AJ550="Muy Baja",AM550="Leve"),AND(AJ550="Muy Baja",AM550="Menor"),AND(AJ550="Baja",AM550="Leve")),"Bajo",IF(OR(AND(AJ550="Muy baja",AM550="Moderado"),AND(AJ550="Baja",AM550="Menor"),AND(AJ550="Baja",AM550="Moderado"),AND(AJ550="Media",AM550="Leve"),AND(AJ550="Media",AM550="Menor"),AND(AJ550="Media",AM550="Moderado"),AND(AJ550="Alta",AM550="Leve"),AND(AJ550="Alta",AM550="Menor")),"Moderado",IF(OR(AND(AJ550="Muy Baja",AM550="Mayor"),AND(AJ550="Baja",AM550="Mayor"),AND(AJ550="Media",AM550="Mayor"),AND(AJ550="Alta",AM550="Moderado"),AND(AJ550="Alta",AM550="Mayor"),AND(AJ550="Muy Alta",AM550="Leve"),AND(AJ550="Muy Alta",AM550="Menor"),AND(AJ550="Muy Alta",AM550="Moderado"),AND(AJ550="Muy Alta",AM550="Mayor")),"Alto",IF(OR(AND(AJ550="Muy Baja",AM550="Catastrófico"),AND(AJ550="Baja",AM550="Catastrófico"),AND(AJ550="Media",AM550="Catastrófico"),AND(AJ550="Alta",AM550="Catastrófico"),AND(AJ550="Muy Alta",AM550="Catastrófico")),"Extremo","")))),"")</f>
        <v>Bajo</v>
      </c>
      <c r="AP550" s="367" t="s">
        <v>821</v>
      </c>
      <c r="AQ550" s="120" t="s">
        <v>105</v>
      </c>
      <c r="AR550" s="134" t="s">
        <v>94</v>
      </c>
      <c r="AS550" s="134" t="s">
        <v>94</v>
      </c>
      <c r="AT550" s="134" t="s">
        <v>94</v>
      </c>
      <c r="AU550" s="134" t="s">
        <v>94</v>
      </c>
      <c r="AV550" s="370" t="s">
        <v>2440</v>
      </c>
      <c r="AW550" s="142" t="s">
        <v>91</v>
      </c>
      <c r="AX550" s="253" t="s">
        <v>2866</v>
      </c>
      <c r="AY550" s="315" t="s">
        <v>3771</v>
      </c>
      <c r="AZ550" s="255" t="s">
        <v>3772</v>
      </c>
      <c r="BA550" s="143" t="s">
        <v>105</v>
      </c>
      <c r="BB550" s="128"/>
      <c r="BC550" s="128"/>
      <c r="BD550" s="128"/>
      <c r="BE550" s="373" t="s">
        <v>2891</v>
      </c>
      <c r="BF550" s="374"/>
      <c r="BG550" s="374"/>
      <c r="BH550" s="131"/>
      <c r="BI550" s="90"/>
      <c r="BJ550" s="90"/>
      <c r="BK550" s="90"/>
      <c r="BL550" s="90"/>
      <c r="BM550" s="90"/>
      <c r="BN550" s="90"/>
      <c r="BO550" s="90"/>
      <c r="BP550" s="90"/>
      <c r="BQ550" s="90"/>
      <c r="BR550" s="90"/>
      <c r="BS550" s="90"/>
      <c r="BT550" s="90"/>
      <c r="BU550" s="90"/>
      <c r="BV550" s="90"/>
      <c r="BW550" s="90"/>
      <c r="BX550" s="90"/>
      <c r="BY550" s="90"/>
      <c r="BZ550" s="90"/>
      <c r="CA550" s="90"/>
      <c r="CB550" s="90"/>
      <c r="CC550" s="90"/>
      <c r="CD550" s="90"/>
      <c r="CE550" s="90"/>
      <c r="CF550" s="90"/>
      <c r="CG550" s="90"/>
      <c r="CH550" s="90"/>
      <c r="CI550" s="90"/>
      <c r="CJ550" s="90"/>
      <c r="CK550" s="90"/>
      <c r="CL550" s="90"/>
      <c r="CM550" s="90"/>
      <c r="CN550" s="90"/>
      <c r="CO550" s="90"/>
      <c r="CP550" s="90"/>
      <c r="CQ550" s="90"/>
      <c r="CR550" s="90"/>
      <c r="CS550" s="90"/>
      <c r="CT550" s="90"/>
      <c r="CU550" s="90"/>
      <c r="CV550" s="90"/>
      <c r="CW550" s="90"/>
      <c r="CX550" s="90"/>
      <c r="CY550" s="90"/>
      <c r="CZ550" s="90"/>
      <c r="DA550" s="90"/>
      <c r="DB550" s="90"/>
      <c r="DC550" s="90"/>
      <c r="DD550" s="90"/>
      <c r="DE550" s="90"/>
      <c r="DF550" s="90"/>
      <c r="DG550" s="90"/>
      <c r="DH550" s="90"/>
      <c r="DI550" s="90"/>
      <c r="DJ550" s="90"/>
      <c r="DK550" s="90"/>
      <c r="DL550" s="90"/>
      <c r="DM550" s="90"/>
      <c r="DN550" s="90"/>
      <c r="DO550" s="90"/>
      <c r="DP550" s="90"/>
      <c r="DQ550" s="90"/>
      <c r="DR550" s="90"/>
      <c r="DS550" s="90"/>
      <c r="DT550" s="90"/>
      <c r="DU550" s="90"/>
      <c r="DV550" s="90"/>
      <c r="DW550" s="90"/>
      <c r="DX550" s="90"/>
      <c r="DY550" s="90"/>
      <c r="DZ550" s="90"/>
      <c r="EA550" s="90"/>
      <c r="EB550" s="90"/>
      <c r="EC550" s="90"/>
      <c r="ED550" s="90"/>
      <c r="EE550" s="90"/>
      <c r="EF550" s="90"/>
      <c r="EG550" s="90"/>
      <c r="EH550" s="90"/>
      <c r="EI550" s="90"/>
      <c r="EJ550" s="90"/>
      <c r="EK550" s="90"/>
      <c r="EL550" s="90"/>
      <c r="EM550" s="90"/>
      <c r="EN550" s="90"/>
      <c r="EO550" s="90"/>
      <c r="EP550" s="90"/>
      <c r="EQ550" s="90"/>
      <c r="ER550" s="90"/>
      <c r="ES550" s="90"/>
      <c r="ET550" s="90"/>
      <c r="EU550" s="90"/>
      <c r="EV550" s="90"/>
      <c r="EW550" s="90"/>
      <c r="EX550" s="90"/>
      <c r="EY550" s="90"/>
      <c r="EZ550" s="90"/>
      <c r="FA550" s="90"/>
      <c r="FB550" s="90"/>
      <c r="FC550" s="90"/>
      <c r="FD550" s="90"/>
      <c r="FE550" s="90"/>
      <c r="FF550" s="90"/>
      <c r="FG550" s="90"/>
      <c r="FH550" s="90"/>
      <c r="FI550" s="90"/>
      <c r="FJ550" s="90"/>
      <c r="FK550" s="90"/>
      <c r="FL550" s="90"/>
      <c r="FM550" s="90"/>
      <c r="FN550" s="90"/>
      <c r="FO550" s="90"/>
      <c r="FP550" s="90"/>
      <c r="FQ550" s="90"/>
      <c r="FR550" s="90"/>
      <c r="FS550" s="90"/>
      <c r="FT550" s="90"/>
      <c r="FU550" s="90"/>
      <c r="FV550" s="90"/>
      <c r="FW550" s="90"/>
      <c r="FX550" s="90"/>
      <c r="FY550" s="90"/>
      <c r="FZ550" s="90"/>
      <c r="GA550" s="90"/>
      <c r="GB550" s="90"/>
      <c r="GC550" s="90"/>
      <c r="GD550" s="90"/>
      <c r="GE550" s="90"/>
      <c r="GF550" s="90"/>
      <c r="GG550" s="90"/>
      <c r="GH550" s="90"/>
      <c r="GI550" s="90"/>
      <c r="GJ550" s="90"/>
      <c r="GK550" s="90"/>
      <c r="GL550" s="90"/>
      <c r="GM550" s="90"/>
      <c r="GN550" s="90"/>
      <c r="GO550" s="90"/>
      <c r="GP550" s="90"/>
      <c r="GQ550" s="90"/>
      <c r="GR550" s="90"/>
      <c r="GS550" s="90"/>
      <c r="GT550" s="90"/>
      <c r="GU550" s="90"/>
      <c r="GV550" s="90"/>
      <c r="GW550" s="90"/>
      <c r="GX550" s="90"/>
      <c r="GY550" s="90"/>
      <c r="GZ550" s="90"/>
      <c r="HA550" s="90"/>
      <c r="HB550" s="90"/>
      <c r="HC550" s="90"/>
      <c r="HD550" s="90"/>
      <c r="HE550" s="90"/>
      <c r="HF550" s="90"/>
      <c r="HG550" s="90"/>
      <c r="HH550" s="90"/>
      <c r="HI550" s="90"/>
      <c r="HJ550" s="90"/>
      <c r="HK550" s="90"/>
      <c r="HL550" s="90"/>
      <c r="HM550" s="90"/>
      <c r="HN550" s="90"/>
      <c r="HO550" s="90"/>
      <c r="HP550" s="90"/>
      <c r="HQ550" s="90"/>
      <c r="HR550" s="90"/>
      <c r="HS550" s="90"/>
      <c r="HT550" s="90"/>
      <c r="HU550" s="90"/>
      <c r="HV550" s="90"/>
      <c r="HW550" s="90"/>
      <c r="HX550" s="90"/>
      <c r="HY550" s="90"/>
      <c r="HZ550" s="90"/>
      <c r="IA550" s="90"/>
      <c r="IB550" s="90"/>
      <c r="IC550" s="90"/>
      <c r="ID550" s="90"/>
      <c r="IE550" s="90"/>
      <c r="IF550" s="90"/>
      <c r="IG550" s="90"/>
      <c r="IH550" s="90"/>
      <c r="II550" s="90"/>
      <c r="IJ550" s="90"/>
      <c r="IK550" s="90"/>
      <c r="IL550" s="90"/>
      <c r="IM550" s="90"/>
      <c r="IN550" s="90"/>
      <c r="IO550" s="90"/>
      <c r="IP550" s="90"/>
      <c r="IQ550" s="90"/>
      <c r="IR550" s="90"/>
      <c r="IS550" s="90"/>
      <c r="IT550" s="90"/>
      <c r="IU550" s="90"/>
      <c r="IV550" s="90"/>
      <c r="IW550" s="90"/>
      <c r="IX550" s="90"/>
      <c r="IY550" s="90"/>
      <c r="IZ550" s="90"/>
      <c r="JA550" s="90"/>
      <c r="JB550" s="90"/>
      <c r="JC550" s="90"/>
      <c r="JD550" s="90"/>
      <c r="JE550" s="90"/>
      <c r="JF550" s="90"/>
      <c r="JG550" s="90"/>
      <c r="JH550" s="90"/>
      <c r="JI550" s="90"/>
      <c r="JJ550" s="90"/>
      <c r="JK550" s="90"/>
      <c r="JL550" s="90"/>
      <c r="JM550" s="90"/>
      <c r="JN550" s="90"/>
      <c r="JO550" s="90"/>
      <c r="JP550" s="90"/>
      <c r="JQ550" s="90"/>
      <c r="JR550" s="90"/>
      <c r="JS550" s="90"/>
      <c r="JT550" s="90"/>
      <c r="JU550" s="90"/>
      <c r="JV550" s="90"/>
      <c r="JW550" s="90"/>
      <c r="JX550" s="90"/>
      <c r="JY550" s="90"/>
      <c r="JZ550" s="90"/>
      <c r="KA550" s="90"/>
      <c r="KB550" s="90"/>
      <c r="KC550" s="90"/>
      <c r="KD550" s="90"/>
      <c r="KE550" s="90"/>
      <c r="KF550" s="90"/>
      <c r="KG550" s="90"/>
      <c r="KH550" s="90"/>
      <c r="KI550" s="90"/>
      <c r="KJ550" s="90"/>
      <c r="KK550" s="90"/>
      <c r="KL550" s="90"/>
      <c r="KM550" s="90"/>
      <c r="KN550" s="90"/>
      <c r="KO550" s="90"/>
      <c r="KP550" s="90"/>
      <c r="KQ550" s="90"/>
      <c r="KR550" s="90"/>
      <c r="KS550" s="90"/>
      <c r="KT550" s="90"/>
      <c r="KU550" s="90"/>
      <c r="KV550" s="90"/>
      <c r="KW550" s="90"/>
      <c r="KX550" s="90"/>
      <c r="KY550" s="90"/>
      <c r="KZ550" s="90"/>
      <c r="LA550" s="90"/>
      <c r="LB550" s="90"/>
      <c r="LC550" s="90"/>
      <c r="LD550" s="90"/>
      <c r="LE550" s="90"/>
      <c r="LF550" s="90"/>
      <c r="LG550" s="90"/>
      <c r="LH550" s="90"/>
      <c r="LI550" s="90"/>
      <c r="LJ550" s="90"/>
      <c r="LK550" s="90"/>
      <c r="LL550" s="90"/>
      <c r="LM550" s="90"/>
      <c r="LN550" s="90"/>
      <c r="LO550" s="90"/>
      <c r="LP550" s="90"/>
      <c r="LQ550" s="90"/>
      <c r="LR550" s="90"/>
      <c r="LS550" s="90"/>
      <c r="LT550" s="90"/>
      <c r="LU550" s="90"/>
      <c r="LV550" s="90"/>
      <c r="LW550" s="90"/>
      <c r="LX550" s="90"/>
      <c r="LY550" s="90"/>
      <c r="LZ550" s="90"/>
      <c r="MA550" s="90"/>
      <c r="MB550" s="90"/>
      <c r="MC550" s="90"/>
      <c r="MD550" s="90"/>
      <c r="ME550" s="90"/>
      <c r="MF550" s="90"/>
      <c r="MG550" s="90"/>
      <c r="MH550" s="90"/>
      <c r="MI550" s="90"/>
      <c r="MJ550" s="90"/>
      <c r="MK550" s="90"/>
      <c r="ML550" s="90"/>
      <c r="MM550" s="90"/>
      <c r="MN550" s="90"/>
      <c r="MO550" s="90"/>
      <c r="MP550" s="90"/>
      <c r="MQ550" s="90"/>
      <c r="MR550" s="90"/>
      <c r="MS550" s="90"/>
      <c r="MT550" s="90"/>
      <c r="MU550" s="90"/>
      <c r="MV550" s="90"/>
      <c r="MW550" s="90"/>
      <c r="MX550" s="90"/>
      <c r="MY550" s="90"/>
      <c r="MZ550" s="90"/>
      <c r="NA550" s="90"/>
      <c r="NB550" s="90"/>
      <c r="NC550" s="90"/>
      <c r="ND550" s="90"/>
      <c r="NE550" s="90"/>
      <c r="NF550" s="90"/>
      <c r="NG550" s="90"/>
      <c r="NH550" s="90"/>
      <c r="NI550" s="90"/>
      <c r="NJ550" s="90"/>
      <c r="NK550" s="90"/>
      <c r="NL550" s="90"/>
      <c r="NM550" s="90"/>
      <c r="NN550" s="90"/>
      <c r="NO550" s="90"/>
      <c r="NP550" s="90"/>
      <c r="NQ550" s="90"/>
      <c r="NR550" s="90"/>
      <c r="NS550" s="90"/>
      <c r="NT550" s="90"/>
      <c r="NU550" s="90"/>
      <c r="NV550" s="90"/>
      <c r="NW550" s="90"/>
      <c r="NX550" s="90"/>
      <c r="NY550" s="90"/>
      <c r="NZ550" s="90"/>
      <c r="OA550" s="90"/>
      <c r="OB550" s="90"/>
      <c r="OC550" s="90"/>
      <c r="OD550" s="90"/>
      <c r="OE550" s="90"/>
      <c r="OF550" s="90"/>
      <c r="OG550" s="90"/>
      <c r="OH550" s="90"/>
      <c r="OI550" s="90"/>
      <c r="OJ550" s="90"/>
      <c r="OK550" s="90"/>
      <c r="OL550" s="90"/>
      <c r="OM550" s="90"/>
      <c r="ON550" s="90"/>
      <c r="OO550" s="90"/>
      <c r="OP550" s="90"/>
      <c r="OQ550" s="90"/>
      <c r="OR550" s="90"/>
      <c r="OS550" s="90"/>
      <c r="OT550" s="90"/>
      <c r="OU550" s="90"/>
      <c r="OV550" s="90"/>
      <c r="OW550" s="90"/>
      <c r="OX550" s="90"/>
      <c r="OY550" s="90"/>
      <c r="OZ550" s="90"/>
      <c r="PA550" s="90"/>
      <c r="PB550" s="90"/>
      <c r="PC550" s="90"/>
      <c r="PD550" s="90"/>
      <c r="PE550" s="90"/>
      <c r="PF550" s="90"/>
      <c r="PG550" s="90"/>
      <c r="PH550" s="90"/>
      <c r="PI550" s="90"/>
      <c r="PJ550" s="90"/>
      <c r="PK550" s="90"/>
      <c r="PL550" s="90"/>
      <c r="PM550" s="90"/>
      <c r="PN550" s="90"/>
      <c r="PO550" s="90"/>
      <c r="PP550" s="90"/>
      <c r="PQ550" s="90"/>
      <c r="PR550" s="90"/>
      <c r="PS550" s="90"/>
      <c r="PT550" s="90"/>
      <c r="PU550" s="90"/>
      <c r="PV550" s="90"/>
      <c r="PW550" s="90"/>
      <c r="PX550" s="90"/>
      <c r="PY550" s="90"/>
      <c r="PZ550" s="90"/>
      <c r="QA550" s="90"/>
      <c r="QB550" s="90"/>
      <c r="QC550" s="90"/>
      <c r="QD550" s="90"/>
      <c r="QE550" s="90"/>
      <c r="QF550" s="90"/>
      <c r="QG550" s="90"/>
      <c r="QH550" s="90"/>
      <c r="QI550" s="90"/>
      <c r="QJ550" s="90"/>
      <c r="QK550" s="90"/>
      <c r="QL550" s="90"/>
      <c r="QM550" s="90"/>
      <c r="QN550" s="90"/>
      <c r="QO550" s="90"/>
      <c r="QP550" s="90"/>
      <c r="QQ550" s="90"/>
      <c r="QR550" s="90"/>
      <c r="QS550" s="90"/>
      <c r="QT550" s="90"/>
      <c r="QU550" s="90"/>
      <c r="QV550" s="90"/>
      <c r="QW550" s="90"/>
      <c r="QX550" s="90"/>
      <c r="QY550" s="90"/>
      <c r="QZ550" s="90"/>
      <c r="RA550" s="90"/>
      <c r="RB550" s="90"/>
      <c r="RC550" s="90"/>
      <c r="RD550" s="90"/>
      <c r="RE550" s="90"/>
      <c r="RF550" s="90"/>
      <c r="RG550" s="90"/>
      <c r="RH550" s="90"/>
      <c r="RI550" s="90"/>
      <c r="RJ550" s="90"/>
      <c r="RK550" s="90"/>
      <c r="RL550" s="90"/>
      <c r="RM550" s="90"/>
      <c r="RN550" s="90"/>
      <c r="RO550" s="90"/>
      <c r="RP550" s="90"/>
      <c r="RQ550" s="90"/>
      <c r="RR550" s="90"/>
      <c r="RS550" s="90"/>
      <c r="RT550" s="90"/>
      <c r="RU550" s="90"/>
      <c r="RV550" s="90"/>
      <c r="RW550" s="90"/>
      <c r="RX550" s="90"/>
      <c r="RY550" s="90"/>
      <c r="RZ550" s="90"/>
      <c r="SA550" s="90"/>
      <c r="SB550" s="90"/>
      <c r="SC550" s="90"/>
      <c r="SD550" s="90"/>
      <c r="SE550" s="90"/>
      <c r="SF550" s="90"/>
      <c r="SG550" s="90"/>
      <c r="SH550" s="90"/>
      <c r="SI550" s="90"/>
      <c r="SJ550" s="90"/>
      <c r="SK550" s="90"/>
      <c r="SL550" s="90"/>
      <c r="SM550" s="90"/>
      <c r="SN550" s="90"/>
      <c r="SO550" s="90"/>
      <c r="SP550" s="90"/>
      <c r="SQ550" s="90"/>
      <c r="SR550" s="90"/>
      <c r="SS550" s="90"/>
      <c r="ST550" s="90"/>
      <c r="SU550" s="90"/>
      <c r="SV550" s="90"/>
      <c r="SW550" s="90"/>
      <c r="SX550" s="90"/>
      <c r="SY550" s="90"/>
      <c r="SZ550" s="90"/>
      <c r="TA550" s="90"/>
      <c r="TB550" s="90"/>
      <c r="TC550" s="90"/>
      <c r="TD550" s="90"/>
      <c r="TE550" s="90"/>
      <c r="TF550" s="90"/>
      <c r="TG550" s="90"/>
      <c r="TH550" s="90"/>
      <c r="TI550" s="90"/>
      <c r="TJ550" s="90"/>
      <c r="TK550" s="90"/>
      <c r="TL550" s="90"/>
      <c r="TM550" s="90"/>
      <c r="TN550" s="90"/>
      <c r="TO550" s="90"/>
      <c r="TP550" s="90"/>
      <c r="TQ550" s="90"/>
      <c r="TR550" s="90"/>
      <c r="TS550" s="90"/>
      <c r="TT550" s="90"/>
      <c r="TU550" s="90"/>
      <c r="TV550" s="90"/>
      <c r="TW550" s="90"/>
      <c r="TX550" s="90"/>
      <c r="TY550" s="90"/>
      <c r="TZ550" s="90"/>
      <c r="UA550" s="90"/>
      <c r="UB550" s="90"/>
      <c r="UC550" s="90"/>
      <c r="UD550" s="90"/>
      <c r="UE550" s="90"/>
      <c r="UF550" s="90"/>
      <c r="UG550" s="90"/>
      <c r="UH550" s="90"/>
      <c r="UI550" s="90"/>
      <c r="UJ550" s="90"/>
      <c r="UK550" s="90"/>
      <c r="UL550" s="90"/>
      <c r="UM550" s="90"/>
      <c r="UN550" s="90"/>
      <c r="UO550" s="90"/>
      <c r="UP550" s="90"/>
      <c r="UQ550" s="90"/>
      <c r="UR550" s="90"/>
      <c r="US550" s="90"/>
      <c r="UT550" s="90"/>
      <c r="UU550" s="90"/>
      <c r="UV550" s="90"/>
      <c r="UW550" s="90"/>
      <c r="UX550" s="90"/>
      <c r="UY550" s="90"/>
      <c r="UZ550" s="90"/>
      <c r="VA550" s="90"/>
      <c r="VB550" s="90"/>
      <c r="VC550" s="90"/>
      <c r="VD550" s="90"/>
      <c r="VE550" s="90"/>
      <c r="VF550" s="90"/>
      <c r="VG550" s="90"/>
      <c r="VH550" s="90"/>
      <c r="VI550" s="90"/>
      <c r="VJ550" s="90"/>
      <c r="VK550" s="90"/>
      <c r="VL550" s="90"/>
      <c r="VM550" s="90"/>
      <c r="VN550" s="90"/>
      <c r="VO550" s="90"/>
      <c r="VP550" s="90"/>
      <c r="VQ550" s="90"/>
      <c r="VR550" s="90"/>
      <c r="VS550" s="90"/>
      <c r="VT550" s="90"/>
      <c r="VU550" s="90"/>
      <c r="VV550" s="90"/>
      <c r="VW550" s="90"/>
      <c r="VX550" s="90"/>
      <c r="VY550" s="90"/>
      <c r="VZ550" s="90"/>
      <c r="WA550" s="90"/>
      <c r="WB550" s="90"/>
      <c r="WC550" s="90"/>
      <c r="WD550" s="90"/>
      <c r="WE550" s="90"/>
      <c r="WF550" s="90"/>
      <c r="WG550" s="90"/>
      <c r="WH550" s="90"/>
      <c r="WI550" s="90"/>
      <c r="WJ550" s="90"/>
      <c r="WK550" s="90"/>
      <c r="WL550" s="90"/>
      <c r="WM550" s="90"/>
      <c r="WN550" s="90"/>
      <c r="WO550" s="90"/>
      <c r="WP550" s="90"/>
      <c r="WQ550" s="90"/>
      <c r="WR550" s="90"/>
      <c r="WS550" s="90"/>
      <c r="WT550" s="90"/>
      <c r="WU550" s="90"/>
      <c r="WV550" s="90"/>
      <c r="WW550" s="90"/>
      <c r="WX550" s="90"/>
      <c r="WY550" s="90"/>
      <c r="WZ550" s="90"/>
      <c r="XA550" s="90"/>
      <c r="XB550" s="90"/>
      <c r="XC550" s="90"/>
      <c r="XD550" s="90"/>
      <c r="XE550" s="90"/>
      <c r="XF550" s="90"/>
      <c r="XG550" s="90"/>
      <c r="XH550" s="90"/>
      <c r="XI550" s="90"/>
      <c r="XJ550" s="90"/>
      <c r="XK550" s="90"/>
      <c r="XL550" s="90"/>
      <c r="XM550" s="90"/>
      <c r="XN550" s="90"/>
      <c r="XO550" s="90"/>
      <c r="XP550" s="90"/>
      <c r="XQ550" s="90"/>
      <c r="XR550" s="90"/>
      <c r="XS550" s="90"/>
      <c r="XT550" s="90"/>
      <c r="XU550" s="90"/>
      <c r="XV550" s="90"/>
      <c r="XW550" s="90"/>
      <c r="XX550" s="90"/>
      <c r="XY550" s="90"/>
      <c r="XZ550" s="90"/>
      <c r="YA550" s="90"/>
      <c r="YB550" s="90"/>
      <c r="YC550" s="90"/>
      <c r="YD550" s="90"/>
      <c r="YE550" s="90"/>
      <c r="YF550" s="90"/>
      <c r="YG550" s="90"/>
      <c r="YH550" s="90"/>
      <c r="YI550" s="90"/>
      <c r="YJ550" s="90"/>
      <c r="YK550" s="90"/>
      <c r="YL550" s="90"/>
      <c r="YM550" s="90"/>
      <c r="YN550" s="90"/>
      <c r="YO550" s="90"/>
      <c r="YP550" s="90"/>
      <c r="YQ550" s="90"/>
      <c r="YR550" s="90"/>
      <c r="YS550" s="90"/>
      <c r="YT550" s="90"/>
      <c r="YU550" s="90"/>
      <c r="YV550" s="90"/>
      <c r="YW550" s="90"/>
      <c r="YX550" s="90"/>
      <c r="YY550" s="90"/>
      <c r="YZ550" s="90"/>
      <c r="ZA550" s="90"/>
      <c r="ZB550" s="90"/>
      <c r="ZC550" s="90"/>
      <c r="ZD550" s="90"/>
      <c r="ZE550" s="90"/>
      <c r="ZF550" s="90"/>
      <c r="ZG550" s="90"/>
      <c r="ZH550" s="90"/>
      <c r="ZI550" s="90"/>
      <c r="ZJ550" s="90"/>
      <c r="ZK550" s="90"/>
      <c r="ZL550" s="90"/>
      <c r="ZM550" s="90"/>
      <c r="ZN550" s="90"/>
      <c r="ZO550" s="90"/>
      <c r="ZP550" s="90"/>
      <c r="ZQ550" s="90"/>
      <c r="ZR550" s="90"/>
      <c r="ZS550" s="90"/>
      <c r="ZT550" s="90"/>
      <c r="ZU550" s="90"/>
      <c r="ZV550" s="90"/>
      <c r="ZW550" s="90"/>
      <c r="ZX550" s="90"/>
      <c r="ZY550" s="90"/>
      <c r="ZZ550" s="90"/>
      <c r="AAA550" s="90"/>
      <c r="AAB550" s="90"/>
      <c r="AAC550" s="90"/>
      <c r="AAD550" s="90"/>
      <c r="AAE550" s="90"/>
      <c r="AAF550" s="90"/>
      <c r="AAG550" s="90"/>
      <c r="AAH550" s="90"/>
      <c r="AAI550" s="90"/>
      <c r="AAJ550" s="90"/>
      <c r="AAK550" s="90"/>
      <c r="AAL550" s="90"/>
      <c r="AAM550" s="90"/>
      <c r="AAN550" s="90"/>
      <c r="AAO550" s="90"/>
      <c r="AAP550" s="90"/>
      <c r="AAQ550" s="90"/>
      <c r="AAR550" s="90"/>
      <c r="AAS550" s="90"/>
      <c r="AAT550" s="90"/>
      <c r="AAU550" s="90"/>
      <c r="AAV550" s="90"/>
      <c r="AAW550" s="90"/>
      <c r="AAX550" s="90"/>
      <c r="AAY550" s="90"/>
      <c r="AAZ550" s="90"/>
      <c r="ABA550" s="90"/>
      <c r="ABB550" s="90"/>
      <c r="ABC550" s="90"/>
      <c r="ABD550" s="90"/>
      <c r="ABE550" s="90"/>
      <c r="ABF550" s="90"/>
      <c r="ABG550" s="90"/>
      <c r="ABH550" s="90"/>
      <c r="ABI550" s="90"/>
      <c r="ABJ550" s="90"/>
      <c r="ABK550" s="90"/>
      <c r="ABL550" s="90"/>
      <c r="ABM550" s="90"/>
      <c r="ABN550" s="90"/>
      <c r="ABO550" s="90"/>
      <c r="ABP550" s="90"/>
      <c r="ABQ550" s="90"/>
      <c r="ABR550" s="90"/>
      <c r="ABS550" s="90"/>
      <c r="ABT550" s="90"/>
      <c r="ABU550" s="90"/>
      <c r="ABV550" s="90"/>
      <c r="ABW550" s="90"/>
      <c r="ABX550" s="90"/>
      <c r="ABY550" s="90"/>
      <c r="ABZ550" s="90"/>
      <c r="ACA550" s="90"/>
      <c r="ACB550" s="90"/>
      <c r="ACC550" s="90"/>
      <c r="ACD550" s="90"/>
      <c r="ACE550" s="90"/>
      <c r="ACF550" s="90"/>
      <c r="ACG550" s="90"/>
      <c r="ACH550" s="90"/>
      <c r="ACI550" s="90"/>
      <c r="ACJ550" s="90"/>
      <c r="ACK550" s="90"/>
      <c r="ACL550" s="90"/>
      <c r="ACM550" s="90"/>
      <c r="ACN550" s="90"/>
      <c r="ACO550" s="90"/>
      <c r="ACP550" s="90"/>
      <c r="ACQ550" s="90"/>
      <c r="ACR550" s="90"/>
      <c r="ACS550" s="90"/>
      <c r="ACT550" s="90"/>
      <c r="ACU550" s="90"/>
      <c r="ACV550" s="90"/>
      <c r="ACW550" s="90"/>
      <c r="ACX550" s="90"/>
      <c r="ACY550" s="90"/>
      <c r="ACZ550" s="90"/>
      <c r="ADA550" s="90"/>
      <c r="ADB550" s="90"/>
      <c r="ADC550" s="90"/>
      <c r="ADD550" s="90"/>
      <c r="ADE550" s="90"/>
      <c r="ADF550" s="90"/>
      <c r="ADG550" s="90"/>
      <c r="ADH550" s="90"/>
      <c r="ADI550" s="90"/>
      <c r="ADJ550" s="90"/>
      <c r="ADK550" s="90"/>
      <c r="ADL550" s="90"/>
      <c r="ADM550" s="90"/>
      <c r="ADN550" s="90"/>
      <c r="ADO550" s="90"/>
      <c r="ADP550" s="90"/>
      <c r="ADQ550" s="90"/>
      <c r="ADR550" s="90"/>
      <c r="ADS550" s="90"/>
      <c r="ADT550" s="90"/>
      <c r="ADU550" s="90"/>
      <c r="ADV550" s="90"/>
      <c r="ADW550" s="90"/>
      <c r="ADX550" s="90"/>
      <c r="ADY550" s="90"/>
      <c r="ADZ550" s="90"/>
      <c r="AEA550" s="90"/>
      <c r="AEB550" s="90"/>
      <c r="AEC550" s="90"/>
      <c r="AED550" s="90"/>
      <c r="AEE550" s="90"/>
      <c r="AEF550" s="90"/>
      <c r="AEG550" s="90"/>
      <c r="AEH550" s="90"/>
      <c r="AEI550" s="90"/>
      <c r="AEJ550" s="90"/>
      <c r="AEK550" s="90"/>
      <c r="AEL550" s="90"/>
      <c r="AEM550" s="90"/>
      <c r="AEN550" s="90"/>
      <c r="AEO550" s="90"/>
      <c r="AEP550" s="90"/>
      <c r="AEQ550" s="90"/>
      <c r="AER550" s="90"/>
      <c r="AES550" s="90"/>
      <c r="AET550" s="90"/>
      <c r="AEU550" s="90"/>
      <c r="AEV550" s="90"/>
      <c r="AEW550" s="90"/>
      <c r="AEX550" s="90"/>
      <c r="AEY550" s="90"/>
      <c r="AEZ550" s="90"/>
      <c r="AFA550" s="90"/>
      <c r="AFB550" s="90"/>
      <c r="AFC550" s="90"/>
      <c r="AFD550" s="90"/>
      <c r="AFE550" s="90"/>
      <c r="AFF550" s="90"/>
      <c r="AFG550" s="90"/>
      <c r="AFH550" s="90"/>
      <c r="AFI550" s="90"/>
      <c r="AFJ550" s="90"/>
      <c r="AFK550" s="90"/>
      <c r="AFL550" s="90"/>
      <c r="AFM550" s="90"/>
      <c r="AFN550" s="90"/>
      <c r="AFO550" s="90"/>
      <c r="AFP550" s="90"/>
      <c r="AFQ550" s="90"/>
      <c r="AFR550" s="90"/>
      <c r="AFS550" s="90"/>
      <c r="AFT550" s="90"/>
      <c r="AFU550" s="90"/>
      <c r="AFV550" s="90"/>
      <c r="AFW550" s="90"/>
      <c r="AFX550" s="90"/>
      <c r="AFY550" s="90"/>
      <c r="AFZ550" s="90"/>
      <c r="AGA550" s="90"/>
      <c r="AGB550" s="90"/>
      <c r="AGC550" s="90"/>
      <c r="AGD550" s="90"/>
      <c r="AGE550" s="90"/>
      <c r="AGF550" s="90"/>
      <c r="AGG550" s="90"/>
      <c r="AGH550" s="90"/>
      <c r="AGI550" s="90"/>
      <c r="AGJ550" s="90"/>
      <c r="AGK550" s="90"/>
      <c r="AGL550" s="90"/>
      <c r="AGM550" s="90"/>
      <c r="AGN550" s="90"/>
      <c r="AGO550" s="90"/>
      <c r="AGP550" s="90"/>
      <c r="AGQ550" s="90"/>
      <c r="AGR550" s="90"/>
      <c r="AGS550" s="90"/>
      <c r="AGT550" s="90"/>
      <c r="AGU550" s="90"/>
      <c r="AGV550" s="90"/>
      <c r="AGW550" s="90"/>
      <c r="AGX550" s="90"/>
      <c r="AGY550" s="90"/>
      <c r="AGZ550" s="90"/>
      <c r="AHA550" s="90"/>
      <c r="AHB550" s="90"/>
      <c r="AHC550" s="90"/>
      <c r="AHD550" s="90"/>
      <c r="AHE550" s="90"/>
      <c r="AHF550" s="90"/>
      <c r="AHG550" s="90"/>
      <c r="AHH550" s="90"/>
      <c r="AHI550" s="90"/>
      <c r="AHJ550" s="90"/>
      <c r="AHK550" s="90"/>
      <c r="AHL550" s="90"/>
      <c r="AHM550" s="90"/>
      <c r="AHN550" s="90"/>
      <c r="AHO550" s="90"/>
      <c r="AHP550" s="90"/>
      <c r="AHQ550" s="90"/>
      <c r="AHR550" s="90"/>
      <c r="AHS550" s="90"/>
      <c r="AHT550" s="90"/>
      <c r="AHU550" s="90"/>
      <c r="AHV550" s="90"/>
      <c r="AHW550" s="90"/>
      <c r="AHX550" s="90"/>
      <c r="AHY550" s="90"/>
      <c r="AHZ550" s="90"/>
      <c r="AIA550" s="90"/>
      <c r="AIB550" s="90"/>
      <c r="AIC550" s="90"/>
      <c r="AID550" s="90"/>
      <c r="AIE550" s="90"/>
      <c r="AIF550" s="90"/>
      <c r="AIG550" s="90"/>
      <c r="AIH550" s="90"/>
      <c r="AII550" s="90"/>
      <c r="AIJ550" s="90"/>
      <c r="AIK550" s="90"/>
      <c r="AIL550" s="90"/>
      <c r="AIM550" s="90"/>
      <c r="AIN550" s="90"/>
      <c r="AIO550" s="90"/>
      <c r="AIP550" s="90"/>
      <c r="AIQ550" s="90"/>
      <c r="AIR550" s="90"/>
      <c r="AIS550" s="90"/>
      <c r="AIT550" s="90"/>
      <c r="AIU550" s="90"/>
      <c r="AIV550" s="90"/>
      <c r="AIW550" s="90"/>
      <c r="AIX550" s="90"/>
      <c r="AIY550" s="90"/>
      <c r="AIZ550" s="90"/>
      <c r="AJA550" s="90"/>
      <c r="AJB550" s="90"/>
      <c r="AJC550" s="90"/>
      <c r="AJD550" s="90"/>
      <c r="AJE550" s="90"/>
      <c r="AJF550" s="90"/>
      <c r="AJG550" s="90"/>
      <c r="AJH550" s="90"/>
      <c r="AJI550" s="90"/>
      <c r="AJJ550" s="90"/>
      <c r="AJK550" s="90"/>
      <c r="AJL550" s="90"/>
      <c r="AJM550" s="90"/>
      <c r="AJN550" s="90"/>
      <c r="AJO550" s="90"/>
      <c r="AJP550" s="90"/>
      <c r="AJQ550" s="90"/>
      <c r="AJR550" s="90"/>
      <c r="AJS550" s="90"/>
      <c r="AJT550" s="90"/>
      <c r="AJU550" s="90"/>
      <c r="AJV550" s="90"/>
      <c r="AJW550" s="90"/>
      <c r="AJX550" s="90"/>
      <c r="AJY550" s="90"/>
      <c r="AJZ550" s="90"/>
      <c r="AKA550" s="90"/>
      <c r="AKB550" s="90"/>
      <c r="AKC550" s="90"/>
      <c r="AKD550" s="90"/>
      <c r="AKE550" s="90"/>
      <c r="AKF550" s="90"/>
      <c r="AKG550" s="90"/>
      <c r="AKH550" s="90"/>
      <c r="AKI550" s="90"/>
      <c r="AKJ550" s="90"/>
      <c r="AKK550" s="90"/>
      <c r="AKL550" s="90"/>
      <c r="AKM550" s="90"/>
      <c r="AKN550" s="90"/>
      <c r="AKO550" s="90"/>
      <c r="AKP550" s="90"/>
      <c r="AKQ550" s="90"/>
      <c r="AKR550" s="90"/>
      <c r="AKS550" s="90"/>
      <c r="AKT550" s="90"/>
      <c r="AKU550" s="90"/>
      <c r="AKV550" s="90"/>
      <c r="AKW550" s="90"/>
      <c r="AKX550" s="90"/>
      <c r="AKY550" s="90"/>
      <c r="AKZ550" s="90"/>
      <c r="ALA550" s="90"/>
      <c r="ALB550" s="90"/>
      <c r="ALC550" s="90"/>
      <c r="ALD550" s="90"/>
      <c r="ALE550" s="90"/>
      <c r="ALF550" s="90"/>
      <c r="ALG550" s="90"/>
      <c r="ALH550" s="90"/>
      <c r="ALI550" s="90"/>
      <c r="ALJ550" s="90"/>
      <c r="ALK550" s="90"/>
      <c r="ALL550" s="90"/>
      <c r="ALM550" s="90"/>
      <c r="ALN550" s="90"/>
      <c r="ALO550" s="90"/>
      <c r="ALP550" s="90"/>
      <c r="ALQ550" s="90"/>
      <c r="ALR550" s="90"/>
      <c r="ALS550" s="90"/>
      <c r="ALT550" s="90"/>
      <c r="ALU550" s="90"/>
      <c r="ALV550" s="90"/>
      <c r="ALW550" s="90"/>
      <c r="ALX550" s="90"/>
      <c r="ALY550" s="90"/>
      <c r="ALZ550" s="90"/>
      <c r="AMA550" s="90"/>
      <c r="AMB550" s="90"/>
      <c r="AMC550" s="90"/>
      <c r="AMD550" s="90"/>
      <c r="AME550" s="90"/>
      <c r="AMF550" s="90"/>
      <c r="AMG550" s="90"/>
      <c r="AMH550" s="90"/>
    </row>
    <row r="551" spans="1:1022" ht="71.25" customHeight="1" x14ac:dyDescent="0.3">
      <c r="A551" s="517">
        <v>157</v>
      </c>
      <c r="B551" s="433" t="s">
        <v>712</v>
      </c>
      <c r="C551" s="367"/>
      <c r="D551" s="433" t="s">
        <v>1415</v>
      </c>
      <c r="E551" s="481" t="s">
        <v>2432</v>
      </c>
      <c r="F551" s="427"/>
      <c r="G551" s="367"/>
      <c r="H551" s="368"/>
      <c r="I551" s="369"/>
      <c r="J551" s="136" t="s">
        <v>735</v>
      </c>
      <c r="K551" s="115" t="s">
        <v>2441</v>
      </c>
      <c r="L551" s="369"/>
      <c r="M551" s="369"/>
      <c r="N551" s="398"/>
      <c r="O551" s="369"/>
      <c r="P551" s="391"/>
      <c r="Q551" s="385"/>
      <c r="R551" s="393"/>
      <c r="S551" s="394"/>
      <c r="T551" s="385"/>
      <c r="U551" s="386"/>
      <c r="V551" s="136" t="s">
        <v>112</v>
      </c>
      <c r="W551" s="116" t="s">
        <v>2442</v>
      </c>
      <c r="X551" s="117" t="s">
        <v>2443</v>
      </c>
      <c r="Y551" s="119" t="s">
        <v>2444</v>
      </c>
      <c r="Z551" s="119" t="s">
        <v>1426</v>
      </c>
      <c r="AA551" s="120" t="str">
        <f t="shared" si="454"/>
        <v>Probabilidad</v>
      </c>
      <c r="AB551" s="121" t="s">
        <v>727</v>
      </c>
      <c r="AC551" s="121" t="s">
        <v>728</v>
      </c>
      <c r="AD551" s="122" t="str">
        <f t="shared" si="452"/>
        <v>40%</v>
      </c>
      <c r="AE551" s="121" t="s">
        <v>729</v>
      </c>
      <c r="AF551" s="121" t="s">
        <v>730</v>
      </c>
      <c r="AG551" s="121" t="s">
        <v>731</v>
      </c>
      <c r="AH551" s="123">
        <f>IFERROR(IF(AND(AA550="Probabilidad",AA551="Probabilidad"),(AI550-(+AI550*AD551)),IF(AND(AA551="Probabilidad",AA550="Impacto"),(AI550-(+AI550*AD551)),IF(AA551="Impacto",AI550,""))),"")</f>
        <v>7.1999999999999995E-2</v>
      </c>
      <c r="AI551" s="122">
        <f t="shared" si="453"/>
        <v>7.1999999999999995E-2</v>
      </c>
      <c r="AJ551" s="387"/>
      <c r="AK551" s="388"/>
      <c r="AL551" s="124">
        <f t="shared" ref="AL551:AL556" si="760">IFERROR(IF(AND(AA550="Impacto",AA551="Impacto"),(AL550-(+AL550*AD551)),IF(AND(AA551="Impacto",AA550="Probabilidad"),(AL550-(+AL550*AD551)),IF(AA551="Probabilidad",AL550,""))),"")</f>
        <v>0.4</v>
      </c>
      <c r="AM551" s="389"/>
      <c r="AN551" s="388"/>
      <c r="AO551" s="384"/>
      <c r="AP551" s="367"/>
      <c r="AQ551" s="120" t="s">
        <v>118</v>
      </c>
      <c r="AR551" s="134" t="s">
        <v>94</v>
      </c>
      <c r="AS551" s="134" t="s">
        <v>94</v>
      </c>
      <c r="AT551" s="134" t="s">
        <v>94</v>
      </c>
      <c r="AU551" s="134" t="s">
        <v>94</v>
      </c>
      <c r="AV551" s="371"/>
      <c r="AW551" s="142" t="s">
        <v>112</v>
      </c>
      <c r="AX551" s="253" t="s">
        <v>2866</v>
      </c>
      <c r="AY551" s="255" t="s">
        <v>3773</v>
      </c>
      <c r="AZ551" s="255" t="s">
        <v>3774</v>
      </c>
      <c r="BA551" s="143" t="s">
        <v>118</v>
      </c>
      <c r="BB551" s="128"/>
      <c r="BC551" s="128"/>
      <c r="BD551" s="128"/>
      <c r="BE551" s="373"/>
      <c r="BF551" s="374"/>
      <c r="BG551" s="374"/>
      <c r="BH551" s="131"/>
      <c r="BI551" s="90"/>
    </row>
    <row r="552" spans="1:1022" ht="84.75" customHeight="1" x14ac:dyDescent="0.3">
      <c r="A552" s="517">
        <v>157</v>
      </c>
      <c r="B552" s="433" t="s">
        <v>712</v>
      </c>
      <c r="C552" s="367"/>
      <c r="D552" s="433" t="s">
        <v>1415</v>
      </c>
      <c r="E552" s="481" t="s">
        <v>2432</v>
      </c>
      <c r="F552" s="427"/>
      <c r="G552" s="367"/>
      <c r="H552" s="368"/>
      <c r="I552" s="369"/>
      <c r="J552" s="136" t="s">
        <v>741</v>
      </c>
      <c r="K552" s="115" t="s">
        <v>2445</v>
      </c>
      <c r="L552" s="369"/>
      <c r="M552" s="369"/>
      <c r="N552" s="398"/>
      <c r="O552" s="369"/>
      <c r="P552" s="391"/>
      <c r="Q552" s="385"/>
      <c r="R552" s="393"/>
      <c r="S552" s="394"/>
      <c r="T552" s="385"/>
      <c r="U552" s="386"/>
      <c r="V552" s="136" t="s">
        <v>124</v>
      </c>
      <c r="W552" s="116" t="s">
        <v>2446</v>
      </c>
      <c r="X552" s="117" t="s">
        <v>2447</v>
      </c>
      <c r="Y552" s="119" t="s">
        <v>94</v>
      </c>
      <c r="Z552" s="119" t="s">
        <v>1426</v>
      </c>
      <c r="AA552" s="120" t="str">
        <f t="shared" si="454"/>
        <v>Probabilidad</v>
      </c>
      <c r="AB552" s="121" t="s">
        <v>740</v>
      </c>
      <c r="AC552" s="121" t="s">
        <v>728</v>
      </c>
      <c r="AD552" s="122" t="str">
        <f t="shared" si="452"/>
        <v>30%</v>
      </c>
      <c r="AE552" s="121" t="s">
        <v>954</v>
      </c>
      <c r="AF552" s="121" t="s">
        <v>730</v>
      </c>
      <c r="AG552" s="121" t="s">
        <v>955</v>
      </c>
      <c r="AH552" s="123">
        <f t="shared" ref="AH552:AH556" si="761">IFERROR(IF(AND(AA551="Probabilidad",AA552="Probabilidad"),(AI551-(+AI551*AD552)),IF(AND(AA552="Probabilidad",AA551="Impacto"),(AI551-(+AI551*AD552)),IF(AA552="Impacto",AI551,""))),"")</f>
        <v>5.04E-2</v>
      </c>
      <c r="AI552" s="122">
        <f t="shared" si="453"/>
        <v>5.04E-2</v>
      </c>
      <c r="AJ552" s="387"/>
      <c r="AK552" s="388"/>
      <c r="AL552" s="124">
        <f t="shared" si="760"/>
        <v>0.4</v>
      </c>
      <c r="AM552" s="389"/>
      <c r="AN552" s="388"/>
      <c r="AO552" s="384"/>
      <c r="AP552" s="367"/>
      <c r="AQ552" s="120" t="s">
        <v>128</v>
      </c>
      <c r="AR552" s="134" t="s">
        <v>94</v>
      </c>
      <c r="AS552" s="134" t="s">
        <v>94</v>
      </c>
      <c r="AT552" s="134" t="s">
        <v>94</v>
      </c>
      <c r="AU552" s="134" t="s">
        <v>94</v>
      </c>
      <c r="AV552" s="371"/>
      <c r="AW552" s="142" t="s">
        <v>124</v>
      </c>
      <c r="AX552" s="253" t="s">
        <v>2867</v>
      </c>
      <c r="AY552" s="255" t="s">
        <v>3775</v>
      </c>
      <c r="AZ552" s="255" t="s">
        <v>3776</v>
      </c>
      <c r="BA552" s="143" t="s">
        <v>128</v>
      </c>
      <c r="BB552" s="128"/>
      <c r="BC552" s="128"/>
      <c r="BD552" s="128"/>
      <c r="BE552" s="373"/>
      <c r="BF552" s="374"/>
      <c r="BG552" s="374"/>
      <c r="BH552" s="131"/>
      <c r="BI552" s="90"/>
    </row>
    <row r="553" spans="1:1022" ht="99.75" customHeight="1" x14ac:dyDescent="0.3">
      <c r="A553" s="517">
        <v>157</v>
      </c>
      <c r="B553" s="433" t="s">
        <v>712</v>
      </c>
      <c r="C553" s="367"/>
      <c r="D553" s="433" t="s">
        <v>1415</v>
      </c>
      <c r="E553" s="481" t="s">
        <v>2432</v>
      </c>
      <c r="F553" s="427"/>
      <c r="G553" s="367"/>
      <c r="H553" s="368"/>
      <c r="I553" s="369"/>
      <c r="J553" s="136" t="s">
        <v>749</v>
      </c>
      <c r="K553" s="115"/>
      <c r="L553" s="369"/>
      <c r="M553" s="369"/>
      <c r="N553" s="398"/>
      <c r="O553" s="369"/>
      <c r="P553" s="391"/>
      <c r="Q553" s="385"/>
      <c r="R553" s="393"/>
      <c r="S553" s="394"/>
      <c r="T553" s="385"/>
      <c r="U553" s="386"/>
      <c r="V553" s="136" t="s">
        <v>131</v>
      </c>
      <c r="W553" s="116"/>
      <c r="X553" s="117"/>
      <c r="Y553" s="118"/>
      <c r="Z553" s="116"/>
      <c r="AA553" s="120" t="str">
        <f t="shared" si="454"/>
        <v/>
      </c>
      <c r="AB553" s="121"/>
      <c r="AC553" s="121"/>
      <c r="AD553" s="122" t="str">
        <f t="shared" si="452"/>
        <v/>
      </c>
      <c r="AE553" s="121"/>
      <c r="AF553" s="121"/>
      <c r="AG553" s="121"/>
      <c r="AH553" s="123" t="str">
        <f t="shared" si="761"/>
        <v/>
      </c>
      <c r="AI553" s="122" t="str">
        <f t="shared" si="453"/>
        <v/>
      </c>
      <c r="AJ553" s="387"/>
      <c r="AK553" s="388"/>
      <c r="AL553" s="124" t="str">
        <f t="shared" si="760"/>
        <v/>
      </c>
      <c r="AM553" s="389"/>
      <c r="AN553" s="388"/>
      <c r="AO553" s="384"/>
      <c r="AP553" s="367"/>
      <c r="AQ553" s="120" t="s">
        <v>136</v>
      </c>
      <c r="AR553" s="119"/>
      <c r="AS553" s="119"/>
      <c r="AT553" s="126"/>
      <c r="AU553" s="119"/>
      <c r="AV553" s="371"/>
      <c r="AW553" s="142" t="s">
        <v>131</v>
      </c>
      <c r="AX553" s="128"/>
      <c r="AY553" s="129"/>
      <c r="AZ553" s="130"/>
      <c r="BA553" s="143" t="s">
        <v>136</v>
      </c>
      <c r="BB553" s="128"/>
      <c r="BC553" s="128"/>
      <c r="BD553" s="128"/>
      <c r="BE553" s="373"/>
      <c r="BF553" s="374"/>
      <c r="BG553" s="374"/>
      <c r="BH553" s="131"/>
      <c r="BI553" s="90"/>
    </row>
    <row r="554" spans="1:1022" ht="18.95" customHeight="1" x14ac:dyDescent="0.3">
      <c r="A554" s="517">
        <v>157</v>
      </c>
      <c r="B554" s="433" t="s">
        <v>712</v>
      </c>
      <c r="C554" s="367"/>
      <c r="D554" s="433" t="s">
        <v>1415</v>
      </c>
      <c r="E554" s="481" t="s">
        <v>2432</v>
      </c>
      <c r="F554" s="427"/>
      <c r="G554" s="367"/>
      <c r="H554" s="368"/>
      <c r="I554" s="369"/>
      <c r="J554" s="136" t="s">
        <v>756</v>
      </c>
      <c r="K554" s="115"/>
      <c r="L554" s="369"/>
      <c r="M554" s="369"/>
      <c r="N554" s="398"/>
      <c r="O554" s="369"/>
      <c r="P554" s="391"/>
      <c r="Q554" s="385"/>
      <c r="R554" s="393"/>
      <c r="S554" s="394"/>
      <c r="T554" s="385"/>
      <c r="U554" s="386"/>
      <c r="V554" s="136" t="s">
        <v>139</v>
      </c>
      <c r="W554" s="116"/>
      <c r="X554" s="117"/>
      <c r="Y554" s="118"/>
      <c r="Z554" s="116"/>
      <c r="AA554" s="120" t="str">
        <f t="shared" si="454"/>
        <v/>
      </c>
      <c r="AB554" s="121"/>
      <c r="AC554" s="121"/>
      <c r="AD554" s="122" t="str">
        <f t="shared" si="452"/>
        <v/>
      </c>
      <c r="AE554" s="121"/>
      <c r="AF554" s="121"/>
      <c r="AG554" s="121"/>
      <c r="AH554" s="123" t="str">
        <f t="shared" si="761"/>
        <v/>
      </c>
      <c r="AI554" s="122" t="str">
        <f t="shared" si="453"/>
        <v/>
      </c>
      <c r="AJ554" s="387"/>
      <c r="AK554" s="388"/>
      <c r="AL554" s="124" t="str">
        <f t="shared" si="760"/>
        <v/>
      </c>
      <c r="AM554" s="389"/>
      <c r="AN554" s="388"/>
      <c r="AO554" s="384"/>
      <c r="AP554" s="367"/>
      <c r="AQ554" s="120" t="s">
        <v>145</v>
      </c>
      <c r="AR554" s="119"/>
      <c r="AS554" s="119"/>
      <c r="AT554" s="126"/>
      <c r="AU554" s="119"/>
      <c r="AV554" s="371"/>
      <c r="AW554" s="142" t="s">
        <v>139</v>
      </c>
      <c r="AX554" s="128"/>
      <c r="AY554" s="129"/>
      <c r="AZ554" s="130"/>
      <c r="BA554" s="143" t="s">
        <v>145</v>
      </c>
      <c r="BB554" s="128"/>
      <c r="BC554" s="128"/>
      <c r="BD554" s="128"/>
      <c r="BE554" s="373"/>
      <c r="BF554" s="374"/>
      <c r="BG554" s="374"/>
      <c r="BH554" s="131"/>
      <c r="BI554" s="90"/>
    </row>
    <row r="555" spans="1:1022" ht="18.95" customHeight="1" x14ac:dyDescent="0.3">
      <c r="A555" s="517">
        <v>157</v>
      </c>
      <c r="B555" s="433" t="s">
        <v>712</v>
      </c>
      <c r="C555" s="367"/>
      <c r="D555" s="433" t="s">
        <v>1415</v>
      </c>
      <c r="E555" s="481" t="s">
        <v>2432</v>
      </c>
      <c r="F555" s="427"/>
      <c r="G555" s="367"/>
      <c r="H555" s="368"/>
      <c r="I555" s="369"/>
      <c r="J555" s="136" t="s">
        <v>757</v>
      </c>
      <c r="K555" s="115"/>
      <c r="L555" s="369"/>
      <c r="M555" s="369"/>
      <c r="N555" s="398"/>
      <c r="O555" s="369"/>
      <c r="P555" s="391"/>
      <c r="Q555" s="385"/>
      <c r="R555" s="393"/>
      <c r="S555" s="394"/>
      <c r="T555" s="385"/>
      <c r="U555" s="386"/>
      <c r="V555" s="136" t="s">
        <v>150</v>
      </c>
      <c r="W555" s="116"/>
      <c r="X555" s="117"/>
      <c r="Y555" s="118"/>
      <c r="Z555" s="116"/>
      <c r="AA555" s="120" t="str">
        <f t="shared" si="454"/>
        <v/>
      </c>
      <c r="AB555" s="121"/>
      <c r="AC555" s="121"/>
      <c r="AD555" s="122" t="str">
        <f t="shared" si="452"/>
        <v/>
      </c>
      <c r="AE555" s="121"/>
      <c r="AF555" s="121"/>
      <c r="AG555" s="121"/>
      <c r="AH555" s="123" t="str">
        <f t="shared" si="761"/>
        <v/>
      </c>
      <c r="AI555" s="122" t="str">
        <f t="shared" si="453"/>
        <v/>
      </c>
      <c r="AJ555" s="387"/>
      <c r="AK555" s="388"/>
      <c r="AL555" s="124" t="str">
        <f t="shared" si="760"/>
        <v/>
      </c>
      <c r="AM555" s="389"/>
      <c r="AN555" s="388"/>
      <c r="AO555" s="384"/>
      <c r="AP555" s="367"/>
      <c r="AQ555" s="120" t="s">
        <v>155</v>
      </c>
      <c r="AR555" s="119"/>
      <c r="AS555" s="119"/>
      <c r="AT555" s="126"/>
      <c r="AU555" s="119"/>
      <c r="AV555" s="371"/>
      <c r="AW555" s="142" t="s">
        <v>150</v>
      </c>
      <c r="AX555" s="128"/>
      <c r="AY555" s="129"/>
      <c r="AZ555" s="130"/>
      <c r="BA555" s="143" t="s">
        <v>155</v>
      </c>
      <c r="BB555" s="128"/>
      <c r="BC555" s="128"/>
      <c r="BD555" s="128"/>
      <c r="BE555" s="373"/>
      <c r="BF555" s="374"/>
      <c r="BG555" s="374"/>
      <c r="BH555" s="131"/>
      <c r="BI555" s="90"/>
    </row>
    <row r="556" spans="1:1022" ht="23.1" customHeight="1" x14ac:dyDescent="0.3">
      <c r="A556" s="517">
        <v>157</v>
      </c>
      <c r="B556" s="434" t="s">
        <v>712</v>
      </c>
      <c r="C556" s="367"/>
      <c r="D556" s="434" t="s">
        <v>1415</v>
      </c>
      <c r="E556" s="481" t="s">
        <v>2432</v>
      </c>
      <c r="F556" s="427"/>
      <c r="G556" s="367"/>
      <c r="H556" s="368"/>
      <c r="I556" s="369"/>
      <c r="J556" s="136" t="s">
        <v>758</v>
      </c>
      <c r="K556" s="115"/>
      <c r="L556" s="369"/>
      <c r="M556" s="369"/>
      <c r="N556" s="398"/>
      <c r="O556" s="369"/>
      <c r="P556" s="392"/>
      <c r="Q556" s="385"/>
      <c r="R556" s="393"/>
      <c r="S556" s="394"/>
      <c r="T556" s="385"/>
      <c r="U556" s="386"/>
      <c r="V556" s="136" t="s">
        <v>161</v>
      </c>
      <c r="W556" s="116"/>
      <c r="X556" s="117"/>
      <c r="Y556" s="118"/>
      <c r="Z556" s="116"/>
      <c r="AA556" s="120" t="str">
        <f t="shared" si="454"/>
        <v/>
      </c>
      <c r="AB556" s="121"/>
      <c r="AC556" s="121"/>
      <c r="AD556" s="122" t="str">
        <f t="shared" si="452"/>
        <v/>
      </c>
      <c r="AE556" s="121"/>
      <c r="AF556" s="121"/>
      <c r="AG556" s="121"/>
      <c r="AH556" s="123" t="str">
        <f t="shared" si="761"/>
        <v/>
      </c>
      <c r="AI556" s="122" t="str">
        <f t="shared" si="453"/>
        <v/>
      </c>
      <c r="AJ556" s="387"/>
      <c r="AK556" s="388"/>
      <c r="AL556" s="124" t="str">
        <f t="shared" si="760"/>
        <v/>
      </c>
      <c r="AM556" s="389"/>
      <c r="AN556" s="388"/>
      <c r="AO556" s="384"/>
      <c r="AP556" s="367"/>
      <c r="AQ556" s="120" t="s">
        <v>162</v>
      </c>
      <c r="AR556" s="119"/>
      <c r="AS556" s="119"/>
      <c r="AT556" s="126"/>
      <c r="AU556" s="119"/>
      <c r="AV556" s="372"/>
      <c r="AW556" s="142" t="s">
        <v>161</v>
      </c>
      <c r="AX556" s="128"/>
      <c r="AY556" s="129"/>
      <c r="AZ556" s="130"/>
      <c r="BA556" s="143" t="s">
        <v>162</v>
      </c>
      <c r="BB556" s="128"/>
      <c r="BC556" s="128"/>
      <c r="BD556" s="128"/>
      <c r="BE556" s="373"/>
      <c r="BF556" s="374"/>
      <c r="BG556" s="374"/>
      <c r="BH556" s="131"/>
      <c r="BI556" s="90"/>
    </row>
    <row r="557" spans="1:1022" s="144" customFormat="1" ht="78" customHeight="1" x14ac:dyDescent="0.25">
      <c r="A557" s="429">
        <v>158</v>
      </c>
      <c r="B557" s="518" t="s">
        <v>712</v>
      </c>
      <c r="C557" s="367" t="s">
        <v>713</v>
      </c>
      <c r="D557" s="518" t="s">
        <v>840</v>
      </c>
      <c r="E557" s="518" t="s">
        <v>841</v>
      </c>
      <c r="F557" s="521" t="s">
        <v>842</v>
      </c>
      <c r="G557" s="522" t="s">
        <v>2448</v>
      </c>
      <c r="H557" s="368" t="str">
        <f>IF(B557="Seguridad_Información","Posibilidad de "&amp;C557&amp;"con "&amp;M557&amp;" "&amp;"por"&amp;" "&amp;I557&amp;" "&amp;"debido a"&amp;" "&amp;L557,"Posibilidad de"&amp;" "&amp;M557&amp;" "&amp;"por"&amp;" "&amp;I557&amp;" debido a"&amp;" "&amp;L557)</f>
        <v>Posibilidad de Afectación Económica por indisponibilidad presupuestal anual para gastos imprevistos y urgentes  debido a planeación anual inoportuna o inadecuada en la gestión de caja menor</v>
      </c>
      <c r="I557" s="523" t="s">
        <v>2449</v>
      </c>
      <c r="J557" s="136" t="s">
        <v>717</v>
      </c>
      <c r="K557" s="205" t="s">
        <v>2450</v>
      </c>
      <c r="L557" s="369" t="s">
        <v>2451</v>
      </c>
      <c r="M557" s="425" t="s">
        <v>720</v>
      </c>
      <c r="N557" s="373" t="s">
        <v>2452</v>
      </c>
      <c r="O557" s="369" t="s">
        <v>1080</v>
      </c>
      <c r="P557" s="390" t="str">
        <f>IF(OR($O557=[3]Tabla_Probabilidad!$D$30,$O557=[3]Tabla_Probabilidad!$D$32,$O557=[3]Tabla_Probabilidad!$J$32),"Muy Baja",IF(OR($O557=[3]Tabla_Probabilidad!$E$30,$O557=[3]Tabla_Probabilidad!$E$32,$O557=[3]Tabla_Probabilidad!$K$32),"Baja",IF(OR($O557=[3]Tabla_Probabilidad!$F$30,$O557=[3]Tabla_Probabilidad!$F$32,$O557=[3]Tabla_Probabilidad!$L$32),"Media",IF(OR($O557=[3]Tabla_Probabilidad!$G$30,$O557=[3]Tabla_Probabilidad!$G$32,$O557=[3]Tabla_Probabilidad!$M$32),"Alta",IF(OR($O557=[3]Tabla_Probabilidad!$H$30,$O557=[3]Tabla_Probabilidad!$H$32,$O557=[3]Tabla_Probabilidad!$N$32),"Muy Alta","")))))</f>
        <v>Baja</v>
      </c>
      <c r="Q557" s="385">
        <f t="shared" ref="Q557" si="762">IF(P557="","",IF(P557="Muy Baja",0.2,IF(P557="Baja",0.4,IF(P557="Media",0.6,IF(P557="Alta",0.8,IF(P557="Muy Alta",1,))))))</f>
        <v>0.4</v>
      </c>
      <c r="R557" s="393" t="s">
        <v>1447</v>
      </c>
      <c r="S557" s="394" t="str">
        <f>IF(OR($R557=[3]Tabla_Impacto!$D$24,$R557=[3]Tabla_Impacto!$D$27,$R557=[3]Tabla_Impacto!$J$24,$R557=[3]Tabla_Impacto!$P$26,$R557=[3]Tabla_Impacto!$V$26,$R557=[3]Tabla_Impacto!$AB$26),"Leve",IF(OR($R557=[3]Tabla_Impacto!$E$24,$R557=[3]Tabla_Impacto!$E$27,$R557=[3]Tabla_Impacto!$K$24,$R557=[3]Tabla_Impacto!$Q$26,$R557=[3]Tabla_Impacto!$W$26,$R557=[3]Tabla_Impacto!$AC$26),"Menor",IF(OR($R557=[3]Tabla_Impacto!$F$24,$R557=[3]Tabla_Impacto!$F$27,$R557=[3]Tabla_Impacto!$L$24,$R557=[3]Tabla_Impacto!$R$26,$R557=[3]Tabla_Impacto!$X$26,$R557=[3]Tabla_Impacto!$AD$26),"Moderado",IF(OR($R557=[3]Tabla_Impacto!$G$24,$R557=[3]Tabla_Impacto!$G$27,$R557=[3]Tabla_Impacto!$M$24,$R557=[3]Tabla_Impacto!$S$26,$R557=[3]Tabla_Impacto!$Y$26,$R557=[3]Tabla_Impacto!$AE$26),"Mayor",IF(OR($R557=[3]Tabla_Impacto!$H$24,$R557=[3]Tabla_Impacto!$H$27,$R557=[3]Tabla_Impacto!$N$24,$R557=[3]Tabla_Impacto!$T$26,$R557=[3]Tabla_Impacto!$Z$26,$R557=[3]Tabla_Impacto!$AF$26),"Catastrófico","")))))</f>
        <v>Leve</v>
      </c>
      <c r="T557" s="385">
        <f t="shared" ref="T557" si="763">IF(S557="","",IF(S557="Leve",0.2,IF(S557="Menor",0.4,IF(S557="Moderado",0.6,IF(S557="Mayor",0.8,IF(S557="Catastrófico",1,))))))</f>
        <v>0.2</v>
      </c>
      <c r="U557" s="386" t="str">
        <f t="shared" ref="U557" si="764">IF(OR(AND(P557="Muy Baja",S557="Leve"),AND(P557="Muy Baja",S557="Menor"),AND(P557="Baja",S557="Leve")),"Bajo",IF(OR(AND(P557="Muy baja",S557="Moderado"),AND(P557="Baja",S557="Menor"),AND(P557="Baja",S557="Moderado"),AND(P557="Media",S557="Leve"),AND(P557="Media",S557="Menor"),AND(P557="Media",S557="Moderado"),AND(P557="Alta",S557="Leve"),AND(P557="Alta",S557="Menor")),"Moderado",IF(OR(AND(P557="Muy Baja",S557="Mayor"),AND(P557="Baja",S557="Mayor"),AND(P557="Media",S557="Mayor"),AND(P557="Alta",S557="Moderado"),AND(P557="Alta",S557="Mayor"),AND(P557="Muy Alta",S557="Leve"),AND(P557="Muy Alta",S557="Menor"),AND(P557="Muy Alta",S557="Moderado"),AND(P557="Muy Alta",S557="Mayor")),"Alto",IF(OR(AND(P557="Muy Baja",S557="Catastrófico"),AND(P557="Baja",S557="Catastrófico"),AND(P557="Media",S557="Catastrófico"),AND(P557="Alta",S557="Catastrófico"),AND(P557="Muy Alta",S557="Catastrófico")),"Extremo",""))))</f>
        <v>Bajo</v>
      </c>
      <c r="V557" s="136" t="s">
        <v>91</v>
      </c>
      <c r="W557" s="116" t="s">
        <v>2453</v>
      </c>
      <c r="X557" s="117" t="s">
        <v>2454</v>
      </c>
      <c r="Y557" s="118" t="s">
        <v>94</v>
      </c>
      <c r="Z557" s="119" t="s">
        <v>853</v>
      </c>
      <c r="AA557" s="120" t="str">
        <f t="shared" si="454"/>
        <v>Probabilidad</v>
      </c>
      <c r="AB557" s="121" t="s">
        <v>727</v>
      </c>
      <c r="AC557" s="121" t="s">
        <v>728</v>
      </c>
      <c r="AD557" s="122" t="str">
        <f t="shared" si="452"/>
        <v>40%</v>
      </c>
      <c r="AE557" s="121" t="s">
        <v>729</v>
      </c>
      <c r="AF557" s="121" t="s">
        <v>730</v>
      </c>
      <c r="AG557" s="121" t="s">
        <v>731</v>
      </c>
      <c r="AH557" s="123">
        <f>IFERROR(IF(AA557="Probabilidad",(Q557-(+Q557*AD557)),IF(AA557="Impacto",Q557,"")),"")</f>
        <v>0.24</v>
      </c>
      <c r="AI557" s="122">
        <f t="shared" si="453"/>
        <v>0.24</v>
      </c>
      <c r="AJ557" s="387" t="str">
        <f t="shared" ref="AJ557" si="765">IFERROR(IF(AK557="","",IF(AK557&lt;=0.2,"Muy Baja",IF(AK557&lt;=0.4,"Baja",IF(AK557&lt;=0.6,"Media",IF(AK557&lt;=0.8,"Alta","Muy Alta"))))),"")</f>
        <v>Muy Baja</v>
      </c>
      <c r="AK557" s="388">
        <f t="shared" ref="AK557" si="766">IFERROR(LOOKUP(MAX(AI557:AI563)+1,(AI557:AI563)),"")</f>
        <v>8.6399999999999991E-2</v>
      </c>
      <c r="AL557" s="124">
        <f>IFERROR(IF(AA557="Impacto",(T557-(+T557*AD557)),IF(AA557="Probabilidad",T557,"")),"")</f>
        <v>0.2</v>
      </c>
      <c r="AM557" s="389" t="str">
        <f t="shared" ref="AM557" si="767">IFERROR(IF(AN557="","",IF(AN557&lt;=0.2,"Leve",IF(AN557&lt;=0.4,"Menor",IF(AN557&lt;=0.6,"Moderado",IF(AN557&lt;=0.8,"Mayor","Catastrófico"))))),"")</f>
        <v>Leve</v>
      </c>
      <c r="AN557" s="388">
        <f t="shared" ref="AN557" si="768">IFERROR(LOOKUP(MAX(AL557:AL563)+1,(AL557:AL563)),"")</f>
        <v>0.2</v>
      </c>
      <c r="AO557" s="384" t="str">
        <f t="shared" ref="AO557" si="769">IFERROR(IF(OR(AND(AJ557="Muy Baja",AM557="Leve"),AND(AJ557="Muy Baja",AM557="Menor"),AND(AJ557="Baja",AM557="Leve")),"Bajo",IF(OR(AND(AJ557="Muy baja",AM557="Moderado"),AND(AJ557="Baja",AM557="Menor"),AND(AJ557="Baja",AM557="Moderado"),AND(AJ557="Media",AM557="Leve"),AND(AJ557="Media",AM557="Menor"),AND(AJ557="Media",AM557="Moderado"),AND(AJ557="Alta",AM557="Leve"),AND(AJ557="Alta",AM557="Menor")),"Moderado",IF(OR(AND(AJ557="Muy Baja",AM557="Mayor"),AND(AJ557="Baja",AM557="Mayor"),AND(AJ557="Media",AM557="Mayor"),AND(AJ557="Alta",AM557="Moderado"),AND(AJ557="Alta",AM557="Mayor"),AND(AJ557="Muy Alta",AM557="Leve"),AND(AJ557="Muy Alta",AM557="Menor"),AND(AJ557="Muy Alta",AM557="Moderado"),AND(AJ557="Muy Alta",AM557="Mayor")),"Alto",IF(OR(AND(AJ557="Muy Baja",AM557="Catastrófico"),AND(AJ557="Baja",AM557="Catastrófico"),AND(AJ557="Media",AM557="Catastrófico"),AND(AJ557="Alta",AM557="Catastrófico"),AND(AJ557="Muy Alta",AM557="Catastrófico")),"Extremo","")))),"")</f>
        <v>Bajo</v>
      </c>
      <c r="AP557" s="367" t="s">
        <v>821</v>
      </c>
      <c r="AQ557" s="120" t="s">
        <v>105</v>
      </c>
      <c r="AR557" s="134" t="s">
        <v>94</v>
      </c>
      <c r="AS557" s="134" t="s">
        <v>94</v>
      </c>
      <c r="AT557" s="134" t="s">
        <v>94</v>
      </c>
      <c r="AU557" s="134" t="s">
        <v>94</v>
      </c>
      <c r="AV557" s="370" t="s">
        <v>2455</v>
      </c>
      <c r="AW557" s="142" t="s">
        <v>91</v>
      </c>
      <c r="AX557" s="253" t="s">
        <v>2866</v>
      </c>
      <c r="AY557" s="273" t="s">
        <v>3655</v>
      </c>
      <c r="AZ557" s="273" t="s">
        <v>3656</v>
      </c>
      <c r="BA557" s="143" t="s">
        <v>105</v>
      </c>
      <c r="BB557" s="128"/>
      <c r="BC557" s="128"/>
      <c r="BD557" s="128"/>
      <c r="BE557" s="421" t="s">
        <v>2891</v>
      </c>
      <c r="BF557" s="423" t="s">
        <v>2987</v>
      </c>
      <c r="BG557" s="423" t="s">
        <v>2987</v>
      </c>
      <c r="BH557" s="131"/>
      <c r="BI557" s="90"/>
      <c r="BJ557" s="90"/>
      <c r="BK557" s="90"/>
      <c r="BL557" s="90"/>
      <c r="BM557" s="90"/>
      <c r="BN557" s="90"/>
      <c r="BO557" s="90"/>
      <c r="BP557" s="90"/>
      <c r="BQ557" s="90"/>
      <c r="BR557" s="90"/>
      <c r="BS557" s="90"/>
      <c r="BT557" s="90"/>
      <c r="BU557" s="90"/>
      <c r="BV557" s="90"/>
      <c r="BW557" s="90"/>
      <c r="BX557" s="90"/>
      <c r="BY557" s="90"/>
      <c r="BZ557" s="90"/>
      <c r="CA557" s="90"/>
      <c r="CB557" s="90"/>
      <c r="CC557" s="90"/>
      <c r="CD557" s="90"/>
      <c r="CE557" s="90"/>
      <c r="CF557" s="90"/>
      <c r="CG557" s="90"/>
      <c r="CH557" s="90"/>
      <c r="CI557" s="90"/>
      <c r="CJ557" s="90"/>
      <c r="CK557" s="90"/>
      <c r="CL557" s="90"/>
      <c r="CM557" s="90"/>
      <c r="CN557" s="90"/>
      <c r="CO557" s="90"/>
      <c r="CP557" s="90"/>
      <c r="CQ557" s="90"/>
      <c r="CR557" s="90"/>
      <c r="CS557" s="90"/>
      <c r="CT557" s="90"/>
      <c r="CU557" s="90"/>
      <c r="CV557" s="90"/>
      <c r="CW557" s="90"/>
      <c r="CX557" s="90"/>
      <c r="CY557" s="90"/>
      <c r="CZ557" s="90"/>
      <c r="DA557" s="90"/>
      <c r="DB557" s="90"/>
      <c r="DC557" s="90"/>
      <c r="DD557" s="90"/>
      <c r="DE557" s="90"/>
      <c r="DF557" s="90"/>
      <c r="DG557" s="90"/>
      <c r="DH557" s="90"/>
      <c r="DI557" s="90"/>
      <c r="DJ557" s="90"/>
      <c r="DK557" s="90"/>
      <c r="DL557" s="90"/>
      <c r="DM557" s="90"/>
      <c r="DN557" s="90"/>
      <c r="DO557" s="90"/>
      <c r="DP557" s="90"/>
      <c r="DQ557" s="90"/>
      <c r="DR557" s="90"/>
      <c r="DS557" s="90"/>
      <c r="DT557" s="90"/>
      <c r="DU557" s="90"/>
      <c r="DV557" s="90"/>
      <c r="DW557" s="90"/>
      <c r="DX557" s="90"/>
      <c r="DY557" s="90"/>
      <c r="DZ557" s="90"/>
      <c r="EA557" s="90"/>
      <c r="EB557" s="90"/>
      <c r="EC557" s="90"/>
      <c r="ED557" s="90"/>
      <c r="EE557" s="90"/>
      <c r="EF557" s="90"/>
      <c r="EG557" s="90"/>
      <c r="EH557" s="90"/>
      <c r="EI557" s="90"/>
      <c r="EJ557" s="90"/>
      <c r="EK557" s="90"/>
      <c r="EL557" s="90"/>
      <c r="EM557" s="90"/>
      <c r="EN557" s="90"/>
      <c r="EO557" s="90"/>
      <c r="EP557" s="90"/>
      <c r="EQ557" s="90"/>
      <c r="ER557" s="90"/>
      <c r="ES557" s="90"/>
      <c r="ET557" s="90"/>
      <c r="EU557" s="90"/>
      <c r="EV557" s="90"/>
      <c r="EW557" s="90"/>
      <c r="EX557" s="90"/>
      <c r="EY557" s="90"/>
      <c r="EZ557" s="90"/>
      <c r="FA557" s="90"/>
      <c r="FB557" s="90"/>
      <c r="FC557" s="90"/>
      <c r="FD557" s="90"/>
      <c r="FE557" s="90"/>
      <c r="FF557" s="90"/>
      <c r="FG557" s="90"/>
      <c r="FH557" s="90"/>
      <c r="FI557" s="90"/>
      <c r="FJ557" s="90"/>
      <c r="FK557" s="90"/>
      <c r="FL557" s="90"/>
      <c r="FM557" s="90"/>
      <c r="FN557" s="90"/>
      <c r="FO557" s="90"/>
      <c r="FP557" s="90"/>
      <c r="FQ557" s="90"/>
      <c r="FR557" s="90"/>
      <c r="FS557" s="90"/>
      <c r="FT557" s="90"/>
      <c r="FU557" s="90"/>
      <c r="FV557" s="90"/>
      <c r="FW557" s="90"/>
      <c r="FX557" s="90"/>
      <c r="FY557" s="90"/>
      <c r="FZ557" s="90"/>
      <c r="GA557" s="90"/>
      <c r="GB557" s="90"/>
      <c r="GC557" s="90"/>
      <c r="GD557" s="90"/>
      <c r="GE557" s="90"/>
      <c r="GF557" s="90"/>
      <c r="GG557" s="90"/>
      <c r="GH557" s="90"/>
      <c r="GI557" s="90"/>
      <c r="GJ557" s="90"/>
      <c r="GK557" s="90"/>
      <c r="GL557" s="90"/>
      <c r="GM557" s="90"/>
      <c r="GN557" s="90"/>
      <c r="GO557" s="90"/>
      <c r="GP557" s="90"/>
      <c r="GQ557" s="90"/>
      <c r="GR557" s="90"/>
      <c r="GS557" s="90"/>
      <c r="GT557" s="90"/>
      <c r="GU557" s="90"/>
      <c r="GV557" s="90"/>
      <c r="GW557" s="90"/>
      <c r="GX557" s="90"/>
      <c r="GY557" s="90"/>
      <c r="GZ557" s="90"/>
      <c r="HA557" s="90"/>
      <c r="HB557" s="90"/>
      <c r="HC557" s="90"/>
      <c r="HD557" s="90"/>
      <c r="HE557" s="90"/>
      <c r="HF557" s="90"/>
      <c r="HG557" s="90"/>
      <c r="HH557" s="90"/>
      <c r="HI557" s="90"/>
      <c r="HJ557" s="90"/>
      <c r="HK557" s="90"/>
      <c r="HL557" s="90"/>
      <c r="HM557" s="90"/>
      <c r="HN557" s="90"/>
      <c r="HO557" s="90"/>
      <c r="HP557" s="90"/>
      <c r="HQ557" s="90"/>
      <c r="HR557" s="90"/>
      <c r="HS557" s="90"/>
      <c r="HT557" s="90"/>
      <c r="HU557" s="90"/>
      <c r="HV557" s="90"/>
      <c r="HW557" s="90"/>
      <c r="HX557" s="90"/>
      <c r="HY557" s="90"/>
      <c r="HZ557" s="90"/>
      <c r="IA557" s="90"/>
      <c r="IB557" s="90"/>
      <c r="IC557" s="90"/>
      <c r="ID557" s="90"/>
      <c r="IE557" s="90"/>
      <c r="IF557" s="90"/>
      <c r="IG557" s="90"/>
      <c r="IH557" s="90"/>
      <c r="II557" s="90"/>
      <c r="IJ557" s="90"/>
      <c r="IK557" s="90"/>
      <c r="IL557" s="90"/>
      <c r="IM557" s="90"/>
      <c r="IN557" s="90"/>
      <c r="IO557" s="90"/>
      <c r="IP557" s="90"/>
      <c r="IQ557" s="90"/>
      <c r="IR557" s="90"/>
      <c r="IS557" s="90"/>
      <c r="IT557" s="90"/>
      <c r="IU557" s="90"/>
      <c r="IV557" s="90"/>
      <c r="IW557" s="90"/>
      <c r="IX557" s="90"/>
      <c r="IY557" s="90"/>
      <c r="IZ557" s="90"/>
      <c r="JA557" s="90"/>
      <c r="JB557" s="90"/>
      <c r="JC557" s="90"/>
      <c r="JD557" s="90"/>
      <c r="JE557" s="90"/>
      <c r="JF557" s="90"/>
      <c r="JG557" s="90"/>
      <c r="JH557" s="90"/>
      <c r="JI557" s="90"/>
      <c r="JJ557" s="90"/>
      <c r="JK557" s="90"/>
      <c r="JL557" s="90"/>
      <c r="JM557" s="90"/>
      <c r="JN557" s="90"/>
      <c r="JO557" s="90"/>
      <c r="JP557" s="90"/>
      <c r="JQ557" s="90"/>
      <c r="JR557" s="90"/>
      <c r="JS557" s="90"/>
      <c r="JT557" s="90"/>
      <c r="JU557" s="90"/>
      <c r="JV557" s="90"/>
      <c r="JW557" s="90"/>
      <c r="JX557" s="90"/>
      <c r="JY557" s="90"/>
      <c r="JZ557" s="90"/>
      <c r="KA557" s="90"/>
      <c r="KB557" s="90"/>
      <c r="KC557" s="90"/>
      <c r="KD557" s="90"/>
      <c r="KE557" s="90"/>
      <c r="KF557" s="90"/>
      <c r="KG557" s="90"/>
      <c r="KH557" s="90"/>
      <c r="KI557" s="90"/>
      <c r="KJ557" s="90"/>
      <c r="KK557" s="90"/>
      <c r="KL557" s="90"/>
      <c r="KM557" s="90"/>
      <c r="KN557" s="90"/>
      <c r="KO557" s="90"/>
      <c r="KP557" s="90"/>
      <c r="KQ557" s="90"/>
      <c r="KR557" s="90"/>
      <c r="KS557" s="90"/>
      <c r="KT557" s="90"/>
      <c r="KU557" s="90"/>
      <c r="KV557" s="90"/>
      <c r="KW557" s="90"/>
      <c r="KX557" s="90"/>
      <c r="KY557" s="90"/>
      <c r="KZ557" s="90"/>
      <c r="LA557" s="90"/>
      <c r="LB557" s="90"/>
      <c r="LC557" s="90"/>
      <c r="LD557" s="90"/>
      <c r="LE557" s="90"/>
      <c r="LF557" s="90"/>
      <c r="LG557" s="90"/>
      <c r="LH557" s="90"/>
      <c r="LI557" s="90"/>
      <c r="LJ557" s="90"/>
      <c r="LK557" s="90"/>
      <c r="LL557" s="90"/>
      <c r="LM557" s="90"/>
      <c r="LN557" s="90"/>
      <c r="LO557" s="90"/>
      <c r="LP557" s="90"/>
      <c r="LQ557" s="90"/>
      <c r="LR557" s="90"/>
      <c r="LS557" s="90"/>
      <c r="LT557" s="90"/>
      <c r="LU557" s="90"/>
      <c r="LV557" s="90"/>
      <c r="LW557" s="90"/>
      <c r="LX557" s="90"/>
      <c r="LY557" s="90"/>
      <c r="LZ557" s="90"/>
      <c r="MA557" s="90"/>
      <c r="MB557" s="90"/>
      <c r="MC557" s="90"/>
      <c r="MD557" s="90"/>
      <c r="ME557" s="90"/>
      <c r="MF557" s="90"/>
      <c r="MG557" s="90"/>
      <c r="MH557" s="90"/>
      <c r="MI557" s="90"/>
      <c r="MJ557" s="90"/>
      <c r="MK557" s="90"/>
      <c r="ML557" s="90"/>
      <c r="MM557" s="90"/>
      <c r="MN557" s="90"/>
      <c r="MO557" s="90"/>
      <c r="MP557" s="90"/>
      <c r="MQ557" s="90"/>
      <c r="MR557" s="90"/>
      <c r="MS557" s="90"/>
      <c r="MT557" s="90"/>
      <c r="MU557" s="90"/>
      <c r="MV557" s="90"/>
      <c r="MW557" s="90"/>
      <c r="MX557" s="90"/>
      <c r="MY557" s="90"/>
      <c r="MZ557" s="90"/>
      <c r="NA557" s="90"/>
      <c r="NB557" s="90"/>
      <c r="NC557" s="90"/>
      <c r="ND557" s="90"/>
      <c r="NE557" s="90"/>
      <c r="NF557" s="90"/>
      <c r="NG557" s="90"/>
      <c r="NH557" s="90"/>
      <c r="NI557" s="90"/>
      <c r="NJ557" s="90"/>
      <c r="NK557" s="90"/>
      <c r="NL557" s="90"/>
      <c r="NM557" s="90"/>
      <c r="NN557" s="90"/>
      <c r="NO557" s="90"/>
      <c r="NP557" s="90"/>
      <c r="NQ557" s="90"/>
      <c r="NR557" s="90"/>
      <c r="NS557" s="90"/>
      <c r="NT557" s="90"/>
      <c r="NU557" s="90"/>
      <c r="NV557" s="90"/>
      <c r="NW557" s="90"/>
      <c r="NX557" s="90"/>
      <c r="NY557" s="90"/>
      <c r="NZ557" s="90"/>
      <c r="OA557" s="90"/>
      <c r="OB557" s="90"/>
      <c r="OC557" s="90"/>
      <c r="OD557" s="90"/>
      <c r="OE557" s="90"/>
      <c r="OF557" s="90"/>
      <c r="OG557" s="90"/>
      <c r="OH557" s="90"/>
      <c r="OI557" s="90"/>
      <c r="OJ557" s="90"/>
      <c r="OK557" s="90"/>
      <c r="OL557" s="90"/>
      <c r="OM557" s="90"/>
      <c r="ON557" s="90"/>
      <c r="OO557" s="90"/>
      <c r="OP557" s="90"/>
      <c r="OQ557" s="90"/>
      <c r="OR557" s="90"/>
      <c r="OS557" s="90"/>
      <c r="OT557" s="90"/>
      <c r="OU557" s="90"/>
      <c r="OV557" s="90"/>
      <c r="OW557" s="90"/>
      <c r="OX557" s="90"/>
      <c r="OY557" s="90"/>
      <c r="OZ557" s="90"/>
      <c r="PA557" s="90"/>
      <c r="PB557" s="90"/>
      <c r="PC557" s="90"/>
      <c r="PD557" s="90"/>
      <c r="PE557" s="90"/>
      <c r="PF557" s="90"/>
      <c r="PG557" s="90"/>
      <c r="PH557" s="90"/>
      <c r="PI557" s="90"/>
      <c r="PJ557" s="90"/>
      <c r="PK557" s="90"/>
      <c r="PL557" s="90"/>
      <c r="PM557" s="90"/>
      <c r="PN557" s="90"/>
      <c r="PO557" s="90"/>
      <c r="PP557" s="90"/>
      <c r="PQ557" s="90"/>
      <c r="PR557" s="90"/>
      <c r="PS557" s="90"/>
      <c r="PT557" s="90"/>
      <c r="PU557" s="90"/>
      <c r="PV557" s="90"/>
      <c r="PW557" s="90"/>
      <c r="PX557" s="90"/>
      <c r="PY557" s="90"/>
      <c r="PZ557" s="90"/>
      <c r="QA557" s="90"/>
      <c r="QB557" s="90"/>
      <c r="QC557" s="90"/>
      <c r="QD557" s="90"/>
      <c r="QE557" s="90"/>
      <c r="QF557" s="90"/>
      <c r="QG557" s="90"/>
      <c r="QH557" s="90"/>
      <c r="QI557" s="90"/>
      <c r="QJ557" s="90"/>
      <c r="QK557" s="90"/>
      <c r="QL557" s="90"/>
      <c r="QM557" s="90"/>
      <c r="QN557" s="90"/>
      <c r="QO557" s="90"/>
      <c r="QP557" s="90"/>
      <c r="QQ557" s="90"/>
      <c r="QR557" s="90"/>
      <c r="QS557" s="90"/>
      <c r="QT557" s="90"/>
      <c r="QU557" s="90"/>
      <c r="QV557" s="90"/>
      <c r="QW557" s="90"/>
      <c r="QX557" s="90"/>
      <c r="QY557" s="90"/>
      <c r="QZ557" s="90"/>
      <c r="RA557" s="90"/>
      <c r="RB557" s="90"/>
      <c r="RC557" s="90"/>
      <c r="RD557" s="90"/>
      <c r="RE557" s="90"/>
      <c r="RF557" s="90"/>
      <c r="RG557" s="90"/>
      <c r="RH557" s="90"/>
      <c r="RI557" s="90"/>
      <c r="RJ557" s="90"/>
      <c r="RK557" s="90"/>
      <c r="RL557" s="90"/>
      <c r="RM557" s="90"/>
      <c r="RN557" s="90"/>
      <c r="RO557" s="90"/>
      <c r="RP557" s="90"/>
      <c r="RQ557" s="90"/>
      <c r="RR557" s="90"/>
      <c r="RS557" s="90"/>
      <c r="RT557" s="90"/>
      <c r="RU557" s="90"/>
      <c r="RV557" s="90"/>
      <c r="RW557" s="90"/>
      <c r="RX557" s="90"/>
      <c r="RY557" s="90"/>
      <c r="RZ557" s="90"/>
      <c r="SA557" s="90"/>
      <c r="SB557" s="90"/>
      <c r="SC557" s="90"/>
      <c r="SD557" s="90"/>
      <c r="SE557" s="90"/>
      <c r="SF557" s="90"/>
      <c r="SG557" s="90"/>
      <c r="SH557" s="90"/>
      <c r="SI557" s="90"/>
      <c r="SJ557" s="90"/>
      <c r="SK557" s="90"/>
      <c r="SL557" s="90"/>
      <c r="SM557" s="90"/>
      <c r="SN557" s="90"/>
      <c r="SO557" s="90"/>
      <c r="SP557" s="90"/>
      <c r="SQ557" s="90"/>
      <c r="SR557" s="90"/>
      <c r="SS557" s="90"/>
      <c r="ST557" s="90"/>
      <c r="SU557" s="90"/>
      <c r="SV557" s="90"/>
      <c r="SW557" s="90"/>
      <c r="SX557" s="90"/>
      <c r="SY557" s="90"/>
      <c r="SZ557" s="90"/>
      <c r="TA557" s="90"/>
      <c r="TB557" s="90"/>
      <c r="TC557" s="90"/>
      <c r="TD557" s="90"/>
      <c r="TE557" s="90"/>
      <c r="TF557" s="90"/>
      <c r="TG557" s="90"/>
      <c r="TH557" s="90"/>
      <c r="TI557" s="90"/>
      <c r="TJ557" s="90"/>
      <c r="TK557" s="90"/>
      <c r="TL557" s="90"/>
      <c r="TM557" s="90"/>
      <c r="TN557" s="90"/>
      <c r="TO557" s="90"/>
      <c r="TP557" s="90"/>
      <c r="TQ557" s="90"/>
      <c r="TR557" s="90"/>
      <c r="TS557" s="90"/>
      <c r="TT557" s="90"/>
      <c r="TU557" s="90"/>
      <c r="TV557" s="90"/>
      <c r="TW557" s="90"/>
      <c r="TX557" s="90"/>
      <c r="TY557" s="90"/>
      <c r="TZ557" s="90"/>
      <c r="UA557" s="90"/>
      <c r="UB557" s="90"/>
      <c r="UC557" s="90"/>
      <c r="UD557" s="90"/>
      <c r="UE557" s="90"/>
      <c r="UF557" s="90"/>
      <c r="UG557" s="90"/>
      <c r="UH557" s="90"/>
      <c r="UI557" s="90"/>
      <c r="UJ557" s="90"/>
      <c r="UK557" s="90"/>
      <c r="UL557" s="90"/>
      <c r="UM557" s="90"/>
      <c r="UN557" s="90"/>
      <c r="UO557" s="90"/>
      <c r="UP557" s="90"/>
      <c r="UQ557" s="90"/>
      <c r="UR557" s="90"/>
      <c r="US557" s="90"/>
      <c r="UT557" s="90"/>
      <c r="UU557" s="90"/>
      <c r="UV557" s="90"/>
      <c r="UW557" s="90"/>
      <c r="UX557" s="90"/>
      <c r="UY557" s="90"/>
      <c r="UZ557" s="90"/>
      <c r="VA557" s="90"/>
      <c r="VB557" s="90"/>
      <c r="VC557" s="90"/>
      <c r="VD557" s="90"/>
      <c r="VE557" s="90"/>
      <c r="VF557" s="90"/>
      <c r="VG557" s="90"/>
      <c r="VH557" s="90"/>
      <c r="VI557" s="90"/>
      <c r="VJ557" s="90"/>
      <c r="VK557" s="90"/>
      <c r="VL557" s="90"/>
      <c r="VM557" s="90"/>
      <c r="VN557" s="90"/>
      <c r="VO557" s="90"/>
      <c r="VP557" s="90"/>
      <c r="VQ557" s="90"/>
      <c r="VR557" s="90"/>
      <c r="VS557" s="90"/>
      <c r="VT557" s="90"/>
      <c r="VU557" s="90"/>
      <c r="VV557" s="90"/>
      <c r="VW557" s="90"/>
      <c r="VX557" s="90"/>
      <c r="VY557" s="90"/>
      <c r="VZ557" s="90"/>
      <c r="WA557" s="90"/>
      <c r="WB557" s="90"/>
      <c r="WC557" s="90"/>
      <c r="WD557" s="90"/>
      <c r="WE557" s="90"/>
      <c r="WF557" s="90"/>
      <c r="WG557" s="90"/>
      <c r="WH557" s="90"/>
      <c r="WI557" s="90"/>
      <c r="WJ557" s="90"/>
      <c r="WK557" s="90"/>
      <c r="WL557" s="90"/>
      <c r="WM557" s="90"/>
      <c r="WN557" s="90"/>
      <c r="WO557" s="90"/>
      <c r="WP557" s="90"/>
      <c r="WQ557" s="90"/>
      <c r="WR557" s="90"/>
      <c r="WS557" s="90"/>
      <c r="WT557" s="90"/>
      <c r="WU557" s="90"/>
      <c r="WV557" s="90"/>
      <c r="WW557" s="90"/>
      <c r="WX557" s="90"/>
      <c r="WY557" s="90"/>
      <c r="WZ557" s="90"/>
      <c r="XA557" s="90"/>
      <c r="XB557" s="90"/>
      <c r="XC557" s="90"/>
      <c r="XD557" s="90"/>
      <c r="XE557" s="90"/>
      <c r="XF557" s="90"/>
      <c r="XG557" s="90"/>
      <c r="XH557" s="90"/>
      <c r="XI557" s="90"/>
      <c r="XJ557" s="90"/>
      <c r="XK557" s="90"/>
      <c r="XL557" s="90"/>
      <c r="XM557" s="90"/>
      <c r="XN557" s="90"/>
      <c r="XO557" s="90"/>
      <c r="XP557" s="90"/>
      <c r="XQ557" s="90"/>
      <c r="XR557" s="90"/>
      <c r="XS557" s="90"/>
      <c r="XT557" s="90"/>
      <c r="XU557" s="90"/>
      <c r="XV557" s="90"/>
      <c r="XW557" s="90"/>
      <c r="XX557" s="90"/>
      <c r="XY557" s="90"/>
      <c r="XZ557" s="90"/>
      <c r="YA557" s="90"/>
      <c r="YB557" s="90"/>
      <c r="YC557" s="90"/>
      <c r="YD557" s="90"/>
      <c r="YE557" s="90"/>
      <c r="YF557" s="90"/>
      <c r="YG557" s="90"/>
      <c r="YH557" s="90"/>
      <c r="YI557" s="90"/>
      <c r="YJ557" s="90"/>
      <c r="YK557" s="90"/>
      <c r="YL557" s="90"/>
      <c r="YM557" s="90"/>
      <c r="YN557" s="90"/>
      <c r="YO557" s="90"/>
      <c r="YP557" s="90"/>
      <c r="YQ557" s="90"/>
      <c r="YR557" s="90"/>
      <c r="YS557" s="90"/>
      <c r="YT557" s="90"/>
      <c r="YU557" s="90"/>
      <c r="YV557" s="90"/>
      <c r="YW557" s="90"/>
      <c r="YX557" s="90"/>
      <c r="YY557" s="90"/>
      <c r="YZ557" s="90"/>
      <c r="ZA557" s="90"/>
      <c r="ZB557" s="90"/>
      <c r="ZC557" s="90"/>
      <c r="ZD557" s="90"/>
      <c r="ZE557" s="90"/>
      <c r="ZF557" s="90"/>
      <c r="ZG557" s="90"/>
      <c r="ZH557" s="90"/>
      <c r="ZI557" s="90"/>
      <c r="ZJ557" s="90"/>
      <c r="ZK557" s="90"/>
      <c r="ZL557" s="90"/>
      <c r="ZM557" s="90"/>
      <c r="ZN557" s="90"/>
      <c r="ZO557" s="90"/>
      <c r="ZP557" s="90"/>
      <c r="ZQ557" s="90"/>
      <c r="ZR557" s="90"/>
      <c r="ZS557" s="90"/>
      <c r="ZT557" s="90"/>
      <c r="ZU557" s="90"/>
      <c r="ZV557" s="90"/>
      <c r="ZW557" s="90"/>
      <c r="ZX557" s="90"/>
      <c r="ZY557" s="90"/>
      <c r="ZZ557" s="90"/>
      <c r="AAA557" s="90"/>
      <c r="AAB557" s="90"/>
      <c r="AAC557" s="90"/>
      <c r="AAD557" s="90"/>
      <c r="AAE557" s="90"/>
      <c r="AAF557" s="90"/>
      <c r="AAG557" s="90"/>
      <c r="AAH557" s="90"/>
      <c r="AAI557" s="90"/>
      <c r="AAJ557" s="90"/>
      <c r="AAK557" s="90"/>
      <c r="AAL557" s="90"/>
      <c r="AAM557" s="90"/>
      <c r="AAN557" s="90"/>
      <c r="AAO557" s="90"/>
      <c r="AAP557" s="90"/>
      <c r="AAQ557" s="90"/>
      <c r="AAR557" s="90"/>
      <c r="AAS557" s="90"/>
      <c r="AAT557" s="90"/>
      <c r="AAU557" s="90"/>
      <c r="AAV557" s="90"/>
      <c r="AAW557" s="90"/>
      <c r="AAX557" s="90"/>
      <c r="AAY557" s="90"/>
      <c r="AAZ557" s="90"/>
      <c r="ABA557" s="90"/>
      <c r="ABB557" s="90"/>
      <c r="ABC557" s="90"/>
      <c r="ABD557" s="90"/>
      <c r="ABE557" s="90"/>
      <c r="ABF557" s="90"/>
      <c r="ABG557" s="90"/>
      <c r="ABH557" s="90"/>
      <c r="ABI557" s="90"/>
      <c r="ABJ557" s="90"/>
      <c r="ABK557" s="90"/>
      <c r="ABL557" s="90"/>
      <c r="ABM557" s="90"/>
      <c r="ABN557" s="90"/>
      <c r="ABO557" s="90"/>
      <c r="ABP557" s="90"/>
      <c r="ABQ557" s="90"/>
      <c r="ABR557" s="90"/>
      <c r="ABS557" s="90"/>
      <c r="ABT557" s="90"/>
      <c r="ABU557" s="90"/>
      <c r="ABV557" s="90"/>
      <c r="ABW557" s="90"/>
      <c r="ABX557" s="90"/>
      <c r="ABY557" s="90"/>
      <c r="ABZ557" s="90"/>
      <c r="ACA557" s="90"/>
      <c r="ACB557" s="90"/>
      <c r="ACC557" s="90"/>
      <c r="ACD557" s="90"/>
      <c r="ACE557" s="90"/>
      <c r="ACF557" s="90"/>
      <c r="ACG557" s="90"/>
      <c r="ACH557" s="90"/>
      <c r="ACI557" s="90"/>
      <c r="ACJ557" s="90"/>
      <c r="ACK557" s="90"/>
      <c r="ACL557" s="90"/>
      <c r="ACM557" s="90"/>
      <c r="ACN557" s="90"/>
      <c r="ACO557" s="90"/>
      <c r="ACP557" s="90"/>
      <c r="ACQ557" s="90"/>
      <c r="ACR557" s="90"/>
      <c r="ACS557" s="90"/>
      <c r="ACT557" s="90"/>
      <c r="ACU557" s="90"/>
      <c r="ACV557" s="90"/>
      <c r="ACW557" s="90"/>
      <c r="ACX557" s="90"/>
      <c r="ACY557" s="90"/>
      <c r="ACZ557" s="90"/>
      <c r="ADA557" s="90"/>
      <c r="ADB557" s="90"/>
      <c r="ADC557" s="90"/>
      <c r="ADD557" s="90"/>
      <c r="ADE557" s="90"/>
      <c r="ADF557" s="90"/>
      <c r="ADG557" s="90"/>
      <c r="ADH557" s="90"/>
      <c r="ADI557" s="90"/>
      <c r="ADJ557" s="90"/>
      <c r="ADK557" s="90"/>
      <c r="ADL557" s="90"/>
      <c r="ADM557" s="90"/>
      <c r="ADN557" s="90"/>
      <c r="ADO557" s="90"/>
      <c r="ADP557" s="90"/>
      <c r="ADQ557" s="90"/>
      <c r="ADR557" s="90"/>
      <c r="ADS557" s="90"/>
      <c r="ADT557" s="90"/>
      <c r="ADU557" s="90"/>
      <c r="ADV557" s="90"/>
      <c r="ADW557" s="90"/>
      <c r="ADX557" s="90"/>
      <c r="ADY557" s="90"/>
      <c r="ADZ557" s="90"/>
      <c r="AEA557" s="90"/>
      <c r="AEB557" s="90"/>
      <c r="AEC557" s="90"/>
      <c r="AED557" s="90"/>
      <c r="AEE557" s="90"/>
      <c r="AEF557" s="90"/>
      <c r="AEG557" s="90"/>
      <c r="AEH557" s="90"/>
      <c r="AEI557" s="90"/>
      <c r="AEJ557" s="90"/>
      <c r="AEK557" s="90"/>
      <c r="AEL557" s="90"/>
      <c r="AEM557" s="90"/>
      <c r="AEN557" s="90"/>
      <c r="AEO557" s="90"/>
      <c r="AEP557" s="90"/>
      <c r="AEQ557" s="90"/>
      <c r="AER557" s="90"/>
      <c r="AES557" s="90"/>
      <c r="AET557" s="90"/>
      <c r="AEU557" s="90"/>
      <c r="AEV557" s="90"/>
      <c r="AEW557" s="90"/>
      <c r="AEX557" s="90"/>
      <c r="AEY557" s="90"/>
      <c r="AEZ557" s="90"/>
      <c r="AFA557" s="90"/>
      <c r="AFB557" s="90"/>
      <c r="AFC557" s="90"/>
      <c r="AFD557" s="90"/>
      <c r="AFE557" s="90"/>
      <c r="AFF557" s="90"/>
      <c r="AFG557" s="90"/>
      <c r="AFH557" s="90"/>
      <c r="AFI557" s="90"/>
      <c r="AFJ557" s="90"/>
      <c r="AFK557" s="90"/>
      <c r="AFL557" s="90"/>
      <c r="AFM557" s="90"/>
      <c r="AFN557" s="90"/>
      <c r="AFO557" s="90"/>
      <c r="AFP557" s="90"/>
      <c r="AFQ557" s="90"/>
      <c r="AFR557" s="90"/>
      <c r="AFS557" s="90"/>
      <c r="AFT557" s="90"/>
      <c r="AFU557" s="90"/>
      <c r="AFV557" s="90"/>
      <c r="AFW557" s="90"/>
      <c r="AFX557" s="90"/>
      <c r="AFY557" s="90"/>
      <c r="AFZ557" s="90"/>
      <c r="AGA557" s="90"/>
      <c r="AGB557" s="90"/>
      <c r="AGC557" s="90"/>
      <c r="AGD557" s="90"/>
      <c r="AGE557" s="90"/>
      <c r="AGF557" s="90"/>
      <c r="AGG557" s="90"/>
      <c r="AGH557" s="90"/>
      <c r="AGI557" s="90"/>
      <c r="AGJ557" s="90"/>
      <c r="AGK557" s="90"/>
      <c r="AGL557" s="90"/>
      <c r="AGM557" s="90"/>
      <c r="AGN557" s="90"/>
      <c r="AGO557" s="90"/>
      <c r="AGP557" s="90"/>
      <c r="AGQ557" s="90"/>
      <c r="AGR557" s="90"/>
      <c r="AGS557" s="90"/>
      <c r="AGT557" s="90"/>
      <c r="AGU557" s="90"/>
      <c r="AGV557" s="90"/>
      <c r="AGW557" s="90"/>
      <c r="AGX557" s="90"/>
      <c r="AGY557" s="90"/>
      <c r="AGZ557" s="90"/>
      <c r="AHA557" s="90"/>
      <c r="AHB557" s="90"/>
      <c r="AHC557" s="90"/>
      <c r="AHD557" s="90"/>
      <c r="AHE557" s="90"/>
      <c r="AHF557" s="90"/>
      <c r="AHG557" s="90"/>
      <c r="AHH557" s="90"/>
      <c r="AHI557" s="90"/>
      <c r="AHJ557" s="90"/>
      <c r="AHK557" s="90"/>
      <c r="AHL557" s="90"/>
      <c r="AHM557" s="90"/>
      <c r="AHN557" s="90"/>
      <c r="AHO557" s="90"/>
      <c r="AHP557" s="90"/>
      <c r="AHQ557" s="90"/>
      <c r="AHR557" s="90"/>
      <c r="AHS557" s="90"/>
      <c r="AHT557" s="90"/>
      <c r="AHU557" s="90"/>
      <c r="AHV557" s="90"/>
      <c r="AHW557" s="90"/>
      <c r="AHX557" s="90"/>
      <c r="AHY557" s="90"/>
      <c r="AHZ557" s="90"/>
      <c r="AIA557" s="90"/>
      <c r="AIB557" s="90"/>
      <c r="AIC557" s="90"/>
      <c r="AID557" s="90"/>
      <c r="AIE557" s="90"/>
      <c r="AIF557" s="90"/>
      <c r="AIG557" s="90"/>
      <c r="AIH557" s="90"/>
      <c r="AII557" s="90"/>
      <c r="AIJ557" s="90"/>
      <c r="AIK557" s="90"/>
      <c r="AIL557" s="90"/>
      <c r="AIM557" s="90"/>
      <c r="AIN557" s="90"/>
      <c r="AIO557" s="90"/>
      <c r="AIP557" s="90"/>
      <c r="AIQ557" s="90"/>
      <c r="AIR557" s="90"/>
      <c r="AIS557" s="90"/>
      <c r="AIT557" s="90"/>
      <c r="AIU557" s="90"/>
      <c r="AIV557" s="90"/>
      <c r="AIW557" s="90"/>
      <c r="AIX557" s="90"/>
      <c r="AIY557" s="90"/>
      <c r="AIZ557" s="90"/>
      <c r="AJA557" s="90"/>
      <c r="AJB557" s="90"/>
      <c r="AJC557" s="90"/>
      <c r="AJD557" s="90"/>
      <c r="AJE557" s="90"/>
      <c r="AJF557" s="90"/>
      <c r="AJG557" s="90"/>
      <c r="AJH557" s="90"/>
      <c r="AJI557" s="90"/>
      <c r="AJJ557" s="90"/>
      <c r="AJK557" s="90"/>
      <c r="AJL557" s="90"/>
      <c r="AJM557" s="90"/>
      <c r="AJN557" s="90"/>
      <c r="AJO557" s="90"/>
      <c r="AJP557" s="90"/>
      <c r="AJQ557" s="90"/>
      <c r="AJR557" s="90"/>
      <c r="AJS557" s="90"/>
      <c r="AJT557" s="90"/>
      <c r="AJU557" s="90"/>
      <c r="AJV557" s="90"/>
      <c r="AJW557" s="90"/>
      <c r="AJX557" s="90"/>
      <c r="AJY557" s="90"/>
      <c r="AJZ557" s="90"/>
      <c r="AKA557" s="90"/>
      <c r="AKB557" s="90"/>
      <c r="AKC557" s="90"/>
      <c r="AKD557" s="90"/>
      <c r="AKE557" s="90"/>
      <c r="AKF557" s="90"/>
      <c r="AKG557" s="90"/>
      <c r="AKH557" s="90"/>
      <c r="AKI557" s="90"/>
      <c r="AKJ557" s="90"/>
      <c r="AKK557" s="90"/>
      <c r="AKL557" s="90"/>
      <c r="AKM557" s="90"/>
      <c r="AKN557" s="90"/>
      <c r="AKO557" s="90"/>
      <c r="AKP557" s="90"/>
      <c r="AKQ557" s="90"/>
      <c r="AKR557" s="90"/>
      <c r="AKS557" s="90"/>
      <c r="AKT557" s="90"/>
      <c r="AKU557" s="90"/>
      <c r="AKV557" s="90"/>
      <c r="AKW557" s="90"/>
      <c r="AKX557" s="90"/>
      <c r="AKY557" s="90"/>
      <c r="AKZ557" s="90"/>
      <c r="ALA557" s="90"/>
      <c r="ALB557" s="90"/>
      <c r="ALC557" s="90"/>
      <c r="ALD557" s="90"/>
      <c r="ALE557" s="90"/>
      <c r="ALF557" s="90"/>
      <c r="ALG557" s="90"/>
      <c r="ALH557" s="90"/>
      <c r="ALI557" s="90"/>
      <c r="ALJ557" s="90"/>
      <c r="ALK557" s="90"/>
      <c r="ALL557" s="90"/>
      <c r="ALM557" s="90"/>
      <c r="ALN557" s="90"/>
      <c r="ALO557" s="90"/>
      <c r="ALP557" s="90"/>
      <c r="ALQ557" s="90"/>
      <c r="ALR557" s="90"/>
      <c r="ALS557" s="90"/>
      <c r="ALT557" s="90"/>
      <c r="ALU557" s="90"/>
      <c r="ALV557" s="90"/>
      <c r="ALW557" s="90"/>
      <c r="ALX557" s="90"/>
      <c r="ALY557" s="90"/>
      <c r="ALZ557" s="90"/>
      <c r="AMA557" s="90"/>
      <c r="AMB557" s="90"/>
      <c r="AMC557" s="90"/>
      <c r="AMD557" s="90"/>
      <c r="AME557" s="90"/>
      <c r="AMF557" s="90"/>
      <c r="AMG557" s="90"/>
      <c r="AMH557" s="90"/>
    </row>
    <row r="558" spans="1:1022" ht="56.1" customHeight="1" x14ac:dyDescent="0.3">
      <c r="A558" s="430">
        <v>158</v>
      </c>
      <c r="B558" s="519" t="s">
        <v>712</v>
      </c>
      <c r="C558" s="367"/>
      <c r="D558" s="519" t="s">
        <v>840</v>
      </c>
      <c r="E558" s="519" t="s">
        <v>841</v>
      </c>
      <c r="F558" s="521"/>
      <c r="G558" s="522"/>
      <c r="H558" s="368"/>
      <c r="I558" s="523"/>
      <c r="J558" s="136" t="s">
        <v>735</v>
      </c>
      <c r="K558" s="205" t="s">
        <v>2456</v>
      </c>
      <c r="L558" s="369"/>
      <c r="M558" s="425"/>
      <c r="N558" s="374"/>
      <c r="O558" s="369"/>
      <c r="P558" s="391"/>
      <c r="Q558" s="385"/>
      <c r="R558" s="393"/>
      <c r="S558" s="394"/>
      <c r="T558" s="385"/>
      <c r="U558" s="386"/>
      <c r="V558" s="136" t="s">
        <v>112</v>
      </c>
      <c r="W558" s="116" t="s">
        <v>2457</v>
      </c>
      <c r="X558" s="117" t="s">
        <v>2458</v>
      </c>
      <c r="Y558" s="118" t="s">
        <v>2459</v>
      </c>
      <c r="Z558" s="119" t="s">
        <v>853</v>
      </c>
      <c r="AA558" s="120" t="str">
        <f t="shared" si="454"/>
        <v>Probabilidad</v>
      </c>
      <c r="AB558" s="121" t="s">
        <v>727</v>
      </c>
      <c r="AC558" s="121" t="s">
        <v>728</v>
      </c>
      <c r="AD558" s="122" t="str">
        <f t="shared" si="452"/>
        <v>40%</v>
      </c>
      <c r="AE558" s="121" t="s">
        <v>729</v>
      </c>
      <c r="AF558" s="121" t="s">
        <v>730</v>
      </c>
      <c r="AG558" s="121" t="s">
        <v>731</v>
      </c>
      <c r="AH558" s="123">
        <f>IFERROR(IF(AND(AA557="Probabilidad",AA558="Probabilidad"),(AI557-(+AI557*AD558)),IF(AND(AA558="Probabilidad",AA557="Impacto"),(AI557-(+AI557*AD558)),IF(AA558="Impacto",AI557,""))),"")</f>
        <v>0.14399999999999999</v>
      </c>
      <c r="AI558" s="122">
        <f t="shared" si="453"/>
        <v>0.14399999999999999</v>
      </c>
      <c r="AJ558" s="387"/>
      <c r="AK558" s="388"/>
      <c r="AL558" s="124">
        <f t="shared" ref="AL558:AL584" si="770">IFERROR(IF(AND(AA557="Impacto",AA558="Impacto"),(AL557-(+AL557*AD558)),IF(AND(AA558="Impacto",AA557="Probabilidad"),(AL557-(+AL557*AD558)),IF(AA558="Probabilidad",AL557,""))),"")</f>
        <v>0.2</v>
      </c>
      <c r="AM558" s="389"/>
      <c r="AN558" s="388"/>
      <c r="AO558" s="384"/>
      <c r="AP558" s="367"/>
      <c r="AQ558" s="120" t="s">
        <v>118</v>
      </c>
      <c r="AR558" s="134" t="s">
        <v>94</v>
      </c>
      <c r="AS558" s="134" t="s">
        <v>94</v>
      </c>
      <c r="AT558" s="134" t="s">
        <v>94</v>
      </c>
      <c r="AU558" s="134" t="s">
        <v>94</v>
      </c>
      <c r="AV558" s="371"/>
      <c r="AW558" s="142" t="s">
        <v>112</v>
      </c>
      <c r="AX558" s="253" t="s">
        <v>2866</v>
      </c>
      <c r="AY558" s="273" t="s">
        <v>3657</v>
      </c>
      <c r="AZ558" s="273" t="s">
        <v>3658</v>
      </c>
      <c r="BA558" s="143" t="s">
        <v>118</v>
      </c>
      <c r="BB558" s="128"/>
      <c r="BC558" s="128"/>
      <c r="BD558" s="128"/>
      <c r="BE558" s="421"/>
      <c r="BF558" s="423"/>
      <c r="BG558" s="423"/>
      <c r="BH558" s="131"/>
    </row>
    <row r="559" spans="1:1022" ht="114.75" customHeight="1" x14ac:dyDescent="0.3">
      <c r="A559" s="430">
        <v>158</v>
      </c>
      <c r="B559" s="519" t="s">
        <v>712</v>
      </c>
      <c r="C559" s="367"/>
      <c r="D559" s="519" t="s">
        <v>840</v>
      </c>
      <c r="E559" s="519" t="s">
        <v>841</v>
      </c>
      <c r="F559" s="521"/>
      <c r="G559" s="522"/>
      <c r="H559" s="368"/>
      <c r="I559" s="523"/>
      <c r="J559" s="136" t="s">
        <v>741</v>
      </c>
      <c r="K559" s="205" t="s">
        <v>2460</v>
      </c>
      <c r="L559" s="369"/>
      <c r="M559" s="425"/>
      <c r="N559" s="374"/>
      <c r="O559" s="369"/>
      <c r="P559" s="391"/>
      <c r="Q559" s="385"/>
      <c r="R559" s="393"/>
      <c r="S559" s="394"/>
      <c r="T559" s="385"/>
      <c r="U559" s="386"/>
      <c r="V559" s="136" t="s">
        <v>124</v>
      </c>
      <c r="W559" s="116" t="s">
        <v>2461</v>
      </c>
      <c r="X559" s="174" t="s">
        <v>2462</v>
      </c>
      <c r="Y559" s="152" t="s">
        <v>2459</v>
      </c>
      <c r="Z559" s="119" t="s">
        <v>853</v>
      </c>
      <c r="AA559" s="120" t="str">
        <f t="shared" si="454"/>
        <v>Probabilidad</v>
      </c>
      <c r="AB559" s="121" t="s">
        <v>727</v>
      </c>
      <c r="AC559" s="121" t="s">
        <v>728</v>
      </c>
      <c r="AD559" s="122" t="str">
        <f t="shared" si="452"/>
        <v>40%</v>
      </c>
      <c r="AE559" s="121" t="s">
        <v>729</v>
      </c>
      <c r="AF559" s="121" t="s">
        <v>730</v>
      </c>
      <c r="AG559" s="121" t="s">
        <v>955</v>
      </c>
      <c r="AH559" s="123">
        <f t="shared" ref="AH559:AH563" si="771">IFERROR(IF(AND(AA558="Probabilidad",AA559="Probabilidad"),(AI558-(+AI558*AD559)),IF(AND(AA559="Probabilidad",AA558="Impacto"),(AI558-(+AI558*AD559)),IF(AA559="Impacto",AI558,""))),"")</f>
        <v>8.6399999999999991E-2</v>
      </c>
      <c r="AI559" s="122">
        <f t="shared" si="453"/>
        <v>8.6399999999999991E-2</v>
      </c>
      <c r="AJ559" s="387"/>
      <c r="AK559" s="388"/>
      <c r="AL559" s="124">
        <f t="shared" si="770"/>
        <v>0.2</v>
      </c>
      <c r="AM559" s="389"/>
      <c r="AN559" s="388"/>
      <c r="AO559" s="384"/>
      <c r="AP559" s="367"/>
      <c r="AQ559" s="120" t="s">
        <v>128</v>
      </c>
      <c r="AR559" s="134" t="s">
        <v>94</v>
      </c>
      <c r="AS559" s="134" t="s">
        <v>94</v>
      </c>
      <c r="AT559" s="134" t="s">
        <v>94</v>
      </c>
      <c r="AU559" s="134" t="s">
        <v>94</v>
      </c>
      <c r="AV559" s="371"/>
      <c r="AW559" s="142" t="s">
        <v>124</v>
      </c>
      <c r="AX559" s="253" t="s">
        <v>2866</v>
      </c>
      <c r="AY559" s="273" t="s">
        <v>3659</v>
      </c>
      <c r="AZ559" s="273" t="s">
        <v>3660</v>
      </c>
      <c r="BA559" s="143" t="s">
        <v>128</v>
      </c>
      <c r="BB559" s="128"/>
      <c r="BC559" s="128"/>
      <c r="BD559" s="128"/>
      <c r="BE559" s="421"/>
      <c r="BF559" s="423"/>
      <c r="BG559" s="423"/>
      <c r="BH559" s="131"/>
    </row>
    <row r="560" spans="1:1022" ht="48" customHeight="1" x14ac:dyDescent="0.3">
      <c r="A560" s="430">
        <v>158</v>
      </c>
      <c r="B560" s="519" t="s">
        <v>712</v>
      </c>
      <c r="C560" s="367"/>
      <c r="D560" s="519" t="s">
        <v>840</v>
      </c>
      <c r="E560" s="519" t="s">
        <v>841</v>
      </c>
      <c r="F560" s="521"/>
      <c r="G560" s="522"/>
      <c r="H560" s="368"/>
      <c r="I560" s="523"/>
      <c r="J560" s="136" t="s">
        <v>749</v>
      </c>
      <c r="K560" s="137"/>
      <c r="L560" s="369"/>
      <c r="M560" s="425"/>
      <c r="N560" s="374"/>
      <c r="O560" s="369"/>
      <c r="P560" s="391"/>
      <c r="Q560" s="385"/>
      <c r="R560" s="393"/>
      <c r="S560" s="394"/>
      <c r="T560" s="385"/>
      <c r="U560" s="386"/>
      <c r="V560" s="136" t="s">
        <v>131</v>
      </c>
      <c r="W560" s="116"/>
      <c r="X560" s="117"/>
      <c r="Y560" s="118"/>
      <c r="Z560" s="116"/>
      <c r="AA560" s="120" t="str">
        <f t="shared" si="454"/>
        <v/>
      </c>
      <c r="AB560" s="121"/>
      <c r="AC560" s="121"/>
      <c r="AD560" s="122" t="str">
        <f t="shared" ref="AD560:AD623" si="772">IF(AND(AB560="Preventivo",AC560="Automático"),"50%",IF(AND(AB560="Preventivo",AC560="Manual"),"40%",IF(AND(AB560="Detectivo",AC560="Automático"),"40%",IF(AND(AB560="Detectivo",AC560="Manual"),"30%",IF(AND(AB560="Correctivo",AC560="Automático"),"35%",IF(AND(AB560="Correctivo",AC560="Manual"),"25%",""))))))</f>
        <v/>
      </c>
      <c r="AE560" s="121"/>
      <c r="AF560" s="121"/>
      <c r="AG560" s="121"/>
      <c r="AH560" s="123" t="str">
        <f t="shared" si="771"/>
        <v/>
      </c>
      <c r="AI560" s="122" t="str">
        <f t="shared" ref="AI560:AI623" si="773">AH560</f>
        <v/>
      </c>
      <c r="AJ560" s="387"/>
      <c r="AK560" s="388"/>
      <c r="AL560" s="124" t="str">
        <f t="shared" si="770"/>
        <v/>
      </c>
      <c r="AM560" s="389"/>
      <c r="AN560" s="388"/>
      <c r="AO560" s="384"/>
      <c r="AP560" s="367"/>
      <c r="AQ560" s="120" t="s">
        <v>136</v>
      </c>
      <c r="AR560" s="134" t="s">
        <v>94</v>
      </c>
      <c r="AS560" s="134" t="s">
        <v>94</v>
      </c>
      <c r="AT560" s="134" t="s">
        <v>94</v>
      </c>
      <c r="AU560" s="134" t="s">
        <v>94</v>
      </c>
      <c r="AV560" s="371"/>
      <c r="AW560" s="142" t="s">
        <v>131</v>
      </c>
      <c r="AX560" s="128"/>
      <c r="AY560" s="129"/>
      <c r="AZ560" s="130"/>
      <c r="BA560" s="143" t="s">
        <v>136</v>
      </c>
      <c r="BB560" s="128"/>
      <c r="BC560" s="128"/>
      <c r="BD560" s="128"/>
      <c r="BE560" s="421"/>
      <c r="BF560" s="423"/>
      <c r="BG560" s="423"/>
      <c r="BH560" s="131"/>
    </row>
    <row r="561" spans="1:1022" ht="45" customHeight="1" x14ac:dyDescent="0.3">
      <c r="A561" s="430">
        <v>158</v>
      </c>
      <c r="B561" s="519" t="s">
        <v>712</v>
      </c>
      <c r="C561" s="367"/>
      <c r="D561" s="519" t="s">
        <v>840</v>
      </c>
      <c r="E561" s="519" t="s">
        <v>841</v>
      </c>
      <c r="F561" s="521"/>
      <c r="G561" s="522"/>
      <c r="H561" s="368"/>
      <c r="I561" s="523"/>
      <c r="J561" s="136" t="s">
        <v>756</v>
      </c>
      <c r="K561" s="137"/>
      <c r="L561" s="369"/>
      <c r="M561" s="425"/>
      <c r="N561" s="374"/>
      <c r="O561" s="369"/>
      <c r="P561" s="391"/>
      <c r="Q561" s="385"/>
      <c r="R561" s="393"/>
      <c r="S561" s="394"/>
      <c r="T561" s="385"/>
      <c r="U561" s="386"/>
      <c r="V561" s="136" t="s">
        <v>139</v>
      </c>
      <c r="W561" s="116"/>
      <c r="X561" s="117"/>
      <c r="Y561" s="118"/>
      <c r="Z561" s="116"/>
      <c r="AA561" s="120" t="str">
        <f t="shared" ref="AA561:AA624" si="774">IF(OR(AB561="Preventivo",AB561="Detectivo"),"Probabilidad",IF(AB561="Correctivo","Impacto",""))</f>
        <v/>
      </c>
      <c r="AB561" s="121"/>
      <c r="AC561" s="121"/>
      <c r="AD561" s="122" t="str">
        <f t="shared" si="772"/>
        <v/>
      </c>
      <c r="AE561" s="121"/>
      <c r="AF561" s="121"/>
      <c r="AG561" s="121"/>
      <c r="AH561" s="123" t="str">
        <f t="shared" si="771"/>
        <v/>
      </c>
      <c r="AI561" s="122" t="str">
        <f t="shared" si="773"/>
        <v/>
      </c>
      <c r="AJ561" s="387"/>
      <c r="AK561" s="388"/>
      <c r="AL561" s="124" t="str">
        <f t="shared" si="770"/>
        <v/>
      </c>
      <c r="AM561" s="389"/>
      <c r="AN561" s="388"/>
      <c r="AO561" s="384"/>
      <c r="AP561" s="367"/>
      <c r="AQ561" s="120" t="s">
        <v>145</v>
      </c>
      <c r="AR561" s="134" t="s">
        <v>94</v>
      </c>
      <c r="AS561" s="134" t="s">
        <v>94</v>
      </c>
      <c r="AT561" s="134" t="s">
        <v>94</v>
      </c>
      <c r="AU561" s="134" t="s">
        <v>94</v>
      </c>
      <c r="AV561" s="371"/>
      <c r="AW561" s="142" t="s">
        <v>139</v>
      </c>
      <c r="AX561" s="128"/>
      <c r="AY561" s="129"/>
      <c r="AZ561" s="130"/>
      <c r="BA561" s="143" t="s">
        <v>145</v>
      </c>
      <c r="BB561" s="128"/>
      <c r="BC561" s="128"/>
      <c r="BD561" s="128"/>
      <c r="BE561" s="421"/>
      <c r="BF561" s="423"/>
      <c r="BG561" s="423"/>
      <c r="BH561" s="131"/>
    </row>
    <row r="562" spans="1:1022" ht="18.95" customHeight="1" x14ac:dyDescent="0.3">
      <c r="A562" s="430">
        <v>158</v>
      </c>
      <c r="B562" s="519" t="s">
        <v>712</v>
      </c>
      <c r="C562" s="367"/>
      <c r="D562" s="519" t="s">
        <v>840</v>
      </c>
      <c r="E562" s="519" t="s">
        <v>841</v>
      </c>
      <c r="F562" s="521"/>
      <c r="G562" s="522"/>
      <c r="H562" s="368"/>
      <c r="I562" s="523"/>
      <c r="J562" s="136" t="s">
        <v>757</v>
      </c>
      <c r="K562" s="137"/>
      <c r="L562" s="369"/>
      <c r="M562" s="425"/>
      <c r="N562" s="374"/>
      <c r="O562" s="369"/>
      <c r="P562" s="391"/>
      <c r="Q562" s="385"/>
      <c r="R562" s="393"/>
      <c r="S562" s="394"/>
      <c r="T562" s="385"/>
      <c r="U562" s="386"/>
      <c r="V562" s="136" t="s">
        <v>150</v>
      </c>
      <c r="W562" s="116"/>
      <c r="X562" s="117"/>
      <c r="Y562" s="118"/>
      <c r="Z562" s="116"/>
      <c r="AA562" s="120" t="str">
        <f t="shared" si="774"/>
        <v/>
      </c>
      <c r="AB562" s="121"/>
      <c r="AC562" s="121"/>
      <c r="AD562" s="122" t="str">
        <f t="shared" si="772"/>
        <v/>
      </c>
      <c r="AE562" s="121"/>
      <c r="AF562" s="121"/>
      <c r="AG562" s="121"/>
      <c r="AH562" s="123" t="str">
        <f t="shared" si="771"/>
        <v/>
      </c>
      <c r="AI562" s="122" t="str">
        <f t="shared" si="773"/>
        <v/>
      </c>
      <c r="AJ562" s="387"/>
      <c r="AK562" s="388"/>
      <c r="AL562" s="124" t="str">
        <f t="shared" si="770"/>
        <v/>
      </c>
      <c r="AM562" s="389"/>
      <c r="AN562" s="388"/>
      <c r="AO562" s="384"/>
      <c r="AP562" s="367"/>
      <c r="AQ562" s="120" t="s">
        <v>155</v>
      </c>
      <c r="AR562" s="134" t="s">
        <v>94</v>
      </c>
      <c r="AS562" s="134" t="s">
        <v>94</v>
      </c>
      <c r="AT562" s="134" t="s">
        <v>94</v>
      </c>
      <c r="AU562" s="134" t="s">
        <v>94</v>
      </c>
      <c r="AV562" s="371"/>
      <c r="AW562" s="142" t="s">
        <v>150</v>
      </c>
      <c r="AX562" s="128"/>
      <c r="AY562" s="129"/>
      <c r="AZ562" s="130"/>
      <c r="BA562" s="143" t="s">
        <v>155</v>
      </c>
      <c r="BB562" s="128"/>
      <c r="BC562" s="128"/>
      <c r="BD562" s="128"/>
      <c r="BE562" s="421"/>
      <c r="BF562" s="423"/>
      <c r="BG562" s="423"/>
      <c r="BH562" s="131"/>
    </row>
    <row r="563" spans="1:1022" ht="23.1" customHeight="1" x14ac:dyDescent="0.3">
      <c r="A563" s="431">
        <v>158</v>
      </c>
      <c r="B563" s="520" t="s">
        <v>712</v>
      </c>
      <c r="C563" s="367"/>
      <c r="D563" s="520" t="s">
        <v>840</v>
      </c>
      <c r="E563" s="520" t="s">
        <v>841</v>
      </c>
      <c r="F563" s="521"/>
      <c r="G563" s="522"/>
      <c r="H563" s="368"/>
      <c r="I563" s="523"/>
      <c r="J563" s="136" t="s">
        <v>758</v>
      </c>
      <c r="K563" s="137"/>
      <c r="L563" s="369"/>
      <c r="M563" s="425"/>
      <c r="N563" s="374"/>
      <c r="O563" s="369"/>
      <c r="P563" s="392"/>
      <c r="Q563" s="385"/>
      <c r="R563" s="393"/>
      <c r="S563" s="394"/>
      <c r="T563" s="385"/>
      <c r="U563" s="386"/>
      <c r="V563" s="136" t="s">
        <v>161</v>
      </c>
      <c r="W563" s="116"/>
      <c r="X563" s="117"/>
      <c r="Y563" s="118"/>
      <c r="Z563" s="116"/>
      <c r="AA563" s="120" t="str">
        <f t="shared" si="774"/>
        <v/>
      </c>
      <c r="AB563" s="121"/>
      <c r="AC563" s="121"/>
      <c r="AD563" s="122" t="str">
        <f t="shared" si="772"/>
        <v/>
      </c>
      <c r="AE563" s="121"/>
      <c r="AF563" s="121"/>
      <c r="AG563" s="121"/>
      <c r="AH563" s="123" t="str">
        <f t="shared" si="771"/>
        <v/>
      </c>
      <c r="AI563" s="122" t="str">
        <f t="shared" si="773"/>
        <v/>
      </c>
      <c r="AJ563" s="387"/>
      <c r="AK563" s="388"/>
      <c r="AL563" s="124" t="str">
        <f t="shared" si="770"/>
        <v/>
      </c>
      <c r="AM563" s="389"/>
      <c r="AN563" s="388"/>
      <c r="AO563" s="384"/>
      <c r="AP563" s="367"/>
      <c r="AQ563" s="120" t="s">
        <v>162</v>
      </c>
      <c r="AR563" s="134" t="s">
        <v>94</v>
      </c>
      <c r="AS563" s="134" t="s">
        <v>94</v>
      </c>
      <c r="AT563" s="134" t="s">
        <v>94</v>
      </c>
      <c r="AU563" s="134" t="s">
        <v>94</v>
      </c>
      <c r="AV563" s="372"/>
      <c r="AW563" s="142" t="s">
        <v>161</v>
      </c>
      <c r="AX563" s="128"/>
      <c r="AY563" s="129"/>
      <c r="AZ563" s="130"/>
      <c r="BA563" s="143" t="s">
        <v>162</v>
      </c>
      <c r="BB563" s="128"/>
      <c r="BC563" s="128"/>
      <c r="BD563" s="128"/>
      <c r="BE563" s="421"/>
      <c r="BF563" s="423"/>
      <c r="BG563" s="423"/>
      <c r="BH563" s="131"/>
    </row>
    <row r="564" spans="1:1022" s="144" customFormat="1" ht="69.95" customHeight="1" x14ac:dyDescent="0.25">
      <c r="A564" s="429">
        <v>159</v>
      </c>
      <c r="B564" s="518" t="s">
        <v>712</v>
      </c>
      <c r="C564" s="518" t="s">
        <v>713</v>
      </c>
      <c r="D564" s="518" t="s">
        <v>840</v>
      </c>
      <c r="E564" s="518" t="s">
        <v>841</v>
      </c>
      <c r="F564" s="427" t="s">
        <v>842</v>
      </c>
      <c r="G564" s="522" t="s">
        <v>2448</v>
      </c>
      <c r="H564" s="368" t="str">
        <f>IF(B564="Seguridad_Información","Posibilidad de "&amp;C564&amp;"con "&amp;M564&amp;" "&amp;"por"&amp;" "&amp;I564&amp;" "&amp;"debido a"&amp;" "&amp;L564,"Posibilidad de"&amp;" "&amp;M564&amp;" "&amp;"por"&amp;" "&amp;I564&amp;" debido a"&amp;" "&amp;L564)</f>
        <v>Posibilidad de Afectación Económica por suministro inoportuno de recursos económicos para gastos imprevistos y urgentes debido a retrasos en la operatividad de cajas menores</v>
      </c>
      <c r="I564" s="425" t="s">
        <v>2463</v>
      </c>
      <c r="J564" s="136" t="s">
        <v>717</v>
      </c>
      <c r="K564" s="115" t="s">
        <v>2464</v>
      </c>
      <c r="L564" s="369" t="s">
        <v>2465</v>
      </c>
      <c r="M564" s="425" t="s">
        <v>720</v>
      </c>
      <c r="N564" s="373" t="s">
        <v>2452</v>
      </c>
      <c r="O564" s="369" t="s">
        <v>1080</v>
      </c>
      <c r="P564" s="390" t="str">
        <f>IF(OR($O564=[3]Tabla_Probabilidad!$D$30,$O564=[3]Tabla_Probabilidad!$D$32,$O564=[3]Tabla_Probabilidad!$J$32),"Muy Baja",IF(OR($O564=[3]Tabla_Probabilidad!$E$30,$O564=[3]Tabla_Probabilidad!$E$32,$O564=[3]Tabla_Probabilidad!$K$32),"Baja",IF(OR($O564=[3]Tabla_Probabilidad!$F$30,$O564=[3]Tabla_Probabilidad!$F$32,$O564=[3]Tabla_Probabilidad!$L$32),"Media",IF(OR($O564=[3]Tabla_Probabilidad!$G$30,$O564=[3]Tabla_Probabilidad!$G$32,$O564=[3]Tabla_Probabilidad!$M$32),"Alta",IF(OR($O564=[3]Tabla_Probabilidad!$H$30,$O564=[3]Tabla_Probabilidad!$H$32,$O564=[3]Tabla_Probabilidad!$N$32),"Muy Alta","")))))</f>
        <v>Baja</v>
      </c>
      <c r="Q564" s="385">
        <f t="shared" ref="Q564" si="775">IF(P564="","",IF(P564="Muy Baja",0.2,IF(P564="Baja",0.4,IF(P564="Media",0.6,IF(P564="Alta",0.8,IF(P564="Muy Alta",1,))))))</f>
        <v>0.4</v>
      </c>
      <c r="R564" s="393" t="s">
        <v>1447</v>
      </c>
      <c r="S564" s="394" t="str">
        <f>IF(OR($R564=[3]Tabla_Impacto!$D$24,$R564=[3]Tabla_Impacto!$D$27,$R564=[3]Tabla_Impacto!$J$24,$R564=[3]Tabla_Impacto!$P$26,$R564=[3]Tabla_Impacto!$V$26,$R564=[3]Tabla_Impacto!$AB$26),"Leve",IF(OR($R564=[3]Tabla_Impacto!$E$24,$R564=[3]Tabla_Impacto!$E$27,$R564=[3]Tabla_Impacto!$K$24,$R564=[3]Tabla_Impacto!$Q$26,$R564=[3]Tabla_Impacto!$W$26,$R564=[3]Tabla_Impacto!$AC$26),"Menor",IF(OR($R564=[3]Tabla_Impacto!$F$24,$R564=[3]Tabla_Impacto!$F$27,$R564=[3]Tabla_Impacto!$L$24,$R564=[3]Tabla_Impacto!$R$26,$R564=[3]Tabla_Impacto!$X$26,$R564=[3]Tabla_Impacto!$AD$26),"Moderado",IF(OR($R564=[3]Tabla_Impacto!$G$24,$R564=[3]Tabla_Impacto!$G$27,$R564=[3]Tabla_Impacto!$M$24,$R564=[3]Tabla_Impacto!$S$26,$R564=[3]Tabla_Impacto!$Y$26,$R564=[3]Tabla_Impacto!$AE$26),"Mayor",IF(OR($R564=[3]Tabla_Impacto!$H$24,$R564=[3]Tabla_Impacto!$H$27,$R564=[3]Tabla_Impacto!$N$24,$R564=[3]Tabla_Impacto!$T$26,$R564=[3]Tabla_Impacto!$Z$26,$R564=[3]Tabla_Impacto!$AF$26),"Catastrófico","")))))</f>
        <v>Leve</v>
      </c>
      <c r="T564" s="385">
        <f>IF(S564="","",IF(S564="Leve",0.2,IF(S564="Menor",0.4,IF(S564="Moderado",0.6,IF(S564="Mayor",0.8,IF(S564="Catastrófico",1,))))))</f>
        <v>0.2</v>
      </c>
      <c r="U564" s="403" t="str">
        <f t="shared" ref="U564" si="776">IF(OR(AND(P564="Muy Baja",S564="Leve"),AND(P564="Muy Baja",S564="Menor"),AND(P564="Baja",S564="Leve")),"Bajo",IF(OR(AND(P564="Muy baja",S564="Moderado"),AND(P564="Baja",S564="Menor"),AND(P564="Baja",S564="Moderado"),AND(P564="Media",S564="Leve"),AND(P564="Media",S564="Menor"),AND(P564="Media",S564="Moderado"),AND(P564="Alta",S564="Leve"),AND(P564="Alta",S564="Menor")),"Moderado",IF(OR(AND(P564="Muy Baja",S564="Mayor"),AND(P564="Baja",S564="Mayor"),AND(P564="Media",S564="Mayor"),AND(P564="Alta",S564="Moderado"),AND(P564="Alta",S564="Mayor"),AND(P564="Muy Alta",S564="Leve"),AND(P564="Muy Alta",S564="Menor"),AND(P564="Muy Alta",S564="Moderado"),AND(P564="Muy Alta",S564="Mayor")),"Alto",IF(OR(AND(P564="Muy Baja",S564="Catastrófico"),AND(P564="Baja",S564="Catastrófico"),AND(P564="Media",S564="Catastrófico"),AND(P564="Alta",S564="Catastrófico"),AND(P564="Muy Alta",S564="Catastrófico")),"Extremo",""))))</f>
        <v>Bajo</v>
      </c>
      <c r="V564" s="136" t="s">
        <v>91</v>
      </c>
      <c r="W564" s="116" t="s">
        <v>2453</v>
      </c>
      <c r="X564" s="117" t="s">
        <v>2466</v>
      </c>
      <c r="Y564" s="118" t="s">
        <v>94</v>
      </c>
      <c r="Z564" s="119" t="s">
        <v>853</v>
      </c>
      <c r="AA564" s="120" t="str">
        <f t="shared" si="774"/>
        <v>Probabilidad</v>
      </c>
      <c r="AB564" s="121" t="s">
        <v>727</v>
      </c>
      <c r="AC564" s="121" t="s">
        <v>728</v>
      </c>
      <c r="AD564" s="122" t="str">
        <f t="shared" si="772"/>
        <v>40%</v>
      </c>
      <c r="AE564" s="121" t="s">
        <v>729</v>
      </c>
      <c r="AF564" s="121" t="s">
        <v>730</v>
      </c>
      <c r="AG564" s="121" t="s">
        <v>731</v>
      </c>
      <c r="AH564" s="123">
        <f>IFERROR(IF(AA564="Probabilidad",(Q564-(+Q564*AD564)),IF(AA564="Impacto",Q564,"")),"")</f>
        <v>0.24</v>
      </c>
      <c r="AI564" s="122">
        <f t="shared" si="773"/>
        <v>0.24</v>
      </c>
      <c r="AJ564" s="387" t="str">
        <f t="shared" ref="AJ564" si="777">IFERROR(IF(AK564="","",IF(AK564&lt;=0.2,"Muy Baja",IF(AK564&lt;=0.4,"Baja",IF(AK564&lt;=0.6,"Media",IF(AK564&lt;=0.8,"Alta","Muy Alta"))))),"")</f>
        <v>Muy Baja</v>
      </c>
      <c r="AK564" s="388">
        <f t="shared" ref="AK564" si="778">IFERROR(LOOKUP(MAX(AI564:AI570)+1,(AI564:AI570)),"")</f>
        <v>7.0559999999999998E-2</v>
      </c>
      <c r="AL564" s="124">
        <f>IFERROR(IF(AA564="Impacto",(T564-(+T564*AD564)),IF(AA564="Probabilidad",T564,"")),"")</f>
        <v>0.2</v>
      </c>
      <c r="AM564" s="389" t="str">
        <f t="shared" ref="AM564" si="779">IFERROR(IF(AN564="","",IF(AN564&lt;=0.2,"Leve",IF(AN564&lt;=0.4,"Menor",IF(AN564&lt;=0.6,"Moderado",IF(AN564&lt;=0.8,"Mayor","Catastrófico"))))),"")</f>
        <v>Leve</v>
      </c>
      <c r="AN564" s="388">
        <f t="shared" ref="AN564" si="780">IFERROR(LOOKUP(MAX(AL564:AL570)+1,(AL564:AL570)),"")</f>
        <v>0.2</v>
      </c>
      <c r="AO564" s="384" t="str">
        <f t="shared" ref="AO564" si="781">IFERROR(IF(OR(AND(AJ564="Muy Baja",AM564="Leve"),AND(AJ564="Muy Baja",AM564="Menor"),AND(AJ564="Baja",AM564="Leve")),"Bajo",IF(OR(AND(AJ564="Muy baja",AM564="Moderado"),AND(AJ564="Baja",AM564="Menor"),AND(AJ564="Baja",AM564="Moderado"),AND(AJ564="Media",AM564="Leve"),AND(AJ564="Media",AM564="Menor"),AND(AJ564="Media",AM564="Moderado"),AND(AJ564="Alta",AM564="Leve"),AND(AJ564="Alta",AM564="Menor")),"Moderado",IF(OR(AND(AJ564="Muy Baja",AM564="Mayor"),AND(AJ564="Baja",AM564="Mayor"),AND(AJ564="Media",AM564="Mayor"),AND(AJ564="Alta",AM564="Moderado"),AND(AJ564="Alta",AM564="Mayor"),AND(AJ564="Muy Alta",AM564="Leve"),AND(AJ564="Muy Alta",AM564="Menor"),AND(AJ564="Muy Alta",AM564="Moderado"),AND(AJ564="Muy Alta",AM564="Mayor")),"Alto",IF(OR(AND(AJ564="Muy Baja",AM564="Catastrófico"),AND(AJ564="Baja",AM564="Catastrófico"),AND(AJ564="Media",AM564="Catastrófico"),AND(AJ564="Alta",AM564="Catastrófico"),AND(AJ564="Muy Alta",AM564="Catastrófico")),"Extremo","")))),"")</f>
        <v>Bajo</v>
      </c>
      <c r="AP564" s="367" t="s">
        <v>821</v>
      </c>
      <c r="AQ564" s="120" t="s">
        <v>105</v>
      </c>
      <c r="AR564" s="134" t="s">
        <v>94</v>
      </c>
      <c r="AS564" s="134" t="s">
        <v>94</v>
      </c>
      <c r="AT564" s="134" t="s">
        <v>94</v>
      </c>
      <c r="AU564" s="134" t="s">
        <v>94</v>
      </c>
      <c r="AV564" s="370" t="s">
        <v>2467</v>
      </c>
      <c r="AW564" s="142" t="s">
        <v>91</v>
      </c>
      <c r="AX564" s="253" t="s">
        <v>2866</v>
      </c>
      <c r="AY564" s="273" t="s">
        <v>3655</v>
      </c>
      <c r="AZ564" s="273" t="s">
        <v>3656</v>
      </c>
      <c r="BA564" s="143" t="s">
        <v>105</v>
      </c>
      <c r="BB564" s="128"/>
      <c r="BC564" s="128"/>
      <c r="BD564" s="128"/>
      <c r="BE564" s="421" t="s">
        <v>2891</v>
      </c>
      <c r="BF564" s="423" t="s">
        <v>2987</v>
      </c>
      <c r="BG564" s="423" t="s">
        <v>2987</v>
      </c>
      <c r="BH564" s="131"/>
      <c r="BI564" s="90"/>
      <c r="BJ564" s="90"/>
      <c r="BK564" s="90"/>
      <c r="BL564" s="90"/>
      <c r="BM564" s="90"/>
      <c r="BN564" s="90"/>
      <c r="BO564" s="90"/>
      <c r="BP564" s="90"/>
      <c r="BQ564" s="90"/>
      <c r="BR564" s="90"/>
      <c r="BS564" s="90"/>
      <c r="BT564" s="90"/>
      <c r="BU564" s="90"/>
      <c r="BV564" s="90"/>
      <c r="BW564" s="90"/>
      <c r="BX564" s="90"/>
      <c r="BY564" s="90"/>
      <c r="BZ564" s="90"/>
      <c r="CA564" s="90"/>
      <c r="CB564" s="90"/>
      <c r="CC564" s="90"/>
      <c r="CD564" s="90"/>
      <c r="CE564" s="90"/>
      <c r="CF564" s="90"/>
      <c r="CG564" s="90"/>
      <c r="CH564" s="90"/>
      <c r="CI564" s="90"/>
      <c r="CJ564" s="90"/>
      <c r="CK564" s="90"/>
      <c r="CL564" s="90"/>
      <c r="CM564" s="90"/>
      <c r="CN564" s="90"/>
      <c r="CO564" s="90"/>
      <c r="CP564" s="90"/>
      <c r="CQ564" s="90"/>
      <c r="CR564" s="90"/>
      <c r="CS564" s="90"/>
      <c r="CT564" s="90"/>
      <c r="CU564" s="90"/>
      <c r="CV564" s="90"/>
      <c r="CW564" s="90"/>
      <c r="CX564" s="90"/>
      <c r="CY564" s="90"/>
      <c r="CZ564" s="90"/>
      <c r="DA564" s="90"/>
      <c r="DB564" s="90"/>
      <c r="DC564" s="90"/>
      <c r="DD564" s="90"/>
      <c r="DE564" s="90"/>
      <c r="DF564" s="90"/>
      <c r="DG564" s="90"/>
      <c r="DH564" s="90"/>
      <c r="DI564" s="90"/>
      <c r="DJ564" s="90"/>
      <c r="DK564" s="90"/>
      <c r="DL564" s="90"/>
      <c r="DM564" s="90"/>
      <c r="DN564" s="90"/>
      <c r="DO564" s="90"/>
      <c r="DP564" s="90"/>
      <c r="DQ564" s="90"/>
      <c r="DR564" s="90"/>
      <c r="DS564" s="90"/>
      <c r="DT564" s="90"/>
      <c r="DU564" s="90"/>
      <c r="DV564" s="90"/>
      <c r="DW564" s="90"/>
      <c r="DX564" s="90"/>
      <c r="DY564" s="90"/>
      <c r="DZ564" s="90"/>
      <c r="EA564" s="90"/>
      <c r="EB564" s="90"/>
      <c r="EC564" s="90"/>
      <c r="ED564" s="90"/>
      <c r="EE564" s="90"/>
      <c r="EF564" s="90"/>
      <c r="EG564" s="90"/>
      <c r="EH564" s="90"/>
      <c r="EI564" s="90"/>
      <c r="EJ564" s="90"/>
      <c r="EK564" s="90"/>
      <c r="EL564" s="90"/>
      <c r="EM564" s="90"/>
      <c r="EN564" s="90"/>
      <c r="EO564" s="90"/>
      <c r="EP564" s="90"/>
      <c r="EQ564" s="90"/>
      <c r="ER564" s="90"/>
      <c r="ES564" s="90"/>
      <c r="ET564" s="90"/>
      <c r="EU564" s="90"/>
      <c r="EV564" s="90"/>
      <c r="EW564" s="90"/>
      <c r="EX564" s="90"/>
      <c r="EY564" s="90"/>
      <c r="EZ564" s="90"/>
      <c r="FA564" s="90"/>
      <c r="FB564" s="90"/>
      <c r="FC564" s="90"/>
      <c r="FD564" s="90"/>
      <c r="FE564" s="90"/>
      <c r="FF564" s="90"/>
      <c r="FG564" s="90"/>
      <c r="FH564" s="90"/>
      <c r="FI564" s="90"/>
      <c r="FJ564" s="90"/>
      <c r="FK564" s="90"/>
      <c r="FL564" s="90"/>
      <c r="FM564" s="90"/>
      <c r="FN564" s="90"/>
      <c r="FO564" s="90"/>
      <c r="FP564" s="90"/>
      <c r="FQ564" s="90"/>
      <c r="FR564" s="90"/>
      <c r="FS564" s="90"/>
      <c r="FT564" s="90"/>
      <c r="FU564" s="90"/>
      <c r="FV564" s="90"/>
      <c r="FW564" s="90"/>
      <c r="FX564" s="90"/>
      <c r="FY564" s="90"/>
      <c r="FZ564" s="90"/>
      <c r="GA564" s="90"/>
      <c r="GB564" s="90"/>
      <c r="GC564" s="90"/>
      <c r="GD564" s="90"/>
      <c r="GE564" s="90"/>
      <c r="GF564" s="90"/>
      <c r="GG564" s="90"/>
      <c r="GH564" s="90"/>
      <c r="GI564" s="90"/>
      <c r="GJ564" s="90"/>
      <c r="GK564" s="90"/>
      <c r="GL564" s="90"/>
      <c r="GM564" s="90"/>
      <c r="GN564" s="90"/>
      <c r="GO564" s="90"/>
      <c r="GP564" s="90"/>
      <c r="GQ564" s="90"/>
      <c r="GR564" s="90"/>
      <c r="GS564" s="90"/>
      <c r="GT564" s="90"/>
      <c r="GU564" s="90"/>
      <c r="GV564" s="90"/>
      <c r="GW564" s="90"/>
      <c r="GX564" s="90"/>
      <c r="GY564" s="90"/>
      <c r="GZ564" s="90"/>
      <c r="HA564" s="90"/>
      <c r="HB564" s="90"/>
      <c r="HC564" s="90"/>
      <c r="HD564" s="90"/>
      <c r="HE564" s="90"/>
      <c r="HF564" s="90"/>
      <c r="HG564" s="90"/>
      <c r="HH564" s="90"/>
      <c r="HI564" s="90"/>
      <c r="HJ564" s="90"/>
      <c r="HK564" s="90"/>
      <c r="HL564" s="90"/>
      <c r="HM564" s="90"/>
      <c r="HN564" s="90"/>
      <c r="HO564" s="90"/>
      <c r="HP564" s="90"/>
      <c r="HQ564" s="90"/>
      <c r="HR564" s="90"/>
      <c r="HS564" s="90"/>
      <c r="HT564" s="90"/>
      <c r="HU564" s="90"/>
      <c r="HV564" s="90"/>
      <c r="HW564" s="90"/>
      <c r="HX564" s="90"/>
      <c r="HY564" s="90"/>
      <c r="HZ564" s="90"/>
      <c r="IA564" s="90"/>
      <c r="IB564" s="90"/>
      <c r="IC564" s="90"/>
      <c r="ID564" s="90"/>
      <c r="IE564" s="90"/>
      <c r="IF564" s="90"/>
      <c r="IG564" s="90"/>
      <c r="IH564" s="90"/>
      <c r="II564" s="90"/>
      <c r="IJ564" s="90"/>
      <c r="IK564" s="90"/>
      <c r="IL564" s="90"/>
      <c r="IM564" s="90"/>
      <c r="IN564" s="90"/>
      <c r="IO564" s="90"/>
      <c r="IP564" s="90"/>
      <c r="IQ564" s="90"/>
      <c r="IR564" s="90"/>
      <c r="IS564" s="90"/>
      <c r="IT564" s="90"/>
      <c r="IU564" s="90"/>
      <c r="IV564" s="90"/>
      <c r="IW564" s="90"/>
      <c r="IX564" s="90"/>
      <c r="IY564" s="90"/>
      <c r="IZ564" s="90"/>
      <c r="JA564" s="90"/>
      <c r="JB564" s="90"/>
      <c r="JC564" s="90"/>
      <c r="JD564" s="90"/>
      <c r="JE564" s="90"/>
      <c r="JF564" s="90"/>
      <c r="JG564" s="90"/>
      <c r="JH564" s="90"/>
      <c r="JI564" s="90"/>
      <c r="JJ564" s="90"/>
      <c r="JK564" s="90"/>
      <c r="JL564" s="90"/>
      <c r="JM564" s="90"/>
      <c r="JN564" s="90"/>
      <c r="JO564" s="90"/>
      <c r="JP564" s="90"/>
      <c r="JQ564" s="90"/>
      <c r="JR564" s="90"/>
      <c r="JS564" s="90"/>
      <c r="JT564" s="90"/>
      <c r="JU564" s="90"/>
      <c r="JV564" s="90"/>
      <c r="JW564" s="90"/>
      <c r="JX564" s="90"/>
      <c r="JY564" s="90"/>
      <c r="JZ564" s="90"/>
      <c r="KA564" s="90"/>
      <c r="KB564" s="90"/>
      <c r="KC564" s="90"/>
      <c r="KD564" s="90"/>
      <c r="KE564" s="90"/>
      <c r="KF564" s="90"/>
      <c r="KG564" s="90"/>
      <c r="KH564" s="90"/>
      <c r="KI564" s="90"/>
      <c r="KJ564" s="90"/>
      <c r="KK564" s="90"/>
      <c r="KL564" s="90"/>
      <c r="KM564" s="90"/>
      <c r="KN564" s="90"/>
      <c r="KO564" s="90"/>
      <c r="KP564" s="90"/>
      <c r="KQ564" s="90"/>
      <c r="KR564" s="90"/>
      <c r="KS564" s="90"/>
      <c r="KT564" s="90"/>
      <c r="KU564" s="90"/>
      <c r="KV564" s="90"/>
      <c r="KW564" s="90"/>
      <c r="KX564" s="90"/>
      <c r="KY564" s="90"/>
      <c r="KZ564" s="90"/>
      <c r="LA564" s="90"/>
      <c r="LB564" s="90"/>
      <c r="LC564" s="90"/>
      <c r="LD564" s="90"/>
      <c r="LE564" s="90"/>
      <c r="LF564" s="90"/>
      <c r="LG564" s="90"/>
      <c r="LH564" s="90"/>
      <c r="LI564" s="90"/>
      <c r="LJ564" s="90"/>
      <c r="LK564" s="90"/>
      <c r="LL564" s="90"/>
      <c r="LM564" s="90"/>
      <c r="LN564" s="90"/>
      <c r="LO564" s="90"/>
      <c r="LP564" s="90"/>
      <c r="LQ564" s="90"/>
      <c r="LR564" s="90"/>
      <c r="LS564" s="90"/>
      <c r="LT564" s="90"/>
      <c r="LU564" s="90"/>
      <c r="LV564" s="90"/>
      <c r="LW564" s="90"/>
      <c r="LX564" s="90"/>
      <c r="LY564" s="90"/>
      <c r="LZ564" s="90"/>
      <c r="MA564" s="90"/>
      <c r="MB564" s="90"/>
      <c r="MC564" s="90"/>
      <c r="MD564" s="90"/>
      <c r="ME564" s="90"/>
      <c r="MF564" s="90"/>
      <c r="MG564" s="90"/>
      <c r="MH564" s="90"/>
      <c r="MI564" s="90"/>
      <c r="MJ564" s="90"/>
      <c r="MK564" s="90"/>
      <c r="ML564" s="90"/>
      <c r="MM564" s="90"/>
      <c r="MN564" s="90"/>
      <c r="MO564" s="90"/>
      <c r="MP564" s="90"/>
      <c r="MQ564" s="90"/>
      <c r="MR564" s="90"/>
      <c r="MS564" s="90"/>
      <c r="MT564" s="90"/>
      <c r="MU564" s="90"/>
      <c r="MV564" s="90"/>
      <c r="MW564" s="90"/>
      <c r="MX564" s="90"/>
      <c r="MY564" s="90"/>
      <c r="MZ564" s="90"/>
      <c r="NA564" s="90"/>
      <c r="NB564" s="90"/>
      <c r="NC564" s="90"/>
      <c r="ND564" s="90"/>
      <c r="NE564" s="90"/>
      <c r="NF564" s="90"/>
      <c r="NG564" s="90"/>
      <c r="NH564" s="90"/>
      <c r="NI564" s="90"/>
      <c r="NJ564" s="90"/>
      <c r="NK564" s="90"/>
      <c r="NL564" s="90"/>
      <c r="NM564" s="90"/>
      <c r="NN564" s="90"/>
      <c r="NO564" s="90"/>
      <c r="NP564" s="90"/>
      <c r="NQ564" s="90"/>
      <c r="NR564" s="90"/>
      <c r="NS564" s="90"/>
      <c r="NT564" s="90"/>
      <c r="NU564" s="90"/>
      <c r="NV564" s="90"/>
      <c r="NW564" s="90"/>
      <c r="NX564" s="90"/>
      <c r="NY564" s="90"/>
      <c r="NZ564" s="90"/>
      <c r="OA564" s="90"/>
      <c r="OB564" s="90"/>
      <c r="OC564" s="90"/>
      <c r="OD564" s="90"/>
      <c r="OE564" s="90"/>
      <c r="OF564" s="90"/>
      <c r="OG564" s="90"/>
      <c r="OH564" s="90"/>
      <c r="OI564" s="90"/>
      <c r="OJ564" s="90"/>
      <c r="OK564" s="90"/>
      <c r="OL564" s="90"/>
      <c r="OM564" s="90"/>
      <c r="ON564" s="90"/>
      <c r="OO564" s="90"/>
      <c r="OP564" s="90"/>
      <c r="OQ564" s="90"/>
      <c r="OR564" s="90"/>
      <c r="OS564" s="90"/>
      <c r="OT564" s="90"/>
      <c r="OU564" s="90"/>
      <c r="OV564" s="90"/>
      <c r="OW564" s="90"/>
      <c r="OX564" s="90"/>
      <c r="OY564" s="90"/>
      <c r="OZ564" s="90"/>
      <c r="PA564" s="90"/>
      <c r="PB564" s="90"/>
      <c r="PC564" s="90"/>
      <c r="PD564" s="90"/>
      <c r="PE564" s="90"/>
      <c r="PF564" s="90"/>
      <c r="PG564" s="90"/>
      <c r="PH564" s="90"/>
      <c r="PI564" s="90"/>
      <c r="PJ564" s="90"/>
      <c r="PK564" s="90"/>
      <c r="PL564" s="90"/>
      <c r="PM564" s="90"/>
      <c r="PN564" s="90"/>
      <c r="PO564" s="90"/>
      <c r="PP564" s="90"/>
      <c r="PQ564" s="90"/>
      <c r="PR564" s="90"/>
      <c r="PS564" s="90"/>
      <c r="PT564" s="90"/>
      <c r="PU564" s="90"/>
      <c r="PV564" s="90"/>
      <c r="PW564" s="90"/>
      <c r="PX564" s="90"/>
      <c r="PY564" s="90"/>
      <c r="PZ564" s="90"/>
      <c r="QA564" s="90"/>
      <c r="QB564" s="90"/>
      <c r="QC564" s="90"/>
      <c r="QD564" s="90"/>
      <c r="QE564" s="90"/>
      <c r="QF564" s="90"/>
      <c r="QG564" s="90"/>
      <c r="QH564" s="90"/>
      <c r="QI564" s="90"/>
      <c r="QJ564" s="90"/>
      <c r="QK564" s="90"/>
      <c r="QL564" s="90"/>
      <c r="QM564" s="90"/>
      <c r="QN564" s="90"/>
      <c r="QO564" s="90"/>
      <c r="QP564" s="90"/>
      <c r="QQ564" s="90"/>
      <c r="QR564" s="90"/>
      <c r="QS564" s="90"/>
      <c r="QT564" s="90"/>
      <c r="QU564" s="90"/>
      <c r="QV564" s="90"/>
      <c r="QW564" s="90"/>
      <c r="QX564" s="90"/>
      <c r="QY564" s="90"/>
      <c r="QZ564" s="90"/>
      <c r="RA564" s="90"/>
      <c r="RB564" s="90"/>
      <c r="RC564" s="90"/>
      <c r="RD564" s="90"/>
      <c r="RE564" s="90"/>
      <c r="RF564" s="90"/>
      <c r="RG564" s="90"/>
      <c r="RH564" s="90"/>
      <c r="RI564" s="90"/>
      <c r="RJ564" s="90"/>
      <c r="RK564" s="90"/>
      <c r="RL564" s="90"/>
      <c r="RM564" s="90"/>
      <c r="RN564" s="90"/>
      <c r="RO564" s="90"/>
      <c r="RP564" s="90"/>
      <c r="RQ564" s="90"/>
      <c r="RR564" s="90"/>
      <c r="RS564" s="90"/>
      <c r="RT564" s="90"/>
      <c r="RU564" s="90"/>
      <c r="RV564" s="90"/>
      <c r="RW564" s="90"/>
      <c r="RX564" s="90"/>
      <c r="RY564" s="90"/>
      <c r="RZ564" s="90"/>
      <c r="SA564" s="90"/>
      <c r="SB564" s="90"/>
      <c r="SC564" s="90"/>
      <c r="SD564" s="90"/>
      <c r="SE564" s="90"/>
      <c r="SF564" s="90"/>
      <c r="SG564" s="90"/>
      <c r="SH564" s="90"/>
      <c r="SI564" s="90"/>
      <c r="SJ564" s="90"/>
      <c r="SK564" s="90"/>
      <c r="SL564" s="90"/>
      <c r="SM564" s="90"/>
      <c r="SN564" s="90"/>
      <c r="SO564" s="90"/>
      <c r="SP564" s="90"/>
      <c r="SQ564" s="90"/>
      <c r="SR564" s="90"/>
      <c r="SS564" s="90"/>
      <c r="ST564" s="90"/>
      <c r="SU564" s="90"/>
      <c r="SV564" s="90"/>
      <c r="SW564" s="90"/>
      <c r="SX564" s="90"/>
      <c r="SY564" s="90"/>
      <c r="SZ564" s="90"/>
      <c r="TA564" s="90"/>
      <c r="TB564" s="90"/>
      <c r="TC564" s="90"/>
      <c r="TD564" s="90"/>
      <c r="TE564" s="90"/>
      <c r="TF564" s="90"/>
      <c r="TG564" s="90"/>
      <c r="TH564" s="90"/>
      <c r="TI564" s="90"/>
      <c r="TJ564" s="90"/>
      <c r="TK564" s="90"/>
      <c r="TL564" s="90"/>
      <c r="TM564" s="90"/>
      <c r="TN564" s="90"/>
      <c r="TO564" s="90"/>
      <c r="TP564" s="90"/>
      <c r="TQ564" s="90"/>
      <c r="TR564" s="90"/>
      <c r="TS564" s="90"/>
      <c r="TT564" s="90"/>
      <c r="TU564" s="90"/>
      <c r="TV564" s="90"/>
      <c r="TW564" s="90"/>
      <c r="TX564" s="90"/>
      <c r="TY564" s="90"/>
      <c r="TZ564" s="90"/>
      <c r="UA564" s="90"/>
      <c r="UB564" s="90"/>
      <c r="UC564" s="90"/>
      <c r="UD564" s="90"/>
      <c r="UE564" s="90"/>
      <c r="UF564" s="90"/>
      <c r="UG564" s="90"/>
      <c r="UH564" s="90"/>
      <c r="UI564" s="90"/>
      <c r="UJ564" s="90"/>
      <c r="UK564" s="90"/>
      <c r="UL564" s="90"/>
      <c r="UM564" s="90"/>
      <c r="UN564" s="90"/>
      <c r="UO564" s="90"/>
      <c r="UP564" s="90"/>
      <c r="UQ564" s="90"/>
      <c r="UR564" s="90"/>
      <c r="US564" s="90"/>
      <c r="UT564" s="90"/>
      <c r="UU564" s="90"/>
      <c r="UV564" s="90"/>
      <c r="UW564" s="90"/>
      <c r="UX564" s="90"/>
      <c r="UY564" s="90"/>
      <c r="UZ564" s="90"/>
      <c r="VA564" s="90"/>
      <c r="VB564" s="90"/>
      <c r="VC564" s="90"/>
      <c r="VD564" s="90"/>
      <c r="VE564" s="90"/>
      <c r="VF564" s="90"/>
      <c r="VG564" s="90"/>
      <c r="VH564" s="90"/>
      <c r="VI564" s="90"/>
      <c r="VJ564" s="90"/>
      <c r="VK564" s="90"/>
      <c r="VL564" s="90"/>
      <c r="VM564" s="90"/>
      <c r="VN564" s="90"/>
      <c r="VO564" s="90"/>
      <c r="VP564" s="90"/>
      <c r="VQ564" s="90"/>
      <c r="VR564" s="90"/>
      <c r="VS564" s="90"/>
      <c r="VT564" s="90"/>
      <c r="VU564" s="90"/>
      <c r="VV564" s="90"/>
      <c r="VW564" s="90"/>
      <c r="VX564" s="90"/>
      <c r="VY564" s="90"/>
      <c r="VZ564" s="90"/>
      <c r="WA564" s="90"/>
      <c r="WB564" s="90"/>
      <c r="WC564" s="90"/>
      <c r="WD564" s="90"/>
      <c r="WE564" s="90"/>
      <c r="WF564" s="90"/>
      <c r="WG564" s="90"/>
      <c r="WH564" s="90"/>
      <c r="WI564" s="90"/>
      <c r="WJ564" s="90"/>
      <c r="WK564" s="90"/>
      <c r="WL564" s="90"/>
      <c r="WM564" s="90"/>
      <c r="WN564" s="90"/>
      <c r="WO564" s="90"/>
      <c r="WP564" s="90"/>
      <c r="WQ564" s="90"/>
      <c r="WR564" s="90"/>
      <c r="WS564" s="90"/>
      <c r="WT564" s="90"/>
      <c r="WU564" s="90"/>
      <c r="WV564" s="90"/>
      <c r="WW564" s="90"/>
      <c r="WX564" s="90"/>
      <c r="WY564" s="90"/>
      <c r="WZ564" s="90"/>
      <c r="XA564" s="90"/>
      <c r="XB564" s="90"/>
      <c r="XC564" s="90"/>
      <c r="XD564" s="90"/>
      <c r="XE564" s="90"/>
      <c r="XF564" s="90"/>
      <c r="XG564" s="90"/>
      <c r="XH564" s="90"/>
      <c r="XI564" s="90"/>
      <c r="XJ564" s="90"/>
      <c r="XK564" s="90"/>
      <c r="XL564" s="90"/>
      <c r="XM564" s="90"/>
      <c r="XN564" s="90"/>
      <c r="XO564" s="90"/>
      <c r="XP564" s="90"/>
      <c r="XQ564" s="90"/>
      <c r="XR564" s="90"/>
      <c r="XS564" s="90"/>
      <c r="XT564" s="90"/>
      <c r="XU564" s="90"/>
      <c r="XV564" s="90"/>
      <c r="XW564" s="90"/>
      <c r="XX564" s="90"/>
      <c r="XY564" s="90"/>
      <c r="XZ564" s="90"/>
      <c r="YA564" s="90"/>
      <c r="YB564" s="90"/>
      <c r="YC564" s="90"/>
      <c r="YD564" s="90"/>
      <c r="YE564" s="90"/>
      <c r="YF564" s="90"/>
      <c r="YG564" s="90"/>
      <c r="YH564" s="90"/>
      <c r="YI564" s="90"/>
      <c r="YJ564" s="90"/>
      <c r="YK564" s="90"/>
      <c r="YL564" s="90"/>
      <c r="YM564" s="90"/>
      <c r="YN564" s="90"/>
      <c r="YO564" s="90"/>
      <c r="YP564" s="90"/>
      <c r="YQ564" s="90"/>
      <c r="YR564" s="90"/>
      <c r="YS564" s="90"/>
      <c r="YT564" s="90"/>
      <c r="YU564" s="90"/>
      <c r="YV564" s="90"/>
      <c r="YW564" s="90"/>
      <c r="YX564" s="90"/>
      <c r="YY564" s="90"/>
      <c r="YZ564" s="90"/>
      <c r="ZA564" s="90"/>
      <c r="ZB564" s="90"/>
      <c r="ZC564" s="90"/>
      <c r="ZD564" s="90"/>
      <c r="ZE564" s="90"/>
      <c r="ZF564" s="90"/>
      <c r="ZG564" s="90"/>
      <c r="ZH564" s="90"/>
      <c r="ZI564" s="90"/>
      <c r="ZJ564" s="90"/>
      <c r="ZK564" s="90"/>
      <c r="ZL564" s="90"/>
      <c r="ZM564" s="90"/>
      <c r="ZN564" s="90"/>
      <c r="ZO564" s="90"/>
      <c r="ZP564" s="90"/>
      <c r="ZQ564" s="90"/>
      <c r="ZR564" s="90"/>
      <c r="ZS564" s="90"/>
      <c r="ZT564" s="90"/>
      <c r="ZU564" s="90"/>
      <c r="ZV564" s="90"/>
      <c r="ZW564" s="90"/>
      <c r="ZX564" s="90"/>
      <c r="ZY564" s="90"/>
      <c r="ZZ564" s="90"/>
      <c r="AAA564" s="90"/>
      <c r="AAB564" s="90"/>
      <c r="AAC564" s="90"/>
      <c r="AAD564" s="90"/>
      <c r="AAE564" s="90"/>
      <c r="AAF564" s="90"/>
      <c r="AAG564" s="90"/>
      <c r="AAH564" s="90"/>
      <c r="AAI564" s="90"/>
      <c r="AAJ564" s="90"/>
      <c r="AAK564" s="90"/>
      <c r="AAL564" s="90"/>
      <c r="AAM564" s="90"/>
      <c r="AAN564" s="90"/>
      <c r="AAO564" s="90"/>
      <c r="AAP564" s="90"/>
      <c r="AAQ564" s="90"/>
      <c r="AAR564" s="90"/>
      <c r="AAS564" s="90"/>
      <c r="AAT564" s="90"/>
      <c r="AAU564" s="90"/>
      <c r="AAV564" s="90"/>
      <c r="AAW564" s="90"/>
      <c r="AAX564" s="90"/>
      <c r="AAY564" s="90"/>
      <c r="AAZ564" s="90"/>
      <c r="ABA564" s="90"/>
      <c r="ABB564" s="90"/>
      <c r="ABC564" s="90"/>
      <c r="ABD564" s="90"/>
      <c r="ABE564" s="90"/>
      <c r="ABF564" s="90"/>
      <c r="ABG564" s="90"/>
      <c r="ABH564" s="90"/>
      <c r="ABI564" s="90"/>
      <c r="ABJ564" s="90"/>
      <c r="ABK564" s="90"/>
      <c r="ABL564" s="90"/>
      <c r="ABM564" s="90"/>
      <c r="ABN564" s="90"/>
      <c r="ABO564" s="90"/>
      <c r="ABP564" s="90"/>
      <c r="ABQ564" s="90"/>
      <c r="ABR564" s="90"/>
      <c r="ABS564" s="90"/>
      <c r="ABT564" s="90"/>
      <c r="ABU564" s="90"/>
      <c r="ABV564" s="90"/>
      <c r="ABW564" s="90"/>
      <c r="ABX564" s="90"/>
      <c r="ABY564" s="90"/>
      <c r="ABZ564" s="90"/>
      <c r="ACA564" s="90"/>
      <c r="ACB564" s="90"/>
      <c r="ACC564" s="90"/>
      <c r="ACD564" s="90"/>
      <c r="ACE564" s="90"/>
      <c r="ACF564" s="90"/>
      <c r="ACG564" s="90"/>
      <c r="ACH564" s="90"/>
      <c r="ACI564" s="90"/>
      <c r="ACJ564" s="90"/>
      <c r="ACK564" s="90"/>
      <c r="ACL564" s="90"/>
      <c r="ACM564" s="90"/>
      <c r="ACN564" s="90"/>
      <c r="ACO564" s="90"/>
      <c r="ACP564" s="90"/>
      <c r="ACQ564" s="90"/>
      <c r="ACR564" s="90"/>
      <c r="ACS564" s="90"/>
      <c r="ACT564" s="90"/>
      <c r="ACU564" s="90"/>
      <c r="ACV564" s="90"/>
      <c r="ACW564" s="90"/>
      <c r="ACX564" s="90"/>
      <c r="ACY564" s="90"/>
      <c r="ACZ564" s="90"/>
      <c r="ADA564" s="90"/>
      <c r="ADB564" s="90"/>
      <c r="ADC564" s="90"/>
      <c r="ADD564" s="90"/>
      <c r="ADE564" s="90"/>
      <c r="ADF564" s="90"/>
      <c r="ADG564" s="90"/>
      <c r="ADH564" s="90"/>
      <c r="ADI564" s="90"/>
      <c r="ADJ564" s="90"/>
      <c r="ADK564" s="90"/>
      <c r="ADL564" s="90"/>
      <c r="ADM564" s="90"/>
      <c r="ADN564" s="90"/>
      <c r="ADO564" s="90"/>
      <c r="ADP564" s="90"/>
      <c r="ADQ564" s="90"/>
      <c r="ADR564" s="90"/>
      <c r="ADS564" s="90"/>
      <c r="ADT564" s="90"/>
      <c r="ADU564" s="90"/>
      <c r="ADV564" s="90"/>
      <c r="ADW564" s="90"/>
      <c r="ADX564" s="90"/>
      <c r="ADY564" s="90"/>
      <c r="ADZ564" s="90"/>
      <c r="AEA564" s="90"/>
      <c r="AEB564" s="90"/>
      <c r="AEC564" s="90"/>
      <c r="AED564" s="90"/>
      <c r="AEE564" s="90"/>
      <c r="AEF564" s="90"/>
      <c r="AEG564" s="90"/>
      <c r="AEH564" s="90"/>
      <c r="AEI564" s="90"/>
      <c r="AEJ564" s="90"/>
      <c r="AEK564" s="90"/>
      <c r="AEL564" s="90"/>
      <c r="AEM564" s="90"/>
      <c r="AEN564" s="90"/>
      <c r="AEO564" s="90"/>
      <c r="AEP564" s="90"/>
      <c r="AEQ564" s="90"/>
      <c r="AER564" s="90"/>
      <c r="AES564" s="90"/>
      <c r="AET564" s="90"/>
      <c r="AEU564" s="90"/>
      <c r="AEV564" s="90"/>
      <c r="AEW564" s="90"/>
      <c r="AEX564" s="90"/>
      <c r="AEY564" s="90"/>
      <c r="AEZ564" s="90"/>
      <c r="AFA564" s="90"/>
      <c r="AFB564" s="90"/>
      <c r="AFC564" s="90"/>
      <c r="AFD564" s="90"/>
      <c r="AFE564" s="90"/>
      <c r="AFF564" s="90"/>
      <c r="AFG564" s="90"/>
      <c r="AFH564" s="90"/>
      <c r="AFI564" s="90"/>
      <c r="AFJ564" s="90"/>
      <c r="AFK564" s="90"/>
      <c r="AFL564" s="90"/>
      <c r="AFM564" s="90"/>
      <c r="AFN564" s="90"/>
      <c r="AFO564" s="90"/>
      <c r="AFP564" s="90"/>
      <c r="AFQ564" s="90"/>
      <c r="AFR564" s="90"/>
      <c r="AFS564" s="90"/>
      <c r="AFT564" s="90"/>
      <c r="AFU564" s="90"/>
      <c r="AFV564" s="90"/>
      <c r="AFW564" s="90"/>
      <c r="AFX564" s="90"/>
      <c r="AFY564" s="90"/>
      <c r="AFZ564" s="90"/>
      <c r="AGA564" s="90"/>
      <c r="AGB564" s="90"/>
      <c r="AGC564" s="90"/>
      <c r="AGD564" s="90"/>
      <c r="AGE564" s="90"/>
      <c r="AGF564" s="90"/>
      <c r="AGG564" s="90"/>
      <c r="AGH564" s="90"/>
      <c r="AGI564" s="90"/>
      <c r="AGJ564" s="90"/>
      <c r="AGK564" s="90"/>
      <c r="AGL564" s="90"/>
      <c r="AGM564" s="90"/>
      <c r="AGN564" s="90"/>
      <c r="AGO564" s="90"/>
      <c r="AGP564" s="90"/>
      <c r="AGQ564" s="90"/>
      <c r="AGR564" s="90"/>
      <c r="AGS564" s="90"/>
      <c r="AGT564" s="90"/>
      <c r="AGU564" s="90"/>
      <c r="AGV564" s="90"/>
      <c r="AGW564" s="90"/>
      <c r="AGX564" s="90"/>
      <c r="AGY564" s="90"/>
      <c r="AGZ564" s="90"/>
      <c r="AHA564" s="90"/>
      <c r="AHB564" s="90"/>
      <c r="AHC564" s="90"/>
      <c r="AHD564" s="90"/>
      <c r="AHE564" s="90"/>
      <c r="AHF564" s="90"/>
      <c r="AHG564" s="90"/>
      <c r="AHH564" s="90"/>
      <c r="AHI564" s="90"/>
      <c r="AHJ564" s="90"/>
      <c r="AHK564" s="90"/>
      <c r="AHL564" s="90"/>
      <c r="AHM564" s="90"/>
      <c r="AHN564" s="90"/>
      <c r="AHO564" s="90"/>
      <c r="AHP564" s="90"/>
      <c r="AHQ564" s="90"/>
      <c r="AHR564" s="90"/>
      <c r="AHS564" s="90"/>
      <c r="AHT564" s="90"/>
      <c r="AHU564" s="90"/>
      <c r="AHV564" s="90"/>
      <c r="AHW564" s="90"/>
      <c r="AHX564" s="90"/>
      <c r="AHY564" s="90"/>
      <c r="AHZ564" s="90"/>
      <c r="AIA564" s="90"/>
      <c r="AIB564" s="90"/>
      <c r="AIC564" s="90"/>
      <c r="AID564" s="90"/>
      <c r="AIE564" s="90"/>
      <c r="AIF564" s="90"/>
      <c r="AIG564" s="90"/>
      <c r="AIH564" s="90"/>
      <c r="AII564" s="90"/>
      <c r="AIJ564" s="90"/>
      <c r="AIK564" s="90"/>
      <c r="AIL564" s="90"/>
      <c r="AIM564" s="90"/>
      <c r="AIN564" s="90"/>
      <c r="AIO564" s="90"/>
      <c r="AIP564" s="90"/>
      <c r="AIQ564" s="90"/>
      <c r="AIR564" s="90"/>
      <c r="AIS564" s="90"/>
      <c r="AIT564" s="90"/>
      <c r="AIU564" s="90"/>
      <c r="AIV564" s="90"/>
      <c r="AIW564" s="90"/>
      <c r="AIX564" s="90"/>
      <c r="AIY564" s="90"/>
      <c r="AIZ564" s="90"/>
      <c r="AJA564" s="90"/>
      <c r="AJB564" s="90"/>
      <c r="AJC564" s="90"/>
      <c r="AJD564" s="90"/>
      <c r="AJE564" s="90"/>
      <c r="AJF564" s="90"/>
      <c r="AJG564" s="90"/>
      <c r="AJH564" s="90"/>
      <c r="AJI564" s="90"/>
      <c r="AJJ564" s="90"/>
      <c r="AJK564" s="90"/>
      <c r="AJL564" s="90"/>
      <c r="AJM564" s="90"/>
      <c r="AJN564" s="90"/>
      <c r="AJO564" s="90"/>
      <c r="AJP564" s="90"/>
      <c r="AJQ564" s="90"/>
      <c r="AJR564" s="90"/>
      <c r="AJS564" s="90"/>
      <c r="AJT564" s="90"/>
      <c r="AJU564" s="90"/>
      <c r="AJV564" s="90"/>
      <c r="AJW564" s="90"/>
      <c r="AJX564" s="90"/>
      <c r="AJY564" s="90"/>
      <c r="AJZ564" s="90"/>
      <c r="AKA564" s="90"/>
      <c r="AKB564" s="90"/>
      <c r="AKC564" s="90"/>
      <c r="AKD564" s="90"/>
      <c r="AKE564" s="90"/>
      <c r="AKF564" s="90"/>
      <c r="AKG564" s="90"/>
      <c r="AKH564" s="90"/>
      <c r="AKI564" s="90"/>
      <c r="AKJ564" s="90"/>
      <c r="AKK564" s="90"/>
      <c r="AKL564" s="90"/>
      <c r="AKM564" s="90"/>
      <c r="AKN564" s="90"/>
      <c r="AKO564" s="90"/>
      <c r="AKP564" s="90"/>
      <c r="AKQ564" s="90"/>
      <c r="AKR564" s="90"/>
      <c r="AKS564" s="90"/>
      <c r="AKT564" s="90"/>
      <c r="AKU564" s="90"/>
      <c r="AKV564" s="90"/>
      <c r="AKW564" s="90"/>
      <c r="AKX564" s="90"/>
      <c r="AKY564" s="90"/>
      <c r="AKZ564" s="90"/>
      <c r="ALA564" s="90"/>
      <c r="ALB564" s="90"/>
      <c r="ALC564" s="90"/>
      <c r="ALD564" s="90"/>
      <c r="ALE564" s="90"/>
      <c r="ALF564" s="90"/>
      <c r="ALG564" s="90"/>
      <c r="ALH564" s="90"/>
      <c r="ALI564" s="90"/>
      <c r="ALJ564" s="90"/>
      <c r="ALK564" s="90"/>
      <c r="ALL564" s="90"/>
      <c r="ALM564" s="90"/>
      <c r="ALN564" s="90"/>
      <c r="ALO564" s="90"/>
      <c r="ALP564" s="90"/>
      <c r="ALQ564" s="90"/>
      <c r="ALR564" s="90"/>
      <c r="ALS564" s="90"/>
      <c r="ALT564" s="90"/>
      <c r="ALU564" s="90"/>
      <c r="ALV564" s="90"/>
      <c r="ALW564" s="90"/>
      <c r="ALX564" s="90"/>
      <c r="ALY564" s="90"/>
      <c r="ALZ564" s="90"/>
      <c r="AMA564" s="90"/>
      <c r="AMB564" s="90"/>
      <c r="AMC564" s="90"/>
      <c r="AMD564" s="90"/>
      <c r="AME564" s="90"/>
      <c r="AMF564" s="90"/>
      <c r="AMG564" s="90"/>
      <c r="AMH564" s="90"/>
    </row>
    <row r="565" spans="1:1022" ht="111" customHeight="1" x14ac:dyDescent="0.3">
      <c r="A565" s="430">
        <v>159</v>
      </c>
      <c r="B565" s="519" t="s">
        <v>712</v>
      </c>
      <c r="C565" s="519" t="s">
        <v>713</v>
      </c>
      <c r="D565" s="519" t="s">
        <v>840</v>
      </c>
      <c r="E565" s="519" t="s">
        <v>841</v>
      </c>
      <c r="F565" s="427"/>
      <c r="G565" s="522"/>
      <c r="H565" s="368"/>
      <c r="I565" s="425"/>
      <c r="J565" s="136" t="s">
        <v>735</v>
      </c>
      <c r="K565" s="115" t="s">
        <v>2468</v>
      </c>
      <c r="L565" s="369"/>
      <c r="M565" s="425"/>
      <c r="N565" s="374"/>
      <c r="O565" s="369"/>
      <c r="P565" s="391"/>
      <c r="Q565" s="385"/>
      <c r="R565" s="393"/>
      <c r="S565" s="394"/>
      <c r="T565" s="385"/>
      <c r="U565" s="404"/>
      <c r="V565" s="136" t="s">
        <v>112</v>
      </c>
      <c r="W565" s="116" t="s">
        <v>2469</v>
      </c>
      <c r="X565" s="117" t="s">
        <v>2470</v>
      </c>
      <c r="Y565" s="118" t="s">
        <v>2459</v>
      </c>
      <c r="Z565" s="119" t="s">
        <v>853</v>
      </c>
      <c r="AA565" s="120" t="str">
        <f t="shared" si="774"/>
        <v>Probabilidad</v>
      </c>
      <c r="AB565" s="121" t="s">
        <v>727</v>
      </c>
      <c r="AC565" s="121" t="s">
        <v>728</v>
      </c>
      <c r="AD565" s="122" t="str">
        <f t="shared" si="772"/>
        <v>40%</v>
      </c>
      <c r="AE565" s="121" t="s">
        <v>729</v>
      </c>
      <c r="AF565" s="121" t="s">
        <v>730</v>
      </c>
      <c r="AG565" s="121" t="s">
        <v>731</v>
      </c>
      <c r="AH565" s="123">
        <f>IFERROR(IF(AND(AA564="Probabilidad",AA565="Probabilidad"),(AI564-(+AI564*AD565)),IF(AND(AA565="Probabilidad",AA564="Impacto"),(AI564-(+AI564*AD565)),IF(AA565="Impacto",AI564,""))),"")</f>
        <v>0.14399999999999999</v>
      </c>
      <c r="AI565" s="122">
        <f t="shared" si="773"/>
        <v>0.14399999999999999</v>
      </c>
      <c r="AJ565" s="387"/>
      <c r="AK565" s="388"/>
      <c r="AL565" s="124">
        <f t="shared" si="770"/>
        <v>0.2</v>
      </c>
      <c r="AM565" s="389"/>
      <c r="AN565" s="388"/>
      <c r="AO565" s="384"/>
      <c r="AP565" s="367"/>
      <c r="AQ565" s="120" t="s">
        <v>118</v>
      </c>
      <c r="AR565" s="134" t="s">
        <v>94</v>
      </c>
      <c r="AS565" s="134" t="s">
        <v>94</v>
      </c>
      <c r="AT565" s="134" t="s">
        <v>94</v>
      </c>
      <c r="AU565" s="134" t="s">
        <v>94</v>
      </c>
      <c r="AV565" s="371"/>
      <c r="AW565" s="142" t="s">
        <v>112</v>
      </c>
      <c r="AX565" s="253" t="s">
        <v>2866</v>
      </c>
      <c r="AY565" s="273" t="s">
        <v>3655</v>
      </c>
      <c r="AZ565" s="273" t="s">
        <v>3656</v>
      </c>
      <c r="BA565" s="143" t="s">
        <v>118</v>
      </c>
      <c r="BB565" s="128"/>
      <c r="BC565" s="128"/>
      <c r="BD565" s="128"/>
      <c r="BE565" s="421"/>
      <c r="BF565" s="423"/>
      <c r="BG565" s="423"/>
      <c r="BH565" s="131"/>
    </row>
    <row r="566" spans="1:1022" ht="175.5" customHeight="1" x14ac:dyDescent="0.3">
      <c r="A566" s="430">
        <v>159</v>
      </c>
      <c r="B566" s="519" t="s">
        <v>712</v>
      </c>
      <c r="C566" s="519" t="s">
        <v>713</v>
      </c>
      <c r="D566" s="519" t="s">
        <v>840</v>
      </c>
      <c r="E566" s="519" t="s">
        <v>841</v>
      </c>
      <c r="F566" s="427"/>
      <c r="G566" s="522"/>
      <c r="H566" s="368"/>
      <c r="I566" s="425"/>
      <c r="J566" s="136" t="s">
        <v>741</v>
      </c>
      <c r="K566" s="115" t="s">
        <v>2471</v>
      </c>
      <c r="L566" s="369"/>
      <c r="M566" s="425"/>
      <c r="N566" s="374"/>
      <c r="O566" s="369"/>
      <c r="P566" s="391"/>
      <c r="Q566" s="385"/>
      <c r="R566" s="393"/>
      <c r="S566" s="394"/>
      <c r="T566" s="385"/>
      <c r="U566" s="404"/>
      <c r="V566" s="136" t="s">
        <v>124</v>
      </c>
      <c r="W566" s="116" t="s">
        <v>2472</v>
      </c>
      <c r="X566" s="117" t="s">
        <v>2473</v>
      </c>
      <c r="Y566" s="118" t="s">
        <v>2459</v>
      </c>
      <c r="Z566" s="152" t="s">
        <v>2474</v>
      </c>
      <c r="AA566" s="120" t="str">
        <f t="shared" si="774"/>
        <v>Probabilidad</v>
      </c>
      <c r="AB566" s="121" t="s">
        <v>740</v>
      </c>
      <c r="AC566" s="121" t="s">
        <v>728</v>
      </c>
      <c r="AD566" s="122" t="str">
        <f t="shared" si="772"/>
        <v>30%</v>
      </c>
      <c r="AE566" s="121" t="s">
        <v>729</v>
      </c>
      <c r="AF566" s="121" t="s">
        <v>730</v>
      </c>
      <c r="AG566" s="121" t="s">
        <v>731</v>
      </c>
      <c r="AH566" s="123">
        <f t="shared" ref="AH566:AH570" si="782">IFERROR(IF(AND(AA565="Probabilidad",AA566="Probabilidad"),(AI565-(+AI565*AD566)),IF(AND(AA566="Probabilidad",AA565="Impacto"),(AI565-(+AI565*AD566)),IF(AA566="Impacto",AI565,""))),"")</f>
        <v>0.1008</v>
      </c>
      <c r="AI566" s="122">
        <f t="shared" si="773"/>
        <v>0.1008</v>
      </c>
      <c r="AJ566" s="387"/>
      <c r="AK566" s="388"/>
      <c r="AL566" s="124">
        <f t="shared" si="770"/>
        <v>0.2</v>
      </c>
      <c r="AM566" s="389"/>
      <c r="AN566" s="388"/>
      <c r="AO566" s="384"/>
      <c r="AP566" s="367"/>
      <c r="AQ566" s="120" t="s">
        <v>128</v>
      </c>
      <c r="AR566" s="134" t="s">
        <v>94</v>
      </c>
      <c r="AS566" s="134" t="s">
        <v>94</v>
      </c>
      <c r="AT566" s="134" t="s">
        <v>94</v>
      </c>
      <c r="AU566" s="134" t="s">
        <v>94</v>
      </c>
      <c r="AV566" s="371"/>
      <c r="AW566" s="142" t="s">
        <v>124</v>
      </c>
      <c r="AX566" s="276" t="s">
        <v>2866</v>
      </c>
      <c r="AY566" s="277" t="s">
        <v>3580</v>
      </c>
      <c r="AZ566" s="277" t="s">
        <v>3581</v>
      </c>
      <c r="BA566" s="143" t="s">
        <v>128</v>
      </c>
      <c r="BB566" s="258"/>
      <c r="BC566" s="258" t="s">
        <v>94</v>
      </c>
      <c r="BD566" s="258" t="s">
        <v>94</v>
      </c>
      <c r="BE566" s="421"/>
      <c r="BF566" s="423"/>
      <c r="BG566" s="423"/>
      <c r="BH566" s="131"/>
    </row>
    <row r="567" spans="1:1022" ht="107.25" customHeight="1" x14ac:dyDescent="0.3">
      <c r="A567" s="430">
        <v>159</v>
      </c>
      <c r="B567" s="519" t="s">
        <v>712</v>
      </c>
      <c r="C567" s="519" t="s">
        <v>713</v>
      </c>
      <c r="D567" s="519" t="s">
        <v>840</v>
      </c>
      <c r="E567" s="519" t="s">
        <v>841</v>
      </c>
      <c r="F567" s="427"/>
      <c r="G567" s="522"/>
      <c r="H567" s="368"/>
      <c r="I567" s="425"/>
      <c r="J567" s="136" t="s">
        <v>749</v>
      </c>
      <c r="K567" s="115" t="s">
        <v>2475</v>
      </c>
      <c r="L567" s="369"/>
      <c r="M567" s="425"/>
      <c r="N567" s="374"/>
      <c r="O567" s="369"/>
      <c r="P567" s="391"/>
      <c r="Q567" s="385"/>
      <c r="R567" s="393"/>
      <c r="S567" s="394"/>
      <c r="T567" s="385"/>
      <c r="U567" s="404"/>
      <c r="V567" s="136" t="s">
        <v>131</v>
      </c>
      <c r="W567" s="116" t="s">
        <v>2476</v>
      </c>
      <c r="X567" s="117" t="s">
        <v>2477</v>
      </c>
      <c r="Y567" s="118" t="s">
        <v>2459</v>
      </c>
      <c r="Z567" s="119" t="s">
        <v>853</v>
      </c>
      <c r="AA567" s="120" t="str">
        <f t="shared" si="774"/>
        <v>Probabilidad</v>
      </c>
      <c r="AB567" s="121" t="s">
        <v>740</v>
      </c>
      <c r="AC567" s="121" t="s">
        <v>728</v>
      </c>
      <c r="AD567" s="122" t="str">
        <f t="shared" si="772"/>
        <v>30%</v>
      </c>
      <c r="AE567" s="121" t="s">
        <v>729</v>
      </c>
      <c r="AF567" s="121" t="s">
        <v>730</v>
      </c>
      <c r="AG567" s="121" t="s">
        <v>731</v>
      </c>
      <c r="AH567" s="123">
        <f t="shared" si="782"/>
        <v>7.0559999999999998E-2</v>
      </c>
      <c r="AI567" s="122">
        <f t="shared" si="773"/>
        <v>7.0559999999999998E-2</v>
      </c>
      <c r="AJ567" s="387"/>
      <c r="AK567" s="388"/>
      <c r="AL567" s="124">
        <f t="shared" si="770"/>
        <v>0.2</v>
      </c>
      <c r="AM567" s="389"/>
      <c r="AN567" s="388"/>
      <c r="AO567" s="384"/>
      <c r="AP567" s="367"/>
      <c r="AQ567" s="120" t="s">
        <v>136</v>
      </c>
      <c r="AR567" s="134" t="s">
        <v>94</v>
      </c>
      <c r="AS567" s="134" t="s">
        <v>94</v>
      </c>
      <c r="AT567" s="134" t="s">
        <v>94</v>
      </c>
      <c r="AU567" s="134" t="s">
        <v>94</v>
      </c>
      <c r="AV567" s="371"/>
      <c r="AW567" s="142" t="s">
        <v>131</v>
      </c>
      <c r="AX567" s="253" t="s">
        <v>2866</v>
      </c>
      <c r="AY567" s="314" t="s">
        <v>2968</v>
      </c>
      <c r="AZ567" s="273" t="s">
        <v>2969</v>
      </c>
      <c r="BA567" s="143" t="s">
        <v>136</v>
      </c>
      <c r="BB567" s="128"/>
      <c r="BC567" s="128"/>
      <c r="BD567" s="128"/>
      <c r="BE567" s="421"/>
      <c r="BF567" s="423"/>
      <c r="BG567" s="423"/>
      <c r="BH567" s="131"/>
    </row>
    <row r="568" spans="1:1022" ht="33" customHeight="1" x14ac:dyDescent="0.3">
      <c r="A568" s="430">
        <v>159</v>
      </c>
      <c r="B568" s="519" t="s">
        <v>712</v>
      </c>
      <c r="C568" s="519" t="s">
        <v>713</v>
      </c>
      <c r="D568" s="519" t="s">
        <v>840</v>
      </c>
      <c r="E568" s="519" t="s">
        <v>841</v>
      </c>
      <c r="F568" s="427"/>
      <c r="G568" s="522"/>
      <c r="H568" s="368"/>
      <c r="I568" s="425"/>
      <c r="J568" s="136" t="s">
        <v>756</v>
      </c>
      <c r="K568" s="115" t="s">
        <v>2478</v>
      </c>
      <c r="L568" s="369"/>
      <c r="M568" s="425"/>
      <c r="N568" s="374"/>
      <c r="O568" s="369"/>
      <c r="P568" s="391"/>
      <c r="Q568" s="385"/>
      <c r="R568" s="393"/>
      <c r="S568" s="394"/>
      <c r="T568" s="385"/>
      <c r="U568" s="404"/>
      <c r="V568" s="136" t="s">
        <v>139</v>
      </c>
      <c r="W568" s="116"/>
      <c r="X568" s="117"/>
      <c r="Y568" s="118"/>
      <c r="Z568" s="116"/>
      <c r="AA568" s="120" t="str">
        <f t="shared" si="774"/>
        <v/>
      </c>
      <c r="AB568" s="121"/>
      <c r="AC568" s="121"/>
      <c r="AD568" s="122" t="str">
        <f t="shared" si="772"/>
        <v/>
      </c>
      <c r="AE568" s="121"/>
      <c r="AF568" s="121"/>
      <c r="AG568" s="121"/>
      <c r="AH568" s="123" t="str">
        <f t="shared" si="782"/>
        <v/>
      </c>
      <c r="AI568" s="122" t="str">
        <f t="shared" si="773"/>
        <v/>
      </c>
      <c r="AJ568" s="387"/>
      <c r="AK568" s="388"/>
      <c r="AL568" s="124" t="str">
        <f t="shared" si="770"/>
        <v/>
      </c>
      <c r="AM568" s="389"/>
      <c r="AN568" s="388"/>
      <c r="AO568" s="384"/>
      <c r="AP568" s="367"/>
      <c r="AQ568" s="120" t="s">
        <v>145</v>
      </c>
      <c r="AR568" s="119"/>
      <c r="AS568" s="119"/>
      <c r="AT568" s="126"/>
      <c r="AU568" s="119"/>
      <c r="AV568" s="371"/>
      <c r="AW568" s="142" t="s">
        <v>139</v>
      </c>
      <c r="AX568" s="128"/>
      <c r="AY568" s="129"/>
      <c r="AZ568" s="130"/>
      <c r="BA568" s="143" t="s">
        <v>145</v>
      </c>
      <c r="BB568" s="128"/>
      <c r="BC568" s="128"/>
      <c r="BD568" s="128"/>
      <c r="BE568" s="421"/>
      <c r="BF568" s="423"/>
      <c r="BG568" s="423"/>
      <c r="BH568" s="131"/>
    </row>
    <row r="569" spans="1:1022" ht="49.5" customHeight="1" x14ac:dyDescent="0.3">
      <c r="A569" s="430">
        <v>159</v>
      </c>
      <c r="B569" s="519" t="s">
        <v>712</v>
      </c>
      <c r="C569" s="519" t="s">
        <v>713</v>
      </c>
      <c r="D569" s="519" t="s">
        <v>840</v>
      </c>
      <c r="E569" s="519" t="s">
        <v>841</v>
      </c>
      <c r="F569" s="427"/>
      <c r="G569" s="522"/>
      <c r="H569" s="368"/>
      <c r="I569" s="425"/>
      <c r="J569" s="136" t="s">
        <v>757</v>
      </c>
      <c r="K569" s="115" t="s">
        <v>2479</v>
      </c>
      <c r="L569" s="369"/>
      <c r="M569" s="425"/>
      <c r="N569" s="374"/>
      <c r="O569" s="369"/>
      <c r="P569" s="391"/>
      <c r="Q569" s="385"/>
      <c r="R569" s="393"/>
      <c r="S569" s="394"/>
      <c r="T569" s="385"/>
      <c r="U569" s="404"/>
      <c r="V569" s="136" t="s">
        <v>150</v>
      </c>
      <c r="W569" s="116"/>
      <c r="X569" s="117"/>
      <c r="Y569" s="118"/>
      <c r="Z569" s="116"/>
      <c r="AA569" s="120" t="str">
        <f t="shared" si="774"/>
        <v/>
      </c>
      <c r="AB569" s="121"/>
      <c r="AC569" s="121"/>
      <c r="AD569" s="122" t="str">
        <f t="shared" si="772"/>
        <v/>
      </c>
      <c r="AE569" s="121"/>
      <c r="AF569" s="121"/>
      <c r="AG569" s="121"/>
      <c r="AH569" s="123" t="str">
        <f t="shared" si="782"/>
        <v/>
      </c>
      <c r="AI569" s="122" t="str">
        <f t="shared" si="773"/>
        <v/>
      </c>
      <c r="AJ569" s="387"/>
      <c r="AK569" s="388"/>
      <c r="AL569" s="124" t="str">
        <f t="shared" si="770"/>
        <v/>
      </c>
      <c r="AM569" s="389"/>
      <c r="AN569" s="388"/>
      <c r="AO569" s="384"/>
      <c r="AP569" s="367"/>
      <c r="AQ569" s="120" t="s">
        <v>155</v>
      </c>
      <c r="AR569" s="119"/>
      <c r="AS569" s="119"/>
      <c r="AT569" s="126"/>
      <c r="AU569" s="119"/>
      <c r="AV569" s="371"/>
      <c r="AW569" s="142" t="s">
        <v>150</v>
      </c>
      <c r="AX569" s="128"/>
      <c r="AY569" s="129"/>
      <c r="AZ569" s="130"/>
      <c r="BA569" s="143" t="s">
        <v>155</v>
      </c>
      <c r="BB569" s="128"/>
      <c r="BC569" s="128"/>
      <c r="BD569" s="128"/>
      <c r="BE569" s="421"/>
      <c r="BF569" s="423"/>
      <c r="BG569" s="423"/>
      <c r="BH569" s="131"/>
    </row>
    <row r="570" spans="1:1022" ht="33" customHeight="1" x14ac:dyDescent="0.3">
      <c r="A570" s="431">
        <v>159</v>
      </c>
      <c r="B570" s="520" t="s">
        <v>712</v>
      </c>
      <c r="C570" s="520" t="s">
        <v>713</v>
      </c>
      <c r="D570" s="520" t="s">
        <v>840</v>
      </c>
      <c r="E570" s="520" t="s">
        <v>841</v>
      </c>
      <c r="F570" s="427"/>
      <c r="G570" s="522"/>
      <c r="H570" s="368"/>
      <c r="I570" s="425"/>
      <c r="J570" s="136" t="s">
        <v>758</v>
      </c>
      <c r="K570" s="115" t="s">
        <v>2480</v>
      </c>
      <c r="L570" s="369"/>
      <c r="M570" s="425"/>
      <c r="N570" s="374"/>
      <c r="O570" s="369"/>
      <c r="P570" s="392"/>
      <c r="Q570" s="385"/>
      <c r="R570" s="393"/>
      <c r="S570" s="394"/>
      <c r="T570" s="385"/>
      <c r="U570" s="405"/>
      <c r="V570" s="136" t="s">
        <v>161</v>
      </c>
      <c r="W570" s="116"/>
      <c r="X570" s="117"/>
      <c r="Y570" s="118"/>
      <c r="Z570" s="116"/>
      <c r="AA570" s="120" t="str">
        <f t="shared" si="774"/>
        <v/>
      </c>
      <c r="AB570" s="121"/>
      <c r="AC570" s="121"/>
      <c r="AD570" s="122" t="str">
        <f t="shared" si="772"/>
        <v/>
      </c>
      <c r="AE570" s="121"/>
      <c r="AF570" s="121"/>
      <c r="AG570" s="121"/>
      <c r="AH570" s="123" t="str">
        <f t="shared" si="782"/>
        <v/>
      </c>
      <c r="AI570" s="122" t="str">
        <f t="shared" si="773"/>
        <v/>
      </c>
      <c r="AJ570" s="387"/>
      <c r="AK570" s="388"/>
      <c r="AL570" s="124" t="str">
        <f t="shared" si="770"/>
        <v/>
      </c>
      <c r="AM570" s="389"/>
      <c r="AN570" s="388"/>
      <c r="AO570" s="384"/>
      <c r="AP570" s="367"/>
      <c r="AQ570" s="120" t="s">
        <v>162</v>
      </c>
      <c r="AR570" s="119"/>
      <c r="AS570" s="119"/>
      <c r="AT570" s="126"/>
      <c r="AU570" s="119"/>
      <c r="AV570" s="372"/>
      <c r="AW570" s="142" t="s">
        <v>161</v>
      </c>
      <c r="AX570" s="128"/>
      <c r="AY570" s="129"/>
      <c r="AZ570" s="130"/>
      <c r="BA570" s="143" t="s">
        <v>162</v>
      </c>
      <c r="BB570" s="128"/>
      <c r="BC570" s="128"/>
      <c r="BD570" s="128"/>
      <c r="BE570" s="421"/>
      <c r="BF570" s="423"/>
      <c r="BG570" s="423"/>
      <c r="BH570" s="131"/>
    </row>
    <row r="571" spans="1:1022" s="144" customFormat="1" ht="112.5" customHeight="1" x14ac:dyDescent="0.25">
      <c r="A571" s="429">
        <v>160</v>
      </c>
      <c r="B571" s="432" t="s">
        <v>712</v>
      </c>
      <c r="C571" s="367" t="s">
        <v>713</v>
      </c>
      <c r="D571" s="432" t="s">
        <v>840</v>
      </c>
      <c r="E571" s="432" t="s">
        <v>841</v>
      </c>
      <c r="F571" s="427" t="s">
        <v>842</v>
      </c>
      <c r="G571" s="367" t="s">
        <v>2448</v>
      </c>
      <c r="H571" s="368" t="str">
        <f>IF(B571="Seguridad_Información","Posibilidad de "&amp;C571&amp;"con "&amp;M571&amp;" "&amp;"por"&amp;" "&amp;I571&amp;" "&amp;"debido a"&amp;" "&amp;L571,"Posibilidad de"&amp;" "&amp;M571&amp;" "&amp;"por"&amp;" "&amp;I571&amp;" debido a"&amp;" "&amp;L571)</f>
        <v>Posibilidad de Afectación Económica y Reputacional por sanciones de organismos de control debido a incumplimiento de deberes legales en la administración de cajas menores</v>
      </c>
      <c r="I571" s="369" t="s">
        <v>2481</v>
      </c>
      <c r="J571" s="136" t="s">
        <v>717</v>
      </c>
      <c r="K571" s="115" t="s">
        <v>2482</v>
      </c>
      <c r="L571" s="369" t="s">
        <v>2483</v>
      </c>
      <c r="M571" s="425" t="s">
        <v>763</v>
      </c>
      <c r="N571" s="373" t="s">
        <v>2484</v>
      </c>
      <c r="O571" s="369" t="s">
        <v>1080</v>
      </c>
      <c r="P571" s="390" t="str">
        <f>IF(OR($O571=[3]Tabla_Probabilidad!$D$30,$O571=[3]Tabla_Probabilidad!$D$32,$O571=[3]Tabla_Probabilidad!$J$32),"Muy Baja",IF(OR($O571=[3]Tabla_Probabilidad!$E$30,$O571=[3]Tabla_Probabilidad!$E$32,$O571=[3]Tabla_Probabilidad!$K$32),"Baja",IF(OR($O571=[3]Tabla_Probabilidad!$F$30,$O571=[3]Tabla_Probabilidad!$F$32,$O571=[3]Tabla_Probabilidad!$L$32),"Media",IF(OR($O571=[3]Tabla_Probabilidad!$G$30,$O571=[3]Tabla_Probabilidad!$G$32,$O571=[3]Tabla_Probabilidad!$M$32),"Alta",IF(OR($O571=[3]Tabla_Probabilidad!$H$30,$O571=[3]Tabla_Probabilidad!$H$32,$O571=[3]Tabla_Probabilidad!$N$32),"Muy Alta","")))))</f>
        <v>Baja</v>
      </c>
      <c r="Q571" s="385">
        <f t="shared" ref="Q571" si="783">IF(P571="","",IF(P571="Muy Baja",0.2,IF(P571="Baja",0.4,IF(P571="Media",0.6,IF(P571="Alta",0.8,IF(P571="Muy Alta",1,))))))</f>
        <v>0.4</v>
      </c>
      <c r="R571" s="393" t="s">
        <v>1447</v>
      </c>
      <c r="S571" s="394" t="str">
        <f>IF(OR($R571=[3]Tabla_Impacto!$D$24,$R571=[3]Tabla_Impacto!$D$27,$R571=[3]Tabla_Impacto!$J$24,$R571=[3]Tabla_Impacto!$P$26,$R571=[3]Tabla_Impacto!$V$26,$R571=[3]Tabla_Impacto!$AB$26),"Leve",IF(OR($R571=[3]Tabla_Impacto!$E$24,$R571=[3]Tabla_Impacto!$E$27,$R571=[3]Tabla_Impacto!$K$24,$R571=[3]Tabla_Impacto!$Q$26,$R571=[3]Tabla_Impacto!$W$26,$R571=[3]Tabla_Impacto!$AC$26),"Menor",IF(OR($R571=[3]Tabla_Impacto!$F$24,$R571=[3]Tabla_Impacto!$F$27,$R571=[3]Tabla_Impacto!$L$24,$R571=[3]Tabla_Impacto!$R$26,$R571=[3]Tabla_Impacto!$X$26,$R571=[3]Tabla_Impacto!$AD$26),"Moderado",IF(OR($R571=[3]Tabla_Impacto!$G$24,$R571=[3]Tabla_Impacto!$G$27,$R571=[3]Tabla_Impacto!$M$24,$R571=[3]Tabla_Impacto!$S$26,$R571=[3]Tabla_Impacto!$Y$26,$R571=[3]Tabla_Impacto!$AE$26),"Mayor",IF(OR($R571=[3]Tabla_Impacto!$H$24,$R571=[3]Tabla_Impacto!$H$27,$R571=[3]Tabla_Impacto!$N$24,$R571=[3]Tabla_Impacto!$T$26,$R571=[3]Tabla_Impacto!$Z$26,$R571=[3]Tabla_Impacto!$AF$26),"Catastrófico","")))))</f>
        <v>Leve</v>
      </c>
      <c r="T571" s="385">
        <f t="shared" ref="T571" si="784">IF(S571="","",IF(S571="Leve",0.2,IF(S571="Menor",0.4,IF(S571="Moderado",0.6,IF(S571="Mayor",0.8,IF(S571="Catastrófico",1,))))))</f>
        <v>0.2</v>
      </c>
      <c r="U571" s="386" t="str">
        <f t="shared" ref="U571" si="785">IF(OR(AND(P571="Muy Baja",S571="Leve"),AND(P571="Muy Baja",S571="Menor"),AND(P571="Baja",S571="Leve")),"Bajo",IF(OR(AND(P571="Muy baja",S571="Moderado"),AND(P571="Baja",S571="Menor"),AND(P571="Baja",S571="Moderado"),AND(P571="Media",S571="Leve"),AND(P571="Media",S571="Menor"),AND(P571="Media",S571="Moderado"),AND(P571="Alta",S571="Leve"),AND(P571="Alta",S571="Menor")),"Moderado",IF(OR(AND(P571="Muy Baja",S571="Mayor"),AND(P571="Baja",S571="Mayor"),AND(P571="Media",S571="Mayor"),AND(P571="Alta",S571="Moderado"),AND(P571="Alta",S571="Mayor"),AND(P571="Muy Alta",S571="Leve"),AND(P571="Muy Alta",S571="Menor"),AND(P571="Muy Alta",S571="Moderado"),AND(P571="Muy Alta",S571="Mayor")),"Alto",IF(OR(AND(P571="Muy Baja",S571="Catastrófico"),AND(P571="Baja",S571="Catastrófico"),AND(P571="Media",S571="Catastrófico"),AND(P571="Alta",S571="Catastrófico"),AND(P571="Muy Alta",S571="Catastrófico")),"Extremo",""))))</f>
        <v>Bajo</v>
      </c>
      <c r="V571" s="136" t="s">
        <v>91</v>
      </c>
      <c r="W571" s="116" t="s">
        <v>2485</v>
      </c>
      <c r="X571" s="117" t="s">
        <v>2486</v>
      </c>
      <c r="Y571" s="118" t="s">
        <v>2459</v>
      </c>
      <c r="Z571" s="152" t="s">
        <v>2474</v>
      </c>
      <c r="AA571" s="120" t="str">
        <f t="shared" si="774"/>
        <v>Probabilidad</v>
      </c>
      <c r="AB571" s="121" t="s">
        <v>727</v>
      </c>
      <c r="AC571" s="121" t="s">
        <v>728</v>
      </c>
      <c r="AD571" s="122" t="str">
        <f t="shared" si="772"/>
        <v>40%</v>
      </c>
      <c r="AE571" s="121" t="s">
        <v>954</v>
      </c>
      <c r="AF571" s="121" t="s">
        <v>730</v>
      </c>
      <c r="AG571" s="121" t="s">
        <v>731</v>
      </c>
      <c r="AH571" s="123">
        <f>IFERROR(IF(AA571="Probabilidad",(Q571-(+Q571*AD571)),IF(AA571="Impacto",Q571,"")),"")</f>
        <v>0.24</v>
      </c>
      <c r="AI571" s="122">
        <f t="shared" si="773"/>
        <v>0.24</v>
      </c>
      <c r="AJ571" s="387" t="str">
        <f t="shared" ref="AJ571" si="786">IFERROR(IF(AK571="","",IF(AK571&lt;=0.2,"Muy Baja",IF(AK571&lt;=0.4,"Baja",IF(AK571&lt;=0.6,"Media",IF(AK571&lt;=0.8,"Alta","Muy Alta"))))),"")</f>
        <v>Muy Baja</v>
      </c>
      <c r="AK571" s="388">
        <f t="shared" ref="AK571" si="787">IFERROR(LOOKUP(MAX(AI571:AI577)+1,(AI571:AI577)),"")</f>
        <v>8.231999999999999E-2</v>
      </c>
      <c r="AL571" s="124">
        <f>IFERROR(IF(AA571="Impacto",(T571-(+T571*AD571)),IF(AA571="Probabilidad",T571,"")),"")</f>
        <v>0.2</v>
      </c>
      <c r="AM571" s="389" t="str">
        <f t="shared" ref="AM571" si="788">IFERROR(IF(AN571="","",IF(AN571&lt;=0.2,"Leve",IF(AN571&lt;=0.4,"Menor",IF(AN571&lt;=0.6,"Moderado",IF(AN571&lt;=0.8,"Mayor","Catastrófico"))))),"")</f>
        <v>Leve</v>
      </c>
      <c r="AN571" s="388">
        <f t="shared" ref="AN571" si="789">IFERROR(LOOKUP(MAX(AL571:AL577)+1,(AL571:AL577)),"")</f>
        <v>0.2</v>
      </c>
      <c r="AO571" s="384" t="str">
        <f t="shared" ref="AO571" si="790">IFERROR(IF(OR(AND(AJ571="Muy Baja",AM571="Leve"),AND(AJ571="Muy Baja",AM571="Menor"),AND(AJ571="Baja",AM571="Leve")),"Bajo",IF(OR(AND(AJ571="Muy baja",AM571="Moderado"),AND(AJ571="Baja",AM571="Menor"),AND(AJ571="Baja",AM571="Moderado"),AND(AJ571="Media",AM571="Leve"),AND(AJ571="Media",AM571="Menor"),AND(AJ571="Media",AM571="Moderado"),AND(AJ571="Alta",AM571="Leve"),AND(AJ571="Alta",AM571="Menor")),"Moderado",IF(OR(AND(AJ571="Muy Baja",AM571="Mayor"),AND(AJ571="Baja",AM571="Mayor"),AND(AJ571="Media",AM571="Mayor"),AND(AJ571="Alta",AM571="Moderado"),AND(AJ571="Alta",AM571="Mayor"),AND(AJ571="Muy Alta",AM571="Leve"),AND(AJ571="Muy Alta",AM571="Menor"),AND(AJ571="Muy Alta",AM571="Moderado"),AND(AJ571="Muy Alta",AM571="Mayor")),"Alto",IF(OR(AND(AJ571="Muy Baja",AM571="Catastrófico"),AND(AJ571="Baja",AM571="Catastrófico"),AND(AJ571="Media",AM571="Catastrófico"),AND(AJ571="Alta",AM571="Catastrófico"),AND(AJ571="Muy Alta",AM571="Catastrófico")),"Extremo","")))),"")</f>
        <v>Bajo</v>
      </c>
      <c r="AP571" s="367" t="s">
        <v>821</v>
      </c>
      <c r="AQ571" s="120" t="s">
        <v>105</v>
      </c>
      <c r="AR571" s="134" t="s">
        <v>94</v>
      </c>
      <c r="AS571" s="134" t="s">
        <v>94</v>
      </c>
      <c r="AT571" s="134" t="s">
        <v>94</v>
      </c>
      <c r="AU571" s="134" t="s">
        <v>94</v>
      </c>
      <c r="AV571" s="370" t="s">
        <v>2487</v>
      </c>
      <c r="AW571" s="142" t="s">
        <v>91</v>
      </c>
      <c r="AX571" s="276" t="s">
        <v>2866</v>
      </c>
      <c r="AY571" s="277" t="s">
        <v>3582</v>
      </c>
      <c r="AZ571" s="277" t="s">
        <v>3583</v>
      </c>
      <c r="BA571" s="143" t="s">
        <v>105</v>
      </c>
      <c r="BB571" s="258"/>
      <c r="BC571" s="258" t="s">
        <v>94</v>
      </c>
      <c r="BD571" s="258" t="s">
        <v>94</v>
      </c>
      <c r="BE571" s="421" t="s">
        <v>2891</v>
      </c>
      <c r="BF571" s="423" t="s">
        <v>2987</v>
      </c>
      <c r="BG571" s="423" t="s">
        <v>2987</v>
      </c>
      <c r="BH571" s="131"/>
      <c r="BI571" s="90"/>
      <c r="BJ571" s="90"/>
      <c r="BK571" s="90"/>
      <c r="BL571" s="90"/>
      <c r="BM571" s="90"/>
      <c r="BN571" s="90"/>
      <c r="BO571" s="90"/>
      <c r="BP571" s="90"/>
      <c r="BQ571" s="90"/>
      <c r="BR571" s="90"/>
      <c r="BS571" s="90"/>
      <c r="BT571" s="90"/>
      <c r="BU571" s="90"/>
      <c r="BV571" s="90"/>
      <c r="BW571" s="90"/>
      <c r="BX571" s="90"/>
      <c r="BY571" s="90"/>
      <c r="BZ571" s="90"/>
      <c r="CA571" s="90"/>
      <c r="CB571" s="90"/>
      <c r="CC571" s="90"/>
      <c r="CD571" s="90"/>
      <c r="CE571" s="90"/>
      <c r="CF571" s="90"/>
      <c r="CG571" s="90"/>
      <c r="CH571" s="90"/>
      <c r="CI571" s="90"/>
      <c r="CJ571" s="90"/>
      <c r="CK571" s="90"/>
      <c r="CL571" s="90"/>
      <c r="CM571" s="90"/>
      <c r="CN571" s="90"/>
      <c r="CO571" s="90"/>
      <c r="CP571" s="90"/>
      <c r="CQ571" s="90"/>
      <c r="CR571" s="90"/>
      <c r="CS571" s="90"/>
      <c r="CT571" s="90"/>
      <c r="CU571" s="90"/>
      <c r="CV571" s="90"/>
      <c r="CW571" s="90"/>
      <c r="CX571" s="90"/>
      <c r="CY571" s="90"/>
      <c r="CZ571" s="90"/>
      <c r="DA571" s="90"/>
      <c r="DB571" s="90"/>
      <c r="DC571" s="90"/>
      <c r="DD571" s="90"/>
      <c r="DE571" s="90"/>
      <c r="DF571" s="90"/>
      <c r="DG571" s="90"/>
      <c r="DH571" s="90"/>
      <c r="DI571" s="90"/>
      <c r="DJ571" s="90"/>
      <c r="DK571" s="90"/>
      <c r="DL571" s="90"/>
      <c r="DM571" s="90"/>
      <c r="DN571" s="90"/>
      <c r="DO571" s="90"/>
      <c r="DP571" s="90"/>
      <c r="DQ571" s="90"/>
      <c r="DR571" s="90"/>
      <c r="DS571" s="90"/>
      <c r="DT571" s="90"/>
      <c r="DU571" s="90"/>
      <c r="DV571" s="90"/>
      <c r="DW571" s="90"/>
      <c r="DX571" s="90"/>
      <c r="DY571" s="90"/>
      <c r="DZ571" s="90"/>
      <c r="EA571" s="90"/>
      <c r="EB571" s="90"/>
      <c r="EC571" s="90"/>
      <c r="ED571" s="90"/>
      <c r="EE571" s="90"/>
      <c r="EF571" s="90"/>
      <c r="EG571" s="90"/>
      <c r="EH571" s="90"/>
      <c r="EI571" s="90"/>
      <c r="EJ571" s="90"/>
      <c r="EK571" s="90"/>
      <c r="EL571" s="90"/>
      <c r="EM571" s="90"/>
      <c r="EN571" s="90"/>
      <c r="EO571" s="90"/>
      <c r="EP571" s="90"/>
      <c r="EQ571" s="90"/>
      <c r="ER571" s="90"/>
      <c r="ES571" s="90"/>
      <c r="ET571" s="90"/>
      <c r="EU571" s="90"/>
      <c r="EV571" s="90"/>
      <c r="EW571" s="90"/>
      <c r="EX571" s="90"/>
      <c r="EY571" s="90"/>
      <c r="EZ571" s="90"/>
      <c r="FA571" s="90"/>
      <c r="FB571" s="90"/>
      <c r="FC571" s="90"/>
      <c r="FD571" s="90"/>
      <c r="FE571" s="90"/>
      <c r="FF571" s="90"/>
      <c r="FG571" s="90"/>
      <c r="FH571" s="90"/>
      <c r="FI571" s="90"/>
      <c r="FJ571" s="90"/>
      <c r="FK571" s="90"/>
      <c r="FL571" s="90"/>
      <c r="FM571" s="90"/>
      <c r="FN571" s="90"/>
      <c r="FO571" s="90"/>
      <c r="FP571" s="90"/>
      <c r="FQ571" s="90"/>
      <c r="FR571" s="90"/>
      <c r="FS571" s="90"/>
      <c r="FT571" s="90"/>
      <c r="FU571" s="90"/>
      <c r="FV571" s="90"/>
      <c r="FW571" s="90"/>
      <c r="FX571" s="90"/>
      <c r="FY571" s="90"/>
      <c r="FZ571" s="90"/>
      <c r="GA571" s="90"/>
      <c r="GB571" s="90"/>
      <c r="GC571" s="90"/>
      <c r="GD571" s="90"/>
      <c r="GE571" s="90"/>
      <c r="GF571" s="90"/>
      <c r="GG571" s="90"/>
      <c r="GH571" s="90"/>
      <c r="GI571" s="90"/>
      <c r="GJ571" s="90"/>
      <c r="GK571" s="90"/>
      <c r="GL571" s="90"/>
      <c r="GM571" s="90"/>
      <c r="GN571" s="90"/>
      <c r="GO571" s="90"/>
      <c r="GP571" s="90"/>
      <c r="GQ571" s="90"/>
      <c r="GR571" s="90"/>
      <c r="GS571" s="90"/>
      <c r="GT571" s="90"/>
      <c r="GU571" s="90"/>
      <c r="GV571" s="90"/>
      <c r="GW571" s="90"/>
      <c r="GX571" s="90"/>
      <c r="GY571" s="90"/>
      <c r="GZ571" s="90"/>
      <c r="HA571" s="90"/>
      <c r="HB571" s="90"/>
      <c r="HC571" s="90"/>
      <c r="HD571" s="90"/>
      <c r="HE571" s="90"/>
      <c r="HF571" s="90"/>
      <c r="HG571" s="90"/>
      <c r="HH571" s="90"/>
      <c r="HI571" s="90"/>
      <c r="HJ571" s="90"/>
      <c r="HK571" s="90"/>
      <c r="HL571" s="90"/>
      <c r="HM571" s="90"/>
      <c r="HN571" s="90"/>
      <c r="HO571" s="90"/>
      <c r="HP571" s="90"/>
      <c r="HQ571" s="90"/>
      <c r="HR571" s="90"/>
      <c r="HS571" s="90"/>
      <c r="HT571" s="90"/>
      <c r="HU571" s="90"/>
      <c r="HV571" s="90"/>
      <c r="HW571" s="90"/>
      <c r="HX571" s="90"/>
      <c r="HY571" s="90"/>
      <c r="HZ571" s="90"/>
      <c r="IA571" s="90"/>
      <c r="IB571" s="90"/>
      <c r="IC571" s="90"/>
      <c r="ID571" s="90"/>
      <c r="IE571" s="90"/>
      <c r="IF571" s="90"/>
      <c r="IG571" s="90"/>
      <c r="IH571" s="90"/>
      <c r="II571" s="90"/>
      <c r="IJ571" s="90"/>
      <c r="IK571" s="90"/>
      <c r="IL571" s="90"/>
      <c r="IM571" s="90"/>
      <c r="IN571" s="90"/>
      <c r="IO571" s="90"/>
      <c r="IP571" s="90"/>
      <c r="IQ571" s="90"/>
      <c r="IR571" s="90"/>
      <c r="IS571" s="90"/>
      <c r="IT571" s="90"/>
      <c r="IU571" s="90"/>
      <c r="IV571" s="90"/>
      <c r="IW571" s="90"/>
      <c r="IX571" s="90"/>
      <c r="IY571" s="90"/>
      <c r="IZ571" s="90"/>
      <c r="JA571" s="90"/>
      <c r="JB571" s="90"/>
      <c r="JC571" s="90"/>
      <c r="JD571" s="90"/>
      <c r="JE571" s="90"/>
      <c r="JF571" s="90"/>
      <c r="JG571" s="90"/>
      <c r="JH571" s="90"/>
      <c r="JI571" s="90"/>
      <c r="JJ571" s="90"/>
      <c r="JK571" s="90"/>
      <c r="JL571" s="90"/>
      <c r="JM571" s="90"/>
      <c r="JN571" s="90"/>
      <c r="JO571" s="90"/>
      <c r="JP571" s="90"/>
      <c r="JQ571" s="90"/>
      <c r="JR571" s="90"/>
      <c r="JS571" s="90"/>
      <c r="JT571" s="90"/>
      <c r="JU571" s="90"/>
      <c r="JV571" s="90"/>
      <c r="JW571" s="90"/>
      <c r="JX571" s="90"/>
      <c r="JY571" s="90"/>
      <c r="JZ571" s="90"/>
      <c r="KA571" s="90"/>
      <c r="KB571" s="90"/>
      <c r="KC571" s="90"/>
      <c r="KD571" s="90"/>
      <c r="KE571" s="90"/>
      <c r="KF571" s="90"/>
      <c r="KG571" s="90"/>
      <c r="KH571" s="90"/>
      <c r="KI571" s="90"/>
      <c r="KJ571" s="90"/>
      <c r="KK571" s="90"/>
      <c r="KL571" s="90"/>
      <c r="KM571" s="90"/>
      <c r="KN571" s="90"/>
      <c r="KO571" s="90"/>
      <c r="KP571" s="90"/>
      <c r="KQ571" s="90"/>
      <c r="KR571" s="90"/>
      <c r="KS571" s="90"/>
      <c r="KT571" s="90"/>
      <c r="KU571" s="90"/>
      <c r="KV571" s="90"/>
      <c r="KW571" s="90"/>
      <c r="KX571" s="90"/>
      <c r="KY571" s="90"/>
      <c r="KZ571" s="90"/>
      <c r="LA571" s="90"/>
      <c r="LB571" s="90"/>
      <c r="LC571" s="90"/>
      <c r="LD571" s="90"/>
      <c r="LE571" s="90"/>
      <c r="LF571" s="90"/>
      <c r="LG571" s="90"/>
      <c r="LH571" s="90"/>
      <c r="LI571" s="90"/>
      <c r="LJ571" s="90"/>
      <c r="LK571" s="90"/>
      <c r="LL571" s="90"/>
      <c r="LM571" s="90"/>
      <c r="LN571" s="90"/>
      <c r="LO571" s="90"/>
      <c r="LP571" s="90"/>
      <c r="LQ571" s="90"/>
      <c r="LR571" s="90"/>
      <c r="LS571" s="90"/>
      <c r="LT571" s="90"/>
      <c r="LU571" s="90"/>
      <c r="LV571" s="90"/>
      <c r="LW571" s="90"/>
      <c r="LX571" s="90"/>
      <c r="LY571" s="90"/>
      <c r="LZ571" s="90"/>
      <c r="MA571" s="90"/>
      <c r="MB571" s="90"/>
      <c r="MC571" s="90"/>
      <c r="MD571" s="90"/>
      <c r="ME571" s="90"/>
      <c r="MF571" s="90"/>
      <c r="MG571" s="90"/>
      <c r="MH571" s="90"/>
      <c r="MI571" s="90"/>
      <c r="MJ571" s="90"/>
      <c r="MK571" s="90"/>
      <c r="ML571" s="90"/>
      <c r="MM571" s="90"/>
      <c r="MN571" s="90"/>
      <c r="MO571" s="90"/>
      <c r="MP571" s="90"/>
      <c r="MQ571" s="90"/>
      <c r="MR571" s="90"/>
      <c r="MS571" s="90"/>
      <c r="MT571" s="90"/>
      <c r="MU571" s="90"/>
      <c r="MV571" s="90"/>
      <c r="MW571" s="90"/>
      <c r="MX571" s="90"/>
      <c r="MY571" s="90"/>
      <c r="MZ571" s="90"/>
      <c r="NA571" s="90"/>
      <c r="NB571" s="90"/>
      <c r="NC571" s="90"/>
      <c r="ND571" s="90"/>
      <c r="NE571" s="90"/>
      <c r="NF571" s="90"/>
      <c r="NG571" s="90"/>
      <c r="NH571" s="90"/>
      <c r="NI571" s="90"/>
      <c r="NJ571" s="90"/>
      <c r="NK571" s="90"/>
      <c r="NL571" s="90"/>
      <c r="NM571" s="90"/>
      <c r="NN571" s="90"/>
      <c r="NO571" s="90"/>
      <c r="NP571" s="90"/>
      <c r="NQ571" s="90"/>
      <c r="NR571" s="90"/>
      <c r="NS571" s="90"/>
      <c r="NT571" s="90"/>
      <c r="NU571" s="90"/>
      <c r="NV571" s="90"/>
      <c r="NW571" s="90"/>
      <c r="NX571" s="90"/>
      <c r="NY571" s="90"/>
      <c r="NZ571" s="90"/>
      <c r="OA571" s="90"/>
      <c r="OB571" s="90"/>
      <c r="OC571" s="90"/>
      <c r="OD571" s="90"/>
      <c r="OE571" s="90"/>
      <c r="OF571" s="90"/>
      <c r="OG571" s="90"/>
      <c r="OH571" s="90"/>
      <c r="OI571" s="90"/>
      <c r="OJ571" s="90"/>
      <c r="OK571" s="90"/>
      <c r="OL571" s="90"/>
      <c r="OM571" s="90"/>
      <c r="ON571" s="90"/>
      <c r="OO571" s="90"/>
      <c r="OP571" s="90"/>
      <c r="OQ571" s="90"/>
      <c r="OR571" s="90"/>
      <c r="OS571" s="90"/>
      <c r="OT571" s="90"/>
      <c r="OU571" s="90"/>
      <c r="OV571" s="90"/>
      <c r="OW571" s="90"/>
      <c r="OX571" s="90"/>
      <c r="OY571" s="90"/>
      <c r="OZ571" s="90"/>
      <c r="PA571" s="90"/>
      <c r="PB571" s="90"/>
      <c r="PC571" s="90"/>
      <c r="PD571" s="90"/>
      <c r="PE571" s="90"/>
      <c r="PF571" s="90"/>
      <c r="PG571" s="90"/>
      <c r="PH571" s="90"/>
      <c r="PI571" s="90"/>
      <c r="PJ571" s="90"/>
      <c r="PK571" s="90"/>
      <c r="PL571" s="90"/>
      <c r="PM571" s="90"/>
      <c r="PN571" s="90"/>
      <c r="PO571" s="90"/>
      <c r="PP571" s="90"/>
      <c r="PQ571" s="90"/>
      <c r="PR571" s="90"/>
      <c r="PS571" s="90"/>
      <c r="PT571" s="90"/>
      <c r="PU571" s="90"/>
      <c r="PV571" s="90"/>
      <c r="PW571" s="90"/>
      <c r="PX571" s="90"/>
      <c r="PY571" s="90"/>
      <c r="PZ571" s="90"/>
      <c r="QA571" s="90"/>
      <c r="QB571" s="90"/>
      <c r="QC571" s="90"/>
      <c r="QD571" s="90"/>
      <c r="QE571" s="90"/>
      <c r="QF571" s="90"/>
      <c r="QG571" s="90"/>
      <c r="QH571" s="90"/>
      <c r="QI571" s="90"/>
      <c r="QJ571" s="90"/>
      <c r="QK571" s="90"/>
      <c r="QL571" s="90"/>
      <c r="QM571" s="90"/>
      <c r="QN571" s="90"/>
      <c r="QO571" s="90"/>
      <c r="QP571" s="90"/>
      <c r="QQ571" s="90"/>
      <c r="QR571" s="90"/>
      <c r="QS571" s="90"/>
      <c r="QT571" s="90"/>
      <c r="QU571" s="90"/>
      <c r="QV571" s="90"/>
      <c r="QW571" s="90"/>
      <c r="QX571" s="90"/>
      <c r="QY571" s="90"/>
      <c r="QZ571" s="90"/>
      <c r="RA571" s="90"/>
      <c r="RB571" s="90"/>
      <c r="RC571" s="90"/>
      <c r="RD571" s="90"/>
      <c r="RE571" s="90"/>
      <c r="RF571" s="90"/>
      <c r="RG571" s="90"/>
      <c r="RH571" s="90"/>
      <c r="RI571" s="90"/>
      <c r="RJ571" s="90"/>
      <c r="RK571" s="90"/>
      <c r="RL571" s="90"/>
      <c r="RM571" s="90"/>
      <c r="RN571" s="90"/>
      <c r="RO571" s="90"/>
      <c r="RP571" s="90"/>
      <c r="RQ571" s="90"/>
      <c r="RR571" s="90"/>
      <c r="RS571" s="90"/>
      <c r="RT571" s="90"/>
      <c r="RU571" s="90"/>
      <c r="RV571" s="90"/>
      <c r="RW571" s="90"/>
      <c r="RX571" s="90"/>
      <c r="RY571" s="90"/>
      <c r="RZ571" s="90"/>
      <c r="SA571" s="90"/>
      <c r="SB571" s="90"/>
      <c r="SC571" s="90"/>
      <c r="SD571" s="90"/>
      <c r="SE571" s="90"/>
      <c r="SF571" s="90"/>
      <c r="SG571" s="90"/>
      <c r="SH571" s="90"/>
      <c r="SI571" s="90"/>
      <c r="SJ571" s="90"/>
      <c r="SK571" s="90"/>
      <c r="SL571" s="90"/>
      <c r="SM571" s="90"/>
      <c r="SN571" s="90"/>
      <c r="SO571" s="90"/>
      <c r="SP571" s="90"/>
      <c r="SQ571" s="90"/>
      <c r="SR571" s="90"/>
      <c r="SS571" s="90"/>
      <c r="ST571" s="90"/>
      <c r="SU571" s="90"/>
      <c r="SV571" s="90"/>
      <c r="SW571" s="90"/>
      <c r="SX571" s="90"/>
      <c r="SY571" s="90"/>
      <c r="SZ571" s="90"/>
      <c r="TA571" s="90"/>
      <c r="TB571" s="90"/>
      <c r="TC571" s="90"/>
      <c r="TD571" s="90"/>
      <c r="TE571" s="90"/>
      <c r="TF571" s="90"/>
      <c r="TG571" s="90"/>
      <c r="TH571" s="90"/>
      <c r="TI571" s="90"/>
      <c r="TJ571" s="90"/>
      <c r="TK571" s="90"/>
      <c r="TL571" s="90"/>
      <c r="TM571" s="90"/>
      <c r="TN571" s="90"/>
      <c r="TO571" s="90"/>
      <c r="TP571" s="90"/>
      <c r="TQ571" s="90"/>
      <c r="TR571" s="90"/>
      <c r="TS571" s="90"/>
      <c r="TT571" s="90"/>
      <c r="TU571" s="90"/>
      <c r="TV571" s="90"/>
      <c r="TW571" s="90"/>
      <c r="TX571" s="90"/>
      <c r="TY571" s="90"/>
      <c r="TZ571" s="90"/>
      <c r="UA571" s="90"/>
      <c r="UB571" s="90"/>
      <c r="UC571" s="90"/>
      <c r="UD571" s="90"/>
      <c r="UE571" s="90"/>
      <c r="UF571" s="90"/>
      <c r="UG571" s="90"/>
      <c r="UH571" s="90"/>
      <c r="UI571" s="90"/>
      <c r="UJ571" s="90"/>
      <c r="UK571" s="90"/>
      <c r="UL571" s="90"/>
      <c r="UM571" s="90"/>
      <c r="UN571" s="90"/>
      <c r="UO571" s="90"/>
      <c r="UP571" s="90"/>
      <c r="UQ571" s="90"/>
      <c r="UR571" s="90"/>
      <c r="US571" s="90"/>
      <c r="UT571" s="90"/>
      <c r="UU571" s="90"/>
      <c r="UV571" s="90"/>
      <c r="UW571" s="90"/>
      <c r="UX571" s="90"/>
      <c r="UY571" s="90"/>
      <c r="UZ571" s="90"/>
      <c r="VA571" s="90"/>
      <c r="VB571" s="90"/>
      <c r="VC571" s="90"/>
      <c r="VD571" s="90"/>
      <c r="VE571" s="90"/>
      <c r="VF571" s="90"/>
      <c r="VG571" s="90"/>
      <c r="VH571" s="90"/>
      <c r="VI571" s="90"/>
      <c r="VJ571" s="90"/>
      <c r="VK571" s="90"/>
      <c r="VL571" s="90"/>
      <c r="VM571" s="90"/>
      <c r="VN571" s="90"/>
      <c r="VO571" s="90"/>
      <c r="VP571" s="90"/>
      <c r="VQ571" s="90"/>
      <c r="VR571" s="90"/>
      <c r="VS571" s="90"/>
      <c r="VT571" s="90"/>
      <c r="VU571" s="90"/>
      <c r="VV571" s="90"/>
      <c r="VW571" s="90"/>
      <c r="VX571" s="90"/>
      <c r="VY571" s="90"/>
      <c r="VZ571" s="90"/>
      <c r="WA571" s="90"/>
      <c r="WB571" s="90"/>
      <c r="WC571" s="90"/>
      <c r="WD571" s="90"/>
      <c r="WE571" s="90"/>
      <c r="WF571" s="90"/>
      <c r="WG571" s="90"/>
      <c r="WH571" s="90"/>
      <c r="WI571" s="90"/>
      <c r="WJ571" s="90"/>
      <c r="WK571" s="90"/>
      <c r="WL571" s="90"/>
      <c r="WM571" s="90"/>
      <c r="WN571" s="90"/>
      <c r="WO571" s="90"/>
      <c r="WP571" s="90"/>
      <c r="WQ571" s="90"/>
      <c r="WR571" s="90"/>
      <c r="WS571" s="90"/>
      <c r="WT571" s="90"/>
      <c r="WU571" s="90"/>
      <c r="WV571" s="90"/>
      <c r="WW571" s="90"/>
      <c r="WX571" s="90"/>
      <c r="WY571" s="90"/>
      <c r="WZ571" s="90"/>
      <c r="XA571" s="90"/>
      <c r="XB571" s="90"/>
      <c r="XC571" s="90"/>
      <c r="XD571" s="90"/>
      <c r="XE571" s="90"/>
      <c r="XF571" s="90"/>
      <c r="XG571" s="90"/>
      <c r="XH571" s="90"/>
      <c r="XI571" s="90"/>
      <c r="XJ571" s="90"/>
      <c r="XK571" s="90"/>
      <c r="XL571" s="90"/>
      <c r="XM571" s="90"/>
      <c r="XN571" s="90"/>
      <c r="XO571" s="90"/>
      <c r="XP571" s="90"/>
      <c r="XQ571" s="90"/>
      <c r="XR571" s="90"/>
      <c r="XS571" s="90"/>
      <c r="XT571" s="90"/>
      <c r="XU571" s="90"/>
      <c r="XV571" s="90"/>
      <c r="XW571" s="90"/>
      <c r="XX571" s="90"/>
      <c r="XY571" s="90"/>
      <c r="XZ571" s="90"/>
      <c r="YA571" s="90"/>
      <c r="YB571" s="90"/>
      <c r="YC571" s="90"/>
      <c r="YD571" s="90"/>
      <c r="YE571" s="90"/>
      <c r="YF571" s="90"/>
      <c r="YG571" s="90"/>
      <c r="YH571" s="90"/>
      <c r="YI571" s="90"/>
      <c r="YJ571" s="90"/>
      <c r="YK571" s="90"/>
      <c r="YL571" s="90"/>
      <c r="YM571" s="90"/>
      <c r="YN571" s="90"/>
      <c r="YO571" s="90"/>
      <c r="YP571" s="90"/>
      <c r="YQ571" s="90"/>
      <c r="YR571" s="90"/>
      <c r="YS571" s="90"/>
      <c r="YT571" s="90"/>
      <c r="YU571" s="90"/>
      <c r="YV571" s="90"/>
      <c r="YW571" s="90"/>
      <c r="YX571" s="90"/>
      <c r="YY571" s="90"/>
      <c r="YZ571" s="90"/>
      <c r="ZA571" s="90"/>
      <c r="ZB571" s="90"/>
      <c r="ZC571" s="90"/>
      <c r="ZD571" s="90"/>
      <c r="ZE571" s="90"/>
      <c r="ZF571" s="90"/>
      <c r="ZG571" s="90"/>
      <c r="ZH571" s="90"/>
      <c r="ZI571" s="90"/>
      <c r="ZJ571" s="90"/>
      <c r="ZK571" s="90"/>
      <c r="ZL571" s="90"/>
      <c r="ZM571" s="90"/>
      <c r="ZN571" s="90"/>
      <c r="ZO571" s="90"/>
      <c r="ZP571" s="90"/>
      <c r="ZQ571" s="90"/>
      <c r="ZR571" s="90"/>
      <c r="ZS571" s="90"/>
      <c r="ZT571" s="90"/>
      <c r="ZU571" s="90"/>
      <c r="ZV571" s="90"/>
      <c r="ZW571" s="90"/>
      <c r="ZX571" s="90"/>
      <c r="ZY571" s="90"/>
      <c r="ZZ571" s="90"/>
      <c r="AAA571" s="90"/>
      <c r="AAB571" s="90"/>
      <c r="AAC571" s="90"/>
      <c r="AAD571" s="90"/>
      <c r="AAE571" s="90"/>
      <c r="AAF571" s="90"/>
      <c r="AAG571" s="90"/>
      <c r="AAH571" s="90"/>
      <c r="AAI571" s="90"/>
      <c r="AAJ571" s="90"/>
      <c r="AAK571" s="90"/>
      <c r="AAL571" s="90"/>
      <c r="AAM571" s="90"/>
      <c r="AAN571" s="90"/>
      <c r="AAO571" s="90"/>
      <c r="AAP571" s="90"/>
      <c r="AAQ571" s="90"/>
      <c r="AAR571" s="90"/>
      <c r="AAS571" s="90"/>
      <c r="AAT571" s="90"/>
      <c r="AAU571" s="90"/>
      <c r="AAV571" s="90"/>
      <c r="AAW571" s="90"/>
      <c r="AAX571" s="90"/>
      <c r="AAY571" s="90"/>
      <c r="AAZ571" s="90"/>
      <c r="ABA571" s="90"/>
      <c r="ABB571" s="90"/>
      <c r="ABC571" s="90"/>
      <c r="ABD571" s="90"/>
      <c r="ABE571" s="90"/>
      <c r="ABF571" s="90"/>
      <c r="ABG571" s="90"/>
      <c r="ABH571" s="90"/>
      <c r="ABI571" s="90"/>
      <c r="ABJ571" s="90"/>
      <c r="ABK571" s="90"/>
      <c r="ABL571" s="90"/>
      <c r="ABM571" s="90"/>
      <c r="ABN571" s="90"/>
      <c r="ABO571" s="90"/>
      <c r="ABP571" s="90"/>
      <c r="ABQ571" s="90"/>
      <c r="ABR571" s="90"/>
      <c r="ABS571" s="90"/>
      <c r="ABT571" s="90"/>
      <c r="ABU571" s="90"/>
      <c r="ABV571" s="90"/>
      <c r="ABW571" s="90"/>
      <c r="ABX571" s="90"/>
      <c r="ABY571" s="90"/>
      <c r="ABZ571" s="90"/>
      <c r="ACA571" s="90"/>
      <c r="ACB571" s="90"/>
      <c r="ACC571" s="90"/>
      <c r="ACD571" s="90"/>
      <c r="ACE571" s="90"/>
      <c r="ACF571" s="90"/>
      <c r="ACG571" s="90"/>
      <c r="ACH571" s="90"/>
      <c r="ACI571" s="90"/>
      <c r="ACJ571" s="90"/>
      <c r="ACK571" s="90"/>
      <c r="ACL571" s="90"/>
      <c r="ACM571" s="90"/>
      <c r="ACN571" s="90"/>
      <c r="ACO571" s="90"/>
      <c r="ACP571" s="90"/>
      <c r="ACQ571" s="90"/>
      <c r="ACR571" s="90"/>
      <c r="ACS571" s="90"/>
      <c r="ACT571" s="90"/>
      <c r="ACU571" s="90"/>
      <c r="ACV571" s="90"/>
      <c r="ACW571" s="90"/>
      <c r="ACX571" s="90"/>
      <c r="ACY571" s="90"/>
      <c r="ACZ571" s="90"/>
      <c r="ADA571" s="90"/>
      <c r="ADB571" s="90"/>
      <c r="ADC571" s="90"/>
      <c r="ADD571" s="90"/>
      <c r="ADE571" s="90"/>
      <c r="ADF571" s="90"/>
      <c r="ADG571" s="90"/>
      <c r="ADH571" s="90"/>
      <c r="ADI571" s="90"/>
      <c r="ADJ571" s="90"/>
      <c r="ADK571" s="90"/>
      <c r="ADL571" s="90"/>
      <c r="ADM571" s="90"/>
      <c r="ADN571" s="90"/>
      <c r="ADO571" s="90"/>
      <c r="ADP571" s="90"/>
      <c r="ADQ571" s="90"/>
      <c r="ADR571" s="90"/>
      <c r="ADS571" s="90"/>
      <c r="ADT571" s="90"/>
      <c r="ADU571" s="90"/>
      <c r="ADV571" s="90"/>
      <c r="ADW571" s="90"/>
      <c r="ADX571" s="90"/>
      <c r="ADY571" s="90"/>
      <c r="ADZ571" s="90"/>
      <c r="AEA571" s="90"/>
      <c r="AEB571" s="90"/>
      <c r="AEC571" s="90"/>
      <c r="AED571" s="90"/>
      <c r="AEE571" s="90"/>
      <c r="AEF571" s="90"/>
      <c r="AEG571" s="90"/>
      <c r="AEH571" s="90"/>
      <c r="AEI571" s="90"/>
      <c r="AEJ571" s="90"/>
      <c r="AEK571" s="90"/>
      <c r="AEL571" s="90"/>
      <c r="AEM571" s="90"/>
      <c r="AEN571" s="90"/>
      <c r="AEO571" s="90"/>
      <c r="AEP571" s="90"/>
      <c r="AEQ571" s="90"/>
      <c r="AER571" s="90"/>
      <c r="AES571" s="90"/>
      <c r="AET571" s="90"/>
      <c r="AEU571" s="90"/>
      <c r="AEV571" s="90"/>
      <c r="AEW571" s="90"/>
      <c r="AEX571" s="90"/>
      <c r="AEY571" s="90"/>
      <c r="AEZ571" s="90"/>
      <c r="AFA571" s="90"/>
      <c r="AFB571" s="90"/>
      <c r="AFC571" s="90"/>
      <c r="AFD571" s="90"/>
      <c r="AFE571" s="90"/>
      <c r="AFF571" s="90"/>
      <c r="AFG571" s="90"/>
      <c r="AFH571" s="90"/>
      <c r="AFI571" s="90"/>
      <c r="AFJ571" s="90"/>
      <c r="AFK571" s="90"/>
      <c r="AFL571" s="90"/>
      <c r="AFM571" s="90"/>
      <c r="AFN571" s="90"/>
      <c r="AFO571" s="90"/>
      <c r="AFP571" s="90"/>
      <c r="AFQ571" s="90"/>
      <c r="AFR571" s="90"/>
      <c r="AFS571" s="90"/>
      <c r="AFT571" s="90"/>
      <c r="AFU571" s="90"/>
      <c r="AFV571" s="90"/>
      <c r="AFW571" s="90"/>
      <c r="AFX571" s="90"/>
      <c r="AFY571" s="90"/>
      <c r="AFZ571" s="90"/>
      <c r="AGA571" s="90"/>
      <c r="AGB571" s="90"/>
      <c r="AGC571" s="90"/>
      <c r="AGD571" s="90"/>
      <c r="AGE571" s="90"/>
      <c r="AGF571" s="90"/>
      <c r="AGG571" s="90"/>
      <c r="AGH571" s="90"/>
      <c r="AGI571" s="90"/>
      <c r="AGJ571" s="90"/>
      <c r="AGK571" s="90"/>
      <c r="AGL571" s="90"/>
      <c r="AGM571" s="90"/>
      <c r="AGN571" s="90"/>
      <c r="AGO571" s="90"/>
      <c r="AGP571" s="90"/>
      <c r="AGQ571" s="90"/>
      <c r="AGR571" s="90"/>
      <c r="AGS571" s="90"/>
      <c r="AGT571" s="90"/>
      <c r="AGU571" s="90"/>
      <c r="AGV571" s="90"/>
      <c r="AGW571" s="90"/>
      <c r="AGX571" s="90"/>
      <c r="AGY571" s="90"/>
      <c r="AGZ571" s="90"/>
      <c r="AHA571" s="90"/>
      <c r="AHB571" s="90"/>
      <c r="AHC571" s="90"/>
      <c r="AHD571" s="90"/>
      <c r="AHE571" s="90"/>
      <c r="AHF571" s="90"/>
      <c r="AHG571" s="90"/>
      <c r="AHH571" s="90"/>
      <c r="AHI571" s="90"/>
      <c r="AHJ571" s="90"/>
      <c r="AHK571" s="90"/>
      <c r="AHL571" s="90"/>
      <c r="AHM571" s="90"/>
      <c r="AHN571" s="90"/>
      <c r="AHO571" s="90"/>
      <c r="AHP571" s="90"/>
      <c r="AHQ571" s="90"/>
      <c r="AHR571" s="90"/>
      <c r="AHS571" s="90"/>
      <c r="AHT571" s="90"/>
      <c r="AHU571" s="90"/>
      <c r="AHV571" s="90"/>
      <c r="AHW571" s="90"/>
      <c r="AHX571" s="90"/>
      <c r="AHY571" s="90"/>
      <c r="AHZ571" s="90"/>
      <c r="AIA571" s="90"/>
      <c r="AIB571" s="90"/>
      <c r="AIC571" s="90"/>
      <c r="AID571" s="90"/>
      <c r="AIE571" s="90"/>
      <c r="AIF571" s="90"/>
      <c r="AIG571" s="90"/>
      <c r="AIH571" s="90"/>
      <c r="AII571" s="90"/>
      <c r="AIJ571" s="90"/>
      <c r="AIK571" s="90"/>
      <c r="AIL571" s="90"/>
      <c r="AIM571" s="90"/>
      <c r="AIN571" s="90"/>
      <c r="AIO571" s="90"/>
      <c r="AIP571" s="90"/>
      <c r="AIQ571" s="90"/>
      <c r="AIR571" s="90"/>
      <c r="AIS571" s="90"/>
      <c r="AIT571" s="90"/>
      <c r="AIU571" s="90"/>
      <c r="AIV571" s="90"/>
      <c r="AIW571" s="90"/>
      <c r="AIX571" s="90"/>
      <c r="AIY571" s="90"/>
      <c r="AIZ571" s="90"/>
      <c r="AJA571" s="90"/>
      <c r="AJB571" s="90"/>
      <c r="AJC571" s="90"/>
      <c r="AJD571" s="90"/>
      <c r="AJE571" s="90"/>
      <c r="AJF571" s="90"/>
      <c r="AJG571" s="90"/>
      <c r="AJH571" s="90"/>
      <c r="AJI571" s="90"/>
      <c r="AJJ571" s="90"/>
      <c r="AJK571" s="90"/>
      <c r="AJL571" s="90"/>
      <c r="AJM571" s="90"/>
      <c r="AJN571" s="90"/>
      <c r="AJO571" s="90"/>
      <c r="AJP571" s="90"/>
      <c r="AJQ571" s="90"/>
      <c r="AJR571" s="90"/>
      <c r="AJS571" s="90"/>
      <c r="AJT571" s="90"/>
      <c r="AJU571" s="90"/>
      <c r="AJV571" s="90"/>
      <c r="AJW571" s="90"/>
      <c r="AJX571" s="90"/>
      <c r="AJY571" s="90"/>
      <c r="AJZ571" s="90"/>
      <c r="AKA571" s="90"/>
      <c r="AKB571" s="90"/>
      <c r="AKC571" s="90"/>
      <c r="AKD571" s="90"/>
      <c r="AKE571" s="90"/>
      <c r="AKF571" s="90"/>
      <c r="AKG571" s="90"/>
      <c r="AKH571" s="90"/>
      <c r="AKI571" s="90"/>
      <c r="AKJ571" s="90"/>
      <c r="AKK571" s="90"/>
      <c r="AKL571" s="90"/>
      <c r="AKM571" s="90"/>
      <c r="AKN571" s="90"/>
      <c r="AKO571" s="90"/>
      <c r="AKP571" s="90"/>
      <c r="AKQ571" s="90"/>
      <c r="AKR571" s="90"/>
      <c r="AKS571" s="90"/>
      <c r="AKT571" s="90"/>
      <c r="AKU571" s="90"/>
      <c r="AKV571" s="90"/>
      <c r="AKW571" s="90"/>
      <c r="AKX571" s="90"/>
      <c r="AKY571" s="90"/>
      <c r="AKZ571" s="90"/>
      <c r="ALA571" s="90"/>
      <c r="ALB571" s="90"/>
      <c r="ALC571" s="90"/>
      <c r="ALD571" s="90"/>
      <c r="ALE571" s="90"/>
      <c r="ALF571" s="90"/>
      <c r="ALG571" s="90"/>
      <c r="ALH571" s="90"/>
      <c r="ALI571" s="90"/>
      <c r="ALJ571" s="90"/>
      <c r="ALK571" s="90"/>
      <c r="ALL571" s="90"/>
      <c r="ALM571" s="90"/>
      <c r="ALN571" s="90"/>
      <c r="ALO571" s="90"/>
      <c r="ALP571" s="90"/>
      <c r="ALQ571" s="90"/>
      <c r="ALR571" s="90"/>
      <c r="ALS571" s="90"/>
      <c r="ALT571" s="90"/>
      <c r="ALU571" s="90"/>
      <c r="ALV571" s="90"/>
      <c r="ALW571" s="90"/>
      <c r="ALX571" s="90"/>
      <c r="ALY571" s="90"/>
      <c r="ALZ571" s="90"/>
      <c r="AMA571" s="90"/>
      <c r="AMB571" s="90"/>
      <c r="AMC571" s="90"/>
      <c r="AMD571" s="90"/>
      <c r="AME571" s="90"/>
      <c r="AMF571" s="90"/>
      <c r="AMG571" s="90"/>
      <c r="AMH571" s="90"/>
    </row>
    <row r="572" spans="1:1022" ht="409.5" x14ac:dyDescent="0.3">
      <c r="A572" s="430">
        <v>160</v>
      </c>
      <c r="B572" s="433" t="s">
        <v>712</v>
      </c>
      <c r="C572" s="367"/>
      <c r="D572" s="433" t="s">
        <v>840</v>
      </c>
      <c r="E572" s="433" t="s">
        <v>841</v>
      </c>
      <c r="F572" s="427"/>
      <c r="G572" s="367"/>
      <c r="H572" s="368"/>
      <c r="I572" s="369"/>
      <c r="J572" s="136" t="s">
        <v>735</v>
      </c>
      <c r="K572" s="115" t="s">
        <v>2488</v>
      </c>
      <c r="L572" s="369"/>
      <c r="M572" s="425"/>
      <c r="N572" s="374"/>
      <c r="O572" s="369"/>
      <c r="P572" s="391"/>
      <c r="Q572" s="385"/>
      <c r="R572" s="393"/>
      <c r="S572" s="394"/>
      <c r="T572" s="385"/>
      <c r="U572" s="386"/>
      <c r="V572" s="136" t="s">
        <v>112</v>
      </c>
      <c r="W572" s="116" t="s">
        <v>2472</v>
      </c>
      <c r="X572" s="117" t="s">
        <v>2473</v>
      </c>
      <c r="Y572" s="118" t="s">
        <v>2459</v>
      </c>
      <c r="Z572" s="152" t="s">
        <v>2474</v>
      </c>
      <c r="AA572" s="120" t="str">
        <f t="shared" si="774"/>
        <v>Probabilidad</v>
      </c>
      <c r="AB572" s="121" t="s">
        <v>740</v>
      </c>
      <c r="AC572" s="121" t="s">
        <v>728</v>
      </c>
      <c r="AD572" s="122" t="str">
        <f t="shared" si="772"/>
        <v>30%</v>
      </c>
      <c r="AE572" s="121" t="s">
        <v>729</v>
      </c>
      <c r="AF572" s="121" t="s">
        <v>730</v>
      </c>
      <c r="AG572" s="121" t="s">
        <v>731</v>
      </c>
      <c r="AH572" s="123">
        <f>IFERROR(IF(AND(AA571="Probabilidad",AA572="Probabilidad"),(AI571-(+AI571*AD572)),IF(AND(AA572="Probabilidad",AA571="Impacto"),(AI571-(+AI571*AD572)),IF(AA572="Impacto",AI571,""))),"")</f>
        <v>0.16799999999999998</v>
      </c>
      <c r="AI572" s="122">
        <f t="shared" si="773"/>
        <v>0.16799999999999998</v>
      </c>
      <c r="AJ572" s="387"/>
      <c r="AK572" s="388"/>
      <c r="AL572" s="124">
        <f t="shared" si="770"/>
        <v>0.2</v>
      </c>
      <c r="AM572" s="389"/>
      <c r="AN572" s="388"/>
      <c r="AO572" s="384"/>
      <c r="AP572" s="367"/>
      <c r="AQ572" s="120" t="s">
        <v>118</v>
      </c>
      <c r="AR572" s="134" t="s">
        <v>94</v>
      </c>
      <c r="AS572" s="134" t="s">
        <v>94</v>
      </c>
      <c r="AT572" s="134" t="s">
        <v>94</v>
      </c>
      <c r="AU572" s="134" t="s">
        <v>94</v>
      </c>
      <c r="AV572" s="371"/>
      <c r="AW572" s="142" t="s">
        <v>112</v>
      </c>
      <c r="AX572" s="276" t="s">
        <v>2866</v>
      </c>
      <c r="AY572" s="277" t="s">
        <v>3584</v>
      </c>
      <c r="AZ572" s="277" t="s">
        <v>3585</v>
      </c>
      <c r="BA572" s="143" t="s">
        <v>118</v>
      </c>
      <c r="BB572" s="258"/>
      <c r="BC572" s="258" t="s">
        <v>94</v>
      </c>
      <c r="BD572" s="258" t="s">
        <v>94</v>
      </c>
      <c r="BE572" s="421"/>
      <c r="BF572" s="423"/>
      <c r="BG572" s="423"/>
      <c r="BH572" s="131"/>
    </row>
    <row r="573" spans="1:1022" ht="156" customHeight="1" x14ac:dyDescent="0.3">
      <c r="A573" s="430">
        <v>160</v>
      </c>
      <c r="B573" s="433" t="s">
        <v>712</v>
      </c>
      <c r="C573" s="367"/>
      <c r="D573" s="433" t="s">
        <v>840</v>
      </c>
      <c r="E573" s="433" t="s">
        <v>841</v>
      </c>
      <c r="F573" s="427"/>
      <c r="G573" s="367"/>
      <c r="H573" s="368"/>
      <c r="I573" s="369"/>
      <c r="J573" s="136" t="s">
        <v>741</v>
      </c>
      <c r="K573" s="115" t="s">
        <v>2489</v>
      </c>
      <c r="L573" s="369"/>
      <c r="M573" s="425"/>
      <c r="N573" s="374"/>
      <c r="O573" s="369"/>
      <c r="P573" s="391"/>
      <c r="Q573" s="385"/>
      <c r="R573" s="393"/>
      <c r="S573" s="394"/>
      <c r="T573" s="385"/>
      <c r="U573" s="386"/>
      <c r="V573" s="136" t="s">
        <v>124</v>
      </c>
      <c r="W573" s="116" t="s">
        <v>2476</v>
      </c>
      <c r="X573" s="117" t="s">
        <v>2490</v>
      </c>
      <c r="Y573" s="118" t="s">
        <v>2459</v>
      </c>
      <c r="Z573" s="119" t="s">
        <v>853</v>
      </c>
      <c r="AA573" s="120" t="str">
        <f t="shared" si="774"/>
        <v>Probabilidad</v>
      </c>
      <c r="AB573" s="121" t="s">
        <v>740</v>
      </c>
      <c r="AC573" s="121" t="s">
        <v>728</v>
      </c>
      <c r="AD573" s="122" t="str">
        <f t="shared" si="772"/>
        <v>30%</v>
      </c>
      <c r="AE573" s="121" t="s">
        <v>729</v>
      </c>
      <c r="AF573" s="121" t="s">
        <v>730</v>
      </c>
      <c r="AG573" s="121" t="s">
        <v>731</v>
      </c>
      <c r="AH573" s="123">
        <f t="shared" ref="AH573:AH577" si="791">IFERROR(IF(AND(AA572="Probabilidad",AA573="Probabilidad"),(AI572-(+AI572*AD573)),IF(AND(AA573="Probabilidad",AA572="Impacto"),(AI572-(+AI572*AD573)),IF(AA573="Impacto",AI572,""))),"")</f>
        <v>0.11759999999999998</v>
      </c>
      <c r="AI573" s="122">
        <f t="shared" si="773"/>
        <v>0.11759999999999998</v>
      </c>
      <c r="AJ573" s="387"/>
      <c r="AK573" s="388"/>
      <c r="AL573" s="124">
        <f t="shared" si="770"/>
        <v>0.2</v>
      </c>
      <c r="AM573" s="389"/>
      <c r="AN573" s="388"/>
      <c r="AO573" s="384"/>
      <c r="AP573" s="367"/>
      <c r="AQ573" s="120" t="s">
        <v>128</v>
      </c>
      <c r="AR573" s="134" t="s">
        <v>94</v>
      </c>
      <c r="AS573" s="134" t="s">
        <v>94</v>
      </c>
      <c r="AT573" s="134" t="s">
        <v>94</v>
      </c>
      <c r="AU573" s="134" t="s">
        <v>94</v>
      </c>
      <c r="AV573" s="371"/>
      <c r="AW573" s="142" t="s">
        <v>124</v>
      </c>
      <c r="AX573" s="253" t="s">
        <v>2866</v>
      </c>
      <c r="AY573" s="274" t="s">
        <v>2968</v>
      </c>
      <c r="AZ573" s="273" t="s">
        <v>2969</v>
      </c>
      <c r="BA573" s="143" t="s">
        <v>128</v>
      </c>
      <c r="BB573" s="128"/>
      <c r="BC573" s="128"/>
      <c r="BD573" s="128"/>
      <c r="BE573" s="421"/>
      <c r="BF573" s="423"/>
      <c r="BG573" s="423"/>
      <c r="BH573" s="131"/>
    </row>
    <row r="574" spans="1:1022" ht="62.25" customHeight="1" x14ac:dyDescent="0.3">
      <c r="A574" s="430">
        <v>160</v>
      </c>
      <c r="B574" s="433" t="s">
        <v>712</v>
      </c>
      <c r="C574" s="367"/>
      <c r="D574" s="433" t="s">
        <v>840</v>
      </c>
      <c r="E574" s="433" t="s">
        <v>841</v>
      </c>
      <c r="F574" s="427"/>
      <c r="G574" s="367"/>
      <c r="H574" s="368"/>
      <c r="I574" s="369"/>
      <c r="J574" s="136" t="s">
        <v>749</v>
      </c>
      <c r="K574" s="115" t="s">
        <v>2491</v>
      </c>
      <c r="L574" s="369"/>
      <c r="M574" s="425"/>
      <c r="N574" s="374"/>
      <c r="O574" s="369"/>
      <c r="P574" s="391"/>
      <c r="Q574" s="385"/>
      <c r="R574" s="393"/>
      <c r="S574" s="394"/>
      <c r="T574" s="385"/>
      <c r="U574" s="386"/>
      <c r="V574" s="136" t="s">
        <v>131</v>
      </c>
      <c r="W574" s="116" t="s">
        <v>2492</v>
      </c>
      <c r="X574" s="117" t="s">
        <v>2493</v>
      </c>
      <c r="Y574" s="118" t="s">
        <v>2459</v>
      </c>
      <c r="Z574" s="119" t="s">
        <v>853</v>
      </c>
      <c r="AA574" s="120" t="str">
        <f t="shared" si="774"/>
        <v>Probabilidad</v>
      </c>
      <c r="AB574" s="121" t="s">
        <v>740</v>
      </c>
      <c r="AC574" s="121" t="s">
        <v>728</v>
      </c>
      <c r="AD574" s="122" t="str">
        <f t="shared" si="772"/>
        <v>30%</v>
      </c>
      <c r="AE574" s="121" t="s">
        <v>729</v>
      </c>
      <c r="AF574" s="121" t="s">
        <v>730</v>
      </c>
      <c r="AG574" s="121" t="s">
        <v>731</v>
      </c>
      <c r="AH574" s="123">
        <f t="shared" si="791"/>
        <v>8.231999999999999E-2</v>
      </c>
      <c r="AI574" s="122">
        <f t="shared" si="773"/>
        <v>8.231999999999999E-2</v>
      </c>
      <c r="AJ574" s="387"/>
      <c r="AK574" s="388"/>
      <c r="AL574" s="124">
        <f t="shared" si="770"/>
        <v>0.2</v>
      </c>
      <c r="AM574" s="389"/>
      <c r="AN574" s="388"/>
      <c r="AO574" s="384"/>
      <c r="AP574" s="367"/>
      <c r="AQ574" s="120" t="s">
        <v>136</v>
      </c>
      <c r="AR574" s="134" t="s">
        <v>94</v>
      </c>
      <c r="AS574" s="134" t="s">
        <v>94</v>
      </c>
      <c r="AT574" s="134" t="s">
        <v>94</v>
      </c>
      <c r="AU574" s="134" t="s">
        <v>94</v>
      </c>
      <c r="AV574" s="371"/>
      <c r="AW574" s="142" t="s">
        <v>131</v>
      </c>
      <c r="AX574" s="253" t="s">
        <v>2866</v>
      </c>
      <c r="AY574" s="271" t="s">
        <v>2970</v>
      </c>
      <c r="AZ574" s="271" t="s">
        <v>2971</v>
      </c>
      <c r="BA574" s="143" t="s">
        <v>136</v>
      </c>
      <c r="BB574" s="128"/>
      <c r="BC574" s="128"/>
      <c r="BD574" s="128"/>
      <c r="BE574" s="421"/>
      <c r="BF574" s="423"/>
      <c r="BG574" s="423"/>
      <c r="BH574" s="131"/>
    </row>
    <row r="575" spans="1:1022" ht="75" customHeight="1" x14ac:dyDescent="0.3">
      <c r="A575" s="430">
        <v>160</v>
      </c>
      <c r="B575" s="433" t="s">
        <v>712</v>
      </c>
      <c r="C575" s="367"/>
      <c r="D575" s="433" t="s">
        <v>840</v>
      </c>
      <c r="E575" s="433" t="s">
        <v>841</v>
      </c>
      <c r="F575" s="427"/>
      <c r="G575" s="367"/>
      <c r="H575" s="368"/>
      <c r="I575" s="369"/>
      <c r="J575" s="136" t="s">
        <v>756</v>
      </c>
      <c r="K575" s="115" t="s">
        <v>2479</v>
      </c>
      <c r="L575" s="369"/>
      <c r="M575" s="425"/>
      <c r="N575" s="374"/>
      <c r="O575" s="369"/>
      <c r="P575" s="391"/>
      <c r="Q575" s="385"/>
      <c r="R575" s="393"/>
      <c r="S575" s="394"/>
      <c r="T575" s="385"/>
      <c r="U575" s="386"/>
      <c r="V575" s="136" t="s">
        <v>139</v>
      </c>
      <c r="W575" s="116"/>
      <c r="X575" s="117"/>
      <c r="Y575" s="118"/>
      <c r="Z575" s="116"/>
      <c r="AA575" s="120" t="str">
        <f t="shared" si="774"/>
        <v/>
      </c>
      <c r="AB575" s="121"/>
      <c r="AC575" s="121"/>
      <c r="AD575" s="122" t="str">
        <f t="shared" si="772"/>
        <v/>
      </c>
      <c r="AE575" s="121"/>
      <c r="AF575" s="121"/>
      <c r="AG575" s="121"/>
      <c r="AH575" s="123" t="str">
        <f t="shared" si="791"/>
        <v/>
      </c>
      <c r="AI575" s="122" t="str">
        <f t="shared" si="773"/>
        <v/>
      </c>
      <c r="AJ575" s="387"/>
      <c r="AK575" s="388"/>
      <c r="AL575" s="124" t="str">
        <f t="shared" si="770"/>
        <v/>
      </c>
      <c r="AM575" s="389"/>
      <c r="AN575" s="388"/>
      <c r="AO575" s="384"/>
      <c r="AP575" s="367"/>
      <c r="AQ575" s="120" t="s">
        <v>145</v>
      </c>
      <c r="AR575" s="119"/>
      <c r="AS575" s="119"/>
      <c r="AT575" s="126"/>
      <c r="AU575" s="119"/>
      <c r="AV575" s="371"/>
      <c r="AW575" s="142" t="s">
        <v>139</v>
      </c>
      <c r="AX575" s="128"/>
      <c r="AY575" s="129"/>
      <c r="AZ575" s="130"/>
      <c r="BA575" s="143" t="s">
        <v>145</v>
      </c>
      <c r="BB575" s="128"/>
      <c r="BC575" s="128"/>
      <c r="BD575" s="128"/>
      <c r="BE575" s="421"/>
      <c r="BF575" s="423"/>
      <c r="BG575" s="423"/>
      <c r="BH575" s="131"/>
    </row>
    <row r="576" spans="1:1022" ht="18.95" customHeight="1" x14ac:dyDescent="0.3">
      <c r="A576" s="430">
        <v>160</v>
      </c>
      <c r="B576" s="433" t="s">
        <v>712</v>
      </c>
      <c r="C576" s="367"/>
      <c r="D576" s="433" t="s">
        <v>840</v>
      </c>
      <c r="E576" s="433" t="s">
        <v>841</v>
      </c>
      <c r="F576" s="427"/>
      <c r="G576" s="367"/>
      <c r="H576" s="368"/>
      <c r="I576" s="369"/>
      <c r="J576" s="136" t="s">
        <v>757</v>
      </c>
      <c r="K576" s="178"/>
      <c r="L576" s="369"/>
      <c r="M576" s="425"/>
      <c r="N576" s="374"/>
      <c r="O576" s="369"/>
      <c r="P576" s="391"/>
      <c r="Q576" s="385"/>
      <c r="R576" s="393"/>
      <c r="S576" s="394"/>
      <c r="T576" s="385"/>
      <c r="U576" s="386"/>
      <c r="V576" s="136" t="s">
        <v>150</v>
      </c>
      <c r="W576" s="116"/>
      <c r="X576" s="117"/>
      <c r="Y576" s="118"/>
      <c r="Z576" s="116"/>
      <c r="AA576" s="120" t="str">
        <f t="shared" si="774"/>
        <v/>
      </c>
      <c r="AB576" s="121"/>
      <c r="AC576" s="121"/>
      <c r="AD576" s="122" t="str">
        <f t="shared" si="772"/>
        <v/>
      </c>
      <c r="AE576" s="121"/>
      <c r="AF576" s="121"/>
      <c r="AG576" s="121"/>
      <c r="AH576" s="123" t="str">
        <f t="shared" si="791"/>
        <v/>
      </c>
      <c r="AI576" s="122" t="str">
        <f t="shared" si="773"/>
        <v/>
      </c>
      <c r="AJ576" s="387"/>
      <c r="AK576" s="388"/>
      <c r="AL576" s="124" t="str">
        <f t="shared" si="770"/>
        <v/>
      </c>
      <c r="AM576" s="389"/>
      <c r="AN576" s="388"/>
      <c r="AO576" s="384"/>
      <c r="AP576" s="367"/>
      <c r="AQ576" s="120" t="s">
        <v>155</v>
      </c>
      <c r="AR576" s="119"/>
      <c r="AS576" s="119"/>
      <c r="AT576" s="126"/>
      <c r="AU576" s="119"/>
      <c r="AV576" s="371"/>
      <c r="AW576" s="142" t="s">
        <v>150</v>
      </c>
      <c r="AX576" s="128"/>
      <c r="AY576" s="129"/>
      <c r="AZ576" s="130"/>
      <c r="BA576" s="143" t="s">
        <v>155</v>
      </c>
      <c r="BB576" s="128"/>
      <c r="BC576" s="128"/>
      <c r="BD576" s="128"/>
      <c r="BE576" s="421"/>
      <c r="BF576" s="423"/>
      <c r="BG576" s="423"/>
      <c r="BH576" s="131"/>
    </row>
    <row r="577" spans="1:1022" ht="23.1" customHeight="1" x14ac:dyDescent="0.3">
      <c r="A577" s="431">
        <v>160</v>
      </c>
      <c r="B577" s="434" t="s">
        <v>712</v>
      </c>
      <c r="C577" s="367"/>
      <c r="D577" s="434" t="s">
        <v>840</v>
      </c>
      <c r="E577" s="434" t="s">
        <v>841</v>
      </c>
      <c r="F577" s="427"/>
      <c r="G577" s="367"/>
      <c r="H577" s="368"/>
      <c r="I577" s="369"/>
      <c r="J577" s="136" t="s">
        <v>758</v>
      </c>
      <c r="K577" s="115"/>
      <c r="L577" s="369"/>
      <c r="M577" s="425"/>
      <c r="N577" s="374"/>
      <c r="O577" s="369"/>
      <c r="P577" s="392"/>
      <c r="Q577" s="385"/>
      <c r="R577" s="393"/>
      <c r="S577" s="394"/>
      <c r="T577" s="385"/>
      <c r="U577" s="386"/>
      <c r="V577" s="136" t="s">
        <v>161</v>
      </c>
      <c r="W577" s="116"/>
      <c r="X577" s="117"/>
      <c r="Y577" s="118"/>
      <c r="Z577" s="116"/>
      <c r="AA577" s="120" t="str">
        <f t="shared" si="774"/>
        <v/>
      </c>
      <c r="AB577" s="121"/>
      <c r="AC577" s="121"/>
      <c r="AD577" s="122" t="str">
        <f t="shared" si="772"/>
        <v/>
      </c>
      <c r="AE577" s="121"/>
      <c r="AF577" s="121"/>
      <c r="AG577" s="121"/>
      <c r="AH577" s="123" t="str">
        <f t="shared" si="791"/>
        <v/>
      </c>
      <c r="AI577" s="122" t="str">
        <f t="shared" si="773"/>
        <v/>
      </c>
      <c r="AJ577" s="387"/>
      <c r="AK577" s="388"/>
      <c r="AL577" s="124" t="str">
        <f t="shared" si="770"/>
        <v/>
      </c>
      <c r="AM577" s="389"/>
      <c r="AN577" s="388"/>
      <c r="AO577" s="384"/>
      <c r="AP577" s="367"/>
      <c r="AQ577" s="120" t="s">
        <v>162</v>
      </c>
      <c r="AR577" s="119"/>
      <c r="AS577" s="119"/>
      <c r="AT577" s="126"/>
      <c r="AU577" s="119"/>
      <c r="AV577" s="372"/>
      <c r="AW577" s="142" t="s">
        <v>161</v>
      </c>
      <c r="AX577" s="128"/>
      <c r="AY577" s="129"/>
      <c r="AZ577" s="130"/>
      <c r="BA577" s="143" t="s">
        <v>162</v>
      </c>
      <c r="BB577" s="128"/>
      <c r="BC577" s="128"/>
      <c r="BD577" s="128"/>
      <c r="BE577" s="421"/>
      <c r="BF577" s="423"/>
      <c r="BG577" s="423"/>
      <c r="BH577" s="131"/>
    </row>
    <row r="578" spans="1:1022" s="144" customFormat="1" ht="114.75" customHeight="1" x14ac:dyDescent="0.25">
      <c r="A578" s="395">
        <v>161</v>
      </c>
      <c r="B578" s="432" t="s">
        <v>712</v>
      </c>
      <c r="C578" s="367" t="s">
        <v>713</v>
      </c>
      <c r="D578" s="432" t="s">
        <v>840</v>
      </c>
      <c r="E578" s="432" t="s">
        <v>841</v>
      </c>
      <c r="F578" s="427" t="s">
        <v>842</v>
      </c>
      <c r="G578" s="367" t="s">
        <v>2494</v>
      </c>
      <c r="H578" s="368" t="str">
        <f>IF(B578="Seguridad_Información","Posibilidad de "&amp;C578&amp;"con "&amp;M578&amp;" "&amp;"por"&amp;" "&amp;I578&amp;" "&amp;"debido a"&amp;" "&amp;L578,"Posibilidad de"&amp;" "&amp;M578&amp;" "&amp;"por"&amp;" "&amp;I578&amp;" debido a"&amp;" "&amp;L578)</f>
        <v>Posibilidad de Afectación Económica y Reputacional por recaudos realizados o registrados erróneamente debido a fallas en la identificación y operatividad</v>
      </c>
      <c r="I578" s="369" t="s">
        <v>2495</v>
      </c>
      <c r="J578" s="136" t="s">
        <v>717</v>
      </c>
      <c r="K578" s="115" t="s">
        <v>2496</v>
      </c>
      <c r="L578" s="369" t="s">
        <v>2497</v>
      </c>
      <c r="M578" s="425" t="s">
        <v>763</v>
      </c>
      <c r="N578" s="373" t="s">
        <v>2498</v>
      </c>
      <c r="O578" s="369" t="s">
        <v>765</v>
      </c>
      <c r="P578" s="390" t="str">
        <f>IF(OR($O578=[3]Tabla_Probabilidad!$D$30,$O578=[3]Tabla_Probabilidad!$D$32,$O578=[3]Tabla_Probabilidad!$J$32),"Muy Baja",IF(OR($O578=[3]Tabla_Probabilidad!$E$30,$O578=[3]Tabla_Probabilidad!$E$32,$O578=[3]Tabla_Probabilidad!$K$32),"Baja",IF(OR($O578=[3]Tabla_Probabilidad!$F$30,$O578=[3]Tabla_Probabilidad!$F$32,$O578=[3]Tabla_Probabilidad!$L$32),"Media",IF(OR($O578=[3]Tabla_Probabilidad!$G$30,$O578=[3]Tabla_Probabilidad!$G$32,$O578=[3]Tabla_Probabilidad!$M$32),"Alta",IF(OR($O578=[3]Tabla_Probabilidad!$H$30,$O578=[3]Tabla_Probabilidad!$H$32,$O578=[3]Tabla_Probabilidad!$N$32),"Muy Alta","")))))</f>
        <v>Alta</v>
      </c>
      <c r="Q578" s="385">
        <f t="shared" ref="Q578" si="792">IF(P578="","",IF(P578="Muy Baja",0.2,IF(P578="Baja",0.4,IF(P578="Media",0.6,IF(P578="Alta",0.8,IF(P578="Muy Alta",1,))))))</f>
        <v>0.8</v>
      </c>
      <c r="R578" s="393" t="s">
        <v>787</v>
      </c>
      <c r="S578" s="394" t="str">
        <f>IF(OR($R578=[3]Tabla_Impacto!$D$24,$R578=[3]Tabla_Impacto!$D$27,$R578=[3]Tabla_Impacto!$J$24,$R578=[3]Tabla_Impacto!$P$26,$R578=[3]Tabla_Impacto!$V$26,$R578=[3]Tabla_Impacto!$AB$26),"Leve",IF(OR($R578=[3]Tabla_Impacto!$E$24,$R578=[3]Tabla_Impacto!$E$27,$R578=[3]Tabla_Impacto!$K$24,$R578=[3]Tabla_Impacto!$Q$26,$R578=[3]Tabla_Impacto!$W$26,$R578=[3]Tabla_Impacto!$AC$26),"Menor",IF(OR($R578=[3]Tabla_Impacto!$F$24,$R578=[3]Tabla_Impacto!$F$27,$R578=[3]Tabla_Impacto!$L$24,$R578=[3]Tabla_Impacto!$R$26,$R578=[3]Tabla_Impacto!$X$26,$R578=[3]Tabla_Impacto!$AD$26),"Moderado",IF(OR($R578=[3]Tabla_Impacto!$G$24,$R578=[3]Tabla_Impacto!$G$27,$R578=[3]Tabla_Impacto!$M$24,$R578=[3]Tabla_Impacto!$S$26,$R578=[3]Tabla_Impacto!$Y$26,$R578=[3]Tabla_Impacto!$AE$26),"Mayor",IF(OR($R578=[3]Tabla_Impacto!$H$24,$R578=[3]Tabla_Impacto!$H$27,$R578=[3]Tabla_Impacto!$N$24,$R578=[3]Tabla_Impacto!$T$26,$R578=[3]Tabla_Impacto!$Z$26,$R578=[3]Tabla_Impacto!$AF$26),"Catastrófico","")))))</f>
        <v>Catastrófico</v>
      </c>
      <c r="T578" s="385">
        <f t="shared" ref="T578" si="793">IF(S578="","",IF(S578="Leve",0.2,IF(S578="Menor",0.4,IF(S578="Moderado",0.6,IF(S578="Mayor",0.8,IF(S578="Catastrófico",1,))))))</f>
        <v>1</v>
      </c>
      <c r="U578" s="403" t="str">
        <f t="shared" ref="U578" si="794">IF(OR(AND(P578="Muy Baja",S578="Leve"),AND(P578="Muy Baja",S578="Menor"),AND(P578="Baja",S578="Leve")),"Bajo",IF(OR(AND(P578="Muy baja",S578="Moderado"),AND(P578="Baja",S578="Menor"),AND(P578="Baja",S578="Moderado"),AND(P578="Media",S578="Leve"),AND(P578="Media",S578="Menor"),AND(P578="Media",S578="Moderado"),AND(P578="Alta",S578="Leve"),AND(P578="Alta",S578="Menor")),"Moderado",IF(OR(AND(P578="Muy Baja",S578="Mayor"),AND(P578="Baja",S578="Mayor"),AND(P578="Media",S578="Mayor"),AND(P578="Alta",S578="Moderado"),AND(P578="Alta",S578="Mayor"),AND(P578="Muy Alta",S578="Leve"),AND(P578="Muy Alta",S578="Menor"),AND(P578="Muy Alta",S578="Moderado"),AND(P578="Muy Alta",S578="Mayor")),"Alto",IF(OR(AND(P578="Muy Baja",S578="Catastrófico"),AND(P578="Baja",S578="Catastrófico"),AND(P578="Media",S578="Catastrófico"),AND(P578="Alta",S578="Catastrófico"),AND(P578="Muy Alta",S578="Catastrófico")),"Extremo",""))))</f>
        <v>Extremo</v>
      </c>
      <c r="V578" s="136" t="s">
        <v>91</v>
      </c>
      <c r="W578" s="116" t="s">
        <v>2499</v>
      </c>
      <c r="X578" s="117" t="s">
        <v>2500</v>
      </c>
      <c r="Y578" s="118" t="s">
        <v>2501</v>
      </c>
      <c r="Z578" s="119" t="s">
        <v>853</v>
      </c>
      <c r="AA578" s="120" t="str">
        <f t="shared" si="774"/>
        <v>Probabilidad</v>
      </c>
      <c r="AB578" s="121" t="s">
        <v>740</v>
      </c>
      <c r="AC578" s="121" t="s">
        <v>728</v>
      </c>
      <c r="AD578" s="122" t="str">
        <f t="shared" si="772"/>
        <v>30%</v>
      </c>
      <c r="AE578" s="121" t="s">
        <v>729</v>
      </c>
      <c r="AF578" s="121" t="s">
        <v>730</v>
      </c>
      <c r="AG578" s="121" t="s">
        <v>731</v>
      </c>
      <c r="AH578" s="123">
        <f>IFERROR(IF(AA578="Probabilidad",(Q578-(+Q578*AD578)),IF(AA578="Impacto",Q578,"")),"")</f>
        <v>0.56000000000000005</v>
      </c>
      <c r="AI578" s="122">
        <f t="shared" si="773"/>
        <v>0.56000000000000005</v>
      </c>
      <c r="AJ578" s="387" t="str">
        <f t="shared" ref="AJ578" si="795">IFERROR(IF(AK578="","",IF(AK578&lt;=0.2,"Muy Baja",IF(AK578&lt;=0.4,"Baja",IF(AK578&lt;=0.6,"Media",IF(AK578&lt;=0.8,"Alta","Muy Alta"))))),"")</f>
        <v>Baja</v>
      </c>
      <c r="AK578" s="388">
        <f t="shared" ref="AK578" si="796">IFERROR(LOOKUP(MAX(AI578:AI584)+1,(AI578:AI584)),"")</f>
        <v>0.27440000000000003</v>
      </c>
      <c r="AL578" s="124">
        <f>IFERROR(IF(AA578="Impacto",(T578-(+T578*AD578)),IF(AA578="Probabilidad",T578,"")),"")</f>
        <v>1</v>
      </c>
      <c r="AM578" s="389" t="str">
        <f t="shared" ref="AM578" si="797">IFERROR(IF(AN578="","",IF(AN578&lt;=0.2,"Leve",IF(AN578&lt;=0.4,"Menor",IF(AN578&lt;=0.6,"Moderado",IF(AN578&lt;=0.8,"Mayor","Catastrófico"))))),"")</f>
        <v>Mayor</v>
      </c>
      <c r="AN578" s="388">
        <f t="shared" ref="AN578" si="798">IFERROR(LOOKUP(MAX(AL578:AL584)+1,(AL578:AL584)),"")</f>
        <v>0.75</v>
      </c>
      <c r="AO578" s="384" t="str">
        <f t="shared" ref="AO578" si="799">IFERROR(IF(OR(AND(AJ578="Muy Baja",AM578="Leve"),AND(AJ578="Muy Baja",AM578="Menor"),AND(AJ578="Baja",AM578="Leve")),"Bajo",IF(OR(AND(AJ578="Muy baja",AM578="Moderado"),AND(AJ578="Baja",AM578="Menor"),AND(AJ578="Baja",AM578="Moderado"),AND(AJ578="Media",AM578="Leve"),AND(AJ578="Media",AM578="Menor"),AND(AJ578="Media",AM578="Moderado"),AND(AJ578="Alta",AM578="Leve"),AND(AJ578="Alta",AM578="Menor")),"Moderado",IF(OR(AND(AJ578="Muy Baja",AM578="Mayor"),AND(AJ578="Baja",AM578="Mayor"),AND(AJ578="Media",AM578="Mayor"),AND(AJ578="Alta",AM578="Moderado"),AND(AJ578="Alta",AM578="Mayor"),AND(AJ578="Muy Alta",AM578="Leve"),AND(AJ578="Muy Alta",AM578="Menor"),AND(AJ578="Muy Alta",AM578="Moderado"),AND(AJ578="Muy Alta",AM578="Mayor")),"Alto",IF(OR(AND(AJ578="Muy Baja",AM578="Catastrófico"),AND(AJ578="Baja",AM578="Catastrófico"),AND(AJ578="Media",AM578="Catastrófico"),AND(AJ578="Alta",AM578="Catastrófico"),AND(AJ578="Muy Alta",AM578="Catastrófico")),"Extremo","")))),"")</f>
        <v>Alto</v>
      </c>
      <c r="AP578" s="367" t="s">
        <v>104</v>
      </c>
      <c r="AQ578" s="120" t="s">
        <v>105</v>
      </c>
      <c r="AR578" s="119" t="s">
        <v>2502</v>
      </c>
      <c r="AS578" s="119" t="s">
        <v>853</v>
      </c>
      <c r="AT578" s="126" t="s">
        <v>747</v>
      </c>
      <c r="AU578" s="127" t="s">
        <v>733</v>
      </c>
      <c r="AV578" s="370" t="s">
        <v>2503</v>
      </c>
      <c r="AW578" s="142" t="s">
        <v>91</v>
      </c>
      <c r="AX578" s="253" t="s">
        <v>2866</v>
      </c>
      <c r="AY578" s="273" t="s">
        <v>2972</v>
      </c>
      <c r="AZ578" s="273" t="s">
        <v>2973</v>
      </c>
      <c r="BA578" s="143" t="s">
        <v>105</v>
      </c>
      <c r="BB578" s="253" t="s">
        <v>2866</v>
      </c>
      <c r="BC578" s="273" t="s">
        <v>3894</v>
      </c>
      <c r="BD578" s="273" t="s">
        <v>3895</v>
      </c>
      <c r="BE578" s="421" t="s">
        <v>2891</v>
      </c>
      <c r="BF578" s="524" t="s">
        <v>2988</v>
      </c>
      <c r="BG578" s="423" t="s">
        <v>2985</v>
      </c>
      <c r="BH578" s="131"/>
      <c r="BI578" s="90"/>
      <c r="BJ578" s="90"/>
      <c r="BK578" s="90"/>
      <c r="BL578" s="90"/>
      <c r="BM578" s="90"/>
      <c r="BN578" s="90"/>
      <c r="BO578" s="90"/>
      <c r="BP578" s="90"/>
      <c r="BQ578" s="90"/>
      <c r="BR578" s="90"/>
      <c r="BS578" s="90"/>
      <c r="BT578" s="90"/>
      <c r="BU578" s="90"/>
      <c r="BV578" s="90"/>
      <c r="BW578" s="90"/>
      <c r="BX578" s="90"/>
      <c r="BY578" s="90"/>
      <c r="BZ578" s="90"/>
      <c r="CA578" s="90"/>
      <c r="CB578" s="90"/>
      <c r="CC578" s="90"/>
      <c r="CD578" s="90"/>
      <c r="CE578" s="90"/>
      <c r="CF578" s="90"/>
      <c r="CG578" s="90"/>
      <c r="CH578" s="90"/>
      <c r="CI578" s="90"/>
      <c r="CJ578" s="90"/>
      <c r="CK578" s="90"/>
      <c r="CL578" s="90"/>
      <c r="CM578" s="90"/>
      <c r="CN578" s="90"/>
      <c r="CO578" s="90"/>
      <c r="CP578" s="90"/>
      <c r="CQ578" s="90"/>
      <c r="CR578" s="90"/>
      <c r="CS578" s="90"/>
      <c r="CT578" s="90"/>
      <c r="CU578" s="90"/>
      <c r="CV578" s="90"/>
      <c r="CW578" s="90"/>
      <c r="CX578" s="90"/>
      <c r="CY578" s="90"/>
      <c r="CZ578" s="90"/>
      <c r="DA578" s="90"/>
      <c r="DB578" s="90"/>
      <c r="DC578" s="90"/>
      <c r="DD578" s="90"/>
      <c r="DE578" s="90"/>
      <c r="DF578" s="90"/>
      <c r="DG578" s="90"/>
      <c r="DH578" s="90"/>
      <c r="DI578" s="90"/>
      <c r="DJ578" s="90"/>
      <c r="DK578" s="90"/>
      <c r="DL578" s="90"/>
      <c r="DM578" s="90"/>
      <c r="DN578" s="90"/>
      <c r="DO578" s="90"/>
      <c r="DP578" s="90"/>
      <c r="DQ578" s="90"/>
      <c r="DR578" s="90"/>
      <c r="DS578" s="90"/>
      <c r="DT578" s="90"/>
      <c r="DU578" s="90"/>
      <c r="DV578" s="90"/>
      <c r="DW578" s="90"/>
      <c r="DX578" s="90"/>
      <c r="DY578" s="90"/>
      <c r="DZ578" s="90"/>
      <c r="EA578" s="90"/>
      <c r="EB578" s="90"/>
      <c r="EC578" s="90"/>
      <c r="ED578" s="90"/>
      <c r="EE578" s="90"/>
      <c r="EF578" s="90"/>
      <c r="EG578" s="90"/>
      <c r="EH578" s="90"/>
      <c r="EI578" s="90"/>
      <c r="EJ578" s="90"/>
      <c r="EK578" s="90"/>
      <c r="EL578" s="90"/>
      <c r="EM578" s="90"/>
      <c r="EN578" s="90"/>
      <c r="EO578" s="90"/>
      <c r="EP578" s="90"/>
      <c r="EQ578" s="90"/>
      <c r="ER578" s="90"/>
      <c r="ES578" s="90"/>
      <c r="ET578" s="90"/>
      <c r="EU578" s="90"/>
      <c r="EV578" s="90"/>
      <c r="EW578" s="90"/>
      <c r="EX578" s="90"/>
      <c r="EY578" s="90"/>
      <c r="EZ578" s="90"/>
      <c r="FA578" s="90"/>
      <c r="FB578" s="90"/>
      <c r="FC578" s="90"/>
      <c r="FD578" s="90"/>
      <c r="FE578" s="90"/>
      <c r="FF578" s="90"/>
      <c r="FG578" s="90"/>
      <c r="FH578" s="90"/>
      <c r="FI578" s="90"/>
      <c r="FJ578" s="90"/>
      <c r="FK578" s="90"/>
      <c r="FL578" s="90"/>
      <c r="FM578" s="90"/>
      <c r="FN578" s="90"/>
      <c r="FO578" s="90"/>
      <c r="FP578" s="90"/>
      <c r="FQ578" s="90"/>
      <c r="FR578" s="90"/>
      <c r="FS578" s="90"/>
      <c r="FT578" s="90"/>
      <c r="FU578" s="90"/>
      <c r="FV578" s="90"/>
      <c r="FW578" s="90"/>
      <c r="FX578" s="90"/>
      <c r="FY578" s="90"/>
      <c r="FZ578" s="90"/>
      <c r="GA578" s="90"/>
      <c r="GB578" s="90"/>
      <c r="GC578" s="90"/>
      <c r="GD578" s="90"/>
      <c r="GE578" s="90"/>
      <c r="GF578" s="90"/>
      <c r="GG578" s="90"/>
      <c r="GH578" s="90"/>
      <c r="GI578" s="90"/>
      <c r="GJ578" s="90"/>
      <c r="GK578" s="90"/>
      <c r="GL578" s="90"/>
      <c r="GM578" s="90"/>
      <c r="GN578" s="90"/>
      <c r="GO578" s="90"/>
      <c r="GP578" s="90"/>
      <c r="GQ578" s="90"/>
      <c r="GR578" s="90"/>
      <c r="GS578" s="90"/>
      <c r="GT578" s="90"/>
      <c r="GU578" s="90"/>
      <c r="GV578" s="90"/>
      <c r="GW578" s="90"/>
      <c r="GX578" s="90"/>
      <c r="GY578" s="90"/>
      <c r="GZ578" s="90"/>
      <c r="HA578" s="90"/>
      <c r="HB578" s="90"/>
      <c r="HC578" s="90"/>
      <c r="HD578" s="90"/>
      <c r="HE578" s="90"/>
      <c r="HF578" s="90"/>
      <c r="HG578" s="90"/>
      <c r="HH578" s="90"/>
      <c r="HI578" s="90"/>
      <c r="HJ578" s="90"/>
      <c r="HK578" s="90"/>
      <c r="HL578" s="90"/>
      <c r="HM578" s="90"/>
      <c r="HN578" s="90"/>
      <c r="HO578" s="90"/>
      <c r="HP578" s="90"/>
      <c r="HQ578" s="90"/>
      <c r="HR578" s="90"/>
      <c r="HS578" s="90"/>
      <c r="HT578" s="90"/>
      <c r="HU578" s="90"/>
      <c r="HV578" s="90"/>
      <c r="HW578" s="90"/>
      <c r="HX578" s="90"/>
      <c r="HY578" s="90"/>
      <c r="HZ578" s="90"/>
      <c r="IA578" s="90"/>
      <c r="IB578" s="90"/>
      <c r="IC578" s="90"/>
      <c r="ID578" s="90"/>
      <c r="IE578" s="90"/>
      <c r="IF578" s="90"/>
      <c r="IG578" s="90"/>
      <c r="IH578" s="90"/>
      <c r="II578" s="90"/>
      <c r="IJ578" s="90"/>
      <c r="IK578" s="90"/>
      <c r="IL578" s="90"/>
      <c r="IM578" s="90"/>
      <c r="IN578" s="90"/>
      <c r="IO578" s="90"/>
      <c r="IP578" s="90"/>
      <c r="IQ578" s="90"/>
      <c r="IR578" s="90"/>
      <c r="IS578" s="90"/>
      <c r="IT578" s="90"/>
      <c r="IU578" s="90"/>
      <c r="IV578" s="90"/>
      <c r="IW578" s="90"/>
      <c r="IX578" s="90"/>
      <c r="IY578" s="90"/>
      <c r="IZ578" s="90"/>
      <c r="JA578" s="90"/>
      <c r="JB578" s="90"/>
      <c r="JC578" s="90"/>
      <c r="JD578" s="90"/>
      <c r="JE578" s="90"/>
      <c r="JF578" s="90"/>
      <c r="JG578" s="90"/>
      <c r="JH578" s="90"/>
      <c r="JI578" s="90"/>
      <c r="JJ578" s="90"/>
      <c r="JK578" s="90"/>
      <c r="JL578" s="90"/>
      <c r="JM578" s="90"/>
      <c r="JN578" s="90"/>
      <c r="JO578" s="90"/>
      <c r="JP578" s="90"/>
      <c r="JQ578" s="90"/>
      <c r="JR578" s="90"/>
      <c r="JS578" s="90"/>
      <c r="JT578" s="90"/>
      <c r="JU578" s="90"/>
      <c r="JV578" s="90"/>
      <c r="JW578" s="90"/>
      <c r="JX578" s="90"/>
      <c r="JY578" s="90"/>
      <c r="JZ578" s="90"/>
      <c r="KA578" s="90"/>
      <c r="KB578" s="90"/>
      <c r="KC578" s="90"/>
      <c r="KD578" s="90"/>
      <c r="KE578" s="90"/>
      <c r="KF578" s="90"/>
      <c r="KG578" s="90"/>
      <c r="KH578" s="90"/>
      <c r="KI578" s="90"/>
      <c r="KJ578" s="90"/>
      <c r="KK578" s="90"/>
      <c r="KL578" s="90"/>
      <c r="KM578" s="90"/>
      <c r="KN578" s="90"/>
      <c r="KO578" s="90"/>
      <c r="KP578" s="90"/>
      <c r="KQ578" s="90"/>
      <c r="KR578" s="90"/>
      <c r="KS578" s="90"/>
      <c r="KT578" s="90"/>
      <c r="KU578" s="90"/>
      <c r="KV578" s="90"/>
      <c r="KW578" s="90"/>
      <c r="KX578" s="90"/>
      <c r="KY578" s="90"/>
      <c r="KZ578" s="90"/>
      <c r="LA578" s="90"/>
      <c r="LB578" s="90"/>
      <c r="LC578" s="90"/>
      <c r="LD578" s="90"/>
      <c r="LE578" s="90"/>
      <c r="LF578" s="90"/>
      <c r="LG578" s="90"/>
      <c r="LH578" s="90"/>
      <c r="LI578" s="90"/>
      <c r="LJ578" s="90"/>
      <c r="LK578" s="90"/>
      <c r="LL578" s="90"/>
      <c r="LM578" s="90"/>
      <c r="LN578" s="90"/>
      <c r="LO578" s="90"/>
      <c r="LP578" s="90"/>
      <c r="LQ578" s="90"/>
      <c r="LR578" s="90"/>
      <c r="LS578" s="90"/>
      <c r="LT578" s="90"/>
      <c r="LU578" s="90"/>
      <c r="LV578" s="90"/>
      <c r="LW578" s="90"/>
      <c r="LX578" s="90"/>
      <c r="LY578" s="90"/>
      <c r="LZ578" s="90"/>
      <c r="MA578" s="90"/>
      <c r="MB578" s="90"/>
      <c r="MC578" s="90"/>
      <c r="MD578" s="90"/>
      <c r="ME578" s="90"/>
      <c r="MF578" s="90"/>
      <c r="MG578" s="90"/>
      <c r="MH578" s="90"/>
      <c r="MI578" s="90"/>
      <c r="MJ578" s="90"/>
      <c r="MK578" s="90"/>
      <c r="ML578" s="90"/>
      <c r="MM578" s="90"/>
      <c r="MN578" s="90"/>
      <c r="MO578" s="90"/>
      <c r="MP578" s="90"/>
      <c r="MQ578" s="90"/>
      <c r="MR578" s="90"/>
      <c r="MS578" s="90"/>
      <c r="MT578" s="90"/>
      <c r="MU578" s="90"/>
      <c r="MV578" s="90"/>
      <c r="MW578" s="90"/>
      <c r="MX578" s="90"/>
      <c r="MY578" s="90"/>
      <c r="MZ578" s="90"/>
      <c r="NA578" s="90"/>
      <c r="NB578" s="90"/>
      <c r="NC578" s="90"/>
      <c r="ND578" s="90"/>
      <c r="NE578" s="90"/>
      <c r="NF578" s="90"/>
      <c r="NG578" s="90"/>
      <c r="NH578" s="90"/>
      <c r="NI578" s="90"/>
      <c r="NJ578" s="90"/>
      <c r="NK578" s="90"/>
      <c r="NL578" s="90"/>
      <c r="NM578" s="90"/>
      <c r="NN578" s="90"/>
      <c r="NO578" s="90"/>
      <c r="NP578" s="90"/>
      <c r="NQ578" s="90"/>
      <c r="NR578" s="90"/>
      <c r="NS578" s="90"/>
      <c r="NT578" s="90"/>
      <c r="NU578" s="90"/>
      <c r="NV578" s="90"/>
      <c r="NW578" s="90"/>
      <c r="NX578" s="90"/>
      <c r="NY578" s="90"/>
      <c r="NZ578" s="90"/>
      <c r="OA578" s="90"/>
      <c r="OB578" s="90"/>
      <c r="OC578" s="90"/>
      <c r="OD578" s="90"/>
      <c r="OE578" s="90"/>
      <c r="OF578" s="90"/>
      <c r="OG578" s="90"/>
      <c r="OH578" s="90"/>
      <c r="OI578" s="90"/>
      <c r="OJ578" s="90"/>
      <c r="OK578" s="90"/>
      <c r="OL578" s="90"/>
      <c r="OM578" s="90"/>
      <c r="ON578" s="90"/>
      <c r="OO578" s="90"/>
      <c r="OP578" s="90"/>
      <c r="OQ578" s="90"/>
      <c r="OR578" s="90"/>
      <c r="OS578" s="90"/>
      <c r="OT578" s="90"/>
      <c r="OU578" s="90"/>
      <c r="OV578" s="90"/>
      <c r="OW578" s="90"/>
      <c r="OX578" s="90"/>
      <c r="OY578" s="90"/>
      <c r="OZ578" s="90"/>
      <c r="PA578" s="90"/>
      <c r="PB578" s="90"/>
      <c r="PC578" s="90"/>
      <c r="PD578" s="90"/>
      <c r="PE578" s="90"/>
      <c r="PF578" s="90"/>
      <c r="PG578" s="90"/>
      <c r="PH578" s="90"/>
      <c r="PI578" s="90"/>
      <c r="PJ578" s="90"/>
      <c r="PK578" s="90"/>
      <c r="PL578" s="90"/>
      <c r="PM578" s="90"/>
      <c r="PN578" s="90"/>
      <c r="PO578" s="90"/>
      <c r="PP578" s="90"/>
      <c r="PQ578" s="90"/>
      <c r="PR578" s="90"/>
      <c r="PS578" s="90"/>
      <c r="PT578" s="90"/>
      <c r="PU578" s="90"/>
      <c r="PV578" s="90"/>
      <c r="PW578" s="90"/>
      <c r="PX578" s="90"/>
      <c r="PY578" s="90"/>
      <c r="PZ578" s="90"/>
      <c r="QA578" s="90"/>
      <c r="QB578" s="90"/>
      <c r="QC578" s="90"/>
      <c r="QD578" s="90"/>
      <c r="QE578" s="90"/>
      <c r="QF578" s="90"/>
      <c r="QG578" s="90"/>
      <c r="QH578" s="90"/>
      <c r="QI578" s="90"/>
      <c r="QJ578" s="90"/>
      <c r="QK578" s="90"/>
      <c r="QL578" s="90"/>
      <c r="QM578" s="90"/>
      <c r="QN578" s="90"/>
      <c r="QO578" s="90"/>
      <c r="QP578" s="90"/>
      <c r="QQ578" s="90"/>
      <c r="QR578" s="90"/>
      <c r="QS578" s="90"/>
      <c r="QT578" s="90"/>
      <c r="QU578" s="90"/>
      <c r="QV578" s="90"/>
      <c r="QW578" s="90"/>
      <c r="QX578" s="90"/>
      <c r="QY578" s="90"/>
      <c r="QZ578" s="90"/>
      <c r="RA578" s="90"/>
      <c r="RB578" s="90"/>
      <c r="RC578" s="90"/>
      <c r="RD578" s="90"/>
      <c r="RE578" s="90"/>
      <c r="RF578" s="90"/>
      <c r="RG578" s="90"/>
      <c r="RH578" s="90"/>
      <c r="RI578" s="90"/>
      <c r="RJ578" s="90"/>
      <c r="RK578" s="90"/>
      <c r="RL578" s="90"/>
      <c r="RM578" s="90"/>
      <c r="RN578" s="90"/>
      <c r="RO578" s="90"/>
      <c r="RP578" s="90"/>
      <c r="RQ578" s="90"/>
      <c r="RR578" s="90"/>
      <c r="RS578" s="90"/>
      <c r="RT578" s="90"/>
      <c r="RU578" s="90"/>
      <c r="RV578" s="90"/>
      <c r="RW578" s="90"/>
      <c r="RX578" s="90"/>
      <c r="RY578" s="90"/>
      <c r="RZ578" s="90"/>
      <c r="SA578" s="90"/>
      <c r="SB578" s="90"/>
      <c r="SC578" s="90"/>
      <c r="SD578" s="90"/>
      <c r="SE578" s="90"/>
      <c r="SF578" s="90"/>
      <c r="SG578" s="90"/>
      <c r="SH578" s="90"/>
      <c r="SI578" s="90"/>
      <c r="SJ578" s="90"/>
      <c r="SK578" s="90"/>
      <c r="SL578" s="90"/>
      <c r="SM578" s="90"/>
      <c r="SN578" s="90"/>
      <c r="SO578" s="90"/>
      <c r="SP578" s="90"/>
      <c r="SQ578" s="90"/>
      <c r="SR578" s="90"/>
      <c r="SS578" s="90"/>
      <c r="ST578" s="90"/>
      <c r="SU578" s="90"/>
      <c r="SV578" s="90"/>
      <c r="SW578" s="90"/>
      <c r="SX578" s="90"/>
      <c r="SY578" s="90"/>
      <c r="SZ578" s="90"/>
      <c r="TA578" s="90"/>
      <c r="TB578" s="90"/>
      <c r="TC578" s="90"/>
      <c r="TD578" s="90"/>
      <c r="TE578" s="90"/>
      <c r="TF578" s="90"/>
      <c r="TG578" s="90"/>
      <c r="TH578" s="90"/>
      <c r="TI578" s="90"/>
      <c r="TJ578" s="90"/>
      <c r="TK578" s="90"/>
      <c r="TL578" s="90"/>
      <c r="TM578" s="90"/>
      <c r="TN578" s="90"/>
      <c r="TO578" s="90"/>
      <c r="TP578" s="90"/>
      <c r="TQ578" s="90"/>
      <c r="TR578" s="90"/>
      <c r="TS578" s="90"/>
      <c r="TT578" s="90"/>
      <c r="TU578" s="90"/>
      <c r="TV578" s="90"/>
      <c r="TW578" s="90"/>
      <c r="TX578" s="90"/>
      <c r="TY578" s="90"/>
      <c r="TZ578" s="90"/>
      <c r="UA578" s="90"/>
      <c r="UB578" s="90"/>
      <c r="UC578" s="90"/>
      <c r="UD578" s="90"/>
      <c r="UE578" s="90"/>
      <c r="UF578" s="90"/>
      <c r="UG578" s="90"/>
      <c r="UH578" s="90"/>
      <c r="UI578" s="90"/>
      <c r="UJ578" s="90"/>
      <c r="UK578" s="90"/>
      <c r="UL578" s="90"/>
      <c r="UM578" s="90"/>
      <c r="UN578" s="90"/>
      <c r="UO578" s="90"/>
      <c r="UP578" s="90"/>
      <c r="UQ578" s="90"/>
      <c r="UR578" s="90"/>
      <c r="US578" s="90"/>
      <c r="UT578" s="90"/>
      <c r="UU578" s="90"/>
      <c r="UV578" s="90"/>
      <c r="UW578" s="90"/>
      <c r="UX578" s="90"/>
      <c r="UY578" s="90"/>
      <c r="UZ578" s="90"/>
      <c r="VA578" s="90"/>
      <c r="VB578" s="90"/>
      <c r="VC578" s="90"/>
      <c r="VD578" s="90"/>
      <c r="VE578" s="90"/>
      <c r="VF578" s="90"/>
      <c r="VG578" s="90"/>
      <c r="VH578" s="90"/>
      <c r="VI578" s="90"/>
      <c r="VJ578" s="90"/>
      <c r="VK578" s="90"/>
      <c r="VL578" s="90"/>
      <c r="VM578" s="90"/>
      <c r="VN578" s="90"/>
      <c r="VO578" s="90"/>
      <c r="VP578" s="90"/>
      <c r="VQ578" s="90"/>
      <c r="VR578" s="90"/>
      <c r="VS578" s="90"/>
      <c r="VT578" s="90"/>
      <c r="VU578" s="90"/>
      <c r="VV578" s="90"/>
      <c r="VW578" s="90"/>
      <c r="VX578" s="90"/>
      <c r="VY578" s="90"/>
      <c r="VZ578" s="90"/>
      <c r="WA578" s="90"/>
      <c r="WB578" s="90"/>
      <c r="WC578" s="90"/>
      <c r="WD578" s="90"/>
      <c r="WE578" s="90"/>
      <c r="WF578" s="90"/>
      <c r="WG578" s="90"/>
      <c r="WH578" s="90"/>
      <c r="WI578" s="90"/>
      <c r="WJ578" s="90"/>
      <c r="WK578" s="90"/>
      <c r="WL578" s="90"/>
      <c r="WM578" s="90"/>
      <c r="WN578" s="90"/>
      <c r="WO578" s="90"/>
      <c r="WP578" s="90"/>
      <c r="WQ578" s="90"/>
      <c r="WR578" s="90"/>
      <c r="WS578" s="90"/>
      <c r="WT578" s="90"/>
      <c r="WU578" s="90"/>
      <c r="WV578" s="90"/>
      <c r="WW578" s="90"/>
      <c r="WX578" s="90"/>
      <c r="WY578" s="90"/>
      <c r="WZ578" s="90"/>
      <c r="XA578" s="90"/>
      <c r="XB578" s="90"/>
      <c r="XC578" s="90"/>
      <c r="XD578" s="90"/>
      <c r="XE578" s="90"/>
      <c r="XF578" s="90"/>
      <c r="XG578" s="90"/>
      <c r="XH578" s="90"/>
      <c r="XI578" s="90"/>
      <c r="XJ578" s="90"/>
      <c r="XK578" s="90"/>
      <c r="XL578" s="90"/>
      <c r="XM578" s="90"/>
      <c r="XN578" s="90"/>
      <c r="XO578" s="90"/>
      <c r="XP578" s="90"/>
      <c r="XQ578" s="90"/>
      <c r="XR578" s="90"/>
      <c r="XS578" s="90"/>
      <c r="XT578" s="90"/>
      <c r="XU578" s="90"/>
      <c r="XV578" s="90"/>
      <c r="XW578" s="90"/>
      <c r="XX578" s="90"/>
      <c r="XY578" s="90"/>
      <c r="XZ578" s="90"/>
      <c r="YA578" s="90"/>
      <c r="YB578" s="90"/>
      <c r="YC578" s="90"/>
      <c r="YD578" s="90"/>
      <c r="YE578" s="90"/>
      <c r="YF578" s="90"/>
      <c r="YG578" s="90"/>
      <c r="YH578" s="90"/>
      <c r="YI578" s="90"/>
      <c r="YJ578" s="90"/>
      <c r="YK578" s="90"/>
      <c r="YL578" s="90"/>
      <c r="YM578" s="90"/>
      <c r="YN578" s="90"/>
      <c r="YO578" s="90"/>
      <c r="YP578" s="90"/>
      <c r="YQ578" s="90"/>
      <c r="YR578" s="90"/>
      <c r="YS578" s="90"/>
      <c r="YT578" s="90"/>
      <c r="YU578" s="90"/>
      <c r="YV578" s="90"/>
      <c r="YW578" s="90"/>
      <c r="YX578" s="90"/>
      <c r="YY578" s="90"/>
      <c r="YZ578" s="90"/>
      <c r="ZA578" s="90"/>
      <c r="ZB578" s="90"/>
      <c r="ZC578" s="90"/>
      <c r="ZD578" s="90"/>
      <c r="ZE578" s="90"/>
      <c r="ZF578" s="90"/>
      <c r="ZG578" s="90"/>
      <c r="ZH578" s="90"/>
      <c r="ZI578" s="90"/>
      <c r="ZJ578" s="90"/>
      <c r="ZK578" s="90"/>
      <c r="ZL578" s="90"/>
      <c r="ZM578" s="90"/>
      <c r="ZN578" s="90"/>
      <c r="ZO578" s="90"/>
      <c r="ZP578" s="90"/>
      <c r="ZQ578" s="90"/>
      <c r="ZR578" s="90"/>
      <c r="ZS578" s="90"/>
      <c r="ZT578" s="90"/>
      <c r="ZU578" s="90"/>
      <c r="ZV578" s="90"/>
      <c r="ZW578" s="90"/>
      <c r="ZX578" s="90"/>
      <c r="ZY578" s="90"/>
      <c r="ZZ578" s="90"/>
      <c r="AAA578" s="90"/>
      <c r="AAB578" s="90"/>
      <c r="AAC578" s="90"/>
      <c r="AAD578" s="90"/>
      <c r="AAE578" s="90"/>
      <c r="AAF578" s="90"/>
      <c r="AAG578" s="90"/>
      <c r="AAH578" s="90"/>
      <c r="AAI578" s="90"/>
      <c r="AAJ578" s="90"/>
      <c r="AAK578" s="90"/>
      <c r="AAL578" s="90"/>
      <c r="AAM578" s="90"/>
      <c r="AAN578" s="90"/>
      <c r="AAO578" s="90"/>
      <c r="AAP578" s="90"/>
      <c r="AAQ578" s="90"/>
      <c r="AAR578" s="90"/>
      <c r="AAS578" s="90"/>
      <c r="AAT578" s="90"/>
      <c r="AAU578" s="90"/>
      <c r="AAV578" s="90"/>
      <c r="AAW578" s="90"/>
      <c r="AAX578" s="90"/>
      <c r="AAY578" s="90"/>
      <c r="AAZ578" s="90"/>
      <c r="ABA578" s="90"/>
      <c r="ABB578" s="90"/>
      <c r="ABC578" s="90"/>
      <c r="ABD578" s="90"/>
      <c r="ABE578" s="90"/>
      <c r="ABF578" s="90"/>
      <c r="ABG578" s="90"/>
      <c r="ABH578" s="90"/>
      <c r="ABI578" s="90"/>
      <c r="ABJ578" s="90"/>
      <c r="ABK578" s="90"/>
      <c r="ABL578" s="90"/>
      <c r="ABM578" s="90"/>
      <c r="ABN578" s="90"/>
      <c r="ABO578" s="90"/>
      <c r="ABP578" s="90"/>
      <c r="ABQ578" s="90"/>
      <c r="ABR578" s="90"/>
      <c r="ABS578" s="90"/>
      <c r="ABT578" s="90"/>
      <c r="ABU578" s="90"/>
      <c r="ABV578" s="90"/>
      <c r="ABW578" s="90"/>
      <c r="ABX578" s="90"/>
      <c r="ABY578" s="90"/>
      <c r="ABZ578" s="90"/>
      <c r="ACA578" s="90"/>
      <c r="ACB578" s="90"/>
      <c r="ACC578" s="90"/>
      <c r="ACD578" s="90"/>
      <c r="ACE578" s="90"/>
      <c r="ACF578" s="90"/>
      <c r="ACG578" s="90"/>
      <c r="ACH578" s="90"/>
      <c r="ACI578" s="90"/>
      <c r="ACJ578" s="90"/>
      <c r="ACK578" s="90"/>
      <c r="ACL578" s="90"/>
      <c r="ACM578" s="90"/>
      <c r="ACN578" s="90"/>
      <c r="ACO578" s="90"/>
      <c r="ACP578" s="90"/>
      <c r="ACQ578" s="90"/>
      <c r="ACR578" s="90"/>
      <c r="ACS578" s="90"/>
      <c r="ACT578" s="90"/>
      <c r="ACU578" s="90"/>
      <c r="ACV578" s="90"/>
      <c r="ACW578" s="90"/>
      <c r="ACX578" s="90"/>
      <c r="ACY578" s="90"/>
      <c r="ACZ578" s="90"/>
      <c r="ADA578" s="90"/>
      <c r="ADB578" s="90"/>
      <c r="ADC578" s="90"/>
      <c r="ADD578" s="90"/>
      <c r="ADE578" s="90"/>
      <c r="ADF578" s="90"/>
      <c r="ADG578" s="90"/>
      <c r="ADH578" s="90"/>
      <c r="ADI578" s="90"/>
      <c r="ADJ578" s="90"/>
      <c r="ADK578" s="90"/>
      <c r="ADL578" s="90"/>
      <c r="ADM578" s="90"/>
      <c r="ADN578" s="90"/>
      <c r="ADO578" s="90"/>
      <c r="ADP578" s="90"/>
      <c r="ADQ578" s="90"/>
      <c r="ADR578" s="90"/>
      <c r="ADS578" s="90"/>
      <c r="ADT578" s="90"/>
      <c r="ADU578" s="90"/>
      <c r="ADV578" s="90"/>
      <c r="ADW578" s="90"/>
      <c r="ADX578" s="90"/>
      <c r="ADY578" s="90"/>
      <c r="ADZ578" s="90"/>
      <c r="AEA578" s="90"/>
      <c r="AEB578" s="90"/>
      <c r="AEC578" s="90"/>
      <c r="AED578" s="90"/>
      <c r="AEE578" s="90"/>
      <c r="AEF578" s="90"/>
      <c r="AEG578" s="90"/>
      <c r="AEH578" s="90"/>
      <c r="AEI578" s="90"/>
      <c r="AEJ578" s="90"/>
      <c r="AEK578" s="90"/>
      <c r="AEL578" s="90"/>
      <c r="AEM578" s="90"/>
      <c r="AEN578" s="90"/>
      <c r="AEO578" s="90"/>
      <c r="AEP578" s="90"/>
      <c r="AEQ578" s="90"/>
      <c r="AER578" s="90"/>
      <c r="AES578" s="90"/>
      <c r="AET578" s="90"/>
      <c r="AEU578" s="90"/>
      <c r="AEV578" s="90"/>
      <c r="AEW578" s="90"/>
      <c r="AEX578" s="90"/>
      <c r="AEY578" s="90"/>
      <c r="AEZ578" s="90"/>
      <c r="AFA578" s="90"/>
      <c r="AFB578" s="90"/>
      <c r="AFC578" s="90"/>
      <c r="AFD578" s="90"/>
      <c r="AFE578" s="90"/>
      <c r="AFF578" s="90"/>
      <c r="AFG578" s="90"/>
      <c r="AFH578" s="90"/>
      <c r="AFI578" s="90"/>
      <c r="AFJ578" s="90"/>
      <c r="AFK578" s="90"/>
      <c r="AFL578" s="90"/>
      <c r="AFM578" s="90"/>
      <c r="AFN578" s="90"/>
      <c r="AFO578" s="90"/>
      <c r="AFP578" s="90"/>
      <c r="AFQ578" s="90"/>
      <c r="AFR578" s="90"/>
      <c r="AFS578" s="90"/>
      <c r="AFT578" s="90"/>
      <c r="AFU578" s="90"/>
      <c r="AFV578" s="90"/>
      <c r="AFW578" s="90"/>
      <c r="AFX578" s="90"/>
      <c r="AFY578" s="90"/>
      <c r="AFZ578" s="90"/>
      <c r="AGA578" s="90"/>
      <c r="AGB578" s="90"/>
      <c r="AGC578" s="90"/>
      <c r="AGD578" s="90"/>
      <c r="AGE578" s="90"/>
      <c r="AGF578" s="90"/>
      <c r="AGG578" s="90"/>
      <c r="AGH578" s="90"/>
      <c r="AGI578" s="90"/>
      <c r="AGJ578" s="90"/>
      <c r="AGK578" s="90"/>
      <c r="AGL578" s="90"/>
      <c r="AGM578" s="90"/>
      <c r="AGN578" s="90"/>
      <c r="AGO578" s="90"/>
      <c r="AGP578" s="90"/>
      <c r="AGQ578" s="90"/>
      <c r="AGR578" s="90"/>
      <c r="AGS578" s="90"/>
      <c r="AGT578" s="90"/>
      <c r="AGU578" s="90"/>
      <c r="AGV578" s="90"/>
      <c r="AGW578" s="90"/>
      <c r="AGX578" s="90"/>
      <c r="AGY578" s="90"/>
      <c r="AGZ578" s="90"/>
      <c r="AHA578" s="90"/>
      <c r="AHB578" s="90"/>
      <c r="AHC578" s="90"/>
      <c r="AHD578" s="90"/>
      <c r="AHE578" s="90"/>
      <c r="AHF578" s="90"/>
      <c r="AHG578" s="90"/>
      <c r="AHH578" s="90"/>
      <c r="AHI578" s="90"/>
      <c r="AHJ578" s="90"/>
      <c r="AHK578" s="90"/>
      <c r="AHL578" s="90"/>
      <c r="AHM578" s="90"/>
      <c r="AHN578" s="90"/>
      <c r="AHO578" s="90"/>
      <c r="AHP578" s="90"/>
      <c r="AHQ578" s="90"/>
      <c r="AHR578" s="90"/>
      <c r="AHS578" s="90"/>
      <c r="AHT578" s="90"/>
      <c r="AHU578" s="90"/>
      <c r="AHV578" s="90"/>
      <c r="AHW578" s="90"/>
      <c r="AHX578" s="90"/>
      <c r="AHY578" s="90"/>
      <c r="AHZ578" s="90"/>
      <c r="AIA578" s="90"/>
      <c r="AIB578" s="90"/>
      <c r="AIC578" s="90"/>
      <c r="AID578" s="90"/>
      <c r="AIE578" s="90"/>
      <c r="AIF578" s="90"/>
      <c r="AIG578" s="90"/>
      <c r="AIH578" s="90"/>
      <c r="AII578" s="90"/>
      <c r="AIJ578" s="90"/>
      <c r="AIK578" s="90"/>
      <c r="AIL578" s="90"/>
      <c r="AIM578" s="90"/>
      <c r="AIN578" s="90"/>
      <c r="AIO578" s="90"/>
      <c r="AIP578" s="90"/>
      <c r="AIQ578" s="90"/>
      <c r="AIR578" s="90"/>
      <c r="AIS578" s="90"/>
      <c r="AIT578" s="90"/>
      <c r="AIU578" s="90"/>
      <c r="AIV578" s="90"/>
      <c r="AIW578" s="90"/>
      <c r="AIX578" s="90"/>
      <c r="AIY578" s="90"/>
      <c r="AIZ578" s="90"/>
      <c r="AJA578" s="90"/>
      <c r="AJB578" s="90"/>
      <c r="AJC578" s="90"/>
      <c r="AJD578" s="90"/>
      <c r="AJE578" s="90"/>
      <c r="AJF578" s="90"/>
      <c r="AJG578" s="90"/>
      <c r="AJH578" s="90"/>
      <c r="AJI578" s="90"/>
      <c r="AJJ578" s="90"/>
      <c r="AJK578" s="90"/>
      <c r="AJL578" s="90"/>
      <c r="AJM578" s="90"/>
      <c r="AJN578" s="90"/>
      <c r="AJO578" s="90"/>
      <c r="AJP578" s="90"/>
      <c r="AJQ578" s="90"/>
      <c r="AJR578" s="90"/>
      <c r="AJS578" s="90"/>
      <c r="AJT578" s="90"/>
      <c r="AJU578" s="90"/>
      <c r="AJV578" s="90"/>
      <c r="AJW578" s="90"/>
      <c r="AJX578" s="90"/>
      <c r="AJY578" s="90"/>
      <c r="AJZ578" s="90"/>
      <c r="AKA578" s="90"/>
      <c r="AKB578" s="90"/>
      <c r="AKC578" s="90"/>
      <c r="AKD578" s="90"/>
      <c r="AKE578" s="90"/>
      <c r="AKF578" s="90"/>
      <c r="AKG578" s="90"/>
      <c r="AKH578" s="90"/>
      <c r="AKI578" s="90"/>
      <c r="AKJ578" s="90"/>
      <c r="AKK578" s="90"/>
      <c r="AKL578" s="90"/>
      <c r="AKM578" s="90"/>
      <c r="AKN578" s="90"/>
      <c r="AKO578" s="90"/>
      <c r="AKP578" s="90"/>
      <c r="AKQ578" s="90"/>
      <c r="AKR578" s="90"/>
      <c r="AKS578" s="90"/>
      <c r="AKT578" s="90"/>
      <c r="AKU578" s="90"/>
      <c r="AKV578" s="90"/>
      <c r="AKW578" s="90"/>
      <c r="AKX578" s="90"/>
      <c r="AKY578" s="90"/>
      <c r="AKZ578" s="90"/>
      <c r="ALA578" s="90"/>
      <c r="ALB578" s="90"/>
      <c r="ALC578" s="90"/>
      <c r="ALD578" s="90"/>
      <c r="ALE578" s="90"/>
      <c r="ALF578" s="90"/>
      <c r="ALG578" s="90"/>
      <c r="ALH578" s="90"/>
      <c r="ALI578" s="90"/>
      <c r="ALJ578" s="90"/>
      <c r="ALK578" s="90"/>
      <c r="ALL578" s="90"/>
      <c r="ALM578" s="90"/>
      <c r="ALN578" s="90"/>
      <c r="ALO578" s="90"/>
      <c r="ALP578" s="90"/>
      <c r="ALQ578" s="90"/>
      <c r="ALR578" s="90"/>
      <c r="ALS578" s="90"/>
      <c r="ALT578" s="90"/>
      <c r="ALU578" s="90"/>
      <c r="ALV578" s="90"/>
      <c r="ALW578" s="90"/>
      <c r="ALX578" s="90"/>
      <c r="ALY578" s="90"/>
      <c r="ALZ578" s="90"/>
      <c r="AMA578" s="90"/>
      <c r="AMB578" s="90"/>
      <c r="AMC578" s="90"/>
      <c r="AMD578" s="90"/>
      <c r="AME578" s="90"/>
      <c r="AMF578" s="90"/>
      <c r="AMG578" s="90"/>
      <c r="AMH578" s="90"/>
    </row>
    <row r="579" spans="1:1022" ht="111" customHeight="1" x14ac:dyDescent="0.3">
      <c r="A579" s="395">
        <v>161</v>
      </c>
      <c r="B579" s="433" t="s">
        <v>712</v>
      </c>
      <c r="C579" s="367"/>
      <c r="D579" s="433" t="s">
        <v>840</v>
      </c>
      <c r="E579" s="433" t="s">
        <v>841</v>
      </c>
      <c r="F579" s="427"/>
      <c r="G579" s="367"/>
      <c r="H579" s="368"/>
      <c r="I579" s="369"/>
      <c r="J579" s="136" t="s">
        <v>735</v>
      </c>
      <c r="K579" s="115" t="s">
        <v>2504</v>
      </c>
      <c r="L579" s="369"/>
      <c r="M579" s="425"/>
      <c r="N579" s="374"/>
      <c r="O579" s="369"/>
      <c r="P579" s="391"/>
      <c r="Q579" s="385"/>
      <c r="R579" s="393"/>
      <c r="S579" s="394"/>
      <c r="T579" s="385"/>
      <c r="U579" s="404"/>
      <c r="V579" s="136" t="s">
        <v>112</v>
      </c>
      <c r="W579" s="116" t="s">
        <v>2505</v>
      </c>
      <c r="X579" s="117" t="s">
        <v>2506</v>
      </c>
      <c r="Y579" s="118" t="s">
        <v>2501</v>
      </c>
      <c r="Z579" s="119" t="s">
        <v>853</v>
      </c>
      <c r="AA579" s="120" t="str">
        <f t="shared" si="774"/>
        <v>Probabilidad</v>
      </c>
      <c r="AB579" s="121" t="s">
        <v>740</v>
      </c>
      <c r="AC579" s="121" t="s">
        <v>728</v>
      </c>
      <c r="AD579" s="122" t="str">
        <f t="shared" si="772"/>
        <v>30%</v>
      </c>
      <c r="AE579" s="121" t="s">
        <v>729</v>
      </c>
      <c r="AF579" s="121" t="s">
        <v>730</v>
      </c>
      <c r="AG579" s="121" t="s">
        <v>731</v>
      </c>
      <c r="AH579" s="123">
        <f>IFERROR(IF(AND(AA578="Probabilidad",AA579="Probabilidad"),(AI578-(+AI578*AD579)),IF(AND(AA579="Probabilidad",AA578="Impacto"),(AI578-(+AI578*AD579)),IF(AA579="Impacto",AI578,""))),"")</f>
        <v>0.39200000000000002</v>
      </c>
      <c r="AI579" s="122">
        <f t="shared" si="773"/>
        <v>0.39200000000000002</v>
      </c>
      <c r="AJ579" s="387"/>
      <c r="AK579" s="388"/>
      <c r="AL579" s="124">
        <f t="shared" si="770"/>
        <v>1</v>
      </c>
      <c r="AM579" s="389"/>
      <c r="AN579" s="388"/>
      <c r="AO579" s="384"/>
      <c r="AP579" s="367"/>
      <c r="AQ579" s="120" t="s">
        <v>118</v>
      </c>
      <c r="AR579" s="119" t="s">
        <v>94</v>
      </c>
      <c r="AS579" s="119" t="s">
        <v>94</v>
      </c>
      <c r="AT579" s="126" t="s">
        <v>94</v>
      </c>
      <c r="AU579" s="119" t="s">
        <v>94</v>
      </c>
      <c r="AV579" s="371"/>
      <c r="AW579" s="142" t="s">
        <v>112</v>
      </c>
      <c r="AX579" s="253" t="s">
        <v>2866</v>
      </c>
      <c r="AY579" s="273" t="s">
        <v>2974</v>
      </c>
      <c r="AZ579" s="273" t="s">
        <v>2975</v>
      </c>
      <c r="BA579" s="143" t="s">
        <v>118</v>
      </c>
      <c r="BB579" s="128"/>
      <c r="BC579" s="128"/>
      <c r="BD579" s="128"/>
      <c r="BE579" s="421"/>
      <c r="BF579" s="423"/>
      <c r="BG579" s="423"/>
      <c r="BH579" s="131"/>
    </row>
    <row r="580" spans="1:1022" ht="106.5" customHeight="1" x14ac:dyDescent="0.3">
      <c r="A580" s="395">
        <v>161</v>
      </c>
      <c r="B580" s="433" t="s">
        <v>712</v>
      </c>
      <c r="C580" s="367"/>
      <c r="D580" s="433" t="s">
        <v>840</v>
      </c>
      <c r="E580" s="433" t="s">
        <v>841</v>
      </c>
      <c r="F580" s="427"/>
      <c r="G580" s="367"/>
      <c r="H580" s="368"/>
      <c r="I580" s="369"/>
      <c r="J580" s="136" t="s">
        <v>741</v>
      </c>
      <c r="K580" s="115" t="s">
        <v>2507</v>
      </c>
      <c r="L580" s="369"/>
      <c r="M580" s="425"/>
      <c r="N580" s="374"/>
      <c r="O580" s="369"/>
      <c r="P580" s="391"/>
      <c r="Q580" s="385"/>
      <c r="R580" s="393"/>
      <c r="S580" s="394"/>
      <c r="T580" s="385"/>
      <c r="U580" s="404"/>
      <c r="V580" s="136" t="s">
        <v>124</v>
      </c>
      <c r="W580" s="116" t="s">
        <v>2508</v>
      </c>
      <c r="X580" s="117" t="s">
        <v>2509</v>
      </c>
      <c r="Y580" s="118" t="s">
        <v>2501</v>
      </c>
      <c r="Z580" s="119" t="s">
        <v>853</v>
      </c>
      <c r="AA580" s="120" t="str">
        <f t="shared" si="774"/>
        <v>Probabilidad</v>
      </c>
      <c r="AB580" s="121" t="s">
        <v>740</v>
      </c>
      <c r="AC580" s="121" t="s">
        <v>728</v>
      </c>
      <c r="AD580" s="122" t="str">
        <f t="shared" si="772"/>
        <v>30%</v>
      </c>
      <c r="AE580" s="121" t="s">
        <v>729</v>
      </c>
      <c r="AF580" s="121" t="s">
        <v>730</v>
      </c>
      <c r="AG580" s="121" t="s">
        <v>731</v>
      </c>
      <c r="AH580" s="123">
        <f t="shared" ref="AH580:AH584" si="800">IFERROR(IF(AND(AA579="Probabilidad",AA580="Probabilidad"),(AI579-(+AI579*AD580)),IF(AND(AA580="Probabilidad",AA579="Impacto"),(AI579-(+AI579*AD580)),IF(AA580="Impacto",AI579,""))),"")</f>
        <v>0.27440000000000003</v>
      </c>
      <c r="AI580" s="122">
        <f t="shared" si="773"/>
        <v>0.27440000000000003</v>
      </c>
      <c r="AJ580" s="387"/>
      <c r="AK580" s="388"/>
      <c r="AL580" s="124">
        <f t="shared" si="770"/>
        <v>1</v>
      </c>
      <c r="AM580" s="389"/>
      <c r="AN580" s="388"/>
      <c r="AO580" s="384"/>
      <c r="AP580" s="367"/>
      <c r="AQ580" s="120" t="s">
        <v>128</v>
      </c>
      <c r="AR580" s="119" t="s">
        <v>94</v>
      </c>
      <c r="AS580" s="119" t="s">
        <v>94</v>
      </c>
      <c r="AT580" s="126" t="s">
        <v>94</v>
      </c>
      <c r="AU580" s="119" t="s">
        <v>94</v>
      </c>
      <c r="AV580" s="371"/>
      <c r="AW580" s="142" t="s">
        <v>124</v>
      </c>
      <c r="AX580" s="253" t="s">
        <v>2866</v>
      </c>
      <c r="AY580" s="273" t="s">
        <v>2976</v>
      </c>
      <c r="AZ580" s="273" t="s">
        <v>2977</v>
      </c>
      <c r="BA580" s="143" t="s">
        <v>128</v>
      </c>
      <c r="BB580" s="128"/>
      <c r="BC580" s="128"/>
      <c r="BD580" s="128"/>
      <c r="BE580" s="421"/>
      <c r="BF580" s="423"/>
      <c r="BG580" s="423"/>
      <c r="BH580" s="131"/>
    </row>
    <row r="581" spans="1:1022" ht="92.25" customHeight="1" x14ac:dyDescent="0.3">
      <c r="A581" s="395">
        <v>161</v>
      </c>
      <c r="B581" s="433" t="s">
        <v>712</v>
      </c>
      <c r="C581" s="367"/>
      <c r="D581" s="433" t="s">
        <v>840</v>
      </c>
      <c r="E581" s="433" t="s">
        <v>841</v>
      </c>
      <c r="F581" s="427"/>
      <c r="G581" s="367"/>
      <c r="H581" s="368"/>
      <c r="I581" s="369"/>
      <c r="J581" s="136" t="s">
        <v>749</v>
      </c>
      <c r="K581" s="115" t="s">
        <v>2510</v>
      </c>
      <c r="L581" s="369"/>
      <c r="M581" s="425"/>
      <c r="N581" s="374"/>
      <c r="O581" s="369"/>
      <c r="P581" s="391"/>
      <c r="Q581" s="385"/>
      <c r="R581" s="393"/>
      <c r="S581" s="394"/>
      <c r="T581" s="385"/>
      <c r="U581" s="404"/>
      <c r="V581" s="136" t="s">
        <v>131</v>
      </c>
      <c r="W581" s="116" t="s">
        <v>2511</v>
      </c>
      <c r="X581" s="146" t="s">
        <v>2512</v>
      </c>
      <c r="Y581" s="135" t="s">
        <v>2513</v>
      </c>
      <c r="Z581" s="119" t="s">
        <v>853</v>
      </c>
      <c r="AA581" s="120" t="str">
        <f t="shared" si="774"/>
        <v>Impacto</v>
      </c>
      <c r="AB581" s="121" t="s">
        <v>808</v>
      </c>
      <c r="AC581" s="121" t="s">
        <v>728</v>
      </c>
      <c r="AD581" s="122" t="str">
        <f t="shared" si="772"/>
        <v>25%</v>
      </c>
      <c r="AE581" s="121" t="s">
        <v>729</v>
      </c>
      <c r="AF581" s="121" t="s">
        <v>730</v>
      </c>
      <c r="AG581" s="121" t="s">
        <v>731</v>
      </c>
      <c r="AH581" s="123">
        <f t="shared" si="800"/>
        <v>0.27440000000000003</v>
      </c>
      <c r="AI581" s="122">
        <f t="shared" si="773"/>
        <v>0.27440000000000003</v>
      </c>
      <c r="AJ581" s="387"/>
      <c r="AK581" s="388"/>
      <c r="AL581" s="124">
        <f t="shared" si="770"/>
        <v>0.75</v>
      </c>
      <c r="AM581" s="389"/>
      <c r="AN581" s="388"/>
      <c r="AO581" s="384"/>
      <c r="AP581" s="367"/>
      <c r="AQ581" s="120" t="s">
        <v>136</v>
      </c>
      <c r="AR581" s="119" t="s">
        <v>94</v>
      </c>
      <c r="AS581" s="119" t="s">
        <v>94</v>
      </c>
      <c r="AT581" s="126" t="s">
        <v>94</v>
      </c>
      <c r="AU581" s="119" t="s">
        <v>94</v>
      </c>
      <c r="AV581" s="371"/>
      <c r="AW581" s="142" t="s">
        <v>131</v>
      </c>
      <c r="AX581" s="253" t="s">
        <v>2866</v>
      </c>
      <c r="AY581" s="273" t="s">
        <v>2978</v>
      </c>
      <c r="AZ581" s="273" t="s">
        <v>2979</v>
      </c>
      <c r="BA581" s="143" t="s">
        <v>136</v>
      </c>
      <c r="BB581" s="128"/>
      <c r="BC581" s="128"/>
      <c r="BD581" s="128"/>
      <c r="BE581" s="421"/>
      <c r="BF581" s="423"/>
      <c r="BG581" s="423"/>
      <c r="BH581" s="131"/>
    </row>
    <row r="582" spans="1:1022" ht="49.5" customHeight="1" x14ac:dyDescent="0.3">
      <c r="A582" s="395">
        <v>161</v>
      </c>
      <c r="B582" s="433" t="s">
        <v>712</v>
      </c>
      <c r="C582" s="367"/>
      <c r="D582" s="433" t="s">
        <v>840</v>
      </c>
      <c r="E582" s="433" t="s">
        <v>841</v>
      </c>
      <c r="F582" s="427"/>
      <c r="G582" s="367"/>
      <c r="H582" s="368"/>
      <c r="I582" s="369"/>
      <c r="J582" s="136" t="s">
        <v>756</v>
      </c>
      <c r="K582" s="115"/>
      <c r="L582" s="369"/>
      <c r="M582" s="425"/>
      <c r="N582" s="374"/>
      <c r="O582" s="369"/>
      <c r="P582" s="391"/>
      <c r="Q582" s="385"/>
      <c r="R582" s="393"/>
      <c r="S582" s="394"/>
      <c r="T582" s="385"/>
      <c r="U582" s="404"/>
      <c r="V582" s="136" t="s">
        <v>139</v>
      </c>
      <c r="W582" s="116"/>
      <c r="X582" s="117"/>
      <c r="Y582" s="118"/>
      <c r="Z582" s="116"/>
      <c r="AA582" s="120" t="str">
        <f t="shared" si="774"/>
        <v/>
      </c>
      <c r="AB582" s="121"/>
      <c r="AC582" s="121"/>
      <c r="AD582" s="122" t="str">
        <f t="shared" si="772"/>
        <v/>
      </c>
      <c r="AE582" s="121"/>
      <c r="AF582" s="121"/>
      <c r="AG582" s="121"/>
      <c r="AH582" s="123" t="str">
        <f t="shared" si="800"/>
        <v/>
      </c>
      <c r="AI582" s="122" t="str">
        <f t="shared" si="773"/>
        <v/>
      </c>
      <c r="AJ582" s="387"/>
      <c r="AK582" s="388"/>
      <c r="AL582" s="124" t="str">
        <f t="shared" si="770"/>
        <v/>
      </c>
      <c r="AM582" s="389"/>
      <c r="AN582" s="388"/>
      <c r="AO582" s="384"/>
      <c r="AP582" s="367"/>
      <c r="AQ582" s="120" t="s">
        <v>145</v>
      </c>
      <c r="AR582" s="119"/>
      <c r="AS582" s="119"/>
      <c r="AT582" s="126"/>
      <c r="AU582" s="119"/>
      <c r="AV582" s="371"/>
      <c r="AW582" s="142" t="s">
        <v>139</v>
      </c>
      <c r="AX582" s="128"/>
      <c r="AY582" s="129"/>
      <c r="AZ582" s="130"/>
      <c r="BA582" s="143" t="s">
        <v>145</v>
      </c>
      <c r="BB582" s="128"/>
      <c r="BC582" s="128"/>
      <c r="BD582" s="128"/>
      <c r="BE582" s="421"/>
      <c r="BF582" s="423"/>
      <c r="BG582" s="423"/>
      <c r="BH582" s="131"/>
    </row>
    <row r="583" spans="1:1022" ht="18.95" customHeight="1" x14ac:dyDescent="0.3">
      <c r="A583" s="395">
        <v>161</v>
      </c>
      <c r="B583" s="433" t="s">
        <v>712</v>
      </c>
      <c r="C583" s="367"/>
      <c r="D583" s="433" t="s">
        <v>840</v>
      </c>
      <c r="E583" s="433" t="s">
        <v>841</v>
      </c>
      <c r="F583" s="427"/>
      <c r="G583" s="367"/>
      <c r="H583" s="368"/>
      <c r="I583" s="369"/>
      <c r="J583" s="136" t="s">
        <v>757</v>
      </c>
      <c r="K583" s="115"/>
      <c r="L583" s="369"/>
      <c r="M583" s="425"/>
      <c r="N583" s="374"/>
      <c r="O583" s="369"/>
      <c r="P583" s="391"/>
      <c r="Q583" s="385"/>
      <c r="R583" s="393"/>
      <c r="S583" s="394"/>
      <c r="T583" s="385"/>
      <c r="U583" s="404"/>
      <c r="V583" s="136" t="s">
        <v>150</v>
      </c>
      <c r="W583" s="116"/>
      <c r="X583" s="117"/>
      <c r="Y583" s="118"/>
      <c r="Z583" s="116"/>
      <c r="AA583" s="120" t="str">
        <f t="shared" si="774"/>
        <v/>
      </c>
      <c r="AB583" s="121"/>
      <c r="AC583" s="121"/>
      <c r="AD583" s="122" t="str">
        <f t="shared" si="772"/>
        <v/>
      </c>
      <c r="AE583" s="121"/>
      <c r="AF583" s="121"/>
      <c r="AG583" s="121"/>
      <c r="AH583" s="123" t="str">
        <f t="shared" si="800"/>
        <v/>
      </c>
      <c r="AI583" s="122" t="str">
        <f t="shared" si="773"/>
        <v/>
      </c>
      <c r="AJ583" s="387"/>
      <c r="AK583" s="388"/>
      <c r="AL583" s="124" t="str">
        <f t="shared" si="770"/>
        <v/>
      </c>
      <c r="AM583" s="389"/>
      <c r="AN583" s="388"/>
      <c r="AO583" s="384"/>
      <c r="AP583" s="367"/>
      <c r="AQ583" s="120" t="s">
        <v>155</v>
      </c>
      <c r="AR583" s="119"/>
      <c r="AS583" s="119"/>
      <c r="AT583" s="126"/>
      <c r="AU583" s="119"/>
      <c r="AV583" s="371"/>
      <c r="AW583" s="142" t="s">
        <v>150</v>
      </c>
      <c r="AX583" s="128"/>
      <c r="AY583" s="129"/>
      <c r="AZ583" s="130"/>
      <c r="BA583" s="143" t="s">
        <v>155</v>
      </c>
      <c r="BB583" s="128"/>
      <c r="BC583" s="128"/>
      <c r="BD583" s="128"/>
      <c r="BE583" s="421"/>
      <c r="BF583" s="423"/>
      <c r="BG583" s="423"/>
      <c r="BH583" s="131"/>
    </row>
    <row r="584" spans="1:1022" ht="23.1" customHeight="1" x14ac:dyDescent="0.3">
      <c r="A584" s="395">
        <v>161</v>
      </c>
      <c r="B584" s="434" t="s">
        <v>712</v>
      </c>
      <c r="C584" s="367"/>
      <c r="D584" s="434" t="s">
        <v>840</v>
      </c>
      <c r="E584" s="434" t="s">
        <v>841</v>
      </c>
      <c r="F584" s="427"/>
      <c r="G584" s="367"/>
      <c r="H584" s="368"/>
      <c r="I584" s="369"/>
      <c r="J584" s="136" t="s">
        <v>758</v>
      </c>
      <c r="K584" s="115"/>
      <c r="L584" s="369"/>
      <c r="M584" s="425"/>
      <c r="N584" s="374"/>
      <c r="O584" s="369"/>
      <c r="P584" s="392"/>
      <c r="Q584" s="385"/>
      <c r="R584" s="393"/>
      <c r="S584" s="394"/>
      <c r="T584" s="385"/>
      <c r="U584" s="405"/>
      <c r="V584" s="136" t="s">
        <v>161</v>
      </c>
      <c r="W584" s="116"/>
      <c r="X584" s="117"/>
      <c r="Y584" s="118"/>
      <c r="Z584" s="116"/>
      <c r="AA584" s="120" t="str">
        <f t="shared" si="774"/>
        <v/>
      </c>
      <c r="AB584" s="121"/>
      <c r="AC584" s="121"/>
      <c r="AD584" s="122" t="str">
        <f t="shared" si="772"/>
        <v/>
      </c>
      <c r="AE584" s="121"/>
      <c r="AF584" s="121"/>
      <c r="AG584" s="121"/>
      <c r="AH584" s="123" t="str">
        <f t="shared" si="800"/>
        <v/>
      </c>
      <c r="AI584" s="122" t="str">
        <f t="shared" si="773"/>
        <v/>
      </c>
      <c r="AJ584" s="387"/>
      <c r="AK584" s="388"/>
      <c r="AL584" s="124" t="str">
        <f t="shared" si="770"/>
        <v/>
      </c>
      <c r="AM584" s="389"/>
      <c r="AN584" s="388"/>
      <c r="AO584" s="384"/>
      <c r="AP584" s="367"/>
      <c r="AQ584" s="120" t="s">
        <v>162</v>
      </c>
      <c r="AR584" s="119"/>
      <c r="AS584" s="119"/>
      <c r="AT584" s="126"/>
      <c r="AU584" s="119"/>
      <c r="AV584" s="372"/>
      <c r="AW584" s="142" t="s">
        <v>161</v>
      </c>
      <c r="AX584" s="128"/>
      <c r="AY584" s="129"/>
      <c r="AZ584" s="130"/>
      <c r="BA584" s="143" t="s">
        <v>162</v>
      </c>
      <c r="BB584" s="128"/>
      <c r="BC584" s="128"/>
      <c r="BD584" s="128"/>
      <c r="BE584" s="421"/>
      <c r="BF584" s="423"/>
      <c r="BG584" s="423"/>
      <c r="BH584" s="131"/>
    </row>
    <row r="585" spans="1:1022" s="144" customFormat="1" ht="87.75" customHeight="1" x14ac:dyDescent="0.25">
      <c r="A585" s="429">
        <v>162</v>
      </c>
      <c r="B585" s="432" t="s">
        <v>712</v>
      </c>
      <c r="C585" s="367" t="s">
        <v>713</v>
      </c>
      <c r="D585" s="432" t="s">
        <v>81</v>
      </c>
      <c r="E585" s="432" t="s">
        <v>82</v>
      </c>
      <c r="F585" s="427" t="s">
        <v>83</v>
      </c>
      <c r="G585" s="424" t="s">
        <v>2514</v>
      </c>
      <c r="H585" s="368" t="str">
        <f>IF(B585="Seguridad_Información","Posibilidad de "&amp;C585&amp;"con "&amp;M585&amp;" "&amp;"por"&amp;" "&amp;I585&amp;" "&amp;"debido a"&amp;" "&amp;L585,"Posibilidad de"&amp;" "&amp;M585&amp;" "&amp;"por"&amp;" "&amp;I585&amp;" debido a"&amp;" "&amp;L585)</f>
        <v>Posibilidad de Afectación Económica por falta de reconocimiento o pago de los días de incapacidad por parte de la entidad de seguridad social  debido a inconsistencias del trámite de recobro</v>
      </c>
      <c r="I585" s="425" t="s">
        <v>2515</v>
      </c>
      <c r="J585" s="136" t="s">
        <v>717</v>
      </c>
      <c r="K585" s="137" t="s">
        <v>2516</v>
      </c>
      <c r="L585" s="425" t="s">
        <v>2517</v>
      </c>
      <c r="M585" s="425" t="s">
        <v>720</v>
      </c>
      <c r="N585" s="426" t="s">
        <v>2518</v>
      </c>
      <c r="O585" s="369" t="s">
        <v>722</v>
      </c>
      <c r="P585" s="390" t="str">
        <f>IF(OR($O585=[3]Tabla_Probabilidad!$D$30,$O585=[3]Tabla_Probabilidad!$D$32,$O585=[3]Tabla_Probabilidad!$J$32),"Muy Baja",IF(OR($O585=[3]Tabla_Probabilidad!$E$30,$O585=[3]Tabla_Probabilidad!$E$32,$O585=[3]Tabla_Probabilidad!$K$32),"Baja",IF(OR($O585=[3]Tabla_Probabilidad!$F$30,$O585=[3]Tabla_Probabilidad!$F$32,$O585=[3]Tabla_Probabilidad!$L$32),"Media",IF(OR($O585=[3]Tabla_Probabilidad!$G$30,$O585=[3]Tabla_Probabilidad!$G$32,$O585=[3]Tabla_Probabilidad!$M$32),"Alta",IF(OR($O585=[3]Tabla_Probabilidad!$H$30,$O585=[3]Tabla_Probabilidad!$H$32,$O585=[3]Tabla_Probabilidad!$N$32),"Muy Alta","")))))</f>
        <v>Media</v>
      </c>
      <c r="Q585" s="385">
        <f t="shared" ref="Q585" si="801">IF(P585="","",IF(P585="Muy Baja",0.2,IF(P585="Baja",0.4,IF(P585="Media",0.6,IF(P585="Alta",0.8,IF(P585="Muy Alta",1,))))))</f>
        <v>0.6</v>
      </c>
      <c r="R585" s="393" t="s">
        <v>766</v>
      </c>
      <c r="S585" s="394" t="str">
        <f>IF(OR($R585=[3]Tabla_Impacto!$D$24,$R585=[3]Tabla_Impacto!$D$27,$R585=[3]Tabla_Impacto!$J$24,$R585=[3]Tabla_Impacto!$P$26,$R585=[3]Tabla_Impacto!$V$26,$R585=[3]Tabla_Impacto!$AB$26),"Leve",IF(OR($R585=[3]Tabla_Impacto!$E$24,$R585=[3]Tabla_Impacto!$E$27,$R585=[3]Tabla_Impacto!$K$24,$R585=[3]Tabla_Impacto!$Q$26,$R585=[3]Tabla_Impacto!$W$26,$R585=[3]Tabla_Impacto!$AC$26),"Menor",IF(OR($R585=[3]Tabla_Impacto!$F$24,$R585=[3]Tabla_Impacto!$F$27,$R585=[3]Tabla_Impacto!$L$24,$R585=[3]Tabla_Impacto!$R$26,$R585=[3]Tabla_Impacto!$X$26,$R585=[3]Tabla_Impacto!$AD$26),"Moderado",IF(OR($R585=[3]Tabla_Impacto!$G$24,$R585=[3]Tabla_Impacto!$G$27,$R585=[3]Tabla_Impacto!$M$24,$R585=[3]Tabla_Impacto!$S$26,$R585=[3]Tabla_Impacto!$Y$26,$R585=[3]Tabla_Impacto!$AE$26),"Mayor",IF(OR($R585=[3]Tabla_Impacto!$H$24,$R585=[3]Tabla_Impacto!$H$27,$R585=[3]Tabla_Impacto!$N$24,$R585=[3]Tabla_Impacto!$T$26,$R585=[3]Tabla_Impacto!$Z$26,$R585=[3]Tabla_Impacto!$AF$26),"Catastrófico","")))))</f>
        <v>Mayor</v>
      </c>
      <c r="T585" s="385">
        <f>IF(S585="","",IF(S585="Leve",0.2,IF(S585="Menor",0.4,IF(S585="Moderado",0.6,IF(S585="Mayor",0.8,IF(S585="Catastrófico",1,))))))</f>
        <v>0.8</v>
      </c>
      <c r="U585" s="403" t="str">
        <f t="shared" ref="U585" si="802">IF(OR(AND(P585="Muy Baja",S585="Leve"),AND(P585="Muy Baja",S585="Menor"),AND(P585="Baja",S585="Leve")),"Bajo",IF(OR(AND(P585="Muy baja",S585="Moderado"),AND(P585="Baja",S585="Menor"),AND(P585="Baja",S585="Moderado"),AND(P585="Media",S585="Leve"),AND(P585="Media",S585="Menor"),AND(P585="Media",S585="Moderado"),AND(P585="Alta",S585="Leve"),AND(P585="Alta",S585="Menor")),"Moderado",IF(OR(AND(P585="Muy Baja",S585="Mayor"),AND(P585="Baja",S585="Mayor"),AND(P585="Media",S585="Mayor"),AND(P585="Alta",S585="Moderado"),AND(P585="Alta",S585="Mayor"),AND(P585="Muy Alta",S585="Leve"),AND(P585="Muy Alta",S585="Menor"),AND(P585="Muy Alta",S585="Moderado"),AND(P585="Muy Alta",S585="Mayor")),"Alto",IF(OR(AND(P585="Muy Baja",S585="Catastrófico"),AND(P585="Baja",S585="Catastrófico"),AND(P585="Media",S585="Catastrófico"),AND(P585="Alta",S585="Catastrófico"),AND(P585="Muy Alta",S585="Catastrófico")),"Extremo",""))))</f>
        <v>Alto</v>
      </c>
      <c r="V585" s="136" t="s">
        <v>91</v>
      </c>
      <c r="W585" s="116" t="s">
        <v>2519</v>
      </c>
      <c r="X585" s="117" t="s">
        <v>2520</v>
      </c>
      <c r="Y585" s="118" t="s">
        <v>1819</v>
      </c>
      <c r="Z585" s="119" t="s">
        <v>95</v>
      </c>
      <c r="AA585" s="120" t="str">
        <f t="shared" si="774"/>
        <v>Probabilidad</v>
      </c>
      <c r="AB585" s="121" t="s">
        <v>727</v>
      </c>
      <c r="AC585" s="121" t="s">
        <v>728</v>
      </c>
      <c r="AD585" s="122" t="str">
        <f t="shared" si="772"/>
        <v>40%</v>
      </c>
      <c r="AE585" s="121" t="s">
        <v>729</v>
      </c>
      <c r="AF585" s="121" t="s">
        <v>730</v>
      </c>
      <c r="AG585" s="121" t="s">
        <v>731</v>
      </c>
      <c r="AH585" s="123">
        <f>IFERROR(IF(AA585="Probabilidad",(Q585-(+Q585*AD585)),IF(AA585="Impacto",Q585,"")),"")</f>
        <v>0.36</v>
      </c>
      <c r="AI585" s="122">
        <f t="shared" si="773"/>
        <v>0.36</v>
      </c>
      <c r="AJ585" s="387" t="str">
        <f t="shared" ref="AJ585" si="803">IFERROR(IF(AK585="","",IF(AK585&lt;=0.2,"Muy Baja",IF(AK585&lt;=0.4,"Baja",IF(AK585&lt;=0.6,"Media",IF(AK585&lt;=0.8,"Alta","Muy Alta"))))),"")</f>
        <v>Muy Baja</v>
      </c>
      <c r="AK585" s="388">
        <f t="shared" ref="AK585" si="804">IFERROR(LOOKUP(MAX(AI585:AI591)+1,(AI585:AI591)),"")</f>
        <v>0.12959999999999999</v>
      </c>
      <c r="AL585" s="124">
        <f>IFERROR(IF(AA585="Impacto",(T585-(+T585*AD585)),IF(AA585="Probabilidad",T585,"")),"")</f>
        <v>0.8</v>
      </c>
      <c r="AM585" s="389" t="str">
        <f t="shared" ref="AM585" si="805">IFERROR(IF(AN585="","",IF(AN585&lt;=0.2,"Leve",IF(AN585&lt;=0.4,"Menor",IF(AN585&lt;=0.6,"Moderado",IF(AN585&lt;=0.8,"Mayor","Catastrófico"))))),"")</f>
        <v>Mayor</v>
      </c>
      <c r="AN585" s="388">
        <f t="shared" ref="AN585" si="806">IFERROR(LOOKUP(MAX(AL585:AL591)+1,(AL585:AL591)),"")</f>
        <v>0.8</v>
      </c>
      <c r="AO585" s="384" t="str">
        <f t="shared" ref="AO585" si="807">IFERROR(IF(OR(AND(AJ585="Muy Baja",AM585="Leve"),AND(AJ585="Muy Baja",AM585="Menor"),AND(AJ585="Baja",AM585="Leve")),"Bajo",IF(OR(AND(AJ585="Muy baja",AM585="Moderado"),AND(AJ585="Baja",AM585="Menor"),AND(AJ585="Baja",AM585="Moderado"),AND(AJ585="Media",AM585="Leve"),AND(AJ585="Media",AM585="Menor"),AND(AJ585="Media",AM585="Moderado"),AND(AJ585="Alta",AM585="Leve"),AND(AJ585="Alta",AM585="Menor")),"Moderado",IF(OR(AND(AJ585="Muy Baja",AM585="Mayor"),AND(AJ585="Baja",AM585="Mayor"),AND(AJ585="Media",AM585="Mayor"),AND(AJ585="Alta",AM585="Moderado"),AND(AJ585="Alta",AM585="Mayor"),AND(AJ585="Muy Alta",AM585="Leve"),AND(AJ585="Muy Alta",AM585="Menor"),AND(AJ585="Muy Alta",AM585="Moderado"),AND(AJ585="Muy Alta",AM585="Mayor")),"Alto",IF(OR(AND(AJ585="Muy Baja",AM585="Catastrófico"),AND(AJ585="Baja",AM585="Catastrófico"),AND(AJ585="Media",AM585="Catastrófico"),AND(AJ585="Alta",AM585="Catastrófico"),AND(AJ585="Muy Alta",AM585="Catastrófico")),"Extremo","")))),"")</f>
        <v>Alto</v>
      </c>
      <c r="AP585" s="367" t="s">
        <v>104</v>
      </c>
      <c r="AQ585" s="120" t="s">
        <v>105</v>
      </c>
      <c r="AR585" s="119" t="s">
        <v>2521</v>
      </c>
      <c r="AS585" s="119" t="s">
        <v>95</v>
      </c>
      <c r="AT585" s="126" t="s">
        <v>2522</v>
      </c>
      <c r="AU585" s="127" t="s">
        <v>733</v>
      </c>
      <c r="AV585" s="370" t="s">
        <v>2523</v>
      </c>
      <c r="AW585" s="142" t="s">
        <v>91</v>
      </c>
      <c r="AX585" s="253" t="s">
        <v>2866</v>
      </c>
      <c r="AY585" s="271" t="s">
        <v>3070</v>
      </c>
      <c r="AZ585" s="271" t="s">
        <v>3071</v>
      </c>
      <c r="BA585" s="143" t="s">
        <v>105</v>
      </c>
      <c r="BB585" s="253" t="s">
        <v>2866</v>
      </c>
      <c r="BC585" s="271" t="s">
        <v>3199</v>
      </c>
      <c r="BD585" s="271" t="s">
        <v>3071</v>
      </c>
      <c r="BE585" s="373" t="s">
        <v>2891</v>
      </c>
      <c r="BF585" s="373" t="s">
        <v>3261</v>
      </c>
      <c r="BG585" s="373" t="s">
        <v>3251</v>
      </c>
      <c r="BH585" s="131"/>
      <c r="BI585" s="90"/>
      <c r="BJ585" s="90"/>
      <c r="BK585" s="90"/>
      <c r="BL585" s="90"/>
      <c r="BM585" s="90"/>
      <c r="BN585" s="90"/>
      <c r="BO585" s="90"/>
      <c r="BP585" s="90"/>
      <c r="BQ585" s="90"/>
      <c r="BR585" s="90"/>
      <c r="BS585" s="90"/>
      <c r="BT585" s="90"/>
      <c r="BU585" s="90"/>
      <c r="BV585" s="90"/>
      <c r="BW585" s="90"/>
      <c r="BX585" s="90"/>
      <c r="BY585" s="90"/>
      <c r="BZ585" s="90"/>
      <c r="CA585" s="90"/>
      <c r="CB585" s="90"/>
      <c r="CC585" s="90"/>
      <c r="CD585" s="90"/>
      <c r="CE585" s="90"/>
      <c r="CF585" s="90"/>
      <c r="CG585" s="90"/>
      <c r="CH585" s="90"/>
      <c r="CI585" s="90"/>
      <c r="CJ585" s="90"/>
      <c r="CK585" s="90"/>
      <c r="CL585" s="90"/>
      <c r="CM585" s="90"/>
      <c r="CN585" s="90"/>
      <c r="CO585" s="90"/>
      <c r="CP585" s="90"/>
      <c r="CQ585" s="90"/>
      <c r="CR585" s="90"/>
      <c r="CS585" s="90"/>
      <c r="CT585" s="90"/>
      <c r="CU585" s="90"/>
      <c r="CV585" s="90"/>
      <c r="CW585" s="90"/>
      <c r="CX585" s="90"/>
      <c r="CY585" s="90"/>
      <c r="CZ585" s="90"/>
      <c r="DA585" s="90"/>
      <c r="DB585" s="90"/>
      <c r="DC585" s="90"/>
      <c r="DD585" s="90"/>
      <c r="DE585" s="90"/>
      <c r="DF585" s="90"/>
      <c r="DG585" s="90"/>
      <c r="DH585" s="90"/>
      <c r="DI585" s="90"/>
      <c r="DJ585" s="90"/>
      <c r="DK585" s="90"/>
      <c r="DL585" s="90"/>
      <c r="DM585" s="90"/>
      <c r="DN585" s="90"/>
      <c r="DO585" s="90"/>
      <c r="DP585" s="90"/>
      <c r="DQ585" s="90"/>
      <c r="DR585" s="90"/>
      <c r="DS585" s="90"/>
      <c r="DT585" s="90"/>
      <c r="DU585" s="90"/>
      <c r="DV585" s="90"/>
      <c r="DW585" s="90"/>
      <c r="DX585" s="90"/>
      <c r="DY585" s="90"/>
      <c r="DZ585" s="90"/>
      <c r="EA585" s="90"/>
      <c r="EB585" s="90"/>
      <c r="EC585" s="90"/>
      <c r="ED585" s="90"/>
      <c r="EE585" s="90"/>
      <c r="EF585" s="90"/>
      <c r="EG585" s="90"/>
      <c r="EH585" s="90"/>
      <c r="EI585" s="90"/>
      <c r="EJ585" s="90"/>
      <c r="EK585" s="90"/>
      <c r="EL585" s="90"/>
      <c r="EM585" s="90"/>
      <c r="EN585" s="90"/>
      <c r="EO585" s="90"/>
      <c r="EP585" s="90"/>
      <c r="EQ585" s="90"/>
      <c r="ER585" s="90"/>
      <c r="ES585" s="90"/>
      <c r="ET585" s="90"/>
      <c r="EU585" s="90"/>
      <c r="EV585" s="90"/>
      <c r="EW585" s="90"/>
      <c r="EX585" s="90"/>
      <c r="EY585" s="90"/>
      <c r="EZ585" s="90"/>
      <c r="FA585" s="90"/>
      <c r="FB585" s="90"/>
      <c r="FC585" s="90"/>
      <c r="FD585" s="90"/>
      <c r="FE585" s="90"/>
      <c r="FF585" s="90"/>
      <c r="FG585" s="90"/>
      <c r="FH585" s="90"/>
      <c r="FI585" s="90"/>
      <c r="FJ585" s="90"/>
      <c r="FK585" s="90"/>
      <c r="FL585" s="90"/>
      <c r="FM585" s="90"/>
      <c r="FN585" s="90"/>
      <c r="FO585" s="90"/>
      <c r="FP585" s="90"/>
      <c r="FQ585" s="90"/>
      <c r="FR585" s="90"/>
      <c r="FS585" s="90"/>
      <c r="FT585" s="90"/>
      <c r="FU585" s="90"/>
      <c r="FV585" s="90"/>
      <c r="FW585" s="90"/>
      <c r="FX585" s="90"/>
      <c r="FY585" s="90"/>
      <c r="FZ585" s="90"/>
      <c r="GA585" s="90"/>
      <c r="GB585" s="90"/>
      <c r="GC585" s="90"/>
      <c r="GD585" s="90"/>
      <c r="GE585" s="90"/>
      <c r="GF585" s="90"/>
      <c r="GG585" s="90"/>
      <c r="GH585" s="90"/>
      <c r="GI585" s="90"/>
      <c r="GJ585" s="90"/>
      <c r="GK585" s="90"/>
      <c r="GL585" s="90"/>
      <c r="GM585" s="90"/>
      <c r="GN585" s="90"/>
      <c r="GO585" s="90"/>
      <c r="GP585" s="90"/>
      <c r="GQ585" s="90"/>
      <c r="GR585" s="90"/>
      <c r="GS585" s="90"/>
      <c r="GT585" s="90"/>
      <c r="GU585" s="90"/>
      <c r="GV585" s="90"/>
      <c r="GW585" s="90"/>
      <c r="GX585" s="90"/>
      <c r="GY585" s="90"/>
      <c r="GZ585" s="90"/>
      <c r="HA585" s="90"/>
      <c r="HB585" s="90"/>
      <c r="HC585" s="90"/>
      <c r="HD585" s="90"/>
      <c r="HE585" s="90"/>
      <c r="HF585" s="90"/>
      <c r="HG585" s="90"/>
      <c r="HH585" s="90"/>
      <c r="HI585" s="90"/>
      <c r="HJ585" s="90"/>
      <c r="HK585" s="90"/>
      <c r="HL585" s="90"/>
      <c r="HM585" s="90"/>
      <c r="HN585" s="90"/>
      <c r="HO585" s="90"/>
      <c r="HP585" s="90"/>
      <c r="HQ585" s="90"/>
      <c r="HR585" s="90"/>
      <c r="HS585" s="90"/>
      <c r="HT585" s="90"/>
      <c r="HU585" s="90"/>
      <c r="HV585" s="90"/>
      <c r="HW585" s="90"/>
      <c r="HX585" s="90"/>
      <c r="HY585" s="90"/>
      <c r="HZ585" s="90"/>
      <c r="IA585" s="90"/>
      <c r="IB585" s="90"/>
      <c r="IC585" s="90"/>
      <c r="ID585" s="90"/>
      <c r="IE585" s="90"/>
      <c r="IF585" s="90"/>
      <c r="IG585" s="90"/>
      <c r="IH585" s="90"/>
      <c r="II585" s="90"/>
      <c r="IJ585" s="90"/>
      <c r="IK585" s="90"/>
      <c r="IL585" s="90"/>
      <c r="IM585" s="90"/>
      <c r="IN585" s="90"/>
      <c r="IO585" s="90"/>
      <c r="IP585" s="90"/>
      <c r="IQ585" s="90"/>
      <c r="IR585" s="90"/>
      <c r="IS585" s="90"/>
      <c r="IT585" s="90"/>
      <c r="IU585" s="90"/>
      <c r="IV585" s="90"/>
      <c r="IW585" s="90"/>
      <c r="IX585" s="90"/>
      <c r="IY585" s="90"/>
      <c r="IZ585" s="90"/>
      <c r="JA585" s="90"/>
      <c r="JB585" s="90"/>
      <c r="JC585" s="90"/>
      <c r="JD585" s="90"/>
      <c r="JE585" s="90"/>
      <c r="JF585" s="90"/>
      <c r="JG585" s="90"/>
      <c r="JH585" s="90"/>
      <c r="JI585" s="90"/>
      <c r="JJ585" s="90"/>
      <c r="JK585" s="90"/>
      <c r="JL585" s="90"/>
      <c r="JM585" s="90"/>
      <c r="JN585" s="90"/>
      <c r="JO585" s="90"/>
      <c r="JP585" s="90"/>
      <c r="JQ585" s="90"/>
      <c r="JR585" s="90"/>
      <c r="JS585" s="90"/>
      <c r="JT585" s="90"/>
      <c r="JU585" s="90"/>
      <c r="JV585" s="90"/>
      <c r="JW585" s="90"/>
      <c r="JX585" s="90"/>
      <c r="JY585" s="90"/>
      <c r="JZ585" s="90"/>
      <c r="KA585" s="90"/>
      <c r="KB585" s="90"/>
      <c r="KC585" s="90"/>
      <c r="KD585" s="90"/>
      <c r="KE585" s="90"/>
      <c r="KF585" s="90"/>
      <c r="KG585" s="90"/>
      <c r="KH585" s="90"/>
      <c r="KI585" s="90"/>
      <c r="KJ585" s="90"/>
      <c r="KK585" s="90"/>
      <c r="KL585" s="90"/>
      <c r="KM585" s="90"/>
      <c r="KN585" s="90"/>
      <c r="KO585" s="90"/>
      <c r="KP585" s="90"/>
      <c r="KQ585" s="90"/>
      <c r="KR585" s="90"/>
      <c r="KS585" s="90"/>
      <c r="KT585" s="90"/>
      <c r="KU585" s="90"/>
      <c r="KV585" s="90"/>
      <c r="KW585" s="90"/>
      <c r="KX585" s="90"/>
      <c r="KY585" s="90"/>
      <c r="KZ585" s="90"/>
      <c r="LA585" s="90"/>
      <c r="LB585" s="90"/>
      <c r="LC585" s="90"/>
      <c r="LD585" s="90"/>
      <c r="LE585" s="90"/>
      <c r="LF585" s="90"/>
      <c r="LG585" s="90"/>
      <c r="LH585" s="90"/>
      <c r="LI585" s="90"/>
      <c r="LJ585" s="90"/>
      <c r="LK585" s="90"/>
      <c r="LL585" s="90"/>
      <c r="LM585" s="90"/>
      <c r="LN585" s="90"/>
      <c r="LO585" s="90"/>
      <c r="LP585" s="90"/>
      <c r="LQ585" s="90"/>
      <c r="LR585" s="90"/>
      <c r="LS585" s="90"/>
      <c r="LT585" s="90"/>
      <c r="LU585" s="90"/>
      <c r="LV585" s="90"/>
      <c r="LW585" s="90"/>
      <c r="LX585" s="90"/>
      <c r="LY585" s="90"/>
      <c r="LZ585" s="90"/>
      <c r="MA585" s="90"/>
      <c r="MB585" s="90"/>
      <c r="MC585" s="90"/>
      <c r="MD585" s="90"/>
      <c r="ME585" s="90"/>
      <c r="MF585" s="90"/>
      <c r="MG585" s="90"/>
      <c r="MH585" s="90"/>
      <c r="MI585" s="90"/>
      <c r="MJ585" s="90"/>
      <c r="MK585" s="90"/>
      <c r="ML585" s="90"/>
      <c r="MM585" s="90"/>
      <c r="MN585" s="90"/>
      <c r="MO585" s="90"/>
      <c r="MP585" s="90"/>
      <c r="MQ585" s="90"/>
      <c r="MR585" s="90"/>
      <c r="MS585" s="90"/>
      <c r="MT585" s="90"/>
      <c r="MU585" s="90"/>
      <c r="MV585" s="90"/>
      <c r="MW585" s="90"/>
      <c r="MX585" s="90"/>
      <c r="MY585" s="90"/>
      <c r="MZ585" s="90"/>
      <c r="NA585" s="90"/>
      <c r="NB585" s="90"/>
      <c r="NC585" s="90"/>
      <c r="ND585" s="90"/>
      <c r="NE585" s="90"/>
      <c r="NF585" s="90"/>
      <c r="NG585" s="90"/>
      <c r="NH585" s="90"/>
      <c r="NI585" s="90"/>
      <c r="NJ585" s="90"/>
      <c r="NK585" s="90"/>
      <c r="NL585" s="90"/>
      <c r="NM585" s="90"/>
      <c r="NN585" s="90"/>
      <c r="NO585" s="90"/>
      <c r="NP585" s="90"/>
      <c r="NQ585" s="90"/>
      <c r="NR585" s="90"/>
      <c r="NS585" s="90"/>
      <c r="NT585" s="90"/>
      <c r="NU585" s="90"/>
      <c r="NV585" s="90"/>
      <c r="NW585" s="90"/>
      <c r="NX585" s="90"/>
      <c r="NY585" s="90"/>
      <c r="NZ585" s="90"/>
      <c r="OA585" s="90"/>
      <c r="OB585" s="90"/>
      <c r="OC585" s="90"/>
      <c r="OD585" s="90"/>
      <c r="OE585" s="90"/>
      <c r="OF585" s="90"/>
      <c r="OG585" s="90"/>
      <c r="OH585" s="90"/>
      <c r="OI585" s="90"/>
      <c r="OJ585" s="90"/>
      <c r="OK585" s="90"/>
      <c r="OL585" s="90"/>
      <c r="OM585" s="90"/>
      <c r="ON585" s="90"/>
      <c r="OO585" s="90"/>
      <c r="OP585" s="90"/>
      <c r="OQ585" s="90"/>
      <c r="OR585" s="90"/>
      <c r="OS585" s="90"/>
      <c r="OT585" s="90"/>
      <c r="OU585" s="90"/>
      <c r="OV585" s="90"/>
      <c r="OW585" s="90"/>
      <c r="OX585" s="90"/>
      <c r="OY585" s="90"/>
      <c r="OZ585" s="90"/>
      <c r="PA585" s="90"/>
      <c r="PB585" s="90"/>
      <c r="PC585" s="90"/>
      <c r="PD585" s="90"/>
      <c r="PE585" s="90"/>
      <c r="PF585" s="90"/>
      <c r="PG585" s="90"/>
      <c r="PH585" s="90"/>
      <c r="PI585" s="90"/>
      <c r="PJ585" s="90"/>
      <c r="PK585" s="90"/>
      <c r="PL585" s="90"/>
      <c r="PM585" s="90"/>
      <c r="PN585" s="90"/>
      <c r="PO585" s="90"/>
      <c r="PP585" s="90"/>
      <c r="PQ585" s="90"/>
      <c r="PR585" s="90"/>
      <c r="PS585" s="90"/>
      <c r="PT585" s="90"/>
      <c r="PU585" s="90"/>
      <c r="PV585" s="90"/>
      <c r="PW585" s="90"/>
      <c r="PX585" s="90"/>
      <c r="PY585" s="90"/>
      <c r="PZ585" s="90"/>
      <c r="QA585" s="90"/>
      <c r="QB585" s="90"/>
      <c r="QC585" s="90"/>
      <c r="QD585" s="90"/>
      <c r="QE585" s="90"/>
      <c r="QF585" s="90"/>
      <c r="QG585" s="90"/>
      <c r="QH585" s="90"/>
      <c r="QI585" s="90"/>
      <c r="QJ585" s="90"/>
      <c r="QK585" s="90"/>
      <c r="QL585" s="90"/>
      <c r="QM585" s="90"/>
      <c r="QN585" s="90"/>
      <c r="QO585" s="90"/>
      <c r="QP585" s="90"/>
      <c r="QQ585" s="90"/>
      <c r="QR585" s="90"/>
      <c r="QS585" s="90"/>
      <c r="QT585" s="90"/>
      <c r="QU585" s="90"/>
      <c r="QV585" s="90"/>
      <c r="QW585" s="90"/>
      <c r="QX585" s="90"/>
      <c r="QY585" s="90"/>
      <c r="QZ585" s="90"/>
      <c r="RA585" s="90"/>
      <c r="RB585" s="90"/>
      <c r="RC585" s="90"/>
      <c r="RD585" s="90"/>
      <c r="RE585" s="90"/>
      <c r="RF585" s="90"/>
      <c r="RG585" s="90"/>
      <c r="RH585" s="90"/>
      <c r="RI585" s="90"/>
      <c r="RJ585" s="90"/>
      <c r="RK585" s="90"/>
      <c r="RL585" s="90"/>
      <c r="RM585" s="90"/>
      <c r="RN585" s="90"/>
      <c r="RO585" s="90"/>
      <c r="RP585" s="90"/>
      <c r="RQ585" s="90"/>
      <c r="RR585" s="90"/>
      <c r="RS585" s="90"/>
      <c r="RT585" s="90"/>
      <c r="RU585" s="90"/>
      <c r="RV585" s="90"/>
      <c r="RW585" s="90"/>
      <c r="RX585" s="90"/>
      <c r="RY585" s="90"/>
      <c r="RZ585" s="90"/>
      <c r="SA585" s="90"/>
      <c r="SB585" s="90"/>
      <c r="SC585" s="90"/>
      <c r="SD585" s="90"/>
      <c r="SE585" s="90"/>
      <c r="SF585" s="90"/>
      <c r="SG585" s="90"/>
      <c r="SH585" s="90"/>
      <c r="SI585" s="90"/>
      <c r="SJ585" s="90"/>
      <c r="SK585" s="90"/>
      <c r="SL585" s="90"/>
      <c r="SM585" s="90"/>
      <c r="SN585" s="90"/>
      <c r="SO585" s="90"/>
      <c r="SP585" s="90"/>
      <c r="SQ585" s="90"/>
      <c r="SR585" s="90"/>
      <c r="SS585" s="90"/>
      <c r="ST585" s="90"/>
      <c r="SU585" s="90"/>
      <c r="SV585" s="90"/>
      <c r="SW585" s="90"/>
      <c r="SX585" s="90"/>
      <c r="SY585" s="90"/>
      <c r="SZ585" s="90"/>
      <c r="TA585" s="90"/>
      <c r="TB585" s="90"/>
      <c r="TC585" s="90"/>
      <c r="TD585" s="90"/>
      <c r="TE585" s="90"/>
      <c r="TF585" s="90"/>
      <c r="TG585" s="90"/>
      <c r="TH585" s="90"/>
      <c r="TI585" s="90"/>
      <c r="TJ585" s="90"/>
      <c r="TK585" s="90"/>
      <c r="TL585" s="90"/>
      <c r="TM585" s="90"/>
      <c r="TN585" s="90"/>
      <c r="TO585" s="90"/>
      <c r="TP585" s="90"/>
      <c r="TQ585" s="90"/>
      <c r="TR585" s="90"/>
      <c r="TS585" s="90"/>
      <c r="TT585" s="90"/>
      <c r="TU585" s="90"/>
      <c r="TV585" s="90"/>
      <c r="TW585" s="90"/>
      <c r="TX585" s="90"/>
      <c r="TY585" s="90"/>
      <c r="TZ585" s="90"/>
      <c r="UA585" s="90"/>
      <c r="UB585" s="90"/>
      <c r="UC585" s="90"/>
      <c r="UD585" s="90"/>
      <c r="UE585" s="90"/>
      <c r="UF585" s="90"/>
      <c r="UG585" s="90"/>
      <c r="UH585" s="90"/>
      <c r="UI585" s="90"/>
      <c r="UJ585" s="90"/>
      <c r="UK585" s="90"/>
      <c r="UL585" s="90"/>
      <c r="UM585" s="90"/>
      <c r="UN585" s="90"/>
      <c r="UO585" s="90"/>
      <c r="UP585" s="90"/>
      <c r="UQ585" s="90"/>
      <c r="UR585" s="90"/>
      <c r="US585" s="90"/>
      <c r="UT585" s="90"/>
      <c r="UU585" s="90"/>
      <c r="UV585" s="90"/>
      <c r="UW585" s="90"/>
      <c r="UX585" s="90"/>
      <c r="UY585" s="90"/>
      <c r="UZ585" s="90"/>
      <c r="VA585" s="90"/>
      <c r="VB585" s="90"/>
      <c r="VC585" s="90"/>
      <c r="VD585" s="90"/>
      <c r="VE585" s="90"/>
      <c r="VF585" s="90"/>
      <c r="VG585" s="90"/>
      <c r="VH585" s="90"/>
      <c r="VI585" s="90"/>
      <c r="VJ585" s="90"/>
      <c r="VK585" s="90"/>
      <c r="VL585" s="90"/>
      <c r="VM585" s="90"/>
      <c r="VN585" s="90"/>
      <c r="VO585" s="90"/>
      <c r="VP585" s="90"/>
      <c r="VQ585" s="90"/>
      <c r="VR585" s="90"/>
      <c r="VS585" s="90"/>
      <c r="VT585" s="90"/>
      <c r="VU585" s="90"/>
      <c r="VV585" s="90"/>
      <c r="VW585" s="90"/>
      <c r="VX585" s="90"/>
      <c r="VY585" s="90"/>
      <c r="VZ585" s="90"/>
      <c r="WA585" s="90"/>
      <c r="WB585" s="90"/>
      <c r="WC585" s="90"/>
      <c r="WD585" s="90"/>
      <c r="WE585" s="90"/>
      <c r="WF585" s="90"/>
      <c r="WG585" s="90"/>
      <c r="WH585" s="90"/>
      <c r="WI585" s="90"/>
      <c r="WJ585" s="90"/>
      <c r="WK585" s="90"/>
      <c r="WL585" s="90"/>
      <c r="WM585" s="90"/>
      <c r="WN585" s="90"/>
      <c r="WO585" s="90"/>
      <c r="WP585" s="90"/>
      <c r="WQ585" s="90"/>
      <c r="WR585" s="90"/>
      <c r="WS585" s="90"/>
      <c r="WT585" s="90"/>
      <c r="WU585" s="90"/>
      <c r="WV585" s="90"/>
      <c r="WW585" s="90"/>
      <c r="WX585" s="90"/>
      <c r="WY585" s="90"/>
      <c r="WZ585" s="90"/>
      <c r="XA585" s="90"/>
      <c r="XB585" s="90"/>
      <c r="XC585" s="90"/>
      <c r="XD585" s="90"/>
      <c r="XE585" s="90"/>
      <c r="XF585" s="90"/>
      <c r="XG585" s="90"/>
      <c r="XH585" s="90"/>
      <c r="XI585" s="90"/>
      <c r="XJ585" s="90"/>
      <c r="XK585" s="90"/>
      <c r="XL585" s="90"/>
      <c r="XM585" s="90"/>
      <c r="XN585" s="90"/>
      <c r="XO585" s="90"/>
      <c r="XP585" s="90"/>
      <c r="XQ585" s="90"/>
      <c r="XR585" s="90"/>
      <c r="XS585" s="90"/>
      <c r="XT585" s="90"/>
      <c r="XU585" s="90"/>
      <c r="XV585" s="90"/>
      <c r="XW585" s="90"/>
      <c r="XX585" s="90"/>
      <c r="XY585" s="90"/>
      <c r="XZ585" s="90"/>
      <c r="YA585" s="90"/>
      <c r="YB585" s="90"/>
      <c r="YC585" s="90"/>
      <c r="YD585" s="90"/>
      <c r="YE585" s="90"/>
      <c r="YF585" s="90"/>
      <c r="YG585" s="90"/>
      <c r="YH585" s="90"/>
      <c r="YI585" s="90"/>
      <c r="YJ585" s="90"/>
      <c r="YK585" s="90"/>
      <c r="YL585" s="90"/>
      <c r="YM585" s="90"/>
      <c r="YN585" s="90"/>
      <c r="YO585" s="90"/>
      <c r="YP585" s="90"/>
      <c r="YQ585" s="90"/>
      <c r="YR585" s="90"/>
      <c r="YS585" s="90"/>
      <c r="YT585" s="90"/>
      <c r="YU585" s="90"/>
      <c r="YV585" s="90"/>
      <c r="YW585" s="90"/>
      <c r="YX585" s="90"/>
      <c r="YY585" s="90"/>
      <c r="YZ585" s="90"/>
      <c r="ZA585" s="90"/>
      <c r="ZB585" s="90"/>
      <c r="ZC585" s="90"/>
      <c r="ZD585" s="90"/>
      <c r="ZE585" s="90"/>
      <c r="ZF585" s="90"/>
      <c r="ZG585" s="90"/>
      <c r="ZH585" s="90"/>
      <c r="ZI585" s="90"/>
      <c r="ZJ585" s="90"/>
      <c r="ZK585" s="90"/>
      <c r="ZL585" s="90"/>
      <c r="ZM585" s="90"/>
      <c r="ZN585" s="90"/>
      <c r="ZO585" s="90"/>
      <c r="ZP585" s="90"/>
      <c r="ZQ585" s="90"/>
      <c r="ZR585" s="90"/>
      <c r="ZS585" s="90"/>
      <c r="ZT585" s="90"/>
      <c r="ZU585" s="90"/>
      <c r="ZV585" s="90"/>
      <c r="ZW585" s="90"/>
      <c r="ZX585" s="90"/>
      <c r="ZY585" s="90"/>
      <c r="ZZ585" s="90"/>
      <c r="AAA585" s="90"/>
      <c r="AAB585" s="90"/>
      <c r="AAC585" s="90"/>
      <c r="AAD585" s="90"/>
      <c r="AAE585" s="90"/>
      <c r="AAF585" s="90"/>
      <c r="AAG585" s="90"/>
      <c r="AAH585" s="90"/>
      <c r="AAI585" s="90"/>
      <c r="AAJ585" s="90"/>
      <c r="AAK585" s="90"/>
      <c r="AAL585" s="90"/>
      <c r="AAM585" s="90"/>
      <c r="AAN585" s="90"/>
      <c r="AAO585" s="90"/>
      <c r="AAP585" s="90"/>
      <c r="AAQ585" s="90"/>
      <c r="AAR585" s="90"/>
      <c r="AAS585" s="90"/>
      <c r="AAT585" s="90"/>
      <c r="AAU585" s="90"/>
      <c r="AAV585" s="90"/>
      <c r="AAW585" s="90"/>
      <c r="AAX585" s="90"/>
      <c r="AAY585" s="90"/>
      <c r="AAZ585" s="90"/>
      <c r="ABA585" s="90"/>
      <c r="ABB585" s="90"/>
      <c r="ABC585" s="90"/>
      <c r="ABD585" s="90"/>
      <c r="ABE585" s="90"/>
      <c r="ABF585" s="90"/>
      <c r="ABG585" s="90"/>
      <c r="ABH585" s="90"/>
      <c r="ABI585" s="90"/>
      <c r="ABJ585" s="90"/>
      <c r="ABK585" s="90"/>
      <c r="ABL585" s="90"/>
      <c r="ABM585" s="90"/>
      <c r="ABN585" s="90"/>
      <c r="ABO585" s="90"/>
      <c r="ABP585" s="90"/>
      <c r="ABQ585" s="90"/>
      <c r="ABR585" s="90"/>
      <c r="ABS585" s="90"/>
      <c r="ABT585" s="90"/>
      <c r="ABU585" s="90"/>
      <c r="ABV585" s="90"/>
      <c r="ABW585" s="90"/>
      <c r="ABX585" s="90"/>
      <c r="ABY585" s="90"/>
      <c r="ABZ585" s="90"/>
      <c r="ACA585" s="90"/>
      <c r="ACB585" s="90"/>
      <c r="ACC585" s="90"/>
      <c r="ACD585" s="90"/>
      <c r="ACE585" s="90"/>
      <c r="ACF585" s="90"/>
      <c r="ACG585" s="90"/>
      <c r="ACH585" s="90"/>
      <c r="ACI585" s="90"/>
      <c r="ACJ585" s="90"/>
      <c r="ACK585" s="90"/>
      <c r="ACL585" s="90"/>
      <c r="ACM585" s="90"/>
      <c r="ACN585" s="90"/>
      <c r="ACO585" s="90"/>
      <c r="ACP585" s="90"/>
      <c r="ACQ585" s="90"/>
      <c r="ACR585" s="90"/>
      <c r="ACS585" s="90"/>
      <c r="ACT585" s="90"/>
      <c r="ACU585" s="90"/>
      <c r="ACV585" s="90"/>
      <c r="ACW585" s="90"/>
      <c r="ACX585" s="90"/>
      <c r="ACY585" s="90"/>
      <c r="ACZ585" s="90"/>
      <c r="ADA585" s="90"/>
      <c r="ADB585" s="90"/>
      <c r="ADC585" s="90"/>
      <c r="ADD585" s="90"/>
      <c r="ADE585" s="90"/>
      <c r="ADF585" s="90"/>
      <c r="ADG585" s="90"/>
      <c r="ADH585" s="90"/>
      <c r="ADI585" s="90"/>
      <c r="ADJ585" s="90"/>
      <c r="ADK585" s="90"/>
      <c r="ADL585" s="90"/>
      <c r="ADM585" s="90"/>
      <c r="ADN585" s="90"/>
      <c r="ADO585" s="90"/>
      <c r="ADP585" s="90"/>
      <c r="ADQ585" s="90"/>
      <c r="ADR585" s="90"/>
      <c r="ADS585" s="90"/>
      <c r="ADT585" s="90"/>
      <c r="ADU585" s="90"/>
      <c r="ADV585" s="90"/>
      <c r="ADW585" s="90"/>
      <c r="ADX585" s="90"/>
      <c r="ADY585" s="90"/>
      <c r="ADZ585" s="90"/>
      <c r="AEA585" s="90"/>
      <c r="AEB585" s="90"/>
      <c r="AEC585" s="90"/>
      <c r="AED585" s="90"/>
      <c r="AEE585" s="90"/>
      <c r="AEF585" s="90"/>
      <c r="AEG585" s="90"/>
      <c r="AEH585" s="90"/>
      <c r="AEI585" s="90"/>
      <c r="AEJ585" s="90"/>
      <c r="AEK585" s="90"/>
      <c r="AEL585" s="90"/>
      <c r="AEM585" s="90"/>
      <c r="AEN585" s="90"/>
      <c r="AEO585" s="90"/>
      <c r="AEP585" s="90"/>
      <c r="AEQ585" s="90"/>
      <c r="AER585" s="90"/>
      <c r="AES585" s="90"/>
      <c r="AET585" s="90"/>
      <c r="AEU585" s="90"/>
      <c r="AEV585" s="90"/>
      <c r="AEW585" s="90"/>
      <c r="AEX585" s="90"/>
      <c r="AEY585" s="90"/>
      <c r="AEZ585" s="90"/>
      <c r="AFA585" s="90"/>
      <c r="AFB585" s="90"/>
      <c r="AFC585" s="90"/>
      <c r="AFD585" s="90"/>
      <c r="AFE585" s="90"/>
      <c r="AFF585" s="90"/>
      <c r="AFG585" s="90"/>
      <c r="AFH585" s="90"/>
      <c r="AFI585" s="90"/>
      <c r="AFJ585" s="90"/>
      <c r="AFK585" s="90"/>
      <c r="AFL585" s="90"/>
      <c r="AFM585" s="90"/>
      <c r="AFN585" s="90"/>
      <c r="AFO585" s="90"/>
      <c r="AFP585" s="90"/>
      <c r="AFQ585" s="90"/>
      <c r="AFR585" s="90"/>
      <c r="AFS585" s="90"/>
      <c r="AFT585" s="90"/>
      <c r="AFU585" s="90"/>
      <c r="AFV585" s="90"/>
      <c r="AFW585" s="90"/>
      <c r="AFX585" s="90"/>
      <c r="AFY585" s="90"/>
      <c r="AFZ585" s="90"/>
      <c r="AGA585" s="90"/>
      <c r="AGB585" s="90"/>
      <c r="AGC585" s="90"/>
      <c r="AGD585" s="90"/>
      <c r="AGE585" s="90"/>
      <c r="AGF585" s="90"/>
      <c r="AGG585" s="90"/>
      <c r="AGH585" s="90"/>
      <c r="AGI585" s="90"/>
      <c r="AGJ585" s="90"/>
      <c r="AGK585" s="90"/>
      <c r="AGL585" s="90"/>
      <c r="AGM585" s="90"/>
      <c r="AGN585" s="90"/>
      <c r="AGO585" s="90"/>
      <c r="AGP585" s="90"/>
      <c r="AGQ585" s="90"/>
      <c r="AGR585" s="90"/>
      <c r="AGS585" s="90"/>
      <c r="AGT585" s="90"/>
      <c r="AGU585" s="90"/>
      <c r="AGV585" s="90"/>
      <c r="AGW585" s="90"/>
      <c r="AGX585" s="90"/>
      <c r="AGY585" s="90"/>
      <c r="AGZ585" s="90"/>
      <c r="AHA585" s="90"/>
      <c r="AHB585" s="90"/>
      <c r="AHC585" s="90"/>
      <c r="AHD585" s="90"/>
      <c r="AHE585" s="90"/>
      <c r="AHF585" s="90"/>
      <c r="AHG585" s="90"/>
      <c r="AHH585" s="90"/>
      <c r="AHI585" s="90"/>
      <c r="AHJ585" s="90"/>
      <c r="AHK585" s="90"/>
      <c r="AHL585" s="90"/>
      <c r="AHM585" s="90"/>
      <c r="AHN585" s="90"/>
      <c r="AHO585" s="90"/>
      <c r="AHP585" s="90"/>
      <c r="AHQ585" s="90"/>
      <c r="AHR585" s="90"/>
      <c r="AHS585" s="90"/>
      <c r="AHT585" s="90"/>
      <c r="AHU585" s="90"/>
      <c r="AHV585" s="90"/>
      <c r="AHW585" s="90"/>
      <c r="AHX585" s="90"/>
      <c r="AHY585" s="90"/>
      <c r="AHZ585" s="90"/>
      <c r="AIA585" s="90"/>
      <c r="AIB585" s="90"/>
      <c r="AIC585" s="90"/>
      <c r="AID585" s="90"/>
      <c r="AIE585" s="90"/>
      <c r="AIF585" s="90"/>
      <c r="AIG585" s="90"/>
      <c r="AIH585" s="90"/>
      <c r="AII585" s="90"/>
      <c r="AIJ585" s="90"/>
      <c r="AIK585" s="90"/>
      <c r="AIL585" s="90"/>
      <c r="AIM585" s="90"/>
      <c r="AIN585" s="90"/>
      <c r="AIO585" s="90"/>
      <c r="AIP585" s="90"/>
      <c r="AIQ585" s="90"/>
      <c r="AIR585" s="90"/>
      <c r="AIS585" s="90"/>
      <c r="AIT585" s="90"/>
      <c r="AIU585" s="90"/>
      <c r="AIV585" s="90"/>
      <c r="AIW585" s="90"/>
      <c r="AIX585" s="90"/>
      <c r="AIY585" s="90"/>
      <c r="AIZ585" s="90"/>
      <c r="AJA585" s="90"/>
      <c r="AJB585" s="90"/>
      <c r="AJC585" s="90"/>
      <c r="AJD585" s="90"/>
      <c r="AJE585" s="90"/>
      <c r="AJF585" s="90"/>
      <c r="AJG585" s="90"/>
      <c r="AJH585" s="90"/>
      <c r="AJI585" s="90"/>
      <c r="AJJ585" s="90"/>
      <c r="AJK585" s="90"/>
      <c r="AJL585" s="90"/>
      <c r="AJM585" s="90"/>
      <c r="AJN585" s="90"/>
      <c r="AJO585" s="90"/>
      <c r="AJP585" s="90"/>
      <c r="AJQ585" s="90"/>
      <c r="AJR585" s="90"/>
      <c r="AJS585" s="90"/>
      <c r="AJT585" s="90"/>
      <c r="AJU585" s="90"/>
      <c r="AJV585" s="90"/>
      <c r="AJW585" s="90"/>
      <c r="AJX585" s="90"/>
      <c r="AJY585" s="90"/>
      <c r="AJZ585" s="90"/>
      <c r="AKA585" s="90"/>
      <c r="AKB585" s="90"/>
      <c r="AKC585" s="90"/>
      <c r="AKD585" s="90"/>
      <c r="AKE585" s="90"/>
      <c r="AKF585" s="90"/>
      <c r="AKG585" s="90"/>
      <c r="AKH585" s="90"/>
      <c r="AKI585" s="90"/>
      <c r="AKJ585" s="90"/>
      <c r="AKK585" s="90"/>
      <c r="AKL585" s="90"/>
      <c r="AKM585" s="90"/>
      <c r="AKN585" s="90"/>
      <c r="AKO585" s="90"/>
      <c r="AKP585" s="90"/>
      <c r="AKQ585" s="90"/>
      <c r="AKR585" s="90"/>
      <c r="AKS585" s="90"/>
      <c r="AKT585" s="90"/>
      <c r="AKU585" s="90"/>
      <c r="AKV585" s="90"/>
      <c r="AKW585" s="90"/>
      <c r="AKX585" s="90"/>
      <c r="AKY585" s="90"/>
      <c r="AKZ585" s="90"/>
      <c r="ALA585" s="90"/>
      <c r="ALB585" s="90"/>
      <c r="ALC585" s="90"/>
      <c r="ALD585" s="90"/>
      <c r="ALE585" s="90"/>
      <c r="ALF585" s="90"/>
      <c r="ALG585" s="90"/>
      <c r="ALH585" s="90"/>
      <c r="ALI585" s="90"/>
      <c r="ALJ585" s="90"/>
      <c r="ALK585" s="90"/>
      <c r="ALL585" s="90"/>
      <c r="ALM585" s="90"/>
      <c r="ALN585" s="90"/>
      <c r="ALO585" s="90"/>
      <c r="ALP585" s="90"/>
      <c r="ALQ585" s="90"/>
      <c r="ALR585" s="90"/>
      <c r="ALS585" s="90"/>
      <c r="ALT585" s="90"/>
      <c r="ALU585" s="90"/>
      <c r="ALV585" s="90"/>
      <c r="ALW585" s="90"/>
      <c r="ALX585" s="90"/>
      <c r="ALY585" s="90"/>
      <c r="ALZ585" s="90"/>
      <c r="AMA585" s="90"/>
      <c r="AMB585" s="90"/>
      <c r="AMC585" s="90"/>
      <c r="AMD585" s="90"/>
      <c r="AME585" s="90"/>
      <c r="AMF585" s="90"/>
      <c r="AMG585" s="90"/>
      <c r="AMH585" s="90"/>
    </row>
    <row r="586" spans="1:1022" ht="74.099999999999994" customHeight="1" x14ac:dyDescent="0.3">
      <c r="A586" s="430">
        <v>162</v>
      </c>
      <c r="B586" s="433" t="s">
        <v>712</v>
      </c>
      <c r="C586" s="367"/>
      <c r="D586" s="433" t="s">
        <v>81</v>
      </c>
      <c r="E586" s="433" t="s">
        <v>82</v>
      </c>
      <c r="F586" s="427"/>
      <c r="G586" s="424"/>
      <c r="H586" s="368"/>
      <c r="I586" s="425"/>
      <c r="J586" s="136" t="s">
        <v>735</v>
      </c>
      <c r="K586" s="137" t="s">
        <v>2524</v>
      </c>
      <c r="L586" s="425"/>
      <c r="M586" s="425"/>
      <c r="N586" s="426"/>
      <c r="O586" s="369"/>
      <c r="P586" s="391"/>
      <c r="Q586" s="385"/>
      <c r="R586" s="393"/>
      <c r="S586" s="394"/>
      <c r="T586" s="385"/>
      <c r="U586" s="404"/>
      <c r="V586" s="136" t="s">
        <v>112</v>
      </c>
      <c r="W586" s="116" t="s">
        <v>2525</v>
      </c>
      <c r="X586" s="117" t="s">
        <v>2526</v>
      </c>
      <c r="Y586" s="118" t="s">
        <v>1819</v>
      </c>
      <c r="Z586" s="119" t="s">
        <v>95</v>
      </c>
      <c r="AA586" s="120" t="str">
        <f t="shared" si="774"/>
        <v>Probabilidad</v>
      </c>
      <c r="AB586" s="121" t="s">
        <v>727</v>
      </c>
      <c r="AC586" s="121" t="s">
        <v>728</v>
      </c>
      <c r="AD586" s="122" t="str">
        <f t="shared" si="772"/>
        <v>40%</v>
      </c>
      <c r="AE586" s="121" t="s">
        <v>729</v>
      </c>
      <c r="AF586" s="121" t="s">
        <v>730</v>
      </c>
      <c r="AG586" s="121" t="s">
        <v>731</v>
      </c>
      <c r="AH586" s="123">
        <f>IFERROR(IF(AND(AA585="Probabilidad",AA586="Probabilidad"),(AI585-(+AI585*AD586)),IF(AND(AA586="Probabilidad",AA585="Impacto"),(AI585-(+AI585*AD586)),IF(AA586="Impacto",AI585,""))),"")</f>
        <v>0.216</v>
      </c>
      <c r="AI586" s="122">
        <f t="shared" si="773"/>
        <v>0.216</v>
      </c>
      <c r="AJ586" s="387"/>
      <c r="AK586" s="388"/>
      <c r="AL586" s="124">
        <f t="shared" ref="AL586:AL591" si="808">IFERROR(IF(AND(AA585="Impacto",AA586="Impacto"),(AL585-(+AL585*AD586)),IF(AND(AA586="Impacto",AA585="Probabilidad"),(AL585-(+AL585*AD586)),IF(AA586="Probabilidad",AL585,""))),"")</f>
        <v>0.8</v>
      </c>
      <c r="AM586" s="389"/>
      <c r="AN586" s="388"/>
      <c r="AO586" s="384"/>
      <c r="AP586" s="367"/>
      <c r="AQ586" s="120" t="s">
        <v>118</v>
      </c>
      <c r="AR586" s="119" t="s">
        <v>2527</v>
      </c>
      <c r="AS586" s="119" t="s">
        <v>95</v>
      </c>
      <c r="AT586" s="126" t="s">
        <v>541</v>
      </c>
      <c r="AU586" s="127" t="s">
        <v>733</v>
      </c>
      <c r="AV586" s="371"/>
      <c r="AW586" s="142" t="s">
        <v>112</v>
      </c>
      <c r="AX586" s="253" t="s">
        <v>2866</v>
      </c>
      <c r="AY586" s="271" t="s">
        <v>3072</v>
      </c>
      <c r="AZ586" s="271" t="s">
        <v>3071</v>
      </c>
      <c r="BA586" s="143" t="s">
        <v>118</v>
      </c>
      <c r="BB586" s="253" t="s">
        <v>2866</v>
      </c>
      <c r="BC586" s="271" t="s">
        <v>3199</v>
      </c>
      <c r="BD586" s="271" t="s">
        <v>3071</v>
      </c>
      <c r="BE586" s="373"/>
      <c r="BF586" s="373"/>
      <c r="BG586" s="373"/>
      <c r="BH586" s="131"/>
    </row>
    <row r="587" spans="1:1022" ht="98.25" customHeight="1" x14ac:dyDescent="0.3">
      <c r="A587" s="430">
        <v>162</v>
      </c>
      <c r="B587" s="433" t="s">
        <v>712</v>
      </c>
      <c r="C587" s="367"/>
      <c r="D587" s="433" t="s">
        <v>81</v>
      </c>
      <c r="E587" s="433" t="s">
        <v>82</v>
      </c>
      <c r="F587" s="427"/>
      <c r="G587" s="424"/>
      <c r="H587" s="368"/>
      <c r="I587" s="425"/>
      <c r="J587" s="136" t="s">
        <v>741</v>
      </c>
      <c r="K587" s="137" t="s">
        <v>2528</v>
      </c>
      <c r="L587" s="425"/>
      <c r="M587" s="425"/>
      <c r="N587" s="426"/>
      <c r="O587" s="369"/>
      <c r="P587" s="391"/>
      <c r="Q587" s="385"/>
      <c r="R587" s="393"/>
      <c r="S587" s="394"/>
      <c r="T587" s="385"/>
      <c r="U587" s="404"/>
      <c r="V587" s="136" t="s">
        <v>124</v>
      </c>
      <c r="W587" s="116" t="s">
        <v>2529</v>
      </c>
      <c r="X587" s="117" t="s">
        <v>2530</v>
      </c>
      <c r="Y587" s="118" t="s">
        <v>1819</v>
      </c>
      <c r="Z587" s="119" t="s">
        <v>95</v>
      </c>
      <c r="AA587" s="120" t="str">
        <f t="shared" si="774"/>
        <v>Probabilidad</v>
      </c>
      <c r="AB587" s="121" t="s">
        <v>727</v>
      </c>
      <c r="AC587" s="121" t="s">
        <v>728</v>
      </c>
      <c r="AD587" s="122" t="str">
        <f t="shared" si="772"/>
        <v>40%</v>
      </c>
      <c r="AE587" s="121" t="s">
        <v>729</v>
      </c>
      <c r="AF587" s="121" t="s">
        <v>730</v>
      </c>
      <c r="AG587" s="121" t="s">
        <v>731</v>
      </c>
      <c r="AH587" s="123">
        <f t="shared" ref="AH587:AH591" si="809">IFERROR(IF(AND(AA586="Probabilidad",AA587="Probabilidad"),(AI586-(+AI586*AD587)),IF(AND(AA587="Probabilidad",AA586="Impacto"),(AI586-(+AI586*AD587)),IF(AA587="Impacto",AI586,""))),"")</f>
        <v>0.12959999999999999</v>
      </c>
      <c r="AI587" s="122">
        <f t="shared" si="773"/>
        <v>0.12959999999999999</v>
      </c>
      <c r="AJ587" s="387"/>
      <c r="AK587" s="388"/>
      <c r="AL587" s="124">
        <f t="shared" si="808"/>
        <v>0.8</v>
      </c>
      <c r="AM587" s="389"/>
      <c r="AN587" s="388"/>
      <c r="AO587" s="384"/>
      <c r="AP587" s="367"/>
      <c r="AQ587" s="120" t="s">
        <v>128</v>
      </c>
      <c r="AR587" s="119" t="s">
        <v>2531</v>
      </c>
      <c r="AS587" s="119" t="s">
        <v>95</v>
      </c>
      <c r="AT587" s="126" t="s">
        <v>2532</v>
      </c>
      <c r="AU587" s="127" t="s">
        <v>733</v>
      </c>
      <c r="AV587" s="371"/>
      <c r="AW587" s="142" t="s">
        <v>124</v>
      </c>
      <c r="AX587" s="253" t="s">
        <v>2866</v>
      </c>
      <c r="AY587" s="271" t="s">
        <v>3073</v>
      </c>
      <c r="AZ587" s="271" t="s">
        <v>3071</v>
      </c>
      <c r="BA587" s="143" t="s">
        <v>128</v>
      </c>
      <c r="BB587" s="253" t="s">
        <v>2866</v>
      </c>
      <c r="BC587" s="271" t="s">
        <v>3199</v>
      </c>
      <c r="BD587" s="271" t="s">
        <v>3071</v>
      </c>
      <c r="BE587" s="373"/>
      <c r="BF587" s="373"/>
      <c r="BG587" s="373"/>
      <c r="BH587" s="131"/>
    </row>
    <row r="588" spans="1:1022" ht="30" customHeight="1" x14ac:dyDescent="0.3">
      <c r="A588" s="430">
        <v>162</v>
      </c>
      <c r="B588" s="433" t="s">
        <v>712</v>
      </c>
      <c r="C588" s="367"/>
      <c r="D588" s="433" t="s">
        <v>81</v>
      </c>
      <c r="E588" s="433" t="s">
        <v>82</v>
      </c>
      <c r="F588" s="427"/>
      <c r="G588" s="424"/>
      <c r="H588" s="368"/>
      <c r="I588" s="425"/>
      <c r="J588" s="136" t="s">
        <v>749</v>
      </c>
      <c r="K588" s="137"/>
      <c r="L588" s="425"/>
      <c r="M588" s="425"/>
      <c r="N588" s="426"/>
      <c r="O588" s="369"/>
      <c r="P588" s="391"/>
      <c r="Q588" s="385"/>
      <c r="R588" s="393"/>
      <c r="S588" s="394"/>
      <c r="T588" s="385"/>
      <c r="U588" s="404"/>
      <c r="V588" s="136" t="s">
        <v>131</v>
      </c>
      <c r="W588" s="116"/>
      <c r="X588" s="117"/>
      <c r="Y588" s="118"/>
      <c r="Z588" s="116"/>
      <c r="AA588" s="120" t="str">
        <f t="shared" si="774"/>
        <v/>
      </c>
      <c r="AB588" s="121"/>
      <c r="AC588" s="121"/>
      <c r="AD588" s="122" t="str">
        <f t="shared" si="772"/>
        <v/>
      </c>
      <c r="AE588" s="121"/>
      <c r="AF588" s="121"/>
      <c r="AG588" s="121"/>
      <c r="AH588" s="123" t="str">
        <f t="shared" si="809"/>
        <v/>
      </c>
      <c r="AI588" s="122" t="str">
        <f t="shared" si="773"/>
        <v/>
      </c>
      <c r="AJ588" s="387"/>
      <c r="AK588" s="388"/>
      <c r="AL588" s="124" t="str">
        <f t="shared" si="808"/>
        <v/>
      </c>
      <c r="AM588" s="389"/>
      <c r="AN588" s="388"/>
      <c r="AO588" s="384"/>
      <c r="AP588" s="367"/>
      <c r="AQ588" s="120" t="s">
        <v>136</v>
      </c>
      <c r="AR588" s="119"/>
      <c r="AS588" s="119"/>
      <c r="AT588" s="126"/>
      <c r="AU588" s="119"/>
      <c r="AV588" s="371"/>
      <c r="AW588" s="142" t="s">
        <v>131</v>
      </c>
      <c r="AX588" s="128"/>
      <c r="AY588" s="319"/>
      <c r="AZ588" s="319"/>
      <c r="BA588" s="143" t="s">
        <v>136</v>
      </c>
      <c r="BB588" s="128"/>
      <c r="BC588" s="128"/>
      <c r="BD588" s="128"/>
      <c r="BE588" s="373"/>
      <c r="BF588" s="373"/>
      <c r="BG588" s="373"/>
      <c r="BH588" s="131"/>
    </row>
    <row r="589" spans="1:1022" ht="18.95" customHeight="1" x14ac:dyDescent="0.3">
      <c r="A589" s="430">
        <v>162</v>
      </c>
      <c r="B589" s="433" t="s">
        <v>712</v>
      </c>
      <c r="C589" s="367"/>
      <c r="D589" s="433" t="s">
        <v>81</v>
      </c>
      <c r="E589" s="433" t="s">
        <v>82</v>
      </c>
      <c r="F589" s="427"/>
      <c r="G589" s="424"/>
      <c r="H589" s="368"/>
      <c r="I589" s="425"/>
      <c r="J589" s="136" t="s">
        <v>756</v>
      </c>
      <c r="K589" s="137"/>
      <c r="L589" s="425"/>
      <c r="M589" s="425"/>
      <c r="N589" s="426"/>
      <c r="O589" s="369"/>
      <c r="P589" s="391"/>
      <c r="Q589" s="385"/>
      <c r="R589" s="393"/>
      <c r="S589" s="394"/>
      <c r="T589" s="385"/>
      <c r="U589" s="404"/>
      <c r="V589" s="136" t="s">
        <v>139</v>
      </c>
      <c r="W589" s="116"/>
      <c r="X589" s="117"/>
      <c r="Y589" s="118"/>
      <c r="Z589" s="116"/>
      <c r="AA589" s="120" t="str">
        <f t="shared" si="774"/>
        <v/>
      </c>
      <c r="AB589" s="121"/>
      <c r="AC589" s="121"/>
      <c r="AD589" s="122" t="str">
        <f t="shared" si="772"/>
        <v/>
      </c>
      <c r="AE589" s="121"/>
      <c r="AF589" s="121"/>
      <c r="AG589" s="121"/>
      <c r="AH589" s="123" t="str">
        <f t="shared" si="809"/>
        <v/>
      </c>
      <c r="AI589" s="122" t="str">
        <f t="shared" si="773"/>
        <v/>
      </c>
      <c r="AJ589" s="387"/>
      <c r="AK589" s="388"/>
      <c r="AL589" s="124" t="str">
        <f t="shared" si="808"/>
        <v/>
      </c>
      <c r="AM589" s="389"/>
      <c r="AN589" s="388"/>
      <c r="AO589" s="384"/>
      <c r="AP589" s="367"/>
      <c r="AQ589" s="120" t="s">
        <v>145</v>
      </c>
      <c r="AR589" s="119"/>
      <c r="AS589" s="119"/>
      <c r="AT589" s="126"/>
      <c r="AU589" s="119"/>
      <c r="AV589" s="371"/>
      <c r="AW589" s="142" t="s">
        <v>139</v>
      </c>
      <c r="AX589" s="128"/>
      <c r="AY589" s="319"/>
      <c r="AZ589" s="319"/>
      <c r="BA589" s="143" t="s">
        <v>145</v>
      </c>
      <c r="BB589" s="128"/>
      <c r="BC589" s="128"/>
      <c r="BD589" s="128"/>
      <c r="BE589" s="373"/>
      <c r="BF589" s="373"/>
      <c r="BG589" s="373"/>
      <c r="BH589" s="131"/>
    </row>
    <row r="590" spans="1:1022" ht="18.95" customHeight="1" x14ac:dyDescent="0.3">
      <c r="A590" s="430">
        <v>162</v>
      </c>
      <c r="B590" s="433" t="s">
        <v>712</v>
      </c>
      <c r="C590" s="367"/>
      <c r="D590" s="433" t="s">
        <v>81</v>
      </c>
      <c r="E590" s="433" t="s">
        <v>82</v>
      </c>
      <c r="F590" s="427"/>
      <c r="G590" s="424"/>
      <c r="H590" s="368"/>
      <c r="I590" s="425"/>
      <c r="J590" s="136" t="s">
        <v>757</v>
      </c>
      <c r="K590" s="137"/>
      <c r="L590" s="425"/>
      <c r="M590" s="425"/>
      <c r="N590" s="426"/>
      <c r="O590" s="369"/>
      <c r="P590" s="391"/>
      <c r="Q590" s="385"/>
      <c r="R590" s="393"/>
      <c r="S590" s="394"/>
      <c r="T590" s="385"/>
      <c r="U590" s="404"/>
      <c r="V590" s="136" t="s">
        <v>150</v>
      </c>
      <c r="W590" s="116"/>
      <c r="X590" s="117"/>
      <c r="Y590" s="118"/>
      <c r="Z590" s="116"/>
      <c r="AA590" s="120" t="str">
        <f t="shared" si="774"/>
        <v/>
      </c>
      <c r="AB590" s="121"/>
      <c r="AC590" s="121"/>
      <c r="AD590" s="122" t="str">
        <f t="shared" si="772"/>
        <v/>
      </c>
      <c r="AE590" s="121"/>
      <c r="AF590" s="121"/>
      <c r="AG590" s="121"/>
      <c r="AH590" s="123" t="str">
        <f t="shared" si="809"/>
        <v/>
      </c>
      <c r="AI590" s="122" t="str">
        <f t="shared" si="773"/>
        <v/>
      </c>
      <c r="AJ590" s="387"/>
      <c r="AK590" s="388"/>
      <c r="AL590" s="124" t="str">
        <f t="shared" si="808"/>
        <v/>
      </c>
      <c r="AM590" s="389"/>
      <c r="AN590" s="388"/>
      <c r="AO590" s="384"/>
      <c r="AP590" s="367"/>
      <c r="AQ590" s="120" t="s">
        <v>155</v>
      </c>
      <c r="AR590" s="119"/>
      <c r="AS590" s="119"/>
      <c r="AT590" s="126"/>
      <c r="AU590" s="119"/>
      <c r="AV590" s="371"/>
      <c r="AW590" s="142" t="s">
        <v>150</v>
      </c>
      <c r="AX590" s="128"/>
      <c r="AY590" s="319"/>
      <c r="AZ590" s="319"/>
      <c r="BA590" s="143" t="s">
        <v>155</v>
      </c>
      <c r="BB590" s="128"/>
      <c r="BC590" s="128"/>
      <c r="BD590" s="128"/>
      <c r="BE590" s="373"/>
      <c r="BF590" s="373"/>
      <c r="BG590" s="373"/>
      <c r="BH590" s="131"/>
    </row>
    <row r="591" spans="1:1022" ht="23.1" customHeight="1" x14ac:dyDescent="0.3">
      <c r="A591" s="431">
        <v>162</v>
      </c>
      <c r="B591" s="434" t="s">
        <v>712</v>
      </c>
      <c r="C591" s="367"/>
      <c r="D591" s="434" t="s">
        <v>81</v>
      </c>
      <c r="E591" s="434" t="s">
        <v>82</v>
      </c>
      <c r="F591" s="427"/>
      <c r="G591" s="424"/>
      <c r="H591" s="368"/>
      <c r="I591" s="425"/>
      <c r="J591" s="136" t="s">
        <v>758</v>
      </c>
      <c r="K591" s="137"/>
      <c r="L591" s="425"/>
      <c r="M591" s="425"/>
      <c r="N591" s="426"/>
      <c r="O591" s="369"/>
      <c r="P591" s="392"/>
      <c r="Q591" s="385"/>
      <c r="R591" s="393"/>
      <c r="S591" s="394"/>
      <c r="T591" s="385"/>
      <c r="U591" s="405"/>
      <c r="V591" s="136" t="s">
        <v>161</v>
      </c>
      <c r="W591" s="116"/>
      <c r="X591" s="117"/>
      <c r="Y591" s="118"/>
      <c r="Z591" s="116"/>
      <c r="AA591" s="120" t="str">
        <f t="shared" si="774"/>
        <v/>
      </c>
      <c r="AB591" s="121"/>
      <c r="AC591" s="121"/>
      <c r="AD591" s="122" t="str">
        <f t="shared" si="772"/>
        <v/>
      </c>
      <c r="AE591" s="121"/>
      <c r="AF591" s="121"/>
      <c r="AG591" s="121"/>
      <c r="AH591" s="123" t="str">
        <f t="shared" si="809"/>
        <v/>
      </c>
      <c r="AI591" s="122" t="str">
        <f t="shared" si="773"/>
        <v/>
      </c>
      <c r="AJ591" s="387"/>
      <c r="AK591" s="388"/>
      <c r="AL591" s="124" t="str">
        <f t="shared" si="808"/>
        <v/>
      </c>
      <c r="AM591" s="389"/>
      <c r="AN591" s="388"/>
      <c r="AO591" s="384"/>
      <c r="AP591" s="367"/>
      <c r="AQ591" s="120" t="s">
        <v>162</v>
      </c>
      <c r="AR591" s="119"/>
      <c r="AS591" s="119"/>
      <c r="AT591" s="126"/>
      <c r="AU591" s="119"/>
      <c r="AV591" s="372"/>
      <c r="AW591" s="142" t="s">
        <v>161</v>
      </c>
      <c r="AX591" s="128"/>
      <c r="AY591" s="319"/>
      <c r="AZ591" s="319"/>
      <c r="BA591" s="143" t="s">
        <v>162</v>
      </c>
      <c r="BB591" s="128"/>
      <c r="BC591" s="128"/>
      <c r="BD591" s="128"/>
      <c r="BE591" s="373"/>
      <c r="BF591" s="373"/>
      <c r="BG591" s="373"/>
      <c r="BH591" s="131"/>
    </row>
    <row r="592" spans="1:1022" s="144" customFormat="1" ht="101.25" customHeight="1" x14ac:dyDescent="0.25">
      <c r="A592" s="429">
        <v>163</v>
      </c>
      <c r="B592" s="432" t="s">
        <v>712</v>
      </c>
      <c r="C592" s="367" t="s">
        <v>713</v>
      </c>
      <c r="D592" s="432" t="s">
        <v>81</v>
      </c>
      <c r="E592" s="432" t="s">
        <v>82</v>
      </c>
      <c r="F592" s="427" t="s">
        <v>83</v>
      </c>
      <c r="G592" s="424" t="s">
        <v>2533</v>
      </c>
      <c r="H592" s="368" t="str">
        <f>IF(B592="Seguridad_Información","Posibilidad de "&amp;C592&amp;"con "&amp;M592&amp;" "&amp;"por"&amp;" "&amp;I592&amp;" "&amp;"debido a"&amp;" "&amp;L592,"Posibilidad de"&amp;" "&amp;M592&amp;" "&amp;"por"&amp;" "&amp;I592&amp;" debido a"&amp;" "&amp;L592)</f>
        <v>Posibilidad de Afectación Económica y Reputacional por inconsistencias en el proceso de traslado de los trabajadores, aprendices, judicantes y practicantes de la entidad.  debido a falencias en la ejecución, seguimiento y control en el proceso.</v>
      </c>
      <c r="I592" s="425" t="s">
        <v>2534</v>
      </c>
      <c r="J592" s="136" t="s">
        <v>717</v>
      </c>
      <c r="K592" s="137" t="s">
        <v>2535</v>
      </c>
      <c r="L592" s="425" t="s">
        <v>2536</v>
      </c>
      <c r="M592" s="425" t="s">
        <v>763</v>
      </c>
      <c r="N592" s="426" t="s">
        <v>2537</v>
      </c>
      <c r="O592" s="369" t="s">
        <v>1080</v>
      </c>
      <c r="P592" s="390" t="str">
        <f>IF(OR($O592=[3]Tabla_Probabilidad!$D$30,$O592=[3]Tabla_Probabilidad!$D$32,$O592=[3]Tabla_Probabilidad!$J$32),"Muy Baja",IF(OR($O592=[3]Tabla_Probabilidad!$E$30,$O592=[3]Tabla_Probabilidad!$E$32,$O592=[3]Tabla_Probabilidad!$K$32),"Baja",IF(OR($O592=[3]Tabla_Probabilidad!$F$30,$O592=[3]Tabla_Probabilidad!$F$32,$O592=[3]Tabla_Probabilidad!$L$32),"Media",IF(OR($O592=[3]Tabla_Probabilidad!$G$30,$O592=[3]Tabla_Probabilidad!$G$32,$O592=[3]Tabla_Probabilidad!$M$32),"Alta",IF(OR($O592=[3]Tabla_Probabilidad!$H$30,$O592=[3]Tabla_Probabilidad!$H$32,$O592=[3]Tabla_Probabilidad!$N$32),"Muy Alta","")))))</f>
        <v>Baja</v>
      </c>
      <c r="Q592" s="385">
        <f t="shared" ref="Q592" si="810">IF(P592="","",IF(P592="Muy Baja",0.2,IF(P592="Baja",0.4,IF(P592="Media",0.6,IF(P592="Alta",0.8,IF(P592="Muy Alta",1,))))))</f>
        <v>0.4</v>
      </c>
      <c r="R592" s="393" t="s">
        <v>1447</v>
      </c>
      <c r="S592" s="394" t="str">
        <f>IF(OR($R592=[3]Tabla_Impacto!$D$24,$R592=[3]Tabla_Impacto!$D$27,$R592=[3]Tabla_Impacto!$J$24,$R592=[3]Tabla_Impacto!$P$26,$R592=[3]Tabla_Impacto!$V$26,$R592=[3]Tabla_Impacto!$AB$26),"Leve",IF(OR($R592=[3]Tabla_Impacto!$E$24,$R592=[3]Tabla_Impacto!$E$27,$R592=[3]Tabla_Impacto!$K$24,$R592=[3]Tabla_Impacto!$Q$26,$R592=[3]Tabla_Impacto!$W$26,$R592=[3]Tabla_Impacto!$AC$26),"Menor",IF(OR($R592=[3]Tabla_Impacto!$F$24,$R592=[3]Tabla_Impacto!$F$27,$R592=[3]Tabla_Impacto!$L$24,$R592=[3]Tabla_Impacto!$R$26,$R592=[3]Tabla_Impacto!$X$26,$R592=[3]Tabla_Impacto!$AD$26),"Moderado",IF(OR($R592=[3]Tabla_Impacto!$G$24,$R592=[3]Tabla_Impacto!$G$27,$R592=[3]Tabla_Impacto!$M$24,$R592=[3]Tabla_Impacto!$S$26,$R592=[3]Tabla_Impacto!$Y$26,$R592=[3]Tabla_Impacto!$AE$26),"Mayor",IF(OR($R592=[3]Tabla_Impacto!$H$24,$R592=[3]Tabla_Impacto!$H$27,$R592=[3]Tabla_Impacto!$N$24,$R592=[3]Tabla_Impacto!$T$26,$R592=[3]Tabla_Impacto!$Z$26,$R592=[3]Tabla_Impacto!$AF$26),"Catastrófico","")))))</f>
        <v>Leve</v>
      </c>
      <c r="T592" s="385">
        <f t="shared" ref="T592" si="811">IF(S592="","",IF(S592="Leve",0.2,IF(S592="Menor",0.4,IF(S592="Moderado",0.6,IF(S592="Mayor",0.8,IF(S592="Catastrófico",1,))))))</f>
        <v>0.2</v>
      </c>
      <c r="U592" s="386" t="str">
        <f t="shared" ref="U592" si="812">IF(OR(AND(P592="Muy Baja",S592="Leve"),AND(P592="Muy Baja",S592="Menor"),AND(P592="Baja",S592="Leve")),"Bajo",IF(OR(AND(P592="Muy baja",S592="Moderado"),AND(P592="Baja",S592="Menor"),AND(P592="Baja",S592="Moderado"),AND(P592="Media",S592="Leve"),AND(P592="Media",S592="Menor"),AND(P592="Media",S592="Moderado"),AND(P592="Alta",S592="Leve"),AND(P592="Alta",S592="Menor")),"Moderado",IF(OR(AND(P592="Muy Baja",S592="Mayor"),AND(P592="Baja",S592="Mayor"),AND(P592="Media",S592="Mayor"),AND(P592="Alta",S592="Moderado"),AND(P592="Alta",S592="Mayor"),AND(P592="Muy Alta",S592="Leve"),AND(P592="Muy Alta",S592="Menor"),AND(P592="Muy Alta",S592="Moderado"),AND(P592="Muy Alta",S592="Mayor")),"Alto",IF(OR(AND(P592="Muy Baja",S592="Catastrófico"),AND(P592="Baja",S592="Catastrófico"),AND(P592="Media",S592="Catastrófico"),AND(P592="Alta",S592="Catastrófico"),AND(P592="Muy Alta",S592="Catastrófico")),"Extremo",""))))</f>
        <v>Bajo</v>
      </c>
      <c r="V592" s="136" t="s">
        <v>91</v>
      </c>
      <c r="W592" s="116" t="s">
        <v>2538</v>
      </c>
      <c r="X592" s="117" t="s">
        <v>2539</v>
      </c>
      <c r="Y592" s="118" t="s">
        <v>1796</v>
      </c>
      <c r="Z592" s="119" t="s">
        <v>95</v>
      </c>
      <c r="AA592" s="120" t="str">
        <f t="shared" si="774"/>
        <v>Probabilidad</v>
      </c>
      <c r="AB592" s="121" t="s">
        <v>727</v>
      </c>
      <c r="AC592" s="121" t="s">
        <v>728</v>
      </c>
      <c r="AD592" s="122" t="str">
        <f t="shared" si="772"/>
        <v>40%</v>
      </c>
      <c r="AE592" s="121" t="s">
        <v>729</v>
      </c>
      <c r="AF592" s="121" t="s">
        <v>730</v>
      </c>
      <c r="AG592" s="121" t="s">
        <v>731</v>
      </c>
      <c r="AH592" s="123">
        <f>IFERROR(IF(AA592="Probabilidad",(Q592-(+Q592*AD592)),IF(AA592="Impacto",Q592,"")),"")</f>
        <v>0.24</v>
      </c>
      <c r="AI592" s="122">
        <f t="shared" si="773"/>
        <v>0.24</v>
      </c>
      <c r="AJ592" s="387" t="str">
        <f t="shared" ref="AJ592" si="813">IFERROR(IF(AK592="","",IF(AK592&lt;=0.2,"Muy Baja",IF(AK592&lt;=0.4,"Baja",IF(AK592&lt;=0.6,"Media",IF(AK592&lt;=0.8,"Alta","Muy Alta"))))),"")</f>
        <v>Muy Baja</v>
      </c>
      <c r="AK592" s="388">
        <f t="shared" ref="AK592" si="814">IFERROR(LOOKUP(MAX(AI592:AI598)+1,(AI592:AI598)),"")</f>
        <v>6.0479999999999999E-2</v>
      </c>
      <c r="AL592" s="124">
        <f>IFERROR(IF(AA592="Impacto",(T592-(+T592*AD592)),IF(AA592="Probabilidad",T592,"")),"")</f>
        <v>0.2</v>
      </c>
      <c r="AM592" s="389" t="str">
        <f t="shared" ref="AM592" si="815">IFERROR(IF(AN592="","",IF(AN592&lt;=0.2,"Leve",IF(AN592&lt;=0.4,"Menor",IF(AN592&lt;=0.6,"Moderado",IF(AN592&lt;=0.8,"Mayor","Catastrófico"))))),"")</f>
        <v>Leve</v>
      </c>
      <c r="AN592" s="388">
        <f t="shared" ref="AN592" si="816">IFERROR(LOOKUP(MAX(AL592:AL598)+1,(AL592:AL598)),"")</f>
        <v>0.2</v>
      </c>
      <c r="AO592" s="384" t="str">
        <f t="shared" ref="AO592" si="817">IFERROR(IF(OR(AND(AJ592="Muy Baja",AM592="Leve"),AND(AJ592="Muy Baja",AM592="Menor"),AND(AJ592="Baja",AM592="Leve")),"Bajo",IF(OR(AND(AJ592="Muy baja",AM592="Moderado"),AND(AJ592="Baja",AM592="Menor"),AND(AJ592="Baja",AM592="Moderado"),AND(AJ592="Media",AM592="Leve"),AND(AJ592="Media",AM592="Menor"),AND(AJ592="Media",AM592="Moderado"),AND(AJ592="Alta",AM592="Leve"),AND(AJ592="Alta",AM592="Menor")),"Moderado",IF(OR(AND(AJ592="Muy Baja",AM592="Mayor"),AND(AJ592="Baja",AM592="Mayor"),AND(AJ592="Media",AM592="Mayor"),AND(AJ592="Alta",AM592="Moderado"),AND(AJ592="Alta",AM592="Mayor"),AND(AJ592="Muy Alta",AM592="Leve"),AND(AJ592="Muy Alta",AM592="Menor"),AND(AJ592="Muy Alta",AM592="Moderado"),AND(AJ592="Muy Alta",AM592="Mayor")),"Alto",IF(OR(AND(AJ592="Muy Baja",AM592="Catastrófico"),AND(AJ592="Baja",AM592="Catastrófico"),AND(AJ592="Media",AM592="Catastrófico"),AND(AJ592="Alta",AM592="Catastrófico"),AND(AJ592="Muy Alta",AM592="Catastrófico")),"Extremo","")))),"")</f>
        <v>Bajo</v>
      </c>
      <c r="AP592" s="367" t="s">
        <v>821</v>
      </c>
      <c r="AQ592" s="120" t="s">
        <v>105</v>
      </c>
      <c r="AR592" s="134" t="s">
        <v>94</v>
      </c>
      <c r="AS592" s="134" t="s">
        <v>94</v>
      </c>
      <c r="AT592" s="134" t="s">
        <v>94</v>
      </c>
      <c r="AU592" s="134" t="s">
        <v>94</v>
      </c>
      <c r="AV592" s="370" t="s">
        <v>2540</v>
      </c>
      <c r="AW592" s="142" t="s">
        <v>91</v>
      </c>
      <c r="AX592" s="253" t="s">
        <v>2866</v>
      </c>
      <c r="AY592" s="271" t="s">
        <v>3074</v>
      </c>
      <c r="AZ592" s="271" t="s">
        <v>3075</v>
      </c>
      <c r="BA592" s="143" t="s">
        <v>105</v>
      </c>
      <c r="BB592" s="258"/>
      <c r="BC592" s="258" t="s">
        <v>94</v>
      </c>
      <c r="BD592" s="258" t="s">
        <v>94</v>
      </c>
      <c r="BE592" s="447" t="s">
        <v>2891</v>
      </c>
      <c r="BF592" s="373" t="s">
        <v>3262</v>
      </c>
      <c r="BG592" s="373" t="s">
        <v>3251</v>
      </c>
      <c r="BH592" s="131"/>
      <c r="BI592" s="90"/>
      <c r="BJ592" s="90"/>
      <c r="BK592" s="90"/>
      <c r="BL592" s="90"/>
      <c r="BM592" s="90"/>
      <c r="BN592" s="90"/>
      <c r="BO592" s="90"/>
      <c r="BP592" s="90"/>
      <c r="BQ592" s="90"/>
      <c r="BR592" s="90"/>
      <c r="BS592" s="90"/>
      <c r="BT592" s="90"/>
      <c r="BU592" s="90"/>
      <c r="BV592" s="90"/>
      <c r="BW592" s="90"/>
      <c r="BX592" s="90"/>
      <c r="BY592" s="90"/>
      <c r="BZ592" s="90"/>
      <c r="CA592" s="90"/>
      <c r="CB592" s="90"/>
      <c r="CC592" s="90"/>
      <c r="CD592" s="90"/>
      <c r="CE592" s="90"/>
      <c r="CF592" s="90"/>
      <c r="CG592" s="90"/>
      <c r="CH592" s="90"/>
      <c r="CI592" s="90"/>
      <c r="CJ592" s="90"/>
      <c r="CK592" s="90"/>
      <c r="CL592" s="90"/>
      <c r="CM592" s="90"/>
      <c r="CN592" s="90"/>
      <c r="CO592" s="90"/>
      <c r="CP592" s="90"/>
      <c r="CQ592" s="90"/>
      <c r="CR592" s="90"/>
      <c r="CS592" s="90"/>
      <c r="CT592" s="90"/>
      <c r="CU592" s="90"/>
      <c r="CV592" s="90"/>
      <c r="CW592" s="90"/>
      <c r="CX592" s="90"/>
      <c r="CY592" s="90"/>
      <c r="CZ592" s="90"/>
      <c r="DA592" s="90"/>
      <c r="DB592" s="90"/>
      <c r="DC592" s="90"/>
      <c r="DD592" s="90"/>
      <c r="DE592" s="90"/>
      <c r="DF592" s="90"/>
      <c r="DG592" s="90"/>
      <c r="DH592" s="90"/>
      <c r="DI592" s="90"/>
      <c r="DJ592" s="90"/>
      <c r="DK592" s="90"/>
      <c r="DL592" s="90"/>
      <c r="DM592" s="90"/>
      <c r="DN592" s="90"/>
      <c r="DO592" s="90"/>
      <c r="DP592" s="90"/>
      <c r="DQ592" s="90"/>
      <c r="DR592" s="90"/>
      <c r="DS592" s="90"/>
      <c r="DT592" s="90"/>
      <c r="DU592" s="90"/>
      <c r="DV592" s="90"/>
      <c r="DW592" s="90"/>
      <c r="DX592" s="90"/>
      <c r="DY592" s="90"/>
      <c r="DZ592" s="90"/>
      <c r="EA592" s="90"/>
      <c r="EB592" s="90"/>
      <c r="EC592" s="90"/>
      <c r="ED592" s="90"/>
      <c r="EE592" s="90"/>
      <c r="EF592" s="90"/>
      <c r="EG592" s="90"/>
      <c r="EH592" s="90"/>
      <c r="EI592" s="90"/>
      <c r="EJ592" s="90"/>
      <c r="EK592" s="90"/>
      <c r="EL592" s="90"/>
      <c r="EM592" s="90"/>
      <c r="EN592" s="90"/>
      <c r="EO592" s="90"/>
      <c r="EP592" s="90"/>
      <c r="EQ592" s="90"/>
      <c r="ER592" s="90"/>
      <c r="ES592" s="90"/>
      <c r="ET592" s="90"/>
      <c r="EU592" s="90"/>
      <c r="EV592" s="90"/>
      <c r="EW592" s="90"/>
      <c r="EX592" s="90"/>
      <c r="EY592" s="90"/>
      <c r="EZ592" s="90"/>
      <c r="FA592" s="90"/>
      <c r="FB592" s="90"/>
      <c r="FC592" s="90"/>
      <c r="FD592" s="90"/>
      <c r="FE592" s="90"/>
      <c r="FF592" s="90"/>
      <c r="FG592" s="90"/>
      <c r="FH592" s="90"/>
      <c r="FI592" s="90"/>
      <c r="FJ592" s="90"/>
      <c r="FK592" s="90"/>
      <c r="FL592" s="90"/>
      <c r="FM592" s="90"/>
      <c r="FN592" s="90"/>
      <c r="FO592" s="90"/>
      <c r="FP592" s="90"/>
      <c r="FQ592" s="90"/>
      <c r="FR592" s="90"/>
      <c r="FS592" s="90"/>
      <c r="FT592" s="90"/>
      <c r="FU592" s="90"/>
      <c r="FV592" s="90"/>
      <c r="FW592" s="90"/>
      <c r="FX592" s="90"/>
      <c r="FY592" s="90"/>
      <c r="FZ592" s="90"/>
      <c r="GA592" s="90"/>
      <c r="GB592" s="90"/>
      <c r="GC592" s="90"/>
      <c r="GD592" s="90"/>
      <c r="GE592" s="90"/>
      <c r="GF592" s="90"/>
      <c r="GG592" s="90"/>
      <c r="GH592" s="90"/>
      <c r="GI592" s="90"/>
      <c r="GJ592" s="90"/>
      <c r="GK592" s="90"/>
      <c r="GL592" s="90"/>
      <c r="GM592" s="90"/>
      <c r="GN592" s="90"/>
      <c r="GO592" s="90"/>
      <c r="GP592" s="90"/>
      <c r="GQ592" s="90"/>
      <c r="GR592" s="90"/>
      <c r="GS592" s="90"/>
      <c r="GT592" s="90"/>
      <c r="GU592" s="90"/>
      <c r="GV592" s="90"/>
      <c r="GW592" s="90"/>
      <c r="GX592" s="90"/>
      <c r="GY592" s="90"/>
      <c r="GZ592" s="90"/>
      <c r="HA592" s="90"/>
      <c r="HB592" s="90"/>
      <c r="HC592" s="90"/>
      <c r="HD592" s="90"/>
      <c r="HE592" s="90"/>
      <c r="HF592" s="90"/>
      <c r="HG592" s="90"/>
      <c r="HH592" s="90"/>
      <c r="HI592" s="90"/>
      <c r="HJ592" s="90"/>
      <c r="HK592" s="90"/>
      <c r="HL592" s="90"/>
      <c r="HM592" s="90"/>
      <c r="HN592" s="90"/>
      <c r="HO592" s="90"/>
      <c r="HP592" s="90"/>
      <c r="HQ592" s="90"/>
      <c r="HR592" s="90"/>
      <c r="HS592" s="90"/>
      <c r="HT592" s="90"/>
      <c r="HU592" s="90"/>
      <c r="HV592" s="90"/>
      <c r="HW592" s="90"/>
      <c r="HX592" s="90"/>
      <c r="HY592" s="90"/>
      <c r="HZ592" s="90"/>
      <c r="IA592" s="90"/>
      <c r="IB592" s="90"/>
      <c r="IC592" s="90"/>
      <c r="ID592" s="90"/>
      <c r="IE592" s="90"/>
      <c r="IF592" s="90"/>
      <c r="IG592" s="90"/>
      <c r="IH592" s="90"/>
      <c r="II592" s="90"/>
      <c r="IJ592" s="90"/>
      <c r="IK592" s="90"/>
      <c r="IL592" s="90"/>
      <c r="IM592" s="90"/>
      <c r="IN592" s="90"/>
      <c r="IO592" s="90"/>
      <c r="IP592" s="90"/>
      <c r="IQ592" s="90"/>
      <c r="IR592" s="90"/>
      <c r="IS592" s="90"/>
      <c r="IT592" s="90"/>
      <c r="IU592" s="90"/>
      <c r="IV592" s="90"/>
      <c r="IW592" s="90"/>
      <c r="IX592" s="90"/>
      <c r="IY592" s="90"/>
      <c r="IZ592" s="90"/>
      <c r="JA592" s="90"/>
      <c r="JB592" s="90"/>
      <c r="JC592" s="90"/>
      <c r="JD592" s="90"/>
      <c r="JE592" s="90"/>
      <c r="JF592" s="90"/>
      <c r="JG592" s="90"/>
      <c r="JH592" s="90"/>
      <c r="JI592" s="90"/>
      <c r="JJ592" s="90"/>
      <c r="JK592" s="90"/>
      <c r="JL592" s="90"/>
      <c r="JM592" s="90"/>
      <c r="JN592" s="90"/>
      <c r="JO592" s="90"/>
      <c r="JP592" s="90"/>
      <c r="JQ592" s="90"/>
      <c r="JR592" s="90"/>
      <c r="JS592" s="90"/>
      <c r="JT592" s="90"/>
      <c r="JU592" s="90"/>
      <c r="JV592" s="90"/>
      <c r="JW592" s="90"/>
      <c r="JX592" s="90"/>
      <c r="JY592" s="90"/>
      <c r="JZ592" s="90"/>
      <c r="KA592" s="90"/>
      <c r="KB592" s="90"/>
      <c r="KC592" s="90"/>
      <c r="KD592" s="90"/>
      <c r="KE592" s="90"/>
      <c r="KF592" s="90"/>
      <c r="KG592" s="90"/>
      <c r="KH592" s="90"/>
      <c r="KI592" s="90"/>
      <c r="KJ592" s="90"/>
      <c r="KK592" s="90"/>
      <c r="KL592" s="90"/>
      <c r="KM592" s="90"/>
      <c r="KN592" s="90"/>
      <c r="KO592" s="90"/>
      <c r="KP592" s="90"/>
      <c r="KQ592" s="90"/>
      <c r="KR592" s="90"/>
      <c r="KS592" s="90"/>
      <c r="KT592" s="90"/>
      <c r="KU592" s="90"/>
      <c r="KV592" s="90"/>
      <c r="KW592" s="90"/>
      <c r="KX592" s="90"/>
      <c r="KY592" s="90"/>
      <c r="KZ592" s="90"/>
      <c r="LA592" s="90"/>
      <c r="LB592" s="90"/>
      <c r="LC592" s="90"/>
      <c r="LD592" s="90"/>
      <c r="LE592" s="90"/>
      <c r="LF592" s="90"/>
      <c r="LG592" s="90"/>
      <c r="LH592" s="90"/>
      <c r="LI592" s="90"/>
      <c r="LJ592" s="90"/>
      <c r="LK592" s="90"/>
      <c r="LL592" s="90"/>
      <c r="LM592" s="90"/>
      <c r="LN592" s="90"/>
      <c r="LO592" s="90"/>
      <c r="LP592" s="90"/>
      <c r="LQ592" s="90"/>
      <c r="LR592" s="90"/>
      <c r="LS592" s="90"/>
      <c r="LT592" s="90"/>
      <c r="LU592" s="90"/>
      <c r="LV592" s="90"/>
      <c r="LW592" s="90"/>
      <c r="LX592" s="90"/>
      <c r="LY592" s="90"/>
      <c r="LZ592" s="90"/>
      <c r="MA592" s="90"/>
      <c r="MB592" s="90"/>
      <c r="MC592" s="90"/>
      <c r="MD592" s="90"/>
      <c r="ME592" s="90"/>
      <c r="MF592" s="90"/>
      <c r="MG592" s="90"/>
      <c r="MH592" s="90"/>
      <c r="MI592" s="90"/>
      <c r="MJ592" s="90"/>
      <c r="MK592" s="90"/>
      <c r="ML592" s="90"/>
      <c r="MM592" s="90"/>
      <c r="MN592" s="90"/>
      <c r="MO592" s="90"/>
      <c r="MP592" s="90"/>
      <c r="MQ592" s="90"/>
      <c r="MR592" s="90"/>
      <c r="MS592" s="90"/>
      <c r="MT592" s="90"/>
      <c r="MU592" s="90"/>
      <c r="MV592" s="90"/>
      <c r="MW592" s="90"/>
      <c r="MX592" s="90"/>
      <c r="MY592" s="90"/>
      <c r="MZ592" s="90"/>
      <c r="NA592" s="90"/>
      <c r="NB592" s="90"/>
      <c r="NC592" s="90"/>
      <c r="ND592" s="90"/>
      <c r="NE592" s="90"/>
      <c r="NF592" s="90"/>
      <c r="NG592" s="90"/>
      <c r="NH592" s="90"/>
      <c r="NI592" s="90"/>
      <c r="NJ592" s="90"/>
      <c r="NK592" s="90"/>
      <c r="NL592" s="90"/>
      <c r="NM592" s="90"/>
      <c r="NN592" s="90"/>
      <c r="NO592" s="90"/>
      <c r="NP592" s="90"/>
      <c r="NQ592" s="90"/>
      <c r="NR592" s="90"/>
      <c r="NS592" s="90"/>
      <c r="NT592" s="90"/>
      <c r="NU592" s="90"/>
      <c r="NV592" s="90"/>
      <c r="NW592" s="90"/>
      <c r="NX592" s="90"/>
      <c r="NY592" s="90"/>
      <c r="NZ592" s="90"/>
      <c r="OA592" s="90"/>
      <c r="OB592" s="90"/>
      <c r="OC592" s="90"/>
      <c r="OD592" s="90"/>
      <c r="OE592" s="90"/>
      <c r="OF592" s="90"/>
      <c r="OG592" s="90"/>
      <c r="OH592" s="90"/>
      <c r="OI592" s="90"/>
      <c r="OJ592" s="90"/>
      <c r="OK592" s="90"/>
      <c r="OL592" s="90"/>
      <c r="OM592" s="90"/>
      <c r="ON592" s="90"/>
      <c r="OO592" s="90"/>
      <c r="OP592" s="90"/>
      <c r="OQ592" s="90"/>
      <c r="OR592" s="90"/>
      <c r="OS592" s="90"/>
      <c r="OT592" s="90"/>
      <c r="OU592" s="90"/>
      <c r="OV592" s="90"/>
      <c r="OW592" s="90"/>
      <c r="OX592" s="90"/>
      <c r="OY592" s="90"/>
      <c r="OZ592" s="90"/>
      <c r="PA592" s="90"/>
      <c r="PB592" s="90"/>
      <c r="PC592" s="90"/>
      <c r="PD592" s="90"/>
      <c r="PE592" s="90"/>
      <c r="PF592" s="90"/>
      <c r="PG592" s="90"/>
      <c r="PH592" s="90"/>
      <c r="PI592" s="90"/>
      <c r="PJ592" s="90"/>
      <c r="PK592" s="90"/>
      <c r="PL592" s="90"/>
      <c r="PM592" s="90"/>
      <c r="PN592" s="90"/>
      <c r="PO592" s="90"/>
      <c r="PP592" s="90"/>
      <c r="PQ592" s="90"/>
      <c r="PR592" s="90"/>
      <c r="PS592" s="90"/>
      <c r="PT592" s="90"/>
      <c r="PU592" s="90"/>
      <c r="PV592" s="90"/>
      <c r="PW592" s="90"/>
      <c r="PX592" s="90"/>
      <c r="PY592" s="90"/>
      <c r="PZ592" s="90"/>
      <c r="QA592" s="90"/>
      <c r="QB592" s="90"/>
      <c r="QC592" s="90"/>
      <c r="QD592" s="90"/>
      <c r="QE592" s="90"/>
      <c r="QF592" s="90"/>
      <c r="QG592" s="90"/>
      <c r="QH592" s="90"/>
      <c r="QI592" s="90"/>
      <c r="QJ592" s="90"/>
      <c r="QK592" s="90"/>
      <c r="QL592" s="90"/>
      <c r="QM592" s="90"/>
      <c r="QN592" s="90"/>
      <c r="QO592" s="90"/>
      <c r="QP592" s="90"/>
      <c r="QQ592" s="90"/>
      <c r="QR592" s="90"/>
      <c r="QS592" s="90"/>
      <c r="QT592" s="90"/>
      <c r="QU592" s="90"/>
      <c r="QV592" s="90"/>
      <c r="QW592" s="90"/>
      <c r="QX592" s="90"/>
      <c r="QY592" s="90"/>
      <c r="QZ592" s="90"/>
      <c r="RA592" s="90"/>
      <c r="RB592" s="90"/>
      <c r="RC592" s="90"/>
      <c r="RD592" s="90"/>
      <c r="RE592" s="90"/>
      <c r="RF592" s="90"/>
      <c r="RG592" s="90"/>
      <c r="RH592" s="90"/>
      <c r="RI592" s="90"/>
      <c r="RJ592" s="90"/>
      <c r="RK592" s="90"/>
      <c r="RL592" s="90"/>
      <c r="RM592" s="90"/>
      <c r="RN592" s="90"/>
      <c r="RO592" s="90"/>
      <c r="RP592" s="90"/>
      <c r="RQ592" s="90"/>
      <c r="RR592" s="90"/>
      <c r="RS592" s="90"/>
      <c r="RT592" s="90"/>
      <c r="RU592" s="90"/>
      <c r="RV592" s="90"/>
      <c r="RW592" s="90"/>
      <c r="RX592" s="90"/>
      <c r="RY592" s="90"/>
      <c r="RZ592" s="90"/>
      <c r="SA592" s="90"/>
      <c r="SB592" s="90"/>
      <c r="SC592" s="90"/>
      <c r="SD592" s="90"/>
      <c r="SE592" s="90"/>
      <c r="SF592" s="90"/>
      <c r="SG592" s="90"/>
      <c r="SH592" s="90"/>
      <c r="SI592" s="90"/>
      <c r="SJ592" s="90"/>
      <c r="SK592" s="90"/>
      <c r="SL592" s="90"/>
      <c r="SM592" s="90"/>
      <c r="SN592" s="90"/>
      <c r="SO592" s="90"/>
      <c r="SP592" s="90"/>
      <c r="SQ592" s="90"/>
      <c r="SR592" s="90"/>
      <c r="SS592" s="90"/>
      <c r="ST592" s="90"/>
      <c r="SU592" s="90"/>
      <c r="SV592" s="90"/>
      <c r="SW592" s="90"/>
      <c r="SX592" s="90"/>
      <c r="SY592" s="90"/>
      <c r="SZ592" s="90"/>
      <c r="TA592" s="90"/>
      <c r="TB592" s="90"/>
      <c r="TC592" s="90"/>
      <c r="TD592" s="90"/>
      <c r="TE592" s="90"/>
      <c r="TF592" s="90"/>
      <c r="TG592" s="90"/>
      <c r="TH592" s="90"/>
      <c r="TI592" s="90"/>
      <c r="TJ592" s="90"/>
      <c r="TK592" s="90"/>
      <c r="TL592" s="90"/>
      <c r="TM592" s="90"/>
      <c r="TN592" s="90"/>
      <c r="TO592" s="90"/>
      <c r="TP592" s="90"/>
      <c r="TQ592" s="90"/>
      <c r="TR592" s="90"/>
      <c r="TS592" s="90"/>
      <c r="TT592" s="90"/>
      <c r="TU592" s="90"/>
      <c r="TV592" s="90"/>
      <c r="TW592" s="90"/>
      <c r="TX592" s="90"/>
      <c r="TY592" s="90"/>
      <c r="TZ592" s="90"/>
      <c r="UA592" s="90"/>
      <c r="UB592" s="90"/>
      <c r="UC592" s="90"/>
      <c r="UD592" s="90"/>
      <c r="UE592" s="90"/>
      <c r="UF592" s="90"/>
      <c r="UG592" s="90"/>
      <c r="UH592" s="90"/>
      <c r="UI592" s="90"/>
      <c r="UJ592" s="90"/>
      <c r="UK592" s="90"/>
      <c r="UL592" s="90"/>
      <c r="UM592" s="90"/>
      <c r="UN592" s="90"/>
      <c r="UO592" s="90"/>
      <c r="UP592" s="90"/>
      <c r="UQ592" s="90"/>
      <c r="UR592" s="90"/>
      <c r="US592" s="90"/>
      <c r="UT592" s="90"/>
      <c r="UU592" s="90"/>
      <c r="UV592" s="90"/>
      <c r="UW592" s="90"/>
      <c r="UX592" s="90"/>
      <c r="UY592" s="90"/>
      <c r="UZ592" s="90"/>
      <c r="VA592" s="90"/>
      <c r="VB592" s="90"/>
      <c r="VC592" s="90"/>
      <c r="VD592" s="90"/>
      <c r="VE592" s="90"/>
      <c r="VF592" s="90"/>
      <c r="VG592" s="90"/>
      <c r="VH592" s="90"/>
      <c r="VI592" s="90"/>
      <c r="VJ592" s="90"/>
      <c r="VK592" s="90"/>
      <c r="VL592" s="90"/>
      <c r="VM592" s="90"/>
      <c r="VN592" s="90"/>
      <c r="VO592" s="90"/>
      <c r="VP592" s="90"/>
      <c r="VQ592" s="90"/>
      <c r="VR592" s="90"/>
      <c r="VS592" s="90"/>
      <c r="VT592" s="90"/>
      <c r="VU592" s="90"/>
      <c r="VV592" s="90"/>
      <c r="VW592" s="90"/>
      <c r="VX592" s="90"/>
      <c r="VY592" s="90"/>
      <c r="VZ592" s="90"/>
      <c r="WA592" s="90"/>
      <c r="WB592" s="90"/>
      <c r="WC592" s="90"/>
      <c r="WD592" s="90"/>
      <c r="WE592" s="90"/>
      <c r="WF592" s="90"/>
      <c r="WG592" s="90"/>
      <c r="WH592" s="90"/>
      <c r="WI592" s="90"/>
      <c r="WJ592" s="90"/>
      <c r="WK592" s="90"/>
      <c r="WL592" s="90"/>
      <c r="WM592" s="90"/>
      <c r="WN592" s="90"/>
      <c r="WO592" s="90"/>
      <c r="WP592" s="90"/>
      <c r="WQ592" s="90"/>
      <c r="WR592" s="90"/>
      <c r="WS592" s="90"/>
      <c r="WT592" s="90"/>
      <c r="WU592" s="90"/>
      <c r="WV592" s="90"/>
      <c r="WW592" s="90"/>
      <c r="WX592" s="90"/>
      <c r="WY592" s="90"/>
      <c r="WZ592" s="90"/>
      <c r="XA592" s="90"/>
      <c r="XB592" s="90"/>
      <c r="XC592" s="90"/>
      <c r="XD592" s="90"/>
      <c r="XE592" s="90"/>
      <c r="XF592" s="90"/>
      <c r="XG592" s="90"/>
      <c r="XH592" s="90"/>
      <c r="XI592" s="90"/>
      <c r="XJ592" s="90"/>
      <c r="XK592" s="90"/>
      <c r="XL592" s="90"/>
      <c r="XM592" s="90"/>
      <c r="XN592" s="90"/>
      <c r="XO592" s="90"/>
      <c r="XP592" s="90"/>
      <c r="XQ592" s="90"/>
      <c r="XR592" s="90"/>
      <c r="XS592" s="90"/>
      <c r="XT592" s="90"/>
      <c r="XU592" s="90"/>
      <c r="XV592" s="90"/>
      <c r="XW592" s="90"/>
      <c r="XX592" s="90"/>
      <c r="XY592" s="90"/>
      <c r="XZ592" s="90"/>
      <c r="YA592" s="90"/>
      <c r="YB592" s="90"/>
      <c r="YC592" s="90"/>
      <c r="YD592" s="90"/>
      <c r="YE592" s="90"/>
      <c r="YF592" s="90"/>
      <c r="YG592" s="90"/>
      <c r="YH592" s="90"/>
      <c r="YI592" s="90"/>
      <c r="YJ592" s="90"/>
      <c r="YK592" s="90"/>
      <c r="YL592" s="90"/>
      <c r="YM592" s="90"/>
      <c r="YN592" s="90"/>
      <c r="YO592" s="90"/>
      <c r="YP592" s="90"/>
      <c r="YQ592" s="90"/>
      <c r="YR592" s="90"/>
      <c r="YS592" s="90"/>
      <c r="YT592" s="90"/>
      <c r="YU592" s="90"/>
      <c r="YV592" s="90"/>
      <c r="YW592" s="90"/>
      <c r="YX592" s="90"/>
      <c r="YY592" s="90"/>
      <c r="YZ592" s="90"/>
      <c r="ZA592" s="90"/>
      <c r="ZB592" s="90"/>
      <c r="ZC592" s="90"/>
      <c r="ZD592" s="90"/>
      <c r="ZE592" s="90"/>
      <c r="ZF592" s="90"/>
      <c r="ZG592" s="90"/>
      <c r="ZH592" s="90"/>
      <c r="ZI592" s="90"/>
      <c r="ZJ592" s="90"/>
      <c r="ZK592" s="90"/>
      <c r="ZL592" s="90"/>
      <c r="ZM592" s="90"/>
      <c r="ZN592" s="90"/>
      <c r="ZO592" s="90"/>
      <c r="ZP592" s="90"/>
      <c r="ZQ592" s="90"/>
      <c r="ZR592" s="90"/>
      <c r="ZS592" s="90"/>
      <c r="ZT592" s="90"/>
      <c r="ZU592" s="90"/>
      <c r="ZV592" s="90"/>
      <c r="ZW592" s="90"/>
      <c r="ZX592" s="90"/>
      <c r="ZY592" s="90"/>
      <c r="ZZ592" s="90"/>
      <c r="AAA592" s="90"/>
      <c r="AAB592" s="90"/>
      <c r="AAC592" s="90"/>
      <c r="AAD592" s="90"/>
      <c r="AAE592" s="90"/>
      <c r="AAF592" s="90"/>
      <c r="AAG592" s="90"/>
      <c r="AAH592" s="90"/>
      <c r="AAI592" s="90"/>
      <c r="AAJ592" s="90"/>
      <c r="AAK592" s="90"/>
      <c r="AAL592" s="90"/>
      <c r="AAM592" s="90"/>
      <c r="AAN592" s="90"/>
      <c r="AAO592" s="90"/>
      <c r="AAP592" s="90"/>
      <c r="AAQ592" s="90"/>
      <c r="AAR592" s="90"/>
      <c r="AAS592" s="90"/>
      <c r="AAT592" s="90"/>
      <c r="AAU592" s="90"/>
      <c r="AAV592" s="90"/>
      <c r="AAW592" s="90"/>
      <c r="AAX592" s="90"/>
      <c r="AAY592" s="90"/>
      <c r="AAZ592" s="90"/>
      <c r="ABA592" s="90"/>
      <c r="ABB592" s="90"/>
      <c r="ABC592" s="90"/>
      <c r="ABD592" s="90"/>
      <c r="ABE592" s="90"/>
      <c r="ABF592" s="90"/>
      <c r="ABG592" s="90"/>
      <c r="ABH592" s="90"/>
      <c r="ABI592" s="90"/>
      <c r="ABJ592" s="90"/>
      <c r="ABK592" s="90"/>
      <c r="ABL592" s="90"/>
      <c r="ABM592" s="90"/>
      <c r="ABN592" s="90"/>
      <c r="ABO592" s="90"/>
      <c r="ABP592" s="90"/>
      <c r="ABQ592" s="90"/>
      <c r="ABR592" s="90"/>
      <c r="ABS592" s="90"/>
      <c r="ABT592" s="90"/>
      <c r="ABU592" s="90"/>
      <c r="ABV592" s="90"/>
      <c r="ABW592" s="90"/>
      <c r="ABX592" s="90"/>
      <c r="ABY592" s="90"/>
      <c r="ABZ592" s="90"/>
      <c r="ACA592" s="90"/>
      <c r="ACB592" s="90"/>
      <c r="ACC592" s="90"/>
      <c r="ACD592" s="90"/>
      <c r="ACE592" s="90"/>
      <c r="ACF592" s="90"/>
      <c r="ACG592" s="90"/>
      <c r="ACH592" s="90"/>
      <c r="ACI592" s="90"/>
      <c r="ACJ592" s="90"/>
      <c r="ACK592" s="90"/>
      <c r="ACL592" s="90"/>
      <c r="ACM592" s="90"/>
      <c r="ACN592" s="90"/>
      <c r="ACO592" s="90"/>
      <c r="ACP592" s="90"/>
      <c r="ACQ592" s="90"/>
      <c r="ACR592" s="90"/>
      <c r="ACS592" s="90"/>
      <c r="ACT592" s="90"/>
      <c r="ACU592" s="90"/>
      <c r="ACV592" s="90"/>
      <c r="ACW592" s="90"/>
      <c r="ACX592" s="90"/>
      <c r="ACY592" s="90"/>
      <c r="ACZ592" s="90"/>
      <c r="ADA592" s="90"/>
      <c r="ADB592" s="90"/>
      <c r="ADC592" s="90"/>
      <c r="ADD592" s="90"/>
      <c r="ADE592" s="90"/>
      <c r="ADF592" s="90"/>
      <c r="ADG592" s="90"/>
      <c r="ADH592" s="90"/>
      <c r="ADI592" s="90"/>
      <c r="ADJ592" s="90"/>
      <c r="ADK592" s="90"/>
      <c r="ADL592" s="90"/>
      <c r="ADM592" s="90"/>
      <c r="ADN592" s="90"/>
      <c r="ADO592" s="90"/>
      <c r="ADP592" s="90"/>
      <c r="ADQ592" s="90"/>
      <c r="ADR592" s="90"/>
      <c r="ADS592" s="90"/>
      <c r="ADT592" s="90"/>
      <c r="ADU592" s="90"/>
      <c r="ADV592" s="90"/>
      <c r="ADW592" s="90"/>
      <c r="ADX592" s="90"/>
      <c r="ADY592" s="90"/>
      <c r="ADZ592" s="90"/>
      <c r="AEA592" s="90"/>
      <c r="AEB592" s="90"/>
      <c r="AEC592" s="90"/>
      <c r="AED592" s="90"/>
      <c r="AEE592" s="90"/>
      <c r="AEF592" s="90"/>
      <c r="AEG592" s="90"/>
      <c r="AEH592" s="90"/>
      <c r="AEI592" s="90"/>
      <c r="AEJ592" s="90"/>
      <c r="AEK592" s="90"/>
      <c r="AEL592" s="90"/>
      <c r="AEM592" s="90"/>
      <c r="AEN592" s="90"/>
      <c r="AEO592" s="90"/>
      <c r="AEP592" s="90"/>
      <c r="AEQ592" s="90"/>
      <c r="AER592" s="90"/>
      <c r="AES592" s="90"/>
      <c r="AET592" s="90"/>
      <c r="AEU592" s="90"/>
      <c r="AEV592" s="90"/>
      <c r="AEW592" s="90"/>
      <c r="AEX592" s="90"/>
      <c r="AEY592" s="90"/>
      <c r="AEZ592" s="90"/>
      <c r="AFA592" s="90"/>
      <c r="AFB592" s="90"/>
      <c r="AFC592" s="90"/>
      <c r="AFD592" s="90"/>
      <c r="AFE592" s="90"/>
      <c r="AFF592" s="90"/>
      <c r="AFG592" s="90"/>
      <c r="AFH592" s="90"/>
      <c r="AFI592" s="90"/>
      <c r="AFJ592" s="90"/>
      <c r="AFK592" s="90"/>
      <c r="AFL592" s="90"/>
      <c r="AFM592" s="90"/>
      <c r="AFN592" s="90"/>
      <c r="AFO592" s="90"/>
      <c r="AFP592" s="90"/>
      <c r="AFQ592" s="90"/>
      <c r="AFR592" s="90"/>
      <c r="AFS592" s="90"/>
      <c r="AFT592" s="90"/>
      <c r="AFU592" s="90"/>
      <c r="AFV592" s="90"/>
      <c r="AFW592" s="90"/>
      <c r="AFX592" s="90"/>
      <c r="AFY592" s="90"/>
      <c r="AFZ592" s="90"/>
      <c r="AGA592" s="90"/>
      <c r="AGB592" s="90"/>
      <c r="AGC592" s="90"/>
      <c r="AGD592" s="90"/>
      <c r="AGE592" s="90"/>
      <c r="AGF592" s="90"/>
      <c r="AGG592" s="90"/>
      <c r="AGH592" s="90"/>
      <c r="AGI592" s="90"/>
      <c r="AGJ592" s="90"/>
      <c r="AGK592" s="90"/>
      <c r="AGL592" s="90"/>
      <c r="AGM592" s="90"/>
      <c r="AGN592" s="90"/>
      <c r="AGO592" s="90"/>
      <c r="AGP592" s="90"/>
      <c r="AGQ592" s="90"/>
      <c r="AGR592" s="90"/>
      <c r="AGS592" s="90"/>
      <c r="AGT592" s="90"/>
      <c r="AGU592" s="90"/>
      <c r="AGV592" s="90"/>
      <c r="AGW592" s="90"/>
      <c r="AGX592" s="90"/>
      <c r="AGY592" s="90"/>
      <c r="AGZ592" s="90"/>
      <c r="AHA592" s="90"/>
      <c r="AHB592" s="90"/>
      <c r="AHC592" s="90"/>
      <c r="AHD592" s="90"/>
      <c r="AHE592" s="90"/>
      <c r="AHF592" s="90"/>
      <c r="AHG592" s="90"/>
      <c r="AHH592" s="90"/>
      <c r="AHI592" s="90"/>
      <c r="AHJ592" s="90"/>
      <c r="AHK592" s="90"/>
      <c r="AHL592" s="90"/>
      <c r="AHM592" s="90"/>
      <c r="AHN592" s="90"/>
      <c r="AHO592" s="90"/>
      <c r="AHP592" s="90"/>
      <c r="AHQ592" s="90"/>
      <c r="AHR592" s="90"/>
      <c r="AHS592" s="90"/>
      <c r="AHT592" s="90"/>
      <c r="AHU592" s="90"/>
      <c r="AHV592" s="90"/>
      <c r="AHW592" s="90"/>
      <c r="AHX592" s="90"/>
      <c r="AHY592" s="90"/>
      <c r="AHZ592" s="90"/>
      <c r="AIA592" s="90"/>
      <c r="AIB592" s="90"/>
      <c r="AIC592" s="90"/>
      <c r="AID592" s="90"/>
      <c r="AIE592" s="90"/>
      <c r="AIF592" s="90"/>
      <c r="AIG592" s="90"/>
      <c r="AIH592" s="90"/>
      <c r="AII592" s="90"/>
      <c r="AIJ592" s="90"/>
      <c r="AIK592" s="90"/>
      <c r="AIL592" s="90"/>
      <c r="AIM592" s="90"/>
      <c r="AIN592" s="90"/>
      <c r="AIO592" s="90"/>
      <c r="AIP592" s="90"/>
      <c r="AIQ592" s="90"/>
      <c r="AIR592" s="90"/>
      <c r="AIS592" s="90"/>
      <c r="AIT592" s="90"/>
      <c r="AIU592" s="90"/>
      <c r="AIV592" s="90"/>
      <c r="AIW592" s="90"/>
      <c r="AIX592" s="90"/>
      <c r="AIY592" s="90"/>
      <c r="AIZ592" s="90"/>
      <c r="AJA592" s="90"/>
      <c r="AJB592" s="90"/>
      <c r="AJC592" s="90"/>
      <c r="AJD592" s="90"/>
      <c r="AJE592" s="90"/>
      <c r="AJF592" s="90"/>
      <c r="AJG592" s="90"/>
      <c r="AJH592" s="90"/>
      <c r="AJI592" s="90"/>
      <c r="AJJ592" s="90"/>
      <c r="AJK592" s="90"/>
      <c r="AJL592" s="90"/>
      <c r="AJM592" s="90"/>
      <c r="AJN592" s="90"/>
      <c r="AJO592" s="90"/>
      <c r="AJP592" s="90"/>
      <c r="AJQ592" s="90"/>
      <c r="AJR592" s="90"/>
      <c r="AJS592" s="90"/>
      <c r="AJT592" s="90"/>
      <c r="AJU592" s="90"/>
      <c r="AJV592" s="90"/>
      <c r="AJW592" s="90"/>
      <c r="AJX592" s="90"/>
      <c r="AJY592" s="90"/>
      <c r="AJZ592" s="90"/>
      <c r="AKA592" s="90"/>
      <c r="AKB592" s="90"/>
      <c r="AKC592" s="90"/>
      <c r="AKD592" s="90"/>
      <c r="AKE592" s="90"/>
      <c r="AKF592" s="90"/>
      <c r="AKG592" s="90"/>
      <c r="AKH592" s="90"/>
      <c r="AKI592" s="90"/>
      <c r="AKJ592" s="90"/>
      <c r="AKK592" s="90"/>
      <c r="AKL592" s="90"/>
      <c r="AKM592" s="90"/>
      <c r="AKN592" s="90"/>
      <c r="AKO592" s="90"/>
      <c r="AKP592" s="90"/>
      <c r="AKQ592" s="90"/>
      <c r="AKR592" s="90"/>
      <c r="AKS592" s="90"/>
      <c r="AKT592" s="90"/>
      <c r="AKU592" s="90"/>
      <c r="AKV592" s="90"/>
      <c r="AKW592" s="90"/>
      <c r="AKX592" s="90"/>
      <c r="AKY592" s="90"/>
      <c r="AKZ592" s="90"/>
      <c r="ALA592" s="90"/>
      <c r="ALB592" s="90"/>
      <c r="ALC592" s="90"/>
      <c r="ALD592" s="90"/>
      <c r="ALE592" s="90"/>
      <c r="ALF592" s="90"/>
      <c r="ALG592" s="90"/>
      <c r="ALH592" s="90"/>
      <c r="ALI592" s="90"/>
      <c r="ALJ592" s="90"/>
      <c r="ALK592" s="90"/>
      <c r="ALL592" s="90"/>
      <c r="ALM592" s="90"/>
      <c r="ALN592" s="90"/>
      <c r="ALO592" s="90"/>
      <c r="ALP592" s="90"/>
      <c r="ALQ592" s="90"/>
      <c r="ALR592" s="90"/>
      <c r="ALS592" s="90"/>
      <c r="ALT592" s="90"/>
      <c r="ALU592" s="90"/>
      <c r="ALV592" s="90"/>
      <c r="ALW592" s="90"/>
      <c r="ALX592" s="90"/>
      <c r="ALY592" s="90"/>
      <c r="ALZ592" s="90"/>
      <c r="AMA592" s="90"/>
      <c r="AMB592" s="90"/>
      <c r="AMC592" s="90"/>
      <c r="AMD592" s="90"/>
      <c r="AME592" s="90"/>
      <c r="AMF592" s="90"/>
      <c r="AMG592" s="90"/>
      <c r="AMH592" s="90"/>
    </row>
    <row r="593" spans="1:1022" ht="114.75" customHeight="1" x14ac:dyDescent="0.3">
      <c r="A593" s="430">
        <v>163</v>
      </c>
      <c r="B593" s="433" t="s">
        <v>712</v>
      </c>
      <c r="C593" s="367"/>
      <c r="D593" s="433" t="s">
        <v>81</v>
      </c>
      <c r="E593" s="433" t="s">
        <v>82</v>
      </c>
      <c r="F593" s="427"/>
      <c r="G593" s="424"/>
      <c r="H593" s="368"/>
      <c r="I593" s="425"/>
      <c r="J593" s="136" t="s">
        <v>735</v>
      </c>
      <c r="K593" s="137" t="s">
        <v>2541</v>
      </c>
      <c r="L593" s="425"/>
      <c r="M593" s="425"/>
      <c r="N593" s="426"/>
      <c r="O593" s="369"/>
      <c r="P593" s="391"/>
      <c r="Q593" s="385"/>
      <c r="R593" s="393"/>
      <c r="S593" s="394"/>
      <c r="T593" s="385"/>
      <c r="U593" s="386"/>
      <c r="V593" s="136" t="s">
        <v>112</v>
      </c>
      <c r="W593" s="116" t="s">
        <v>2542</v>
      </c>
      <c r="X593" s="117" t="s">
        <v>2543</v>
      </c>
      <c r="Y593" s="118" t="s">
        <v>94</v>
      </c>
      <c r="Z593" s="119" t="s">
        <v>95</v>
      </c>
      <c r="AA593" s="120" t="str">
        <f t="shared" si="774"/>
        <v>Probabilidad</v>
      </c>
      <c r="AB593" s="121" t="s">
        <v>727</v>
      </c>
      <c r="AC593" s="121" t="s">
        <v>728</v>
      </c>
      <c r="AD593" s="122" t="str">
        <f t="shared" si="772"/>
        <v>40%</v>
      </c>
      <c r="AE593" s="121" t="s">
        <v>729</v>
      </c>
      <c r="AF593" s="121" t="s">
        <v>809</v>
      </c>
      <c r="AG593" s="121" t="s">
        <v>731</v>
      </c>
      <c r="AH593" s="123">
        <f>IFERROR(IF(AND(AA592="Probabilidad",AA593="Probabilidad"),(AI592-(+AI592*AD593)),IF(AND(AA593="Probabilidad",AA592="Impacto"),(AI592-(+AI592*AD593)),IF(AA593="Impacto",AI592,""))),"")</f>
        <v>0.14399999999999999</v>
      </c>
      <c r="AI593" s="122">
        <f t="shared" si="773"/>
        <v>0.14399999999999999</v>
      </c>
      <c r="AJ593" s="387"/>
      <c r="AK593" s="388"/>
      <c r="AL593" s="124">
        <f t="shared" ref="AL593:AL640" si="818">IFERROR(IF(AND(AA592="Impacto",AA593="Impacto"),(AL592-(+AL592*AD593)),IF(AND(AA593="Impacto",AA592="Probabilidad"),(AL592-(+AL592*AD593)),IF(AA593="Probabilidad",AL592,""))),"")</f>
        <v>0.2</v>
      </c>
      <c r="AM593" s="389"/>
      <c r="AN593" s="388"/>
      <c r="AO593" s="384"/>
      <c r="AP593" s="367"/>
      <c r="AQ593" s="120" t="s">
        <v>118</v>
      </c>
      <c r="AR593" s="134" t="s">
        <v>94</v>
      </c>
      <c r="AS593" s="134" t="s">
        <v>94</v>
      </c>
      <c r="AT593" s="134" t="s">
        <v>94</v>
      </c>
      <c r="AU593" s="134" t="s">
        <v>94</v>
      </c>
      <c r="AV593" s="371"/>
      <c r="AW593" s="142" t="s">
        <v>112</v>
      </c>
      <c r="AX593" s="253" t="s">
        <v>2866</v>
      </c>
      <c r="AY593" s="271" t="s">
        <v>3076</v>
      </c>
      <c r="AZ593" s="271" t="s">
        <v>3077</v>
      </c>
      <c r="BA593" s="143" t="s">
        <v>118</v>
      </c>
      <c r="BB593" s="258"/>
      <c r="BC593" s="258" t="s">
        <v>94</v>
      </c>
      <c r="BD593" s="258" t="s">
        <v>94</v>
      </c>
      <c r="BE593" s="448"/>
      <c r="BF593" s="373"/>
      <c r="BG593" s="373"/>
      <c r="BH593" s="131"/>
    </row>
    <row r="594" spans="1:1022" ht="101.25" customHeight="1" x14ac:dyDescent="0.3">
      <c r="A594" s="430">
        <v>163</v>
      </c>
      <c r="B594" s="433" t="s">
        <v>712</v>
      </c>
      <c r="C594" s="367"/>
      <c r="D594" s="433" t="s">
        <v>81</v>
      </c>
      <c r="E594" s="433" t="s">
        <v>82</v>
      </c>
      <c r="F594" s="427"/>
      <c r="G594" s="424"/>
      <c r="H594" s="368"/>
      <c r="I594" s="425"/>
      <c r="J594" s="136" t="s">
        <v>741</v>
      </c>
      <c r="K594" s="137" t="s">
        <v>1798</v>
      </c>
      <c r="L594" s="425"/>
      <c r="M594" s="425"/>
      <c r="N594" s="426"/>
      <c r="O594" s="369"/>
      <c r="P594" s="391"/>
      <c r="Q594" s="385"/>
      <c r="R594" s="393"/>
      <c r="S594" s="394"/>
      <c r="T594" s="385"/>
      <c r="U594" s="386"/>
      <c r="V594" s="136" t="s">
        <v>124</v>
      </c>
      <c r="W594" s="116" t="s">
        <v>2544</v>
      </c>
      <c r="X594" s="117" t="s">
        <v>2545</v>
      </c>
      <c r="Y594" s="118" t="s">
        <v>2546</v>
      </c>
      <c r="Z594" s="119" t="s">
        <v>95</v>
      </c>
      <c r="AA594" s="120" t="str">
        <f t="shared" si="774"/>
        <v>Probabilidad</v>
      </c>
      <c r="AB594" s="121" t="s">
        <v>740</v>
      </c>
      <c r="AC594" s="121" t="s">
        <v>728</v>
      </c>
      <c r="AD594" s="122" t="str">
        <f t="shared" si="772"/>
        <v>30%</v>
      </c>
      <c r="AE594" s="121" t="s">
        <v>729</v>
      </c>
      <c r="AF594" s="121" t="s">
        <v>730</v>
      </c>
      <c r="AG594" s="121" t="s">
        <v>731</v>
      </c>
      <c r="AH594" s="123">
        <f t="shared" ref="AH594:AH598" si="819">IFERROR(IF(AND(AA593="Probabilidad",AA594="Probabilidad"),(AI593-(+AI593*AD594)),IF(AND(AA594="Probabilidad",AA593="Impacto"),(AI593-(+AI593*AD594)),IF(AA594="Impacto",AI593,""))),"")</f>
        <v>0.1008</v>
      </c>
      <c r="AI594" s="122">
        <f t="shared" si="773"/>
        <v>0.1008</v>
      </c>
      <c r="AJ594" s="387"/>
      <c r="AK594" s="388"/>
      <c r="AL594" s="124">
        <f t="shared" si="818"/>
        <v>0.2</v>
      </c>
      <c r="AM594" s="389"/>
      <c r="AN594" s="388"/>
      <c r="AO594" s="384"/>
      <c r="AP594" s="367"/>
      <c r="AQ594" s="120" t="s">
        <v>128</v>
      </c>
      <c r="AR594" s="134" t="s">
        <v>94</v>
      </c>
      <c r="AS594" s="134" t="s">
        <v>94</v>
      </c>
      <c r="AT594" s="134" t="s">
        <v>94</v>
      </c>
      <c r="AU594" s="134" t="s">
        <v>94</v>
      </c>
      <c r="AV594" s="371"/>
      <c r="AW594" s="142" t="s">
        <v>124</v>
      </c>
      <c r="AX594" s="253" t="s">
        <v>2866</v>
      </c>
      <c r="AY594" s="271" t="s">
        <v>3078</v>
      </c>
      <c r="AZ594" s="271" t="s">
        <v>3075</v>
      </c>
      <c r="BA594" s="143" t="s">
        <v>128</v>
      </c>
      <c r="BB594" s="258"/>
      <c r="BC594" s="258" t="s">
        <v>94</v>
      </c>
      <c r="BD594" s="258" t="s">
        <v>94</v>
      </c>
      <c r="BE594" s="448"/>
      <c r="BF594" s="373"/>
      <c r="BG594" s="373"/>
      <c r="BH594" s="131"/>
    </row>
    <row r="595" spans="1:1022" ht="102" customHeight="1" x14ac:dyDescent="0.3">
      <c r="A595" s="430">
        <v>163</v>
      </c>
      <c r="B595" s="433" t="s">
        <v>712</v>
      </c>
      <c r="C595" s="367"/>
      <c r="D595" s="433" t="s">
        <v>81</v>
      </c>
      <c r="E595" s="433" t="s">
        <v>82</v>
      </c>
      <c r="F595" s="427"/>
      <c r="G595" s="424"/>
      <c r="H595" s="368"/>
      <c r="I595" s="425"/>
      <c r="J595" s="136" t="s">
        <v>749</v>
      </c>
      <c r="K595" s="137" t="s">
        <v>2547</v>
      </c>
      <c r="L595" s="425"/>
      <c r="M595" s="425"/>
      <c r="N595" s="426"/>
      <c r="O595" s="369"/>
      <c r="P595" s="391"/>
      <c r="Q595" s="385"/>
      <c r="R595" s="393"/>
      <c r="S595" s="394"/>
      <c r="T595" s="385"/>
      <c r="U595" s="386"/>
      <c r="V595" s="136" t="s">
        <v>131</v>
      </c>
      <c r="W595" s="116" t="s">
        <v>2548</v>
      </c>
      <c r="X595" s="117" t="s">
        <v>2549</v>
      </c>
      <c r="Y595" s="118" t="s">
        <v>2550</v>
      </c>
      <c r="Z595" s="119" t="s">
        <v>95</v>
      </c>
      <c r="AA595" s="120" t="str">
        <f t="shared" si="774"/>
        <v>Probabilidad</v>
      </c>
      <c r="AB595" s="121" t="s">
        <v>727</v>
      </c>
      <c r="AC595" s="121" t="s">
        <v>728</v>
      </c>
      <c r="AD595" s="122" t="str">
        <f t="shared" si="772"/>
        <v>40%</v>
      </c>
      <c r="AE595" s="121" t="s">
        <v>729</v>
      </c>
      <c r="AF595" s="121" t="s">
        <v>730</v>
      </c>
      <c r="AG595" s="121" t="s">
        <v>731</v>
      </c>
      <c r="AH595" s="123">
        <f t="shared" si="819"/>
        <v>6.0479999999999999E-2</v>
      </c>
      <c r="AI595" s="122">
        <f t="shared" si="773"/>
        <v>6.0479999999999999E-2</v>
      </c>
      <c r="AJ595" s="387"/>
      <c r="AK595" s="388"/>
      <c r="AL595" s="124">
        <f t="shared" si="818"/>
        <v>0.2</v>
      </c>
      <c r="AM595" s="389"/>
      <c r="AN595" s="388"/>
      <c r="AO595" s="384"/>
      <c r="AP595" s="367"/>
      <c r="AQ595" s="120" t="s">
        <v>136</v>
      </c>
      <c r="AR595" s="134" t="s">
        <v>94</v>
      </c>
      <c r="AS595" s="134" t="s">
        <v>94</v>
      </c>
      <c r="AT595" s="134" t="s">
        <v>94</v>
      </c>
      <c r="AU595" s="134" t="s">
        <v>94</v>
      </c>
      <c r="AV595" s="371"/>
      <c r="AW595" s="142" t="s">
        <v>131</v>
      </c>
      <c r="AX595" s="253" t="s">
        <v>2866</v>
      </c>
      <c r="AY595" s="271" t="s">
        <v>3079</v>
      </c>
      <c r="AZ595" s="271" t="s">
        <v>3080</v>
      </c>
      <c r="BA595" s="143" t="s">
        <v>136</v>
      </c>
      <c r="BB595" s="258"/>
      <c r="BC595" s="258" t="s">
        <v>94</v>
      </c>
      <c r="BD595" s="258" t="s">
        <v>94</v>
      </c>
      <c r="BE595" s="448"/>
      <c r="BF595" s="373"/>
      <c r="BG595" s="373"/>
      <c r="BH595" s="131"/>
    </row>
    <row r="596" spans="1:1022" ht="18.95" customHeight="1" x14ac:dyDescent="0.3">
      <c r="A596" s="430">
        <v>163</v>
      </c>
      <c r="B596" s="433" t="s">
        <v>712</v>
      </c>
      <c r="C596" s="367"/>
      <c r="D596" s="433" t="s">
        <v>81</v>
      </c>
      <c r="E596" s="433" t="s">
        <v>82</v>
      </c>
      <c r="F596" s="427"/>
      <c r="G596" s="424"/>
      <c r="H596" s="368"/>
      <c r="I596" s="425"/>
      <c r="J596" s="136" t="s">
        <v>756</v>
      </c>
      <c r="K596" s="137"/>
      <c r="L596" s="425"/>
      <c r="M596" s="425"/>
      <c r="N596" s="426"/>
      <c r="O596" s="369"/>
      <c r="P596" s="391"/>
      <c r="Q596" s="385"/>
      <c r="R596" s="393"/>
      <c r="S596" s="394"/>
      <c r="T596" s="385"/>
      <c r="U596" s="386"/>
      <c r="V596" s="136" t="s">
        <v>139</v>
      </c>
      <c r="W596" s="116"/>
      <c r="X596" s="117"/>
      <c r="Y596" s="118"/>
      <c r="Z596" s="116"/>
      <c r="AA596" s="120" t="str">
        <f t="shared" si="774"/>
        <v/>
      </c>
      <c r="AB596" s="121"/>
      <c r="AC596" s="121"/>
      <c r="AD596" s="122" t="str">
        <f t="shared" si="772"/>
        <v/>
      </c>
      <c r="AE596" s="121"/>
      <c r="AF596" s="121"/>
      <c r="AG596" s="121"/>
      <c r="AH596" s="123" t="str">
        <f t="shared" si="819"/>
        <v/>
      </c>
      <c r="AI596" s="122" t="str">
        <f t="shared" si="773"/>
        <v/>
      </c>
      <c r="AJ596" s="387"/>
      <c r="AK596" s="388"/>
      <c r="AL596" s="124" t="str">
        <f t="shared" si="818"/>
        <v/>
      </c>
      <c r="AM596" s="389"/>
      <c r="AN596" s="388"/>
      <c r="AO596" s="384"/>
      <c r="AP596" s="367"/>
      <c r="AQ596" s="120" t="s">
        <v>145</v>
      </c>
      <c r="AR596" s="119"/>
      <c r="AS596" s="119"/>
      <c r="AT596" s="126"/>
      <c r="AU596" s="119"/>
      <c r="AV596" s="371"/>
      <c r="AW596" s="142" t="s">
        <v>139</v>
      </c>
      <c r="AX596" s="128"/>
      <c r="AY596" s="129"/>
      <c r="AZ596" s="130"/>
      <c r="BA596" s="143" t="s">
        <v>145</v>
      </c>
      <c r="BB596" s="128"/>
      <c r="BC596" s="128"/>
      <c r="BD596" s="128"/>
      <c r="BE596" s="448"/>
      <c r="BF596" s="373"/>
      <c r="BG596" s="373"/>
      <c r="BH596" s="131"/>
    </row>
    <row r="597" spans="1:1022" ht="18.95" customHeight="1" x14ac:dyDescent="0.3">
      <c r="A597" s="430">
        <v>163</v>
      </c>
      <c r="B597" s="433" t="s">
        <v>712</v>
      </c>
      <c r="C597" s="367"/>
      <c r="D597" s="433" t="s">
        <v>81</v>
      </c>
      <c r="E597" s="433" t="s">
        <v>82</v>
      </c>
      <c r="F597" s="427"/>
      <c r="G597" s="424"/>
      <c r="H597" s="368"/>
      <c r="I597" s="425"/>
      <c r="J597" s="136" t="s">
        <v>757</v>
      </c>
      <c r="K597" s="137"/>
      <c r="L597" s="425"/>
      <c r="M597" s="425"/>
      <c r="N597" s="426"/>
      <c r="O597" s="369"/>
      <c r="P597" s="391"/>
      <c r="Q597" s="385"/>
      <c r="R597" s="393"/>
      <c r="S597" s="394"/>
      <c r="T597" s="385"/>
      <c r="U597" s="386"/>
      <c r="V597" s="136" t="s">
        <v>150</v>
      </c>
      <c r="W597" s="116"/>
      <c r="X597" s="117"/>
      <c r="Y597" s="118"/>
      <c r="Z597" s="116"/>
      <c r="AA597" s="120" t="str">
        <f t="shared" si="774"/>
        <v/>
      </c>
      <c r="AB597" s="121"/>
      <c r="AC597" s="121"/>
      <c r="AD597" s="122" t="str">
        <f t="shared" si="772"/>
        <v/>
      </c>
      <c r="AE597" s="121"/>
      <c r="AF597" s="121"/>
      <c r="AG597" s="121"/>
      <c r="AH597" s="123" t="str">
        <f t="shared" si="819"/>
        <v/>
      </c>
      <c r="AI597" s="122" t="str">
        <f t="shared" si="773"/>
        <v/>
      </c>
      <c r="AJ597" s="387"/>
      <c r="AK597" s="388"/>
      <c r="AL597" s="124" t="str">
        <f t="shared" si="818"/>
        <v/>
      </c>
      <c r="AM597" s="389"/>
      <c r="AN597" s="388"/>
      <c r="AO597" s="384"/>
      <c r="AP597" s="367"/>
      <c r="AQ597" s="120" t="s">
        <v>155</v>
      </c>
      <c r="AR597" s="119"/>
      <c r="AS597" s="119"/>
      <c r="AT597" s="126"/>
      <c r="AU597" s="119"/>
      <c r="AV597" s="371"/>
      <c r="AW597" s="142" t="s">
        <v>150</v>
      </c>
      <c r="AX597" s="128"/>
      <c r="AY597" s="129"/>
      <c r="AZ597" s="130"/>
      <c r="BA597" s="143" t="s">
        <v>155</v>
      </c>
      <c r="BB597" s="128"/>
      <c r="BC597" s="128"/>
      <c r="BD597" s="128"/>
      <c r="BE597" s="448"/>
      <c r="BF597" s="373"/>
      <c r="BG597" s="373"/>
      <c r="BH597" s="131"/>
    </row>
    <row r="598" spans="1:1022" ht="23.1" customHeight="1" x14ac:dyDescent="0.3">
      <c r="A598" s="431">
        <v>163</v>
      </c>
      <c r="B598" s="434" t="s">
        <v>712</v>
      </c>
      <c r="C598" s="367"/>
      <c r="D598" s="434" t="s">
        <v>81</v>
      </c>
      <c r="E598" s="434" t="s">
        <v>82</v>
      </c>
      <c r="F598" s="427"/>
      <c r="G598" s="424"/>
      <c r="H598" s="368"/>
      <c r="I598" s="425"/>
      <c r="J598" s="136" t="s">
        <v>758</v>
      </c>
      <c r="K598" s="137"/>
      <c r="L598" s="425"/>
      <c r="M598" s="425"/>
      <c r="N598" s="426"/>
      <c r="O598" s="369"/>
      <c r="P598" s="392"/>
      <c r="Q598" s="385"/>
      <c r="R598" s="393"/>
      <c r="S598" s="394"/>
      <c r="T598" s="385"/>
      <c r="U598" s="386"/>
      <c r="V598" s="136" t="s">
        <v>161</v>
      </c>
      <c r="W598" s="116"/>
      <c r="X598" s="117"/>
      <c r="Y598" s="118"/>
      <c r="Z598" s="116"/>
      <c r="AA598" s="120" t="str">
        <f t="shared" si="774"/>
        <v/>
      </c>
      <c r="AB598" s="121"/>
      <c r="AC598" s="121"/>
      <c r="AD598" s="122" t="str">
        <f t="shared" si="772"/>
        <v/>
      </c>
      <c r="AE598" s="121"/>
      <c r="AF598" s="121"/>
      <c r="AG598" s="121"/>
      <c r="AH598" s="123" t="str">
        <f t="shared" si="819"/>
        <v/>
      </c>
      <c r="AI598" s="122" t="str">
        <f t="shared" si="773"/>
        <v/>
      </c>
      <c r="AJ598" s="387"/>
      <c r="AK598" s="388"/>
      <c r="AL598" s="124" t="str">
        <f t="shared" si="818"/>
        <v/>
      </c>
      <c r="AM598" s="389"/>
      <c r="AN598" s="388"/>
      <c r="AO598" s="384"/>
      <c r="AP598" s="367"/>
      <c r="AQ598" s="120" t="s">
        <v>162</v>
      </c>
      <c r="AR598" s="119"/>
      <c r="AS598" s="119"/>
      <c r="AT598" s="126"/>
      <c r="AU598" s="119"/>
      <c r="AV598" s="372"/>
      <c r="AW598" s="142" t="s">
        <v>161</v>
      </c>
      <c r="AX598" s="128"/>
      <c r="AY598" s="129"/>
      <c r="AZ598" s="130"/>
      <c r="BA598" s="143" t="s">
        <v>162</v>
      </c>
      <c r="BB598" s="128"/>
      <c r="BC598" s="128"/>
      <c r="BD598" s="128"/>
      <c r="BE598" s="449"/>
      <c r="BF598" s="373"/>
      <c r="BG598" s="373"/>
      <c r="BH598" s="131"/>
    </row>
    <row r="599" spans="1:1022" s="144" customFormat="1" ht="100.5" customHeight="1" x14ac:dyDescent="0.25">
      <c r="A599" s="429">
        <v>164</v>
      </c>
      <c r="B599" s="432" t="s">
        <v>712</v>
      </c>
      <c r="C599" s="367" t="s">
        <v>1763</v>
      </c>
      <c r="D599" s="432" t="s">
        <v>81</v>
      </c>
      <c r="E599" s="432" t="s">
        <v>82</v>
      </c>
      <c r="F599" s="427" t="s">
        <v>83</v>
      </c>
      <c r="G599" s="424" t="s">
        <v>2551</v>
      </c>
      <c r="H599" s="368" t="str">
        <f>IF(B599="Seguridad_Información","Posibilidad de "&amp;C599&amp;"con "&amp;M599&amp;" "&amp;"por"&amp;" "&amp;I599&amp;" "&amp;"debido a"&amp;" "&amp;L599,"Posibilidad de"&amp;" "&amp;M599&amp;" "&amp;"por"&amp;" "&amp;I599&amp;" debido a"&amp;" "&amp;L599)</f>
        <v>Posibilidad de Afectación Económica y Reputacional por inconsistencias en la atención, trámite y gestión  de las investigaciones disciplinarias debido a falta de ejecución, seguimiento y control del procedimiento</v>
      </c>
      <c r="I599" s="425" t="s">
        <v>2552</v>
      </c>
      <c r="J599" s="136" t="s">
        <v>717</v>
      </c>
      <c r="K599" s="137" t="s">
        <v>2553</v>
      </c>
      <c r="L599" s="425" t="s">
        <v>2554</v>
      </c>
      <c r="M599" s="425" t="s">
        <v>763</v>
      </c>
      <c r="N599" s="426" t="s">
        <v>2555</v>
      </c>
      <c r="O599" s="369" t="s">
        <v>722</v>
      </c>
      <c r="P599" s="390" t="str">
        <f>IF(OR($O599=[3]Tabla_Probabilidad!$D$30,$O599=[3]Tabla_Probabilidad!$D$32,$O599=[3]Tabla_Probabilidad!$J$32),"Muy Baja",IF(OR($O599=[3]Tabla_Probabilidad!$E$30,$O599=[3]Tabla_Probabilidad!$E$32,$O599=[3]Tabla_Probabilidad!$K$32),"Baja",IF(OR($O599=[3]Tabla_Probabilidad!$F$30,$O599=[3]Tabla_Probabilidad!$F$32,$O599=[3]Tabla_Probabilidad!$L$32),"Media",IF(OR($O599=[3]Tabla_Probabilidad!$G$30,$O599=[3]Tabla_Probabilidad!$G$32,$O599=[3]Tabla_Probabilidad!$M$32),"Alta",IF(OR($O599=[3]Tabla_Probabilidad!$H$30,$O599=[3]Tabla_Probabilidad!$H$32,$O599=[3]Tabla_Probabilidad!$N$32),"Muy Alta","")))))</f>
        <v>Media</v>
      </c>
      <c r="Q599" s="385">
        <f t="shared" ref="Q599" si="820">IF(P599="","",IF(P599="Muy Baja",0.2,IF(P599="Baja",0.4,IF(P599="Media",0.6,IF(P599="Alta",0.8,IF(P599="Muy Alta",1,))))))</f>
        <v>0.6</v>
      </c>
      <c r="R599" s="393" t="s">
        <v>849</v>
      </c>
      <c r="S599" s="394" t="str">
        <f>IF(OR($R599=[3]Tabla_Impacto!$D$24,$R599=[3]Tabla_Impacto!$D$27,$R599=[3]Tabla_Impacto!$J$24,$R599=[3]Tabla_Impacto!$P$26,$R599=[3]Tabla_Impacto!$V$26,$R599=[3]Tabla_Impacto!$AB$26),"Leve",IF(OR($R599=[3]Tabla_Impacto!$E$24,$R599=[3]Tabla_Impacto!$E$27,$R599=[3]Tabla_Impacto!$K$24,$R599=[3]Tabla_Impacto!$Q$26,$R599=[3]Tabla_Impacto!$W$26,$R599=[3]Tabla_Impacto!$AC$26),"Menor",IF(OR($R599=[3]Tabla_Impacto!$F$24,$R599=[3]Tabla_Impacto!$F$27,$R599=[3]Tabla_Impacto!$L$24,$R599=[3]Tabla_Impacto!$R$26,$R599=[3]Tabla_Impacto!$X$26,$R599=[3]Tabla_Impacto!$AD$26),"Moderado",IF(OR($R599=[3]Tabla_Impacto!$G$24,$R599=[3]Tabla_Impacto!$G$27,$R599=[3]Tabla_Impacto!$M$24,$R599=[3]Tabla_Impacto!$S$26,$R599=[3]Tabla_Impacto!$Y$26,$R599=[3]Tabla_Impacto!$AE$26),"Mayor",IF(OR($R599=[3]Tabla_Impacto!$H$24,$R599=[3]Tabla_Impacto!$H$27,$R599=[3]Tabla_Impacto!$N$24,$R599=[3]Tabla_Impacto!$T$26,$R599=[3]Tabla_Impacto!$Z$26,$R599=[3]Tabla_Impacto!$AF$26),"Catastrófico","")))))</f>
        <v>Menor</v>
      </c>
      <c r="T599" s="385">
        <f t="shared" ref="T599" si="821">IF(S599="","",IF(S599="Leve",0.2,IF(S599="Menor",0.4,IF(S599="Moderado",0.6,IF(S599="Mayor",0.8,IF(S599="Catastrófico",1,))))))</f>
        <v>0.4</v>
      </c>
      <c r="U599" s="403" t="str">
        <f t="shared" ref="U599" si="822">IF(OR(AND(P599="Muy Baja",S599="Leve"),AND(P599="Muy Baja",S599="Menor"),AND(P599="Baja",S599="Leve")),"Bajo",IF(OR(AND(P599="Muy baja",S599="Moderado"),AND(P599="Baja",S599="Menor"),AND(P599="Baja",S599="Moderado"),AND(P599="Media",S599="Leve"),AND(P599="Media",S599="Menor"),AND(P599="Media",S599="Moderado"),AND(P599="Alta",S599="Leve"),AND(P599="Alta",S599="Menor")),"Moderado",IF(OR(AND(P599="Muy Baja",S599="Mayor"),AND(P599="Baja",S599="Mayor"),AND(P599="Media",S599="Mayor"),AND(P599="Alta",S599="Moderado"),AND(P599="Alta",S599="Mayor"),AND(P599="Muy Alta",S599="Leve"),AND(P599="Muy Alta",S599="Menor"),AND(P599="Muy Alta",S599="Moderado"),AND(P599="Muy Alta",S599="Mayor")),"Alto",IF(OR(AND(P599="Muy Baja",S599="Catastrófico"),AND(P599="Baja",S599="Catastrófico"),AND(P599="Media",S599="Catastrófico"),AND(P599="Alta",S599="Catastrófico"),AND(P599="Muy Alta",S599="Catastrófico")),"Extremo",""))))</f>
        <v>Moderado</v>
      </c>
      <c r="V599" s="136" t="s">
        <v>91</v>
      </c>
      <c r="W599" s="116" t="s">
        <v>2556</v>
      </c>
      <c r="X599" s="117" t="s">
        <v>2557</v>
      </c>
      <c r="Y599" s="118" t="s">
        <v>2558</v>
      </c>
      <c r="Z599" s="119" t="s">
        <v>95</v>
      </c>
      <c r="AA599" s="120" t="str">
        <f t="shared" si="774"/>
        <v>Probabilidad</v>
      </c>
      <c r="AB599" s="121" t="s">
        <v>727</v>
      </c>
      <c r="AC599" s="121" t="s">
        <v>728</v>
      </c>
      <c r="AD599" s="122" t="str">
        <f t="shared" si="772"/>
        <v>40%</v>
      </c>
      <c r="AE599" s="121" t="s">
        <v>729</v>
      </c>
      <c r="AF599" s="121" t="s">
        <v>730</v>
      </c>
      <c r="AG599" s="121" t="s">
        <v>731</v>
      </c>
      <c r="AH599" s="123">
        <f>IFERROR(IF(AA599="Probabilidad",(Q599-(+Q599*AD599)),IF(AA599="Impacto",Q599,"")),"")</f>
        <v>0.36</v>
      </c>
      <c r="AI599" s="122">
        <f t="shared" si="773"/>
        <v>0.36</v>
      </c>
      <c r="AJ599" s="387" t="str">
        <f t="shared" ref="AJ599" si="823">IFERROR(IF(AK599="","",IF(AK599&lt;=0.2,"Muy Baja",IF(AK599&lt;=0.4,"Baja",IF(AK599&lt;=0.6,"Media",IF(AK599&lt;=0.8,"Alta","Muy Alta"))))),"")</f>
        <v>Muy Baja</v>
      </c>
      <c r="AK599" s="388">
        <f t="shared" ref="AK599" si="824">IFERROR(LOOKUP(MAX(AI599:AI605)+1,(AI599:AI605)),"")</f>
        <v>7.4088000000000001E-2</v>
      </c>
      <c r="AL599" s="124">
        <f>IFERROR(IF(AA599="Impacto",(T599-(+T599*AD599)),IF(AA599="Probabilidad",T599,"")),"")</f>
        <v>0.4</v>
      </c>
      <c r="AM599" s="389" t="str">
        <f t="shared" ref="AM599" si="825">IFERROR(IF(AN599="","",IF(AN599&lt;=0.2,"Leve",IF(AN599&lt;=0.4,"Menor",IF(AN599&lt;=0.6,"Moderado",IF(AN599&lt;=0.8,"Mayor","Catastrófico"))))),"")</f>
        <v>Menor</v>
      </c>
      <c r="AN599" s="388">
        <f t="shared" ref="AN599" si="826">IFERROR(LOOKUP(MAX(AL599:AL605)+1,(AL599:AL605)),"")</f>
        <v>0.4</v>
      </c>
      <c r="AO599" s="384" t="str">
        <f t="shared" ref="AO599" si="827">IFERROR(IF(OR(AND(AJ599="Muy Baja",AM599="Leve"),AND(AJ599="Muy Baja",AM599="Menor"),AND(AJ599="Baja",AM599="Leve")),"Bajo",IF(OR(AND(AJ599="Muy baja",AM599="Moderado"),AND(AJ599="Baja",AM599="Menor"),AND(AJ599="Baja",AM599="Moderado"),AND(AJ599="Media",AM599="Leve"),AND(AJ599="Media",AM599="Menor"),AND(AJ599="Media",AM599="Moderado"),AND(AJ599="Alta",AM599="Leve"),AND(AJ599="Alta",AM599="Menor")),"Moderado",IF(OR(AND(AJ599="Muy Baja",AM599="Mayor"),AND(AJ599="Baja",AM599="Mayor"),AND(AJ599="Media",AM599="Mayor"),AND(AJ599="Alta",AM599="Moderado"),AND(AJ599="Alta",AM599="Mayor"),AND(AJ599="Muy Alta",AM599="Leve"),AND(AJ599="Muy Alta",AM599="Menor"),AND(AJ599="Muy Alta",AM599="Moderado"),AND(AJ599="Muy Alta",AM599="Mayor")),"Alto",IF(OR(AND(AJ599="Muy Baja",AM599="Catastrófico"),AND(AJ599="Baja",AM599="Catastrófico"),AND(AJ599="Media",AM599="Catastrófico"),AND(AJ599="Alta",AM599="Catastrófico"),AND(AJ599="Muy Alta",AM599="Catastrófico")),"Extremo","")))),"")</f>
        <v>Bajo</v>
      </c>
      <c r="AP599" s="367" t="s">
        <v>821</v>
      </c>
      <c r="AQ599" s="120" t="s">
        <v>105</v>
      </c>
      <c r="AR599" s="134" t="s">
        <v>94</v>
      </c>
      <c r="AS599" s="134" t="s">
        <v>94</v>
      </c>
      <c r="AT599" s="134" t="s">
        <v>94</v>
      </c>
      <c r="AU599" s="134" t="s">
        <v>94</v>
      </c>
      <c r="AV599" s="370" t="s">
        <v>2559</v>
      </c>
      <c r="AW599" s="142" t="s">
        <v>91</v>
      </c>
      <c r="AX599" s="253" t="s">
        <v>2989</v>
      </c>
      <c r="AY599" s="293" t="s">
        <v>3081</v>
      </c>
      <c r="AZ599" s="272" t="s">
        <v>3082</v>
      </c>
      <c r="BA599" s="143" t="s">
        <v>105</v>
      </c>
      <c r="BB599" s="258"/>
      <c r="BC599" s="258" t="s">
        <v>94</v>
      </c>
      <c r="BD599" s="258" t="s">
        <v>94</v>
      </c>
      <c r="BE599" s="373" t="s">
        <v>2891</v>
      </c>
      <c r="BF599" s="494" t="s">
        <v>3263</v>
      </c>
      <c r="BG599" s="373" t="s">
        <v>3251</v>
      </c>
      <c r="BH599" s="131"/>
      <c r="BI599" s="90"/>
      <c r="BJ599" s="90"/>
      <c r="BK599" s="90"/>
      <c r="BL599" s="90"/>
      <c r="BM599" s="90"/>
      <c r="BN599" s="90"/>
      <c r="BO599" s="90"/>
      <c r="BP599" s="90"/>
      <c r="BQ599" s="90"/>
      <c r="BR599" s="90"/>
      <c r="BS599" s="90"/>
      <c r="BT599" s="90"/>
      <c r="BU599" s="90"/>
      <c r="BV599" s="90"/>
      <c r="BW599" s="90"/>
      <c r="BX599" s="90"/>
      <c r="BY599" s="90"/>
      <c r="BZ599" s="90"/>
      <c r="CA599" s="90"/>
      <c r="CB599" s="90"/>
      <c r="CC599" s="90"/>
      <c r="CD599" s="90"/>
      <c r="CE599" s="90"/>
      <c r="CF599" s="90"/>
      <c r="CG599" s="90"/>
      <c r="CH599" s="90"/>
      <c r="CI599" s="90"/>
      <c r="CJ599" s="90"/>
      <c r="CK599" s="90"/>
      <c r="CL599" s="90"/>
      <c r="CM599" s="90"/>
      <c r="CN599" s="90"/>
      <c r="CO599" s="90"/>
      <c r="CP599" s="90"/>
      <c r="CQ599" s="90"/>
      <c r="CR599" s="90"/>
      <c r="CS599" s="90"/>
      <c r="CT599" s="90"/>
      <c r="CU599" s="90"/>
      <c r="CV599" s="90"/>
      <c r="CW599" s="90"/>
      <c r="CX599" s="90"/>
      <c r="CY599" s="90"/>
      <c r="CZ599" s="90"/>
      <c r="DA599" s="90"/>
      <c r="DB599" s="90"/>
      <c r="DC599" s="90"/>
      <c r="DD599" s="90"/>
      <c r="DE599" s="90"/>
      <c r="DF599" s="90"/>
      <c r="DG599" s="90"/>
      <c r="DH599" s="90"/>
      <c r="DI599" s="90"/>
      <c r="DJ599" s="90"/>
      <c r="DK599" s="90"/>
      <c r="DL599" s="90"/>
      <c r="DM599" s="90"/>
      <c r="DN599" s="90"/>
      <c r="DO599" s="90"/>
      <c r="DP599" s="90"/>
      <c r="DQ599" s="90"/>
      <c r="DR599" s="90"/>
      <c r="DS599" s="90"/>
      <c r="DT599" s="90"/>
      <c r="DU599" s="90"/>
      <c r="DV599" s="90"/>
      <c r="DW599" s="90"/>
      <c r="DX599" s="90"/>
      <c r="DY599" s="90"/>
      <c r="DZ599" s="90"/>
      <c r="EA599" s="90"/>
      <c r="EB599" s="90"/>
      <c r="EC599" s="90"/>
      <c r="ED599" s="90"/>
      <c r="EE599" s="90"/>
      <c r="EF599" s="90"/>
      <c r="EG599" s="90"/>
      <c r="EH599" s="90"/>
      <c r="EI599" s="90"/>
      <c r="EJ599" s="90"/>
      <c r="EK599" s="90"/>
      <c r="EL599" s="90"/>
      <c r="EM599" s="90"/>
      <c r="EN599" s="90"/>
      <c r="EO599" s="90"/>
      <c r="EP599" s="90"/>
      <c r="EQ599" s="90"/>
      <c r="ER599" s="90"/>
      <c r="ES599" s="90"/>
      <c r="ET599" s="90"/>
      <c r="EU599" s="90"/>
      <c r="EV599" s="90"/>
      <c r="EW599" s="90"/>
      <c r="EX599" s="90"/>
      <c r="EY599" s="90"/>
      <c r="EZ599" s="90"/>
      <c r="FA599" s="90"/>
      <c r="FB599" s="90"/>
      <c r="FC599" s="90"/>
      <c r="FD599" s="90"/>
      <c r="FE599" s="90"/>
      <c r="FF599" s="90"/>
      <c r="FG599" s="90"/>
      <c r="FH599" s="90"/>
      <c r="FI599" s="90"/>
      <c r="FJ599" s="90"/>
      <c r="FK599" s="90"/>
      <c r="FL599" s="90"/>
      <c r="FM599" s="90"/>
      <c r="FN599" s="90"/>
      <c r="FO599" s="90"/>
      <c r="FP599" s="90"/>
      <c r="FQ599" s="90"/>
      <c r="FR599" s="90"/>
      <c r="FS599" s="90"/>
      <c r="FT599" s="90"/>
      <c r="FU599" s="90"/>
      <c r="FV599" s="90"/>
      <c r="FW599" s="90"/>
      <c r="FX599" s="90"/>
      <c r="FY599" s="90"/>
      <c r="FZ599" s="90"/>
      <c r="GA599" s="90"/>
      <c r="GB599" s="90"/>
      <c r="GC599" s="90"/>
      <c r="GD599" s="90"/>
      <c r="GE599" s="90"/>
      <c r="GF599" s="90"/>
      <c r="GG599" s="90"/>
      <c r="GH599" s="90"/>
      <c r="GI599" s="90"/>
      <c r="GJ599" s="90"/>
      <c r="GK599" s="90"/>
      <c r="GL599" s="90"/>
      <c r="GM599" s="90"/>
      <c r="GN599" s="90"/>
      <c r="GO599" s="90"/>
      <c r="GP599" s="90"/>
      <c r="GQ599" s="90"/>
      <c r="GR599" s="90"/>
      <c r="GS599" s="90"/>
      <c r="GT599" s="90"/>
      <c r="GU599" s="90"/>
      <c r="GV599" s="90"/>
      <c r="GW599" s="90"/>
      <c r="GX599" s="90"/>
      <c r="GY599" s="90"/>
      <c r="GZ599" s="90"/>
      <c r="HA599" s="90"/>
      <c r="HB599" s="90"/>
      <c r="HC599" s="90"/>
      <c r="HD599" s="90"/>
      <c r="HE599" s="90"/>
      <c r="HF599" s="90"/>
      <c r="HG599" s="90"/>
      <c r="HH599" s="90"/>
      <c r="HI599" s="90"/>
      <c r="HJ599" s="90"/>
      <c r="HK599" s="90"/>
      <c r="HL599" s="90"/>
      <c r="HM599" s="90"/>
      <c r="HN599" s="90"/>
      <c r="HO599" s="90"/>
      <c r="HP599" s="90"/>
      <c r="HQ599" s="90"/>
      <c r="HR599" s="90"/>
      <c r="HS599" s="90"/>
      <c r="HT599" s="90"/>
      <c r="HU599" s="90"/>
      <c r="HV599" s="90"/>
      <c r="HW599" s="90"/>
      <c r="HX599" s="90"/>
      <c r="HY599" s="90"/>
      <c r="HZ599" s="90"/>
      <c r="IA599" s="90"/>
      <c r="IB599" s="90"/>
      <c r="IC599" s="90"/>
      <c r="ID599" s="90"/>
      <c r="IE599" s="90"/>
      <c r="IF599" s="90"/>
      <c r="IG599" s="90"/>
      <c r="IH599" s="90"/>
      <c r="II599" s="90"/>
      <c r="IJ599" s="90"/>
      <c r="IK599" s="90"/>
      <c r="IL599" s="90"/>
      <c r="IM599" s="90"/>
      <c r="IN599" s="90"/>
      <c r="IO599" s="90"/>
      <c r="IP599" s="90"/>
      <c r="IQ599" s="90"/>
      <c r="IR599" s="90"/>
      <c r="IS599" s="90"/>
      <c r="IT599" s="90"/>
      <c r="IU599" s="90"/>
      <c r="IV599" s="90"/>
      <c r="IW599" s="90"/>
      <c r="IX599" s="90"/>
      <c r="IY599" s="90"/>
      <c r="IZ599" s="90"/>
      <c r="JA599" s="90"/>
      <c r="JB599" s="90"/>
      <c r="JC599" s="90"/>
      <c r="JD599" s="90"/>
      <c r="JE599" s="90"/>
      <c r="JF599" s="90"/>
      <c r="JG599" s="90"/>
      <c r="JH599" s="90"/>
      <c r="JI599" s="90"/>
      <c r="JJ599" s="90"/>
      <c r="JK599" s="90"/>
      <c r="JL599" s="90"/>
      <c r="JM599" s="90"/>
      <c r="JN599" s="90"/>
      <c r="JO599" s="90"/>
      <c r="JP599" s="90"/>
      <c r="JQ599" s="90"/>
      <c r="JR599" s="90"/>
      <c r="JS599" s="90"/>
      <c r="JT599" s="90"/>
      <c r="JU599" s="90"/>
      <c r="JV599" s="90"/>
      <c r="JW599" s="90"/>
      <c r="JX599" s="90"/>
      <c r="JY599" s="90"/>
      <c r="JZ599" s="90"/>
      <c r="KA599" s="90"/>
      <c r="KB599" s="90"/>
      <c r="KC599" s="90"/>
      <c r="KD599" s="90"/>
      <c r="KE599" s="90"/>
      <c r="KF599" s="90"/>
      <c r="KG599" s="90"/>
      <c r="KH599" s="90"/>
      <c r="KI599" s="90"/>
      <c r="KJ599" s="90"/>
      <c r="KK599" s="90"/>
      <c r="KL599" s="90"/>
      <c r="KM599" s="90"/>
      <c r="KN599" s="90"/>
      <c r="KO599" s="90"/>
      <c r="KP599" s="90"/>
      <c r="KQ599" s="90"/>
      <c r="KR599" s="90"/>
      <c r="KS599" s="90"/>
      <c r="KT599" s="90"/>
      <c r="KU599" s="90"/>
      <c r="KV599" s="90"/>
      <c r="KW599" s="90"/>
      <c r="KX599" s="90"/>
      <c r="KY599" s="90"/>
      <c r="KZ599" s="90"/>
      <c r="LA599" s="90"/>
      <c r="LB599" s="90"/>
      <c r="LC599" s="90"/>
      <c r="LD599" s="90"/>
      <c r="LE599" s="90"/>
      <c r="LF599" s="90"/>
      <c r="LG599" s="90"/>
      <c r="LH599" s="90"/>
      <c r="LI599" s="90"/>
      <c r="LJ599" s="90"/>
      <c r="LK599" s="90"/>
      <c r="LL599" s="90"/>
      <c r="LM599" s="90"/>
      <c r="LN599" s="90"/>
      <c r="LO599" s="90"/>
      <c r="LP599" s="90"/>
      <c r="LQ599" s="90"/>
      <c r="LR599" s="90"/>
      <c r="LS599" s="90"/>
      <c r="LT599" s="90"/>
      <c r="LU599" s="90"/>
      <c r="LV599" s="90"/>
      <c r="LW599" s="90"/>
      <c r="LX599" s="90"/>
      <c r="LY599" s="90"/>
      <c r="LZ599" s="90"/>
      <c r="MA599" s="90"/>
      <c r="MB599" s="90"/>
      <c r="MC599" s="90"/>
      <c r="MD599" s="90"/>
      <c r="ME599" s="90"/>
      <c r="MF599" s="90"/>
      <c r="MG599" s="90"/>
      <c r="MH599" s="90"/>
      <c r="MI599" s="90"/>
      <c r="MJ599" s="90"/>
      <c r="MK599" s="90"/>
      <c r="ML599" s="90"/>
      <c r="MM599" s="90"/>
      <c r="MN599" s="90"/>
      <c r="MO599" s="90"/>
      <c r="MP599" s="90"/>
      <c r="MQ599" s="90"/>
      <c r="MR599" s="90"/>
      <c r="MS599" s="90"/>
      <c r="MT599" s="90"/>
      <c r="MU599" s="90"/>
      <c r="MV599" s="90"/>
      <c r="MW599" s="90"/>
      <c r="MX599" s="90"/>
      <c r="MY599" s="90"/>
      <c r="MZ599" s="90"/>
      <c r="NA599" s="90"/>
      <c r="NB599" s="90"/>
      <c r="NC599" s="90"/>
      <c r="ND599" s="90"/>
      <c r="NE599" s="90"/>
      <c r="NF599" s="90"/>
      <c r="NG599" s="90"/>
      <c r="NH599" s="90"/>
      <c r="NI599" s="90"/>
      <c r="NJ599" s="90"/>
      <c r="NK599" s="90"/>
      <c r="NL599" s="90"/>
      <c r="NM599" s="90"/>
      <c r="NN599" s="90"/>
      <c r="NO599" s="90"/>
      <c r="NP599" s="90"/>
      <c r="NQ599" s="90"/>
      <c r="NR599" s="90"/>
      <c r="NS599" s="90"/>
      <c r="NT599" s="90"/>
      <c r="NU599" s="90"/>
      <c r="NV599" s="90"/>
      <c r="NW599" s="90"/>
      <c r="NX599" s="90"/>
      <c r="NY599" s="90"/>
      <c r="NZ599" s="90"/>
      <c r="OA599" s="90"/>
      <c r="OB599" s="90"/>
      <c r="OC599" s="90"/>
      <c r="OD599" s="90"/>
      <c r="OE599" s="90"/>
      <c r="OF599" s="90"/>
      <c r="OG599" s="90"/>
      <c r="OH599" s="90"/>
      <c r="OI599" s="90"/>
      <c r="OJ599" s="90"/>
      <c r="OK599" s="90"/>
      <c r="OL599" s="90"/>
      <c r="OM599" s="90"/>
      <c r="ON599" s="90"/>
      <c r="OO599" s="90"/>
      <c r="OP599" s="90"/>
      <c r="OQ599" s="90"/>
      <c r="OR599" s="90"/>
      <c r="OS599" s="90"/>
      <c r="OT599" s="90"/>
      <c r="OU599" s="90"/>
      <c r="OV599" s="90"/>
      <c r="OW599" s="90"/>
      <c r="OX599" s="90"/>
      <c r="OY599" s="90"/>
      <c r="OZ599" s="90"/>
      <c r="PA599" s="90"/>
      <c r="PB599" s="90"/>
      <c r="PC599" s="90"/>
      <c r="PD599" s="90"/>
      <c r="PE599" s="90"/>
      <c r="PF599" s="90"/>
      <c r="PG599" s="90"/>
      <c r="PH599" s="90"/>
      <c r="PI599" s="90"/>
      <c r="PJ599" s="90"/>
      <c r="PK599" s="90"/>
      <c r="PL599" s="90"/>
      <c r="PM599" s="90"/>
      <c r="PN599" s="90"/>
      <c r="PO599" s="90"/>
      <c r="PP599" s="90"/>
      <c r="PQ599" s="90"/>
      <c r="PR599" s="90"/>
      <c r="PS599" s="90"/>
      <c r="PT599" s="90"/>
      <c r="PU599" s="90"/>
      <c r="PV599" s="90"/>
      <c r="PW599" s="90"/>
      <c r="PX599" s="90"/>
      <c r="PY599" s="90"/>
      <c r="PZ599" s="90"/>
      <c r="QA599" s="90"/>
      <c r="QB599" s="90"/>
      <c r="QC599" s="90"/>
      <c r="QD599" s="90"/>
      <c r="QE599" s="90"/>
      <c r="QF599" s="90"/>
      <c r="QG599" s="90"/>
      <c r="QH599" s="90"/>
      <c r="QI599" s="90"/>
      <c r="QJ599" s="90"/>
      <c r="QK599" s="90"/>
      <c r="QL599" s="90"/>
      <c r="QM599" s="90"/>
      <c r="QN599" s="90"/>
      <c r="QO599" s="90"/>
      <c r="QP599" s="90"/>
      <c r="QQ599" s="90"/>
      <c r="QR599" s="90"/>
      <c r="QS599" s="90"/>
      <c r="QT599" s="90"/>
      <c r="QU599" s="90"/>
      <c r="QV599" s="90"/>
      <c r="QW599" s="90"/>
      <c r="QX599" s="90"/>
      <c r="QY599" s="90"/>
      <c r="QZ599" s="90"/>
      <c r="RA599" s="90"/>
      <c r="RB599" s="90"/>
      <c r="RC599" s="90"/>
      <c r="RD599" s="90"/>
      <c r="RE599" s="90"/>
      <c r="RF599" s="90"/>
      <c r="RG599" s="90"/>
      <c r="RH599" s="90"/>
      <c r="RI599" s="90"/>
      <c r="RJ599" s="90"/>
      <c r="RK599" s="90"/>
      <c r="RL599" s="90"/>
      <c r="RM599" s="90"/>
      <c r="RN599" s="90"/>
      <c r="RO599" s="90"/>
      <c r="RP599" s="90"/>
      <c r="RQ599" s="90"/>
      <c r="RR599" s="90"/>
      <c r="RS599" s="90"/>
      <c r="RT599" s="90"/>
      <c r="RU599" s="90"/>
      <c r="RV599" s="90"/>
      <c r="RW599" s="90"/>
      <c r="RX599" s="90"/>
      <c r="RY599" s="90"/>
      <c r="RZ599" s="90"/>
      <c r="SA599" s="90"/>
      <c r="SB599" s="90"/>
      <c r="SC599" s="90"/>
      <c r="SD599" s="90"/>
      <c r="SE599" s="90"/>
      <c r="SF599" s="90"/>
      <c r="SG599" s="90"/>
      <c r="SH599" s="90"/>
      <c r="SI599" s="90"/>
      <c r="SJ599" s="90"/>
      <c r="SK599" s="90"/>
      <c r="SL599" s="90"/>
      <c r="SM599" s="90"/>
      <c r="SN599" s="90"/>
      <c r="SO599" s="90"/>
      <c r="SP599" s="90"/>
      <c r="SQ599" s="90"/>
      <c r="SR599" s="90"/>
      <c r="SS599" s="90"/>
      <c r="ST599" s="90"/>
      <c r="SU599" s="90"/>
      <c r="SV599" s="90"/>
      <c r="SW599" s="90"/>
      <c r="SX599" s="90"/>
      <c r="SY599" s="90"/>
      <c r="SZ599" s="90"/>
      <c r="TA599" s="90"/>
      <c r="TB599" s="90"/>
      <c r="TC599" s="90"/>
      <c r="TD599" s="90"/>
      <c r="TE599" s="90"/>
      <c r="TF599" s="90"/>
      <c r="TG599" s="90"/>
      <c r="TH599" s="90"/>
      <c r="TI599" s="90"/>
      <c r="TJ599" s="90"/>
      <c r="TK599" s="90"/>
      <c r="TL599" s="90"/>
      <c r="TM599" s="90"/>
      <c r="TN599" s="90"/>
      <c r="TO599" s="90"/>
      <c r="TP599" s="90"/>
      <c r="TQ599" s="90"/>
      <c r="TR599" s="90"/>
      <c r="TS599" s="90"/>
      <c r="TT599" s="90"/>
      <c r="TU599" s="90"/>
      <c r="TV599" s="90"/>
      <c r="TW599" s="90"/>
      <c r="TX599" s="90"/>
      <c r="TY599" s="90"/>
      <c r="TZ599" s="90"/>
      <c r="UA599" s="90"/>
      <c r="UB599" s="90"/>
      <c r="UC599" s="90"/>
      <c r="UD599" s="90"/>
      <c r="UE599" s="90"/>
      <c r="UF599" s="90"/>
      <c r="UG599" s="90"/>
      <c r="UH599" s="90"/>
      <c r="UI599" s="90"/>
      <c r="UJ599" s="90"/>
      <c r="UK599" s="90"/>
      <c r="UL599" s="90"/>
      <c r="UM599" s="90"/>
      <c r="UN599" s="90"/>
      <c r="UO599" s="90"/>
      <c r="UP599" s="90"/>
      <c r="UQ599" s="90"/>
      <c r="UR599" s="90"/>
      <c r="US599" s="90"/>
      <c r="UT599" s="90"/>
      <c r="UU599" s="90"/>
      <c r="UV599" s="90"/>
      <c r="UW599" s="90"/>
      <c r="UX599" s="90"/>
      <c r="UY599" s="90"/>
      <c r="UZ599" s="90"/>
      <c r="VA599" s="90"/>
      <c r="VB599" s="90"/>
      <c r="VC599" s="90"/>
      <c r="VD599" s="90"/>
      <c r="VE599" s="90"/>
      <c r="VF599" s="90"/>
      <c r="VG599" s="90"/>
      <c r="VH599" s="90"/>
      <c r="VI599" s="90"/>
      <c r="VJ599" s="90"/>
      <c r="VK599" s="90"/>
      <c r="VL599" s="90"/>
      <c r="VM599" s="90"/>
      <c r="VN599" s="90"/>
      <c r="VO599" s="90"/>
      <c r="VP599" s="90"/>
      <c r="VQ599" s="90"/>
      <c r="VR599" s="90"/>
      <c r="VS599" s="90"/>
      <c r="VT599" s="90"/>
      <c r="VU599" s="90"/>
      <c r="VV599" s="90"/>
      <c r="VW599" s="90"/>
      <c r="VX599" s="90"/>
      <c r="VY599" s="90"/>
      <c r="VZ599" s="90"/>
      <c r="WA599" s="90"/>
      <c r="WB599" s="90"/>
      <c r="WC599" s="90"/>
      <c r="WD599" s="90"/>
      <c r="WE599" s="90"/>
      <c r="WF599" s="90"/>
      <c r="WG599" s="90"/>
      <c r="WH599" s="90"/>
      <c r="WI599" s="90"/>
      <c r="WJ599" s="90"/>
      <c r="WK599" s="90"/>
      <c r="WL599" s="90"/>
      <c r="WM599" s="90"/>
      <c r="WN599" s="90"/>
      <c r="WO599" s="90"/>
      <c r="WP599" s="90"/>
      <c r="WQ599" s="90"/>
      <c r="WR599" s="90"/>
      <c r="WS599" s="90"/>
      <c r="WT599" s="90"/>
      <c r="WU599" s="90"/>
      <c r="WV599" s="90"/>
      <c r="WW599" s="90"/>
      <c r="WX599" s="90"/>
      <c r="WY599" s="90"/>
      <c r="WZ599" s="90"/>
      <c r="XA599" s="90"/>
      <c r="XB599" s="90"/>
      <c r="XC599" s="90"/>
      <c r="XD599" s="90"/>
      <c r="XE599" s="90"/>
      <c r="XF599" s="90"/>
      <c r="XG599" s="90"/>
      <c r="XH599" s="90"/>
      <c r="XI599" s="90"/>
      <c r="XJ599" s="90"/>
      <c r="XK599" s="90"/>
      <c r="XL599" s="90"/>
      <c r="XM599" s="90"/>
      <c r="XN599" s="90"/>
      <c r="XO599" s="90"/>
      <c r="XP599" s="90"/>
      <c r="XQ599" s="90"/>
      <c r="XR599" s="90"/>
      <c r="XS599" s="90"/>
      <c r="XT599" s="90"/>
      <c r="XU599" s="90"/>
      <c r="XV599" s="90"/>
      <c r="XW599" s="90"/>
      <c r="XX599" s="90"/>
      <c r="XY599" s="90"/>
      <c r="XZ599" s="90"/>
      <c r="YA599" s="90"/>
      <c r="YB599" s="90"/>
      <c r="YC599" s="90"/>
      <c r="YD599" s="90"/>
      <c r="YE599" s="90"/>
      <c r="YF599" s="90"/>
      <c r="YG599" s="90"/>
      <c r="YH599" s="90"/>
      <c r="YI599" s="90"/>
      <c r="YJ599" s="90"/>
      <c r="YK599" s="90"/>
      <c r="YL599" s="90"/>
      <c r="YM599" s="90"/>
      <c r="YN599" s="90"/>
      <c r="YO599" s="90"/>
      <c r="YP599" s="90"/>
      <c r="YQ599" s="90"/>
      <c r="YR599" s="90"/>
      <c r="YS599" s="90"/>
      <c r="YT599" s="90"/>
      <c r="YU599" s="90"/>
      <c r="YV599" s="90"/>
      <c r="YW599" s="90"/>
      <c r="YX599" s="90"/>
      <c r="YY599" s="90"/>
      <c r="YZ599" s="90"/>
      <c r="ZA599" s="90"/>
      <c r="ZB599" s="90"/>
      <c r="ZC599" s="90"/>
      <c r="ZD599" s="90"/>
      <c r="ZE599" s="90"/>
      <c r="ZF599" s="90"/>
      <c r="ZG599" s="90"/>
      <c r="ZH599" s="90"/>
      <c r="ZI599" s="90"/>
      <c r="ZJ599" s="90"/>
      <c r="ZK599" s="90"/>
      <c r="ZL599" s="90"/>
      <c r="ZM599" s="90"/>
      <c r="ZN599" s="90"/>
      <c r="ZO599" s="90"/>
      <c r="ZP599" s="90"/>
      <c r="ZQ599" s="90"/>
      <c r="ZR599" s="90"/>
      <c r="ZS599" s="90"/>
      <c r="ZT599" s="90"/>
      <c r="ZU599" s="90"/>
      <c r="ZV599" s="90"/>
      <c r="ZW599" s="90"/>
      <c r="ZX599" s="90"/>
      <c r="ZY599" s="90"/>
      <c r="ZZ599" s="90"/>
      <c r="AAA599" s="90"/>
      <c r="AAB599" s="90"/>
      <c r="AAC599" s="90"/>
      <c r="AAD599" s="90"/>
      <c r="AAE599" s="90"/>
      <c r="AAF599" s="90"/>
      <c r="AAG599" s="90"/>
      <c r="AAH599" s="90"/>
      <c r="AAI599" s="90"/>
      <c r="AAJ599" s="90"/>
      <c r="AAK599" s="90"/>
      <c r="AAL599" s="90"/>
      <c r="AAM599" s="90"/>
      <c r="AAN599" s="90"/>
      <c r="AAO599" s="90"/>
      <c r="AAP599" s="90"/>
      <c r="AAQ599" s="90"/>
      <c r="AAR599" s="90"/>
      <c r="AAS599" s="90"/>
      <c r="AAT599" s="90"/>
      <c r="AAU599" s="90"/>
      <c r="AAV599" s="90"/>
      <c r="AAW599" s="90"/>
      <c r="AAX599" s="90"/>
      <c r="AAY599" s="90"/>
      <c r="AAZ599" s="90"/>
      <c r="ABA599" s="90"/>
      <c r="ABB599" s="90"/>
      <c r="ABC599" s="90"/>
      <c r="ABD599" s="90"/>
      <c r="ABE599" s="90"/>
      <c r="ABF599" s="90"/>
      <c r="ABG599" s="90"/>
      <c r="ABH599" s="90"/>
      <c r="ABI599" s="90"/>
      <c r="ABJ599" s="90"/>
      <c r="ABK599" s="90"/>
      <c r="ABL599" s="90"/>
      <c r="ABM599" s="90"/>
      <c r="ABN599" s="90"/>
      <c r="ABO599" s="90"/>
      <c r="ABP599" s="90"/>
      <c r="ABQ599" s="90"/>
      <c r="ABR599" s="90"/>
      <c r="ABS599" s="90"/>
      <c r="ABT599" s="90"/>
      <c r="ABU599" s="90"/>
      <c r="ABV599" s="90"/>
      <c r="ABW599" s="90"/>
      <c r="ABX599" s="90"/>
      <c r="ABY599" s="90"/>
      <c r="ABZ599" s="90"/>
      <c r="ACA599" s="90"/>
      <c r="ACB599" s="90"/>
      <c r="ACC599" s="90"/>
      <c r="ACD599" s="90"/>
      <c r="ACE599" s="90"/>
      <c r="ACF599" s="90"/>
      <c r="ACG599" s="90"/>
      <c r="ACH599" s="90"/>
      <c r="ACI599" s="90"/>
      <c r="ACJ599" s="90"/>
      <c r="ACK599" s="90"/>
      <c r="ACL599" s="90"/>
      <c r="ACM599" s="90"/>
      <c r="ACN599" s="90"/>
      <c r="ACO599" s="90"/>
      <c r="ACP599" s="90"/>
      <c r="ACQ599" s="90"/>
      <c r="ACR599" s="90"/>
      <c r="ACS599" s="90"/>
      <c r="ACT599" s="90"/>
      <c r="ACU599" s="90"/>
      <c r="ACV599" s="90"/>
      <c r="ACW599" s="90"/>
      <c r="ACX599" s="90"/>
      <c r="ACY599" s="90"/>
      <c r="ACZ599" s="90"/>
      <c r="ADA599" s="90"/>
      <c r="ADB599" s="90"/>
      <c r="ADC599" s="90"/>
      <c r="ADD599" s="90"/>
      <c r="ADE599" s="90"/>
      <c r="ADF599" s="90"/>
      <c r="ADG599" s="90"/>
      <c r="ADH599" s="90"/>
      <c r="ADI599" s="90"/>
      <c r="ADJ599" s="90"/>
      <c r="ADK599" s="90"/>
      <c r="ADL599" s="90"/>
      <c r="ADM599" s="90"/>
      <c r="ADN599" s="90"/>
      <c r="ADO599" s="90"/>
      <c r="ADP599" s="90"/>
      <c r="ADQ599" s="90"/>
      <c r="ADR599" s="90"/>
      <c r="ADS599" s="90"/>
      <c r="ADT599" s="90"/>
      <c r="ADU599" s="90"/>
      <c r="ADV599" s="90"/>
      <c r="ADW599" s="90"/>
      <c r="ADX599" s="90"/>
      <c r="ADY599" s="90"/>
      <c r="ADZ599" s="90"/>
      <c r="AEA599" s="90"/>
      <c r="AEB599" s="90"/>
      <c r="AEC599" s="90"/>
      <c r="AED599" s="90"/>
      <c r="AEE599" s="90"/>
      <c r="AEF599" s="90"/>
      <c r="AEG599" s="90"/>
      <c r="AEH599" s="90"/>
      <c r="AEI599" s="90"/>
      <c r="AEJ599" s="90"/>
      <c r="AEK599" s="90"/>
      <c r="AEL599" s="90"/>
      <c r="AEM599" s="90"/>
      <c r="AEN599" s="90"/>
      <c r="AEO599" s="90"/>
      <c r="AEP599" s="90"/>
      <c r="AEQ599" s="90"/>
      <c r="AER599" s="90"/>
      <c r="AES599" s="90"/>
      <c r="AET599" s="90"/>
      <c r="AEU599" s="90"/>
      <c r="AEV599" s="90"/>
      <c r="AEW599" s="90"/>
      <c r="AEX599" s="90"/>
      <c r="AEY599" s="90"/>
      <c r="AEZ599" s="90"/>
      <c r="AFA599" s="90"/>
      <c r="AFB599" s="90"/>
      <c r="AFC599" s="90"/>
      <c r="AFD599" s="90"/>
      <c r="AFE599" s="90"/>
      <c r="AFF599" s="90"/>
      <c r="AFG599" s="90"/>
      <c r="AFH599" s="90"/>
      <c r="AFI599" s="90"/>
      <c r="AFJ599" s="90"/>
      <c r="AFK599" s="90"/>
      <c r="AFL599" s="90"/>
      <c r="AFM599" s="90"/>
      <c r="AFN599" s="90"/>
      <c r="AFO599" s="90"/>
      <c r="AFP599" s="90"/>
      <c r="AFQ599" s="90"/>
      <c r="AFR599" s="90"/>
      <c r="AFS599" s="90"/>
      <c r="AFT599" s="90"/>
      <c r="AFU599" s="90"/>
      <c r="AFV599" s="90"/>
      <c r="AFW599" s="90"/>
      <c r="AFX599" s="90"/>
      <c r="AFY599" s="90"/>
      <c r="AFZ599" s="90"/>
      <c r="AGA599" s="90"/>
      <c r="AGB599" s="90"/>
      <c r="AGC599" s="90"/>
      <c r="AGD599" s="90"/>
      <c r="AGE599" s="90"/>
      <c r="AGF599" s="90"/>
      <c r="AGG599" s="90"/>
      <c r="AGH599" s="90"/>
      <c r="AGI599" s="90"/>
      <c r="AGJ599" s="90"/>
      <c r="AGK599" s="90"/>
      <c r="AGL599" s="90"/>
      <c r="AGM599" s="90"/>
      <c r="AGN599" s="90"/>
      <c r="AGO599" s="90"/>
      <c r="AGP599" s="90"/>
      <c r="AGQ599" s="90"/>
      <c r="AGR599" s="90"/>
      <c r="AGS599" s="90"/>
      <c r="AGT599" s="90"/>
      <c r="AGU599" s="90"/>
      <c r="AGV599" s="90"/>
      <c r="AGW599" s="90"/>
      <c r="AGX599" s="90"/>
      <c r="AGY599" s="90"/>
      <c r="AGZ599" s="90"/>
      <c r="AHA599" s="90"/>
      <c r="AHB599" s="90"/>
      <c r="AHC599" s="90"/>
      <c r="AHD599" s="90"/>
      <c r="AHE599" s="90"/>
      <c r="AHF599" s="90"/>
      <c r="AHG599" s="90"/>
      <c r="AHH599" s="90"/>
      <c r="AHI599" s="90"/>
      <c r="AHJ599" s="90"/>
      <c r="AHK599" s="90"/>
      <c r="AHL599" s="90"/>
      <c r="AHM599" s="90"/>
      <c r="AHN599" s="90"/>
      <c r="AHO599" s="90"/>
      <c r="AHP599" s="90"/>
      <c r="AHQ599" s="90"/>
      <c r="AHR599" s="90"/>
      <c r="AHS599" s="90"/>
      <c r="AHT599" s="90"/>
      <c r="AHU599" s="90"/>
      <c r="AHV599" s="90"/>
      <c r="AHW599" s="90"/>
      <c r="AHX599" s="90"/>
      <c r="AHY599" s="90"/>
      <c r="AHZ599" s="90"/>
      <c r="AIA599" s="90"/>
      <c r="AIB599" s="90"/>
      <c r="AIC599" s="90"/>
      <c r="AID599" s="90"/>
      <c r="AIE599" s="90"/>
      <c r="AIF599" s="90"/>
      <c r="AIG599" s="90"/>
      <c r="AIH599" s="90"/>
      <c r="AII599" s="90"/>
      <c r="AIJ599" s="90"/>
      <c r="AIK599" s="90"/>
      <c r="AIL599" s="90"/>
      <c r="AIM599" s="90"/>
      <c r="AIN599" s="90"/>
      <c r="AIO599" s="90"/>
      <c r="AIP599" s="90"/>
      <c r="AIQ599" s="90"/>
      <c r="AIR599" s="90"/>
      <c r="AIS599" s="90"/>
      <c r="AIT599" s="90"/>
      <c r="AIU599" s="90"/>
      <c r="AIV599" s="90"/>
      <c r="AIW599" s="90"/>
      <c r="AIX599" s="90"/>
      <c r="AIY599" s="90"/>
      <c r="AIZ599" s="90"/>
      <c r="AJA599" s="90"/>
      <c r="AJB599" s="90"/>
      <c r="AJC599" s="90"/>
      <c r="AJD599" s="90"/>
      <c r="AJE599" s="90"/>
      <c r="AJF599" s="90"/>
      <c r="AJG599" s="90"/>
      <c r="AJH599" s="90"/>
      <c r="AJI599" s="90"/>
      <c r="AJJ599" s="90"/>
      <c r="AJK599" s="90"/>
      <c r="AJL599" s="90"/>
      <c r="AJM599" s="90"/>
      <c r="AJN599" s="90"/>
      <c r="AJO599" s="90"/>
      <c r="AJP599" s="90"/>
      <c r="AJQ599" s="90"/>
      <c r="AJR599" s="90"/>
      <c r="AJS599" s="90"/>
      <c r="AJT599" s="90"/>
      <c r="AJU599" s="90"/>
      <c r="AJV599" s="90"/>
      <c r="AJW599" s="90"/>
      <c r="AJX599" s="90"/>
      <c r="AJY599" s="90"/>
      <c r="AJZ599" s="90"/>
      <c r="AKA599" s="90"/>
      <c r="AKB599" s="90"/>
      <c r="AKC599" s="90"/>
      <c r="AKD599" s="90"/>
      <c r="AKE599" s="90"/>
      <c r="AKF599" s="90"/>
      <c r="AKG599" s="90"/>
      <c r="AKH599" s="90"/>
      <c r="AKI599" s="90"/>
      <c r="AKJ599" s="90"/>
      <c r="AKK599" s="90"/>
      <c r="AKL599" s="90"/>
      <c r="AKM599" s="90"/>
      <c r="AKN599" s="90"/>
      <c r="AKO599" s="90"/>
      <c r="AKP599" s="90"/>
      <c r="AKQ599" s="90"/>
      <c r="AKR599" s="90"/>
      <c r="AKS599" s="90"/>
      <c r="AKT599" s="90"/>
      <c r="AKU599" s="90"/>
      <c r="AKV599" s="90"/>
      <c r="AKW599" s="90"/>
      <c r="AKX599" s="90"/>
      <c r="AKY599" s="90"/>
      <c r="AKZ599" s="90"/>
      <c r="ALA599" s="90"/>
      <c r="ALB599" s="90"/>
      <c r="ALC599" s="90"/>
      <c r="ALD599" s="90"/>
      <c r="ALE599" s="90"/>
      <c r="ALF599" s="90"/>
      <c r="ALG599" s="90"/>
      <c r="ALH599" s="90"/>
      <c r="ALI599" s="90"/>
      <c r="ALJ599" s="90"/>
      <c r="ALK599" s="90"/>
      <c r="ALL599" s="90"/>
      <c r="ALM599" s="90"/>
      <c r="ALN599" s="90"/>
      <c r="ALO599" s="90"/>
      <c r="ALP599" s="90"/>
      <c r="ALQ599" s="90"/>
      <c r="ALR599" s="90"/>
      <c r="ALS599" s="90"/>
      <c r="ALT599" s="90"/>
      <c r="ALU599" s="90"/>
      <c r="ALV599" s="90"/>
      <c r="ALW599" s="90"/>
      <c r="ALX599" s="90"/>
      <c r="ALY599" s="90"/>
      <c r="ALZ599" s="90"/>
      <c r="AMA599" s="90"/>
      <c r="AMB599" s="90"/>
      <c r="AMC599" s="90"/>
      <c r="AMD599" s="90"/>
      <c r="AME599" s="90"/>
      <c r="AMF599" s="90"/>
      <c r="AMG599" s="90"/>
      <c r="AMH599" s="90"/>
    </row>
    <row r="600" spans="1:1022" ht="138.75" customHeight="1" x14ac:dyDescent="0.3">
      <c r="A600" s="430">
        <v>164</v>
      </c>
      <c r="B600" s="433" t="s">
        <v>712</v>
      </c>
      <c r="C600" s="367"/>
      <c r="D600" s="433" t="s">
        <v>81</v>
      </c>
      <c r="E600" s="433" t="s">
        <v>82</v>
      </c>
      <c r="F600" s="427"/>
      <c r="G600" s="424"/>
      <c r="H600" s="368"/>
      <c r="I600" s="425"/>
      <c r="J600" s="136" t="s">
        <v>735</v>
      </c>
      <c r="K600" s="137" t="s">
        <v>2560</v>
      </c>
      <c r="L600" s="425"/>
      <c r="M600" s="425"/>
      <c r="N600" s="426"/>
      <c r="O600" s="369"/>
      <c r="P600" s="391"/>
      <c r="Q600" s="385"/>
      <c r="R600" s="393"/>
      <c r="S600" s="394"/>
      <c r="T600" s="385"/>
      <c r="U600" s="404"/>
      <c r="V600" s="136" t="s">
        <v>112</v>
      </c>
      <c r="W600" s="116" t="s">
        <v>2561</v>
      </c>
      <c r="X600" s="117" t="s">
        <v>2562</v>
      </c>
      <c r="Y600" s="118" t="s">
        <v>94</v>
      </c>
      <c r="Z600" s="119" t="s">
        <v>95</v>
      </c>
      <c r="AA600" s="120" t="str">
        <f t="shared" si="774"/>
        <v>Probabilidad</v>
      </c>
      <c r="AB600" s="121" t="s">
        <v>727</v>
      </c>
      <c r="AC600" s="121" t="s">
        <v>728</v>
      </c>
      <c r="AD600" s="122" t="str">
        <f t="shared" si="772"/>
        <v>40%</v>
      </c>
      <c r="AE600" s="121" t="s">
        <v>729</v>
      </c>
      <c r="AF600" s="121" t="s">
        <v>809</v>
      </c>
      <c r="AG600" s="121" t="s">
        <v>955</v>
      </c>
      <c r="AH600" s="123">
        <f>IFERROR(IF(AND(AA599="Probabilidad",AA600="Probabilidad"),(AI599-(+AI599*AD600)),IF(AND(AA600="Probabilidad",AA599="Impacto"),(AI599-(+AI599*AD600)),IF(AA600="Impacto",AI599,""))),"")</f>
        <v>0.216</v>
      </c>
      <c r="AI600" s="122">
        <f t="shared" si="773"/>
        <v>0.216</v>
      </c>
      <c r="AJ600" s="387"/>
      <c r="AK600" s="388"/>
      <c r="AL600" s="124">
        <f t="shared" si="818"/>
        <v>0.4</v>
      </c>
      <c r="AM600" s="389"/>
      <c r="AN600" s="388"/>
      <c r="AO600" s="384"/>
      <c r="AP600" s="367"/>
      <c r="AQ600" s="120" t="s">
        <v>118</v>
      </c>
      <c r="AR600" s="134" t="s">
        <v>94</v>
      </c>
      <c r="AS600" s="134" t="s">
        <v>94</v>
      </c>
      <c r="AT600" s="134" t="s">
        <v>94</v>
      </c>
      <c r="AU600" s="134" t="s">
        <v>94</v>
      </c>
      <c r="AV600" s="371"/>
      <c r="AW600" s="142" t="s">
        <v>112</v>
      </c>
      <c r="AX600" s="253" t="s">
        <v>2866</v>
      </c>
      <c r="AY600" s="271" t="s">
        <v>3083</v>
      </c>
      <c r="AZ600" s="271" t="s">
        <v>3082</v>
      </c>
      <c r="BA600" s="143" t="s">
        <v>118</v>
      </c>
      <c r="BB600" s="258"/>
      <c r="BC600" s="258" t="s">
        <v>94</v>
      </c>
      <c r="BD600" s="258" t="s">
        <v>94</v>
      </c>
      <c r="BE600" s="373"/>
      <c r="BF600" s="373"/>
      <c r="BG600" s="373"/>
      <c r="BH600" s="131"/>
      <c r="BI600" s="90"/>
    </row>
    <row r="601" spans="1:1022" ht="118.5" customHeight="1" x14ac:dyDescent="0.3">
      <c r="A601" s="430">
        <v>164</v>
      </c>
      <c r="B601" s="433" t="s">
        <v>712</v>
      </c>
      <c r="C601" s="367"/>
      <c r="D601" s="433" t="s">
        <v>81</v>
      </c>
      <c r="E601" s="433" t="s">
        <v>82</v>
      </c>
      <c r="F601" s="427"/>
      <c r="G601" s="424"/>
      <c r="H601" s="368"/>
      <c r="I601" s="425"/>
      <c r="J601" s="136" t="s">
        <v>741</v>
      </c>
      <c r="K601" s="137" t="s">
        <v>2563</v>
      </c>
      <c r="L601" s="425"/>
      <c r="M601" s="425"/>
      <c r="N601" s="426"/>
      <c r="O601" s="369"/>
      <c r="P601" s="391"/>
      <c r="Q601" s="385"/>
      <c r="R601" s="393"/>
      <c r="S601" s="394"/>
      <c r="T601" s="385"/>
      <c r="U601" s="404"/>
      <c r="V601" s="136" t="s">
        <v>124</v>
      </c>
      <c r="W601" s="116" t="s">
        <v>2564</v>
      </c>
      <c r="X601" s="117" t="s">
        <v>2565</v>
      </c>
      <c r="Y601" s="118" t="s">
        <v>2558</v>
      </c>
      <c r="Z601" s="119" t="s">
        <v>95</v>
      </c>
      <c r="AA601" s="120" t="str">
        <f t="shared" si="774"/>
        <v>Probabilidad</v>
      </c>
      <c r="AB601" s="121" t="s">
        <v>740</v>
      </c>
      <c r="AC601" s="121" t="s">
        <v>728</v>
      </c>
      <c r="AD601" s="122" t="str">
        <f t="shared" si="772"/>
        <v>30%</v>
      </c>
      <c r="AE601" s="121" t="s">
        <v>729</v>
      </c>
      <c r="AF601" s="121" t="s">
        <v>730</v>
      </c>
      <c r="AG601" s="121" t="s">
        <v>731</v>
      </c>
      <c r="AH601" s="123">
        <f t="shared" ref="AH601:AH605" si="828">IFERROR(IF(AND(AA600="Probabilidad",AA601="Probabilidad"),(AI600-(+AI600*AD601)),IF(AND(AA601="Probabilidad",AA600="Impacto"),(AI600-(+AI600*AD601)),IF(AA601="Impacto",AI600,""))),"")</f>
        <v>0.1512</v>
      </c>
      <c r="AI601" s="122">
        <f t="shared" si="773"/>
        <v>0.1512</v>
      </c>
      <c r="AJ601" s="387"/>
      <c r="AK601" s="388"/>
      <c r="AL601" s="124">
        <f t="shared" si="818"/>
        <v>0.4</v>
      </c>
      <c r="AM601" s="389"/>
      <c r="AN601" s="388"/>
      <c r="AO601" s="384"/>
      <c r="AP601" s="367"/>
      <c r="AQ601" s="120" t="s">
        <v>128</v>
      </c>
      <c r="AR601" s="134" t="s">
        <v>94</v>
      </c>
      <c r="AS601" s="134" t="s">
        <v>94</v>
      </c>
      <c r="AT601" s="134" t="s">
        <v>94</v>
      </c>
      <c r="AU601" s="134" t="s">
        <v>94</v>
      </c>
      <c r="AV601" s="371"/>
      <c r="AW601" s="142" t="s">
        <v>124</v>
      </c>
      <c r="AX601" s="253" t="s">
        <v>2866</v>
      </c>
      <c r="AY601" s="271" t="s">
        <v>3084</v>
      </c>
      <c r="AZ601" s="271" t="s">
        <v>3082</v>
      </c>
      <c r="BA601" s="143" t="s">
        <v>128</v>
      </c>
      <c r="BB601" s="258"/>
      <c r="BC601" s="258" t="s">
        <v>94</v>
      </c>
      <c r="BD601" s="258" t="s">
        <v>94</v>
      </c>
      <c r="BE601" s="373"/>
      <c r="BF601" s="373"/>
      <c r="BG601" s="373"/>
      <c r="BH601" s="131"/>
      <c r="BI601" s="90"/>
    </row>
    <row r="602" spans="1:1022" ht="126.75" customHeight="1" x14ac:dyDescent="0.3">
      <c r="A602" s="430">
        <v>164</v>
      </c>
      <c r="B602" s="433" t="s">
        <v>712</v>
      </c>
      <c r="C602" s="367"/>
      <c r="D602" s="433" t="s">
        <v>81</v>
      </c>
      <c r="E602" s="433" t="s">
        <v>82</v>
      </c>
      <c r="F602" s="427"/>
      <c r="G602" s="424"/>
      <c r="H602" s="368"/>
      <c r="I602" s="425"/>
      <c r="J602" s="136" t="s">
        <v>749</v>
      </c>
      <c r="K602" s="137" t="s">
        <v>2566</v>
      </c>
      <c r="L602" s="425"/>
      <c r="M602" s="425"/>
      <c r="N602" s="426"/>
      <c r="O602" s="369"/>
      <c r="P602" s="391"/>
      <c r="Q602" s="385"/>
      <c r="R602" s="393"/>
      <c r="S602" s="394"/>
      <c r="T602" s="385"/>
      <c r="U602" s="404"/>
      <c r="V602" s="136" t="s">
        <v>131</v>
      </c>
      <c r="W602" s="116" t="s">
        <v>2567</v>
      </c>
      <c r="X602" s="117" t="s">
        <v>2568</v>
      </c>
      <c r="Y602" s="118" t="s">
        <v>2558</v>
      </c>
      <c r="Z602" s="119" t="s">
        <v>95</v>
      </c>
      <c r="AA602" s="120" t="str">
        <f t="shared" si="774"/>
        <v>Probabilidad</v>
      </c>
      <c r="AB602" s="121" t="s">
        <v>740</v>
      </c>
      <c r="AC602" s="121" t="s">
        <v>728</v>
      </c>
      <c r="AD602" s="122" t="str">
        <f t="shared" si="772"/>
        <v>30%</v>
      </c>
      <c r="AE602" s="121" t="s">
        <v>729</v>
      </c>
      <c r="AF602" s="121" t="s">
        <v>730</v>
      </c>
      <c r="AG602" s="121" t="s">
        <v>731</v>
      </c>
      <c r="AH602" s="123">
        <f t="shared" si="828"/>
        <v>0.10584</v>
      </c>
      <c r="AI602" s="122">
        <f t="shared" si="773"/>
        <v>0.10584</v>
      </c>
      <c r="AJ602" s="387"/>
      <c r="AK602" s="388"/>
      <c r="AL602" s="124">
        <f t="shared" si="818"/>
        <v>0.4</v>
      </c>
      <c r="AM602" s="389"/>
      <c r="AN602" s="388"/>
      <c r="AO602" s="384"/>
      <c r="AP602" s="367"/>
      <c r="AQ602" s="120" t="s">
        <v>136</v>
      </c>
      <c r="AR602" s="134" t="s">
        <v>94</v>
      </c>
      <c r="AS602" s="134" t="s">
        <v>94</v>
      </c>
      <c r="AT602" s="134" t="s">
        <v>94</v>
      </c>
      <c r="AU602" s="134" t="s">
        <v>94</v>
      </c>
      <c r="AV602" s="371"/>
      <c r="AW602" s="142" t="s">
        <v>131</v>
      </c>
      <c r="AX602" s="253" t="s">
        <v>2866</v>
      </c>
      <c r="AY602" s="271" t="s">
        <v>3085</v>
      </c>
      <c r="AZ602" s="271" t="s">
        <v>3082</v>
      </c>
      <c r="BA602" s="143" t="s">
        <v>136</v>
      </c>
      <c r="BB602" s="258"/>
      <c r="BC602" s="258" t="s">
        <v>94</v>
      </c>
      <c r="BD602" s="258" t="s">
        <v>94</v>
      </c>
      <c r="BE602" s="373"/>
      <c r="BF602" s="373"/>
      <c r="BG602" s="373"/>
      <c r="BH602" s="131"/>
      <c r="BI602" s="90"/>
    </row>
    <row r="603" spans="1:1022" ht="124.5" customHeight="1" x14ac:dyDescent="0.3">
      <c r="A603" s="430">
        <v>164</v>
      </c>
      <c r="B603" s="433" t="s">
        <v>712</v>
      </c>
      <c r="C603" s="367"/>
      <c r="D603" s="433" t="s">
        <v>81</v>
      </c>
      <c r="E603" s="433" t="s">
        <v>82</v>
      </c>
      <c r="F603" s="427"/>
      <c r="G603" s="424"/>
      <c r="H603" s="368"/>
      <c r="I603" s="425"/>
      <c r="J603" s="136" t="s">
        <v>756</v>
      </c>
      <c r="K603" s="137" t="s">
        <v>2569</v>
      </c>
      <c r="L603" s="425"/>
      <c r="M603" s="425"/>
      <c r="N603" s="426"/>
      <c r="O603" s="369"/>
      <c r="P603" s="391"/>
      <c r="Q603" s="385"/>
      <c r="R603" s="393"/>
      <c r="S603" s="394"/>
      <c r="T603" s="385"/>
      <c r="U603" s="404"/>
      <c r="V603" s="136" t="s">
        <v>139</v>
      </c>
      <c r="W603" s="116" t="s">
        <v>2570</v>
      </c>
      <c r="X603" s="117" t="s">
        <v>2571</v>
      </c>
      <c r="Y603" s="118" t="s">
        <v>1735</v>
      </c>
      <c r="Z603" s="119" t="s">
        <v>95</v>
      </c>
      <c r="AA603" s="120" t="str">
        <f t="shared" si="774"/>
        <v>Probabilidad</v>
      </c>
      <c r="AB603" s="121" t="s">
        <v>740</v>
      </c>
      <c r="AC603" s="121" t="s">
        <v>728</v>
      </c>
      <c r="AD603" s="122" t="str">
        <f t="shared" si="772"/>
        <v>30%</v>
      </c>
      <c r="AE603" s="121" t="s">
        <v>729</v>
      </c>
      <c r="AF603" s="121" t="s">
        <v>730</v>
      </c>
      <c r="AG603" s="121" t="s">
        <v>731</v>
      </c>
      <c r="AH603" s="123">
        <f t="shared" si="828"/>
        <v>7.4088000000000001E-2</v>
      </c>
      <c r="AI603" s="122">
        <f t="shared" si="773"/>
        <v>7.4088000000000001E-2</v>
      </c>
      <c r="AJ603" s="387"/>
      <c r="AK603" s="388"/>
      <c r="AL603" s="124">
        <f t="shared" si="818"/>
        <v>0.4</v>
      </c>
      <c r="AM603" s="389"/>
      <c r="AN603" s="388"/>
      <c r="AO603" s="384"/>
      <c r="AP603" s="367"/>
      <c r="AQ603" s="120" t="s">
        <v>145</v>
      </c>
      <c r="AR603" s="134" t="s">
        <v>94</v>
      </c>
      <c r="AS603" s="134" t="s">
        <v>94</v>
      </c>
      <c r="AT603" s="134" t="s">
        <v>94</v>
      </c>
      <c r="AU603" s="134" t="s">
        <v>94</v>
      </c>
      <c r="AV603" s="371"/>
      <c r="AW603" s="142" t="s">
        <v>139</v>
      </c>
      <c r="AX603" s="253" t="s">
        <v>2866</v>
      </c>
      <c r="AY603" s="271" t="s">
        <v>3086</v>
      </c>
      <c r="AZ603" s="271" t="s">
        <v>3082</v>
      </c>
      <c r="BA603" s="143" t="s">
        <v>145</v>
      </c>
      <c r="BB603" s="258"/>
      <c r="BC603" s="258" t="s">
        <v>94</v>
      </c>
      <c r="BD603" s="258" t="s">
        <v>94</v>
      </c>
      <c r="BE603" s="373"/>
      <c r="BF603" s="373"/>
      <c r="BG603" s="373"/>
      <c r="BH603" s="131"/>
      <c r="BI603" s="90"/>
    </row>
    <row r="604" spans="1:1022" ht="182.25" customHeight="1" x14ac:dyDescent="0.3">
      <c r="A604" s="430">
        <v>164</v>
      </c>
      <c r="B604" s="433" t="s">
        <v>712</v>
      </c>
      <c r="C604" s="367"/>
      <c r="D604" s="433" t="s">
        <v>81</v>
      </c>
      <c r="E604" s="433" t="s">
        <v>82</v>
      </c>
      <c r="F604" s="427"/>
      <c r="G604" s="424"/>
      <c r="H604" s="368"/>
      <c r="I604" s="425"/>
      <c r="J604" s="136" t="s">
        <v>757</v>
      </c>
      <c r="K604" s="137"/>
      <c r="L604" s="425"/>
      <c r="M604" s="425"/>
      <c r="N604" s="426"/>
      <c r="O604" s="369"/>
      <c r="P604" s="391"/>
      <c r="Q604" s="385"/>
      <c r="R604" s="393"/>
      <c r="S604" s="394"/>
      <c r="T604" s="385"/>
      <c r="U604" s="404"/>
      <c r="V604" s="136" t="s">
        <v>150</v>
      </c>
      <c r="W604" s="116"/>
      <c r="X604" s="117"/>
      <c r="Y604" s="118"/>
      <c r="Z604" s="116"/>
      <c r="AA604" s="120" t="str">
        <f t="shared" si="774"/>
        <v/>
      </c>
      <c r="AB604" s="121"/>
      <c r="AC604" s="121"/>
      <c r="AD604" s="122" t="str">
        <f t="shared" si="772"/>
        <v/>
      </c>
      <c r="AE604" s="121"/>
      <c r="AF604" s="121"/>
      <c r="AG604" s="121"/>
      <c r="AH604" s="123" t="str">
        <f t="shared" si="828"/>
        <v/>
      </c>
      <c r="AI604" s="122" t="str">
        <f t="shared" si="773"/>
        <v/>
      </c>
      <c r="AJ604" s="387"/>
      <c r="AK604" s="388"/>
      <c r="AL604" s="124" t="str">
        <f t="shared" si="818"/>
        <v/>
      </c>
      <c r="AM604" s="389"/>
      <c r="AN604" s="388"/>
      <c r="AO604" s="384"/>
      <c r="AP604" s="367"/>
      <c r="AQ604" s="120" t="s">
        <v>155</v>
      </c>
      <c r="AR604" s="119"/>
      <c r="AS604" s="119"/>
      <c r="AT604" s="126"/>
      <c r="AU604" s="119"/>
      <c r="AV604" s="371"/>
      <c r="AW604" s="142" t="s">
        <v>150</v>
      </c>
      <c r="AX604" s="128"/>
      <c r="AY604" s="129"/>
      <c r="AZ604" s="130"/>
      <c r="BA604" s="143" t="s">
        <v>155</v>
      </c>
      <c r="BB604" s="128"/>
      <c r="BC604" s="128"/>
      <c r="BD604" s="128"/>
      <c r="BE604" s="373"/>
      <c r="BF604" s="373"/>
      <c r="BG604" s="373"/>
      <c r="BH604" s="131"/>
      <c r="BI604" s="90"/>
    </row>
    <row r="605" spans="1:1022" ht="23.1" customHeight="1" x14ac:dyDescent="0.3">
      <c r="A605" s="431">
        <v>164</v>
      </c>
      <c r="B605" s="434" t="s">
        <v>712</v>
      </c>
      <c r="C605" s="367"/>
      <c r="D605" s="434" t="s">
        <v>81</v>
      </c>
      <c r="E605" s="434" t="s">
        <v>82</v>
      </c>
      <c r="F605" s="427"/>
      <c r="G605" s="424"/>
      <c r="H605" s="368"/>
      <c r="I605" s="425"/>
      <c r="J605" s="136" t="s">
        <v>758</v>
      </c>
      <c r="K605" s="137"/>
      <c r="L605" s="425"/>
      <c r="M605" s="425"/>
      <c r="N605" s="426"/>
      <c r="O605" s="369"/>
      <c r="P605" s="392"/>
      <c r="Q605" s="385"/>
      <c r="R605" s="393"/>
      <c r="S605" s="394"/>
      <c r="T605" s="385"/>
      <c r="U605" s="405"/>
      <c r="V605" s="136" t="s">
        <v>161</v>
      </c>
      <c r="W605" s="116"/>
      <c r="X605" s="117"/>
      <c r="Y605" s="118"/>
      <c r="Z605" s="116"/>
      <c r="AA605" s="120" t="str">
        <f t="shared" si="774"/>
        <v/>
      </c>
      <c r="AB605" s="121"/>
      <c r="AC605" s="121"/>
      <c r="AD605" s="122" t="str">
        <f t="shared" si="772"/>
        <v/>
      </c>
      <c r="AE605" s="121"/>
      <c r="AF605" s="121"/>
      <c r="AG605" s="121"/>
      <c r="AH605" s="123" t="str">
        <f t="shared" si="828"/>
        <v/>
      </c>
      <c r="AI605" s="122" t="str">
        <f t="shared" si="773"/>
        <v/>
      </c>
      <c r="AJ605" s="387"/>
      <c r="AK605" s="388"/>
      <c r="AL605" s="124" t="str">
        <f t="shared" si="818"/>
        <v/>
      </c>
      <c r="AM605" s="389"/>
      <c r="AN605" s="388"/>
      <c r="AO605" s="384"/>
      <c r="AP605" s="367"/>
      <c r="AQ605" s="120" t="s">
        <v>162</v>
      </c>
      <c r="AR605" s="119"/>
      <c r="AS605" s="119"/>
      <c r="AT605" s="126"/>
      <c r="AU605" s="119"/>
      <c r="AV605" s="372"/>
      <c r="AW605" s="142" t="s">
        <v>161</v>
      </c>
      <c r="AX605" s="128"/>
      <c r="AY605" s="129"/>
      <c r="AZ605" s="130"/>
      <c r="BA605" s="143" t="s">
        <v>162</v>
      </c>
      <c r="BB605" s="128"/>
      <c r="BC605" s="128"/>
      <c r="BD605" s="128"/>
      <c r="BE605" s="373"/>
      <c r="BF605" s="373"/>
      <c r="BG605" s="373"/>
      <c r="BH605" s="131"/>
    </row>
    <row r="606" spans="1:1022" s="144" customFormat="1" ht="86.25" customHeight="1" x14ac:dyDescent="0.25">
      <c r="A606" s="429">
        <v>165</v>
      </c>
      <c r="B606" s="432" t="s">
        <v>712</v>
      </c>
      <c r="C606" s="367" t="s">
        <v>1763</v>
      </c>
      <c r="D606" s="432" t="s">
        <v>81</v>
      </c>
      <c r="E606" s="432" t="s">
        <v>1932</v>
      </c>
      <c r="F606" s="427" t="s">
        <v>1933</v>
      </c>
      <c r="G606" s="424" t="s">
        <v>2572</v>
      </c>
      <c r="H606" s="368" t="str">
        <f>IF(B606="Seguridad_Información","Posibilidad de "&amp;C606&amp;"con "&amp;M606&amp;" "&amp;"por"&amp;" "&amp;I606&amp;" "&amp;"debido a"&amp;" "&amp;L606,"Posibilidad de"&amp;" "&amp;M606&amp;" "&amp;"por"&amp;" "&amp;I606&amp;" debido a"&amp;" "&amp;L606)</f>
        <v>Posibilidad de Afectación Económica y Reputacional por diseñar o implementar el Programa de Bienestar Social sin atender las necesidades de la empresa debido a falta de seguimiento y control en el proceso.</v>
      </c>
      <c r="I606" s="425" t="s">
        <v>2573</v>
      </c>
      <c r="J606" s="136" t="s">
        <v>717</v>
      </c>
      <c r="K606" s="137" t="s">
        <v>2574</v>
      </c>
      <c r="L606" s="425" t="s">
        <v>2575</v>
      </c>
      <c r="M606" s="425" t="s">
        <v>763</v>
      </c>
      <c r="N606" s="426" t="s">
        <v>2576</v>
      </c>
      <c r="O606" s="369" t="s">
        <v>722</v>
      </c>
      <c r="P606" s="390" t="str">
        <f>IF(OR($O606=[3]Tabla_Probabilidad!$D$30,$O606=[3]Tabla_Probabilidad!$D$32,$O606=[3]Tabla_Probabilidad!$J$32),"Muy Baja",IF(OR($O606=[3]Tabla_Probabilidad!$E$30,$O606=[3]Tabla_Probabilidad!$E$32,$O606=[3]Tabla_Probabilidad!$K$32),"Baja",IF(OR($O606=[3]Tabla_Probabilidad!$F$30,$O606=[3]Tabla_Probabilidad!$F$32,$O606=[3]Tabla_Probabilidad!$L$32),"Media",IF(OR($O606=[3]Tabla_Probabilidad!$G$30,$O606=[3]Tabla_Probabilidad!$G$32,$O606=[3]Tabla_Probabilidad!$M$32),"Alta",IF(OR($O606=[3]Tabla_Probabilidad!$H$30,$O606=[3]Tabla_Probabilidad!$H$32,$O606=[3]Tabla_Probabilidad!$N$32),"Muy Alta","")))))</f>
        <v>Media</v>
      </c>
      <c r="Q606" s="385">
        <f t="shared" ref="Q606" si="829">IF(P606="","",IF(P606="Muy Baja",0.2,IF(P606="Baja",0.4,IF(P606="Media",0.6,IF(P606="Alta",0.8,IF(P606="Muy Alta",1,))))))</f>
        <v>0.6</v>
      </c>
      <c r="R606" s="393" t="s">
        <v>723</v>
      </c>
      <c r="S606" s="394" t="str">
        <f>IF(OR($R606=[3]Tabla_Impacto!$D$24,$R606=[3]Tabla_Impacto!$D$27,$R606=[3]Tabla_Impacto!$J$24,$R606=[3]Tabla_Impacto!$P$26,$R606=[3]Tabla_Impacto!$V$26,$R606=[3]Tabla_Impacto!$AB$26),"Leve",IF(OR($R606=[3]Tabla_Impacto!$E$24,$R606=[3]Tabla_Impacto!$E$27,$R606=[3]Tabla_Impacto!$K$24,$R606=[3]Tabla_Impacto!$Q$26,$R606=[3]Tabla_Impacto!$W$26,$R606=[3]Tabla_Impacto!$AC$26),"Menor",IF(OR($R606=[3]Tabla_Impacto!$F$24,$R606=[3]Tabla_Impacto!$F$27,$R606=[3]Tabla_Impacto!$L$24,$R606=[3]Tabla_Impacto!$R$26,$R606=[3]Tabla_Impacto!$X$26,$R606=[3]Tabla_Impacto!$AD$26),"Moderado",IF(OR($R606=[3]Tabla_Impacto!$G$24,$R606=[3]Tabla_Impacto!$G$27,$R606=[3]Tabla_Impacto!$M$24,$R606=[3]Tabla_Impacto!$S$26,$R606=[3]Tabla_Impacto!$Y$26,$R606=[3]Tabla_Impacto!$AE$26),"Mayor",IF(OR($R606=[3]Tabla_Impacto!$H$24,$R606=[3]Tabla_Impacto!$H$27,$R606=[3]Tabla_Impacto!$N$24,$R606=[3]Tabla_Impacto!$T$26,$R606=[3]Tabla_Impacto!$Z$26,$R606=[3]Tabla_Impacto!$AF$26),"Catastrófico","")))))</f>
        <v>Moderado</v>
      </c>
      <c r="T606" s="385">
        <f t="shared" ref="T606" si="830">IF(S606="","",IF(S606="Leve",0.2,IF(S606="Menor",0.4,IF(S606="Moderado",0.6,IF(S606="Mayor",0.8,IF(S606="Catastrófico",1,))))))</f>
        <v>0.6</v>
      </c>
      <c r="U606" s="386" t="str">
        <f t="shared" ref="U606" si="831">IF(OR(AND(P606="Muy Baja",S606="Leve"),AND(P606="Muy Baja",S606="Menor"),AND(P606="Baja",S606="Leve")),"Bajo",IF(OR(AND(P606="Muy baja",S606="Moderado"),AND(P606="Baja",S606="Menor"),AND(P606="Baja",S606="Moderado"),AND(P606="Media",S606="Leve"),AND(P606="Media",S606="Menor"),AND(P606="Media",S606="Moderado"),AND(P606="Alta",S606="Leve"),AND(P606="Alta",S606="Menor")),"Moderado",IF(OR(AND(P606="Muy Baja",S606="Mayor"),AND(P606="Baja",S606="Mayor"),AND(P606="Media",S606="Mayor"),AND(P606="Alta",S606="Moderado"),AND(P606="Alta",S606="Mayor"),AND(P606="Muy Alta",S606="Leve"),AND(P606="Muy Alta",S606="Menor"),AND(P606="Muy Alta",S606="Moderado"),AND(P606="Muy Alta",S606="Mayor")),"Alto",IF(OR(AND(P606="Muy Baja",S606="Catastrófico"),AND(P606="Baja",S606="Catastrófico"),AND(P606="Media",S606="Catastrófico"),AND(P606="Alta",S606="Catastrófico"),AND(P606="Muy Alta",S606="Catastrófico")),"Extremo",""))))</f>
        <v>Moderado</v>
      </c>
      <c r="V606" s="136" t="s">
        <v>91</v>
      </c>
      <c r="W606" s="116" t="s">
        <v>2577</v>
      </c>
      <c r="X606" s="117" t="s">
        <v>2578</v>
      </c>
      <c r="Y606" s="118" t="s">
        <v>2579</v>
      </c>
      <c r="Z606" s="119" t="s">
        <v>95</v>
      </c>
      <c r="AA606" s="120" t="str">
        <f t="shared" si="774"/>
        <v>Probabilidad</v>
      </c>
      <c r="AB606" s="121" t="s">
        <v>727</v>
      </c>
      <c r="AC606" s="121" t="s">
        <v>728</v>
      </c>
      <c r="AD606" s="122" t="str">
        <f t="shared" si="772"/>
        <v>40%</v>
      </c>
      <c r="AE606" s="121" t="s">
        <v>729</v>
      </c>
      <c r="AF606" s="121" t="s">
        <v>730</v>
      </c>
      <c r="AG606" s="121" t="s">
        <v>731</v>
      </c>
      <c r="AH606" s="123">
        <f>IFERROR(IF(AA606="Probabilidad",(Q606-(+Q606*AD606)),IF(AA606="Impacto",Q606,"")),"")</f>
        <v>0.36</v>
      </c>
      <c r="AI606" s="122">
        <f t="shared" si="773"/>
        <v>0.36</v>
      </c>
      <c r="AJ606" s="387" t="str">
        <f t="shared" ref="AJ606" si="832">IFERROR(IF(AK606="","",IF(AK606&lt;=0.2,"Muy Baja",IF(AK606&lt;=0.4,"Baja",IF(AK606&lt;=0.6,"Media",IF(AK606&lt;=0.8,"Alta","Muy Alta"))))),"")</f>
        <v>Muy Baja</v>
      </c>
      <c r="AK606" s="388">
        <f t="shared" ref="AK606" si="833">IFERROR(LOOKUP(MAX(AI606:AI612)+1,(AI606:AI612)),"")</f>
        <v>3.8102400000000002E-2</v>
      </c>
      <c r="AL606" s="124">
        <f>IFERROR(IF(AA606="Impacto",(T606-(+T606*AD606)),IF(AA606="Probabilidad",T606,"")),"")</f>
        <v>0.6</v>
      </c>
      <c r="AM606" s="389" t="str">
        <f t="shared" ref="AM606" si="834">IFERROR(IF(AN606="","",IF(AN606&lt;=0.2,"Leve",IF(AN606&lt;=0.4,"Menor",IF(AN606&lt;=0.6,"Moderado",IF(AN606&lt;=0.8,"Mayor","Catastrófico"))))),"")</f>
        <v>Moderado</v>
      </c>
      <c r="AN606" s="388">
        <f t="shared" ref="AN606" si="835">IFERROR(LOOKUP(MAX(AL606:AL612)+1,(AL606:AL612)),"")</f>
        <v>0.6</v>
      </c>
      <c r="AO606" s="384" t="str">
        <f t="shared" ref="AO606" si="836">IFERROR(IF(OR(AND(AJ606="Muy Baja",AM606="Leve"),AND(AJ606="Muy Baja",AM606="Menor"),AND(AJ606="Baja",AM606="Leve")),"Bajo",IF(OR(AND(AJ606="Muy baja",AM606="Moderado"),AND(AJ606="Baja",AM606="Menor"),AND(AJ606="Baja",AM606="Moderado"),AND(AJ606="Media",AM606="Leve"),AND(AJ606="Media",AM606="Menor"),AND(AJ606="Media",AM606="Moderado"),AND(AJ606="Alta",AM606="Leve"),AND(AJ606="Alta",AM606="Menor")),"Moderado",IF(OR(AND(AJ606="Muy Baja",AM606="Mayor"),AND(AJ606="Baja",AM606="Mayor"),AND(AJ606="Media",AM606="Mayor"),AND(AJ606="Alta",AM606="Moderado"),AND(AJ606="Alta",AM606="Mayor"),AND(AJ606="Muy Alta",AM606="Leve"),AND(AJ606="Muy Alta",AM606="Menor"),AND(AJ606="Muy Alta",AM606="Moderado"),AND(AJ606="Muy Alta",AM606="Mayor")),"Alto",IF(OR(AND(AJ606="Muy Baja",AM606="Catastrófico"),AND(AJ606="Baja",AM606="Catastrófico"),AND(AJ606="Media",AM606="Catastrófico"),AND(AJ606="Alta",AM606="Catastrófico"),AND(AJ606="Muy Alta",AM606="Catastrófico")),"Extremo","")))),"")</f>
        <v>Moderado</v>
      </c>
      <c r="AP606" s="367" t="s">
        <v>104</v>
      </c>
      <c r="AQ606" s="120" t="s">
        <v>105</v>
      </c>
      <c r="AR606" s="119" t="s">
        <v>94</v>
      </c>
      <c r="AS606" s="119" t="s">
        <v>94</v>
      </c>
      <c r="AT606" s="126" t="s">
        <v>94</v>
      </c>
      <c r="AU606" s="127" t="s">
        <v>94</v>
      </c>
      <c r="AV606" s="370" t="s">
        <v>2580</v>
      </c>
      <c r="AW606" s="142" t="s">
        <v>91</v>
      </c>
      <c r="AX606" s="253" t="s">
        <v>2867</v>
      </c>
      <c r="AY606" s="271" t="s">
        <v>3087</v>
      </c>
      <c r="AZ606" s="271" t="s">
        <v>3088</v>
      </c>
      <c r="BA606" s="143" t="s">
        <v>105</v>
      </c>
      <c r="BB606" s="258"/>
      <c r="BC606" s="258" t="s">
        <v>94</v>
      </c>
      <c r="BD606" s="258" t="s">
        <v>94</v>
      </c>
      <c r="BE606" s="373" t="s">
        <v>2891</v>
      </c>
      <c r="BF606" s="373" t="s">
        <v>3264</v>
      </c>
      <c r="BG606" s="373" t="s">
        <v>3264</v>
      </c>
      <c r="BH606" s="131"/>
      <c r="BI606" s="90"/>
      <c r="BJ606" s="90"/>
      <c r="BK606" s="90"/>
      <c r="BL606" s="90"/>
      <c r="BM606" s="90"/>
      <c r="BN606" s="90"/>
      <c r="BO606" s="90"/>
      <c r="BP606" s="90"/>
      <c r="BQ606" s="90"/>
      <c r="BR606" s="90"/>
      <c r="BS606" s="90"/>
      <c r="BT606" s="90"/>
      <c r="BU606" s="90"/>
      <c r="BV606" s="90"/>
      <c r="BW606" s="90"/>
      <c r="BX606" s="90"/>
      <c r="BY606" s="90"/>
      <c r="BZ606" s="90"/>
      <c r="CA606" s="90"/>
      <c r="CB606" s="90"/>
      <c r="CC606" s="90"/>
      <c r="CD606" s="90"/>
      <c r="CE606" s="90"/>
      <c r="CF606" s="90"/>
      <c r="CG606" s="90"/>
      <c r="CH606" s="90"/>
      <c r="CI606" s="90"/>
      <c r="CJ606" s="90"/>
      <c r="CK606" s="90"/>
      <c r="CL606" s="90"/>
      <c r="CM606" s="90"/>
      <c r="CN606" s="90"/>
      <c r="CO606" s="90"/>
      <c r="CP606" s="90"/>
      <c r="CQ606" s="90"/>
      <c r="CR606" s="90"/>
      <c r="CS606" s="90"/>
      <c r="CT606" s="90"/>
      <c r="CU606" s="90"/>
      <c r="CV606" s="90"/>
      <c r="CW606" s="90"/>
      <c r="CX606" s="90"/>
      <c r="CY606" s="90"/>
      <c r="CZ606" s="90"/>
      <c r="DA606" s="90"/>
      <c r="DB606" s="90"/>
      <c r="DC606" s="90"/>
      <c r="DD606" s="90"/>
      <c r="DE606" s="90"/>
      <c r="DF606" s="90"/>
      <c r="DG606" s="90"/>
      <c r="DH606" s="90"/>
      <c r="DI606" s="90"/>
      <c r="DJ606" s="90"/>
      <c r="DK606" s="90"/>
      <c r="DL606" s="90"/>
      <c r="DM606" s="90"/>
      <c r="DN606" s="90"/>
      <c r="DO606" s="90"/>
      <c r="DP606" s="90"/>
      <c r="DQ606" s="90"/>
      <c r="DR606" s="90"/>
      <c r="DS606" s="90"/>
      <c r="DT606" s="90"/>
      <c r="DU606" s="90"/>
      <c r="DV606" s="90"/>
      <c r="DW606" s="90"/>
      <c r="DX606" s="90"/>
      <c r="DY606" s="90"/>
      <c r="DZ606" s="90"/>
      <c r="EA606" s="90"/>
      <c r="EB606" s="90"/>
      <c r="EC606" s="90"/>
      <c r="ED606" s="90"/>
      <c r="EE606" s="90"/>
      <c r="EF606" s="90"/>
      <c r="EG606" s="90"/>
      <c r="EH606" s="90"/>
      <c r="EI606" s="90"/>
      <c r="EJ606" s="90"/>
      <c r="EK606" s="90"/>
      <c r="EL606" s="90"/>
      <c r="EM606" s="90"/>
      <c r="EN606" s="90"/>
      <c r="EO606" s="90"/>
      <c r="EP606" s="90"/>
      <c r="EQ606" s="90"/>
      <c r="ER606" s="90"/>
      <c r="ES606" s="90"/>
      <c r="ET606" s="90"/>
      <c r="EU606" s="90"/>
      <c r="EV606" s="90"/>
      <c r="EW606" s="90"/>
      <c r="EX606" s="90"/>
      <c r="EY606" s="90"/>
      <c r="EZ606" s="90"/>
      <c r="FA606" s="90"/>
      <c r="FB606" s="90"/>
      <c r="FC606" s="90"/>
      <c r="FD606" s="90"/>
      <c r="FE606" s="90"/>
      <c r="FF606" s="90"/>
      <c r="FG606" s="90"/>
      <c r="FH606" s="90"/>
      <c r="FI606" s="90"/>
      <c r="FJ606" s="90"/>
      <c r="FK606" s="90"/>
      <c r="FL606" s="90"/>
      <c r="FM606" s="90"/>
      <c r="FN606" s="90"/>
      <c r="FO606" s="90"/>
      <c r="FP606" s="90"/>
      <c r="FQ606" s="90"/>
      <c r="FR606" s="90"/>
      <c r="FS606" s="90"/>
      <c r="FT606" s="90"/>
      <c r="FU606" s="90"/>
      <c r="FV606" s="90"/>
      <c r="FW606" s="90"/>
      <c r="FX606" s="90"/>
      <c r="FY606" s="90"/>
      <c r="FZ606" s="90"/>
      <c r="GA606" s="90"/>
      <c r="GB606" s="90"/>
      <c r="GC606" s="90"/>
      <c r="GD606" s="90"/>
      <c r="GE606" s="90"/>
      <c r="GF606" s="90"/>
      <c r="GG606" s="90"/>
      <c r="GH606" s="90"/>
      <c r="GI606" s="90"/>
      <c r="GJ606" s="90"/>
      <c r="GK606" s="90"/>
      <c r="GL606" s="90"/>
      <c r="GM606" s="90"/>
      <c r="GN606" s="90"/>
      <c r="GO606" s="90"/>
      <c r="GP606" s="90"/>
      <c r="GQ606" s="90"/>
      <c r="GR606" s="90"/>
      <c r="GS606" s="90"/>
      <c r="GT606" s="90"/>
      <c r="GU606" s="90"/>
      <c r="GV606" s="90"/>
      <c r="GW606" s="90"/>
      <c r="GX606" s="90"/>
      <c r="GY606" s="90"/>
      <c r="GZ606" s="90"/>
      <c r="HA606" s="90"/>
      <c r="HB606" s="90"/>
      <c r="HC606" s="90"/>
      <c r="HD606" s="90"/>
      <c r="HE606" s="90"/>
      <c r="HF606" s="90"/>
      <c r="HG606" s="90"/>
      <c r="HH606" s="90"/>
      <c r="HI606" s="90"/>
      <c r="HJ606" s="90"/>
      <c r="HK606" s="90"/>
      <c r="HL606" s="90"/>
      <c r="HM606" s="90"/>
      <c r="HN606" s="90"/>
      <c r="HO606" s="90"/>
      <c r="HP606" s="90"/>
      <c r="HQ606" s="90"/>
      <c r="HR606" s="90"/>
      <c r="HS606" s="90"/>
      <c r="HT606" s="90"/>
      <c r="HU606" s="90"/>
      <c r="HV606" s="90"/>
      <c r="HW606" s="90"/>
      <c r="HX606" s="90"/>
      <c r="HY606" s="90"/>
      <c r="HZ606" s="90"/>
      <c r="IA606" s="90"/>
      <c r="IB606" s="90"/>
      <c r="IC606" s="90"/>
      <c r="ID606" s="90"/>
      <c r="IE606" s="90"/>
      <c r="IF606" s="90"/>
      <c r="IG606" s="90"/>
      <c r="IH606" s="90"/>
      <c r="II606" s="90"/>
      <c r="IJ606" s="90"/>
      <c r="IK606" s="90"/>
      <c r="IL606" s="90"/>
      <c r="IM606" s="90"/>
      <c r="IN606" s="90"/>
      <c r="IO606" s="90"/>
      <c r="IP606" s="90"/>
      <c r="IQ606" s="90"/>
      <c r="IR606" s="90"/>
      <c r="IS606" s="90"/>
      <c r="IT606" s="90"/>
      <c r="IU606" s="90"/>
      <c r="IV606" s="90"/>
      <c r="IW606" s="90"/>
      <c r="IX606" s="90"/>
      <c r="IY606" s="90"/>
      <c r="IZ606" s="90"/>
      <c r="JA606" s="90"/>
      <c r="JB606" s="90"/>
      <c r="JC606" s="90"/>
      <c r="JD606" s="90"/>
      <c r="JE606" s="90"/>
      <c r="JF606" s="90"/>
      <c r="JG606" s="90"/>
      <c r="JH606" s="90"/>
      <c r="JI606" s="90"/>
      <c r="JJ606" s="90"/>
      <c r="JK606" s="90"/>
      <c r="JL606" s="90"/>
      <c r="JM606" s="90"/>
      <c r="JN606" s="90"/>
      <c r="JO606" s="90"/>
      <c r="JP606" s="90"/>
      <c r="JQ606" s="90"/>
      <c r="JR606" s="90"/>
      <c r="JS606" s="90"/>
      <c r="JT606" s="90"/>
      <c r="JU606" s="90"/>
      <c r="JV606" s="90"/>
      <c r="JW606" s="90"/>
      <c r="JX606" s="90"/>
      <c r="JY606" s="90"/>
      <c r="JZ606" s="90"/>
      <c r="KA606" s="90"/>
      <c r="KB606" s="90"/>
      <c r="KC606" s="90"/>
      <c r="KD606" s="90"/>
      <c r="KE606" s="90"/>
      <c r="KF606" s="90"/>
      <c r="KG606" s="90"/>
      <c r="KH606" s="90"/>
      <c r="KI606" s="90"/>
      <c r="KJ606" s="90"/>
      <c r="KK606" s="90"/>
      <c r="KL606" s="90"/>
      <c r="KM606" s="90"/>
      <c r="KN606" s="90"/>
      <c r="KO606" s="90"/>
      <c r="KP606" s="90"/>
      <c r="KQ606" s="90"/>
      <c r="KR606" s="90"/>
      <c r="KS606" s="90"/>
      <c r="KT606" s="90"/>
      <c r="KU606" s="90"/>
      <c r="KV606" s="90"/>
      <c r="KW606" s="90"/>
      <c r="KX606" s="90"/>
      <c r="KY606" s="90"/>
      <c r="KZ606" s="90"/>
      <c r="LA606" s="90"/>
      <c r="LB606" s="90"/>
      <c r="LC606" s="90"/>
      <c r="LD606" s="90"/>
      <c r="LE606" s="90"/>
      <c r="LF606" s="90"/>
      <c r="LG606" s="90"/>
      <c r="LH606" s="90"/>
      <c r="LI606" s="90"/>
      <c r="LJ606" s="90"/>
      <c r="LK606" s="90"/>
      <c r="LL606" s="90"/>
      <c r="LM606" s="90"/>
      <c r="LN606" s="90"/>
      <c r="LO606" s="90"/>
      <c r="LP606" s="90"/>
      <c r="LQ606" s="90"/>
      <c r="LR606" s="90"/>
      <c r="LS606" s="90"/>
      <c r="LT606" s="90"/>
      <c r="LU606" s="90"/>
      <c r="LV606" s="90"/>
      <c r="LW606" s="90"/>
      <c r="LX606" s="90"/>
      <c r="LY606" s="90"/>
      <c r="LZ606" s="90"/>
      <c r="MA606" s="90"/>
      <c r="MB606" s="90"/>
      <c r="MC606" s="90"/>
      <c r="MD606" s="90"/>
      <c r="ME606" s="90"/>
      <c r="MF606" s="90"/>
      <c r="MG606" s="90"/>
      <c r="MH606" s="90"/>
      <c r="MI606" s="90"/>
      <c r="MJ606" s="90"/>
      <c r="MK606" s="90"/>
      <c r="ML606" s="90"/>
      <c r="MM606" s="90"/>
      <c r="MN606" s="90"/>
      <c r="MO606" s="90"/>
      <c r="MP606" s="90"/>
      <c r="MQ606" s="90"/>
      <c r="MR606" s="90"/>
      <c r="MS606" s="90"/>
      <c r="MT606" s="90"/>
      <c r="MU606" s="90"/>
      <c r="MV606" s="90"/>
      <c r="MW606" s="90"/>
      <c r="MX606" s="90"/>
      <c r="MY606" s="90"/>
      <c r="MZ606" s="90"/>
      <c r="NA606" s="90"/>
      <c r="NB606" s="90"/>
      <c r="NC606" s="90"/>
      <c r="ND606" s="90"/>
      <c r="NE606" s="90"/>
      <c r="NF606" s="90"/>
      <c r="NG606" s="90"/>
      <c r="NH606" s="90"/>
      <c r="NI606" s="90"/>
      <c r="NJ606" s="90"/>
      <c r="NK606" s="90"/>
      <c r="NL606" s="90"/>
      <c r="NM606" s="90"/>
      <c r="NN606" s="90"/>
      <c r="NO606" s="90"/>
      <c r="NP606" s="90"/>
      <c r="NQ606" s="90"/>
      <c r="NR606" s="90"/>
      <c r="NS606" s="90"/>
      <c r="NT606" s="90"/>
      <c r="NU606" s="90"/>
      <c r="NV606" s="90"/>
      <c r="NW606" s="90"/>
      <c r="NX606" s="90"/>
      <c r="NY606" s="90"/>
      <c r="NZ606" s="90"/>
      <c r="OA606" s="90"/>
      <c r="OB606" s="90"/>
      <c r="OC606" s="90"/>
      <c r="OD606" s="90"/>
      <c r="OE606" s="90"/>
      <c r="OF606" s="90"/>
      <c r="OG606" s="90"/>
      <c r="OH606" s="90"/>
      <c r="OI606" s="90"/>
      <c r="OJ606" s="90"/>
      <c r="OK606" s="90"/>
      <c r="OL606" s="90"/>
      <c r="OM606" s="90"/>
      <c r="ON606" s="90"/>
      <c r="OO606" s="90"/>
      <c r="OP606" s="90"/>
      <c r="OQ606" s="90"/>
      <c r="OR606" s="90"/>
      <c r="OS606" s="90"/>
      <c r="OT606" s="90"/>
      <c r="OU606" s="90"/>
      <c r="OV606" s="90"/>
      <c r="OW606" s="90"/>
      <c r="OX606" s="90"/>
      <c r="OY606" s="90"/>
      <c r="OZ606" s="90"/>
      <c r="PA606" s="90"/>
      <c r="PB606" s="90"/>
      <c r="PC606" s="90"/>
      <c r="PD606" s="90"/>
      <c r="PE606" s="90"/>
      <c r="PF606" s="90"/>
      <c r="PG606" s="90"/>
      <c r="PH606" s="90"/>
      <c r="PI606" s="90"/>
      <c r="PJ606" s="90"/>
      <c r="PK606" s="90"/>
      <c r="PL606" s="90"/>
      <c r="PM606" s="90"/>
      <c r="PN606" s="90"/>
      <c r="PO606" s="90"/>
      <c r="PP606" s="90"/>
      <c r="PQ606" s="90"/>
      <c r="PR606" s="90"/>
      <c r="PS606" s="90"/>
      <c r="PT606" s="90"/>
      <c r="PU606" s="90"/>
      <c r="PV606" s="90"/>
      <c r="PW606" s="90"/>
      <c r="PX606" s="90"/>
      <c r="PY606" s="90"/>
      <c r="PZ606" s="90"/>
      <c r="QA606" s="90"/>
      <c r="QB606" s="90"/>
      <c r="QC606" s="90"/>
      <c r="QD606" s="90"/>
      <c r="QE606" s="90"/>
      <c r="QF606" s="90"/>
      <c r="QG606" s="90"/>
      <c r="QH606" s="90"/>
      <c r="QI606" s="90"/>
      <c r="QJ606" s="90"/>
      <c r="QK606" s="90"/>
      <c r="QL606" s="90"/>
      <c r="QM606" s="90"/>
      <c r="QN606" s="90"/>
      <c r="QO606" s="90"/>
      <c r="QP606" s="90"/>
      <c r="QQ606" s="90"/>
      <c r="QR606" s="90"/>
      <c r="QS606" s="90"/>
      <c r="QT606" s="90"/>
      <c r="QU606" s="90"/>
      <c r="QV606" s="90"/>
      <c r="QW606" s="90"/>
      <c r="QX606" s="90"/>
      <c r="QY606" s="90"/>
      <c r="QZ606" s="90"/>
      <c r="RA606" s="90"/>
      <c r="RB606" s="90"/>
      <c r="RC606" s="90"/>
      <c r="RD606" s="90"/>
      <c r="RE606" s="90"/>
      <c r="RF606" s="90"/>
      <c r="RG606" s="90"/>
      <c r="RH606" s="90"/>
      <c r="RI606" s="90"/>
      <c r="RJ606" s="90"/>
      <c r="RK606" s="90"/>
      <c r="RL606" s="90"/>
      <c r="RM606" s="90"/>
      <c r="RN606" s="90"/>
      <c r="RO606" s="90"/>
      <c r="RP606" s="90"/>
      <c r="RQ606" s="90"/>
      <c r="RR606" s="90"/>
      <c r="RS606" s="90"/>
      <c r="RT606" s="90"/>
      <c r="RU606" s="90"/>
      <c r="RV606" s="90"/>
      <c r="RW606" s="90"/>
      <c r="RX606" s="90"/>
      <c r="RY606" s="90"/>
      <c r="RZ606" s="90"/>
      <c r="SA606" s="90"/>
      <c r="SB606" s="90"/>
      <c r="SC606" s="90"/>
      <c r="SD606" s="90"/>
      <c r="SE606" s="90"/>
      <c r="SF606" s="90"/>
      <c r="SG606" s="90"/>
      <c r="SH606" s="90"/>
      <c r="SI606" s="90"/>
      <c r="SJ606" s="90"/>
      <c r="SK606" s="90"/>
      <c r="SL606" s="90"/>
      <c r="SM606" s="90"/>
      <c r="SN606" s="90"/>
      <c r="SO606" s="90"/>
      <c r="SP606" s="90"/>
      <c r="SQ606" s="90"/>
      <c r="SR606" s="90"/>
      <c r="SS606" s="90"/>
      <c r="ST606" s="90"/>
      <c r="SU606" s="90"/>
      <c r="SV606" s="90"/>
      <c r="SW606" s="90"/>
      <c r="SX606" s="90"/>
      <c r="SY606" s="90"/>
      <c r="SZ606" s="90"/>
      <c r="TA606" s="90"/>
      <c r="TB606" s="90"/>
      <c r="TC606" s="90"/>
      <c r="TD606" s="90"/>
      <c r="TE606" s="90"/>
      <c r="TF606" s="90"/>
      <c r="TG606" s="90"/>
      <c r="TH606" s="90"/>
      <c r="TI606" s="90"/>
      <c r="TJ606" s="90"/>
      <c r="TK606" s="90"/>
      <c r="TL606" s="90"/>
      <c r="TM606" s="90"/>
      <c r="TN606" s="90"/>
      <c r="TO606" s="90"/>
      <c r="TP606" s="90"/>
      <c r="TQ606" s="90"/>
      <c r="TR606" s="90"/>
      <c r="TS606" s="90"/>
      <c r="TT606" s="90"/>
      <c r="TU606" s="90"/>
      <c r="TV606" s="90"/>
      <c r="TW606" s="90"/>
      <c r="TX606" s="90"/>
      <c r="TY606" s="90"/>
      <c r="TZ606" s="90"/>
      <c r="UA606" s="90"/>
      <c r="UB606" s="90"/>
      <c r="UC606" s="90"/>
      <c r="UD606" s="90"/>
      <c r="UE606" s="90"/>
      <c r="UF606" s="90"/>
      <c r="UG606" s="90"/>
      <c r="UH606" s="90"/>
      <c r="UI606" s="90"/>
      <c r="UJ606" s="90"/>
      <c r="UK606" s="90"/>
      <c r="UL606" s="90"/>
      <c r="UM606" s="90"/>
      <c r="UN606" s="90"/>
      <c r="UO606" s="90"/>
      <c r="UP606" s="90"/>
      <c r="UQ606" s="90"/>
      <c r="UR606" s="90"/>
      <c r="US606" s="90"/>
      <c r="UT606" s="90"/>
      <c r="UU606" s="90"/>
      <c r="UV606" s="90"/>
      <c r="UW606" s="90"/>
      <c r="UX606" s="90"/>
      <c r="UY606" s="90"/>
      <c r="UZ606" s="90"/>
      <c r="VA606" s="90"/>
      <c r="VB606" s="90"/>
      <c r="VC606" s="90"/>
      <c r="VD606" s="90"/>
      <c r="VE606" s="90"/>
      <c r="VF606" s="90"/>
      <c r="VG606" s="90"/>
      <c r="VH606" s="90"/>
      <c r="VI606" s="90"/>
      <c r="VJ606" s="90"/>
      <c r="VK606" s="90"/>
      <c r="VL606" s="90"/>
      <c r="VM606" s="90"/>
      <c r="VN606" s="90"/>
      <c r="VO606" s="90"/>
      <c r="VP606" s="90"/>
      <c r="VQ606" s="90"/>
      <c r="VR606" s="90"/>
      <c r="VS606" s="90"/>
      <c r="VT606" s="90"/>
      <c r="VU606" s="90"/>
      <c r="VV606" s="90"/>
      <c r="VW606" s="90"/>
      <c r="VX606" s="90"/>
      <c r="VY606" s="90"/>
      <c r="VZ606" s="90"/>
      <c r="WA606" s="90"/>
      <c r="WB606" s="90"/>
      <c r="WC606" s="90"/>
      <c r="WD606" s="90"/>
      <c r="WE606" s="90"/>
      <c r="WF606" s="90"/>
      <c r="WG606" s="90"/>
      <c r="WH606" s="90"/>
      <c r="WI606" s="90"/>
      <c r="WJ606" s="90"/>
      <c r="WK606" s="90"/>
      <c r="WL606" s="90"/>
      <c r="WM606" s="90"/>
      <c r="WN606" s="90"/>
      <c r="WO606" s="90"/>
      <c r="WP606" s="90"/>
      <c r="WQ606" s="90"/>
      <c r="WR606" s="90"/>
      <c r="WS606" s="90"/>
      <c r="WT606" s="90"/>
      <c r="WU606" s="90"/>
      <c r="WV606" s="90"/>
      <c r="WW606" s="90"/>
      <c r="WX606" s="90"/>
      <c r="WY606" s="90"/>
      <c r="WZ606" s="90"/>
      <c r="XA606" s="90"/>
      <c r="XB606" s="90"/>
      <c r="XC606" s="90"/>
      <c r="XD606" s="90"/>
      <c r="XE606" s="90"/>
      <c r="XF606" s="90"/>
      <c r="XG606" s="90"/>
      <c r="XH606" s="90"/>
      <c r="XI606" s="90"/>
      <c r="XJ606" s="90"/>
      <c r="XK606" s="90"/>
      <c r="XL606" s="90"/>
      <c r="XM606" s="90"/>
      <c r="XN606" s="90"/>
      <c r="XO606" s="90"/>
      <c r="XP606" s="90"/>
      <c r="XQ606" s="90"/>
      <c r="XR606" s="90"/>
      <c r="XS606" s="90"/>
      <c r="XT606" s="90"/>
      <c r="XU606" s="90"/>
      <c r="XV606" s="90"/>
      <c r="XW606" s="90"/>
      <c r="XX606" s="90"/>
      <c r="XY606" s="90"/>
      <c r="XZ606" s="90"/>
      <c r="YA606" s="90"/>
      <c r="YB606" s="90"/>
      <c r="YC606" s="90"/>
      <c r="YD606" s="90"/>
      <c r="YE606" s="90"/>
      <c r="YF606" s="90"/>
      <c r="YG606" s="90"/>
      <c r="YH606" s="90"/>
      <c r="YI606" s="90"/>
      <c r="YJ606" s="90"/>
      <c r="YK606" s="90"/>
      <c r="YL606" s="90"/>
      <c r="YM606" s="90"/>
      <c r="YN606" s="90"/>
      <c r="YO606" s="90"/>
      <c r="YP606" s="90"/>
      <c r="YQ606" s="90"/>
      <c r="YR606" s="90"/>
      <c r="YS606" s="90"/>
      <c r="YT606" s="90"/>
      <c r="YU606" s="90"/>
      <c r="YV606" s="90"/>
      <c r="YW606" s="90"/>
      <c r="YX606" s="90"/>
      <c r="YY606" s="90"/>
      <c r="YZ606" s="90"/>
      <c r="ZA606" s="90"/>
      <c r="ZB606" s="90"/>
      <c r="ZC606" s="90"/>
      <c r="ZD606" s="90"/>
      <c r="ZE606" s="90"/>
      <c r="ZF606" s="90"/>
      <c r="ZG606" s="90"/>
      <c r="ZH606" s="90"/>
      <c r="ZI606" s="90"/>
      <c r="ZJ606" s="90"/>
      <c r="ZK606" s="90"/>
      <c r="ZL606" s="90"/>
      <c r="ZM606" s="90"/>
      <c r="ZN606" s="90"/>
      <c r="ZO606" s="90"/>
      <c r="ZP606" s="90"/>
      <c r="ZQ606" s="90"/>
      <c r="ZR606" s="90"/>
      <c r="ZS606" s="90"/>
      <c r="ZT606" s="90"/>
      <c r="ZU606" s="90"/>
      <c r="ZV606" s="90"/>
      <c r="ZW606" s="90"/>
      <c r="ZX606" s="90"/>
      <c r="ZY606" s="90"/>
      <c r="ZZ606" s="90"/>
      <c r="AAA606" s="90"/>
      <c r="AAB606" s="90"/>
      <c r="AAC606" s="90"/>
      <c r="AAD606" s="90"/>
      <c r="AAE606" s="90"/>
      <c r="AAF606" s="90"/>
      <c r="AAG606" s="90"/>
      <c r="AAH606" s="90"/>
      <c r="AAI606" s="90"/>
      <c r="AAJ606" s="90"/>
      <c r="AAK606" s="90"/>
      <c r="AAL606" s="90"/>
      <c r="AAM606" s="90"/>
      <c r="AAN606" s="90"/>
      <c r="AAO606" s="90"/>
      <c r="AAP606" s="90"/>
      <c r="AAQ606" s="90"/>
      <c r="AAR606" s="90"/>
      <c r="AAS606" s="90"/>
      <c r="AAT606" s="90"/>
      <c r="AAU606" s="90"/>
      <c r="AAV606" s="90"/>
      <c r="AAW606" s="90"/>
      <c r="AAX606" s="90"/>
      <c r="AAY606" s="90"/>
      <c r="AAZ606" s="90"/>
      <c r="ABA606" s="90"/>
      <c r="ABB606" s="90"/>
      <c r="ABC606" s="90"/>
      <c r="ABD606" s="90"/>
      <c r="ABE606" s="90"/>
      <c r="ABF606" s="90"/>
      <c r="ABG606" s="90"/>
      <c r="ABH606" s="90"/>
      <c r="ABI606" s="90"/>
      <c r="ABJ606" s="90"/>
      <c r="ABK606" s="90"/>
      <c r="ABL606" s="90"/>
      <c r="ABM606" s="90"/>
      <c r="ABN606" s="90"/>
      <c r="ABO606" s="90"/>
      <c r="ABP606" s="90"/>
      <c r="ABQ606" s="90"/>
      <c r="ABR606" s="90"/>
      <c r="ABS606" s="90"/>
      <c r="ABT606" s="90"/>
      <c r="ABU606" s="90"/>
      <c r="ABV606" s="90"/>
      <c r="ABW606" s="90"/>
      <c r="ABX606" s="90"/>
      <c r="ABY606" s="90"/>
      <c r="ABZ606" s="90"/>
      <c r="ACA606" s="90"/>
      <c r="ACB606" s="90"/>
      <c r="ACC606" s="90"/>
      <c r="ACD606" s="90"/>
      <c r="ACE606" s="90"/>
      <c r="ACF606" s="90"/>
      <c r="ACG606" s="90"/>
      <c r="ACH606" s="90"/>
      <c r="ACI606" s="90"/>
      <c r="ACJ606" s="90"/>
      <c r="ACK606" s="90"/>
      <c r="ACL606" s="90"/>
      <c r="ACM606" s="90"/>
      <c r="ACN606" s="90"/>
      <c r="ACO606" s="90"/>
      <c r="ACP606" s="90"/>
      <c r="ACQ606" s="90"/>
      <c r="ACR606" s="90"/>
      <c r="ACS606" s="90"/>
      <c r="ACT606" s="90"/>
      <c r="ACU606" s="90"/>
      <c r="ACV606" s="90"/>
      <c r="ACW606" s="90"/>
      <c r="ACX606" s="90"/>
      <c r="ACY606" s="90"/>
      <c r="ACZ606" s="90"/>
      <c r="ADA606" s="90"/>
      <c r="ADB606" s="90"/>
      <c r="ADC606" s="90"/>
      <c r="ADD606" s="90"/>
      <c r="ADE606" s="90"/>
      <c r="ADF606" s="90"/>
      <c r="ADG606" s="90"/>
      <c r="ADH606" s="90"/>
      <c r="ADI606" s="90"/>
      <c r="ADJ606" s="90"/>
      <c r="ADK606" s="90"/>
      <c r="ADL606" s="90"/>
      <c r="ADM606" s="90"/>
      <c r="ADN606" s="90"/>
      <c r="ADO606" s="90"/>
      <c r="ADP606" s="90"/>
      <c r="ADQ606" s="90"/>
      <c r="ADR606" s="90"/>
      <c r="ADS606" s="90"/>
      <c r="ADT606" s="90"/>
      <c r="ADU606" s="90"/>
      <c r="ADV606" s="90"/>
      <c r="ADW606" s="90"/>
      <c r="ADX606" s="90"/>
      <c r="ADY606" s="90"/>
      <c r="ADZ606" s="90"/>
      <c r="AEA606" s="90"/>
      <c r="AEB606" s="90"/>
      <c r="AEC606" s="90"/>
      <c r="AED606" s="90"/>
      <c r="AEE606" s="90"/>
      <c r="AEF606" s="90"/>
      <c r="AEG606" s="90"/>
      <c r="AEH606" s="90"/>
      <c r="AEI606" s="90"/>
      <c r="AEJ606" s="90"/>
      <c r="AEK606" s="90"/>
      <c r="AEL606" s="90"/>
      <c r="AEM606" s="90"/>
      <c r="AEN606" s="90"/>
      <c r="AEO606" s="90"/>
      <c r="AEP606" s="90"/>
      <c r="AEQ606" s="90"/>
      <c r="AER606" s="90"/>
      <c r="AES606" s="90"/>
      <c r="AET606" s="90"/>
      <c r="AEU606" s="90"/>
      <c r="AEV606" s="90"/>
      <c r="AEW606" s="90"/>
      <c r="AEX606" s="90"/>
      <c r="AEY606" s="90"/>
      <c r="AEZ606" s="90"/>
      <c r="AFA606" s="90"/>
      <c r="AFB606" s="90"/>
      <c r="AFC606" s="90"/>
      <c r="AFD606" s="90"/>
      <c r="AFE606" s="90"/>
      <c r="AFF606" s="90"/>
      <c r="AFG606" s="90"/>
      <c r="AFH606" s="90"/>
      <c r="AFI606" s="90"/>
      <c r="AFJ606" s="90"/>
      <c r="AFK606" s="90"/>
      <c r="AFL606" s="90"/>
      <c r="AFM606" s="90"/>
      <c r="AFN606" s="90"/>
      <c r="AFO606" s="90"/>
      <c r="AFP606" s="90"/>
      <c r="AFQ606" s="90"/>
      <c r="AFR606" s="90"/>
      <c r="AFS606" s="90"/>
      <c r="AFT606" s="90"/>
      <c r="AFU606" s="90"/>
      <c r="AFV606" s="90"/>
      <c r="AFW606" s="90"/>
      <c r="AFX606" s="90"/>
      <c r="AFY606" s="90"/>
      <c r="AFZ606" s="90"/>
      <c r="AGA606" s="90"/>
      <c r="AGB606" s="90"/>
      <c r="AGC606" s="90"/>
      <c r="AGD606" s="90"/>
      <c r="AGE606" s="90"/>
      <c r="AGF606" s="90"/>
      <c r="AGG606" s="90"/>
      <c r="AGH606" s="90"/>
      <c r="AGI606" s="90"/>
      <c r="AGJ606" s="90"/>
      <c r="AGK606" s="90"/>
      <c r="AGL606" s="90"/>
      <c r="AGM606" s="90"/>
      <c r="AGN606" s="90"/>
      <c r="AGO606" s="90"/>
      <c r="AGP606" s="90"/>
      <c r="AGQ606" s="90"/>
      <c r="AGR606" s="90"/>
      <c r="AGS606" s="90"/>
      <c r="AGT606" s="90"/>
      <c r="AGU606" s="90"/>
      <c r="AGV606" s="90"/>
      <c r="AGW606" s="90"/>
      <c r="AGX606" s="90"/>
      <c r="AGY606" s="90"/>
      <c r="AGZ606" s="90"/>
      <c r="AHA606" s="90"/>
      <c r="AHB606" s="90"/>
      <c r="AHC606" s="90"/>
      <c r="AHD606" s="90"/>
      <c r="AHE606" s="90"/>
      <c r="AHF606" s="90"/>
      <c r="AHG606" s="90"/>
      <c r="AHH606" s="90"/>
      <c r="AHI606" s="90"/>
      <c r="AHJ606" s="90"/>
      <c r="AHK606" s="90"/>
      <c r="AHL606" s="90"/>
      <c r="AHM606" s="90"/>
      <c r="AHN606" s="90"/>
      <c r="AHO606" s="90"/>
      <c r="AHP606" s="90"/>
      <c r="AHQ606" s="90"/>
      <c r="AHR606" s="90"/>
      <c r="AHS606" s="90"/>
      <c r="AHT606" s="90"/>
      <c r="AHU606" s="90"/>
      <c r="AHV606" s="90"/>
      <c r="AHW606" s="90"/>
      <c r="AHX606" s="90"/>
      <c r="AHY606" s="90"/>
      <c r="AHZ606" s="90"/>
      <c r="AIA606" s="90"/>
      <c r="AIB606" s="90"/>
      <c r="AIC606" s="90"/>
      <c r="AID606" s="90"/>
      <c r="AIE606" s="90"/>
      <c r="AIF606" s="90"/>
      <c r="AIG606" s="90"/>
      <c r="AIH606" s="90"/>
      <c r="AII606" s="90"/>
      <c r="AIJ606" s="90"/>
      <c r="AIK606" s="90"/>
      <c r="AIL606" s="90"/>
      <c r="AIM606" s="90"/>
      <c r="AIN606" s="90"/>
      <c r="AIO606" s="90"/>
      <c r="AIP606" s="90"/>
      <c r="AIQ606" s="90"/>
      <c r="AIR606" s="90"/>
      <c r="AIS606" s="90"/>
      <c r="AIT606" s="90"/>
      <c r="AIU606" s="90"/>
      <c r="AIV606" s="90"/>
      <c r="AIW606" s="90"/>
      <c r="AIX606" s="90"/>
      <c r="AIY606" s="90"/>
      <c r="AIZ606" s="90"/>
      <c r="AJA606" s="90"/>
      <c r="AJB606" s="90"/>
      <c r="AJC606" s="90"/>
      <c r="AJD606" s="90"/>
      <c r="AJE606" s="90"/>
      <c r="AJF606" s="90"/>
      <c r="AJG606" s="90"/>
      <c r="AJH606" s="90"/>
      <c r="AJI606" s="90"/>
      <c r="AJJ606" s="90"/>
      <c r="AJK606" s="90"/>
      <c r="AJL606" s="90"/>
      <c r="AJM606" s="90"/>
      <c r="AJN606" s="90"/>
      <c r="AJO606" s="90"/>
      <c r="AJP606" s="90"/>
      <c r="AJQ606" s="90"/>
      <c r="AJR606" s="90"/>
      <c r="AJS606" s="90"/>
      <c r="AJT606" s="90"/>
      <c r="AJU606" s="90"/>
      <c r="AJV606" s="90"/>
      <c r="AJW606" s="90"/>
      <c r="AJX606" s="90"/>
      <c r="AJY606" s="90"/>
      <c r="AJZ606" s="90"/>
      <c r="AKA606" s="90"/>
      <c r="AKB606" s="90"/>
      <c r="AKC606" s="90"/>
      <c r="AKD606" s="90"/>
      <c r="AKE606" s="90"/>
      <c r="AKF606" s="90"/>
      <c r="AKG606" s="90"/>
      <c r="AKH606" s="90"/>
      <c r="AKI606" s="90"/>
      <c r="AKJ606" s="90"/>
      <c r="AKK606" s="90"/>
      <c r="AKL606" s="90"/>
      <c r="AKM606" s="90"/>
      <c r="AKN606" s="90"/>
      <c r="AKO606" s="90"/>
      <c r="AKP606" s="90"/>
      <c r="AKQ606" s="90"/>
      <c r="AKR606" s="90"/>
      <c r="AKS606" s="90"/>
      <c r="AKT606" s="90"/>
      <c r="AKU606" s="90"/>
      <c r="AKV606" s="90"/>
      <c r="AKW606" s="90"/>
      <c r="AKX606" s="90"/>
      <c r="AKY606" s="90"/>
      <c r="AKZ606" s="90"/>
      <c r="ALA606" s="90"/>
      <c r="ALB606" s="90"/>
      <c r="ALC606" s="90"/>
      <c r="ALD606" s="90"/>
      <c r="ALE606" s="90"/>
      <c r="ALF606" s="90"/>
      <c r="ALG606" s="90"/>
      <c r="ALH606" s="90"/>
      <c r="ALI606" s="90"/>
      <c r="ALJ606" s="90"/>
      <c r="ALK606" s="90"/>
      <c r="ALL606" s="90"/>
      <c r="ALM606" s="90"/>
      <c r="ALN606" s="90"/>
      <c r="ALO606" s="90"/>
      <c r="ALP606" s="90"/>
      <c r="ALQ606" s="90"/>
      <c r="ALR606" s="90"/>
      <c r="ALS606" s="90"/>
      <c r="ALT606" s="90"/>
      <c r="ALU606" s="90"/>
      <c r="ALV606" s="90"/>
      <c r="ALW606" s="90"/>
      <c r="ALX606" s="90"/>
      <c r="ALY606" s="90"/>
      <c r="ALZ606" s="90"/>
      <c r="AMA606" s="90"/>
      <c r="AMB606" s="90"/>
      <c r="AMC606" s="90"/>
      <c r="AMD606" s="90"/>
      <c r="AME606" s="90"/>
      <c r="AMF606" s="90"/>
      <c r="AMG606" s="90"/>
      <c r="AMH606" s="90"/>
    </row>
    <row r="607" spans="1:1022" ht="108" customHeight="1" x14ac:dyDescent="0.3">
      <c r="A607" s="430">
        <v>165</v>
      </c>
      <c r="B607" s="433" t="s">
        <v>712</v>
      </c>
      <c r="C607" s="367"/>
      <c r="D607" s="433" t="s">
        <v>81</v>
      </c>
      <c r="E607" s="433" t="s">
        <v>1932</v>
      </c>
      <c r="F607" s="427"/>
      <c r="G607" s="424"/>
      <c r="H607" s="368"/>
      <c r="I607" s="425"/>
      <c r="J607" s="136" t="s">
        <v>735</v>
      </c>
      <c r="K607" s="137" t="s">
        <v>2581</v>
      </c>
      <c r="L607" s="425"/>
      <c r="M607" s="425"/>
      <c r="N607" s="426"/>
      <c r="O607" s="369"/>
      <c r="P607" s="391"/>
      <c r="Q607" s="385"/>
      <c r="R607" s="393"/>
      <c r="S607" s="394"/>
      <c r="T607" s="385"/>
      <c r="U607" s="386"/>
      <c r="V607" s="136" t="s">
        <v>112</v>
      </c>
      <c r="W607" s="116" t="s">
        <v>2582</v>
      </c>
      <c r="X607" s="117" t="s">
        <v>2583</v>
      </c>
      <c r="Y607" s="118" t="s">
        <v>2579</v>
      </c>
      <c r="Z607" s="119" t="s">
        <v>95</v>
      </c>
      <c r="AA607" s="120" t="str">
        <f t="shared" si="774"/>
        <v>Probabilidad</v>
      </c>
      <c r="AB607" s="121" t="s">
        <v>727</v>
      </c>
      <c r="AC607" s="121" t="s">
        <v>728</v>
      </c>
      <c r="AD607" s="122" t="str">
        <f t="shared" si="772"/>
        <v>40%</v>
      </c>
      <c r="AE607" s="121" t="s">
        <v>729</v>
      </c>
      <c r="AF607" s="121" t="s">
        <v>730</v>
      </c>
      <c r="AG607" s="121" t="s">
        <v>731</v>
      </c>
      <c r="AH607" s="123">
        <f>IFERROR(IF(AND(AA606="Probabilidad",AA607="Probabilidad"),(AI606-(+AI606*AD607)),IF(AND(AA607="Probabilidad",AA606="Impacto"),(AI606-(+AI606*AD607)),IF(AA607="Impacto",AI606,""))),"")</f>
        <v>0.216</v>
      </c>
      <c r="AI607" s="122">
        <f t="shared" si="773"/>
        <v>0.216</v>
      </c>
      <c r="AJ607" s="387"/>
      <c r="AK607" s="388"/>
      <c r="AL607" s="124">
        <f t="shared" si="818"/>
        <v>0.6</v>
      </c>
      <c r="AM607" s="389"/>
      <c r="AN607" s="388"/>
      <c r="AO607" s="384"/>
      <c r="AP607" s="367"/>
      <c r="AQ607" s="120" t="s">
        <v>118</v>
      </c>
      <c r="AR607" s="119" t="s">
        <v>2584</v>
      </c>
      <c r="AS607" s="119" t="s">
        <v>95</v>
      </c>
      <c r="AT607" s="126" t="s">
        <v>2585</v>
      </c>
      <c r="AU607" s="127" t="s">
        <v>733</v>
      </c>
      <c r="AV607" s="371"/>
      <c r="AW607" s="142" t="s">
        <v>112</v>
      </c>
      <c r="AX607" s="253" t="s">
        <v>2867</v>
      </c>
      <c r="AY607" s="271" t="s">
        <v>3089</v>
      </c>
      <c r="AZ607" s="271" t="s">
        <v>3090</v>
      </c>
      <c r="BA607" s="143" t="s">
        <v>118</v>
      </c>
      <c r="BB607" s="253" t="s">
        <v>2866</v>
      </c>
      <c r="BC607" s="271" t="s">
        <v>3200</v>
      </c>
      <c r="BD607" s="271" t="s">
        <v>3201</v>
      </c>
      <c r="BE607" s="373"/>
      <c r="BF607" s="373"/>
      <c r="BG607" s="373"/>
      <c r="BH607" s="131"/>
    </row>
    <row r="608" spans="1:1022" ht="91.5" customHeight="1" x14ac:dyDescent="0.3">
      <c r="A608" s="430">
        <v>165</v>
      </c>
      <c r="B608" s="433" t="s">
        <v>712</v>
      </c>
      <c r="C608" s="367"/>
      <c r="D608" s="433" t="s">
        <v>81</v>
      </c>
      <c r="E608" s="433" t="s">
        <v>1932</v>
      </c>
      <c r="F608" s="427"/>
      <c r="G608" s="424"/>
      <c r="H608" s="368"/>
      <c r="I608" s="425"/>
      <c r="J608" s="136" t="s">
        <v>741</v>
      </c>
      <c r="K608" s="137" t="s">
        <v>2586</v>
      </c>
      <c r="L608" s="425"/>
      <c r="M608" s="425"/>
      <c r="N608" s="426"/>
      <c r="O608" s="369"/>
      <c r="P608" s="391"/>
      <c r="Q608" s="385"/>
      <c r="R608" s="393"/>
      <c r="S608" s="394"/>
      <c r="T608" s="385"/>
      <c r="U608" s="386"/>
      <c r="V608" s="136" t="s">
        <v>124</v>
      </c>
      <c r="W608" s="116" t="s">
        <v>2587</v>
      </c>
      <c r="X608" s="117" t="s">
        <v>2588</v>
      </c>
      <c r="Y608" s="118" t="s">
        <v>2579</v>
      </c>
      <c r="Z608" s="119" t="s">
        <v>95</v>
      </c>
      <c r="AA608" s="120" t="str">
        <f t="shared" si="774"/>
        <v>Probabilidad</v>
      </c>
      <c r="AB608" s="121" t="s">
        <v>740</v>
      </c>
      <c r="AC608" s="121" t="s">
        <v>728</v>
      </c>
      <c r="AD608" s="122" t="str">
        <f t="shared" si="772"/>
        <v>30%</v>
      </c>
      <c r="AE608" s="121" t="s">
        <v>729</v>
      </c>
      <c r="AF608" s="121" t="s">
        <v>730</v>
      </c>
      <c r="AG608" s="121" t="s">
        <v>731</v>
      </c>
      <c r="AH608" s="123">
        <f t="shared" ref="AH608:AH612" si="837">IFERROR(IF(AND(AA607="Probabilidad",AA608="Probabilidad"),(AI607-(+AI607*AD608)),IF(AND(AA608="Probabilidad",AA607="Impacto"),(AI607-(+AI607*AD608)),IF(AA608="Impacto",AI607,""))),"")</f>
        <v>0.1512</v>
      </c>
      <c r="AI608" s="122">
        <f t="shared" si="773"/>
        <v>0.1512</v>
      </c>
      <c r="AJ608" s="387"/>
      <c r="AK608" s="388"/>
      <c r="AL608" s="124">
        <f t="shared" si="818"/>
        <v>0.6</v>
      </c>
      <c r="AM608" s="389"/>
      <c r="AN608" s="388"/>
      <c r="AO608" s="384"/>
      <c r="AP608" s="367"/>
      <c r="AQ608" s="120" t="s">
        <v>128</v>
      </c>
      <c r="AR608" s="119" t="s">
        <v>2589</v>
      </c>
      <c r="AS608" s="119" t="s">
        <v>95</v>
      </c>
      <c r="AT608" s="126" t="s">
        <v>2585</v>
      </c>
      <c r="AU608" s="127" t="s">
        <v>733</v>
      </c>
      <c r="AV608" s="371"/>
      <c r="AW608" s="142" t="s">
        <v>124</v>
      </c>
      <c r="AX608" s="253" t="s">
        <v>2866</v>
      </c>
      <c r="AY608" s="271" t="s">
        <v>3091</v>
      </c>
      <c r="AZ608" s="271" t="s">
        <v>3090</v>
      </c>
      <c r="BA608" s="143" t="s">
        <v>128</v>
      </c>
      <c r="BB608" s="253" t="s">
        <v>2866</v>
      </c>
      <c r="BC608" s="271" t="s">
        <v>3202</v>
      </c>
      <c r="BD608" s="271" t="s">
        <v>3201</v>
      </c>
      <c r="BE608" s="373"/>
      <c r="BF608" s="373"/>
      <c r="BG608" s="373"/>
      <c r="BH608" s="131"/>
    </row>
    <row r="609" spans="1:1022" ht="87" customHeight="1" x14ac:dyDescent="0.3">
      <c r="A609" s="430">
        <v>165</v>
      </c>
      <c r="B609" s="433" t="s">
        <v>712</v>
      </c>
      <c r="C609" s="367"/>
      <c r="D609" s="433" t="s">
        <v>81</v>
      </c>
      <c r="E609" s="433" t="s">
        <v>1932</v>
      </c>
      <c r="F609" s="427"/>
      <c r="G609" s="424"/>
      <c r="H609" s="368"/>
      <c r="I609" s="425"/>
      <c r="J609" s="136" t="s">
        <v>749</v>
      </c>
      <c r="K609" s="137" t="s">
        <v>2590</v>
      </c>
      <c r="L609" s="425"/>
      <c r="M609" s="425"/>
      <c r="N609" s="426"/>
      <c r="O609" s="369"/>
      <c r="P609" s="391"/>
      <c r="Q609" s="385"/>
      <c r="R609" s="393"/>
      <c r="S609" s="394"/>
      <c r="T609" s="385"/>
      <c r="U609" s="386"/>
      <c r="V609" s="136" t="s">
        <v>131</v>
      </c>
      <c r="W609" s="116" t="s">
        <v>2591</v>
      </c>
      <c r="X609" s="117" t="s">
        <v>2592</v>
      </c>
      <c r="Y609" s="118" t="s">
        <v>2579</v>
      </c>
      <c r="Z609" s="119" t="s">
        <v>95</v>
      </c>
      <c r="AA609" s="120" t="str">
        <f t="shared" si="774"/>
        <v>Probabilidad</v>
      </c>
      <c r="AB609" s="121" t="s">
        <v>740</v>
      </c>
      <c r="AC609" s="121" t="s">
        <v>728</v>
      </c>
      <c r="AD609" s="122" t="str">
        <f t="shared" si="772"/>
        <v>30%</v>
      </c>
      <c r="AE609" s="121" t="s">
        <v>729</v>
      </c>
      <c r="AF609" s="121" t="s">
        <v>730</v>
      </c>
      <c r="AG609" s="121" t="s">
        <v>731</v>
      </c>
      <c r="AH609" s="123">
        <f t="shared" si="837"/>
        <v>0.10584</v>
      </c>
      <c r="AI609" s="122">
        <f t="shared" si="773"/>
        <v>0.10584</v>
      </c>
      <c r="AJ609" s="387"/>
      <c r="AK609" s="388"/>
      <c r="AL609" s="124">
        <f t="shared" si="818"/>
        <v>0.6</v>
      </c>
      <c r="AM609" s="389"/>
      <c r="AN609" s="388"/>
      <c r="AO609" s="384"/>
      <c r="AP609" s="367"/>
      <c r="AQ609" s="120" t="s">
        <v>136</v>
      </c>
      <c r="AR609" s="119" t="s">
        <v>2593</v>
      </c>
      <c r="AS609" s="119" t="s">
        <v>95</v>
      </c>
      <c r="AT609" s="126" t="s">
        <v>2594</v>
      </c>
      <c r="AU609" s="127" t="s">
        <v>733</v>
      </c>
      <c r="AV609" s="371"/>
      <c r="AW609" s="142" t="s">
        <v>131</v>
      </c>
      <c r="AX609" s="253" t="s">
        <v>2866</v>
      </c>
      <c r="AY609" s="271" t="s">
        <v>3092</v>
      </c>
      <c r="AZ609" s="271" t="s">
        <v>3090</v>
      </c>
      <c r="BA609" s="143" t="s">
        <v>136</v>
      </c>
      <c r="BB609" s="253" t="s">
        <v>2866</v>
      </c>
      <c r="BC609" s="271" t="s">
        <v>3203</v>
      </c>
      <c r="BD609" s="271" t="s">
        <v>3201</v>
      </c>
      <c r="BE609" s="373"/>
      <c r="BF609" s="373"/>
      <c r="BG609" s="373"/>
      <c r="BH609" s="131"/>
    </row>
    <row r="610" spans="1:1022" ht="105.75" customHeight="1" x14ac:dyDescent="0.3">
      <c r="A610" s="430">
        <v>165</v>
      </c>
      <c r="B610" s="433" t="s">
        <v>712</v>
      </c>
      <c r="C610" s="367"/>
      <c r="D610" s="433" t="s">
        <v>81</v>
      </c>
      <c r="E610" s="433" t="s">
        <v>1932</v>
      </c>
      <c r="F610" s="427"/>
      <c r="G610" s="424"/>
      <c r="H610" s="368"/>
      <c r="I610" s="425"/>
      <c r="J610" s="136" t="s">
        <v>756</v>
      </c>
      <c r="K610" s="137" t="s">
        <v>2595</v>
      </c>
      <c r="L610" s="425"/>
      <c r="M610" s="425"/>
      <c r="N610" s="426"/>
      <c r="O610" s="369"/>
      <c r="P610" s="391"/>
      <c r="Q610" s="385"/>
      <c r="R610" s="393"/>
      <c r="S610" s="394"/>
      <c r="T610" s="385"/>
      <c r="U610" s="386"/>
      <c r="V610" s="136" t="s">
        <v>139</v>
      </c>
      <c r="W610" s="116" t="s">
        <v>2596</v>
      </c>
      <c r="X610" s="117" t="s">
        <v>2597</v>
      </c>
      <c r="Y610" s="118" t="s">
        <v>2579</v>
      </c>
      <c r="Z610" s="119" t="s">
        <v>95</v>
      </c>
      <c r="AA610" s="120" t="str">
        <f t="shared" si="774"/>
        <v>Probabilidad</v>
      </c>
      <c r="AB610" s="121" t="s">
        <v>727</v>
      </c>
      <c r="AC610" s="121" t="s">
        <v>728</v>
      </c>
      <c r="AD610" s="122" t="str">
        <f t="shared" si="772"/>
        <v>40%</v>
      </c>
      <c r="AE610" s="121" t="s">
        <v>729</v>
      </c>
      <c r="AF610" s="121" t="s">
        <v>730</v>
      </c>
      <c r="AG610" s="121" t="s">
        <v>731</v>
      </c>
      <c r="AH610" s="123">
        <f t="shared" si="837"/>
        <v>6.3504000000000005E-2</v>
      </c>
      <c r="AI610" s="122">
        <f t="shared" si="773"/>
        <v>6.3504000000000005E-2</v>
      </c>
      <c r="AJ610" s="387"/>
      <c r="AK610" s="388"/>
      <c r="AL610" s="124">
        <f t="shared" si="818"/>
        <v>0.6</v>
      </c>
      <c r="AM610" s="389"/>
      <c r="AN610" s="388"/>
      <c r="AO610" s="384"/>
      <c r="AP610" s="367"/>
      <c r="AQ610" s="120" t="s">
        <v>145</v>
      </c>
      <c r="AR610" s="119" t="s">
        <v>94</v>
      </c>
      <c r="AS610" s="119" t="s">
        <v>94</v>
      </c>
      <c r="AT610" s="126" t="s">
        <v>94</v>
      </c>
      <c r="AU610" s="127" t="s">
        <v>94</v>
      </c>
      <c r="AV610" s="371"/>
      <c r="AW610" s="142" t="s">
        <v>139</v>
      </c>
      <c r="AX610" s="253" t="s">
        <v>2866</v>
      </c>
      <c r="AY610" s="271" t="s">
        <v>3091</v>
      </c>
      <c r="AZ610" s="271" t="s">
        <v>3093</v>
      </c>
      <c r="BA610" s="143" t="s">
        <v>145</v>
      </c>
      <c r="BB610" s="258"/>
      <c r="BC610" s="258" t="s">
        <v>94</v>
      </c>
      <c r="BD610" s="258" t="s">
        <v>94</v>
      </c>
      <c r="BE610" s="373"/>
      <c r="BF610" s="373"/>
      <c r="BG610" s="373"/>
      <c r="BH610" s="131"/>
    </row>
    <row r="611" spans="1:1022" ht="117" customHeight="1" x14ac:dyDescent="0.3">
      <c r="A611" s="430">
        <v>165</v>
      </c>
      <c r="B611" s="433" t="s">
        <v>712</v>
      </c>
      <c r="C611" s="367"/>
      <c r="D611" s="433" t="s">
        <v>81</v>
      </c>
      <c r="E611" s="433" t="s">
        <v>1932</v>
      </c>
      <c r="F611" s="427"/>
      <c r="G611" s="424"/>
      <c r="H611" s="368"/>
      <c r="I611" s="425"/>
      <c r="J611" s="136" t="s">
        <v>757</v>
      </c>
      <c r="K611" s="137" t="s">
        <v>2598</v>
      </c>
      <c r="L611" s="425"/>
      <c r="M611" s="425"/>
      <c r="N611" s="426"/>
      <c r="O611" s="369"/>
      <c r="P611" s="391"/>
      <c r="Q611" s="385"/>
      <c r="R611" s="393"/>
      <c r="S611" s="394"/>
      <c r="T611" s="385"/>
      <c r="U611" s="386"/>
      <c r="V611" s="136" t="s">
        <v>150</v>
      </c>
      <c r="W611" s="116" t="s">
        <v>2599</v>
      </c>
      <c r="X611" s="117" t="s">
        <v>2600</v>
      </c>
      <c r="Y611" s="118" t="s">
        <v>2579</v>
      </c>
      <c r="Z611" s="119" t="s">
        <v>95</v>
      </c>
      <c r="AA611" s="120" t="str">
        <f t="shared" si="774"/>
        <v>Probabilidad</v>
      </c>
      <c r="AB611" s="121" t="s">
        <v>727</v>
      </c>
      <c r="AC611" s="121" t="s">
        <v>728</v>
      </c>
      <c r="AD611" s="122" t="str">
        <f t="shared" si="772"/>
        <v>40%</v>
      </c>
      <c r="AE611" s="121" t="s">
        <v>729</v>
      </c>
      <c r="AF611" s="121" t="s">
        <v>730</v>
      </c>
      <c r="AG611" s="121" t="s">
        <v>731</v>
      </c>
      <c r="AH611" s="123">
        <f t="shared" si="837"/>
        <v>3.8102400000000002E-2</v>
      </c>
      <c r="AI611" s="122">
        <f t="shared" si="773"/>
        <v>3.8102400000000002E-2</v>
      </c>
      <c r="AJ611" s="387"/>
      <c r="AK611" s="388"/>
      <c r="AL611" s="124">
        <f t="shared" si="818"/>
        <v>0.6</v>
      </c>
      <c r="AM611" s="389"/>
      <c r="AN611" s="388"/>
      <c r="AO611" s="384"/>
      <c r="AP611" s="367"/>
      <c r="AQ611" s="120" t="s">
        <v>155</v>
      </c>
      <c r="AR611" s="134" t="s">
        <v>94</v>
      </c>
      <c r="AS611" s="134" t="s">
        <v>94</v>
      </c>
      <c r="AT611" s="134" t="s">
        <v>94</v>
      </c>
      <c r="AU611" s="134" t="s">
        <v>94</v>
      </c>
      <c r="AV611" s="371"/>
      <c r="AW611" s="142" t="s">
        <v>150</v>
      </c>
      <c r="AX611" s="253" t="s">
        <v>2866</v>
      </c>
      <c r="AY611" s="271" t="s">
        <v>3091</v>
      </c>
      <c r="AZ611" s="271" t="s">
        <v>3090</v>
      </c>
      <c r="BA611" s="143" t="s">
        <v>155</v>
      </c>
      <c r="BB611" s="258"/>
      <c r="BC611" s="258" t="s">
        <v>94</v>
      </c>
      <c r="BD611" s="258" t="s">
        <v>94</v>
      </c>
      <c r="BE611" s="373"/>
      <c r="BF611" s="373"/>
      <c r="BG611" s="373"/>
      <c r="BH611" s="131"/>
    </row>
    <row r="612" spans="1:1022" ht="23.1" customHeight="1" x14ac:dyDescent="0.3">
      <c r="A612" s="431">
        <v>165</v>
      </c>
      <c r="B612" s="434" t="s">
        <v>712</v>
      </c>
      <c r="C612" s="367"/>
      <c r="D612" s="434" t="s">
        <v>81</v>
      </c>
      <c r="E612" s="434" t="s">
        <v>1932</v>
      </c>
      <c r="F612" s="427"/>
      <c r="G612" s="424"/>
      <c r="H612" s="368"/>
      <c r="I612" s="425"/>
      <c r="J612" s="136" t="s">
        <v>758</v>
      </c>
      <c r="K612" s="137"/>
      <c r="L612" s="425"/>
      <c r="M612" s="425"/>
      <c r="N612" s="426"/>
      <c r="O612" s="369"/>
      <c r="P612" s="392"/>
      <c r="Q612" s="385"/>
      <c r="R612" s="393"/>
      <c r="S612" s="394"/>
      <c r="T612" s="385"/>
      <c r="U612" s="386"/>
      <c r="V612" s="136" t="s">
        <v>161</v>
      </c>
      <c r="W612" s="116"/>
      <c r="X612" s="117"/>
      <c r="Y612" s="118"/>
      <c r="Z612" s="116"/>
      <c r="AA612" s="120" t="str">
        <f t="shared" si="774"/>
        <v/>
      </c>
      <c r="AB612" s="121"/>
      <c r="AC612" s="121"/>
      <c r="AD612" s="122" t="str">
        <f t="shared" si="772"/>
        <v/>
      </c>
      <c r="AE612" s="121"/>
      <c r="AF612" s="121"/>
      <c r="AG612" s="121"/>
      <c r="AH612" s="123" t="str">
        <f t="shared" si="837"/>
        <v/>
      </c>
      <c r="AI612" s="122" t="str">
        <f t="shared" si="773"/>
        <v/>
      </c>
      <c r="AJ612" s="387"/>
      <c r="AK612" s="388"/>
      <c r="AL612" s="124" t="str">
        <f t="shared" si="818"/>
        <v/>
      </c>
      <c r="AM612" s="389"/>
      <c r="AN612" s="388"/>
      <c r="AO612" s="384"/>
      <c r="AP612" s="367"/>
      <c r="AQ612" s="120" t="s">
        <v>162</v>
      </c>
      <c r="AR612" s="119"/>
      <c r="AS612" s="119"/>
      <c r="AT612" s="126"/>
      <c r="AU612" s="119"/>
      <c r="AV612" s="372"/>
      <c r="AW612" s="142" t="s">
        <v>161</v>
      </c>
      <c r="AX612" s="128"/>
      <c r="AY612" s="129"/>
      <c r="AZ612" s="130"/>
      <c r="BA612" s="143" t="s">
        <v>162</v>
      </c>
      <c r="BB612" s="128"/>
      <c r="BC612" s="128"/>
      <c r="BD612" s="128"/>
      <c r="BE612" s="373"/>
      <c r="BF612" s="373"/>
      <c r="BG612" s="373"/>
      <c r="BH612" s="131"/>
    </row>
    <row r="613" spans="1:1022" s="144" customFormat="1" ht="78.75" customHeight="1" x14ac:dyDescent="0.25">
      <c r="A613" s="429">
        <v>166</v>
      </c>
      <c r="B613" s="432" t="s">
        <v>712</v>
      </c>
      <c r="C613" s="367" t="s">
        <v>1931</v>
      </c>
      <c r="D613" s="432" t="s">
        <v>81</v>
      </c>
      <c r="E613" s="432" t="s">
        <v>1932</v>
      </c>
      <c r="F613" s="427" t="s">
        <v>1933</v>
      </c>
      <c r="G613" s="424" t="s">
        <v>2601</v>
      </c>
      <c r="H613" s="368" t="str">
        <f>IF(B613="Seguridad_Información","Posibilidad de "&amp;C613&amp;"con "&amp;M613&amp;" "&amp;"por"&amp;" "&amp;I613&amp;" "&amp;"debido a"&amp;" "&amp;L613,"Posibilidad de"&amp;" "&amp;M613&amp;" "&amp;"por"&amp;" "&amp;I613&amp;" debido a"&amp;" "&amp;L613)</f>
        <v>Posibilidad de Afectación Económica y Reputacional por desmejoramiento del desempeño ambiental debido a uso ineficiente de los recursos naturales en el desarrollo de las actividades y procesos de la entidad</v>
      </c>
      <c r="I613" s="425" t="s">
        <v>2602</v>
      </c>
      <c r="J613" s="136" t="s">
        <v>717</v>
      </c>
      <c r="K613" s="137" t="s">
        <v>2603</v>
      </c>
      <c r="L613" s="425" t="s">
        <v>2604</v>
      </c>
      <c r="M613" s="425" t="s">
        <v>763</v>
      </c>
      <c r="N613" s="426" t="s">
        <v>2605</v>
      </c>
      <c r="O613" s="369" t="s">
        <v>722</v>
      </c>
      <c r="P613" s="390" t="str">
        <f>IF(OR($O613=[3]Tabla_Probabilidad!$D$30,$O613=[3]Tabla_Probabilidad!$D$32,$O613=[3]Tabla_Probabilidad!$J$32),"Muy Baja",IF(OR($O613=[3]Tabla_Probabilidad!$E$30,$O613=[3]Tabla_Probabilidad!$E$32,$O613=[3]Tabla_Probabilidad!$K$32),"Baja",IF(OR($O613=[3]Tabla_Probabilidad!$F$30,$O613=[3]Tabla_Probabilidad!$F$32,$O613=[3]Tabla_Probabilidad!$L$32),"Media",IF(OR($O613=[3]Tabla_Probabilidad!$G$30,$O613=[3]Tabla_Probabilidad!$G$32,$O613=[3]Tabla_Probabilidad!$M$32),"Alta",IF(OR($O613=[3]Tabla_Probabilidad!$H$30,$O613=[3]Tabla_Probabilidad!$H$32,$O613=[3]Tabla_Probabilidad!$N$32),"Muy Alta","")))))</f>
        <v>Media</v>
      </c>
      <c r="Q613" s="385">
        <f t="shared" ref="Q613" si="838">IF(P613="","",IF(P613="Muy Baja",0.2,IF(P613="Baja",0.4,IF(P613="Media",0.6,IF(P613="Alta",0.8,IF(P613="Muy Alta",1,))))))</f>
        <v>0.6</v>
      </c>
      <c r="R613" s="393" t="s">
        <v>723</v>
      </c>
      <c r="S613" s="394" t="str">
        <f>IF(OR($R613=[3]Tabla_Impacto!$D$24,$R613=[3]Tabla_Impacto!$D$27,$R613=[3]Tabla_Impacto!$J$24,$R613=[3]Tabla_Impacto!$P$26,$R613=[3]Tabla_Impacto!$V$26,$R613=[3]Tabla_Impacto!$AB$26),"Leve",IF(OR($R613=[3]Tabla_Impacto!$E$24,$R613=[3]Tabla_Impacto!$E$27,$R613=[3]Tabla_Impacto!$K$24,$R613=[3]Tabla_Impacto!$Q$26,$R613=[3]Tabla_Impacto!$W$26,$R613=[3]Tabla_Impacto!$AC$26),"Menor",IF(OR($R613=[3]Tabla_Impacto!$F$24,$R613=[3]Tabla_Impacto!$F$27,$R613=[3]Tabla_Impacto!$L$24,$R613=[3]Tabla_Impacto!$R$26,$R613=[3]Tabla_Impacto!$X$26,$R613=[3]Tabla_Impacto!$AD$26),"Moderado",IF(OR($R613=[3]Tabla_Impacto!$G$24,$R613=[3]Tabla_Impacto!$G$27,$R613=[3]Tabla_Impacto!$M$24,$R613=[3]Tabla_Impacto!$S$26,$R613=[3]Tabla_Impacto!$Y$26,$R613=[3]Tabla_Impacto!$AE$26),"Mayor",IF(OR($R613=[3]Tabla_Impacto!$H$24,$R613=[3]Tabla_Impacto!$H$27,$R613=[3]Tabla_Impacto!$N$24,$R613=[3]Tabla_Impacto!$T$26,$R613=[3]Tabla_Impacto!$Z$26,$R613=[3]Tabla_Impacto!$AF$26),"Catastrófico","")))))</f>
        <v>Moderado</v>
      </c>
      <c r="T613" s="385">
        <f t="shared" ref="T613" si="839">IF(S613="","",IF(S613="Leve",0.2,IF(S613="Menor",0.4,IF(S613="Moderado",0.6,IF(S613="Mayor",0.8,IF(S613="Catastrófico",1,))))))</f>
        <v>0.6</v>
      </c>
      <c r="U613" s="386" t="str">
        <f t="shared" ref="U613" si="840">IF(OR(AND(P613="Muy Baja",S613="Leve"),AND(P613="Muy Baja",S613="Menor"),AND(P613="Baja",S613="Leve")),"Bajo",IF(OR(AND(P613="Muy baja",S613="Moderado"),AND(P613="Baja",S613="Menor"),AND(P613="Baja",S613="Moderado"),AND(P613="Media",S613="Leve"),AND(P613="Media",S613="Menor"),AND(P613="Media",S613="Moderado"),AND(P613="Alta",S613="Leve"),AND(P613="Alta",S613="Menor")),"Moderado",IF(OR(AND(P613="Muy Baja",S613="Mayor"),AND(P613="Baja",S613="Mayor"),AND(P613="Media",S613="Mayor"),AND(P613="Alta",S613="Moderado"),AND(P613="Alta",S613="Mayor"),AND(P613="Muy Alta",S613="Leve"),AND(P613="Muy Alta",S613="Menor"),AND(P613="Muy Alta",S613="Moderado"),AND(P613="Muy Alta",S613="Mayor")),"Alto",IF(OR(AND(P613="Muy Baja",S613="Catastrófico"),AND(P613="Baja",S613="Catastrófico"),AND(P613="Media",S613="Catastrófico"),AND(P613="Alta",S613="Catastrófico"),AND(P613="Muy Alta",S613="Catastrófico")),"Extremo",""))))</f>
        <v>Moderado</v>
      </c>
      <c r="V613" s="136" t="s">
        <v>91</v>
      </c>
      <c r="W613" s="116" t="s">
        <v>2606</v>
      </c>
      <c r="X613" s="117" t="s">
        <v>2607</v>
      </c>
      <c r="Y613" s="118" t="s">
        <v>94</v>
      </c>
      <c r="Z613" s="119" t="s">
        <v>95</v>
      </c>
      <c r="AA613" s="120" t="str">
        <f t="shared" si="774"/>
        <v>Probabilidad</v>
      </c>
      <c r="AB613" s="121" t="s">
        <v>727</v>
      </c>
      <c r="AC613" s="121" t="s">
        <v>728</v>
      </c>
      <c r="AD613" s="122" t="str">
        <f t="shared" si="772"/>
        <v>40%</v>
      </c>
      <c r="AE613" s="121" t="s">
        <v>954</v>
      </c>
      <c r="AF613" s="121" t="s">
        <v>730</v>
      </c>
      <c r="AG613" s="121" t="s">
        <v>731</v>
      </c>
      <c r="AH613" s="123">
        <f>IFERROR(IF(AA613="Probabilidad",(Q613-(+Q613*AD613)),IF(AA613="Impacto",Q613,"")),"")</f>
        <v>0.36</v>
      </c>
      <c r="AI613" s="122">
        <f t="shared" si="773"/>
        <v>0.36</v>
      </c>
      <c r="AJ613" s="387" t="str">
        <f t="shared" ref="AJ613" si="841">IFERROR(IF(AK613="","",IF(AK613&lt;=0.2,"Muy Baja",IF(AK613&lt;=0.4,"Baja",IF(AK613&lt;=0.6,"Media",IF(AK613&lt;=0.8,"Alta","Muy Alta"))))),"")</f>
        <v>Muy Baja</v>
      </c>
      <c r="AK613" s="388">
        <f t="shared" ref="AK613" si="842">IFERROR(LOOKUP(MAX(AI613:AI619)+1,(AI613:AI619)),"")</f>
        <v>7.7759999999999996E-2</v>
      </c>
      <c r="AL613" s="124">
        <f>IFERROR(IF(AA613="Impacto",(T613-(+T613*AD613)),IF(AA613="Probabilidad",T613,"")),"")</f>
        <v>0.6</v>
      </c>
      <c r="AM613" s="389" t="str">
        <f t="shared" ref="AM613" si="843">IFERROR(IF(AN613="","",IF(AN613&lt;=0.2,"Leve",IF(AN613&lt;=0.4,"Menor",IF(AN613&lt;=0.6,"Moderado",IF(AN613&lt;=0.8,"Mayor","Catastrófico"))))),"")</f>
        <v>Moderado</v>
      </c>
      <c r="AN613" s="388">
        <f t="shared" ref="AN613" si="844">IFERROR(LOOKUP(MAX(AL613:AL619)+1,(AL613:AL619)),"")</f>
        <v>0.6</v>
      </c>
      <c r="AO613" s="384" t="str">
        <f t="shared" ref="AO613" si="845">IFERROR(IF(OR(AND(AJ613="Muy Baja",AM613="Leve"),AND(AJ613="Muy Baja",AM613="Menor"),AND(AJ613="Baja",AM613="Leve")),"Bajo",IF(OR(AND(AJ613="Muy baja",AM613="Moderado"),AND(AJ613="Baja",AM613="Menor"),AND(AJ613="Baja",AM613="Moderado"),AND(AJ613="Media",AM613="Leve"),AND(AJ613="Media",AM613="Menor"),AND(AJ613="Media",AM613="Moderado"),AND(AJ613="Alta",AM613="Leve"),AND(AJ613="Alta",AM613="Menor")),"Moderado",IF(OR(AND(AJ613="Muy Baja",AM613="Mayor"),AND(AJ613="Baja",AM613="Mayor"),AND(AJ613="Media",AM613="Mayor"),AND(AJ613="Alta",AM613="Moderado"),AND(AJ613="Alta",AM613="Mayor"),AND(AJ613="Muy Alta",AM613="Leve"),AND(AJ613="Muy Alta",AM613="Menor"),AND(AJ613="Muy Alta",AM613="Moderado"),AND(AJ613="Muy Alta",AM613="Mayor")),"Alto",IF(OR(AND(AJ613="Muy Baja",AM613="Catastrófico"),AND(AJ613="Baja",AM613="Catastrófico"),AND(AJ613="Media",AM613="Catastrófico"),AND(AJ613="Alta",AM613="Catastrófico"),AND(AJ613="Muy Alta",AM613="Catastrófico")),"Extremo","")))),"")</f>
        <v>Moderado</v>
      </c>
      <c r="AP613" s="367" t="s">
        <v>104</v>
      </c>
      <c r="AQ613" s="120" t="s">
        <v>105</v>
      </c>
      <c r="AR613" s="119" t="s">
        <v>2608</v>
      </c>
      <c r="AS613" s="119" t="s">
        <v>95</v>
      </c>
      <c r="AT613" s="126" t="s">
        <v>2609</v>
      </c>
      <c r="AU613" s="127" t="s">
        <v>733</v>
      </c>
      <c r="AV613" s="370" t="s">
        <v>2610</v>
      </c>
      <c r="AW613" s="142" t="s">
        <v>91</v>
      </c>
      <c r="AX613" s="253" t="s">
        <v>2867</v>
      </c>
      <c r="AY613" s="271" t="s">
        <v>3094</v>
      </c>
      <c r="AZ613" s="271" t="s">
        <v>3095</v>
      </c>
      <c r="BA613" s="143" t="s">
        <v>105</v>
      </c>
      <c r="BB613" s="253" t="s">
        <v>2867</v>
      </c>
      <c r="BC613" s="271" t="s">
        <v>3204</v>
      </c>
      <c r="BD613" s="271" t="s">
        <v>3205</v>
      </c>
      <c r="BE613" s="373" t="s">
        <v>2891</v>
      </c>
      <c r="BF613" s="525" t="s">
        <v>3265</v>
      </c>
      <c r="BG613" s="526" t="s">
        <v>3266</v>
      </c>
      <c r="BH613" s="131"/>
      <c r="BI613" s="90"/>
      <c r="BJ613" s="90"/>
      <c r="BK613" s="90"/>
      <c r="BL613" s="90"/>
      <c r="BM613" s="90"/>
      <c r="BN613" s="90"/>
      <c r="BO613" s="90"/>
      <c r="BP613" s="90"/>
      <c r="BQ613" s="90"/>
      <c r="BR613" s="90"/>
      <c r="BS613" s="90"/>
      <c r="BT613" s="90"/>
      <c r="BU613" s="90"/>
      <c r="BV613" s="90"/>
      <c r="BW613" s="90"/>
      <c r="BX613" s="90"/>
      <c r="BY613" s="90"/>
      <c r="BZ613" s="90"/>
      <c r="CA613" s="90"/>
      <c r="CB613" s="90"/>
      <c r="CC613" s="90"/>
      <c r="CD613" s="90"/>
      <c r="CE613" s="90"/>
      <c r="CF613" s="90"/>
      <c r="CG613" s="90"/>
      <c r="CH613" s="90"/>
      <c r="CI613" s="90"/>
      <c r="CJ613" s="90"/>
      <c r="CK613" s="90"/>
      <c r="CL613" s="90"/>
      <c r="CM613" s="90"/>
      <c r="CN613" s="90"/>
      <c r="CO613" s="90"/>
      <c r="CP613" s="90"/>
      <c r="CQ613" s="90"/>
      <c r="CR613" s="90"/>
      <c r="CS613" s="90"/>
      <c r="CT613" s="90"/>
      <c r="CU613" s="90"/>
      <c r="CV613" s="90"/>
      <c r="CW613" s="90"/>
      <c r="CX613" s="90"/>
      <c r="CY613" s="90"/>
      <c r="CZ613" s="90"/>
      <c r="DA613" s="90"/>
      <c r="DB613" s="90"/>
      <c r="DC613" s="90"/>
      <c r="DD613" s="90"/>
      <c r="DE613" s="90"/>
      <c r="DF613" s="90"/>
      <c r="DG613" s="90"/>
      <c r="DH613" s="90"/>
      <c r="DI613" s="90"/>
      <c r="DJ613" s="90"/>
      <c r="DK613" s="90"/>
      <c r="DL613" s="90"/>
      <c r="DM613" s="90"/>
      <c r="DN613" s="90"/>
      <c r="DO613" s="90"/>
      <c r="DP613" s="90"/>
      <c r="DQ613" s="90"/>
      <c r="DR613" s="90"/>
      <c r="DS613" s="90"/>
      <c r="DT613" s="90"/>
      <c r="DU613" s="90"/>
      <c r="DV613" s="90"/>
      <c r="DW613" s="90"/>
      <c r="DX613" s="90"/>
      <c r="DY613" s="90"/>
      <c r="DZ613" s="90"/>
      <c r="EA613" s="90"/>
      <c r="EB613" s="90"/>
      <c r="EC613" s="90"/>
      <c r="ED613" s="90"/>
      <c r="EE613" s="90"/>
      <c r="EF613" s="90"/>
      <c r="EG613" s="90"/>
      <c r="EH613" s="90"/>
      <c r="EI613" s="90"/>
      <c r="EJ613" s="90"/>
      <c r="EK613" s="90"/>
      <c r="EL613" s="90"/>
      <c r="EM613" s="90"/>
      <c r="EN613" s="90"/>
      <c r="EO613" s="90"/>
      <c r="EP613" s="90"/>
      <c r="EQ613" s="90"/>
      <c r="ER613" s="90"/>
      <c r="ES613" s="90"/>
      <c r="ET613" s="90"/>
      <c r="EU613" s="90"/>
      <c r="EV613" s="90"/>
      <c r="EW613" s="90"/>
      <c r="EX613" s="90"/>
      <c r="EY613" s="90"/>
      <c r="EZ613" s="90"/>
      <c r="FA613" s="90"/>
      <c r="FB613" s="90"/>
      <c r="FC613" s="90"/>
      <c r="FD613" s="90"/>
      <c r="FE613" s="90"/>
      <c r="FF613" s="90"/>
      <c r="FG613" s="90"/>
      <c r="FH613" s="90"/>
      <c r="FI613" s="90"/>
      <c r="FJ613" s="90"/>
      <c r="FK613" s="90"/>
      <c r="FL613" s="90"/>
      <c r="FM613" s="90"/>
      <c r="FN613" s="90"/>
      <c r="FO613" s="90"/>
      <c r="FP613" s="90"/>
      <c r="FQ613" s="90"/>
      <c r="FR613" s="90"/>
      <c r="FS613" s="90"/>
      <c r="FT613" s="90"/>
      <c r="FU613" s="90"/>
      <c r="FV613" s="90"/>
      <c r="FW613" s="90"/>
      <c r="FX613" s="90"/>
      <c r="FY613" s="90"/>
      <c r="FZ613" s="90"/>
      <c r="GA613" s="90"/>
      <c r="GB613" s="90"/>
      <c r="GC613" s="90"/>
      <c r="GD613" s="90"/>
      <c r="GE613" s="90"/>
      <c r="GF613" s="90"/>
      <c r="GG613" s="90"/>
      <c r="GH613" s="90"/>
      <c r="GI613" s="90"/>
      <c r="GJ613" s="90"/>
      <c r="GK613" s="90"/>
      <c r="GL613" s="90"/>
      <c r="GM613" s="90"/>
      <c r="GN613" s="90"/>
      <c r="GO613" s="90"/>
      <c r="GP613" s="90"/>
      <c r="GQ613" s="90"/>
      <c r="GR613" s="90"/>
      <c r="GS613" s="90"/>
      <c r="GT613" s="90"/>
      <c r="GU613" s="90"/>
      <c r="GV613" s="90"/>
      <c r="GW613" s="90"/>
      <c r="GX613" s="90"/>
      <c r="GY613" s="90"/>
      <c r="GZ613" s="90"/>
      <c r="HA613" s="90"/>
      <c r="HB613" s="90"/>
      <c r="HC613" s="90"/>
      <c r="HD613" s="90"/>
      <c r="HE613" s="90"/>
      <c r="HF613" s="90"/>
      <c r="HG613" s="90"/>
      <c r="HH613" s="90"/>
      <c r="HI613" s="90"/>
      <c r="HJ613" s="90"/>
      <c r="HK613" s="90"/>
      <c r="HL613" s="90"/>
      <c r="HM613" s="90"/>
      <c r="HN613" s="90"/>
      <c r="HO613" s="90"/>
      <c r="HP613" s="90"/>
      <c r="HQ613" s="90"/>
      <c r="HR613" s="90"/>
      <c r="HS613" s="90"/>
      <c r="HT613" s="90"/>
      <c r="HU613" s="90"/>
      <c r="HV613" s="90"/>
      <c r="HW613" s="90"/>
      <c r="HX613" s="90"/>
      <c r="HY613" s="90"/>
      <c r="HZ613" s="90"/>
      <c r="IA613" s="90"/>
      <c r="IB613" s="90"/>
      <c r="IC613" s="90"/>
      <c r="ID613" s="90"/>
      <c r="IE613" s="90"/>
      <c r="IF613" s="90"/>
      <c r="IG613" s="90"/>
      <c r="IH613" s="90"/>
      <c r="II613" s="90"/>
      <c r="IJ613" s="90"/>
      <c r="IK613" s="90"/>
      <c r="IL613" s="90"/>
      <c r="IM613" s="90"/>
      <c r="IN613" s="90"/>
      <c r="IO613" s="90"/>
      <c r="IP613" s="90"/>
      <c r="IQ613" s="90"/>
      <c r="IR613" s="90"/>
      <c r="IS613" s="90"/>
      <c r="IT613" s="90"/>
      <c r="IU613" s="90"/>
      <c r="IV613" s="90"/>
      <c r="IW613" s="90"/>
      <c r="IX613" s="90"/>
      <c r="IY613" s="90"/>
      <c r="IZ613" s="90"/>
      <c r="JA613" s="90"/>
      <c r="JB613" s="90"/>
      <c r="JC613" s="90"/>
      <c r="JD613" s="90"/>
      <c r="JE613" s="90"/>
      <c r="JF613" s="90"/>
      <c r="JG613" s="90"/>
      <c r="JH613" s="90"/>
      <c r="JI613" s="90"/>
      <c r="JJ613" s="90"/>
      <c r="JK613" s="90"/>
      <c r="JL613" s="90"/>
      <c r="JM613" s="90"/>
      <c r="JN613" s="90"/>
      <c r="JO613" s="90"/>
      <c r="JP613" s="90"/>
      <c r="JQ613" s="90"/>
      <c r="JR613" s="90"/>
      <c r="JS613" s="90"/>
      <c r="JT613" s="90"/>
      <c r="JU613" s="90"/>
      <c r="JV613" s="90"/>
      <c r="JW613" s="90"/>
      <c r="JX613" s="90"/>
      <c r="JY613" s="90"/>
      <c r="JZ613" s="90"/>
      <c r="KA613" s="90"/>
      <c r="KB613" s="90"/>
      <c r="KC613" s="90"/>
      <c r="KD613" s="90"/>
      <c r="KE613" s="90"/>
      <c r="KF613" s="90"/>
      <c r="KG613" s="90"/>
      <c r="KH613" s="90"/>
      <c r="KI613" s="90"/>
      <c r="KJ613" s="90"/>
      <c r="KK613" s="90"/>
      <c r="KL613" s="90"/>
      <c r="KM613" s="90"/>
      <c r="KN613" s="90"/>
      <c r="KO613" s="90"/>
      <c r="KP613" s="90"/>
      <c r="KQ613" s="90"/>
      <c r="KR613" s="90"/>
      <c r="KS613" s="90"/>
      <c r="KT613" s="90"/>
      <c r="KU613" s="90"/>
      <c r="KV613" s="90"/>
      <c r="KW613" s="90"/>
      <c r="KX613" s="90"/>
      <c r="KY613" s="90"/>
      <c r="KZ613" s="90"/>
      <c r="LA613" s="90"/>
      <c r="LB613" s="90"/>
      <c r="LC613" s="90"/>
      <c r="LD613" s="90"/>
      <c r="LE613" s="90"/>
      <c r="LF613" s="90"/>
      <c r="LG613" s="90"/>
      <c r="LH613" s="90"/>
      <c r="LI613" s="90"/>
      <c r="LJ613" s="90"/>
      <c r="LK613" s="90"/>
      <c r="LL613" s="90"/>
      <c r="LM613" s="90"/>
      <c r="LN613" s="90"/>
      <c r="LO613" s="90"/>
      <c r="LP613" s="90"/>
      <c r="LQ613" s="90"/>
      <c r="LR613" s="90"/>
      <c r="LS613" s="90"/>
      <c r="LT613" s="90"/>
      <c r="LU613" s="90"/>
      <c r="LV613" s="90"/>
      <c r="LW613" s="90"/>
      <c r="LX613" s="90"/>
      <c r="LY613" s="90"/>
      <c r="LZ613" s="90"/>
      <c r="MA613" s="90"/>
      <c r="MB613" s="90"/>
      <c r="MC613" s="90"/>
      <c r="MD613" s="90"/>
      <c r="ME613" s="90"/>
      <c r="MF613" s="90"/>
      <c r="MG613" s="90"/>
      <c r="MH613" s="90"/>
      <c r="MI613" s="90"/>
      <c r="MJ613" s="90"/>
      <c r="MK613" s="90"/>
      <c r="ML613" s="90"/>
      <c r="MM613" s="90"/>
      <c r="MN613" s="90"/>
      <c r="MO613" s="90"/>
      <c r="MP613" s="90"/>
      <c r="MQ613" s="90"/>
      <c r="MR613" s="90"/>
      <c r="MS613" s="90"/>
      <c r="MT613" s="90"/>
      <c r="MU613" s="90"/>
      <c r="MV613" s="90"/>
      <c r="MW613" s="90"/>
      <c r="MX613" s="90"/>
      <c r="MY613" s="90"/>
      <c r="MZ613" s="90"/>
      <c r="NA613" s="90"/>
      <c r="NB613" s="90"/>
      <c r="NC613" s="90"/>
      <c r="ND613" s="90"/>
      <c r="NE613" s="90"/>
      <c r="NF613" s="90"/>
      <c r="NG613" s="90"/>
      <c r="NH613" s="90"/>
      <c r="NI613" s="90"/>
      <c r="NJ613" s="90"/>
      <c r="NK613" s="90"/>
      <c r="NL613" s="90"/>
      <c r="NM613" s="90"/>
      <c r="NN613" s="90"/>
      <c r="NO613" s="90"/>
      <c r="NP613" s="90"/>
      <c r="NQ613" s="90"/>
      <c r="NR613" s="90"/>
      <c r="NS613" s="90"/>
      <c r="NT613" s="90"/>
      <c r="NU613" s="90"/>
      <c r="NV613" s="90"/>
      <c r="NW613" s="90"/>
      <c r="NX613" s="90"/>
      <c r="NY613" s="90"/>
      <c r="NZ613" s="90"/>
      <c r="OA613" s="90"/>
      <c r="OB613" s="90"/>
      <c r="OC613" s="90"/>
      <c r="OD613" s="90"/>
      <c r="OE613" s="90"/>
      <c r="OF613" s="90"/>
      <c r="OG613" s="90"/>
      <c r="OH613" s="90"/>
      <c r="OI613" s="90"/>
      <c r="OJ613" s="90"/>
      <c r="OK613" s="90"/>
      <c r="OL613" s="90"/>
      <c r="OM613" s="90"/>
      <c r="ON613" s="90"/>
      <c r="OO613" s="90"/>
      <c r="OP613" s="90"/>
      <c r="OQ613" s="90"/>
      <c r="OR613" s="90"/>
      <c r="OS613" s="90"/>
      <c r="OT613" s="90"/>
      <c r="OU613" s="90"/>
      <c r="OV613" s="90"/>
      <c r="OW613" s="90"/>
      <c r="OX613" s="90"/>
      <c r="OY613" s="90"/>
      <c r="OZ613" s="90"/>
      <c r="PA613" s="90"/>
      <c r="PB613" s="90"/>
      <c r="PC613" s="90"/>
      <c r="PD613" s="90"/>
      <c r="PE613" s="90"/>
      <c r="PF613" s="90"/>
      <c r="PG613" s="90"/>
      <c r="PH613" s="90"/>
      <c r="PI613" s="90"/>
      <c r="PJ613" s="90"/>
      <c r="PK613" s="90"/>
      <c r="PL613" s="90"/>
      <c r="PM613" s="90"/>
      <c r="PN613" s="90"/>
      <c r="PO613" s="90"/>
      <c r="PP613" s="90"/>
      <c r="PQ613" s="90"/>
      <c r="PR613" s="90"/>
      <c r="PS613" s="90"/>
      <c r="PT613" s="90"/>
      <c r="PU613" s="90"/>
      <c r="PV613" s="90"/>
      <c r="PW613" s="90"/>
      <c r="PX613" s="90"/>
      <c r="PY613" s="90"/>
      <c r="PZ613" s="90"/>
      <c r="QA613" s="90"/>
      <c r="QB613" s="90"/>
      <c r="QC613" s="90"/>
      <c r="QD613" s="90"/>
      <c r="QE613" s="90"/>
      <c r="QF613" s="90"/>
      <c r="QG613" s="90"/>
      <c r="QH613" s="90"/>
      <c r="QI613" s="90"/>
      <c r="QJ613" s="90"/>
      <c r="QK613" s="90"/>
      <c r="QL613" s="90"/>
      <c r="QM613" s="90"/>
      <c r="QN613" s="90"/>
      <c r="QO613" s="90"/>
      <c r="QP613" s="90"/>
      <c r="QQ613" s="90"/>
      <c r="QR613" s="90"/>
      <c r="QS613" s="90"/>
      <c r="QT613" s="90"/>
      <c r="QU613" s="90"/>
      <c r="QV613" s="90"/>
      <c r="QW613" s="90"/>
      <c r="QX613" s="90"/>
      <c r="QY613" s="90"/>
      <c r="QZ613" s="90"/>
      <c r="RA613" s="90"/>
      <c r="RB613" s="90"/>
      <c r="RC613" s="90"/>
      <c r="RD613" s="90"/>
      <c r="RE613" s="90"/>
      <c r="RF613" s="90"/>
      <c r="RG613" s="90"/>
      <c r="RH613" s="90"/>
      <c r="RI613" s="90"/>
      <c r="RJ613" s="90"/>
      <c r="RK613" s="90"/>
      <c r="RL613" s="90"/>
      <c r="RM613" s="90"/>
      <c r="RN613" s="90"/>
      <c r="RO613" s="90"/>
      <c r="RP613" s="90"/>
      <c r="RQ613" s="90"/>
      <c r="RR613" s="90"/>
      <c r="RS613" s="90"/>
      <c r="RT613" s="90"/>
      <c r="RU613" s="90"/>
      <c r="RV613" s="90"/>
      <c r="RW613" s="90"/>
      <c r="RX613" s="90"/>
      <c r="RY613" s="90"/>
      <c r="RZ613" s="90"/>
      <c r="SA613" s="90"/>
      <c r="SB613" s="90"/>
      <c r="SC613" s="90"/>
      <c r="SD613" s="90"/>
      <c r="SE613" s="90"/>
      <c r="SF613" s="90"/>
      <c r="SG613" s="90"/>
      <c r="SH613" s="90"/>
      <c r="SI613" s="90"/>
      <c r="SJ613" s="90"/>
      <c r="SK613" s="90"/>
      <c r="SL613" s="90"/>
      <c r="SM613" s="90"/>
      <c r="SN613" s="90"/>
      <c r="SO613" s="90"/>
      <c r="SP613" s="90"/>
      <c r="SQ613" s="90"/>
      <c r="SR613" s="90"/>
      <c r="SS613" s="90"/>
      <c r="ST613" s="90"/>
      <c r="SU613" s="90"/>
      <c r="SV613" s="90"/>
      <c r="SW613" s="90"/>
      <c r="SX613" s="90"/>
      <c r="SY613" s="90"/>
      <c r="SZ613" s="90"/>
      <c r="TA613" s="90"/>
      <c r="TB613" s="90"/>
      <c r="TC613" s="90"/>
      <c r="TD613" s="90"/>
      <c r="TE613" s="90"/>
      <c r="TF613" s="90"/>
      <c r="TG613" s="90"/>
      <c r="TH613" s="90"/>
      <c r="TI613" s="90"/>
      <c r="TJ613" s="90"/>
      <c r="TK613" s="90"/>
      <c r="TL613" s="90"/>
      <c r="TM613" s="90"/>
      <c r="TN613" s="90"/>
      <c r="TO613" s="90"/>
      <c r="TP613" s="90"/>
      <c r="TQ613" s="90"/>
      <c r="TR613" s="90"/>
      <c r="TS613" s="90"/>
      <c r="TT613" s="90"/>
      <c r="TU613" s="90"/>
      <c r="TV613" s="90"/>
      <c r="TW613" s="90"/>
      <c r="TX613" s="90"/>
      <c r="TY613" s="90"/>
      <c r="TZ613" s="90"/>
      <c r="UA613" s="90"/>
      <c r="UB613" s="90"/>
      <c r="UC613" s="90"/>
      <c r="UD613" s="90"/>
      <c r="UE613" s="90"/>
      <c r="UF613" s="90"/>
      <c r="UG613" s="90"/>
      <c r="UH613" s="90"/>
      <c r="UI613" s="90"/>
      <c r="UJ613" s="90"/>
      <c r="UK613" s="90"/>
      <c r="UL613" s="90"/>
      <c r="UM613" s="90"/>
      <c r="UN613" s="90"/>
      <c r="UO613" s="90"/>
      <c r="UP613" s="90"/>
      <c r="UQ613" s="90"/>
      <c r="UR613" s="90"/>
      <c r="US613" s="90"/>
      <c r="UT613" s="90"/>
      <c r="UU613" s="90"/>
      <c r="UV613" s="90"/>
      <c r="UW613" s="90"/>
      <c r="UX613" s="90"/>
      <c r="UY613" s="90"/>
      <c r="UZ613" s="90"/>
      <c r="VA613" s="90"/>
      <c r="VB613" s="90"/>
      <c r="VC613" s="90"/>
      <c r="VD613" s="90"/>
      <c r="VE613" s="90"/>
      <c r="VF613" s="90"/>
      <c r="VG613" s="90"/>
      <c r="VH613" s="90"/>
      <c r="VI613" s="90"/>
      <c r="VJ613" s="90"/>
      <c r="VK613" s="90"/>
      <c r="VL613" s="90"/>
      <c r="VM613" s="90"/>
      <c r="VN613" s="90"/>
      <c r="VO613" s="90"/>
      <c r="VP613" s="90"/>
      <c r="VQ613" s="90"/>
      <c r="VR613" s="90"/>
      <c r="VS613" s="90"/>
      <c r="VT613" s="90"/>
      <c r="VU613" s="90"/>
      <c r="VV613" s="90"/>
      <c r="VW613" s="90"/>
      <c r="VX613" s="90"/>
      <c r="VY613" s="90"/>
      <c r="VZ613" s="90"/>
      <c r="WA613" s="90"/>
      <c r="WB613" s="90"/>
      <c r="WC613" s="90"/>
      <c r="WD613" s="90"/>
      <c r="WE613" s="90"/>
      <c r="WF613" s="90"/>
      <c r="WG613" s="90"/>
      <c r="WH613" s="90"/>
      <c r="WI613" s="90"/>
      <c r="WJ613" s="90"/>
      <c r="WK613" s="90"/>
      <c r="WL613" s="90"/>
      <c r="WM613" s="90"/>
      <c r="WN613" s="90"/>
      <c r="WO613" s="90"/>
      <c r="WP613" s="90"/>
      <c r="WQ613" s="90"/>
      <c r="WR613" s="90"/>
      <c r="WS613" s="90"/>
      <c r="WT613" s="90"/>
      <c r="WU613" s="90"/>
      <c r="WV613" s="90"/>
      <c r="WW613" s="90"/>
      <c r="WX613" s="90"/>
      <c r="WY613" s="90"/>
      <c r="WZ613" s="90"/>
      <c r="XA613" s="90"/>
      <c r="XB613" s="90"/>
      <c r="XC613" s="90"/>
      <c r="XD613" s="90"/>
      <c r="XE613" s="90"/>
      <c r="XF613" s="90"/>
      <c r="XG613" s="90"/>
      <c r="XH613" s="90"/>
      <c r="XI613" s="90"/>
      <c r="XJ613" s="90"/>
      <c r="XK613" s="90"/>
      <c r="XL613" s="90"/>
      <c r="XM613" s="90"/>
      <c r="XN613" s="90"/>
      <c r="XO613" s="90"/>
      <c r="XP613" s="90"/>
      <c r="XQ613" s="90"/>
      <c r="XR613" s="90"/>
      <c r="XS613" s="90"/>
      <c r="XT613" s="90"/>
      <c r="XU613" s="90"/>
      <c r="XV613" s="90"/>
      <c r="XW613" s="90"/>
      <c r="XX613" s="90"/>
      <c r="XY613" s="90"/>
      <c r="XZ613" s="90"/>
      <c r="YA613" s="90"/>
      <c r="YB613" s="90"/>
      <c r="YC613" s="90"/>
      <c r="YD613" s="90"/>
      <c r="YE613" s="90"/>
      <c r="YF613" s="90"/>
      <c r="YG613" s="90"/>
      <c r="YH613" s="90"/>
      <c r="YI613" s="90"/>
      <c r="YJ613" s="90"/>
      <c r="YK613" s="90"/>
      <c r="YL613" s="90"/>
      <c r="YM613" s="90"/>
      <c r="YN613" s="90"/>
      <c r="YO613" s="90"/>
      <c r="YP613" s="90"/>
      <c r="YQ613" s="90"/>
      <c r="YR613" s="90"/>
      <c r="YS613" s="90"/>
      <c r="YT613" s="90"/>
      <c r="YU613" s="90"/>
      <c r="YV613" s="90"/>
      <c r="YW613" s="90"/>
      <c r="YX613" s="90"/>
      <c r="YY613" s="90"/>
      <c r="YZ613" s="90"/>
      <c r="ZA613" s="90"/>
      <c r="ZB613" s="90"/>
      <c r="ZC613" s="90"/>
      <c r="ZD613" s="90"/>
      <c r="ZE613" s="90"/>
      <c r="ZF613" s="90"/>
      <c r="ZG613" s="90"/>
      <c r="ZH613" s="90"/>
      <c r="ZI613" s="90"/>
      <c r="ZJ613" s="90"/>
      <c r="ZK613" s="90"/>
      <c r="ZL613" s="90"/>
      <c r="ZM613" s="90"/>
      <c r="ZN613" s="90"/>
      <c r="ZO613" s="90"/>
      <c r="ZP613" s="90"/>
      <c r="ZQ613" s="90"/>
      <c r="ZR613" s="90"/>
      <c r="ZS613" s="90"/>
      <c r="ZT613" s="90"/>
      <c r="ZU613" s="90"/>
      <c r="ZV613" s="90"/>
      <c r="ZW613" s="90"/>
      <c r="ZX613" s="90"/>
      <c r="ZY613" s="90"/>
      <c r="ZZ613" s="90"/>
      <c r="AAA613" s="90"/>
      <c r="AAB613" s="90"/>
      <c r="AAC613" s="90"/>
      <c r="AAD613" s="90"/>
      <c r="AAE613" s="90"/>
      <c r="AAF613" s="90"/>
      <c r="AAG613" s="90"/>
      <c r="AAH613" s="90"/>
      <c r="AAI613" s="90"/>
      <c r="AAJ613" s="90"/>
      <c r="AAK613" s="90"/>
      <c r="AAL613" s="90"/>
      <c r="AAM613" s="90"/>
      <c r="AAN613" s="90"/>
      <c r="AAO613" s="90"/>
      <c r="AAP613" s="90"/>
      <c r="AAQ613" s="90"/>
      <c r="AAR613" s="90"/>
      <c r="AAS613" s="90"/>
      <c r="AAT613" s="90"/>
      <c r="AAU613" s="90"/>
      <c r="AAV613" s="90"/>
      <c r="AAW613" s="90"/>
      <c r="AAX613" s="90"/>
      <c r="AAY613" s="90"/>
      <c r="AAZ613" s="90"/>
      <c r="ABA613" s="90"/>
      <c r="ABB613" s="90"/>
      <c r="ABC613" s="90"/>
      <c r="ABD613" s="90"/>
      <c r="ABE613" s="90"/>
      <c r="ABF613" s="90"/>
      <c r="ABG613" s="90"/>
      <c r="ABH613" s="90"/>
      <c r="ABI613" s="90"/>
      <c r="ABJ613" s="90"/>
      <c r="ABK613" s="90"/>
      <c r="ABL613" s="90"/>
      <c r="ABM613" s="90"/>
      <c r="ABN613" s="90"/>
      <c r="ABO613" s="90"/>
      <c r="ABP613" s="90"/>
      <c r="ABQ613" s="90"/>
      <c r="ABR613" s="90"/>
      <c r="ABS613" s="90"/>
      <c r="ABT613" s="90"/>
      <c r="ABU613" s="90"/>
      <c r="ABV613" s="90"/>
      <c r="ABW613" s="90"/>
      <c r="ABX613" s="90"/>
      <c r="ABY613" s="90"/>
      <c r="ABZ613" s="90"/>
      <c r="ACA613" s="90"/>
      <c r="ACB613" s="90"/>
      <c r="ACC613" s="90"/>
      <c r="ACD613" s="90"/>
      <c r="ACE613" s="90"/>
      <c r="ACF613" s="90"/>
      <c r="ACG613" s="90"/>
      <c r="ACH613" s="90"/>
      <c r="ACI613" s="90"/>
      <c r="ACJ613" s="90"/>
      <c r="ACK613" s="90"/>
      <c r="ACL613" s="90"/>
      <c r="ACM613" s="90"/>
      <c r="ACN613" s="90"/>
      <c r="ACO613" s="90"/>
      <c r="ACP613" s="90"/>
      <c r="ACQ613" s="90"/>
      <c r="ACR613" s="90"/>
      <c r="ACS613" s="90"/>
      <c r="ACT613" s="90"/>
      <c r="ACU613" s="90"/>
      <c r="ACV613" s="90"/>
      <c r="ACW613" s="90"/>
      <c r="ACX613" s="90"/>
      <c r="ACY613" s="90"/>
      <c r="ACZ613" s="90"/>
      <c r="ADA613" s="90"/>
      <c r="ADB613" s="90"/>
      <c r="ADC613" s="90"/>
      <c r="ADD613" s="90"/>
      <c r="ADE613" s="90"/>
      <c r="ADF613" s="90"/>
      <c r="ADG613" s="90"/>
      <c r="ADH613" s="90"/>
      <c r="ADI613" s="90"/>
      <c r="ADJ613" s="90"/>
      <c r="ADK613" s="90"/>
      <c r="ADL613" s="90"/>
      <c r="ADM613" s="90"/>
      <c r="ADN613" s="90"/>
      <c r="ADO613" s="90"/>
      <c r="ADP613" s="90"/>
      <c r="ADQ613" s="90"/>
      <c r="ADR613" s="90"/>
      <c r="ADS613" s="90"/>
      <c r="ADT613" s="90"/>
      <c r="ADU613" s="90"/>
      <c r="ADV613" s="90"/>
      <c r="ADW613" s="90"/>
      <c r="ADX613" s="90"/>
      <c r="ADY613" s="90"/>
      <c r="ADZ613" s="90"/>
      <c r="AEA613" s="90"/>
      <c r="AEB613" s="90"/>
      <c r="AEC613" s="90"/>
      <c r="AED613" s="90"/>
      <c r="AEE613" s="90"/>
      <c r="AEF613" s="90"/>
      <c r="AEG613" s="90"/>
      <c r="AEH613" s="90"/>
      <c r="AEI613" s="90"/>
      <c r="AEJ613" s="90"/>
      <c r="AEK613" s="90"/>
      <c r="AEL613" s="90"/>
      <c r="AEM613" s="90"/>
      <c r="AEN613" s="90"/>
      <c r="AEO613" s="90"/>
      <c r="AEP613" s="90"/>
      <c r="AEQ613" s="90"/>
      <c r="AER613" s="90"/>
      <c r="AES613" s="90"/>
      <c r="AET613" s="90"/>
      <c r="AEU613" s="90"/>
      <c r="AEV613" s="90"/>
      <c r="AEW613" s="90"/>
      <c r="AEX613" s="90"/>
      <c r="AEY613" s="90"/>
      <c r="AEZ613" s="90"/>
      <c r="AFA613" s="90"/>
      <c r="AFB613" s="90"/>
      <c r="AFC613" s="90"/>
      <c r="AFD613" s="90"/>
      <c r="AFE613" s="90"/>
      <c r="AFF613" s="90"/>
      <c r="AFG613" s="90"/>
      <c r="AFH613" s="90"/>
      <c r="AFI613" s="90"/>
      <c r="AFJ613" s="90"/>
      <c r="AFK613" s="90"/>
      <c r="AFL613" s="90"/>
      <c r="AFM613" s="90"/>
      <c r="AFN613" s="90"/>
      <c r="AFO613" s="90"/>
      <c r="AFP613" s="90"/>
      <c r="AFQ613" s="90"/>
      <c r="AFR613" s="90"/>
      <c r="AFS613" s="90"/>
      <c r="AFT613" s="90"/>
      <c r="AFU613" s="90"/>
      <c r="AFV613" s="90"/>
      <c r="AFW613" s="90"/>
      <c r="AFX613" s="90"/>
      <c r="AFY613" s="90"/>
      <c r="AFZ613" s="90"/>
      <c r="AGA613" s="90"/>
      <c r="AGB613" s="90"/>
      <c r="AGC613" s="90"/>
      <c r="AGD613" s="90"/>
      <c r="AGE613" s="90"/>
      <c r="AGF613" s="90"/>
      <c r="AGG613" s="90"/>
      <c r="AGH613" s="90"/>
      <c r="AGI613" s="90"/>
      <c r="AGJ613" s="90"/>
      <c r="AGK613" s="90"/>
      <c r="AGL613" s="90"/>
      <c r="AGM613" s="90"/>
      <c r="AGN613" s="90"/>
      <c r="AGO613" s="90"/>
      <c r="AGP613" s="90"/>
      <c r="AGQ613" s="90"/>
      <c r="AGR613" s="90"/>
      <c r="AGS613" s="90"/>
      <c r="AGT613" s="90"/>
      <c r="AGU613" s="90"/>
      <c r="AGV613" s="90"/>
      <c r="AGW613" s="90"/>
      <c r="AGX613" s="90"/>
      <c r="AGY613" s="90"/>
      <c r="AGZ613" s="90"/>
      <c r="AHA613" s="90"/>
      <c r="AHB613" s="90"/>
      <c r="AHC613" s="90"/>
      <c r="AHD613" s="90"/>
      <c r="AHE613" s="90"/>
      <c r="AHF613" s="90"/>
      <c r="AHG613" s="90"/>
      <c r="AHH613" s="90"/>
      <c r="AHI613" s="90"/>
      <c r="AHJ613" s="90"/>
      <c r="AHK613" s="90"/>
      <c r="AHL613" s="90"/>
      <c r="AHM613" s="90"/>
      <c r="AHN613" s="90"/>
      <c r="AHO613" s="90"/>
      <c r="AHP613" s="90"/>
      <c r="AHQ613" s="90"/>
      <c r="AHR613" s="90"/>
      <c r="AHS613" s="90"/>
      <c r="AHT613" s="90"/>
      <c r="AHU613" s="90"/>
      <c r="AHV613" s="90"/>
      <c r="AHW613" s="90"/>
      <c r="AHX613" s="90"/>
      <c r="AHY613" s="90"/>
      <c r="AHZ613" s="90"/>
      <c r="AIA613" s="90"/>
      <c r="AIB613" s="90"/>
      <c r="AIC613" s="90"/>
      <c r="AID613" s="90"/>
      <c r="AIE613" s="90"/>
      <c r="AIF613" s="90"/>
      <c r="AIG613" s="90"/>
      <c r="AIH613" s="90"/>
      <c r="AII613" s="90"/>
      <c r="AIJ613" s="90"/>
      <c r="AIK613" s="90"/>
      <c r="AIL613" s="90"/>
      <c r="AIM613" s="90"/>
      <c r="AIN613" s="90"/>
      <c r="AIO613" s="90"/>
      <c r="AIP613" s="90"/>
      <c r="AIQ613" s="90"/>
      <c r="AIR613" s="90"/>
      <c r="AIS613" s="90"/>
      <c r="AIT613" s="90"/>
      <c r="AIU613" s="90"/>
      <c r="AIV613" s="90"/>
      <c r="AIW613" s="90"/>
      <c r="AIX613" s="90"/>
      <c r="AIY613" s="90"/>
      <c r="AIZ613" s="90"/>
      <c r="AJA613" s="90"/>
      <c r="AJB613" s="90"/>
      <c r="AJC613" s="90"/>
      <c r="AJD613" s="90"/>
      <c r="AJE613" s="90"/>
      <c r="AJF613" s="90"/>
      <c r="AJG613" s="90"/>
      <c r="AJH613" s="90"/>
      <c r="AJI613" s="90"/>
      <c r="AJJ613" s="90"/>
      <c r="AJK613" s="90"/>
      <c r="AJL613" s="90"/>
      <c r="AJM613" s="90"/>
      <c r="AJN613" s="90"/>
      <c r="AJO613" s="90"/>
      <c r="AJP613" s="90"/>
      <c r="AJQ613" s="90"/>
      <c r="AJR613" s="90"/>
      <c r="AJS613" s="90"/>
      <c r="AJT613" s="90"/>
      <c r="AJU613" s="90"/>
      <c r="AJV613" s="90"/>
      <c r="AJW613" s="90"/>
      <c r="AJX613" s="90"/>
      <c r="AJY613" s="90"/>
      <c r="AJZ613" s="90"/>
      <c r="AKA613" s="90"/>
      <c r="AKB613" s="90"/>
      <c r="AKC613" s="90"/>
      <c r="AKD613" s="90"/>
      <c r="AKE613" s="90"/>
      <c r="AKF613" s="90"/>
      <c r="AKG613" s="90"/>
      <c r="AKH613" s="90"/>
      <c r="AKI613" s="90"/>
      <c r="AKJ613" s="90"/>
      <c r="AKK613" s="90"/>
      <c r="AKL613" s="90"/>
      <c r="AKM613" s="90"/>
      <c r="AKN613" s="90"/>
      <c r="AKO613" s="90"/>
      <c r="AKP613" s="90"/>
      <c r="AKQ613" s="90"/>
      <c r="AKR613" s="90"/>
      <c r="AKS613" s="90"/>
      <c r="AKT613" s="90"/>
      <c r="AKU613" s="90"/>
      <c r="AKV613" s="90"/>
      <c r="AKW613" s="90"/>
      <c r="AKX613" s="90"/>
      <c r="AKY613" s="90"/>
      <c r="AKZ613" s="90"/>
      <c r="ALA613" s="90"/>
      <c r="ALB613" s="90"/>
      <c r="ALC613" s="90"/>
      <c r="ALD613" s="90"/>
      <c r="ALE613" s="90"/>
      <c r="ALF613" s="90"/>
      <c r="ALG613" s="90"/>
      <c r="ALH613" s="90"/>
      <c r="ALI613" s="90"/>
      <c r="ALJ613" s="90"/>
      <c r="ALK613" s="90"/>
      <c r="ALL613" s="90"/>
      <c r="ALM613" s="90"/>
      <c r="ALN613" s="90"/>
      <c r="ALO613" s="90"/>
      <c r="ALP613" s="90"/>
      <c r="ALQ613" s="90"/>
      <c r="ALR613" s="90"/>
      <c r="ALS613" s="90"/>
      <c r="ALT613" s="90"/>
      <c r="ALU613" s="90"/>
      <c r="ALV613" s="90"/>
      <c r="ALW613" s="90"/>
      <c r="ALX613" s="90"/>
      <c r="ALY613" s="90"/>
      <c r="ALZ613" s="90"/>
      <c r="AMA613" s="90"/>
      <c r="AMB613" s="90"/>
      <c r="AMC613" s="90"/>
      <c r="AMD613" s="90"/>
      <c r="AME613" s="90"/>
      <c r="AMF613" s="90"/>
      <c r="AMG613" s="90"/>
      <c r="AMH613" s="90"/>
    </row>
    <row r="614" spans="1:1022" ht="74.099999999999994" customHeight="1" x14ac:dyDescent="0.3">
      <c r="A614" s="430">
        <v>166</v>
      </c>
      <c r="B614" s="433" t="s">
        <v>712</v>
      </c>
      <c r="C614" s="367"/>
      <c r="D614" s="433" t="s">
        <v>81</v>
      </c>
      <c r="E614" s="433" t="s">
        <v>1932</v>
      </c>
      <c r="F614" s="427"/>
      <c r="G614" s="424"/>
      <c r="H614" s="368"/>
      <c r="I614" s="425"/>
      <c r="J614" s="136" t="s">
        <v>735</v>
      </c>
      <c r="K614" s="137" t="s">
        <v>2611</v>
      </c>
      <c r="L614" s="425"/>
      <c r="M614" s="425"/>
      <c r="N614" s="426"/>
      <c r="O614" s="369"/>
      <c r="P614" s="391"/>
      <c r="Q614" s="385"/>
      <c r="R614" s="393"/>
      <c r="S614" s="394"/>
      <c r="T614" s="385"/>
      <c r="U614" s="386"/>
      <c r="V614" s="136" t="s">
        <v>112</v>
      </c>
      <c r="W614" s="116" t="s">
        <v>2612</v>
      </c>
      <c r="X614" s="117" t="s">
        <v>2613</v>
      </c>
      <c r="Y614" s="118" t="s">
        <v>94</v>
      </c>
      <c r="Z614" s="119" t="s">
        <v>95</v>
      </c>
      <c r="AA614" s="120" t="str">
        <f t="shared" si="774"/>
        <v>Probabilidad</v>
      </c>
      <c r="AB614" s="121" t="s">
        <v>727</v>
      </c>
      <c r="AC614" s="121" t="s">
        <v>728</v>
      </c>
      <c r="AD614" s="122" t="str">
        <f t="shared" si="772"/>
        <v>40%</v>
      </c>
      <c r="AE614" s="121" t="s">
        <v>954</v>
      </c>
      <c r="AF614" s="121" t="s">
        <v>809</v>
      </c>
      <c r="AG614" s="121" t="s">
        <v>731</v>
      </c>
      <c r="AH614" s="123">
        <f>IFERROR(IF(AND(AA613="Probabilidad",AA614="Probabilidad"),(AI613-(+AI613*AD614)),IF(AND(AA614="Probabilidad",AA613="Impacto"),(AI613-(+AI613*AD614)),IF(AA614="Impacto",AI613,""))),"")</f>
        <v>0.216</v>
      </c>
      <c r="AI614" s="122">
        <f t="shared" si="773"/>
        <v>0.216</v>
      </c>
      <c r="AJ614" s="387"/>
      <c r="AK614" s="388"/>
      <c r="AL614" s="124">
        <f t="shared" ref="AL614:AL619" si="846">IFERROR(IF(AND(AA613="Impacto",AA614="Impacto"),(AL613-(+AL613*AD614)),IF(AND(AA614="Impacto",AA613="Probabilidad"),(AL613-(+AL613*AD614)),IF(AA614="Probabilidad",AL613,""))),"")</f>
        <v>0.6</v>
      </c>
      <c r="AM614" s="389"/>
      <c r="AN614" s="388"/>
      <c r="AO614" s="384"/>
      <c r="AP614" s="367"/>
      <c r="AQ614" s="120" t="s">
        <v>118</v>
      </c>
      <c r="AR614" s="119" t="s">
        <v>2614</v>
      </c>
      <c r="AS614" s="119" t="s">
        <v>95</v>
      </c>
      <c r="AT614" s="126" t="s">
        <v>2609</v>
      </c>
      <c r="AU614" s="127" t="s">
        <v>733</v>
      </c>
      <c r="AV614" s="371"/>
      <c r="AW614" s="142" t="s">
        <v>112</v>
      </c>
      <c r="AX614" s="253" t="s">
        <v>2867</v>
      </c>
      <c r="AY614" s="271" t="s">
        <v>3096</v>
      </c>
      <c r="AZ614" s="271" t="s">
        <v>3097</v>
      </c>
      <c r="BA614" s="143" t="s">
        <v>118</v>
      </c>
      <c r="BB614" s="253" t="s">
        <v>2867</v>
      </c>
      <c r="BC614" s="271" t="s">
        <v>3206</v>
      </c>
      <c r="BD614" s="271" t="s">
        <v>3207</v>
      </c>
      <c r="BE614" s="373"/>
      <c r="BF614" s="526"/>
      <c r="BG614" s="526"/>
      <c r="BH614" s="131"/>
      <c r="BI614" s="90"/>
    </row>
    <row r="615" spans="1:1022" ht="99.75" customHeight="1" x14ac:dyDescent="0.3">
      <c r="A615" s="430">
        <v>166</v>
      </c>
      <c r="B615" s="433" t="s">
        <v>712</v>
      </c>
      <c r="C615" s="367"/>
      <c r="D615" s="433" t="s">
        <v>81</v>
      </c>
      <c r="E615" s="433" t="s">
        <v>1932</v>
      </c>
      <c r="F615" s="427"/>
      <c r="G615" s="424"/>
      <c r="H615" s="368"/>
      <c r="I615" s="425"/>
      <c r="J615" s="136" t="s">
        <v>741</v>
      </c>
      <c r="K615" s="137" t="s">
        <v>2595</v>
      </c>
      <c r="L615" s="425"/>
      <c r="M615" s="425"/>
      <c r="N615" s="426"/>
      <c r="O615" s="369"/>
      <c r="P615" s="391"/>
      <c r="Q615" s="385"/>
      <c r="R615" s="393"/>
      <c r="S615" s="394"/>
      <c r="T615" s="385"/>
      <c r="U615" s="386"/>
      <c r="V615" s="136" t="s">
        <v>124</v>
      </c>
      <c r="W615" s="116" t="s">
        <v>2615</v>
      </c>
      <c r="X615" s="117" t="s">
        <v>2616</v>
      </c>
      <c r="Y615" s="118" t="s">
        <v>94</v>
      </c>
      <c r="Z615" s="119" t="s">
        <v>95</v>
      </c>
      <c r="AA615" s="120" t="str">
        <f t="shared" si="774"/>
        <v>Probabilidad</v>
      </c>
      <c r="AB615" s="121" t="s">
        <v>727</v>
      </c>
      <c r="AC615" s="121" t="s">
        <v>728</v>
      </c>
      <c r="AD615" s="122" t="str">
        <f t="shared" si="772"/>
        <v>40%</v>
      </c>
      <c r="AE615" s="121" t="s">
        <v>954</v>
      </c>
      <c r="AF615" s="121" t="s">
        <v>730</v>
      </c>
      <c r="AG615" s="121" t="s">
        <v>731</v>
      </c>
      <c r="AH615" s="123">
        <f t="shared" ref="AH615:AH619" si="847">IFERROR(IF(AND(AA614="Probabilidad",AA615="Probabilidad"),(AI614-(+AI614*AD615)),IF(AND(AA615="Probabilidad",AA614="Impacto"),(AI614-(+AI614*AD615)),IF(AA615="Impacto",AI614,""))),"")</f>
        <v>0.12959999999999999</v>
      </c>
      <c r="AI615" s="122">
        <f t="shared" si="773"/>
        <v>0.12959999999999999</v>
      </c>
      <c r="AJ615" s="387"/>
      <c r="AK615" s="388"/>
      <c r="AL615" s="124">
        <f t="shared" si="846"/>
        <v>0.6</v>
      </c>
      <c r="AM615" s="389"/>
      <c r="AN615" s="388"/>
      <c r="AO615" s="384"/>
      <c r="AP615" s="367"/>
      <c r="AQ615" s="120" t="s">
        <v>128</v>
      </c>
      <c r="AR615" s="119" t="s">
        <v>2617</v>
      </c>
      <c r="AS615" s="119" t="s">
        <v>95</v>
      </c>
      <c r="AT615" s="126" t="s">
        <v>2618</v>
      </c>
      <c r="AU615" s="127" t="s">
        <v>733</v>
      </c>
      <c r="AV615" s="371"/>
      <c r="AW615" s="142" t="s">
        <v>124</v>
      </c>
      <c r="AX615" s="253" t="s">
        <v>2866</v>
      </c>
      <c r="AY615" s="271" t="s">
        <v>3098</v>
      </c>
      <c r="AZ615" s="271" t="s">
        <v>3099</v>
      </c>
      <c r="BA615" s="143" t="s">
        <v>128</v>
      </c>
      <c r="BB615" s="253" t="s">
        <v>2866</v>
      </c>
      <c r="BC615" s="271" t="s">
        <v>3208</v>
      </c>
      <c r="BD615" s="271" t="s">
        <v>3209</v>
      </c>
      <c r="BE615" s="373"/>
      <c r="BF615" s="526"/>
      <c r="BG615" s="526"/>
      <c r="BH615" s="131"/>
      <c r="BI615" s="90"/>
    </row>
    <row r="616" spans="1:1022" ht="76.5" customHeight="1" x14ac:dyDescent="0.3">
      <c r="A616" s="430">
        <v>166</v>
      </c>
      <c r="B616" s="433" t="s">
        <v>712</v>
      </c>
      <c r="C616" s="367"/>
      <c r="D616" s="433" t="s">
        <v>81</v>
      </c>
      <c r="E616" s="433" t="s">
        <v>1932</v>
      </c>
      <c r="F616" s="427"/>
      <c r="G616" s="424"/>
      <c r="H616" s="368"/>
      <c r="I616" s="425"/>
      <c r="J616" s="136" t="s">
        <v>749</v>
      </c>
      <c r="K616" s="137" t="s">
        <v>2619</v>
      </c>
      <c r="L616" s="425"/>
      <c r="M616" s="425"/>
      <c r="N616" s="426"/>
      <c r="O616" s="369"/>
      <c r="P616" s="391"/>
      <c r="Q616" s="385"/>
      <c r="R616" s="393"/>
      <c r="S616" s="394"/>
      <c r="T616" s="385"/>
      <c r="U616" s="386"/>
      <c r="V616" s="136" t="s">
        <v>131</v>
      </c>
      <c r="W616" s="116" t="s">
        <v>2620</v>
      </c>
      <c r="X616" s="117" t="s">
        <v>2621</v>
      </c>
      <c r="Y616" s="118" t="s">
        <v>94</v>
      </c>
      <c r="Z616" s="119" t="s">
        <v>95</v>
      </c>
      <c r="AA616" s="120" t="str">
        <f t="shared" si="774"/>
        <v>Probabilidad</v>
      </c>
      <c r="AB616" s="121" t="s">
        <v>727</v>
      </c>
      <c r="AC616" s="121" t="s">
        <v>728</v>
      </c>
      <c r="AD616" s="122" t="str">
        <f t="shared" si="772"/>
        <v>40%</v>
      </c>
      <c r="AE616" s="121" t="s">
        <v>954</v>
      </c>
      <c r="AF616" s="121" t="s">
        <v>809</v>
      </c>
      <c r="AG616" s="121" t="s">
        <v>731</v>
      </c>
      <c r="AH616" s="123">
        <f t="shared" si="847"/>
        <v>7.7759999999999996E-2</v>
      </c>
      <c r="AI616" s="122">
        <f t="shared" si="773"/>
        <v>7.7759999999999996E-2</v>
      </c>
      <c r="AJ616" s="387"/>
      <c r="AK616" s="388"/>
      <c r="AL616" s="124">
        <f t="shared" si="846"/>
        <v>0.6</v>
      </c>
      <c r="AM616" s="389"/>
      <c r="AN616" s="388"/>
      <c r="AO616" s="384"/>
      <c r="AP616" s="367"/>
      <c r="AQ616" s="120" t="s">
        <v>136</v>
      </c>
      <c r="AR616" s="119" t="s">
        <v>2622</v>
      </c>
      <c r="AS616" s="119" t="s">
        <v>95</v>
      </c>
      <c r="AT616" s="126" t="s">
        <v>2623</v>
      </c>
      <c r="AU616" s="127" t="s">
        <v>733</v>
      </c>
      <c r="AV616" s="371"/>
      <c r="AW616" s="142" t="s">
        <v>131</v>
      </c>
      <c r="AX616" s="253" t="s">
        <v>2866</v>
      </c>
      <c r="AY616" s="271" t="s">
        <v>3100</v>
      </c>
      <c r="AZ616" s="271" t="s">
        <v>3101</v>
      </c>
      <c r="BA616" s="143" t="s">
        <v>136</v>
      </c>
      <c r="BB616" s="253" t="s">
        <v>2866</v>
      </c>
      <c r="BC616" s="271" t="s">
        <v>3210</v>
      </c>
      <c r="BD616" s="271" t="s">
        <v>3211</v>
      </c>
      <c r="BE616" s="373"/>
      <c r="BF616" s="526"/>
      <c r="BG616" s="526"/>
      <c r="BH616" s="131"/>
      <c r="BI616" s="90"/>
    </row>
    <row r="617" spans="1:1022" ht="18.95" customHeight="1" x14ac:dyDescent="0.3">
      <c r="A617" s="430">
        <v>166</v>
      </c>
      <c r="B617" s="433" t="s">
        <v>712</v>
      </c>
      <c r="C617" s="367"/>
      <c r="D617" s="433" t="s">
        <v>81</v>
      </c>
      <c r="E617" s="433" t="s">
        <v>1932</v>
      </c>
      <c r="F617" s="427"/>
      <c r="G617" s="424"/>
      <c r="H617" s="368"/>
      <c r="I617" s="425"/>
      <c r="J617" s="136" t="s">
        <v>756</v>
      </c>
      <c r="K617" s="137"/>
      <c r="L617" s="425"/>
      <c r="M617" s="425"/>
      <c r="N617" s="426"/>
      <c r="O617" s="369"/>
      <c r="P617" s="391"/>
      <c r="Q617" s="385"/>
      <c r="R617" s="393"/>
      <c r="S617" s="394"/>
      <c r="T617" s="385"/>
      <c r="U617" s="386"/>
      <c r="V617" s="136" t="s">
        <v>139</v>
      </c>
      <c r="W617" s="116"/>
      <c r="X617" s="117"/>
      <c r="Y617" s="118"/>
      <c r="Z617" s="116"/>
      <c r="AA617" s="120" t="str">
        <f t="shared" si="774"/>
        <v/>
      </c>
      <c r="AB617" s="121"/>
      <c r="AC617" s="121"/>
      <c r="AD617" s="122" t="str">
        <f t="shared" si="772"/>
        <v/>
      </c>
      <c r="AE617" s="121"/>
      <c r="AF617" s="121"/>
      <c r="AG617" s="121"/>
      <c r="AH617" s="123" t="str">
        <f t="shared" si="847"/>
        <v/>
      </c>
      <c r="AI617" s="122" t="str">
        <f t="shared" si="773"/>
        <v/>
      </c>
      <c r="AJ617" s="387"/>
      <c r="AK617" s="388"/>
      <c r="AL617" s="124" t="str">
        <f t="shared" si="846"/>
        <v/>
      </c>
      <c r="AM617" s="389"/>
      <c r="AN617" s="388"/>
      <c r="AO617" s="384"/>
      <c r="AP617" s="367"/>
      <c r="AQ617" s="120" t="s">
        <v>145</v>
      </c>
      <c r="AR617" s="119"/>
      <c r="AS617" s="119"/>
      <c r="AT617" s="126"/>
      <c r="AU617" s="119"/>
      <c r="AV617" s="371"/>
      <c r="AW617" s="142" t="s">
        <v>139</v>
      </c>
      <c r="AX617" s="128"/>
      <c r="AY617" s="319"/>
      <c r="AZ617" s="319"/>
      <c r="BA617" s="143" t="s">
        <v>145</v>
      </c>
      <c r="BB617" s="128"/>
      <c r="BC617" s="128"/>
      <c r="BD617" s="128"/>
      <c r="BE617" s="373"/>
      <c r="BF617" s="526"/>
      <c r="BG617" s="526"/>
      <c r="BH617" s="131"/>
    </row>
    <row r="618" spans="1:1022" ht="18.95" customHeight="1" x14ac:dyDescent="0.3">
      <c r="A618" s="430">
        <v>166</v>
      </c>
      <c r="B618" s="433" t="s">
        <v>712</v>
      </c>
      <c r="C618" s="367"/>
      <c r="D618" s="433" t="s">
        <v>81</v>
      </c>
      <c r="E618" s="433" t="s">
        <v>1932</v>
      </c>
      <c r="F618" s="427"/>
      <c r="G618" s="424"/>
      <c r="H618" s="368"/>
      <c r="I618" s="425"/>
      <c r="J618" s="136" t="s">
        <v>757</v>
      </c>
      <c r="K618" s="137"/>
      <c r="L618" s="425"/>
      <c r="M618" s="425"/>
      <c r="N618" s="426"/>
      <c r="O618" s="369"/>
      <c r="P618" s="391"/>
      <c r="Q618" s="385"/>
      <c r="R618" s="393"/>
      <c r="S618" s="394"/>
      <c r="T618" s="385"/>
      <c r="U618" s="386"/>
      <c r="V618" s="136" t="s">
        <v>150</v>
      </c>
      <c r="W618" s="116"/>
      <c r="X618" s="117"/>
      <c r="Y618" s="118"/>
      <c r="Z618" s="116"/>
      <c r="AA618" s="120" t="str">
        <f t="shared" si="774"/>
        <v/>
      </c>
      <c r="AB618" s="121"/>
      <c r="AC618" s="121"/>
      <c r="AD618" s="122" t="str">
        <f t="shared" si="772"/>
        <v/>
      </c>
      <c r="AE618" s="121"/>
      <c r="AF618" s="121"/>
      <c r="AG618" s="121"/>
      <c r="AH618" s="123" t="str">
        <f t="shared" si="847"/>
        <v/>
      </c>
      <c r="AI618" s="122" t="str">
        <f t="shared" si="773"/>
        <v/>
      </c>
      <c r="AJ618" s="387"/>
      <c r="AK618" s="388"/>
      <c r="AL618" s="124" t="str">
        <f t="shared" si="846"/>
        <v/>
      </c>
      <c r="AM618" s="389"/>
      <c r="AN618" s="388"/>
      <c r="AO618" s="384"/>
      <c r="AP618" s="367"/>
      <c r="AQ618" s="120" t="s">
        <v>155</v>
      </c>
      <c r="AR618" s="119"/>
      <c r="AS618" s="119"/>
      <c r="AT618" s="126"/>
      <c r="AU618" s="119"/>
      <c r="AV618" s="371"/>
      <c r="AW618" s="142" t="s">
        <v>150</v>
      </c>
      <c r="AX618" s="128"/>
      <c r="AY618" s="319"/>
      <c r="AZ618" s="319"/>
      <c r="BA618" s="143" t="s">
        <v>155</v>
      </c>
      <c r="BB618" s="128"/>
      <c r="BC618" s="128"/>
      <c r="BD618" s="128"/>
      <c r="BE618" s="373"/>
      <c r="BF618" s="526"/>
      <c r="BG618" s="526"/>
      <c r="BH618" s="131"/>
    </row>
    <row r="619" spans="1:1022" ht="23.1" customHeight="1" x14ac:dyDescent="0.3">
      <c r="A619" s="431">
        <v>166</v>
      </c>
      <c r="B619" s="434" t="s">
        <v>712</v>
      </c>
      <c r="C619" s="367"/>
      <c r="D619" s="434" t="s">
        <v>81</v>
      </c>
      <c r="E619" s="434" t="s">
        <v>1932</v>
      </c>
      <c r="F619" s="427"/>
      <c r="G619" s="424"/>
      <c r="H619" s="368"/>
      <c r="I619" s="425"/>
      <c r="J619" s="136" t="s">
        <v>758</v>
      </c>
      <c r="K619" s="137"/>
      <c r="L619" s="425"/>
      <c r="M619" s="425"/>
      <c r="N619" s="426"/>
      <c r="O619" s="369"/>
      <c r="P619" s="392"/>
      <c r="Q619" s="385"/>
      <c r="R619" s="393"/>
      <c r="S619" s="394"/>
      <c r="T619" s="385"/>
      <c r="U619" s="386"/>
      <c r="V619" s="136" t="s">
        <v>161</v>
      </c>
      <c r="W619" s="116"/>
      <c r="X619" s="117"/>
      <c r="Y619" s="118"/>
      <c r="Z619" s="116"/>
      <c r="AA619" s="120" t="str">
        <f t="shared" si="774"/>
        <v/>
      </c>
      <c r="AB619" s="121"/>
      <c r="AC619" s="121"/>
      <c r="AD619" s="122" t="str">
        <f t="shared" si="772"/>
        <v/>
      </c>
      <c r="AE619" s="121"/>
      <c r="AF619" s="121"/>
      <c r="AG619" s="121"/>
      <c r="AH619" s="123" t="str">
        <f t="shared" si="847"/>
        <v/>
      </c>
      <c r="AI619" s="122" t="str">
        <f t="shared" si="773"/>
        <v/>
      </c>
      <c r="AJ619" s="387"/>
      <c r="AK619" s="388"/>
      <c r="AL619" s="124" t="str">
        <f t="shared" si="846"/>
        <v/>
      </c>
      <c r="AM619" s="389"/>
      <c r="AN619" s="388"/>
      <c r="AO619" s="384"/>
      <c r="AP619" s="367"/>
      <c r="AQ619" s="120" t="s">
        <v>162</v>
      </c>
      <c r="AR619" s="119"/>
      <c r="AS619" s="119"/>
      <c r="AT619" s="126"/>
      <c r="AU619" s="119"/>
      <c r="AV619" s="372"/>
      <c r="AW619" s="142" t="s">
        <v>161</v>
      </c>
      <c r="AX619" s="128"/>
      <c r="AY619" s="319"/>
      <c r="AZ619" s="319"/>
      <c r="BA619" s="143" t="s">
        <v>162</v>
      </c>
      <c r="BB619" s="128"/>
      <c r="BC619" s="128"/>
      <c r="BD619" s="128"/>
      <c r="BE619" s="373"/>
      <c r="BF619" s="526"/>
      <c r="BG619" s="526"/>
      <c r="BH619" s="131"/>
    </row>
    <row r="620" spans="1:1022" s="144" customFormat="1" ht="88.5" customHeight="1" x14ac:dyDescent="0.25">
      <c r="A620" s="429">
        <v>167</v>
      </c>
      <c r="B620" s="432" t="s">
        <v>712</v>
      </c>
      <c r="C620" s="367" t="s">
        <v>1931</v>
      </c>
      <c r="D620" s="432" t="s">
        <v>81</v>
      </c>
      <c r="E620" s="432" t="s">
        <v>1932</v>
      </c>
      <c r="F620" s="427" t="s">
        <v>1933</v>
      </c>
      <c r="G620" s="424" t="s">
        <v>2624</v>
      </c>
      <c r="H620" s="368" t="str">
        <f>IF(B620="Seguridad_Información","Posibilidad de "&amp;C620&amp;"con "&amp;M620&amp;" "&amp;"por"&amp;" "&amp;I620&amp;" "&amp;"debido a"&amp;" "&amp;L620,"Posibilidad de"&amp;" "&amp;M620&amp;" "&amp;"por"&amp;" "&amp;I620&amp;" debido a"&amp;" "&amp;L620)</f>
        <v>Posibilidad de Afectación Económica y Reputacional por generación de impactos ambientales adversos significativos  debido a falta de integración del factor ambiental en el desarrollo de las actividades y los procesos de la entidad</v>
      </c>
      <c r="I620" s="425" t="s">
        <v>2625</v>
      </c>
      <c r="J620" s="136" t="s">
        <v>717</v>
      </c>
      <c r="K620" s="137" t="s">
        <v>2626</v>
      </c>
      <c r="L620" s="425" t="s">
        <v>2627</v>
      </c>
      <c r="M620" s="425" t="s">
        <v>763</v>
      </c>
      <c r="N620" s="426" t="s">
        <v>2628</v>
      </c>
      <c r="O620" s="369" t="s">
        <v>722</v>
      </c>
      <c r="P620" s="390" t="str">
        <f>IF(OR($O620=[3]Tabla_Probabilidad!$D$30,$O620=[3]Tabla_Probabilidad!$D$32,$O620=[3]Tabla_Probabilidad!$J$32),"Muy Baja",IF(OR($O620=[3]Tabla_Probabilidad!$E$30,$O620=[3]Tabla_Probabilidad!$E$32,$O620=[3]Tabla_Probabilidad!$K$32),"Baja",IF(OR($O620=[3]Tabla_Probabilidad!$F$30,$O620=[3]Tabla_Probabilidad!$F$32,$O620=[3]Tabla_Probabilidad!$L$32),"Media",IF(OR($O620=[3]Tabla_Probabilidad!$G$30,$O620=[3]Tabla_Probabilidad!$G$32,$O620=[3]Tabla_Probabilidad!$M$32),"Alta",IF(OR($O620=[3]Tabla_Probabilidad!$H$30,$O620=[3]Tabla_Probabilidad!$H$32,$O620=[3]Tabla_Probabilidad!$N$32),"Muy Alta","")))))</f>
        <v>Media</v>
      </c>
      <c r="Q620" s="385">
        <f t="shared" ref="Q620" si="848">IF(P620="","",IF(P620="Muy Baja",0.2,IF(P620="Baja",0.4,IF(P620="Media",0.6,IF(P620="Alta",0.8,IF(P620="Muy Alta",1,))))))</f>
        <v>0.6</v>
      </c>
      <c r="R620" s="393" t="s">
        <v>787</v>
      </c>
      <c r="S620" s="394" t="str">
        <f>IF(OR($R620=[3]Tabla_Impacto!$D$24,$R620=[3]Tabla_Impacto!$D$27,$R620=[3]Tabla_Impacto!$J$24,$R620=[3]Tabla_Impacto!$P$26,$R620=[3]Tabla_Impacto!$V$26,$R620=[3]Tabla_Impacto!$AB$26),"Leve",IF(OR($R620=[3]Tabla_Impacto!$E$24,$R620=[3]Tabla_Impacto!$E$27,$R620=[3]Tabla_Impacto!$K$24,$R620=[3]Tabla_Impacto!$Q$26,$R620=[3]Tabla_Impacto!$W$26,$R620=[3]Tabla_Impacto!$AC$26),"Menor",IF(OR($R620=[3]Tabla_Impacto!$F$24,$R620=[3]Tabla_Impacto!$F$27,$R620=[3]Tabla_Impacto!$L$24,$R620=[3]Tabla_Impacto!$R$26,$R620=[3]Tabla_Impacto!$X$26,$R620=[3]Tabla_Impacto!$AD$26),"Moderado",IF(OR($R620=[3]Tabla_Impacto!$G$24,$R620=[3]Tabla_Impacto!$G$27,$R620=[3]Tabla_Impacto!$M$24,$R620=[3]Tabla_Impacto!$S$26,$R620=[3]Tabla_Impacto!$Y$26,$R620=[3]Tabla_Impacto!$AE$26),"Mayor",IF(OR($R620=[3]Tabla_Impacto!$H$24,$R620=[3]Tabla_Impacto!$H$27,$R620=[3]Tabla_Impacto!$N$24,$R620=[3]Tabla_Impacto!$T$26,$R620=[3]Tabla_Impacto!$Z$26,$R620=[3]Tabla_Impacto!$AF$26),"Catastrófico","")))))</f>
        <v>Catastrófico</v>
      </c>
      <c r="T620" s="385">
        <f t="shared" ref="T620" si="849">IF(S620="","",IF(S620="Leve",0.2,IF(S620="Menor",0.4,IF(S620="Moderado",0.6,IF(S620="Mayor",0.8,IF(S620="Catastrófico",1,))))))</f>
        <v>1</v>
      </c>
      <c r="U620" s="403" t="str">
        <f t="shared" ref="U620" si="850">IF(OR(AND(P620="Muy Baja",S620="Leve"),AND(P620="Muy Baja",S620="Menor"),AND(P620="Baja",S620="Leve")),"Bajo",IF(OR(AND(P620="Muy baja",S620="Moderado"),AND(P620="Baja",S620="Menor"),AND(P620="Baja",S620="Moderado"),AND(P620="Media",S620="Leve"),AND(P620="Media",S620="Menor"),AND(P620="Media",S620="Moderado"),AND(P620="Alta",S620="Leve"),AND(P620="Alta",S620="Menor")),"Moderado",IF(OR(AND(P620="Muy Baja",S620="Mayor"),AND(P620="Baja",S620="Mayor"),AND(P620="Media",S620="Mayor"),AND(P620="Alta",S620="Moderado"),AND(P620="Alta",S620="Mayor"),AND(P620="Muy Alta",S620="Leve"),AND(P620="Muy Alta",S620="Menor"),AND(P620="Muy Alta",S620="Moderado"),AND(P620="Muy Alta",S620="Mayor")),"Alto",IF(OR(AND(P620="Muy Baja",S620="Catastrófico"),AND(P620="Baja",S620="Catastrófico"),AND(P620="Media",S620="Catastrófico"),AND(P620="Alta",S620="Catastrófico"),AND(P620="Muy Alta",S620="Catastrófico")),"Extremo",""))))</f>
        <v>Extremo</v>
      </c>
      <c r="V620" s="136" t="s">
        <v>91</v>
      </c>
      <c r="W620" s="116" t="s">
        <v>2629</v>
      </c>
      <c r="X620" s="117" t="s">
        <v>2630</v>
      </c>
      <c r="Y620" s="118" t="s">
        <v>2631</v>
      </c>
      <c r="Z620" s="119" t="s">
        <v>95</v>
      </c>
      <c r="AA620" s="120" t="str">
        <f t="shared" si="774"/>
        <v>Probabilidad</v>
      </c>
      <c r="AB620" s="121" t="s">
        <v>727</v>
      </c>
      <c r="AC620" s="121" t="s">
        <v>728</v>
      </c>
      <c r="AD620" s="122" t="str">
        <f t="shared" si="772"/>
        <v>40%</v>
      </c>
      <c r="AE620" s="121" t="s">
        <v>729</v>
      </c>
      <c r="AF620" s="121" t="s">
        <v>730</v>
      </c>
      <c r="AG620" s="121" t="s">
        <v>731</v>
      </c>
      <c r="AH620" s="123">
        <f>IFERROR(IF(AA620="Probabilidad",(Q620-(+Q620*AD620)),IF(AA620="Impacto",Q620,"")),"")</f>
        <v>0.36</v>
      </c>
      <c r="AI620" s="122">
        <f t="shared" si="773"/>
        <v>0.36</v>
      </c>
      <c r="AJ620" s="387" t="str">
        <f t="shared" ref="AJ620" si="851">IFERROR(IF(AK620="","",IF(AK620&lt;=0.2,"Muy Baja",IF(AK620&lt;=0.4,"Baja",IF(AK620&lt;=0.6,"Media",IF(AK620&lt;=0.8,"Alta","Muy Alta"))))),"")</f>
        <v>Muy Baja</v>
      </c>
      <c r="AK620" s="388">
        <f t="shared" ref="AK620" si="852">IFERROR(LOOKUP(MAX(AI620:AI626)+1,(AI620:AI626)),"")</f>
        <v>5.4431999999999994E-2</v>
      </c>
      <c r="AL620" s="124">
        <f>IFERROR(IF(AA620="Impacto",(T620-(+T620*AD620)),IF(AA620="Probabilidad",T620,"")),"")</f>
        <v>1</v>
      </c>
      <c r="AM620" s="389" t="str">
        <f t="shared" ref="AM620" si="853">IFERROR(IF(AN620="","",IF(AN620&lt;=0.2,"Leve",IF(AN620&lt;=0.4,"Menor",IF(AN620&lt;=0.6,"Moderado",IF(AN620&lt;=0.8,"Mayor","Catastrófico"))))),"")</f>
        <v>Catastrófico</v>
      </c>
      <c r="AN620" s="388">
        <f t="shared" ref="AN620" si="854">IFERROR(LOOKUP(MAX(AL620:AL626)+1,(AL620:AL626)),"")</f>
        <v>1</v>
      </c>
      <c r="AO620" s="384" t="str">
        <f t="shared" ref="AO620" si="855">IFERROR(IF(OR(AND(AJ620="Muy Baja",AM620="Leve"),AND(AJ620="Muy Baja",AM620="Menor"),AND(AJ620="Baja",AM620="Leve")),"Bajo",IF(OR(AND(AJ620="Muy baja",AM620="Moderado"),AND(AJ620="Baja",AM620="Menor"),AND(AJ620="Baja",AM620="Moderado"),AND(AJ620="Media",AM620="Leve"),AND(AJ620="Media",AM620="Menor"),AND(AJ620="Media",AM620="Moderado"),AND(AJ620="Alta",AM620="Leve"),AND(AJ620="Alta",AM620="Menor")),"Moderado",IF(OR(AND(AJ620="Muy Baja",AM620="Mayor"),AND(AJ620="Baja",AM620="Mayor"),AND(AJ620="Media",AM620="Mayor"),AND(AJ620="Alta",AM620="Moderado"),AND(AJ620="Alta",AM620="Mayor"),AND(AJ620="Muy Alta",AM620="Leve"),AND(AJ620="Muy Alta",AM620="Menor"),AND(AJ620="Muy Alta",AM620="Moderado"),AND(AJ620="Muy Alta",AM620="Mayor")),"Alto",IF(OR(AND(AJ620="Muy Baja",AM620="Catastrófico"),AND(AJ620="Baja",AM620="Catastrófico"),AND(AJ620="Media",AM620="Catastrófico"),AND(AJ620="Alta",AM620="Catastrófico"),AND(AJ620="Muy Alta",AM620="Catastrófico")),"Extremo","")))),"")</f>
        <v>Extremo</v>
      </c>
      <c r="AP620" s="367" t="s">
        <v>104</v>
      </c>
      <c r="AQ620" s="120" t="s">
        <v>105</v>
      </c>
      <c r="AR620" s="119" t="s">
        <v>2632</v>
      </c>
      <c r="AS620" s="119" t="s">
        <v>95</v>
      </c>
      <c r="AT620" s="126" t="s">
        <v>2633</v>
      </c>
      <c r="AU620" s="127" t="s">
        <v>733</v>
      </c>
      <c r="AV620" s="458" t="s">
        <v>2634</v>
      </c>
      <c r="AW620" s="142" t="s">
        <v>91</v>
      </c>
      <c r="AX620" s="253" t="s">
        <v>2866</v>
      </c>
      <c r="AY620" s="271" t="s">
        <v>3102</v>
      </c>
      <c r="AZ620" s="271" t="s">
        <v>3103</v>
      </c>
      <c r="BA620" s="143" t="s">
        <v>105</v>
      </c>
      <c r="BB620" s="253" t="s">
        <v>2989</v>
      </c>
      <c r="BC620" s="291" t="s">
        <v>3212</v>
      </c>
      <c r="BD620" s="291" t="s">
        <v>3213</v>
      </c>
      <c r="BE620" s="373" t="s">
        <v>2891</v>
      </c>
      <c r="BF620" s="373" t="s">
        <v>3267</v>
      </c>
      <c r="BG620" s="373" t="s">
        <v>3266</v>
      </c>
      <c r="BH620" s="131"/>
      <c r="BI620" s="90"/>
      <c r="BJ620" s="90"/>
      <c r="BK620" s="90"/>
      <c r="BL620" s="90"/>
      <c r="BM620" s="90"/>
      <c r="BN620" s="90"/>
      <c r="BO620" s="90"/>
      <c r="BP620" s="90"/>
      <c r="BQ620" s="90"/>
      <c r="BR620" s="90"/>
      <c r="BS620" s="90"/>
      <c r="BT620" s="90"/>
      <c r="BU620" s="90"/>
      <c r="BV620" s="90"/>
      <c r="BW620" s="90"/>
      <c r="BX620" s="90"/>
      <c r="BY620" s="90"/>
      <c r="BZ620" s="90"/>
      <c r="CA620" s="90"/>
      <c r="CB620" s="90"/>
      <c r="CC620" s="90"/>
      <c r="CD620" s="90"/>
      <c r="CE620" s="90"/>
      <c r="CF620" s="90"/>
      <c r="CG620" s="90"/>
      <c r="CH620" s="90"/>
      <c r="CI620" s="90"/>
      <c r="CJ620" s="90"/>
      <c r="CK620" s="90"/>
      <c r="CL620" s="90"/>
      <c r="CM620" s="90"/>
      <c r="CN620" s="90"/>
      <c r="CO620" s="90"/>
      <c r="CP620" s="90"/>
      <c r="CQ620" s="90"/>
      <c r="CR620" s="90"/>
      <c r="CS620" s="90"/>
      <c r="CT620" s="90"/>
      <c r="CU620" s="90"/>
      <c r="CV620" s="90"/>
      <c r="CW620" s="90"/>
      <c r="CX620" s="90"/>
      <c r="CY620" s="90"/>
      <c r="CZ620" s="90"/>
      <c r="DA620" s="90"/>
      <c r="DB620" s="90"/>
      <c r="DC620" s="90"/>
      <c r="DD620" s="90"/>
      <c r="DE620" s="90"/>
      <c r="DF620" s="90"/>
      <c r="DG620" s="90"/>
      <c r="DH620" s="90"/>
      <c r="DI620" s="90"/>
      <c r="DJ620" s="90"/>
      <c r="DK620" s="90"/>
      <c r="DL620" s="90"/>
      <c r="DM620" s="90"/>
      <c r="DN620" s="90"/>
      <c r="DO620" s="90"/>
      <c r="DP620" s="90"/>
      <c r="DQ620" s="90"/>
      <c r="DR620" s="90"/>
      <c r="DS620" s="90"/>
      <c r="DT620" s="90"/>
      <c r="DU620" s="90"/>
      <c r="DV620" s="90"/>
      <c r="DW620" s="90"/>
      <c r="DX620" s="90"/>
      <c r="DY620" s="90"/>
      <c r="DZ620" s="90"/>
      <c r="EA620" s="90"/>
      <c r="EB620" s="90"/>
      <c r="EC620" s="90"/>
      <c r="ED620" s="90"/>
      <c r="EE620" s="90"/>
      <c r="EF620" s="90"/>
      <c r="EG620" s="90"/>
      <c r="EH620" s="90"/>
      <c r="EI620" s="90"/>
      <c r="EJ620" s="90"/>
      <c r="EK620" s="90"/>
      <c r="EL620" s="90"/>
      <c r="EM620" s="90"/>
      <c r="EN620" s="90"/>
      <c r="EO620" s="90"/>
      <c r="EP620" s="90"/>
      <c r="EQ620" s="90"/>
      <c r="ER620" s="90"/>
      <c r="ES620" s="90"/>
      <c r="ET620" s="90"/>
      <c r="EU620" s="90"/>
      <c r="EV620" s="90"/>
      <c r="EW620" s="90"/>
      <c r="EX620" s="90"/>
      <c r="EY620" s="90"/>
      <c r="EZ620" s="90"/>
      <c r="FA620" s="90"/>
      <c r="FB620" s="90"/>
      <c r="FC620" s="90"/>
      <c r="FD620" s="90"/>
      <c r="FE620" s="90"/>
      <c r="FF620" s="90"/>
      <c r="FG620" s="90"/>
      <c r="FH620" s="90"/>
      <c r="FI620" s="90"/>
      <c r="FJ620" s="90"/>
      <c r="FK620" s="90"/>
      <c r="FL620" s="90"/>
      <c r="FM620" s="90"/>
      <c r="FN620" s="90"/>
      <c r="FO620" s="90"/>
      <c r="FP620" s="90"/>
      <c r="FQ620" s="90"/>
      <c r="FR620" s="90"/>
      <c r="FS620" s="90"/>
      <c r="FT620" s="90"/>
      <c r="FU620" s="90"/>
      <c r="FV620" s="90"/>
      <c r="FW620" s="90"/>
      <c r="FX620" s="90"/>
      <c r="FY620" s="90"/>
      <c r="FZ620" s="90"/>
      <c r="GA620" s="90"/>
      <c r="GB620" s="90"/>
      <c r="GC620" s="90"/>
      <c r="GD620" s="90"/>
      <c r="GE620" s="90"/>
      <c r="GF620" s="90"/>
      <c r="GG620" s="90"/>
      <c r="GH620" s="90"/>
      <c r="GI620" s="90"/>
      <c r="GJ620" s="90"/>
      <c r="GK620" s="90"/>
      <c r="GL620" s="90"/>
      <c r="GM620" s="90"/>
      <c r="GN620" s="90"/>
      <c r="GO620" s="90"/>
      <c r="GP620" s="90"/>
      <c r="GQ620" s="90"/>
      <c r="GR620" s="90"/>
      <c r="GS620" s="90"/>
      <c r="GT620" s="90"/>
      <c r="GU620" s="90"/>
      <c r="GV620" s="90"/>
      <c r="GW620" s="90"/>
      <c r="GX620" s="90"/>
      <c r="GY620" s="90"/>
      <c r="GZ620" s="90"/>
      <c r="HA620" s="90"/>
      <c r="HB620" s="90"/>
      <c r="HC620" s="90"/>
      <c r="HD620" s="90"/>
      <c r="HE620" s="90"/>
      <c r="HF620" s="90"/>
      <c r="HG620" s="90"/>
      <c r="HH620" s="90"/>
      <c r="HI620" s="90"/>
      <c r="HJ620" s="90"/>
      <c r="HK620" s="90"/>
      <c r="HL620" s="90"/>
      <c r="HM620" s="90"/>
      <c r="HN620" s="90"/>
      <c r="HO620" s="90"/>
      <c r="HP620" s="90"/>
      <c r="HQ620" s="90"/>
      <c r="HR620" s="90"/>
      <c r="HS620" s="90"/>
      <c r="HT620" s="90"/>
      <c r="HU620" s="90"/>
      <c r="HV620" s="90"/>
      <c r="HW620" s="90"/>
      <c r="HX620" s="90"/>
      <c r="HY620" s="90"/>
      <c r="HZ620" s="90"/>
      <c r="IA620" s="90"/>
      <c r="IB620" s="90"/>
      <c r="IC620" s="90"/>
      <c r="ID620" s="90"/>
      <c r="IE620" s="90"/>
      <c r="IF620" s="90"/>
      <c r="IG620" s="90"/>
      <c r="IH620" s="90"/>
      <c r="II620" s="90"/>
      <c r="IJ620" s="90"/>
      <c r="IK620" s="90"/>
      <c r="IL620" s="90"/>
      <c r="IM620" s="90"/>
      <c r="IN620" s="90"/>
      <c r="IO620" s="90"/>
      <c r="IP620" s="90"/>
      <c r="IQ620" s="90"/>
      <c r="IR620" s="90"/>
      <c r="IS620" s="90"/>
      <c r="IT620" s="90"/>
      <c r="IU620" s="90"/>
      <c r="IV620" s="90"/>
      <c r="IW620" s="90"/>
      <c r="IX620" s="90"/>
      <c r="IY620" s="90"/>
      <c r="IZ620" s="90"/>
      <c r="JA620" s="90"/>
      <c r="JB620" s="90"/>
      <c r="JC620" s="90"/>
      <c r="JD620" s="90"/>
      <c r="JE620" s="90"/>
      <c r="JF620" s="90"/>
      <c r="JG620" s="90"/>
      <c r="JH620" s="90"/>
      <c r="JI620" s="90"/>
      <c r="JJ620" s="90"/>
      <c r="JK620" s="90"/>
      <c r="JL620" s="90"/>
      <c r="JM620" s="90"/>
      <c r="JN620" s="90"/>
      <c r="JO620" s="90"/>
      <c r="JP620" s="90"/>
      <c r="JQ620" s="90"/>
      <c r="JR620" s="90"/>
      <c r="JS620" s="90"/>
      <c r="JT620" s="90"/>
      <c r="JU620" s="90"/>
      <c r="JV620" s="90"/>
      <c r="JW620" s="90"/>
      <c r="JX620" s="90"/>
      <c r="JY620" s="90"/>
      <c r="JZ620" s="90"/>
      <c r="KA620" s="90"/>
      <c r="KB620" s="90"/>
      <c r="KC620" s="90"/>
      <c r="KD620" s="90"/>
      <c r="KE620" s="90"/>
      <c r="KF620" s="90"/>
      <c r="KG620" s="90"/>
      <c r="KH620" s="90"/>
      <c r="KI620" s="90"/>
      <c r="KJ620" s="90"/>
      <c r="KK620" s="90"/>
      <c r="KL620" s="90"/>
      <c r="KM620" s="90"/>
      <c r="KN620" s="90"/>
      <c r="KO620" s="90"/>
      <c r="KP620" s="90"/>
      <c r="KQ620" s="90"/>
      <c r="KR620" s="90"/>
      <c r="KS620" s="90"/>
      <c r="KT620" s="90"/>
      <c r="KU620" s="90"/>
      <c r="KV620" s="90"/>
      <c r="KW620" s="90"/>
      <c r="KX620" s="90"/>
      <c r="KY620" s="90"/>
      <c r="KZ620" s="90"/>
      <c r="LA620" s="90"/>
      <c r="LB620" s="90"/>
      <c r="LC620" s="90"/>
      <c r="LD620" s="90"/>
      <c r="LE620" s="90"/>
      <c r="LF620" s="90"/>
      <c r="LG620" s="90"/>
      <c r="LH620" s="90"/>
      <c r="LI620" s="90"/>
      <c r="LJ620" s="90"/>
      <c r="LK620" s="90"/>
      <c r="LL620" s="90"/>
      <c r="LM620" s="90"/>
      <c r="LN620" s="90"/>
      <c r="LO620" s="90"/>
      <c r="LP620" s="90"/>
      <c r="LQ620" s="90"/>
      <c r="LR620" s="90"/>
      <c r="LS620" s="90"/>
      <c r="LT620" s="90"/>
      <c r="LU620" s="90"/>
      <c r="LV620" s="90"/>
      <c r="LW620" s="90"/>
      <c r="LX620" s="90"/>
      <c r="LY620" s="90"/>
      <c r="LZ620" s="90"/>
      <c r="MA620" s="90"/>
      <c r="MB620" s="90"/>
      <c r="MC620" s="90"/>
      <c r="MD620" s="90"/>
      <c r="ME620" s="90"/>
      <c r="MF620" s="90"/>
      <c r="MG620" s="90"/>
      <c r="MH620" s="90"/>
      <c r="MI620" s="90"/>
      <c r="MJ620" s="90"/>
      <c r="MK620" s="90"/>
      <c r="ML620" s="90"/>
      <c r="MM620" s="90"/>
      <c r="MN620" s="90"/>
      <c r="MO620" s="90"/>
      <c r="MP620" s="90"/>
      <c r="MQ620" s="90"/>
      <c r="MR620" s="90"/>
      <c r="MS620" s="90"/>
      <c r="MT620" s="90"/>
      <c r="MU620" s="90"/>
      <c r="MV620" s="90"/>
      <c r="MW620" s="90"/>
      <c r="MX620" s="90"/>
      <c r="MY620" s="90"/>
      <c r="MZ620" s="90"/>
      <c r="NA620" s="90"/>
      <c r="NB620" s="90"/>
      <c r="NC620" s="90"/>
      <c r="ND620" s="90"/>
      <c r="NE620" s="90"/>
      <c r="NF620" s="90"/>
      <c r="NG620" s="90"/>
      <c r="NH620" s="90"/>
      <c r="NI620" s="90"/>
      <c r="NJ620" s="90"/>
      <c r="NK620" s="90"/>
      <c r="NL620" s="90"/>
      <c r="NM620" s="90"/>
      <c r="NN620" s="90"/>
      <c r="NO620" s="90"/>
      <c r="NP620" s="90"/>
      <c r="NQ620" s="90"/>
      <c r="NR620" s="90"/>
      <c r="NS620" s="90"/>
      <c r="NT620" s="90"/>
      <c r="NU620" s="90"/>
      <c r="NV620" s="90"/>
      <c r="NW620" s="90"/>
      <c r="NX620" s="90"/>
      <c r="NY620" s="90"/>
      <c r="NZ620" s="90"/>
      <c r="OA620" s="90"/>
      <c r="OB620" s="90"/>
      <c r="OC620" s="90"/>
      <c r="OD620" s="90"/>
      <c r="OE620" s="90"/>
      <c r="OF620" s="90"/>
      <c r="OG620" s="90"/>
      <c r="OH620" s="90"/>
      <c r="OI620" s="90"/>
      <c r="OJ620" s="90"/>
      <c r="OK620" s="90"/>
      <c r="OL620" s="90"/>
      <c r="OM620" s="90"/>
      <c r="ON620" s="90"/>
      <c r="OO620" s="90"/>
      <c r="OP620" s="90"/>
      <c r="OQ620" s="90"/>
      <c r="OR620" s="90"/>
      <c r="OS620" s="90"/>
      <c r="OT620" s="90"/>
      <c r="OU620" s="90"/>
      <c r="OV620" s="90"/>
      <c r="OW620" s="90"/>
      <c r="OX620" s="90"/>
      <c r="OY620" s="90"/>
      <c r="OZ620" s="90"/>
      <c r="PA620" s="90"/>
      <c r="PB620" s="90"/>
      <c r="PC620" s="90"/>
      <c r="PD620" s="90"/>
      <c r="PE620" s="90"/>
      <c r="PF620" s="90"/>
      <c r="PG620" s="90"/>
      <c r="PH620" s="90"/>
      <c r="PI620" s="90"/>
      <c r="PJ620" s="90"/>
      <c r="PK620" s="90"/>
      <c r="PL620" s="90"/>
      <c r="PM620" s="90"/>
      <c r="PN620" s="90"/>
      <c r="PO620" s="90"/>
      <c r="PP620" s="90"/>
      <c r="PQ620" s="90"/>
      <c r="PR620" s="90"/>
      <c r="PS620" s="90"/>
      <c r="PT620" s="90"/>
      <c r="PU620" s="90"/>
      <c r="PV620" s="90"/>
      <c r="PW620" s="90"/>
      <c r="PX620" s="90"/>
      <c r="PY620" s="90"/>
      <c r="PZ620" s="90"/>
      <c r="QA620" s="90"/>
      <c r="QB620" s="90"/>
      <c r="QC620" s="90"/>
      <c r="QD620" s="90"/>
      <c r="QE620" s="90"/>
      <c r="QF620" s="90"/>
      <c r="QG620" s="90"/>
      <c r="QH620" s="90"/>
      <c r="QI620" s="90"/>
      <c r="QJ620" s="90"/>
      <c r="QK620" s="90"/>
      <c r="QL620" s="90"/>
      <c r="QM620" s="90"/>
      <c r="QN620" s="90"/>
      <c r="QO620" s="90"/>
      <c r="QP620" s="90"/>
      <c r="QQ620" s="90"/>
      <c r="QR620" s="90"/>
      <c r="QS620" s="90"/>
      <c r="QT620" s="90"/>
      <c r="QU620" s="90"/>
      <c r="QV620" s="90"/>
      <c r="QW620" s="90"/>
      <c r="QX620" s="90"/>
      <c r="QY620" s="90"/>
      <c r="QZ620" s="90"/>
      <c r="RA620" s="90"/>
      <c r="RB620" s="90"/>
      <c r="RC620" s="90"/>
      <c r="RD620" s="90"/>
      <c r="RE620" s="90"/>
      <c r="RF620" s="90"/>
      <c r="RG620" s="90"/>
      <c r="RH620" s="90"/>
      <c r="RI620" s="90"/>
      <c r="RJ620" s="90"/>
      <c r="RK620" s="90"/>
      <c r="RL620" s="90"/>
      <c r="RM620" s="90"/>
      <c r="RN620" s="90"/>
      <c r="RO620" s="90"/>
      <c r="RP620" s="90"/>
      <c r="RQ620" s="90"/>
      <c r="RR620" s="90"/>
      <c r="RS620" s="90"/>
      <c r="RT620" s="90"/>
      <c r="RU620" s="90"/>
      <c r="RV620" s="90"/>
      <c r="RW620" s="90"/>
      <c r="RX620" s="90"/>
      <c r="RY620" s="90"/>
      <c r="RZ620" s="90"/>
      <c r="SA620" s="90"/>
      <c r="SB620" s="90"/>
      <c r="SC620" s="90"/>
      <c r="SD620" s="90"/>
      <c r="SE620" s="90"/>
      <c r="SF620" s="90"/>
      <c r="SG620" s="90"/>
      <c r="SH620" s="90"/>
      <c r="SI620" s="90"/>
      <c r="SJ620" s="90"/>
      <c r="SK620" s="90"/>
      <c r="SL620" s="90"/>
      <c r="SM620" s="90"/>
      <c r="SN620" s="90"/>
      <c r="SO620" s="90"/>
      <c r="SP620" s="90"/>
      <c r="SQ620" s="90"/>
      <c r="SR620" s="90"/>
      <c r="SS620" s="90"/>
      <c r="ST620" s="90"/>
      <c r="SU620" s="90"/>
      <c r="SV620" s="90"/>
      <c r="SW620" s="90"/>
      <c r="SX620" s="90"/>
      <c r="SY620" s="90"/>
      <c r="SZ620" s="90"/>
      <c r="TA620" s="90"/>
      <c r="TB620" s="90"/>
      <c r="TC620" s="90"/>
      <c r="TD620" s="90"/>
      <c r="TE620" s="90"/>
      <c r="TF620" s="90"/>
      <c r="TG620" s="90"/>
      <c r="TH620" s="90"/>
      <c r="TI620" s="90"/>
      <c r="TJ620" s="90"/>
      <c r="TK620" s="90"/>
      <c r="TL620" s="90"/>
      <c r="TM620" s="90"/>
      <c r="TN620" s="90"/>
      <c r="TO620" s="90"/>
      <c r="TP620" s="90"/>
      <c r="TQ620" s="90"/>
      <c r="TR620" s="90"/>
      <c r="TS620" s="90"/>
      <c r="TT620" s="90"/>
      <c r="TU620" s="90"/>
      <c r="TV620" s="90"/>
      <c r="TW620" s="90"/>
      <c r="TX620" s="90"/>
      <c r="TY620" s="90"/>
      <c r="TZ620" s="90"/>
      <c r="UA620" s="90"/>
      <c r="UB620" s="90"/>
      <c r="UC620" s="90"/>
      <c r="UD620" s="90"/>
      <c r="UE620" s="90"/>
      <c r="UF620" s="90"/>
      <c r="UG620" s="90"/>
      <c r="UH620" s="90"/>
      <c r="UI620" s="90"/>
      <c r="UJ620" s="90"/>
      <c r="UK620" s="90"/>
      <c r="UL620" s="90"/>
      <c r="UM620" s="90"/>
      <c r="UN620" s="90"/>
      <c r="UO620" s="90"/>
      <c r="UP620" s="90"/>
      <c r="UQ620" s="90"/>
      <c r="UR620" s="90"/>
      <c r="US620" s="90"/>
      <c r="UT620" s="90"/>
      <c r="UU620" s="90"/>
      <c r="UV620" s="90"/>
      <c r="UW620" s="90"/>
      <c r="UX620" s="90"/>
      <c r="UY620" s="90"/>
      <c r="UZ620" s="90"/>
      <c r="VA620" s="90"/>
      <c r="VB620" s="90"/>
      <c r="VC620" s="90"/>
      <c r="VD620" s="90"/>
      <c r="VE620" s="90"/>
      <c r="VF620" s="90"/>
      <c r="VG620" s="90"/>
      <c r="VH620" s="90"/>
      <c r="VI620" s="90"/>
      <c r="VJ620" s="90"/>
      <c r="VK620" s="90"/>
      <c r="VL620" s="90"/>
      <c r="VM620" s="90"/>
      <c r="VN620" s="90"/>
      <c r="VO620" s="90"/>
      <c r="VP620" s="90"/>
      <c r="VQ620" s="90"/>
      <c r="VR620" s="90"/>
      <c r="VS620" s="90"/>
      <c r="VT620" s="90"/>
      <c r="VU620" s="90"/>
      <c r="VV620" s="90"/>
      <c r="VW620" s="90"/>
      <c r="VX620" s="90"/>
      <c r="VY620" s="90"/>
      <c r="VZ620" s="90"/>
      <c r="WA620" s="90"/>
      <c r="WB620" s="90"/>
      <c r="WC620" s="90"/>
      <c r="WD620" s="90"/>
      <c r="WE620" s="90"/>
      <c r="WF620" s="90"/>
      <c r="WG620" s="90"/>
      <c r="WH620" s="90"/>
      <c r="WI620" s="90"/>
      <c r="WJ620" s="90"/>
      <c r="WK620" s="90"/>
      <c r="WL620" s="90"/>
      <c r="WM620" s="90"/>
      <c r="WN620" s="90"/>
      <c r="WO620" s="90"/>
      <c r="WP620" s="90"/>
      <c r="WQ620" s="90"/>
      <c r="WR620" s="90"/>
      <c r="WS620" s="90"/>
      <c r="WT620" s="90"/>
      <c r="WU620" s="90"/>
      <c r="WV620" s="90"/>
      <c r="WW620" s="90"/>
      <c r="WX620" s="90"/>
      <c r="WY620" s="90"/>
      <c r="WZ620" s="90"/>
      <c r="XA620" s="90"/>
      <c r="XB620" s="90"/>
      <c r="XC620" s="90"/>
      <c r="XD620" s="90"/>
      <c r="XE620" s="90"/>
      <c r="XF620" s="90"/>
      <c r="XG620" s="90"/>
      <c r="XH620" s="90"/>
      <c r="XI620" s="90"/>
      <c r="XJ620" s="90"/>
      <c r="XK620" s="90"/>
      <c r="XL620" s="90"/>
      <c r="XM620" s="90"/>
      <c r="XN620" s="90"/>
      <c r="XO620" s="90"/>
      <c r="XP620" s="90"/>
      <c r="XQ620" s="90"/>
      <c r="XR620" s="90"/>
      <c r="XS620" s="90"/>
      <c r="XT620" s="90"/>
      <c r="XU620" s="90"/>
      <c r="XV620" s="90"/>
      <c r="XW620" s="90"/>
      <c r="XX620" s="90"/>
      <c r="XY620" s="90"/>
      <c r="XZ620" s="90"/>
      <c r="YA620" s="90"/>
      <c r="YB620" s="90"/>
      <c r="YC620" s="90"/>
      <c r="YD620" s="90"/>
      <c r="YE620" s="90"/>
      <c r="YF620" s="90"/>
      <c r="YG620" s="90"/>
      <c r="YH620" s="90"/>
      <c r="YI620" s="90"/>
      <c r="YJ620" s="90"/>
      <c r="YK620" s="90"/>
      <c r="YL620" s="90"/>
      <c r="YM620" s="90"/>
      <c r="YN620" s="90"/>
      <c r="YO620" s="90"/>
      <c r="YP620" s="90"/>
      <c r="YQ620" s="90"/>
      <c r="YR620" s="90"/>
      <c r="YS620" s="90"/>
      <c r="YT620" s="90"/>
      <c r="YU620" s="90"/>
      <c r="YV620" s="90"/>
      <c r="YW620" s="90"/>
      <c r="YX620" s="90"/>
      <c r="YY620" s="90"/>
      <c r="YZ620" s="90"/>
      <c r="ZA620" s="90"/>
      <c r="ZB620" s="90"/>
      <c r="ZC620" s="90"/>
      <c r="ZD620" s="90"/>
      <c r="ZE620" s="90"/>
      <c r="ZF620" s="90"/>
      <c r="ZG620" s="90"/>
      <c r="ZH620" s="90"/>
      <c r="ZI620" s="90"/>
      <c r="ZJ620" s="90"/>
      <c r="ZK620" s="90"/>
      <c r="ZL620" s="90"/>
      <c r="ZM620" s="90"/>
      <c r="ZN620" s="90"/>
      <c r="ZO620" s="90"/>
      <c r="ZP620" s="90"/>
      <c r="ZQ620" s="90"/>
      <c r="ZR620" s="90"/>
      <c r="ZS620" s="90"/>
      <c r="ZT620" s="90"/>
      <c r="ZU620" s="90"/>
      <c r="ZV620" s="90"/>
      <c r="ZW620" s="90"/>
      <c r="ZX620" s="90"/>
      <c r="ZY620" s="90"/>
      <c r="ZZ620" s="90"/>
      <c r="AAA620" s="90"/>
      <c r="AAB620" s="90"/>
      <c r="AAC620" s="90"/>
      <c r="AAD620" s="90"/>
      <c r="AAE620" s="90"/>
      <c r="AAF620" s="90"/>
      <c r="AAG620" s="90"/>
      <c r="AAH620" s="90"/>
      <c r="AAI620" s="90"/>
      <c r="AAJ620" s="90"/>
      <c r="AAK620" s="90"/>
      <c r="AAL620" s="90"/>
      <c r="AAM620" s="90"/>
      <c r="AAN620" s="90"/>
      <c r="AAO620" s="90"/>
      <c r="AAP620" s="90"/>
      <c r="AAQ620" s="90"/>
      <c r="AAR620" s="90"/>
      <c r="AAS620" s="90"/>
      <c r="AAT620" s="90"/>
      <c r="AAU620" s="90"/>
      <c r="AAV620" s="90"/>
      <c r="AAW620" s="90"/>
      <c r="AAX620" s="90"/>
      <c r="AAY620" s="90"/>
      <c r="AAZ620" s="90"/>
      <c r="ABA620" s="90"/>
      <c r="ABB620" s="90"/>
      <c r="ABC620" s="90"/>
      <c r="ABD620" s="90"/>
      <c r="ABE620" s="90"/>
      <c r="ABF620" s="90"/>
      <c r="ABG620" s="90"/>
      <c r="ABH620" s="90"/>
      <c r="ABI620" s="90"/>
      <c r="ABJ620" s="90"/>
      <c r="ABK620" s="90"/>
      <c r="ABL620" s="90"/>
      <c r="ABM620" s="90"/>
      <c r="ABN620" s="90"/>
      <c r="ABO620" s="90"/>
      <c r="ABP620" s="90"/>
      <c r="ABQ620" s="90"/>
      <c r="ABR620" s="90"/>
      <c r="ABS620" s="90"/>
      <c r="ABT620" s="90"/>
      <c r="ABU620" s="90"/>
      <c r="ABV620" s="90"/>
      <c r="ABW620" s="90"/>
      <c r="ABX620" s="90"/>
      <c r="ABY620" s="90"/>
      <c r="ABZ620" s="90"/>
      <c r="ACA620" s="90"/>
      <c r="ACB620" s="90"/>
      <c r="ACC620" s="90"/>
      <c r="ACD620" s="90"/>
      <c r="ACE620" s="90"/>
      <c r="ACF620" s="90"/>
      <c r="ACG620" s="90"/>
      <c r="ACH620" s="90"/>
      <c r="ACI620" s="90"/>
      <c r="ACJ620" s="90"/>
      <c r="ACK620" s="90"/>
      <c r="ACL620" s="90"/>
      <c r="ACM620" s="90"/>
      <c r="ACN620" s="90"/>
      <c r="ACO620" s="90"/>
      <c r="ACP620" s="90"/>
      <c r="ACQ620" s="90"/>
      <c r="ACR620" s="90"/>
      <c r="ACS620" s="90"/>
      <c r="ACT620" s="90"/>
      <c r="ACU620" s="90"/>
      <c r="ACV620" s="90"/>
      <c r="ACW620" s="90"/>
      <c r="ACX620" s="90"/>
      <c r="ACY620" s="90"/>
      <c r="ACZ620" s="90"/>
      <c r="ADA620" s="90"/>
      <c r="ADB620" s="90"/>
      <c r="ADC620" s="90"/>
      <c r="ADD620" s="90"/>
      <c r="ADE620" s="90"/>
      <c r="ADF620" s="90"/>
      <c r="ADG620" s="90"/>
      <c r="ADH620" s="90"/>
      <c r="ADI620" s="90"/>
      <c r="ADJ620" s="90"/>
      <c r="ADK620" s="90"/>
      <c r="ADL620" s="90"/>
      <c r="ADM620" s="90"/>
      <c r="ADN620" s="90"/>
      <c r="ADO620" s="90"/>
      <c r="ADP620" s="90"/>
      <c r="ADQ620" s="90"/>
      <c r="ADR620" s="90"/>
      <c r="ADS620" s="90"/>
      <c r="ADT620" s="90"/>
      <c r="ADU620" s="90"/>
      <c r="ADV620" s="90"/>
      <c r="ADW620" s="90"/>
      <c r="ADX620" s="90"/>
      <c r="ADY620" s="90"/>
      <c r="ADZ620" s="90"/>
      <c r="AEA620" s="90"/>
      <c r="AEB620" s="90"/>
      <c r="AEC620" s="90"/>
      <c r="AED620" s="90"/>
      <c r="AEE620" s="90"/>
      <c r="AEF620" s="90"/>
      <c r="AEG620" s="90"/>
      <c r="AEH620" s="90"/>
      <c r="AEI620" s="90"/>
      <c r="AEJ620" s="90"/>
      <c r="AEK620" s="90"/>
      <c r="AEL620" s="90"/>
      <c r="AEM620" s="90"/>
      <c r="AEN620" s="90"/>
      <c r="AEO620" s="90"/>
      <c r="AEP620" s="90"/>
      <c r="AEQ620" s="90"/>
      <c r="AER620" s="90"/>
      <c r="AES620" s="90"/>
      <c r="AET620" s="90"/>
      <c r="AEU620" s="90"/>
      <c r="AEV620" s="90"/>
      <c r="AEW620" s="90"/>
      <c r="AEX620" s="90"/>
      <c r="AEY620" s="90"/>
      <c r="AEZ620" s="90"/>
      <c r="AFA620" s="90"/>
      <c r="AFB620" s="90"/>
      <c r="AFC620" s="90"/>
      <c r="AFD620" s="90"/>
      <c r="AFE620" s="90"/>
      <c r="AFF620" s="90"/>
      <c r="AFG620" s="90"/>
      <c r="AFH620" s="90"/>
      <c r="AFI620" s="90"/>
      <c r="AFJ620" s="90"/>
      <c r="AFK620" s="90"/>
      <c r="AFL620" s="90"/>
      <c r="AFM620" s="90"/>
      <c r="AFN620" s="90"/>
      <c r="AFO620" s="90"/>
      <c r="AFP620" s="90"/>
      <c r="AFQ620" s="90"/>
      <c r="AFR620" s="90"/>
      <c r="AFS620" s="90"/>
      <c r="AFT620" s="90"/>
      <c r="AFU620" s="90"/>
      <c r="AFV620" s="90"/>
      <c r="AFW620" s="90"/>
      <c r="AFX620" s="90"/>
      <c r="AFY620" s="90"/>
      <c r="AFZ620" s="90"/>
      <c r="AGA620" s="90"/>
      <c r="AGB620" s="90"/>
      <c r="AGC620" s="90"/>
      <c r="AGD620" s="90"/>
      <c r="AGE620" s="90"/>
      <c r="AGF620" s="90"/>
      <c r="AGG620" s="90"/>
      <c r="AGH620" s="90"/>
      <c r="AGI620" s="90"/>
      <c r="AGJ620" s="90"/>
      <c r="AGK620" s="90"/>
      <c r="AGL620" s="90"/>
      <c r="AGM620" s="90"/>
      <c r="AGN620" s="90"/>
      <c r="AGO620" s="90"/>
      <c r="AGP620" s="90"/>
      <c r="AGQ620" s="90"/>
      <c r="AGR620" s="90"/>
      <c r="AGS620" s="90"/>
      <c r="AGT620" s="90"/>
      <c r="AGU620" s="90"/>
      <c r="AGV620" s="90"/>
      <c r="AGW620" s="90"/>
      <c r="AGX620" s="90"/>
      <c r="AGY620" s="90"/>
      <c r="AGZ620" s="90"/>
      <c r="AHA620" s="90"/>
      <c r="AHB620" s="90"/>
      <c r="AHC620" s="90"/>
      <c r="AHD620" s="90"/>
      <c r="AHE620" s="90"/>
      <c r="AHF620" s="90"/>
      <c r="AHG620" s="90"/>
      <c r="AHH620" s="90"/>
      <c r="AHI620" s="90"/>
      <c r="AHJ620" s="90"/>
      <c r="AHK620" s="90"/>
      <c r="AHL620" s="90"/>
      <c r="AHM620" s="90"/>
      <c r="AHN620" s="90"/>
      <c r="AHO620" s="90"/>
      <c r="AHP620" s="90"/>
      <c r="AHQ620" s="90"/>
      <c r="AHR620" s="90"/>
      <c r="AHS620" s="90"/>
      <c r="AHT620" s="90"/>
      <c r="AHU620" s="90"/>
      <c r="AHV620" s="90"/>
      <c r="AHW620" s="90"/>
      <c r="AHX620" s="90"/>
      <c r="AHY620" s="90"/>
      <c r="AHZ620" s="90"/>
      <c r="AIA620" s="90"/>
      <c r="AIB620" s="90"/>
      <c r="AIC620" s="90"/>
      <c r="AID620" s="90"/>
      <c r="AIE620" s="90"/>
      <c r="AIF620" s="90"/>
      <c r="AIG620" s="90"/>
      <c r="AIH620" s="90"/>
      <c r="AII620" s="90"/>
      <c r="AIJ620" s="90"/>
      <c r="AIK620" s="90"/>
      <c r="AIL620" s="90"/>
      <c r="AIM620" s="90"/>
      <c r="AIN620" s="90"/>
      <c r="AIO620" s="90"/>
      <c r="AIP620" s="90"/>
      <c r="AIQ620" s="90"/>
      <c r="AIR620" s="90"/>
      <c r="AIS620" s="90"/>
      <c r="AIT620" s="90"/>
      <c r="AIU620" s="90"/>
      <c r="AIV620" s="90"/>
      <c r="AIW620" s="90"/>
      <c r="AIX620" s="90"/>
      <c r="AIY620" s="90"/>
      <c r="AIZ620" s="90"/>
      <c r="AJA620" s="90"/>
      <c r="AJB620" s="90"/>
      <c r="AJC620" s="90"/>
      <c r="AJD620" s="90"/>
      <c r="AJE620" s="90"/>
      <c r="AJF620" s="90"/>
      <c r="AJG620" s="90"/>
      <c r="AJH620" s="90"/>
      <c r="AJI620" s="90"/>
      <c r="AJJ620" s="90"/>
      <c r="AJK620" s="90"/>
      <c r="AJL620" s="90"/>
      <c r="AJM620" s="90"/>
      <c r="AJN620" s="90"/>
      <c r="AJO620" s="90"/>
      <c r="AJP620" s="90"/>
      <c r="AJQ620" s="90"/>
      <c r="AJR620" s="90"/>
      <c r="AJS620" s="90"/>
      <c r="AJT620" s="90"/>
      <c r="AJU620" s="90"/>
      <c r="AJV620" s="90"/>
      <c r="AJW620" s="90"/>
      <c r="AJX620" s="90"/>
      <c r="AJY620" s="90"/>
      <c r="AJZ620" s="90"/>
      <c r="AKA620" s="90"/>
      <c r="AKB620" s="90"/>
      <c r="AKC620" s="90"/>
      <c r="AKD620" s="90"/>
      <c r="AKE620" s="90"/>
      <c r="AKF620" s="90"/>
      <c r="AKG620" s="90"/>
      <c r="AKH620" s="90"/>
      <c r="AKI620" s="90"/>
      <c r="AKJ620" s="90"/>
      <c r="AKK620" s="90"/>
      <c r="AKL620" s="90"/>
      <c r="AKM620" s="90"/>
      <c r="AKN620" s="90"/>
      <c r="AKO620" s="90"/>
      <c r="AKP620" s="90"/>
      <c r="AKQ620" s="90"/>
      <c r="AKR620" s="90"/>
      <c r="AKS620" s="90"/>
      <c r="AKT620" s="90"/>
      <c r="AKU620" s="90"/>
      <c r="AKV620" s="90"/>
      <c r="AKW620" s="90"/>
      <c r="AKX620" s="90"/>
      <c r="AKY620" s="90"/>
      <c r="AKZ620" s="90"/>
      <c r="ALA620" s="90"/>
      <c r="ALB620" s="90"/>
      <c r="ALC620" s="90"/>
      <c r="ALD620" s="90"/>
      <c r="ALE620" s="90"/>
      <c r="ALF620" s="90"/>
      <c r="ALG620" s="90"/>
      <c r="ALH620" s="90"/>
      <c r="ALI620" s="90"/>
      <c r="ALJ620" s="90"/>
      <c r="ALK620" s="90"/>
      <c r="ALL620" s="90"/>
      <c r="ALM620" s="90"/>
      <c r="ALN620" s="90"/>
      <c r="ALO620" s="90"/>
      <c r="ALP620" s="90"/>
      <c r="ALQ620" s="90"/>
      <c r="ALR620" s="90"/>
      <c r="ALS620" s="90"/>
      <c r="ALT620" s="90"/>
      <c r="ALU620" s="90"/>
      <c r="ALV620" s="90"/>
      <c r="ALW620" s="90"/>
      <c r="ALX620" s="90"/>
      <c r="ALY620" s="90"/>
      <c r="ALZ620" s="90"/>
      <c r="AMA620" s="90"/>
      <c r="AMB620" s="90"/>
      <c r="AMC620" s="90"/>
      <c r="AMD620" s="90"/>
      <c r="AME620" s="90"/>
      <c r="AMF620" s="90"/>
      <c r="AMG620" s="90"/>
      <c r="AMH620" s="90"/>
    </row>
    <row r="621" spans="1:1022" ht="74.099999999999994" customHeight="1" x14ac:dyDescent="0.3">
      <c r="A621" s="430">
        <v>167</v>
      </c>
      <c r="B621" s="433" t="s">
        <v>712</v>
      </c>
      <c r="C621" s="367"/>
      <c r="D621" s="433" t="s">
        <v>81</v>
      </c>
      <c r="E621" s="433" t="s">
        <v>1932</v>
      </c>
      <c r="F621" s="427"/>
      <c r="G621" s="424"/>
      <c r="H621" s="368"/>
      <c r="I621" s="425"/>
      <c r="J621" s="136" t="s">
        <v>735</v>
      </c>
      <c r="K621" s="137" t="s">
        <v>2635</v>
      </c>
      <c r="L621" s="425"/>
      <c r="M621" s="425"/>
      <c r="N621" s="426"/>
      <c r="O621" s="369"/>
      <c r="P621" s="391"/>
      <c r="Q621" s="385"/>
      <c r="R621" s="393"/>
      <c r="S621" s="394"/>
      <c r="T621" s="385"/>
      <c r="U621" s="404"/>
      <c r="V621" s="136" t="s">
        <v>112</v>
      </c>
      <c r="W621" s="116" t="s">
        <v>2636</v>
      </c>
      <c r="X621" s="117" t="s">
        <v>2637</v>
      </c>
      <c r="Y621" s="118" t="s">
        <v>1838</v>
      </c>
      <c r="Z621" s="119" t="s">
        <v>95</v>
      </c>
      <c r="AA621" s="120" t="str">
        <f t="shared" si="774"/>
        <v>Probabilidad</v>
      </c>
      <c r="AB621" s="121" t="s">
        <v>727</v>
      </c>
      <c r="AC621" s="121" t="s">
        <v>728</v>
      </c>
      <c r="AD621" s="122" t="str">
        <f t="shared" si="772"/>
        <v>40%</v>
      </c>
      <c r="AE621" s="121" t="s">
        <v>729</v>
      </c>
      <c r="AF621" s="121" t="s">
        <v>809</v>
      </c>
      <c r="AG621" s="121" t="s">
        <v>731</v>
      </c>
      <c r="AH621" s="123">
        <f>IFERROR(IF(AND(AA620="Probabilidad",AA621="Probabilidad"),(AI620-(+AI620*AD621)),IF(AND(AA621="Probabilidad",AA620="Impacto"),(AI620-(+AI620*AD621)),IF(AA621="Impacto",AI620,""))),"")</f>
        <v>0.216</v>
      </c>
      <c r="AI621" s="122">
        <f t="shared" si="773"/>
        <v>0.216</v>
      </c>
      <c r="AJ621" s="387"/>
      <c r="AK621" s="388"/>
      <c r="AL621" s="124">
        <f t="shared" si="818"/>
        <v>1</v>
      </c>
      <c r="AM621" s="389"/>
      <c r="AN621" s="388"/>
      <c r="AO621" s="384"/>
      <c r="AP621" s="367"/>
      <c r="AQ621" s="120" t="s">
        <v>118</v>
      </c>
      <c r="AR621" s="119" t="s">
        <v>2638</v>
      </c>
      <c r="AS621" s="119" t="s">
        <v>95</v>
      </c>
      <c r="AT621" s="126" t="s">
        <v>2639</v>
      </c>
      <c r="AU621" s="127" t="s">
        <v>733</v>
      </c>
      <c r="AV621" s="459"/>
      <c r="AW621" s="142" t="s">
        <v>112</v>
      </c>
      <c r="AX621" s="253" t="s">
        <v>2866</v>
      </c>
      <c r="AY621" s="271" t="s">
        <v>3104</v>
      </c>
      <c r="AZ621" s="271" t="s">
        <v>3105</v>
      </c>
      <c r="BA621" s="143" t="s">
        <v>118</v>
      </c>
      <c r="BB621" s="253" t="s">
        <v>2866</v>
      </c>
      <c r="BC621" s="271" t="s">
        <v>3214</v>
      </c>
      <c r="BD621" s="271" t="s">
        <v>3105</v>
      </c>
      <c r="BE621" s="373"/>
      <c r="BF621" s="373"/>
      <c r="BG621" s="373"/>
      <c r="BH621" s="131"/>
      <c r="BI621" s="90"/>
    </row>
    <row r="622" spans="1:1022" ht="86.25" customHeight="1" x14ac:dyDescent="0.3">
      <c r="A622" s="430">
        <v>167</v>
      </c>
      <c r="B622" s="433" t="s">
        <v>712</v>
      </c>
      <c r="C622" s="367"/>
      <c r="D622" s="433" t="s">
        <v>81</v>
      </c>
      <c r="E622" s="433" t="s">
        <v>1932</v>
      </c>
      <c r="F622" s="427"/>
      <c r="G622" s="424"/>
      <c r="H622" s="368"/>
      <c r="I622" s="425"/>
      <c r="J622" s="136" t="s">
        <v>741</v>
      </c>
      <c r="K622" s="137" t="s">
        <v>2640</v>
      </c>
      <c r="L622" s="425"/>
      <c r="M622" s="425"/>
      <c r="N622" s="426"/>
      <c r="O622" s="369"/>
      <c r="P622" s="391"/>
      <c r="Q622" s="385"/>
      <c r="R622" s="393"/>
      <c r="S622" s="394"/>
      <c r="T622" s="385"/>
      <c r="U622" s="404"/>
      <c r="V622" s="136" t="s">
        <v>124</v>
      </c>
      <c r="W622" s="116" t="s">
        <v>2641</v>
      </c>
      <c r="X622" s="117" t="s">
        <v>2621</v>
      </c>
      <c r="Y622" s="118" t="s">
        <v>94</v>
      </c>
      <c r="Z622" s="119" t="s">
        <v>95</v>
      </c>
      <c r="AA622" s="120" t="str">
        <f t="shared" si="774"/>
        <v>Probabilidad</v>
      </c>
      <c r="AB622" s="121" t="s">
        <v>727</v>
      </c>
      <c r="AC622" s="121" t="s">
        <v>728</v>
      </c>
      <c r="AD622" s="122" t="str">
        <f t="shared" si="772"/>
        <v>40%</v>
      </c>
      <c r="AE622" s="121" t="s">
        <v>954</v>
      </c>
      <c r="AF622" s="121" t="s">
        <v>809</v>
      </c>
      <c r="AG622" s="121" t="s">
        <v>731</v>
      </c>
      <c r="AH622" s="123">
        <f t="shared" ref="AH622:AH626" si="856">IFERROR(IF(AND(AA621="Probabilidad",AA622="Probabilidad"),(AI621-(+AI621*AD622)),IF(AND(AA622="Probabilidad",AA621="Impacto"),(AI621-(+AI621*AD622)),IF(AA622="Impacto",AI621,""))),"")</f>
        <v>0.12959999999999999</v>
      </c>
      <c r="AI622" s="122">
        <f t="shared" si="773"/>
        <v>0.12959999999999999</v>
      </c>
      <c r="AJ622" s="387"/>
      <c r="AK622" s="388"/>
      <c r="AL622" s="124">
        <f t="shared" si="818"/>
        <v>1</v>
      </c>
      <c r="AM622" s="389"/>
      <c r="AN622" s="388"/>
      <c r="AO622" s="384"/>
      <c r="AP622" s="367"/>
      <c r="AQ622" s="120" t="s">
        <v>128</v>
      </c>
      <c r="AR622" s="119" t="s">
        <v>2642</v>
      </c>
      <c r="AS622" s="119" t="s">
        <v>95</v>
      </c>
      <c r="AT622" s="126" t="s">
        <v>2623</v>
      </c>
      <c r="AU622" s="127" t="s">
        <v>733</v>
      </c>
      <c r="AV622" s="459"/>
      <c r="AW622" s="142" t="s">
        <v>124</v>
      </c>
      <c r="AX622" s="253" t="s">
        <v>2866</v>
      </c>
      <c r="AY622" s="271" t="s">
        <v>3106</v>
      </c>
      <c r="AZ622" s="271" t="s">
        <v>3107</v>
      </c>
      <c r="BA622" s="143" t="s">
        <v>128</v>
      </c>
      <c r="BB622" s="253" t="s">
        <v>2866</v>
      </c>
      <c r="BC622" s="271" t="s">
        <v>3215</v>
      </c>
      <c r="BD622" s="271" t="s">
        <v>3216</v>
      </c>
      <c r="BE622" s="373"/>
      <c r="BF622" s="373"/>
      <c r="BG622" s="373"/>
      <c r="BH622" s="131"/>
      <c r="BI622" s="90"/>
    </row>
    <row r="623" spans="1:1022" ht="90" customHeight="1" x14ac:dyDescent="0.3">
      <c r="A623" s="430">
        <v>167</v>
      </c>
      <c r="B623" s="433" t="s">
        <v>712</v>
      </c>
      <c r="C623" s="367"/>
      <c r="D623" s="433" t="s">
        <v>81</v>
      </c>
      <c r="E623" s="433" t="s">
        <v>1932</v>
      </c>
      <c r="F623" s="427"/>
      <c r="G623" s="424"/>
      <c r="H623" s="368"/>
      <c r="I623" s="425"/>
      <c r="J623" s="136" t="s">
        <v>749</v>
      </c>
      <c r="K623" s="137" t="s">
        <v>2643</v>
      </c>
      <c r="L623" s="425"/>
      <c r="M623" s="425"/>
      <c r="N623" s="426"/>
      <c r="O623" s="369"/>
      <c r="P623" s="391"/>
      <c r="Q623" s="385"/>
      <c r="R623" s="393"/>
      <c r="S623" s="394"/>
      <c r="T623" s="385"/>
      <c r="U623" s="404"/>
      <c r="V623" s="136" t="s">
        <v>131</v>
      </c>
      <c r="W623" s="116" t="s">
        <v>2644</v>
      </c>
      <c r="X623" s="117" t="s">
        <v>2645</v>
      </c>
      <c r="Y623" s="118" t="s">
        <v>2631</v>
      </c>
      <c r="Z623" s="119" t="s">
        <v>95</v>
      </c>
      <c r="AA623" s="120" t="str">
        <f t="shared" si="774"/>
        <v>Probabilidad</v>
      </c>
      <c r="AB623" s="121" t="s">
        <v>740</v>
      </c>
      <c r="AC623" s="121" t="s">
        <v>728</v>
      </c>
      <c r="AD623" s="122" t="str">
        <f t="shared" si="772"/>
        <v>30%</v>
      </c>
      <c r="AE623" s="121" t="s">
        <v>729</v>
      </c>
      <c r="AF623" s="121" t="s">
        <v>730</v>
      </c>
      <c r="AG623" s="121" t="s">
        <v>731</v>
      </c>
      <c r="AH623" s="123">
        <f t="shared" si="856"/>
        <v>9.0719999999999995E-2</v>
      </c>
      <c r="AI623" s="122">
        <f t="shared" si="773"/>
        <v>9.0719999999999995E-2</v>
      </c>
      <c r="AJ623" s="387"/>
      <c r="AK623" s="388"/>
      <c r="AL623" s="124">
        <f t="shared" si="818"/>
        <v>1</v>
      </c>
      <c r="AM623" s="389"/>
      <c r="AN623" s="388"/>
      <c r="AO623" s="384"/>
      <c r="AP623" s="367"/>
      <c r="AQ623" s="120" t="s">
        <v>136</v>
      </c>
      <c r="AR623" s="119" t="s">
        <v>2646</v>
      </c>
      <c r="AS623" s="119" t="s">
        <v>95</v>
      </c>
      <c r="AT623" s="126" t="s">
        <v>2647</v>
      </c>
      <c r="AU623" s="127" t="s">
        <v>733</v>
      </c>
      <c r="AV623" s="459"/>
      <c r="AW623" s="142" t="s">
        <v>131</v>
      </c>
      <c r="AX623" s="253" t="s">
        <v>2866</v>
      </c>
      <c r="AY623" s="271" t="s">
        <v>3108</v>
      </c>
      <c r="AZ623" s="271" t="s">
        <v>3109</v>
      </c>
      <c r="BA623" s="143" t="s">
        <v>136</v>
      </c>
      <c r="BB623" s="253" t="s">
        <v>2866</v>
      </c>
      <c r="BC623" s="271" t="s">
        <v>3217</v>
      </c>
      <c r="BD623" s="271" t="s">
        <v>3218</v>
      </c>
      <c r="BE623" s="373"/>
      <c r="BF623" s="373"/>
      <c r="BG623" s="373"/>
      <c r="BH623" s="131"/>
      <c r="BI623" s="90"/>
    </row>
    <row r="624" spans="1:1022" ht="93.75" customHeight="1" x14ac:dyDescent="0.3">
      <c r="A624" s="430">
        <v>167</v>
      </c>
      <c r="B624" s="433" t="s">
        <v>712</v>
      </c>
      <c r="C624" s="367"/>
      <c r="D624" s="433" t="s">
        <v>81</v>
      </c>
      <c r="E624" s="433" t="s">
        <v>1932</v>
      </c>
      <c r="F624" s="427"/>
      <c r="G624" s="424"/>
      <c r="H624" s="368"/>
      <c r="I624" s="425"/>
      <c r="J624" s="136" t="s">
        <v>756</v>
      </c>
      <c r="K624" s="137" t="s">
        <v>2648</v>
      </c>
      <c r="L624" s="425"/>
      <c r="M624" s="425"/>
      <c r="N624" s="426"/>
      <c r="O624" s="369"/>
      <c r="P624" s="391"/>
      <c r="Q624" s="385"/>
      <c r="R624" s="393"/>
      <c r="S624" s="394"/>
      <c r="T624" s="385"/>
      <c r="U624" s="404"/>
      <c r="V624" s="136" t="s">
        <v>139</v>
      </c>
      <c r="W624" s="116" t="s">
        <v>2649</v>
      </c>
      <c r="X624" s="117" t="s">
        <v>2650</v>
      </c>
      <c r="Y624" s="118" t="s">
        <v>2631</v>
      </c>
      <c r="Z624" s="119" t="s">
        <v>95</v>
      </c>
      <c r="AA624" s="120" t="str">
        <f t="shared" si="774"/>
        <v>Probabilidad</v>
      </c>
      <c r="AB624" s="121" t="s">
        <v>727</v>
      </c>
      <c r="AC624" s="121" t="s">
        <v>728</v>
      </c>
      <c r="AD624" s="122" t="str">
        <f t="shared" ref="AD624:AD687" si="857">IF(AND(AB624="Preventivo",AC624="Automático"),"50%",IF(AND(AB624="Preventivo",AC624="Manual"),"40%",IF(AND(AB624="Detectivo",AC624="Automático"),"40%",IF(AND(AB624="Detectivo",AC624="Manual"),"30%",IF(AND(AB624="Correctivo",AC624="Automático"),"35%",IF(AND(AB624="Correctivo",AC624="Manual"),"25%",""))))))</f>
        <v>40%</v>
      </c>
      <c r="AE624" s="121" t="s">
        <v>729</v>
      </c>
      <c r="AF624" s="121" t="s">
        <v>730</v>
      </c>
      <c r="AG624" s="121" t="s">
        <v>731</v>
      </c>
      <c r="AH624" s="123">
        <f t="shared" si="856"/>
        <v>5.4431999999999994E-2</v>
      </c>
      <c r="AI624" s="122">
        <f t="shared" ref="AI624:AI687" si="858">AH624</f>
        <v>5.4431999999999994E-2</v>
      </c>
      <c r="AJ624" s="387"/>
      <c r="AK624" s="388"/>
      <c r="AL624" s="124">
        <f t="shared" si="818"/>
        <v>1</v>
      </c>
      <c r="AM624" s="389"/>
      <c r="AN624" s="388"/>
      <c r="AO624" s="384"/>
      <c r="AP624" s="367"/>
      <c r="AQ624" s="120" t="s">
        <v>145</v>
      </c>
      <c r="AR624" s="119" t="s">
        <v>2622</v>
      </c>
      <c r="AS624" s="119" t="s">
        <v>95</v>
      </c>
      <c r="AT624" s="126" t="s">
        <v>2623</v>
      </c>
      <c r="AU624" s="127" t="s">
        <v>733</v>
      </c>
      <c r="AV624" s="459"/>
      <c r="AW624" s="142" t="s">
        <v>139</v>
      </c>
      <c r="AX624" s="253" t="s">
        <v>2989</v>
      </c>
      <c r="AY624" s="271" t="s">
        <v>3110</v>
      </c>
      <c r="AZ624" s="271" t="s">
        <v>3103</v>
      </c>
      <c r="BA624" s="143" t="s">
        <v>145</v>
      </c>
      <c r="BB624" s="253" t="s">
        <v>2866</v>
      </c>
      <c r="BC624" s="271" t="s">
        <v>3219</v>
      </c>
      <c r="BD624" s="271" t="s">
        <v>3211</v>
      </c>
      <c r="BE624" s="373"/>
      <c r="BF624" s="373"/>
      <c r="BG624" s="373"/>
      <c r="BH624" s="131"/>
      <c r="BI624" s="90"/>
    </row>
    <row r="625" spans="1:1022" ht="18.95" customHeight="1" x14ac:dyDescent="0.3">
      <c r="A625" s="430">
        <v>167</v>
      </c>
      <c r="B625" s="433" t="s">
        <v>712</v>
      </c>
      <c r="C625" s="367"/>
      <c r="D625" s="433" t="s">
        <v>81</v>
      </c>
      <c r="E625" s="433" t="s">
        <v>1932</v>
      </c>
      <c r="F625" s="427"/>
      <c r="G625" s="424"/>
      <c r="H625" s="368"/>
      <c r="I625" s="425"/>
      <c r="J625" s="136" t="s">
        <v>757</v>
      </c>
      <c r="K625" s="137"/>
      <c r="L625" s="425"/>
      <c r="M625" s="425"/>
      <c r="N625" s="426"/>
      <c r="O625" s="369"/>
      <c r="P625" s="391"/>
      <c r="Q625" s="385"/>
      <c r="R625" s="393"/>
      <c r="S625" s="394"/>
      <c r="T625" s="385"/>
      <c r="U625" s="404"/>
      <c r="V625" s="136" t="s">
        <v>150</v>
      </c>
      <c r="W625" s="116"/>
      <c r="X625" s="117"/>
      <c r="Y625" s="118"/>
      <c r="Z625" s="116"/>
      <c r="AA625" s="120" t="str">
        <f t="shared" ref="AA625:AA688" si="859">IF(OR(AB625="Preventivo",AB625="Detectivo"),"Probabilidad",IF(AB625="Correctivo","Impacto",""))</f>
        <v/>
      </c>
      <c r="AB625" s="121"/>
      <c r="AC625" s="121"/>
      <c r="AD625" s="122" t="str">
        <f t="shared" si="857"/>
        <v/>
      </c>
      <c r="AE625" s="121"/>
      <c r="AF625" s="121"/>
      <c r="AG625" s="121"/>
      <c r="AH625" s="123" t="str">
        <f t="shared" si="856"/>
        <v/>
      </c>
      <c r="AI625" s="122" t="str">
        <f t="shared" si="858"/>
        <v/>
      </c>
      <c r="AJ625" s="387"/>
      <c r="AK625" s="388"/>
      <c r="AL625" s="124" t="str">
        <f t="shared" si="818"/>
        <v/>
      </c>
      <c r="AM625" s="389"/>
      <c r="AN625" s="388"/>
      <c r="AO625" s="384"/>
      <c r="AP625" s="367"/>
      <c r="AQ625" s="120" t="s">
        <v>155</v>
      </c>
      <c r="AR625" s="119"/>
      <c r="AS625" s="119"/>
      <c r="AT625" s="126"/>
      <c r="AU625" s="119"/>
      <c r="AV625" s="459"/>
      <c r="AW625" s="142" t="s">
        <v>150</v>
      </c>
      <c r="AX625" s="128"/>
      <c r="AY625" s="129"/>
      <c r="AZ625" s="130"/>
      <c r="BA625" s="143" t="s">
        <v>155</v>
      </c>
      <c r="BB625" s="128"/>
      <c r="BC625" s="128"/>
      <c r="BD625" s="128"/>
      <c r="BE625" s="373"/>
      <c r="BF625" s="373"/>
      <c r="BG625" s="373"/>
      <c r="BH625" s="131"/>
    </row>
    <row r="626" spans="1:1022" ht="23.1" customHeight="1" x14ac:dyDescent="0.3">
      <c r="A626" s="431">
        <v>167</v>
      </c>
      <c r="B626" s="434" t="s">
        <v>712</v>
      </c>
      <c r="C626" s="367"/>
      <c r="D626" s="434" t="s">
        <v>81</v>
      </c>
      <c r="E626" s="434" t="s">
        <v>1932</v>
      </c>
      <c r="F626" s="427"/>
      <c r="G626" s="424"/>
      <c r="H626" s="368"/>
      <c r="I626" s="425"/>
      <c r="J626" s="136" t="s">
        <v>758</v>
      </c>
      <c r="K626" s="137"/>
      <c r="L626" s="425"/>
      <c r="M626" s="425"/>
      <c r="N626" s="426"/>
      <c r="O626" s="369"/>
      <c r="P626" s="392"/>
      <c r="Q626" s="385"/>
      <c r="R626" s="393"/>
      <c r="S626" s="394"/>
      <c r="T626" s="385"/>
      <c r="U626" s="405"/>
      <c r="V626" s="136" t="s">
        <v>161</v>
      </c>
      <c r="W626" s="116"/>
      <c r="X626" s="117"/>
      <c r="Y626" s="118"/>
      <c r="Z626" s="116"/>
      <c r="AA626" s="120" t="str">
        <f t="shared" si="859"/>
        <v/>
      </c>
      <c r="AB626" s="121"/>
      <c r="AC626" s="121"/>
      <c r="AD626" s="122" t="str">
        <f t="shared" si="857"/>
        <v/>
      </c>
      <c r="AE626" s="121"/>
      <c r="AF626" s="121"/>
      <c r="AG626" s="121"/>
      <c r="AH626" s="123" t="str">
        <f t="shared" si="856"/>
        <v/>
      </c>
      <c r="AI626" s="122" t="str">
        <f t="shared" si="858"/>
        <v/>
      </c>
      <c r="AJ626" s="387"/>
      <c r="AK626" s="388"/>
      <c r="AL626" s="124" t="str">
        <f t="shared" si="818"/>
        <v/>
      </c>
      <c r="AM626" s="389"/>
      <c r="AN626" s="388"/>
      <c r="AO626" s="384"/>
      <c r="AP626" s="367"/>
      <c r="AQ626" s="120" t="s">
        <v>162</v>
      </c>
      <c r="AR626" s="119"/>
      <c r="AS626" s="119"/>
      <c r="AT626" s="126"/>
      <c r="AU626" s="119"/>
      <c r="AV626" s="460"/>
      <c r="AW626" s="142" t="s">
        <v>161</v>
      </c>
      <c r="AX626" s="128"/>
      <c r="AY626" s="129"/>
      <c r="AZ626" s="130"/>
      <c r="BA626" s="143" t="s">
        <v>162</v>
      </c>
      <c r="BB626" s="128"/>
      <c r="BC626" s="128"/>
      <c r="BD626" s="128"/>
      <c r="BE626" s="373"/>
      <c r="BF626" s="373"/>
      <c r="BG626" s="373"/>
      <c r="BH626" s="131"/>
    </row>
    <row r="627" spans="1:1022" s="144" customFormat="1" ht="105.75" customHeight="1" x14ac:dyDescent="0.25">
      <c r="A627" s="429">
        <v>168</v>
      </c>
      <c r="B627" s="432" t="s">
        <v>712</v>
      </c>
      <c r="C627" s="367" t="s">
        <v>1763</v>
      </c>
      <c r="D627" s="432" t="s">
        <v>81</v>
      </c>
      <c r="E627" s="432" t="s">
        <v>1932</v>
      </c>
      <c r="F627" s="427" t="s">
        <v>1933</v>
      </c>
      <c r="G627" s="424" t="s">
        <v>2651</v>
      </c>
      <c r="H627" s="368" t="str">
        <f>IF(B627="Seguridad_Información","Posibilidad de "&amp;C627&amp;"con "&amp;M627&amp;" "&amp;"por"&amp;" "&amp;I627&amp;" "&amp;"debido a"&amp;" "&amp;L627,"Posibilidad de"&amp;" "&amp;M627&amp;" "&amp;"por"&amp;" "&amp;I627&amp;" debido a"&amp;" "&amp;L627)</f>
        <v xml:space="preserve">Posibilidad de Afectación Económica y Reputacional por incumplimiento normativo de SST debido a identificación inadecuada e inoportuna de los requisitos legales de SST aplicables en la Entidad. </v>
      </c>
      <c r="I627" s="425" t="s">
        <v>2652</v>
      </c>
      <c r="J627" s="136" t="s">
        <v>717</v>
      </c>
      <c r="K627" s="137" t="s">
        <v>2653</v>
      </c>
      <c r="L627" s="425" t="s">
        <v>2654</v>
      </c>
      <c r="M627" s="425" t="s">
        <v>763</v>
      </c>
      <c r="N627" s="426" t="s">
        <v>2655</v>
      </c>
      <c r="O627" s="369" t="s">
        <v>848</v>
      </c>
      <c r="P627" s="390" t="str">
        <f>IF(OR($O627=[3]Tabla_Probabilidad!$D$30,$O627=[3]Tabla_Probabilidad!$D$32,$O627=[3]Tabla_Probabilidad!$J$32),"Muy Baja",IF(OR($O627=[3]Tabla_Probabilidad!$E$30,$O627=[3]Tabla_Probabilidad!$E$32,$O627=[3]Tabla_Probabilidad!$K$32),"Baja",IF(OR($O627=[3]Tabla_Probabilidad!$F$30,$O627=[3]Tabla_Probabilidad!$F$32,$O627=[3]Tabla_Probabilidad!$L$32),"Media",IF(OR($O627=[3]Tabla_Probabilidad!$G$30,$O627=[3]Tabla_Probabilidad!$G$32,$O627=[3]Tabla_Probabilidad!$M$32),"Alta",IF(OR($O627=[3]Tabla_Probabilidad!$H$30,$O627=[3]Tabla_Probabilidad!$H$32,$O627=[3]Tabla_Probabilidad!$N$32),"Muy Alta","")))))</f>
        <v>Muy Baja</v>
      </c>
      <c r="Q627" s="385">
        <f t="shared" ref="Q627" si="860">IF(P627="","",IF(P627="Muy Baja",0.2,IF(P627="Baja",0.4,IF(P627="Media",0.6,IF(P627="Alta",0.8,IF(P627="Muy Alta",1,))))))</f>
        <v>0.2</v>
      </c>
      <c r="R627" s="393" t="s">
        <v>787</v>
      </c>
      <c r="S627" s="394" t="str">
        <f>IF(OR($R627=[3]Tabla_Impacto!$D$24,$R627=[3]Tabla_Impacto!$D$27,$R627=[3]Tabla_Impacto!$J$24,$R627=[3]Tabla_Impacto!$P$26,$R627=[3]Tabla_Impacto!$V$26,$R627=[3]Tabla_Impacto!$AB$26),"Leve",IF(OR($R627=[3]Tabla_Impacto!$E$24,$R627=[3]Tabla_Impacto!$E$27,$R627=[3]Tabla_Impacto!$K$24,$R627=[3]Tabla_Impacto!$Q$26,$R627=[3]Tabla_Impacto!$W$26,$R627=[3]Tabla_Impacto!$AC$26),"Menor",IF(OR($R627=[3]Tabla_Impacto!$F$24,$R627=[3]Tabla_Impacto!$F$27,$R627=[3]Tabla_Impacto!$L$24,$R627=[3]Tabla_Impacto!$R$26,$R627=[3]Tabla_Impacto!$X$26,$R627=[3]Tabla_Impacto!$AD$26),"Moderado",IF(OR($R627=[3]Tabla_Impacto!$G$24,$R627=[3]Tabla_Impacto!$G$27,$R627=[3]Tabla_Impacto!$M$24,$R627=[3]Tabla_Impacto!$S$26,$R627=[3]Tabla_Impacto!$Y$26,$R627=[3]Tabla_Impacto!$AE$26),"Mayor",IF(OR($R627=[3]Tabla_Impacto!$H$24,$R627=[3]Tabla_Impacto!$H$27,$R627=[3]Tabla_Impacto!$N$24,$R627=[3]Tabla_Impacto!$T$26,$R627=[3]Tabla_Impacto!$Z$26,$R627=[3]Tabla_Impacto!$AF$26),"Catastrófico","")))))</f>
        <v>Catastrófico</v>
      </c>
      <c r="T627" s="385">
        <f>IF(S627="","",IF(S627="Leve",0.2,IF(S627="Menor",0.4,IF(S627="Moderado",0.6,IF(S627="Mayor",0.8,IF(S627="Catastrófico",1,))))))</f>
        <v>1</v>
      </c>
      <c r="U627" s="386" t="str">
        <f t="shared" ref="U627" si="861">IF(OR(AND(P627="Muy Baja",S627="Leve"),AND(P627="Muy Baja",S627="Menor"),AND(P627="Baja",S627="Leve")),"Bajo",IF(OR(AND(P627="Muy baja",S627="Moderado"),AND(P627="Baja",S627="Menor"),AND(P627="Baja",S627="Moderado"),AND(P627="Media",S627="Leve"),AND(P627="Media",S627="Menor"),AND(P627="Media",S627="Moderado"),AND(P627="Alta",S627="Leve"),AND(P627="Alta",S627="Menor")),"Moderado",IF(OR(AND(P627="Muy Baja",S627="Mayor"),AND(P627="Baja",S627="Mayor"),AND(P627="Media",S627="Mayor"),AND(P627="Alta",S627="Moderado"),AND(P627="Alta",S627="Mayor"),AND(P627="Muy Alta",S627="Leve"),AND(P627="Muy Alta",S627="Menor"),AND(P627="Muy Alta",S627="Moderado"),AND(P627="Muy Alta",S627="Mayor")),"Alto",IF(OR(AND(P627="Muy Baja",S627="Catastrófico"),AND(P627="Baja",S627="Catastrófico"),AND(P627="Media",S627="Catastrófico"),AND(P627="Alta",S627="Catastrófico"),AND(P627="Muy Alta",S627="Catastrófico")),"Extremo",""))))</f>
        <v>Extremo</v>
      </c>
      <c r="V627" s="136" t="s">
        <v>91</v>
      </c>
      <c r="W627" s="116" t="s">
        <v>2656</v>
      </c>
      <c r="X627" s="117" t="s">
        <v>2657</v>
      </c>
      <c r="Y627" s="118" t="s">
        <v>1607</v>
      </c>
      <c r="Z627" s="119" t="s">
        <v>95</v>
      </c>
      <c r="AA627" s="120" t="str">
        <f t="shared" si="859"/>
        <v>Probabilidad</v>
      </c>
      <c r="AB627" s="121" t="s">
        <v>727</v>
      </c>
      <c r="AC627" s="121" t="s">
        <v>728</v>
      </c>
      <c r="AD627" s="122" t="str">
        <f t="shared" si="857"/>
        <v>40%</v>
      </c>
      <c r="AE627" s="121" t="s">
        <v>729</v>
      </c>
      <c r="AF627" s="121" t="s">
        <v>730</v>
      </c>
      <c r="AG627" s="121" t="s">
        <v>731</v>
      </c>
      <c r="AH627" s="123">
        <f>IFERROR(IF(AA627="Probabilidad",(Q627-(+Q627*AD627)),IF(AA627="Impacto",Q627,"")),"")</f>
        <v>0.12</v>
      </c>
      <c r="AI627" s="122">
        <f t="shared" si="858"/>
        <v>0.12</v>
      </c>
      <c r="AJ627" s="387" t="str">
        <f t="shared" ref="AJ627" si="862">IFERROR(IF(AK627="","",IF(AK627&lt;=0.2,"Muy Baja",IF(AK627&lt;=0.4,"Baja",IF(AK627&lt;=0.6,"Media",IF(AK627&lt;=0.8,"Alta","Muy Alta"))))),"")</f>
        <v>Muy Baja</v>
      </c>
      <c r="AK627" s="388">
        <f t="shared" ref="AK627" si="863">IFERROR(LOOKUP(MAX(AI627:AI633)+1,(AI627:AI633)),"")</f>
        <v>3.0239999999999996E-2</v>
      </c>
      <c r="AL627" s="124">
        <f>IFERROR(IF(AA627="Impacto",(T627-(+T627*AD627)),IF(AA627="Probabilidad",T627,"")),"")</f>
        <v>1</v>
      </c>
      <c r="AM627" s="389" t="str">
        <f t="shared" ref="AM627" si="864">IFERROR(IF(AN627="","",IF(AN627&lt;=0.2,"Leve",IF(AN627&lt;=0.4,"Menor",IF(AN627&lt;=0.6,"Moderado",IF(AN627&lt;=0.8,"Mayor","Catastrófico"))))),"")</f>
        <v>Catastrófico</v>
      </c>
      <c r="AN627" s="388">
        <f t="shared" ref="AN627" si="865">IFERROR(LOOKUP(MAX(AL627:AL633)+1,(AL627:AL633)),"")</f>
        <v>1</v>
      </c>
      <c r="AO627" s="384" t="str">
        <f t="shared" ref="AO627" si="866">IFERROR(IF(OR(AND(AJ627="Muy Baja",AM627="Leve"),AND(AJ627="Muy Baja",AM627="Menor"),AND(AJ627="Baja",AM627="Leve")),"Bajo",IF(OR(AND(AJ627="Muy baja",AM627="Moderado"),AND(AJ627="Baja",AM627="Menor"),AND(AJ627="Baja",AM627="Moderado"),AND(AJ627="Media",AM627="Leve"),AND(AJ627="Media",AM627="Menor"),AND(AJ627="Media",AM627="Moderado"),AND(AJ627="Alta",AM627="Leve"),AND(AJ627="Alta",AM627="Menor")),"Moderado",IF(OR(AND(AJ627="Muy Baja",AM627="Mayor"),AND(AJ627="Baja",AM627="Mayor"),AND(AJ627="Media",AM627="Mayor"),AND(AJ627="Alta",AM627="Moderado"),AND(AJ627="Alta",AM627="Mayor"),AND(AJ627="Muy Alta",AM627="Leve"),AND(AJ627="Muy Alta",AM627="Menor"),AND(AJ627="Muy Alta",AM627="Moderado"),AND(AJ627="Muy Alta",AM627="Mayor")),"Alto",IF(OR(AND(AJ627="Muy Baja",AM627="Catastrófico"),AND(AJ627="Baja",AM627="Catastrófico"),AND(AJ627="Media",AM627="Catastrófico"),AND(AJ627="Alta",AM627="Catastrófico"),AND(AJ627="Muy Alta",AM627="Catastrófico")),"Extremo","")))),"")</f>
        <v>Extremo</v>
      </c>
      <c r="AP627" s="367" t="s">
        <v>104</v>
      </c>
      <c r="AQ627" s="120" t="s">
        <v>105</v>
      </c>
      <c r="AR627" s="119" t="s">
        <v>2658</v>
      </c>
      <c r="AS627" s="119" t="s">
        <v>95</v>
      </c>
      <c r="AT627" s="126" t="s">
        <v>2659</v>
      </c>
      <c r="AU627" s="127" t="s">
        <v>733</v>
      </c>
      <c r="AV627" s="370" t="s">
        <v>2660</v>
      </c>
      <c r="AW627" s="142" t="s">
        <v>91</v>
      </c>
      <c r="AX627" s="253" t="s">
        <v>2866</v>
      </c>
      <c r="AY627" s="271" t="s">
        <v>3111</v>
      </c>
      <c r="AZ627" s="271" t="s">
        <v>3112</v>
      </c>
      <c r="BA627" s="143" t="s">
        <v>105</v>
      </c>
      <c r="BB627" s="253" t="s">
        <v>2867</v>
      </c>
      <c r="BC627" s="271" t="s">
        <v>3220</v>
      </c>
      <c r="BD627" s="271" t="s">
        <v>3221</v>
      </c>
      <c r="BE627" s="373" t="s">
        <v>2891</v>
      </c>
      <c r="BF627" s="526" t="s">
        <v>3268</v>
      </c>
      <c r="BG627" s="526" t="s">
        <v>3268</v>
      </c>
      <c r="BH627" s="131"/>
      <c r="BI627" s="90"/>
      <c r="BJ627" s="90"/>
      <c r="BK627" s="90"/>
      <c r="BL627" s="90"/>
      <c r="BM627" s="90"/>
      <c r="BN627" s="90"/>
      <c r="BO627" s="90"/>
      <c r="BP627" s="90"/>
      <c r="BQ627" s="90"/>
      <c r="BR627" s="90"/>
      <c r="BS627" s="90"/>
      <c r="BT627" s="90"/>
      <c r="BU627" s="90"/>
      <c r="BV627" s="90"/>
      <c r="BW627" s="90"/>
      <c r="BX627" s="90"/>
      <c r="BY627" s="90"/>
      <c r="BZ627" s="90"/>
      <c r="CA627" s="90"/>
      <c r="CB627" s="90"/>
      <c r="CC627" s="90"/>
      <c r="CD627" s="90"/>
      <c r="CE627" s="90"/>
      <c r="CF627" s="90"/>
      <c r="CG627" s="90"/>
      <c r="CH627" s="90"/>
      <c r="CI627" s="90"/>
      <c r="CJ627" s="90"/>
      <c r="CK627" s="90"/>
      <c r="CL627" s="90"/>
      <c r="CM627" s="90"/>
      <c r="CN627" s="90"/>
      <c r="CO627" s="90"/>
      <c r="CP627" s="90"/>
      <c r="CQ627" s="90"/>
      <c r="CR627" s="90"/>
      <c r="CS627" s="90"/>
      <c r="CT627" s="90"/>
      <c r="CU627" s="90"/>
      <c r="CV627" s="90"/>
      <c r="CW627" s="90"/>
      <c r="CX627" s="90"/>
      <c r="CY627" s="90"/>
      <c r="CZ627" s="90"/>
      <c r="DA627" s="90"/>
      <c r="DB627" s="90"/>
      <c r="DC627" s="90"/>
      <c r="DD627" s="90"/>
      <c r="DE627" s="90"/>
      <c r="DF627" s="90"/>
      <c r="DG627" s="90"/>
      <c r="DH627" s="90"/>
      <c r="DI627" s="90"/>
      <c r="DJ627" s="90"/>
      <c r="DK627" s="90"/>
      <c r="DL627" s="90"/>
      <c r="DM627" s="90"/>
      <c r="DN627" s="90"/>
      <c r="DO627" s="90"/>
      <c r="DP627" s="90"/>
      <c r="DQ627" s="90"/>
      <c r="DR627" s="90"/>
      <c r="DS627" s="90"/>
      <c r="DT627" s="90"/>
      <c r="DU627" s="90"/>
      <c r="DV627" s="90"/>
      <c r="DW627" s="90"/>
      <c r="DX627" s="90"/>
      <c r="DY627" s="90"/>
      <c r="DZ627" s="90"/>
      <c r="EA627" s="90"/>
      <c r="EB627" s="90"/>
      <c r="EC627" s="90"/>
      <c r="ED627" s="90"/>
      <c r="EE627" s="90"/>
      <c r="EF627" s="90"/>
      <c r="EG627" s="90"/>
      <c r="EH627" s="90"/>
      <c r="EI627" s="90"/>
      <c r="EJ627" s="90"/>
      <c r="EK627" s="90"/>
      <c r="EL627" s="90"/>
      <c r="EM627" s="90"/>
      <c r="EN627" s="90"/>
      <c r="EO627" s="90"/>
      <c r="EP627" s="90"/>
      <c r="EQ627" s="90"/>
      <c r="ER627" s="90"/>
      <c r="ES627" s="90"/>
      <c r="ET627" s="90"/>
      <c r="EU627" s="90"/>
      <c r="EV627" s="90"/>
      <c r="EW627" s="90"/>
      <c r="EX627" s="90"/>
      <c r="EY627" s="90"/>
      <c r="EZ627" s="90"/>
      <c r="FA627" s="90"/>
      <c r="FB627" s="90"/>
      <c r="FC627" s="90"/>
      <c r="FD627" s="90"/>
      <c r="FE627" s="90"/>
      <c r="FF627" s="90"/>
      <c r="FG627" s="90"/>
      <c r="FH627" s="90"/>
      <c r="FI627" s="90"/>
      <c r="FJ627" s="90"/>
      <c r="FK627" s="90"/>
      <c r="FL627" s="90"/>
      <c r="FM627" s="90"/>
      <c r="FN627" s="90"/>
      <c r="FO627" s="90"/>
      <c r="FP627" s="90"/>
      <c r="FQ627" s="90"/>
      <c r="FR627" s="90"/>
      <c r="FS627" s="90"/>
      <c r="FT627" s="90"/>
      <c r="FU627" s="90"/>
      <c r="FV627" s="90"/>
      <c r="FW627" s="90"/>
      <c r="FX627" s="90"/>
      <c r="FY627" s="90"/>
      <c r="FZ627" s="90"/>
      <c r="GA627" s="90"/>
      <c r="GB627" s="90"/>
      <c r="GC627" s="90"/>
      <c r="GD627" s="90"/>
      <c r="GE627" s="90"/>
      <c r="GF627" s="90"/>
      <c r="GG627" s="90"/>
      <c r="GH627" s="90"/>
      <c r="GI627" s="90"/>
      <c r="GJ627" s="90"/>
      <c r="GK627" s="90"/>
      <c r="GL627" s="90"/>
      <c r="GM627" s="90"/>
      <c r="GN627" s="90"/>
      <c r="GO627" s="90"/>
      <c r="GP627" s="90"/>
      <c r="GQ627" s="90"/>
      <c r="GR627" s="90"/>
      <c r="GS627" s="90"/>
      <c r="GT627" s="90"/>
      <c r="GU627" s="90"/>
      <c r="GV627" s="90"/>
      <c r="GW627" s="90"/>
      <c r="GX627" s="90"/>
      <c r="GY627" s="90"/>
      <c r="GZ627" s="90"/>
      <c r="HA627" s="90"/>
      <c r="HB627" s="90"/>
      <c r="HC627" s="90"/>
      <c r="HD627" s="90"/>
      <c r="HE627" s="90"/>
      <c r="HF627" s="90"/>
      <c r="HG627" s="90"/>
      <c r="HH627" s="90"/>
      <c r="HI627" s="90"/>
      <c r="HJ627" s="90"/>
      <c r="HK627" s="90"/>
      <c r="HL627" s="90"/>
      <c r="HM627" s="90"/>
      <c r="HN627" s="90"/>
      <c r="HO627" s="90"/>
      <c r="HP627" s="90"/>
      <c r="HQ627" s="90"/>
      <c r="HR627" s="90"/>
      <c r="HS627" s="90"/>
      <c r="HT627" s="90"/>
      <c r="HU627" s="90"/>
      <c r="HV627" s="90"/>
      <c r="HW627" s="90"/>
      <c r="HX627" s="90"/>
      <c r="HY627" s="90"/>
      <c r="HZ627" s="90"/>
      <c r="IA627" s="90"/>
      <c r="IB627" s="90"/>
      <c r="IC627" s="90"/>
      <c r="ID627" s="90"/>
      <c r="IE627" s="90"/>
      <c r="IF627" s="90"/>
      <c r="IG627" s="90"/>
      <c r="IH627" s="90"/>
      <c r="II627" s="90"/>
      <c r="IJ627" s="90"/>
      <c r="IK627" s="90"/>
      <c r="IL627" s="90"/>
      <c r="IM627" s="90"/>
      <c r="IN627" s="90"/>
      <c r="IO627" s="90"/>
      <c r="IP627" s="90"/>
      <c r="IQ627" s="90"/>
      <c r="IR627" s="90"/>
      <c r="IS627" s="90"/>
      <c r="IT627" s="90"/>
      <c r="IU627" s="90"/>
      <c r="IV627" s="90"/>
      <c r="IW627" s="90"/>
      <c r="IX627" s="90"/>
      <c r="IY627" s="90"/>
      <c r="IZ627" s="90"/>
      <c r="JA627" s="90"/>
      <c r="JB627" s="90"/>
      <c r="JC627" s="90"/>
      <c r="JD627" s="90"/>
      <c r="JE627" s="90"/>
      <c r="JF627" s="90"/>
      <c r="JG627" s="90"/>
      <c r="JH627" s="90"/>
      <c r="JI627" s="90"/>
      <c r="JJ627" s="90"/>
      <c r="JK627" s="90"/>
      <c r="JL627" s="90"/>
      <c r="JM627" s="90"/>
      <c r="JN627" s="90"/>
      <c r="JO627" s="90"/>
      <c r="JP627" s="90"/>
      <c r="JQ627" s="90"/>
      <c r="JR627" s="90"/>
      <c r="JS627" s="90"/>
      <c r="JT627" s="90"/>
      <c r="JU627" s="90"/>
      <c r="JV627" s="90"/>
      <c r="JW627" s="90"/>
      <c r="JX627" s="90"/>
      <c r="JY627" s="90"/>
      <c r="JZ627" s="90"/>
      <c r="KA627" s="90"/>
      <c r="KB627" s="90"/>
      <c r="KC627" s="90"/>
      <c r="KD627" s="90"/>
      <c r="KE627" s="90"/>
      <c r="KF627" s="90"/>
      <c r="KG627" s="90"/>
      <c r="KH627" s="90"/>
      <c r="KI627" s="90"/>
      <c r="KJ627" s="90"/>
      <c r="KK627" s="90"/>
      <c r="KL627" s="90"/>
      <c r="KM627" s="90"/>
      <c r="KN627" s="90"/>
      <c r="KO627" s="90"/>
      <c r="KP627" s="90"/>
      <c r="KQ627" s="90"/>
      <c r="KR627" s="90"/>
      <c r="KS627" s="90"/>
      <c r="KT627" s="90"/>
      <c r="KU627" s="90"/>
      <c r="KV627" s="90"/>
      <c r="KW627" s="90"/>
      <c r="KX627" s="90"/>
      <c r="KY627" s="90"/>
      <c r="KZ627" s="90"/>
      <c r="LA627" s="90"/>
      <c r="LB627" s="90"/>
      <c r="LC627" s="90"/>
      <c r="LD627" s="90"/>
      <c r="LE627" s="90"/>
      <c r="LF627" s="90"/>
      <c r="LG627" s="90"/>
      <c r="LH627" s="90"/>
      <c r="LI627" s="90"/>
      <c r="LJ627" s="90"/>
      <c r="LK627" s="90"/>
      <c r="LL627" s="90"/>
      <c r="LM627" s="90"/>
      <c r="LN627" s="90"/>
      <c r="LO627" s="90"/>
      <c r="LP627" s="90"/>
      <c r="LQ627" s="90"/>
      <c r="LR627" s="90"/>
      <c r="LS627" s="90"/>
      <c r="LT627" s="90"/>
      <c r="LU627" s="90"/>
      <c r="LV627" s="90"/>
      <c r="LW627" s="90"/>
      <c r="LX627" s="90"/>
      <c r="LY627" s="90"/>
      <c r="LZ627" s="90"/>
      <c r="MA627" s="90"/>
      <c r="MB627" s="90"/>
      <c r="MC627" s="90"/>
      <c r="MD627" s="90"/>
      <c r="ME627" s="90"/>
      <c r="MF627" s="90"/>
      <c r="MG627" s="90"/>
      <c r="MH627" s="90"/>
      <c r="MI627" s="90"/>
      <c r="MJ627" s="90"/>
      <c r="MK627" s="90"/>
      <c r="ML627" s="90"/>
      <c r="MM627" s="90"/>
      <c r="MN627" s="90"/>
      <c r="MO627" s="90"/>
      <c r="MP627" s="90"/>
      <c r="MQ627" s="90"/>
      <c r="MR627" s="90"/>
      <c r="MS627" s="90"/>
      <c r="MT627" s="90"/>
      <c r="MU627" s="90"/>
      <c r="MV627" s="90"/>
      <c r="MW627" s="90"/>
      <c r="MX627" s="90"/>
      <c r="MY627" s="90"/>
      <c r="MZ627" s="90"/>
      <c r="NA627" s="90"/>
      <c r="NB627" s="90"/>
      <c r="NC627" s="90"/>
      <c r="ND627" s="90"/>
      <c r="NE627" s="90"/>
      <c r="NF627" s="90"/>
      <c r="NG627" s="90"/>
      <c r="NH627" s="90"/>
      <c r="NI627" s="90"/>
      <c r="NJ627" s="90"/>
      <c r="NK627" s="90"/>
      <c r="NL627" s="90"/>
      <c r="NM627" s="90"/>
      <c r="NN627" s="90"/>
      <c r="NO627" s="90"/>
      <c r="NP627" s="90"/>
      <c r="NQ627" s="90"/>
      <c r="NR627" s="90"/>
      <c r="NS627" s="90"/>
      <c r="NT627" s="90"/>
      <c r="NU627" s="90"/>
      <c r="NV627" s="90"/>
      <c r="NW627" s="90"/>
      <c r="NX627" s="90"/>
      <c r="NY627" s="90"/>
      <c r="NZ627" s="90"/>
      <c r="OA627" s="90"/>
      <c r="OB627" s="90"/>
      <c r="OC627" s="90"/>
      <c r="OD627" s="90"/>
      <c r="OE627" s="90"/>
      <c r="OF627" s="90"/>
      <c r="OG627" s="90"/>
      <c r="OH627" s="90"/>
      <c r="OI627" s="90"/>
      <c r="OJ627" s="90"/>
      <c r="OK627" s="90"/>
      <c r="OL627" s="90"/>
      <c r="OM627" s="90"/>
      <c r="ON627" s="90"/>
      <c r="OO627" s="90"/>
      <c r="OP627" s="90"/>
      <c r="OQ627" s="90"/>
      <c r="OR627" s="90"/>
      <c r="OS627" s="90"/>
      <c r="OT627" s="90"/>
      <c r="OU627" s="90"/>
      <c r="OV627" s="90"/>
      <c r="OW627" s="90"/>
      <c r="OX627" s="90"/>
      <c r="OY627" s="90"/>
      <c r="OZ627" s="90"/>
      <c r="PA627" s="90"/>
      <c r="PB627" s="90"/>
      <c r="PC627" s="90"/>
      <c r="PD627" s="90"/>
      <c r="PE627" s="90"/>
      <c r="PF627" s="90"/>
      <c r="PG627" s="90"/>
      <c r="PH627" s="90"/>
      <c r="PI627" s="90"/>
      <c r="PJ627" s="90"/>
      <c r="PK627" s="90"/>
      <c r="PL627" s="90"/>
      <c r="PM627" s="90"/>
      <c r="PN627" s="90"/>
      <c r="PO627" s="90"/>
      <c r="PP627" s="90"/>
      <c r="PQ627" s="90"/>
      <c r="PR627" s="90"/>
      <c r="PS627" s="90"/>
      <c r="PT627" s="90"/>
      <c r="PU627" s="90"/>
      <c r="PV627" s="90"/>
      <c r="PW627" s="90"/>
      <c r="PX627" s="90"/>
      <c r="PY627" s="90"/>
      <c r="PZ627" s="90"/>
      <c r="QA627" s="90"/>
      <c r="QB627" s="90"/>
      <c r="QC627" s="90"/>
      <c r="QD627" s="90"/>
      <c r="QE627" s="90"/>
      <c r="QF627" s="90"/>
      <c r="QG627" s="90"/>
      <c r="QH627" s="90"/>
      <c r="QI627" s="90"/>
      <c r="QJ627" s="90"/>
      <c r="QK627" s="90"/>
      <c r="QL627" s="90"/>
      <c r="QM627" s="90"/>
      <c r="QN627" s="90"/>
      <c r="QO627" s="90"/>
      <c r="QP627" s="90"/>
      <c r="QQ627" s="90"/>
      <c r="QR627" s="90"/>
      <c r="QS627" s="90"/>
      <c r="QT627" s="90"/>
      <c r="QU627" s="90"/>
      <c r="QV627" s="90"/>
      <c r="QW627" s="90"/>
      <c r="QX627" s="90"/>
      <c r="QY627" s="90"/>
      <c r="QZ627" s="90"/>
      <c r="RA627" s="90"/>
      <c r="RB627" s="90"/>
      <c r="RC627" s="90"/>
      <c r="RD627" s="90"/>
      <c r="RE627" s="90"/>
      <c r="RF627" s="90"/>
      <c r="RG627" s="90"/>
      <c r="RH627" s="90"/>
      <c r="RI627" s="90"/>
      <c r="RJ627" s="90"/>
      <c r="RK627" s="90"/>
      <c r="RL627" s="90"/>
      <c r="RM627" s="90"/>
      <c r="RN627" s="90"/>
      <c r="RO627" s="90"/>
      <c r="RP627" s="90"/>
      <c r="RQ627" s="90"/>
      <c r="RR627" s="90"/>
      <c r="RS627" s="90"/>
      <c r="RT627" s="90"/>
      <c r="RU627" s="90"/>
      <c r="RV627" s="90"/>
      <c r="RW627" s="90"/>
      <c r="RX627" s="90"/>
      <c r="RY627" s="90"/>
      <c r="RZ627" s="90"/>
      <c r="SA627" s="90"/>
      <c r="SB627" s="90"/>
      <c r="SC627" s="90"/>
      <c r="SD627" s="90"/>
      <c r="SE627" s="90"/>
      <c r="SF627" s="90"/>
      <c r="SG627" s="90"/>
      <c r="SH627" s="90"/>
      <c r="SI627" s="90"/>
      <c r="SJ627" s="90"/>
      <c r="SK627" s="90"/>
      <c r="SL627" s="90"/>
      <c r="SM627" s="90"/>
      <c r="SN627" s="90"/>
      <c r="SO627" s="90"/>
      <c r="SP627" s="90"/>
      <c r="SQ627" s="90"/>
      <c r="SR627" s="90"/>
      <c r="SS627" s="90"/>
      <c r="ST627" s="90"/>
      <c r="SU627" s="90"/>
      <c r="SV627" s="90"/>
      <c r="SW627" s="90"/>
      <c r="SX627" s="90"/>
      <c r="SY627" s="90"/>
      <c r="SZ627" s="90"/>
      <c r="TA627" s="90"/>
      <c r="TB627" s="90"/>
      <c r="TC627" s="90"/>
      <c r="TD627" s="90"/>
      <c r="TE627" s="90"/>
      <c r="TF627" s="90"/>
      <c r="TG627" s="90"/>
      <c r="TH627" s="90"/>
      <c r="TI627" s="90"/>
      <c r="TJ627" s="90"/>
      <c r="TK627" s="90"/>
      <c r="TL627" s="90"/>
      <c r="TM627" s="90"/>
      <c r="TN627" s="90"/>
      <c r="TO627" s="90"/>
      <c r="TP627" s="90"/>
      <c r="TQ627" s="90"/>
      <c r="TR627" s="90"/>
      <c r="TS627" s="90"/>
      <c r="TT627" s="90"/>
      <c r="TU627" s="90"/>
      <c r="TV627" s="90"/>
      <c r="TW627" s="90"/>
      <c r="TX627" s="90"/>
      <c r="TY627" s="90"/>
      <c r="TZ627" s="90"/>
      <c r="UA627" s="90"/>
      <c r="UB627" s="90"/>
      <c r="UC627" s="90"/>
      <c r="UD627" s="90"/>
      <c r="UE627" s="90"/>
      <c r="UF627" s="90"/>
      <c r="UG627" s="90"/>
      <c r="UH627" s="90"/>
      <c r="UI627" s="90"/>
      <c r="UJ627" s="90"/>
      <c r="UK627" s="90"/>
      <c r="UL627" s="90"/>
      <c r="UM627" s="90"/>
      <c r="UN627" s="90"/>
      <c r="UO627" s="90"/>
      <c r="UP627" s="90"/>
      <c r="UQ627" s="90"/>
      <c r="UR627" s="90"/>
      <c r="US627" s="90"/>
      <c r="UT627" s="90"/>
      <c r="UU627" s="90"/>
      <c r="UV627" s="90"/>
      <c r="UW627" s="90"/>
      <c r="UX627" s="90"/>
      <c r="UY627" s="90"/>
      <c r="UZ627" s="90"/>
      <c r="VA627" s="90"/>
      <c r="VB627" s="90"/>
      <c r="VC627" s="90"/>
      <c r="VD627" s="90"/>
      <c r="VE627" s="90"/>
      <c r="VF627" s="90"/>
      <c r="VG627" s="90"/>
      <c r="VH627" s="90"/>
      <c r="VI627" s="90"/>
      <c r="VJ627" s="90"/>
      <c r="VK627" s="90"/>
      <c r="VL627" s="90"/>
      <c r="VM627" s="90"/>
      <c r="VN627" s="90"/>
      <c r="VO627" s="90"/>
      <c r="VP627" s="90"/>
      <c r="VQ627" s="90"/>
      <c r="VR627" s="90"/>
      <c r="VS627" s="90"/>
      <c r="VT627" s="90"/>
      <c r="VU627" s="90"/>
      <c r="VV627" s="90"/>
      <c r="VW627" s="90"/>
      <c r="VX627" s="90"/>
      <c r="VY627" s="90"/>
      <c r="VZ627" s="90"/>
      <c r="WA627" s="90"/>
      <c r="WB627" s="90"/>
      <c r="WC627" s="90"/>
      <c r="WD627" s="90"/>
      <c r="WE627" s="90"/>
      <c r="WF627" s="90"/>
      <c r="WG627" s="90"/>
      <c r="WH627" s="90"/>
      <c r="WI627" s="90"/>
      <c r="WJ627" s="90"/>
      <c r="WK627" s="90"/>
      <c r="WL627" s="90"/>
      <c r="WM627" s="90"/>
      <c r="WN627" s="90"/>
      <c r="WO627" s="90"/>
      <c r="WP627" s="90"/>
      <c r="WQ627" s="90"/>
      <c r="WR627" s="90"/>
      <c r="WS627" s="90"/>
      <c r="WT627" s="90"/>
      <c r="WU627" s="90"/>
      <c r="WV627" s="90"/>
      <c r="WW627" s="90"/>
      <c r="WX627" s="90"/>
      <c r="WY627" s="90"/>
      <c r="WZ627" s="90"/>
      <c r="XA627" s="90"/>
      <c r="XB627" s="90"/>
      <c r="XC627" s="90"/>
      <c r="XD627" s="90"/>
      <c r="XE627" s="90"/>
      <c r="XF627" s="90"/>
      <c r="XG627" s="90"/>
      <c r="XH627" s="90"/>
      <c r="XI627" s="90"/>
      <c r="XJ627" s="90"/>
      <c r="XK627" s="90"/>
      <c r="XL627" s="90"/>
      <c r="XM627" s="90"/>
      <c r="XN627" s="90"/>
      <c r="XO627" s="90"/>
      <c r="XP627" s="90"/>
      <c r="XQ627" s="90"/>
      <c r="XR627" s="90"/>
      <c r="XS627" s="90"/>
      <c r="XT627" s="90"/>
      <c r="XU627" s="90"/>
      <c r="XV627" s="90"/>
      <c r="XW627" s="90"/>
      <c r="XX627" s="90"/>
      <c r="XY627" s="90"/>
      <c r="XZ627" s="90"/>
      <c r="YA627" s="90"/>
      <c r="YB627" s="90"/>
      <c r="YC627" s="90"/>
      <c r="YD627" s="90"/>
      <c r="YE627" s="90"/>
      <c r="YF627" s="90"/>
      <c r="YG627" s="90"/>
      <c r="YH627" s="90"/>
      <c r="YI627" s="90"/>
      <c r="YJ627" s="90"/>
      <c r="YK627" s="90"/>
      <c r="YL627" s="90"/>
      <c r="YM627" s="90"/>
      <c r="YN627" s="90"/>
      <c r="YO627" s="90"/>
      <c r="YP627" s="90"/>
      <c r="YQ627" s="90"/>
      <c r="YR627" s="90"/>
      <c r="YS627" s="90"/>
      <c r="YT627" s="90"/>
      <c r="YU627" s="90"/>
      <c r="YV627" s="90"/>
      <c r="YW627" s="90"/>
      <c r="YX627" s="90"/>
      <c r="YY627" s="90"/>
      <c r="YZ627" s="90"/>
      <c r="ZA627" s="90"/>
      <c r="ZB627" s="90"/>
      <c r="ZC627" s="90"/>
      <c r="ZD627" s="90"/>
      <c r="ZE627" s="90"/>
      <c r="ZF627" s="90"/>
      <c r="ZG627" s="90"/>
      <c r="ZH627" s="90"/>
      <c r="ZI627" s="90"/>
      <c r="ZJ627" s="90"/>
      <c r="ZK627" s="90"/>
      <c r="ZL627" s="90"/>
      <c r="ZM627" s="90"/>
      <c r="ZN627" s="90"/>
      <c r="ZO627" s="90"/>
      <c r="ZP627" s="90"/>
      <c r="ZQ627" s="90"/>
      <c r="ZR627" s="90"/>
      <c r="ZS627" s="90"/>
      <c r="ZT627" s="90"/>
      <c r="ZU627" s="90"/>
      <c r="ZV627" s="90"/>
      <c r="ZW627" s="90"/>
      <c r="ZX627" s="90"/>
      <c r="ZY627" s="90"/>
      <c r="ZZ627" s="90"/>
      <c r="AAA627" s="90"/>
      <c r="AAB627" s="90"/>
      <c r="AAC627" s="90"/>
      <c r="AAD627" s="90"/>
      <c r="AAE627" s="90"/>
      <c r="AAF627" s="90"/>
      <c r="AAG627" s="90"/>
      <c r="AAH627" s="90"/>
      <c r="AAI627" s="90"/>
      <c r="AAJ627" s="90"/>
      <c r="AAK627" s="90"/>
      <c r="AAL627" s="90"/>
      <c r="AAM627" s="90"/>
      <c r="AAN627" s="90"/>
      <c r="AAO627" s="90"/>
      <c r="AAP627" s="90"/>
      <c r="AAQ627" s="90"/>
      <c r="AAR627" s="90"/>
      <c r="AAS627" s="90"/>
      <c r="AAT627" s="90"/>
      <c r="AAU627" s="90"/>
      <c r="AAV627" s="90"/>
      <c r="AAW627" s="90"/>
      <c r="AAX627" s="90"/>
      <c r="AAY627" s="90"/>
      <c r="AAZ627" s="90"/>
      <c r="ABA627" s="90"/>
      <c r="ABB627" s="90"/>
      <c r="ABC627" s="90"/>
      <c r="ABD627" s="90"/>
      <c r="ABE627" s="90"/>
      <c r="ABF627" s="90"/>
      <c r="ABG627" s="90"/>
      <c r="ABH627" s="90"/>
      <c r="ABI627" s="90"/>
      <c r="ABJ627" s="90"/>
      <c r="ABK627" s="90"/>
      <c r="ABL627" s="90"/>
      <c r="ABM627" s="90"/>
      <c r="ABN627" s="90"/>
      <c r="ABO627" s="90"/>
      <c r="ABP627" s="90"/>
      <c r="ABQ627" s="90"/>
      <c r="ABR627" s="90"/>
      <c r="ABS627" s="90"/>
      <c r="ABT627" s="90"/>
      <c r="ABU627" s="90"/>
      <c r="ABV627" s="90"/>
      <c r="ABW627" s="90"/>
      <c r="ABX627" s="90"/>
      <c r="ABY627" s="90"/>
      <c r="ABZ627" s="90"/>
      <c r="ACA627" s="90"/>
      <c r="ACB627" s="90"/>
      <c r="ACC627" s="90"/>
      <c r="ACD627" s="90"/>
      <c r="ACE627" s="90"/>
      <c r="ACF627" s="90"/>
      <c r="ACG627" s="90"/>
      <c r="ACH627" s="90"/>
      <c r="ACI627" s="90"/>
      <c r="ACJ627" s="90"/>
      <c r="ACK627" s="90"/>
      <c r="ACL627" s="90"/>
      <c r="ACM627" s="90"/>
      <c r="ACN627" s="90"/>
      <c r="ACO627" s="90"/>
      <c r="ACP627" s="90"/>
      <c r="ACQ627" s="90"/>
      <c r="ACR627" s="90"/>
      <c r="ACS627" s="90"/>
      <c r="ACT627" s="90"/>
      <c r="ACU627" s="90"/>
      <c r="ACV627" s="90"/>
      <c r="ACW627" s="90"/>
      <c r="ACX627" s="90"/>
      <c r="ACY627" s="90"/>
      <c r="ACZ627" s="90"/>
      <c r="ADA627" s="90"/>
      <c r="ADB627" s="90"/>
      <c r="ADC627" s="90"/>
      <c r="ADD627" s="90"/>
      <c r="ADE627" s="90"/>
      <c r="ADF627" s="90"/>
      <c r="ADG627" s="90"/>
      <c r="ADH627" s="90"/>
      <c r="ADI627" s="90"/>
      <c r="ADJ627" s="90"/>
      <c r="ADK627" s="90"/>
      <c r="ADL627" s="90"/>
      <c r="ADM627" s="90"/>
      <c r="ADN627" s="90"/>
      <c r="ADO627" s="90"/>
      <c r="ADP627" s="90"/>
      <c r="ADQ627" s="90"/>
      <c r="ADR627" s="90"/>
      <c r="ADS627" s="90"/>
      <c r="ADT627" s="90"/>
      <c r="ADU627" s="90"/>
      <c r="ADV627" s="90"/>
      <c r="ADW627" s="90"/>
      <c r="ADX627" s="90"/>
      <c r="ADY627" s="90"/>
      <c r="ADZ627" s="90"/>
      <c r="AEA627" s="90"/>
      <c r="AEB627" s="90"/>
      <c r="AEC627" s="90"/>
      <c r="AED627" s="90"/>
      <c r="AEE627" s="90"/>
      <c r="AEF627" s="90"/>
      <c r="AEG627" s="90"/>
      <c r="AEH627" s="90"/>
      <c r="AEI627" s="90"/>
      <c r="AEJ627" s="90"/>
      <c r="AEK627" s="90"/>
      <c r="AEL627" s="90"/>
      <c r="AEM627" s="90"/>
      <c r="AEN627" s="90"/>
      <c r="AEO627" s="90"/>
      <c r="AEP627" s="90"/>
      <c r="AEQ627" s="90"/>
      <c r="AER627" s="90"/>
      <c r="AES627" s="90"/>
      <c r="AET627" s="90"/>
      <c r="AEU627" s="90"/>
      <c r="AEV627" s="90"/>
      <c r="AEW627" s="90"/>
      <c r="AEX627" s="90"/>
      <c r="AEY627" s="90"/>
      <c r="AEZ627" s="90"/>
      <c r="AFA627" s="90"/>
      <c r="AFB627" s="90"/>
      <c r="AFC627" s="90"/>
      <c r="AFD627" s="90"/>
      <c r="AFE627" s="90"/>
      <c r="AFF627" s="90"/>
      <c r="AFG627" s="90"/>
      <c r="AFH627" s="90"/>
      <c r="AFI627" s="90"/>
      <c r="AFJ627" s="90"/>
      <c r="AFK627" s="90"/>
      <c r="AFL627" s="90"/>
      <c r="AFM627" s="90"/>
      <c r="AFN627" s="90"/>
      <c r="AFO627" s="90"/>
      <c r="AFP627" s="90"/>
      <c r="AFQ627" s="90"/>
      <c r="AFR627" s="90"/>
      <c r="AFS627" s="90"/>
      <c r="AFT627" s="90"/>
      <c r="AFU627" s="90"/>
      <c r="AFV627" s="90"/>
      <c r="AFW627" s="90"/>
      <c r="AFX627" s="90"/>
      <c r="AFY627" s="90"/>
      <c r="AFZ627" s="90"/>
      <c r="AGA627" s="90"/>
      <c r="AGB627" s="90"/>
      <c r="AGC627" s="90"/>
      <c r="AGD627" s="90"/>
      <c r="AGE627" s="90"/>
      <c r="AGF627" s="90"/>
      <c r="AGG627" s="90"/>
      <c r="AGH627" s="90"/>
      <c r="AGI627" s="90"/>
      <c r="AGJ627" s="90"/>
      <c r="AGK627" s="90"/>
      <c r="AGL627" s="90"/>
      <c r="AGM627" s="90"/>
      <c r="AGN627" s="90"/>
      <c r="AGO627" s="90"/>
      <c r="AGP627" s="90"/>
      <c r="AGQ627" s="90"/>
      <c r="AGR627" s="90"/>
      <c r="AGS627" s="90"/>
      <c r="AGT627" s="90"/>
      <c r="AGU627" s="90"/>
      <c r="AGV627" s="90"/>
      <c r="AGW627" s="90"/>
      <c r="AGX627" s="90"/>
      <c r="AGY627" s="90"/>
      <c r="AGZ627" s="90"/>
      <c r="AHA627" s="90"/>
      <c r="AHB627" s="90"/>
      <c r="AHC627" s="90"/>
      <c r="AHD627" s="90"/>
      <c r="AHE627" s="90"/>
      <c r="AHF627" s="90"/>
      <c r="AHG627" s="90"/>
      <c r="AHH627" s="90"/>
      <c r="AHI627" s="90"/>
      <c r="AHJ627" s="90"/>
      <c r="AHK627" s="90"/>
      <c r="AHL627" s="90"/>
      <c r="AHM627" s="90"/>
      <c r="AHN627" s="90"/>
      <c r="AHO627" s="90"/>
      <c r="AHP627" s="90"/>
      <c r="AHQ627" s="90"/>
      <c r="AHR627" s="90"/>
      <c r="AHS627" s="90"/>
      <c r="AHT627" s="90"/>
      <c r="AHU627" s="90"/>
      <c r="AHV627" s="90"/>
      <c r="AHW627" s="90"/>
      <c r="AHX627" s="90"/>
      <c r="AHY627" s="90"/>
      <c r="AHZ627" s="90"/>
      <c r="AIA627" s="90"/>
      <c r="AIB627" s="90"/>
      <c r="AIC627" s="90"/>
      <c r="AID627" s="90"/>
      <c r="AIE627" s="90"/>
      <c r="AIF627" s="90"/>
      <c r="AIG627" s="90"/>
      <c r="AIH627" s="90"/>
      <c r="AII627" s="90"/>
      <c r="AIJ627" s="90"/>
      <c r="AIK627" s="90"/>
      <c r="AIL627" s="90"/>
      <c r="AIM627" s="90"/>
      <c r="AIN627" s="90"/>
      <c r="AIO627" s="90"/>
      <c r="AIP627" s="90"/>
      <c r="AIQ627" s="90"/>
      <c r="AIR627" s="90"/>
      <c r="AIS627" s="90"/>
      <c r="AIT627" s="90"/>
      <c r="AIU627" s="90"/>
      <c r="AIV627" s="90"/>
      <c r="AIW627" s="90"/>
      <c r="AIX627" s="90"/>
      <c r="AIY627" s="90"/>
      <c r="AIZ627" s="90"/>
      <c r="AJA627" s="90"/>
      <c r="AJB627" s="90"/>
      <c r="AJC627" s="90"/>
      <c r="AJD627" s="90"/>
      <c r="AJE627" s="90"/>
      <c r="AJF627" s="90"/>
      <c r="AJG627" s="90"/>
      <c r="AJH627" s="90"/>
      <c r="AJI627" s="90"/>
      <c r="AJJ627" s="90"/>
      <c r="AJK627" s="90"/>
      <c r="AJL627" s="90"/>
      <c r="AJM627" s="90"/>
      <c r="AJN627" s="90"/>
      <c r="AJO627" s="90"/>
      <c r="AJP627" s="90"/>
      <c r="AJQ627" s="90"/>
      <c r="AJR627" s="90"/>
      <c r="AJS627" s="90"/>
      <c r="AJT627" s="90"/>
      <c r="AJU627" s="90"/>
      <c r="AJV627" s="90"/>
      <c r="AJW627" s="90"/>
      <c r="AJX627" s="90"/>
      <c r="AJY627" s="90"/>
      <c r="AJZ627" s="90"/>
      <c r="AKA627" s="90"/>
      <c r="AKB627" s="90"/>
      <c r="AKC627" s="90"/>
      <c r="AKD627" s="90"/>
      <c r="AKE627" s="90"/>
      <c r="AKF627" s="90"/>
      <c r="AKG627" s="90"/>
      <c r="AKH627" s="90"/>
      <c r="AKI627" s="90"/>
      <c r="AKJ627" s="90"/>
      <c r="AKK627" s="90"/>
      <c r="AKL627" s="90"/>
      <c r="AKM627" s="90"/>
      <c r="AKN627" s="90"/>
      <c r="AKO627" s="90"/>
      <c r="AKP627" s="90"/>
      <c r="AKQ627" s="90"/>
      <c r="AKR627" s="90"/>
      <c r="AKS627" s="90"/>
      <c r="AKT627" s="90"/>
      <c r="AKU627" s="90"/>
      <c r="AKV627" s="90"/>
      <c r="AKW627" s="90"/>
      <c r="AKX627" s="90"/>
      <c r="AKY627" s="90"/>
      <c r="AKZ627" s="90"/>
      <c r="ALA627" s="90"/>
      <c r="ALB627" s="90"/>
      <c r="ALC627" s="90"/>
      <c r="ALD627" s="90"/>
      <c r="ALE627" s="90"/>
      <c r="ALF627" s="90"/>
      <c r="ALG627" s="90"/>
      <c r="ALH627" s="90"/>
      <c r="ALI627" s="90"/>
      <c r="ALJ627" s="90"/>
      <c r="ALK627" s="90"/>
      <c r="ALL627" s="90"/>
      <c r="ALM627" s="90"/>
      <c r="ALN627" s="90"/>
      <c r="ALO627" s="90"/>
      <c r="ALP627" s="90"/>
      <c r="ALQ627" s="90"/>
      <c r="ALR627" s="90"/>
      <c r="ALS627" s="90"/>
      <c r="ALT627" s="90"/>
      <c r="ALU627" s="90"/>
      <c r="ALV627" s="90"/>
      <c r="ALW627" s="90"/>
      <c r="ALX627" s="90"/>
      <c r="ALY627" s="90"/>
      <c r="ALZ627" s="90"/>
      <c r="AMA627" s="90"/>
      <c r="AMB627" s="90"/>
      <c r="AMC627" s="90"/>
      <c r="AMD627" s="90"/>
      <c r="AME627" s="90"/>
      <c r="AMF627" s="90"/>
      <c r="AMG627" s="90"/>
      <c r="AMH627" s="90"/>
    </row>
    <row r="628" spans="1:1022" ht="74.099999999999994" customHeight="1" x14ac:dyDescent="0.3">
      <c r="A628" s="430">
        <v>168</v>
      </c>
      <c r="B628" s="433" t="s">
        <v>712</v>
      </c>
      <c r="C628" s="367"/>
      <c r="D628" s="433" t="s">
        <v>81</v>
      </c>
      <c r="E628" s="433" t="s">
        <v>1932</v>
      </c>
      <c r="F628" s="427"/>
      <c r="G628" s="424"/>
      <c r="H628" s="368"/>
      <c r="I628" s="425"/>
      <c r="J628" s="136" t="s">
        <v>735</v>
      </c>
      <c r="K628" s="137" t="s">
        <v>2661</v>
      </c>
      <c r="L628" s="425"/>
      <c r="M628" s="425"/>
      <c r="N628" s="426"/>
      <c r="O628" s="369"/>
      <c r="P628" s="391"/>
      <c r="Q628" s="385"/>
      <c r="R628" s="393"/>
      <c r="S628" s="394"/>
      <c r="T628" s="385"/>
      <c r="U628" s="386"/>
      <c r="V628" s="136" t="s">
        <v>112</v>
      </c>
      <c r="W628" s="116" t="s">
        <v>2662</v>
      </c>
      <c r="X628" s="117" t="s">
        <v>2663</v>
      </c>
      <c r="Y628" s="118" t="s">
        <v>1622</v>
      </c>
      <c r="Z628" s="119" t="s">
        <v>95</v>
      </c>
      <c r="AA628" s="120" t="str">
        <f t="shared" si="859"/>
        <v>Probabilidad</v>
      </c>
      <c r="AB628" s="121" t="s">
        <v>740</v>
      </c>
      <c r="AC628" s="121" t="s">
        <v>728</v>
      </c>
      <c r="AD628" s="122" t="str">
        <f t="shared" si="857"/>
        <v>30%</v>
      </c>
      <c r="AE628" s="121" t="s">
        <v>729</v>
      </c>
      <c r="AF628" s="121" t="s">
        <v>730</v>
      </c>
      <c r="AG628" s="121" t="s">
        <v>731</v>
      </c>
      <c r="AH628" s="123">
        <f>IFERROR(IF(AND(AA627="Probabilidad",AA628="Probabilidad"),(AI627-(+AI627*AD628)),IF(AND(AA628="Probabilidad",AA627="Impacto"),(AI627-(+AI627*AD628)),IF(AA628="Impacto",AI627,""))),"")</f>
        <v>8.3999999999999991E-2</v>
      </c>
      <c r="AI628" s="122">
        <f t="shared" si="858"/>
        <v>8.3999999999999991E-2</v>
      </c>
      <c r="AJ628" s="387"/>
      <c r="AK628" s="388"/>
      <c r="AL628" s="124">
        <f t="shared" si="818"/>
        <v>1</v>
      </c>
      <c r="AM628" s="389"/>
      <c r="AN628" s="388"/>
      <c r="AO628" s="384"/>
      <c r="AP628" s="367"/>
      <c r="AQ628" s="120" t="s">
        <v>118</v>
      </c>
      <c r="AR628" s="119" t="s">
        <v>2664</v>
      </c>
      <c r="AS628" s="119" t="s">
        <v>95</v>
      </c>
      <c r="AT628" s="126" t="s">
        <v>2659</v>
      </c>
      <c r="AU628" s="127" t="s">
        <v>733</v>
      </c>
      <c r="AV628" s="371"/>
      <c r="AW628" s="142" t="s">
        <v>112</v>
      </c>
      <c r="AX628" s="253" t="s">
        <v>2866</v>
      </c>
      <c r="AY628" s="271" t="s">
        <v>3113</v>
      </c>
      <c r="AZ628" s="271" t="s">
        <v>3114</v>
      </c>
      <c r="BA628" s="143" t="s">
        <v>118</v>
      </c>
      <c r="BB628" s="253" t="s">
        <v>2867</v>
      </c>
      <c r="BC628" s="271" t="s">
        <v>3222</v>
      </c>
      <c r="BD628" s="271" t="s">
        <v>3223</v>
      </c>
      <c r="BE628" s="373"/>
      <c r="BF628" s="526"/>
      <c r="BG628" s="526"/>
      <c r="BH628" s="131"/>
      <c r="BI628" s="90"/>
    </row>
    <row r="629" spans="1:1022" ht="139.5" customHeight="1" x14ac:dyDescent="0.3">
      <c r="A629" s="430">
        <v>168</v>
      </c>
      <c r="B629" s="433" t="s">
        <v>712</v>
      </c>
      <c r="C629" s="367"/>
      <c r="D629" s="433" t="s">
        <v>81</v>
      </c>
      <c r="E629" s="433" t="s">
        <v>1932</v>
      </c>
      <c r="F629" s="427"/>
      <c r="G629" s="424"/>
      <c r="H629" s="368"/>
      <c r="I629" s="425"/>
      <c r="J629" s="136" t="s">
        <v>741</v>
      </c>
      <c r="K629" s="137" t="s">
        <v>2665</v>
      </c>
      <c r="L629" s="425"/>
      <c r="M629" s="425"/>
      <c r="N629" s="426"/>
      <c r="O629" s="369"/>
      <c r="P629" s="391"/>
      <c r="Q629" s="385"/>
      <c r="R629" s="393"/>
      <c r="S629" s="394"/>
      <c r="T629" s="385"/>
      <c r="U629" s="386"/>
      <c r="V629" s="136" t="s">
        <v>124</v>
      </c>
      <c r="W629" s="116" t="s">
        <v>2666</v>
      </c>
      <c r="X629" s="117" t="s">
        <v>2667</v>
      </c>
      <c r="Y629" s="118" t="s">
        <v>2668</v>
      </c>
      <c r="Z629" s="119" t="s">
        <v>95</v>
      </c>
      <c r="AA629" s="120" t="str">
        <f t="shared" si="859"/>
        <v>Probabilidad</v>
      </c>
      <c r="AB629" s="121" t="s">
        <v>727</v>
      </c>
      <c r="AC629" s="121" t="s">
        <v>728</v>
      </c>
      <c r="AD629" s="122" t="str">
        <f t="shared" si="857"/>
        <v>40%</v>
      </c>
      <c r="AE629" s="121" t="s">
        <v>729</v>
      </c>
      <c r="AF629" s="121" t="s">
        <v>730</v>
      </c>
      <c r="AG629" s="121" t="s">
        <v>731</v>
      </c>
      <c r="AH629" s="123">
        <f t="shared" ref="AH629:AH633" si="867">IFERROR(IF(AND(AA628="Probabilidad",AA629="Probabilidad"),(AI628-(+AI628*AD629)),IF(AND(AA629="Probabilidad",AA628="Impacto"),(AI628-(+AI628*AD629)),IF(AA629="Impacto",AI628,""))),"")</f>
        <v>5.0399999999999993E-2</v>
      </c>
      <c r="AI629" s="122">
        <f t="shared" si="858"/>
        <v>5.0399999999999993E-2</v>
      </c>
      <c r="AJ629" s="387"/>
      <c r="AK629" s="388"/>
      <c r="AL629" s="124">
        <f t="shared" si="818"/>
        <v>1</v>
      </c>
      <c r="AM629" s="389"/>
      <c r="AN629" s="388"/>
      <c r="AO629" s="384"/>
      <c r="AP629" s="367"/>
      <c r="AQ629" s="120" t="s">
        <v>128</v>
      </c>
      <c r="AR629" s="119" t="s">
        <v>2658</v>
      </c>
      <c r="AS629" s="119" t="s">
        <v>95</v>
      </c>
      <c r="AT629" s="126" t="s">
        <v>2659</v>
      </c>
      <c r="AU629" s="127" t="s">
        <v>733</v>
      </c>
      <c r="AV629" s="371"/>
      <c r="AW629" s="142" t="s">
        <v>124</v>
      </c>
      <c r="AX629" s="253" t="s">
        <v>2866</v>
      </c>
      <c r="AY629" s="271" t="s">
        <v>3115</v>
      </c>
      <c r="AZ629" s="271" t="s">
        <v>3116</v>
      </c>
      <c r="BA629" s="143" t="s">
        <v>128</v>
      </c>
      <c r="BB629" s="253" t="s">
        <v>2867</v>
      </c>
      <c r="BC629" s="271" t="s">
        <v>3220</v>
      </c>
      <c r="BD629" s="271" t="s">
        <v>3221</v>
      </c>
      <c r="BE629" s="373"/>
      <c r="BF629" s="526"/>
      <c r="BG629" s="526"/>
      <c r="BH629" s="131"/>
      <c r="BI629" s="90"/>
    </row>
    <row r="630" spans="1:1022" ht="60.75" customHeight="1" x14ac:dyDescent="0.3">
      <c r="A630" s="430">
        <v>168</v>
      </c>
      <c r="B630" s="433" t="s">
        <v>712</v>
      </c>
      <c r="C630" s="367"/>
      <c r="D630" s="433" t="s">
        <v>81</v>
      </c>
      <c r="E630" s="433" t="s">
        <v>1932</v>
      </c>
      <c r="F630" s="427"/>
      <c r="G630" s="424"/>
      <c r="H630" s="368"/>
      <c r="I630" s="425"/>
      <c r="J630" s="136" t="s">
        <v>749</v>
      </c>
      <c r="K630" s="137" t="s">
        <v>2669</v>
      </c>
      <c r="L630" s="425"/>
      <c r="M630" s="425"/>
      <c r="N630" s="426"/>
      <c r="O630" s="369"/>
      <c r="P630" s="391"/>
      <c r="Q630" s="385"/>
      <c r="R630" s="393"/>
      <c r="S630" s="394"/>
      <c r="T630" s="385"/>
      <c r="U630" s="386"/>
      <c r="V630" s="136" t="s">
        <v>131</v>
      </c>
      <c r="W630" s="116" t="s">
        <v>2670</v>
      </c>
      <c r="X630" s="117" t="s">
        <v>2671</v>
      </c>
      <c r="Y630" s="118" t="s">
        <v>2672</v>
      </c>
      <c r="Z630" s="119" t="s">
        <v>95</v>
      </c>
      <c r="AA630" s="120" t="str">
        <f t="shared" si="859"/>
        <v>Probabilidad</v>
      </c>
      <c r="AB630" s="121" t="s">
        <v>727</v>
      </c>
      <c r="AC630" s="121" t="s">
        <v>728</v>
      </c>
      <c r="AD630" s="122" t="str">
        <f t="shared" si="857"/>
        <v>40%</v>
      </c>
      <c r="AE630" s="121" t="s">
        <v>729</v>
      </c>
      <c r="AF630" s="121" t="s">
        <v>730</v>
      </c>
      <c r="AG630" s="121" t="s">
        <v>731</v>
      </c>
      <c r="AH630" s="123">
        <f t="shared" si="867"/>
        <v>3.0239999999999996E-2</v>
      </c>
      <c r="AI630" s="122">
        <f t="shared" si="858"/>
        <v>3.0239999999999996E-2</v>
      </c>
      <c r="AJ630" s="387"/>
      <c r="AK630" s="388"/>
      <c r="AL630" s="124">
        <f t="shared" si="818"/>
        <v>1</v>
      </c>
      <c r="AM630" s="389"/>
      <c r="AN630" s="388"/>
      <c r="AO630" s="384"/>
      <c r="AP630" s="367"/>
      <c r="AQ630" s="120" t="s">
        <v>136</v>
      </c>
      <c r="AR630" s="119" t="s">
        <v>2658</v>
      </c>
      <c r="AS630" s="119" t="s">
        <v>95</v>
      </c>
      <c r="AT630" s="126" t="s">
        <v>2659</v>
      </c>
      <c r="AU630" s="127" t="s">
        <v>733</v>
      </c>
      <c r="AV630" s="371"/>
      <c r="AW630" s="142" t="s">
        <v>131</v>
      </c>
      <c r="AX630" s="253" t="s">
        <v>2866</v>
      </c>
      <c r="AY630" s="271" t="s">
        <v>3117</v>
      </c>
      <c r="AZ630" s="271" t="s">
        <v>3118</v>
      </c>
      <c r="BA630" s="143" t="s">
        <v>136</v>
      </c>
      <c r="BB630" s="253" t="s">
        <v>2866</v>
      </c>
      <c r="BC630" s="271" t="s">
        <v>3224</v>
      </c>
      <c r="BD630" s="271" t="s">
        <v>3221</v>
      </c>
      <c r="BE630" s="373"/>
      <c r="BF630" s="526"/>
      <c r="BG630" s="526"/>
      <c r="BH630" s="131"/>
      <c r="BI630" s="90"/>
    </row>
    <row r="631" spans="1:1022" ht="18.95" customHeight="1" x14ac:dyDescent="0.3">
      <c r="A631" s="430">
        <v>168</v>
      </c>
      <c r="B631" s="433" t="s">
        <v>712</v>
      </c>
      <c r="C631" s="367"/>
      <c r="D631" s="433" t="s">
        <v>81</v>
      </c>
      <c r="E631" s="433" t="s">
        <v>1932</v>
      </c>
      <c r="F631" s="427"/>
      <c r="G631" s="424"/>
      <c r="H631" s="368"/>
      <c r="I631" s="425"/>
      <c r="J631" s="136" t="s">
        <v>756</v>
      </c>
      <c r="K631" s="137"/>
      <c r="L631" s="425"/>
      <c r="M631" s="425"/>
      <c r="N631" s="426"/>
      <c r="O631" s="369"/>
      <c r="P631" s="391"/>
      <c r="Q631" s="385"/>
      <c r="R631" s="393"/>
      <c r="S631" s="394"/>
      <c r="T631" s="385"/>
      <c r="U631" s="386"/>
      <c r="V631" s="136" t="s">
        <v>139</v>
      </c>
      <c r="W631" s="116"/>
      <c r="X631" s="117"/>
      <c r="Y631" s="118"/>
      <c r="Z631" s="116"/>
      <c r="AA631" s="120" t="str">
        <f t="shared" si="859"/>
        <v/>
      </c>
      <c r="AB631" s="121"/>
      <c r="AC631" s="121"/>
      <c r="AD631" s="122" t="str">
        <f t="shared" si="857"/>
        <v/>
      </c>
      <c r="AE631" s="121"/>
      <c r="AF631" s="121"/>
      <c r="AG631" s="121"/>
      <c r="AH631" s="123" t="str">
        <f t="shared" si="867"/>
        <v/>
      </c>
      <c r="AI631" s="122" t="str">
        <f t="shared" si="858"/>
        <v/>
      </c>
      <c r="AJ631" s="387"/>
      <c r="AK631" s="388"/>
      <c r="AL631" s="124" t="str">
        <f t="shared" si="818"/>
        <v/>
      </c>
      <c r="AM631" s="389"/>
      <c r="AN631" s="388"/>
      <c r="AO631" s="384"/>
      <c r="AP631" s="367"/>
      <c r="AQ631" s="120" t="s">
        <v>145</v>
      </c>
      <c r="AR631" s="119"/>
      <c r="AS631" s="119"/>
      <c r="AT631" s="126"/>
      <c r="AU631" s="119"/>
      <c r="AV631" s="371"/>
      <c r="AW631" s="142" t="s">
        <v>139</v>
      </c>
      <c r="AX631" s="128"/>
      <c r="AY631" s="319"/>
      <c r="AZ631" s="319"/>
      <c r="BA631" s="143" t="s">
        <v>145</v>
      </c>
      <c r="BB631" s="128"/>
      <c r="BC631" s="128"/>
      <c r="BD631" s="128"/>
      <c r="BE631" s="373"/>
      <c r="BF631" s="526"/>
      <c r="BG631" s="526"/>
      <c r="BH631" s="131"/>
      <c r="BI631" s="90"/>
    </row>
    <row r="632" spans="1:1022" ht="18.95" customHeight="1" x14ac:dyDescent="0.3">
      <c r="A632" s="430">
        <v>168</v>
      </c>
      <c r="B632" s="433" t="s">
        <v>712</v>
      </c>
      <c r="C632" s="367"/>
      <c r="D632" s="433" t="s">
        <v>81</v>
      </c>
      <c r="E632" s="433" t="s">
        <v>1932</v>
      </c>
      <c r="F632" s="427"/>
      <c r="G632" s="424"/>
      <c r="H632" s="368"/>
      <c r="I632" s="425"/>
      <c r="J632" s="136" t="s">
        <v>757</v>
      </c>
      <c r="K632" s="137"/>
      <c r="L632" s="425"/>
      <c r="M632" s="425"/>
      <c r="N632" s="426"/>
      <c r="O632" s="369"/>
      <c r="P632" s="391"/>
      <c r="Q632" s="385"/>
      <c r="R632" s="393"/>
      <c r="S632" s="394"/>
      <c r="T632" s="385"/>
      <c r="U632" s="386"/>
      <c r="V632" s="136" t="s">
        <v>150</v>
      </c>
      <c r="W632" s="116"/>
      <c r="X632" s="117"/>
      <c r="Y632" s="118"/>
      <c r="Z632" s="116"/>
      <c r="AA632" s="120" t="str">
        <f t="shared" si="859"/>
        <v/>
      </c>
      <c r="AB632" s="121"/>
      <c r="AC632" s="121"/>
      <c r="AD632" s="122" t="str">
        <f t="shared" si="857"/>
        <v/>
      </c>
      <c r="AE632" s="121"/>
      <c r="AF632" s="121"/>
      <c r="AG632" s="121"/>
      <c r="AH632" s="123" t="str">
        <f t="shared" si="867"/>
        <v/>
      </c>
      <c r="AI632" s="122" t="str">
        <f t="shared" si="858"/>
        <v/>
      </c>
      <c r="AJ632" s="387"/>
      <c r="AK632" s="388"/>
      <c r="AL632" s="124" t="str">
        <f t="shared" si="818"/>
        <v/>
      </c>
      <c r="AM632" s="389"/>
      <c r="AN632" s="388"/>
      <c r="AO632" s="384"/>
      <c r="AP632" s="367"/>
      <c r="AQ632" s="120" t="s">
        <v>155</v>
      </c>
      <c r="AR632" s="119"/>
      <c r="AS632" s="119"/>
      <c r="AT632" s="126"/>
      <c r="AU632" s="119"/>
      <c r="AV632" s="371"/>
      <c r="AW632" s="142" t="s">
        <v>150</v>
      </c>
      <c r="AX632" s="128"/>
      <c r="AY632" s="319"/>
      <c r="AZ632" s="319"/>
      <c r="BA632" s="143" t="s">
        <v>155</v>
      </c>
      <c r="BB632" s="128"/>
      <c r="BC632" s="128"/>
      <c r="BD632" s="128"/>
      <c r="BE632" s="373"/>
      <c r="BF632" s="526"/>
      <c r="BG632" s="526"/>
      <c r="BH632" s="131"/>
    </row>
    <row r="633" spans="1:1022" ht="23.1" customHeight="1" x14ac:dyDescent="0.3">
      <c r="A633" s="431">
        <v>168</v>
      </c>
      <c r="B633" s="434" t="s">
        <v>712</v>
      </c>
      <c r="C633" s="367"/>
      <c r="D633" s="434" t="s">
        <v>81</v>
      </c>
      <c r="E633" s="434" t="s">
        <v>1932</v>
      </c>
      <c r="F633" s="427"/>
      <c r="G633" s="424"/>
      <c r="H633" s="368"/>
      <c r="I633" s="425"/>
      <c r="J633" s="136" t="s">
        <v>758</v>
      </c>
      <c r="K633" s="137"/>
      <c r="L633" s="425"/>
      <c r="M633" s="425"/>
      <c r="N633" s="426"/>
      <c r="O633" s="369"/>
      <c r="P633" s="392"/>
      <c r="Q633" s="385"/>
      <c r="R633" s="393"/>
      <c r="S633" s="394"/>
      <c r="T633" s="385"/>
      <c r="U633" s="386"/>
      <c r="V633" s="136" t="s">
        <v>161</v>
      </c>
      <c r="W633" s="116"/>
      <c r="X633" s="117"/>
      <c r="Y633" s="118"/>
      <c r="Z633" s="116"/>
      <c r="AA633" s="120" t="str">
        <f t="shared" si="859"/>
        <v/>
      </c>
      <c r="AB633" s="121"/>
      <c r="AC633" s="121"/>
      <c r="AD633" s="122" t="str">
        <f t="shared" si="857"/>
        <v/>
      </c>
      <c r="AE633" s="121"/>
      <c r="AF633" s="121"/>
      <c r="AG633" s="121"/>
      <c r="AH633" s="123" t="str">
        <f t="shared" si="867"/>
        <v/>
      </c>
      <c r="AI633" s="122" t="str">
        <f t="shared" si="858"/>
        <v/>
      </c>
      <c r="AJ633" s="387"/>
      <c r="AK633" s="388"/>
      <c r="AL633" s="124" t="str">
        <f t="shared" si="818"/>
        <v/>
      </c>
      <c r="AM633" s="389"/>
      <c r="AN633" s="388"/>
      <c r="AO633" s="384"/>
      <c r="AP633" s="367"/>
      <c r="AQ633" s="120" t="s">
        <v>162</v>
      </c>
      <c r="AR633" s="119"/>
      <c r="AS633" s="119"/>
      <c r="AT633" s="126"/>
      <c r="AU633" s="119"/>
      <c r="AV633" s="372"/>
      <c r="AW633" s="142" t="s">
        <v>161</v>
      </c>
      <c r="AX633" s="128"/>
      <c r="AY633" s="319"/>
      <c r="AZ633" s="319"/>
      <c r="BA633" s="143" t="s">
        <v>162</v>
      </c>
      <c r="BB633" s="128"/>
      <c r="BC633" s="128"/>
      <c r="BD633" s="128"/>
      <c r="BE633" s="373"/>
      <c r="BF633" s="526"/>
      <c r="BG633" s="526"/>
      <c r="BH633" s="131"/>
    </row>
    <row r="634" spans="1:1022" s="144" customFormat="1" ht="86.25" customHeight="1" x14ac:dyDescent="0.25">
      <c r="A634" s="429">
        <v>169</v>
      </c>
      <c r="B634" s="432" t="s">
        <v>712</v>
      </c>
      <c r="C634" s="432" t="s">
        <v>1763</v>
      </c>
      <c r="D634" s="432" t="s">
        <v>81</v>
      </c>
      <c r="E634" s="432" t="s">
        <v>1932</v>
      </c>
      <c r="F634" s="427" t="s">
        <v>1933</v>
      </c>
      <c r="G634" s="367" t="s">
        <v>2673</v>
      </c>
      <c r="H634" s="368" t="str">
        <f>IF(B634="Seguridad_Información","Posibilidad de "&amp;C634&amp;"con "&amp;M634&amp;" "&amp;"por"&amp;" "&amp;I634&amp;" "&amp;"debido a"&amp;" "&amp;L634,"Posibilidad de"&amp;" "&amp;M634&amp;" "&amp;"por"&amp;" "&amp;I634&amp;" debido a"&amp;" "&amp;L634)</f>
        <v>Posibilidad de Afectación Económica y Reputacional por evento no deseado como daño o lesión en las colaboradores durante la ejecución de sus actividades laborales debido a inadecuada o inoportuna identificación de los peligros, valoración del riesgo y ejecución de controles</v>
      </c>
      <c r="I634" s="425" t="s">
        <v>2674</v>
      </c>
      <c r="J634" s="136" t="s">
        <v>717</v>
      </c>
      <c r="K634" s="137" t="s">
        <v>1965</v>
      </c>
      <c r="L634" s="425" t="s">
        <v>2675</v>
      </c>
      <c r="M634" s="425" t="s">
        <v>763</v>
      </c>
      <c r="N634" s="426" t="s">
        <v>2676</v>
      </c>
      <c r="O634" s="369" t="s">
        <v>1080</v>
      </c>
      <c r="P634" s="390" t="str">
        <f>IF(OR($O634=[3]Tabla_Probabilidad!$D$30,$O634=[3]Tabla_Probabilidad!$D$32,$O634=[3]Tabla_Probabilidad!$J$32),"Muy Baja",IF(OR($O634=[3]Tabla_Probabilidad!$E$30,$O634=[3]Tabla_Probabilidad!$E$32,$O634=[3]Tabla_Probabilidad!$K$32),"Baja",IF(OR($O634=[3]Tabla_Probabilidad!$F$30,$O634=[3]Tabla_Probabilidad!$F$32,$O634=[3]Tabla_Probabilidad!$L$32),"Media",IF(OR($O634=[3]Tabla_Probabilidad!$G$30,$O634=[3]Tabla_Probabilidad!$G$32,$O634=[3]Tabla_Probabilidad!$M$32),"Alta",IF(OR($O634=[3]Tabla_Probabilidad!$H$30,$O634=[3]Tabla_Probabilidad!$H$32,$O634=[3]Tabla_Probabilidad!$N$32),"Muy Alta","")))))</f>
        <v>Baja</v>
      </c>
      <c r="Q634" s="385">
        <f t="shared" ref="Q634" si="868">IF(P634="","",IF(P634="Muy Baja",0.2,IF(P634="Baja",0.4,IF(P634="Media",0.6,IF(P634="Alta",0.8,IF(P634="Muy Alta",1,))))))</f>
        <v>0.4</v>
      </c>
      <c r="R634" s="393" t="s">
        <v>1487</v>
      </c>
      <c r="S634" s="394" t="str">
        <f>IF(OR($R634=[3]Tabla_Impacto!$D$24,$R634=[3]Tabla_Impacto!$D$27,$R634=[3]Tabla_Impacto!$J$24,$R634=[3]Tabla_Impacto!$P$26,$R634=[3]Tabla_Impacto!$V$26,$R634=[3]Tabla_Impacto!$AB$26),"Leve",IF(OR($R634=[3]Tabla_Impacto!$E$24,$R634=[3]Tabla_Impacto!$E$27,$R634=[3]Tabla_Impacto!$K$24,$R634=[3]Tabla_Impacto!$Q$26,$R634=[3]Tabla_Impacto!$W$26,$R634=[3]Tabla_Impacto!$AC$26),"Menor",IF(OR($R634=[3]Tabla_Impacto!$F$24,$R634=[3]Tabla_Impacto!$F$27,$R634=[3]Tabla_Impacto!$L$24,$R634=[3]Tabla_Impacto!$R$26,$R634=[3]Tabla_Impacto!$X$26,$R634=[3]Tabla_Impacto!$AD$26),"Moderado",IF(OR($R634=[3]Tabla_Impacto!$G$24,$R634=[3]Tabla_Impacto!$G$27,$R634=[3]Tabla_Impacto!$M$24,$R634=[3]Tabla_Impacto!$S$26,$R634=[3]Tabla_Impacto!$Y$26,$R634=[3]Tabla_Impacto!$AE$26),"Mayor",IF(OR($R634=[3]Tabla_Impacto!$H$24,$R634=[3]Tabla_Impacto!$H$27,$R634=[3]Tabla_Impacto!$N$24,$R634=[3]Tabla_Impacto!$T$26,$R634=[3]Tabla_Impacto!$Z$26,$R634=[3]Tabla_Impacto!$AF$26),"Catastrófico","")))))</f>
        <v>Leve</v>
      </c>
      <c r="T634" s="385">
        <f t="shared" ref="T634" si="869">IF(S634="","",IF(S634="Leve",0.2,IF(S634="Menor",0.4,IF(S634="Moderado",0.6,IF(S634="Mayor",0.8,IF(S634="Catastrófico",1,))))))</f>
        <v>0.2</v>
      </c>
      <c r="U634" s="403" t="str">
        <f t="shared" ref="U634" si="870">IF(OR(AND(P634="Muy Baja",S634="Leve"),AND(P634="Muy Baja",S634="Menor"),AND(P634="Baja",S634="Leve")),"Bajo",IF(OR(AND(P634="Muy baja",S634="Moderado"),AND(P634="Baja",S634="Menor"),AND(P634="Baja",S634="Moderado"),AND(P634="Media",S634="Leve"),AND(P634="Media",S634="Menor"),AND(P634="Media",S634="Moderado"),AND(P634="Alta",S634="Leve"),AND(P634="Alta",S634="Menor")),"Moderado",IF(OR(AND(P634="Muy Baja",S634="Mayor"),AND(P634="Baja",S634="Mayor"),AND(P634="Media",S634="Mayor"),AND(P634="Alta",S634="Moderado"),AND(P634="Alta",S634="Mayor"),AND(P634="Muy Alta",S634="Leve"),AND(P634="Muy Alta",S634="Menor"),AND(P634="Muy Alta",S634="Moderado"),AND(P634="Muy Alta",S634="Mayor")),"Alto",IF(OR(AND(P634="Muy Baja",S634="Catastrófico"),AND(P634="Baja",S634="Catastrófico"),AND(P634="Media",S634="Catastrófico"),AND(P634="Alta",S634="Catastrófico"),AND(P634="Muy Alta",S634="Catastrófico")),"Extremo",""))))</f>
        <v>Bajo</v>
      </c>
      <c r="V634" s="136" t="s">
        <v>91</v>
      </c>
      <c r="W634" s="116" t="s">
        <v>2677</v>
      </c>
      <c r="X634" s="117" t="s">
        <v>2678</v>
      </c>
      <c r="Y634" s="118" t="s">
        <v>2679</v>
      </c>
      <c r="Z634" s="119" t="s">
        <v>95</v>
      </c>
      <c r="AA634" s="120" t="str">
        <f t="shared" si="859"/>
        <v>Probabilidad</v>
      </c>
      <c r="AB634" s="121" t="s">
        <v>727</v>
      </c>
      <c r="AC634" s="121" t="s">
        <v>728</v>
      </c>
      <c r="AD634" s="122" t="str">
        <f t="shared" si="857"/>
        <v>40%</v>
      </c>
      <c r="AE634" s="121" t="s">
        <v>729</v>
      </c>
      <c r="AF634" s="121" t="s">
        <v>730</v>
      </c>
      <c r="AG634" s="121" t="s">
        <v>731</v>
      </c>
      <c r="AH634" s="123">
        <f>IFERROR(IF(AA634="Probabilidad",(Q634-(+Q634*AD634)),IF(AA634="Impacto",Q634,"")),"")</f>
        <v>0.24</v>
      </c>
      <c r="AI634" s="122">
        <f t="shared" si="858"/>
        <v>0.24</v>
      </c>
      <c r="AJ634" s="387" t="str">
        <f t="shared" ref="AJ634" si="871">IFERROR(IF(AK634="","",IF(AK634&lt;=0.2,"Muy Baja",IF(AK634&lt;=0.4,"Baja",IF(AK634&lt;=0.6,"Media",IF(AK634&lt;=0.8,"Alta","Muy Alta"))))),"")</f>
        <v>Muy Baja</v>
      </c>
      <c r="AK634" s="388">
        <f t="shared" ref="AK634" si="872">IFERROR(LOOKUP(MAX(AI634:AI640)+1,(AI634:AI640)),"")</f>
        <v>5.183999999999999E-2</v>
      </c>
      <c r="AL634" s="124">
        <f>IFERROR(IF(AA634="Impacto",(T634-(+T634*AD634)),IF(AA634="Probabilidad",T634,"")),"")</f>
        <v>0.2</v>
      </c>
      <c r="AM634" s="389" t="str">
        <f t="shared" ref="AM634" si="873">IFERROR(IF(AN634="","",IF(AN634&lt;=0.2,"Leve",IF(AN634&lt;=0.4,"Menor",IF(AN634&lt;=0.6,"Moderado",IF(AN634&lt;=0.8,"Mayor","Catastrófico"))))),"")</f>
        <v>Leve</v>
      </c>
      <c r="AN634" s="388">
        <f t="shared" ref="AN634" si="874">IFERROR(LOOKUP(MAX(AL634:AL640)+1,(AL634:AL640)),"")</f>
        <v>0.2</v>
      </c>
      <c r="AO634" s="384" t="str">
        <f t="shared" ref="AO634" si="875">IFERROR(IF(OR(AND(AJ634="Muy Baja",AM634="Leve"),AND(AJ634="Muy Baja",AM634="Menor"),AND(AJ634="Baja",AM634="Leve")),"Bajo",IF(OR(AND(AJ634="Muy baja",AM634="Moderado"),AND(AJ634="Baja",AM634="Menor"),AND(AJ634="Baja",AM634="Moderado"),AND(AJ634="Media",AM634="Leve"),AND(AJ634="Media",AM634="Menor"),AND(AJ634="Media",AM634="Moderado"),AND(AJ634="Alta",AM634="Leve"),AND(AJ634="Alta",AM634="Menor")),"Moderado",IF(OR(AND(AJ634="Muy Baja",AM634="Mayor"),AND(AJ634="Baja",AM634="Mayor"),AND(AJ634="Media",AM634="Mayor"),AND(AJ634="Alta",AM634="Moderado"),AND(AJ634="Alta",AM634="Mayor"),AND(AJ634="Muy Alta",AM634="Leve"),AND(AJ634="Muy Alta",AM634="Menor"),AND(AJ634="Muy Alta",AM634="Moderado"),AND(AJ634="Muy Alta",AM634="Mayor")),"Alto",IF(OR(AND(AJ634="Muy Baja",AM634="Catastrófico"),AND(AJ634="Baja",AM634="Catastrófico"),AND(AJ634="Media",AM634="Catastrófico"),AND(AJ634="Alta",AM634="Catastrófico"),AND(AJ634="Muy Alta",AM634="Catastrófico")),"Extremo","")))),"")</f>
        <v>Bajo</v>
      </c>
      <c r="AP634" s="367" t="s">
        <v>821</v>
      </c>
      <c r="AQ634" s="120" t="s">
        <v>105</v>
      </c>
      <c r="AR634" s="134" t="s">
        <v>94</v>
      </c>
      <c r="AS634" s="134" t="s">
        <v>94</v>
      </c>
      <c r="AT634" s="134" t="s">
        <v>94</v>
      </c>
      <c r="AU634" s="134" t="s">
        <v>94</v>
      </c>
      <c r="AV634" s="370" t="s">
        <v>2680</v>
      </c>
      <c r="AW634" s="142" t="s">
        <v>91</v>
      </c>
      <c r="AX634" s="253" t="s">
        <v>2866</v>
      </c>
      <c r="AY634" s="271" t="s">
        <v>3119</v>
      </c>
      <c r="AZ634" s="271" t="s">
        <v>3120</v>
      </c>
      <c r="BA634" s="143" t="s">
        <v>105</v>
      </c>
      <c r="BB634" s="258"/>
      <c r="BC634" s="58" t="s">
        <v>94</v>
      </c>
      <c r="BD634" s="58" t="s">
        <v>94</v>
      </c>
      <c r="BE634" s="373" t="s">
        <v>3269</v>
      </c>
      <c r="BF634" s="526" t="s">
        <v>3270</v>
      </c>
      <c r="BG634" s="526" t="s">
        <v>3271</v>
      </c>
      <c r="BH634" s="131"/>
      <c r="BI634" s="90"/>
      <c r="BJ634" s="90"/>
      <c r="BK634" s="90"/>
      <c r="BL634" s="90"/>
      <c r="BM634" s="90"/>
      <c r="BN634" s="90"/>
      <c r="BO634" s="90"/>
      <c r="BP634" s="90"/>
      <c r="BQ634" s="90"/>
      <c r="BR634" s="90"/>
      <c r="BS634" s="90"/>
      <c r="BT634" s="90"/>
      <c r="BU634" s="90"/>
      <c r="BV634" s="90"/>
      <c r="BW634" s="90"/>
      <c r="BX634" s="90"/>
      <c r="BY634" s="90"/>
      <c r="BZ634" s="90"/>
      <c r="CA634" s="90"/>
      <c r="CB634" s="90"/>
      <c r="CC634" s="90"/>
      <c r="CD634" s="90"/>
      <c r="CE634" s="90"/>
      <c r="CF634" s="90"/>
      <c r="CG634" s="90"/>
      <c r="CH634" s="90"/>
      <c r="CI634" s="90"/>
      <c r="CJ634" s="90"/>
      <c r="CK634" s="90"/>
      <c r="CL634" s="90"/>
      <c r="CM634" s="90"/>
      <c r="CN634" s="90"/>
      <c r="CO634" s="90"/>
      <c r="CP634" s="90"/>
      <c r="CQ634" s="90"/>
      <c r="CR634" s="90"/>
      <c r="CS634" s="90"/>
      <c r="CT634" s="90"/>
      <c r="CU634" s="90"/>
      <c r="CV634" s="90"/>
      <c r="CW634" s="90"/>
      <c r="CX634" s="90"/>
      <c r="CY634" s="90"/>
      <c r="CZ634" s="90"/>
      <c r="DA634" s="90"/>
      <c r="DB634" s="90"/>
      <c r="DC634" s="90"/>
      <c r="DD634" s="90"/>
      <c r="DE634" s="90"/>
      <c r="DF634" s="90"/>
      <c r="DG634" s="90"/>
      <c r="DH634" s="90"/>
      <c r="DI634" s="90"/>
      <c r="DJ634" s="90"/>
      <c r="DK634" s="90"/>
      <c r="DL634" s="90"/>
      <c r="DM634" s="90"/>
      <c r="DN634" s="90"/>
      <c r="DO634" s="90"/>
      <c r="DP634" s="90"/>
      <c r="DQ634" s="90"/>
      <c r="DR634" s="90"/>
      <c r="DS634" s="90"/>
      <c r="DT634" s="90"/>
      <c r="DU634" s="90"/>
      <c r="DV634" s="90"/>
      <c r="DW634" s="90"/>
      <c r="DX634" s="90"/>
      <c r="DY634" s="90"/>
      <c r="DZ634" s="90"/>
      <c r="EA634" s="90"/>
      <c r="EB634" s="90"/>
      <c r="EC634" s="90"/>
      <c r="ED634" s="90"/>
      <c r="EE634" s="90"/>
      <c r="EF634" s="90"/>
      <c r="EG634" s="90"/>
      <c r="EH634" s="90"/>
      <c r="EI634" s="90"/>
      <c r="EJ634" s="90"/>
      <c r="EK634" s="90"/>
      <c r="EL634" s="90"/>
      <c r="EM634" s="90"/>
      <c r="EN634" s="90"/>
      <c r="EO634" s="90"/>
      <c r="EP634" s="90"/>
      <c r="EQ634" s="90"/>
      <c r="ER634" s="90"/>
      <c r="ES634" s="90"/>
      <c r="ET634" s="90"/>
      <c r="EU634" s="90"/>
      <c r="EV634" s="90"/>
      <c r="EW634" s="90"/>
      <c r="EX634" s="90"/>
      <c r="EY634" s="90"/>
      <c r="EZ634" s="90"/>
      <c r="FA634" s="90"/>
      <c r="FB634" s="90"/>
      <c r="FC634" s="90"/>
      <c r="FD634" s="90"/>
      <c r="FE634" s="90"/>
      <c r="FF634" s="90"/>
      <c r="FG634" s="90"/>
      <c r="FH634" s="90"/>
      <c r="FI634" s="90"/>
      <c r="FJ634" s="90"/>
      <c r="FK634" s="90"/>
      <c r="FL634" s="90"/>
      <c r="FM634" s="90"/>
      <c r="FN634" s="90"/>
      <c r="FO634" s="90"/>
      <c r="FP634" s="90"/>
      <c r="FQ634" s="90"/>
      <c r="FR634" s="90"/>
      <c r="FS634" s="90"/>
      <c r="FT634" s="90"/>
      <c r="FU634" s="90"/>
      <c r="FV634" s="90"/>
      <c r="FW634" s="90"/>
      <c r="FX634" s="90"/>
      <c r="FY634" s="90"/>
      <c r="FZ634" s="90"/>
      <c r="GA634" s="90"/>
      <c r="GB634" s="90"/>
      <c r="GC634" s="90"/>
      <c r="GD634" s="90"/>
      <c r="GE634" s="90"/>
      <c r="GF634" s="90"/>
      <c r="GG634" s="90"/>
      <c r="GH634" s="90"/>
      <c r="GI634" s="90"/>
      <c r="GJ634" s="90"/>
      <c r="GK634" s="90"/>
      <c r="GL634" s="90"/>
      <c r="GM634" s="90"/>
      <c r="GN634" s="90"/>
      <c r="GO634" s="90"/>
      <c r="GP634" s="90"/>
      <c r="GQ634" s="90"/>
      <c r="GR634" s="90"/>
      <c r="GS634" s="90"/>
      <c r="GT634" s="90"/>
      <c r="GU634" s="90"/>
      <c r="GV634" s="90"/>
      <c r="GW634" s="90"/>
      <c r="GX634" s="90"/>
      <c r="GY634" s="90"/>
      <c r="GZ634" s="90"/>
      <c r="HA634" s="90"/>
      <c r="HB634" s="90"/>
      <c r="HC634" s="90"/>
      <c r="HD634" s="90"/>
      <c r="HE634" s="90"/>
      <c r="HF634" s="90"/>
      <c r="HG634" s="90"/>
      <c r="HH634" s="90"/>
      <c r="HI634" s="90"/>
      <c r="HJ634" s="90"/>
      <c r="HK634" s="90"/>
      <c r="HL634" s="90"/>
      <c r="HM634" s="90"/>
      <c r="HN634" s="90"/>
      <c r="HO634" s="90"/>
      <c r="HP634" s="90"/>
      <c r="HQ634" s="90"/>
      <c r="HR634" s="90"/>
      <c r="HS634" s="90"/>
      <c r="HT634" s="90"/>
      <c r="HU634" s="90"/>
      <c r="HV634" s="90"/>
      <c r="HW634" s="90"/>
      <c r="HX634" s="90"/>
      <c r="HY634" s="90"/>
      <c r="HZ634" s="90"/>
      <c r="IA634" s="90"/>
      <c r="IB634" s="90"/>
      <c r="IC634" s="90"/>
      <c r="ID634" s="90"/>
      <c r="IE634" s="90"/>
      <c r="IF634" s="90"/>
      <c r="IG634" s="90"/>
      <c r="IH634" s="90"/>
      <c r="II634" s="90"/>
      <c r="IJ634" s="90"/>
      <c r="IK634" s="90"/>
      <c r="IL634" s="90"/>
      <c r="IM634" s="90"/>
      <c r="IN634" s="90"/>
      <c r="IO634" s="90"/>
      <c r="IP634" s="90"/>
      <c r="IQ634" s="90"/>
      <c r="IR634" s="90"/>
      <c r="IS634" s="90"/>
      <c r="IT634" s="90"/>
      <c r="IU634" s="90"/>
      <c r="IV634" s="90"/>
      <c r="IW634" s="90"/>
      <c r="IX634" s="90"/>
      <c r="IY634" s="90"/>
      <c r="IZ634" s="90"/>
      <c r="JA634" s="90"/>
      <c r="JB634" s="90"/>
      <c r="JC634" s="90"/>
      <c r="JD634" s="90"/>
      <c r="JE634" s="90"/>
      <c r="JF634" s="90"/>
      <c r="JG634" s="90"/>
      <c r="JH634" s="90"/>
      <c r="JI634" s="90"/>
      <c r="JJ634" s="90"/>
      <c r="JK634" s="90"/>
      <c r="JL634" s="90"/>
      <c r="JM634" s="90"/>
      <c r="JN634" s="90"/>
      <c r="JO634" s="90"/>
      <c r="JP634" s="90"/>
      <c r="JQ634" s="90"/>
      <c r="JR634" s="90"/>
      <c r="JS634" s="90"/>
      <c r="JT634" s="90"/>
      <c r="JU634" s="90"/>
      <c r="JV634" s="90"/>
      <c r="JW634" s="90"/>
      <c r="JX634" s="90"/>
      <c r="JY634" s="90"/>
      <c r="JZ634" s="90"/>
      <c r="KA634" s="90"/>
      <c r="KB634" s="90"/>
      <c r="KC634" s="90"/>
      <c r="KD634" s="90"/>
      <c r="KE634" s="90"/>
      <c r="KF634" s="90"/>
      <c r="KG634" s="90"/>
      <c r="KH634" s="90"/>
      <c r="KI634" s="90"/>
      <c r="KJ634" s="90"/>
      <c r="KK634" s="90"/>
      <c r="KL634" s="90"/>
      <c r="KM634" s="90"/>
      <c r="KN634" s="90"/>
      <c r="KO634" s="90"/>
      <c r="KP634" s="90"/>
      <c r="KQ634" s="90"/>
      <c r="KR634" s="90"/>
      <c r="KS634" s="90"/>
      <c r="KT634" s="90"/>
      <c r="KU634" s="90"/>
      <c r="KV634" s="90"/>
      <c r="KW634" s="90"/>
      <c r="KX634" s="90"/>
      <c r="KY634" s="90"/>
      <c r="KZ634" s="90"/>
      <c r="LA634" s="90"/>
      <c r="LB634" s="90"/>
      <c r="LC634" s="90"/>
      <c r="LD634" s="90"/>
      <c r="LE634" s="90"/>
      <c r="LF634" s="90"/>
      <c r="LG634" s="90"/>
      <c r="LH634" s="90"/>
      <c r="LI634" s="90"/>
      <c r="LJ634" s="90"/>
      <c r="LK634" s="90"/>
      <c r="LL634" s="90"/>
      <c r="LM634" s="90"/>
      <c r="LN634" s="90"/>
      <c r="LO634" s="90"/>
      <c r="LP634" s="90"/>
      <c r="LQ634" s="90"/>
      <c r="LR634" s="90"/>
      <c r="LS634" s="90"/>
      <c r="LT634" s="90"/>
      <c r="LU634" s="90"/>
      <c r="LV634" s="90"/>
      <c r="LW634" s="90"/>
      <c r="LX634" s="90"/>
      <c r="LY634" s="90"/>
      <c r="LZ634" s="90"/>
      <c r="MA634" s="90"/>
      <c r="MB634" s="90"/>
      <c r="MC634" s="90"/>
      <c r="MD634" s="90"/>
      <c r="ME634" s="90"/>
      <c r="MF634" s="90"/>
      <c r="MG634" s="90"/>
      <c r="MH634" s="90"/>
      <c r="MI634" s="90"/>
      <c r="MJ634" s="90"/>
      <c r="MK634" s="90"/>
      <c r="ML634" s="90"/>
      <c r="MM634" s="90"/>
      <c r="MN634" s="90"/>
      <c r="MO634" s="90"/>
      <c r="MP634" s="90"/>
      <c r="MQ634" s="90"/>
      <c r="MR634" s="90"/>
      <c r="MS634" s="90"/>
      <c r="MT634" s="90"/>
      <c r="MU634" s="90"/>
      <c r="MV634" s="90"/>
      <c r="MW634" s="90"/>
      <c r="MX634" s="90"/>
      <c r="MY634" s="90"/>
      <c r="MZ634" s="90"/>
      <c r="NA634" s="90"/>
      <c r="NB634" s="90"/>
      <c r="NC634" s="90"/>
      <c r="ND634" s="90"/>
      <c r="NE634" s="90"/>
      <c r="NF634" s="90"/>
      <c r="NG634" s="90"/>
      <c r="NH634" s="90"/>
      <c r="NI634" s="90"/>
      <c r="NJ634" s="90"/>
      <c r="NK634" s="90"/>
      <c r="NL634" s="90"/>
      <c r="NM634" s="90"/>
      <c r="NN634" s="90"/>
      <c r="NO634" s="90"/>
      <c r="NP634" s="90"/>
      <c r="NQ634" s="90"/>
      <c r="NR634" s="90"/>
      <c r="NS634" s="90"/>
      <c r="NT634" s="90"/>
      <c r="NU634" s="90"/>
      <c r="NV634" s="90"/>
      <c r="NW634" s="90"/>
      <c r="NX634" s="90"/>
      <c r="NY634" s="90"/>
      <c r="NZ634" s="90"/>
      <c r="OA634" s="90"/>
      <c r="OB634" s="90"/>
      <c r="OC634" s="90"/>
      <c r="OD634" s="90"/>
      <c r="OE634" s="90"/>
      <c r="OF634" s="90"/>
      <c r="OG634" s="90"/>
      <c r="OH634" s="90"/>
      <c r="OI634" s="90"/>
      <c r="OJ634" s="90"/>
      <c r="OK634" s="90"/>
      <c r="OL634" s="90"/>
      <c r="OM634" s="90"/>
      <c r="ON634" s="90"/>
      <c r="OO634" s="90"/>
      <c r="OP634" s="90"/>
      <c r="OQ634" s="90"/>
      <c r="OR634" s="90"/>
      <c r="OS634" s="90"/>
      <c r="OT634" s="90"/>
      <c r="OU634" s="90"/>
      <c r="OV634" s="90"/>
      <c r="OW634" s="90"/>
      <c r="OX634" s="90"/>
      <c r="OY634" s="90"/>
      <c r="OZ634" s="90"/>
      <c r="PA634" s="90"/>
      <c r="PB634" s="90"/>
      <c r="PC634" s="90"/>
      <c r="PD634" s="90"/>
      <c r="PE634" s="90"/>
      <c r="PF634" s="90"/>
      <c r="PG634" s="90"/>
      <c r="PH634" s="90"/>
      <c r="PI634" s="90"/>
      <c r="PJ634" s="90"/>
      <c r="PK634" s="90"/>
      <c r="PL634" s="90"/>
      <c r="PM634" s="90"/>
      <c r="PN634" s="90"/>
      <c r="PO634" s="90"/>
      <c r="PP634" s="90"/>
      <c r="PQ634" s="90"/>
      <c r="PR634" s="90"/>
      <c r="PS634" s="90"/>
      <c r="PT634" s="90"/>
      <c r="PU634" s="90"/>
      <c r="PV634" s="90"/>
      <c r="PW634" s="90"/>
      <c r="PX634" s="90"/>
      <c r="PY634" s="90"/>
      <c r="PZ634" s="90"/>
      <c r="QA634" s="90"/>
      <c r="QB634" s="90"/>
      <c r="QC634" s="90"/>
      <c r="QD634" s="90"/>
      <c r="QE634" s="90"/>
      <c r="QF634" s="90"/>
      <c r="QG634" s="90"/>
      <c r="QH634" s="90"/>
      <c r="QI634" s="90"/>
      <c r="QJ634" s="90"/>
      <c r="QK634" s="90"/>
      <c r="QL634" s="90"/>
      <c r="QM634" s="90"/>
      <c r="QN634" s="90"/>
      <c r="QO634" s="90"/>
      <c r="QP634" s="90"/>
      <c r="QQ634" s="90"/>
      <c r="QR634" s="90"/>
      <c r="QS634" s="90"/>
      <c r="QT634" s="90"/>
      <c r="QU634" s="90"/>
      <c r="QV634" s="90"/>
      <c r="QW634" s="90"/>
      <c r="QX634" s="90"/>
      <c r="QY634" s="90"/>
      <c r="QZ634" s="90"/>
      <c r="RA634" s="90"/>
      <c r="RB634" s="90"/>
      <c r="RC634" s="90"/>
      <c r="RD634" s="90"/>
      <c r="RE634" s="90"/>
      <c r="RF634" s="90"/>
      <c r="RG634" s="90"/>
      <c r="RH634" s="90"/>
      <c r="RI634" s="90"/>
      <c r="RJ634" s="90"/>
      <c r="RK634" s="90"/>
      <c r="RL634" s="90"/>
      <c r="RM634" s="90"/>
      <c r="RN634" s="90"/>
      <c r="RO634" s="90"/>
      <c r="RP634" s="90"/>
      <c r="RQ634" s="90"/>
      <c r="RR634" s="90"/>
      <c r="RS634" s="90"/>
      <c r="RT634" s="90"/>
      <c r="RU634" s="90"/>
      <c r="RV634" s="90"/>
      <c r="RW634" s="90"/>
      <c r="RX634" s="90"/>
      <c r="RY634" s="90"/>
      <c r="RZ634" s="90"/>
      <c r="SA634" s="90"/>
      <c r="SB634" s="90"/>
      <c r="SC634" s="90"/>
      <c r="SD634" s="90"/>
      <c r="SE634" s="90"/>
      <c r="SF634" s="90"/>
      <c r="SG634" s="90"/>
      <c r="SH634" s="90"/>
      <c r="SI634" s="90"/>
      <c r="SJ634" s="90"/>
      <c r="SK634" s="90"/>
      <c r="SL634" s="90"/>
      <c r="SM634" s="90"/>
      <c r="SN634" s="90"/>
      <c r="SO634" s="90"/>
      <c r="SP634" s="90"/>
      <c r="SQ634" s="90"/>
      <c r="SR634" s="90"/>
      <c r="SS634" s="90"/>
      <c r="ST634" s="90"/>
      <c r="SU634" s="90"/>
      <c r="SV634" s="90"/>
      <c r="SW634" s="90"/>
      <c r="SX634" s="90"/>
      <c r="SY634" s="90"/>
      <c r="SZ634" s="90"/>
      <c r="TA634" s="90"/>
      <c r="TB634" s="90"/>
      <c r="TC634" s="90"/>
      <c r="TD634" s="90"/>
      <c r="TE634" s="90"/>
      <c r="TF634" s="90"/>
      <c r="TG634" s="90"/>
      <c r="TH634" s="90"/>
      <c r="TI634" s="90"/>
      <c r="TJ634" s="90"/>
      <c r="TK634" s="90"/>
      <c r="TL634" s="90"/>
      <c r="TM634" s="90"/>
      <c r="TN634" s="90"/>
      <c r="TO634" s="90"/>
      <c r="TP634" s="90"/>
      <c r="TQ634" s="90"/>
      <c r="TR634" s="90"/>
      <c r="TS634" s="90"/>
      <c r="TT634" s="90"/>
      <c r="TU634" s="90"/>
      <c r="TV634" s="90"/>
      <c r="TW634" s="90"/>
      <c r="TX634" s="90"/>
      <c r="TY634" s="90"/>
      <c r="TZ634" s="90"/>
      <c r="UA634" s="90"/>
      <c r="UB634" s="90"/>
      <c r="UC634" s="90"/>
      <c r="UD634" s="90"/>
      <c r="UE634" s="90"/>
      <c r="UF634" s="90"/>
      <c r="UG634" s="90"/>
      <c r="UH634" s="90"/>
      <c r="UI634" s="90"/>
      <c r="UJ634" s="90"/>
      <c r="UK634" s="90"/>
      <c r="UL634" s="90"/>
      <c r="UM634" s="90"/>
      <c r="UN634" s="90"/>
      <c r="UO634" s="90"/>
      <c r="UP634" s="90"/>
      <c r="UQ634" s="90"/>
      <c r="UR634" s="90"/>
      <c r="US634" s="90"/>
      <c r="UT634" s="90"/>
      <c r="UU634" s="90"/>
      <c r="UV634" s="90"/>
      <c r="UW634" s="90"/>
      <c r="UX634" s="90"/>
      <c r="UY634" s="90"/>
      <c r="UZ634" s="90"/>
      <c r="VA634" s="90"/>
      <c r="VB634" s="90"/>
      <c r="VC634" s="90"/>
      <c r="VD634" s="90"/>
      <c r="VE634" s="90"/>
      <c r="VF634" s="90"/>
      <c r="VG634" s="90"/>
      <c r="VH634" s="90"/>
      <c r="VI634" s="90"/>
      <c r="VJ634" s="90"/>
      <c r="VK634" s="90"/>
      <c r="VL634" s="90"/>
      <c r="VM634" s="90"/>
      <c r="VN634" s="90"/>
      <c r="VO634" s="90"/>
      <c r="VP634" s="90"/>
      <c r="VQ634" s="90"/>
      <c r="VR634" s="90"/>
      <c r="VS634" s="90"/>
      <c r="VT634" s="90"/>
      <c r="VU634" s="90"/>
      <c r="VV634" s="90"/>
      <c r="VW634" s="90"/>
      <c r="VX634" s="90"/>
      <c r="VY634" s="90"/>
      <c r="VZ634" s="90"/>
      <c r="WA634" s="90"/>
      <c r="WB634" s="90"/>
      <c r="WC634" s="90"/>
      <c r="WD634" s="90"/>
      <c r="WE634" s="90"/>
      <c r="WF634" s="90"/>
      <c r="WG634" s="90"/>
      <c r="WH634" s="90"/>
      <c r="WI634" s="90"/>
      <c r="WJ634" s="90"/>
      <c r="WK634" s="90"/>
      <c r="WL634" s="90"/>
      <c r="WM634" s="90"/>
      <c r="WN634" s="90"/>
      <c r="WO634" s="90"/>
      <c r="WP634" s="90"/>
      <c r="WQ634" s="90"/>
      <c r="WR634" s="90"/>
      <c r="WS634" s="90"/>
      <c r="WT634" s="90"/>
      <c r="WU634" s="90"/>
      <c r="WV634" s="90"/>
      <c r="WW634" s="90"/>
      <c r="WX634" s="90"/>
      <c r="WY634" s="90"/>
      <c r="WZ634" s="90"/>
      <c r="XA634" s="90"/>
      <c r="XB634" s="90"/>
      <c r="XC634" s="90"/>
      <c r="XD634" s="90"/>
      <c r="XE634" s="90"/>
      <c r="XF634" s="90"/>
      <c r="XG634" s="90"/>
      <c r="XH634" s="90"/>
      <c r="XI634" s="90"/>
      <c r="XJ634" s="90"/>
      <c r="XK634" s="90"/>
      <c r="XL634" s="90"/>
      <c r="XM634" s="90"/>
      <c r="XN634" s="90"/>
      <c r="XO634" s="90"/>
      <c r="XP634" s="90"/>
      <c r="XQ634" s="90"/>
      <c r="XR634" s="90"/>
      <c r="XS634" s="90"/>
      <c r="XT634" s="90"/>
      <c r="XU634" s="90"/>
      <c r="XV634" s="90"/>
      <c r="XW634" s="90"/>
      <c r="XX634" s="90"/>
      <c r="XY634" s="90"/>
      <c r="XZ634" s="90"/>
      <c r="YA634" s="90"/>
      <c r="YB634" s="90"/>
      <c r="YC634" s="90"/>
      <c r="YD634" s="90"/>
      <c r="YE634" s="90"/>
      <c r="YF634" s="90"/>
      <c r="YG634" s="90"/>
      <c r="YH634" s="90"/>
      <c r="YI634" s="90"/>
      <c r="YJ634" s="90"/>
      <c r="YK634" s="90"/>
      <c r="YL634" s="90"/>
      <c r="YM634" s="90"/>
      <c r="YN634" s="90"/>
      <c r="YO634" s="90"/>
      <c r="YP634" s="90"/>
      <c r="YQ634" s="90"/>
      <c r="YR634" s="90"/>
      <c r="YS634" s="90"/>
      <c r="YT634" s="90"/>
      <c r="YU634" s="90"/>
      <c r="YV634" s="90"/>
      <c r="YW634" s="90"/>
      <c r="YX634" s="90"/>
      <c r="YY634" s="90"/>
      <c r="YZ634" s="90"/>
      <c r="ZA634" s="90"/>
      <c r="ZB634" s="90"/>
      <c r="ZC634" s="90"/>
      <c r="ZD634" s="90"/>
      <c r="ZE634" s="90"/>
      <c r="ZF634" s="90"/>
      <c r="ZG634" s="90"/>
      <c r="ZH634" s="90"/>
      <c r="ZI634" s="90"/>
      <c r="ZJ634" s="90"/>
      <c r="ZK634" s="90"/>
      <c r="ZL634" s="90"/>
      <c r="ZM634" s="90"/>
      <c r="ZN634" s="90"/>
      <c r="ZO634" s="90"/>
      <c r="ZP634" s="90"/>
      <c r="ZQ634" s="90"/>
      <c r="ZR634" s="90"/>
      <c r="ZS634" s="90"/>
      <c r="ZT634" s="90"/>
      <c r="ZU634" s="90"/>
      <c r="ZV634" s="90"/>
      <c r="ZW634" s="90"/>
      <c r="ZX634" s="90"/>
      <c r="ZY634" s="90"/>
      <c r="ZZ634" s="90"/>
      <c r="AAA634" s="90"/>
      <c r="AAB634" s="90"/>
      <c r="AAC634" s="90"/>
      <c r="AAD634" s="90"/>
      <c r="AAE634" s="90"/>
      <c r="AAF634" s="90"/>
      <c r="AAG634" s="90"/>
      <c r="AAH634" s="90"/>
      <c r="AAI634" s="90"/>
      <c r="AAJ634" s="90"/>
      <c r="AAK634" s="90"/>
      <c r="AAL634" s="90"/>
      <c r="AAM634" s="90"/>
      <c r="AAN634" s="90"/>
      <c r="AAO634" s="90"/>
      <c r="AAP634" s="90"/>
      <c r="AAQ634" s="90"/>
      <c r="AAR634" s="90"/>
      <c r="AAS634" s="90"/>
      <c r="AAT634" s="90"/>
      <c r="AAU634" s="90"/>
      <c r="AAV634" s="90"/>
      <c r="AAW634" s="90"/>
      <c r="AAX634" s="90"/>
      <c r="AAY634" s="90"/>
      <c r="AAZ634" s="90"/>
      <c r="ABA634" s="90"/>
      <c r="ABB634" s="90"/>
      <c r="ABC634" s="90"/>
      <c r="ABD634" s="90"/>
      <c r="ABE634" s="90"/>
      <c r="ABF634" s="90"/>
      <c r="ABG634" s="90"/>
      <c r="ABH634" s="90"/>
      <c r="ABI634" s="90"/>
      <c r="ABJ634" s="90"/>
      <c r="ABK634" s="90"/>
      <c r="ABL634" s="90"/>
      <c r="ABM634" s="90"/>
      <c r="ABN634" s="90"/>
      <c r="ABO634" s="90"/>
      <c r="ABP634" s="90"/>
      <c r="ABQ634" s="90"/>
      <c r="ABR634" s="90"/>
      <c r="ABS634" s="90"/>
      <c r="ABT634" s="90"/>
      <c r="ABU634" s="90"/>
      <c r="ABV634" s="90"/>
      <c r="ABW634" s="90"/>
      <c r="ABX634" s="90"/>
      <c r="ABY634" s="90"/>
      <c r="ABZ634" s="90"/>
      <c r="ACA634" s="90"/>
      <c r="ACB634" s="90"/>
      <c r="ACC634" s="90"/>
      <c r="ACD634" s="90"/>
      <c r="ACE634" s="90"/>
      <c r="ACF634" s="90"/>
      <c r="ACG634" s="90"/>
      <c r="ACH634" s="90"/>
      <c r="ACI634" s="90"/>
      <c r="ACJ634" s="90"/>
      <c r="ACK634" s="90"/>
      <c r="ACL634" s="90"/>
      <c r="ACM634" s="90"/>
      <c r="ACN634" s="90"/>
      <c r="ACO634" s="90"/>
      <c r="ACP634" s="90"/>
      <c r="ACQ634" s="90"/>
      <c r="ACR634" s="90"/>
      <c r="ACS634" s="90"/>
      <c r="ACT634" s="90"/>
      <c r="ACU634" s="90"/>
      <c r="ACV634" s="90"/>
      <c r="ACW634" s="90"/>
      <c r="ACX634" s="90"/>
      <c r="ACY634" s="90"/>
      <c r="ACZ634" s="90"/>
      <c r="ADA634" s="90"/>
      <c r="ADB634" s="90"/>
      <c r="ADC634" s="90"/>
      <c r="ADD634" s="90"/>
      <c r="ADE634" s="90"/>
      <c r="ADF634" s="90"/>
      <c r="ADG634" s="90"/>
      <c r="ADH634" s="90"/>
      <c r="ADI634" s="90"/>
      <c r="ADJ634" s="90"/>
      <c r="ADK634" s="90"/>
      <c r="ADL634" s="90"/>
      <c r="ADM634" s="90"/>
      <c r="ADN634" s="90"/>
      <c r="ADO634" s="90"/>
      <c r="ADP634" s="90"/>
      <c r="ADQ634" s="90"/>
      <c r="ADR634" s="90"/>
      <c r="ADS634" s="90"/>
      <c r="ADT634" s="90"/>
      <c r="ADU634" s="90"/>
      <c r="ADV634" s="90"/>
      <c r="ADW634" s="90"/>
      <c r="ADX634" s="90"/>
      <c r="ADY634" s="90"/>
      <c r="ADZ634" s="90"/>
      <c r="AEA634" s="90"/>
      <c r="AEB634" s="90"/>
      <c r="AEC634" s="90"/>
      <c r="AED634" s="90"/>
      <c r="AEE634" s="90"/>
      <c r="AEF634" s="90"/>
      <c r="AEG634" s="90"/>
      <c r="AEH634" s="90"/>
      <c r="AEI634" s="90"/>
      <c r="AEJ634" s="90"/>
      <c r="AEK634" s="90"/>
      <c r="AEL634" s="90"/>
      <c r="AEM634" s="90"/>
      <c r="AEN634" s="90"/>
      <c r="AEO634" s="90"/>
      <c r="AEP634" s="90"/>
      <c r="AEQ634" s="90"/>
      <c r="AER634" s="90"/>
      <c r="AES634" s="90"/>
      <c r="AET634" s="90"/>
      <c r="AEU634" s="90"/>
      <c r="AEV634" s="90"/>
      <c r="AEW634" s="90"/>
      <c r="AEX634" s="90"/>
      <c r="AEY634" s="90"/>
      <c r="AEZ634" s="90"/>
      <c r="AFA634" s="90"/>
      <c r="AFB634" s="90"/>
      <c r="AFC634" s="90"/>
      <c r="AFD634" s="90"/>
      <c r="AFE634" s="90"/>
      <c r="AFF634" s="90"/>
      <c r="AFG634" s="90"/>
      <c r="AFH634" s="90"/>
      <c r="AFI634" s="90"/>
      <c r="AFJ634" s="90"/>
      <c r="AFK634" s="90"/>
      <c r="AFL634" s="90"/>
      <c r="AFM634" s="90"/>
      <c r="AFN634" s="90"/>
      <c r="AFO634" s="90"/>
      <c r="AFP634" s="90"/>
      <c r="AFQ634" s="90"/>
      <c r="AFR634" s="90"/>
      <c r="AFS634" s="90"/>
      <c r="AFT634" s="90"/>
      <c r="AFU634" s="90"/>
      <c r="AFV634" s="90"/>
      <c r="AFW634" s="90"/>
      <c r="AFX634" s="90"/>
      <c r="AFY634" s="90"/>
      <c r="AFZ634" s="90"/>
      <c r="AGA634" s="90"/>
      <c r="AGB634" s="90"/>
      <c r="AGC634" s="90"/>
      <c r="AGD634" s="90"/>
      <c r="AGE634" s="90"/>
      <c r="AGF634" s="90"/>
      <c r="AGG634" s="90"/>
      <c r="AGH634" s="90"/>
      <c r="AGI634" s="90"/>
      <c r="AGJ634" s="90"/>
      <c r="AGK634" s="90"/>
      <c r="AGL634" s="90"/>
      <c r="AGM634" s="90"/>
      <c r="AGN634" s="90"/>
      <c r="AGO634" s="90"/>
      <c r="AGP634" s="90"/>
      <c r="AGQ634" s="90"/>
      <c r="AGR634" s="90"/>
      <c r="AGS634" s="90"/>
      <c r="AGT634" s="90"/>
      <c r="AGU634" s="90"/>
      <c r="AGV634" s="90"/>
      <c r="AGW634" s="90"/>
      <c r="AGX634" s="90"/>
      <c r="AGY634" s="90"/>
      <c r="AGZ634" s="90"/>
      <c r="AHA634" s="90"/>
      <c r="AHB634" s="90"/>
      <c r="AHC634" s="90"/>
      <c r="AHD634" s="90"/>
      <c r="AHE634" s="90"/>
      <c r="AHF634" s="90"/>
      <c r="AHG634" s="90"/>
      <c r="AHH634" s="90"/>
      <c r="AHI634" s="90"/>
      <c r="AHJ634" s="90"/>
      <c r="AHK634" s="90"/>
      <c r="AHL634" s="90"/>
      <c r="AHM634" s="90"/>
      <c r="AHN634" s="90"/>
      <c r="AHO634" s="90"/>
      <c r="AHP634" s="90"/>
      <c r="AHQ634" s="90"/>
      <c r="AHR634" s="90"/>
      <c r="AHS634" s="90"/>
      <c r="AHT634" s="90"/>
      <c r="AHU634" s="90"/>
      <c r="AHV634" s="90"/>
      <c r="AHW634" s="90"/>
      <c r="AHX634" s="90"/>
      <c r="AHY634" s="90"/>
      <c r="AHZ634" s="90"/>
      <c r="AIA634" s="90"/>
      <c r="AIB634" s="90"/>
      <c r="AIC634" s="90"/>
      <c r="AID634" s="90"/>
      <c r="AIE634" s="90"/>
      <c r="AIF634" s="90"/>
      <c r="AIG634" s="90"/>
      <c r="AIH634" s="90"/>
      <c r="AII634" s="90"/>
      <c r="AIJ634" s="90"/>
      <c r="AIK634" s="90"/>
      <c r="AIL634" s="90"/>
      <c r="AIM634" s="90"/>
      <c r="AIN634" s="90"/>
      <c r="AIO634" s="90"/>
      <c r="AIP634" s="90"/>
      <c r="AIQ634" s="90"/>
      <c r="AIR634" s="90"/>
      <c r="AIS634" s="90"/>
      <c r="AIT634" s="90"/>
      <c r="AIU634" s="90"/>
      <c r="AIV634" s="90"/>
      <c r="AIW634" s="90"/>
      <c r="AIX634" s="90"/>
      <c r="AIY634" s="90"/>
      <c r="AIZ634" s="90"/>
      <c r="AJA634" s="90"/>
      <c r="AJB634" s="90"/>
      <c r="AJC634" s="90"/>
      <c r="AJD634" s="90"/>
      <c r="AJE634" s="90"/>
      <c r="AJF634" s="90"/>
      <c r="AJG634" s="90"/>
      <c r="AJH634" s="90"/>
      <c r="AJI634" s="90"/>
      <c r="AJJ634" s="90"/>
      <c r="AJK634" s="90"/>
      <c r="AJL634" s="90"/>
      <c r="AJM634" s="90"/>
      <c r="AJN634" s="90"/>
      <c r="AJO634" s="90"/>
      <c r="AJP634" s="90"/>
      <c r="AJQ634" s="90"/>
      <c r="AJR634" s="90"/>
      <c r="AJS634" s="90"/>
      <c r="AJT634" s="90"/>
      <c r="AJU634" s="90"/>
      <c r="AJV634" s="90"/>
      <c r="AJW634" s="90"/>
      <c r="AJX634" s="90"/>
      <c r="AJY634" s="90"/>
      <c r="AJZ634" s="90"/>
      <c r="AKA634" s="90"/>
      <c r="AKB634" s="90"/>
      <c r="AKC634" s="90"/>
      <c r="AKD634" s="90"/>
      <c r="AKE634" s="90"/>
      <c r="AKF634" s="90"/>
      <c r="AKG634" s="90"/>
      <c r="AKH634" s="90"/>
      <c r="AKI634" s="90"/>
      <c r="AKJ634" s="90"/>
      <c r="AKK634" s="90"/>
      <c r="AKL634" s="90"/>
      <c r="AKM634" s="90"/>
      <c r="AKN634" s="90"/>
      <c r="AKO634" s="90"/>
      <c r="AKP634" s="90"/>
      <c r="AKQ634" s="90"/>
      <c r="AKR634" s="90"/>
      <c r="AKS634" s="90"/>
      <c r="AKT634" s="90"/>
      <c r="AKU634" s="90"/>
      <c r="AKV634" s="90"/>
      <c r="AKW634" s="90"/>
      <c r="AKX634" s="90"/>
      <c r="AKY634" s="90"/>
      <c r="AKZ634" s="90"/>
      <c r="ALA634" s="90"/>
      <c r="ALB634" s="90"/>
      <c r="ALC634" s="90"/>
      <c r="ALD634" s="90"/>
      <c r="ALE634" s="90"/>
      <c r="ALF634" s="90"/>
      <c r="ALG634" s="90"/>
      <c r="ALH634" s="90"/>
      <c r="ALI634" s="90"/>
      <c r="ALJ634" s="90"/>
      <c r="ALK634" s="90"/>
      <c r="ALL634" s="90"/>
      <c r="ALM634" s="90"/>
      <c r="ALN634" s="90"/>
      <c r="ALO634" s="90"/>
      <c r="ALP634" s="90"/>
      <c r="ALQ634" s="90"/>
      <c r="ALR634" s="90"/>
      <c r="ALS634" s="90"/>
      <c r="ALT634" s="90"/>
      <c r="ALU634" s="90"/>
      <c r="ALV634" s="90"/>
      <c r="ALW634" s="90"/>
      <c r="ALX634" s="90"/>
      <c r="ALY634" s="90"/>
      <c r="ALZ634" s="90"/>
      <c r="AMA634" s="90"/>
      <c r="AMB634" s="90"/>
      <c r="AMC634" s="90"/>
      <c r="AMD634" s="90"/>
      <c r="AME634" s="90"/>
      <c r="AMF634" s="90"/>
      <c r="AMG634" s="90"/>
      <c r="AMH634" s="90"/>
    </row>
    <row r="635" spans="1:1022" ht="74.099999999999994" customHeight="1" x14ac:dyDescent="0.3">
      <c r="A635" s="430">
        <v>169</v>
      </c>
      <c r="B635" s="433" t="s">
        <v>712</v>
      </c>
      <c r="C635" s="433" t="s">
        <v>1763</v>
      </c>
      <c r="D635" s="433" t="s">
        <v>81</v>
      </c>
      <c r="E635" s="433" t="s">
        <v>1932</v>
      </c>
      <c r="F635" s="427"/>
      <c r="G635" s="367"/>
      <c r="H635" s="368"/>
      <c r="I635" s="425"/>
      <c r="J635" s="136" t="s">
        <v>735</v>
      </c>
      <c r="K635" s="137" t="s">
        <v>2681</v>
      </c>
      <c r="L635" s="425"/>
      <c r="M635" s="425"/>
      <c r="N635" s="426"/>
      <c r="O635" s="369"/>
      <c r="P635" s="391"/>
      <c r="Q635" s="385"/>
      <c r="R635" s="393"/>
      <c r="S635" s="394"/>
      <c r="T635" s="385"/>
      <c r="U635" s="404"/>
      <c r="V635" s="136" t="s">
        <v>112</v>
      </c>
      <c r="W635" s="116" t="s">
        <v>1947</v>
      </c>
      <c r="X635" s="117" t="s">
        <v>2682</v>
      </c>
      <c r="Y635" s="118" t="s">
        <v>2683</v>
      </c>
      <c r="Z635" s="119" t="s">
        <v>95</v>
      </c>
      <c r="AA635" s="120" t="str">
        <f t="shared" si="859"/>
        <v>Probabilidad</v>
      </c>
      <c r="AB635" s="121" t="s">
        <v>727</v>
      </c>
      <c r="AC635" s="121" t="s">
        <v>728</v>
      </c>
      <c r="AD635" s="122" t="str">
        <f t="shared" si="857"/>
        <v>40%</v>
      </c>
      <c r="AE635" s="121" t="s">
        <v>729</v>
      </c>
      <c r="AF635" s="121" t="s">
        <v>730</v>
      </c>
      <c r="AG635" s="121" t="s">
        <v>731</v>
      </c>
      <c r="AH635" s="123">
        <f>IFERROR(IF(AND(AA634="Probabilidad",AA635="Probabilidad"),(AI634-(+AI634*AD635)),IF(AND(AA635="Probabilidad",AA634="Impacto"),(AI634-(+AI634*AD635)),IF(AA635="Impacto",AI634,""))),"")</f>
        <v>0.14399999999999999</v>
      </c>
      <c r="AI635" s="122">
        <f t="shared" si="858"/>
        <v>0.14399999999999999</v>
      </c>
      <c r="AJ635" s="387"/>
      <c r="AK635" s="388"/>
      <c r="AL635" s="124">
        <f t="shared" si="818"/>
        <v>0.2</v>
      </c>
      <c r="AM635" s="389"/>
      <c r="AN635" s="388"/>
      <c r="AO635" s="384"/>
      <c r="AP635" s="367"/>
      <c r="AQ635" s="120" t="s">
        <v>118</v>
      </c>
      <c r="AR635" s="134" t="s">
        <v>94</v>
      </c>
      <c r="AS635" s="134" t="s">
        <v>94</v>
      </c>
      <c r="AT635" s="134" t="s">
        <v>94</v>
      </c>
      <c r="AU635" s="134" t="s">
        <v>94</v>
      </c>
      <c r="AV635" s="371"/>
      <c r="AW635" s="142" t="s">
        <v>112</v>
      </c>
      <c r="AX635" s="253" t="s">
        <v>2866</v>
      </c>
      <c r="AY635" s="271" t="s">
        <v>3121</v>
      </c>
      <c r="AZ635" s="271" t="s">
        <v>3122</v>
      </c>
      <c r="BA635" s="143" t="s">
        <v>118</v>
      </c>
      <c r="BB635" s="258"/>
      <c r="BC635" s="58" t="s">
        <v>94</v>
      </c>
      <c r="BD635" s="58" t="s">
        <v>94</v>
      </c>
      <c r="BE635" s="373"/>
      <c r="BF635" s="526"/>
      <c r="BG635" s="526"/>
      <c r="BH635" s="131"/>
    </row>
    <row r="636" spans="1:1022" ht="65.25" customHeight="1" x14ac:dyDescent="0.3">
      <c r="A636" s="430">
        <v>169</v>
      </c>
      <c r="B636" s="433" t="s">
        <v>712</v>
      </c>
      <c r="C636" s="433" t="s">
        <v>1763</v>
      </c>
      <c r="D636" s="433" t="s">
        <v>81</v>
      </c>
      <c r="E636" s="433" t="s">
        <v>1932</v>
      </c>
      <c r="F636" s="427"/>
      <c r="G636" s="367"/>
      <c r="H636" s="368"/>
      <c r="I636" s="425"/>
      <c r="J636" s="136" t="s">
        <v>741</v>
      </c>
      <c r="K636" s="137" t="s">
        <v>2684</v>
      </c>
      <c r="L636" s="425"/>
      <c r="M636" s="425"/>
      <c r="N636" s="426"/>
      <c r="O636" s="369"/>
      <c r="P636" s="391"/>
      <c r="Q636" s="385"/>
      <c r="R636" s="393"/>
      <c r="S636" s="394"/>
      <c r="T636" s="385"/>
      <c r="U636" s="404"/>
      <c r="V636" s="136" t="s">
        <v>124</v>
      </c>
      <c r="W636" s="116" t="s">
        <v>2685</v>
      </c>
      <c r="X636" s="117" t="s">
        <v>2686</v>
      </c>
      <c r="Y636" s="118" t="s">
        <v>2687</v>
      </c>
      <c r="Z636" s="119" t="s">
        <v>95</v>
      </c>
      <c r="AA636" s="120" t="str">
        <f t="shared" si="859"/>
        <v>Probabilidad</v>
      </c>
      <c r="AB636" s="121" t="s">
        <v>727</v>
      </c>
      <c r="AC636" s="121" t="s">
        <v>728</v>
      </c>
      <c r="AD636" s="122" t="str">
        <f t="shared" si="857"/>
        <v>40%</v>
      </c>
      <c r="AE636" s="121" t="s">
        <v>729</v>
      </c>
      <c r="AF636" s="121" t="s">
        <v>730</v>
      </c>
      <c r="AG636" s="121" t="s">
        <v>731</v>
      </c>
      <c r="AH636" s="123">
        <f t="shared" ref="AH636:AH640" si="876">IFERROR(IF(AND(AA635="Probabilidad",AA636="Probabilidad"),(AI635-(+AI635*AD636)),IF(AND(AA636="Probabilidad",AA635="Impacto"),(AI635-(+AI635*AD636)),IF(AA636="Impacto",AI635,""))),"")</f>
        <v>8.6399999999999991E-2</v>
      </c>
      <c r="AI636" s="122">
        <f t="shared" si="858"/>
        <v>8.6399999999999991E-2</v>
      </c>
      <c r="AJ636" s="387"/>
      <c r="AK636" s="388"/>
      <c r="AL636" s="124">
        <f t="shared" si="818"/>
        <v>0.2</v>
      </c>
      <c r="AM636" s="389"/>
      <c r="AN636" s="388"/>
      <c r="AO636" s="384"/>
      <c r="AP636" s="367"/>
      <c r="AQ636" s="120" t="s">
        <v>128</v>
      </c>
      <c r="AR636" s="134" t="s">
        <v>94</v>
      </c>
      <c r="AS636" s="134" t="s">
        <v>94</v>
      </c>
      <c r="AT636" s="134" t="s">
        <v>94</v>
      </c>
      <c r="AU636" s="134" t="s">
        <v>94</v>
      </c>
      <c r="AV636" s="371"/>
      <c r="AW636" s="142" t="s">
        <v>124</v>
      </c>
      <c r="AX636" s="253" t="s">
        <v>2866</v>
      </c>
      <c r="AY636" s="271" t="s">
        <v>3123</v>
      </c>
      <c r="AZ636" s="271" t="s">
        <v>3124</v>
      </c>
      <c r="BA636" s="143" t="s">
        <v>128</v>
      </c>
      <c r="BB636" s="258"/>
      <c r="BC636" s="58" t="s">
        <v>94</v>
      </c>
      <c r="BD636" s="58" t="s">
        <v>94</v>
      </c>
      <c r="BE636" s="373"/>
      <c r="BF636" s="526"/>
      <c r="BG636" s="526"/>
      <c r="BH636" s="131"/>
    </row>
    <row r="637" spans="1:1022" ht="116.25" customHeight="1" x14ac:dyDescent="0.3">
      <c r="A637" s="430">
        <v>169</v>
      </c>
      <c r="B637" s="433" t="s">
        <v>712</v>
      </c>
      <c r="C637" s="433" t="s">
        <v>1763</v>
      </c>
      <c r="D637" s="433" t="s">
        <v>81</v>
      </c>
      <c r="E637" s="433" t="s">
        <v>1932</v>
      </c>
      <c r="F637" s="427"/>
      <c r="G637" s="367"/>
      <c r="H637" s="368"/>
      <c r="I637" s="425"/>
      <c r="J637" s="136" t="s">
        <v>749</v>
      </c>
      <c r="K637" s="137" t="s">
        <v>2688</v>
      </c>
      <c r="L637" s="425"/>
      <c r="M637" s="425"/>
      <c r="N637" s="426"/>
      <c r="O637" s="369"/>
      <c r="P637" s="391"/>
      <c r="Q637" s="385"/>
      <c r="R637" s="393"/>
      <c r="S637" s="394"/>
      <c r="T637" s="385"/>
      <c r="U637" s="404"/>
      <c r="V637" s="136" t="s">
        <v>131</v>
      </c>
      <c r="W637" s="116" t="s">
        <v>2689</v>
      </c>
      <c r="X637" s="117" t="s">
        <v>2690</v>
      </c>
      <c r="Y637" s="118" t="s">
        <v>2691</v>
      </c>
      <c r="Z637" s="119" t="s">
        <v>95</v>
      </c>
      <c r="AA637" s="120" t="str">
        <f t="shared" si="859"/>
        <v>Probabilidad</v>
      </c>
      <c r="AB637" s="121" t="s">
        <v>727</v>
      </c>
      <c r="AC637" s="121" t="s">
        <v>728</v>
      </c>
      <c r="AD637" s="122" t="str">
        <f t="shared" si="857"/>
        <v>40%</v>
      </c>
      <c r="AE637" s="121" t="s">
        <v>729</v>
      </c>
      <c r="AF637" s="121" t="s">
        <v>730</v>
      </c>
      <c r="AG637" s="121" t="s">
        <v>731</v>
      </c>
      <c r="AH637" s="123">
        <f t="shared" si="876"/>
        <v>5.183999999999999E-2</v>
      </c>
      <c r="AI637" s="122">
        <f t="shared" si="858"/>
        <v>5.183999999999999E-2</v>
      </c>
      <c r="AJ637" s="387"/>
      <c r="AK637" s="388"/>
      <c r="AL637" s="124">
        <f t="shared" si="818"/>
        <v>0.2</v>
      </c>
      <c r="AM637" s="389"/>
      <c r="AN637" s="388"/>
      <c r="AO637" s="384"/>
      <c r="AP637" s="367"/>
      <c r="AQ637" s="120" t="s">
        <v>136</v>
      </c>
      <c r="AR637" s="134" t="s">
        <v>94</v>
      </c>
      <c r="AS637" s="134" t="s">
        <v>94</v>
      </c>
      <c r="AT637" s="134" t="s">
        <v>94</v>
      </c>
      <c r="AU637" s="134" t="s">
        <v>94</v>
      </c>
      <c r="AV637" s="371"/>
      <c r="AW637" s="142" t="s">
        <v>131</v>
      </c>
      <c r="AX637" s="253" t="s">
        <v>2866</v>
      </c>
      <c r="AY637" s="271" t="s">
        <v>3125</v>
      </c>
      <c r="AZ637" s="271" t="s">
        <v>3126</v>
      </c>
      <c r="BA637" s="143" t="s">
        <v>136</v>
      </c>
      <c r="BB637" s="258"/>
      <c r="BC637" s="58" t="s">
        <v>94</v>
      </c>
      <c r="BD637" s="58" t="s">
        <v>94</v>
      </c>
      <c r="BE637" s="373"/>
      <c r="BF637" s="526"/>
      <c r="BG637" s="526"/>
      <c r="BH637" s="131"/>
    </row>
    <row r="638" spans="1:1022" ht="18.95" customHeight="1" x14ac:dyDescent="0.3">
      <c r="A638" s="430">
        <v>169</v>
      </c>
      <c r="B638" s="433" t="s">
        <v>712</v>
      </c>
      <c r="C638" s="433" t="s">
        <v>1763</v>
      </c>
      <c r="D638" s="433" t="s">
        <v>81</v>
      </c>
      <c r="E638" s="433" t="s">
        <v>1932</v>
      </c>
      <c r="F638" s="427"/>
      <c r="G638" s="367"/>
      <c r="H638" s="368"/>
      <c r="I638" s="425"/>
      <c r="J638" s="136" t="s">
        <v>756</v>
      </c>
      <c r="K638" s="137"/>
      <c r="L638" s="425"/>
      <c r="M638" s="425"/>
      <c r="N638" s="426"/>
      <c r="O638" s="369"/>
      <c r="P638" s="391"/>
      <c r="Q638" s="385"/>
      <c r="R638" s="393"/>
      <c r="S638" s="394"/>
      <c r="T638" s="385"/>
      <c r="U638" s="404"/>
      <c r="V638" s="136" t="s">
        <v>139</v>
      </c>
      <c r="W638" s="116"/>
      <c r="X638" s="117"/>
      <c r="Y638" s="118"/>
      <c r="Z638" s="116"/>
      <c r="AA638" s="120" t="str">
        <f t="shared" si="859"/>
        <v/>
      </c>
      <c r="AB638" s="121"/>
      <c r="AC638" s="121"/>
      <c r="AD638" s="122" t="str">
        <f t="shared" si="857"/>
        <v/>
      </c>
      <c r="AE638" s="121"/>
      <c r="AF638" s="121"/>
      <c r="AG638" s="121"/>
      <c r="AH638" s="123" t="str">
        <f t="shared" si="876"/>
        <v/>
      </c>
      <c r="AI638" s="122" t="str">
        <f t="shared" si="858"/>
        <v/>
      </c>
      <c r="AJ638" s="387"/>
      <c r="AK638" s="388"/>
      <c r="AL638" s="124" t="str">
        <f t="shared" si="818"/>
        <v/>
      </c>
      <c r="AM638" s="389"/>
      <c r="AN638" s="388"/>
      <c r="AO638" s="384"/>
      <c r="AP638" s="367"/>
      <c r="AQ638" s="120" t="s">
        <v>145</v>
      </c>
      <c r="AR638" s="119"/>
      <c r="AS638" s="119"/>
      <c r="AT638" s="126"/>
      <c r="AU638" s="119"/>
      <c r="AV638" s="371"/>
      <c r="AW638" s="142" t="s">
        <v>139</v>
      </c>
      <c r="AX638" s="128"/>
      <c r="AY638" s="319"/>
      <c r="AZ638" s="319"/>
      <c r="BA638" s="143" t="s">
        <v>145</v>
      </c>
      <c r="BB638" s="128"/>
      <c r="BC638" s="128"/>
      <c r="BD638" s="128"/>
      <c r="BE638" s="373"/>
      <c r="BF638" s="526"/>
      <c r="BG638" s="526"/>
      <c r="BH638" s="131"/>
    </row>
    <row r="639" spans="1:1022" ht="18.95" customHeight="1" x14ac:dyDescent="0.3">
      <c r="A639" s="430">
        <v>169</v>
      </c>
      <c r="B639" s="433" t="s">
        <v>712</v>
      </c>
      <c r="C639" s="433" t="s">
        <v>1763</v>
      </c>
      <c r="D639" s="433" t="s">
        <v>81</v>
      </c>
      <c r="E639" s="433" t="s">
        <v>1932</v>
      </c>
      <c r="F639" s="427"/>
      <c r="G639" s="367"/>
      <c r="H639" s="368"/>
      <c r="I639" s="425"/>
      <c r="J639" s="136" t="s">
        <v>757</v>
      </c>
      <c r="K639" s="137"/>
      <c r="L639" s="425"/>
      <c r="M639" s="425"/>
      <c r="N639" s="426"/>
      <c r="O639" s="369"/>
      <c r="P639" s="391"/>
      <c r="Q639" s="385"/>
      <c r="R639" s="393"/>
      <c r="S639" s="394"/>
      <c r="T639" s="385"/>
      <c r="U639" s="404"/>
      <c r="V639" s="136" t="s">
        <v>150</v>
      </c>
      <c r="W639" s="116"/>
      <c r="X639" s="117"/>
      <c r="Y639" s="118"/>
      <c r="Z639" s="116"/>
      <c r="AA639" s="120" t="str">
        <f t="shared" si="859"/>
        <v/>
      </c>
      <c r="AB639" s="121"/>
      <c r="AC639" s="121"/>
      <c r="AD639" s="122" t="str">
        <f t="shared" si="857"/>
        <v/>
      </c>
      <c r="AE639" s="121"/>
      <c r="AF639" s="121"/>
      <c r="AG639" s="121"/>
      <c r="AH639" s="123" t="str">
        <f t="shared" si="876"/>
        <v/>
      </c>
      <c r="AI639" s="122" t="str">
        <f t="shared" si="858"/>
        <v/>
      </c>
      <c r="AJ639" s="387"/>
      <c r="AK639" s="388"/>
      <c r="AL639" s="124" t="str">
        <f t="shared" si="818"/>
        <v/>
      </c>
      <c r="AM639" s="389"/>
      <c r="AN639" s="388"/>
      <c r="AO639" s="384"/>
      <c r="AP639" s="367"/>
      <c r="AQ639" s="120" t="s">
        <v>155</v>
      </c>
      <c r="AR639" s="119"/>
      <c r="AS639" s="119"/>
      <c r="AT639" s="126"/>
      <c r="AU639" s="119"/>
      <c r="AV639" s="371"/>
      <c r="AW639" s="142" t="s">
        <v>150</v>
      </c>
      <c r="AX639" s="128"/>
      <c r="AY639" s="319"/>
      <c r="AZ639" s="319"/>
      <c r="BA639" s="143" t="s">
        <v>155</v>
      </c>
      <c r="BB639" s="128"/>
      <c r="BC639" s="128"/>
      <c r="BD639" s="128"/>
      <c r="BE639" s="373"/>
      <c r="BF639" s="526"/>
      <c r="BG639" s="526"/>
      <c r="BH639" s="131"/>
    </row>
    <row r="640" spans="1:1022" ht="23.1" customHeight="1" x14ac:dyDescent="0.3">
      <c r="A640" s="431">
        <v>169</v>
      </c>
      <c r="B640" s="434" t="s">
        <v>712</v>
      </c>
      <c r="C640" s="434" t="s">
        <v>1763</v>
      </c>
      <c r="D640" s="434" t="s">
        <v>81</v>
      </c>
      <c r="E640" s="434" t="s">
        <v>1932</v>
      </c>
      <c r="F640" s="427"/>
      <c r="G640" s="367"/>
      <c r="H640" s="368"/>
      <c r="I640" s="425"/>
      <c r="J640" s="136" t="s">
        <v>758</v>
      </c>
      <c r="K640" s="137"/>
      <c r="L640" s="425"/>
      <c r="M640" s="425"/>
      <c r="N640" s="426"/>
      <c r="O640" s="369"/>
      <c r="P640" s="392"/>
      <c r="Q640" s="385"/>
      <c r="R640" s="393"/>
      <c r="S640" s="394"/>
      <c r="T640" s="385"/>
      <c r="U640" s="405"/>
      <c r="V640" s="136" t="s">
        <v>161</v>
      </c>
      <c r="W640" s="116"/>
      <c r="X640" s="117"/>
      <c r="Y640" s="118"/>
      <c r="Z640" s="116"/>
      <c r="AA640" s="120" t="str">
        <f t="shared" si="859"/>
        <v/>
      </c>
      <c r="AB640" s="121"/>
      <c r="AC640" s="121"/>
      <c r="AD640" s="122" t="str">
        <f t="shared" si="857"/>
        <v/>
      </c>
      <c r="AE640" s="121"/>
      <c r="AF640" s="121"/>
      <c r="AG640" s="121"/>
      <c r="AH640" s="123" t="str">
        <f t="shared" si="876"/>
        <v/>
      </c>
      <c r="AI640" s="122" t="str">
        <f t="shared" si="858"/>
        <v/>
      </c>
      <c r="AJ640" s="387"/>
      <c r="AK640" s="388"/>
      <c r="AL640" s="124" t="str">
        <f t="shared" si="818"/>
        <v/>
      </c>
      <c r="AM640" s="389"/>
      <c r="AN640" s="388"/>
      <c r="AO640" s="384"/>
      <c r="AP640" s="367"/>
      <c r="AQ640" s="120" t="s">
        <v>162</v>
      </c>
      <c r="AR640" s="119"/>
      <c r="AS640" s="119"/>
      <c r="AT640" s="126"/>
      <c r="AU640" s="119"/>
      <c r="AV640" s="372"/>
      <c r="AW640" s="142" t="s">
        <v>161</v>
      </c>
      <c r="AX640" s="128"/>
      <c r="AY640" s="319"/>
      <c r="AZ640" s="319"/>
      <c r="BA640" s="143" t="s">
        <v>162</v>
      </c>
      <c r="BB640" s="128"/>
      <c r="BC640" s="128"/>
      <c r="BD640" s="128"/>
      <c r="BE640" s="373"/>
      <c r="BF640" s="526"/>
      <c r="BG640" s="526"/>
      <c r="BH640" s="131"/>
    </row>
    <row r="641" spans="1:1022" s="144" customFormat="1" ht="69.95" customHeight="1" x14ac:dyDescent="0.25">
      <c r="A641" s="429">
        <v>170</v>
      </c>
      <c r="B641" s="432" t="s">
        <v>712</v>
      </c>
      <c r="C641" s="367" t="s">
        <v>1763</v>
      </c>
      <c r="D641" s="432" t="s">
        <v>81</v>
      </c>
      <c r="E641" s="432" t="s">
        <v>1932</v>
      </c>
      <c r="F641" s="427" t="s">
        <v>1933</v>
      </c>
      <c r="G641" s="530" t="s">
        <v>2692</v>
      </c>
      <c r="H641" s="368" t="str">
        <f>IF(B641="Seguridad_Información","Posibilidad de "&amp;C641&amp;"con "&amp;M641&amp;" "&amp;"por"&amp;" "&amp;I641&amp;" "&amp;"debido a"&amp;" "&amp;L641,"Posibilidad de"&amp;" "&amp;M641&amp;" "&amp;"por"&amp;" "&amp;I641&amp;" debido a"&amp;" "&amp;L641)</f>
        <v>Posibilidad de Afectación Económica por  presencia de enfermedad laboral en los trabajadores por exposición a peligros debido a inadecuada o inoportuna identificación de los peligros, valoración del riesgo y ejecución de controles</v>
      </c>
      <c r="I641" s="425" t="s">
        <v>2693</v>
      </c>
      <c r="J641" s="136" t="s">
        <v>717</v>
      </c>
      <c r="K641" s="137" t="s">
        <v>1965</v>
      </c>
      <c r="L641" s="425" t="s">
        <v>2675</v>
      </c>
      <c r="M641" s="425" t="s">
        <v>720</v>
      </c>
      <c r="N641" s="426" t="s">
        <v>2694</v>
      </c>
      <c r="O641" s="369" t="s">
        <v>848</v>
      </c>
      <c r="P641" s="390" t="str">
        <f>IF(OR($O641=[3]Tabla_Probabilidad!$D$30,$O641=[3]Tabla_Probabilidad!$D$32,$O641=[3]Tabla_Probabilidad!$J$32),"Muy Baja",IF(OR($O641=[3]Tabla_Probabilidad!$E$30,$O641=[3]Tabla_Probabilidad!$E$32,$O641=[3]Tabla_Probabilidad!$K$32),"Baja",IF(OR($O641=[3]Tabla_Probabilidad!$F$30,$O641=[3]Tabla_Probabilidad!$F$32,$O641=[3]Tabla_Probabilidad!$L$32),"Media",IF(OR($O641=[3]Tabla_Probabilidad!$G$30,$O641=[3]Tabla_Probabilidad!$G$32,$O641=[3]Tabla_Probabilidad!$M$32),"Alta",IF(OR($O641=[3]Tabla_Probabilidad!$H$30,$O641=[3]Tabla_Probabilidad!$H$32,$O641=[3]Tabla_Probabilidad!$N$32),"Muy Alta","")))))</f>
        <v>Muy Baja</v>
      </c>
      <c r="Q641" s="385">
        <f t="shared" ref="Q641" si="877">IF(P641="","",IF(P641="Muy Baja",0.2,IF(P641="Baja",0.4,IF(P641="Media",0.6,IF(P641="Alta",0.8,IF(P641="Muy Alta",1,))))))</f>
        <v>0.2</v>
      </c>
      <c r="R641" s="393" t="s">
        <v>1139</v>
      </c>
      <c r="S641" s="394" t="str">
        <f>IF(OR($R641=[3]Tabla_Impacto!$D$24,$R641=[3]Tabla_Impacto!$D$27,$R641=[3]Tabla_Impacto!$J$24,$R641=[3]Tabla_Impacto!$P$26,$R641=[3]Tabla_Impacto!$V$26,$R641=[3]Tabla_Impacto!$AB$26),"Leve",IF(OR($R641=[3]Tabla_Impacto!$E$24,$R641=[3]Tabla_Impacto!$E$27,$R641=[3]Tabla_Impacto!$K$24,$R641=[3]Tabla_Impacto!$Q$26,$R641=[3]Tabla_Impacto!$W$26,$R641=[3]Tabla_Impacto!$AC$26),"Menor",IF(OR($R641=[3]Tabla_Impacto!$F$24,$R641=[3]Tabla_Impacto!$F$27,$R641=[3]Tabla_Impacto!$L$24,$R641=[3]Tabla_Impacto!$R$26,$R641=[3]Tabla_Impacto!$X$26,$R641=[3]Tabla_Impacto!$AD$26),"Moderado",IF(OR($R641=[3]Tabla_Impacto!$G$24,$R641=[3]Tabla_Impacto!$G$27,$R641=[3]Tabla_Impacto!$M$24,$R641=[3]Tabla_Impacto!$S$26,$R641=[3]Tabla_Impacto!$Y$26,$R641=[3]Tabla_Impacto!$AE$26),"Mayor",IF(OR($R641=[3]Tabla_Impacto!$H$24,$R641=[3]Tabla_Impacto!$H$27,$R641=[3]Tabla_Impacto!$N$24,$R641=[3]Tabla_Impacto!$T$26,$R641=[3]Tabla_Impacto!$Z$26,$R641=[3]Tabla_Impacto!$AF$26),"Catastrófico","")))))</f>
        <v>Moderado</v>
      </c>
      <c r="T641" s="385">
        <f t="shared" ref="T641" si="878">IF(S641="","",IF(S641="Leve",0.2,IF(S641="Menor",0.4,IF(S641="Moderado",0.6,IF(S641="Mayor",0.8,IF(S641="Catastrófico",1,))))))</f>
        <v>0.6</v>
      </c>
      <c r="U641" s="386" t="str">
        <f t="shared" ref="U641" si="879">IF(OR(AND(P641="Muy Baja",S641="Leve"),AND(P641="Muy Baja",S641="Menor"),AND(P641="Baja",S641="Leve")),"Bajo",IF(OR(AND(P641="Muy baja",S641="Moderado"),AND(P641="Baja",S641="Menor"),AND(P641="Baja",S641="Moderado"),AND(P641="Media",S641="Leve"),AND(P641="Media",S641="Menor"),AND(P641="Media",S641="Moderado"),AND(P641="Alta",S641="Leve"),AND(P641="Alta",S641="Menor")),"Moderado",IF(OR(AND(P641="Muy Baja",S641="Mayor"),AND(P641="Baja",S641="Mayor"),AND(P641="Media",S641="Mayor"),AND(P641="Alta",S641="Moderado"),AND(P641="Alta",S641="Mayor"),AND(P641="Muy Alta",S641="Leve"),AND(P641="Muy Alta",S641="Menor"),AND(P641="Muy Alta",S641="Moderado"),AND(P641="Muy Alta",S641="Mayor")),"Alto",IF(OR(AND(P641="Muy Baja",S641="Catastrófico"),AND(P641="Baja",S641="Catastrófico"),AND(P641="Media",S641="Catastrófico"),AND(P641="Alta",S641="Catastrófico"),AND(P641="Muy Alta",S641="Catastrófico")),"Extremo",""))))</f>
        <v>Moderado</v>
      </c>
      <c r="V641" s="136" t="s">
        <v>91</v>
      </c>
      <c r="W641" s="116" t="s">
        <v>2677</v>
      </c>
      <c r="X641" s="117" t="s">
        <v>2678</v>
      </c>
      <c r="Y641" s="118" t="s">
        <v>2695</v>
      </c>
      <c r="Z641" s="119" t="s">
        <v>95</v>
      </c>
      <c r="AA641" s="120" t="str">
        <f t="shared" si="859"/>
        <v>Probabilidad</v>
      </c>
      <c r="AB641" s="121" t="s">
        <v>727</v>
      </c>
      <c r="AC641" s="121" t="s">
        <v>728</v>
      </c>
      <c r="AD641" s="122" t="str">
        <f t="shared" si="857"/>
        <v>40%</v>
      </c>
      <c r="AE641" s="121" t="s">
        <v>729</v>
      </c>
      <c r="AF641" s="121" t="s">
        <v>730</v>
      </c>
      <c r="AG641" s="121" t="s">
        <v>731</v>
      </c>
      <c r="AH641" s="123">
        <f>IFERROR(IF(AA641="Probabilidad",(Q641-(+Q641*AD641)),IF(AA641="Impacto",Q641,"")),"")</f>
        <v>0.12</v>
      </c>
      <c r="AI641" s="122">
        <f t="shared" si="858"/>
        <v>0.12</v>
      </c>
      <c r="AJ641" s="387" t="str">
        <f t="shared" ref="AJ641" si="880">IFERROR(IF(AK641="","",IF(AK641&lt;=0.2,"Muy Baja",IF(AK641&lt;=0.4,"Baja",IF(AK641&lt;=0.6,"Media",IF(AK641&lt;=0.8,"Alta","Muy Alta"))))),"")</f>
        <v>Muy Baja</v>
      </c>
      <c r="AK641" s="388">
        <f t="shared" ref="AK641" si="881">IFERROR(LOOKUP(MAX(AI641:AI647)+1,(AI641:AI647)),"")</f>
        <v>2.5919999999999995E-2</v>
      </c>
      <c r="AL641" s="124">
        <f>IFERROR(IF(AA641="Impacto",(T641-(+T641*AD641)),IF(AA641="Probabilidad",T641,"")),"")</f>
        <v>0.6</v>
      </c>
      <c r="AM641" s="389" t="str">
        <f t="shared" ref="AM641" si="882">IFERROR(IF(AN641="","",IF(AN641&lt;=0.2,"Leve",IF(AN641&lt;=0.4,"Menor",IF(AN641&lt;=0.6,"Moderado",IF(AN641&lt;=0.8,"Mayor","Catastrófico"))))),"")</f>
        <v>Moderado</v>
      </c>
      <c r="AN641" s="388">
        <f t="shared" ref="AN641" si="883">IFERROR(LOOKUP(MAX(AL641:AL647)+1,(AL641:AL647)),"")</f>
        <v>0.6</v>
      </c>
      <c r="AO641" s="384" t="str">
        <f t="shared" ref="AO641" si="884">IFERROR(IF(OR(AND(AJ641="Muy Baja",AM641="Leve"),AND(AJ641="Muy Baja",AM641="Menor"),AND(AJ641="Baja",AM641="Leve")),"Bajo",IF(OR(AND(AJ641="Muy baja",AM641="Moderado"),AND(AJ641="Baja",AM641="Menor"),AND(AJ641="Baja",AM641="Moderado"),AND(AJ641="Media",AM641="Leve"),AND(AJ641="Media",AM641="Menor"),AND(AJ641="Media",AM641="Moderado"),AND(AJ641="Alta",AM641="Leve"),AND(AJ641="Alta",AM641="Menor")),"Moderado",IF(OR(AND(AJ641="Muy Baja",AM641="Mayor"),AND(AJ641="Baja",AM641="Mayor"),AND(AJ641="Media",AM641="Mayor"),AND(AJ641="Alta",AM641="Moderado"),AND(AJ641="Alta",AM641="Mayor"),AND(AJ641="Muy Alta",AM641="Leve"),AND(AJ641="Muy Alta",AM641="Menor"),AND(AJ641="Muy Alta",AM641="Moderado"),AND(AJ641="Muy Alta",AM641="Mayor")),"Alto",IF(OR(AND(AJ641="Muy Baja",AM641="Catastrófico"),AND(AJ641="Baja",AM641="Catastrófico"),AND(AJ641="Media",AM641="Catastrófico"),AND(AJ641="Alta",AM641="Catastrófico"),AND(AJ641="Muy Alta",AM641="Catastrófico")),"Extremo","")))),"")</f>
        <v>Moderado</v>
      </c>
      <c r="AP641" s="367" t="s">
        <v>104</v>
      </c>
      <c r="AQ641" s="120" t="s">
        <v>105</v>
      </c>
      <c r="AR641" s="119" t="s">
        <v>2696</v>
      </c>
      <c r="AS641" s="119" t="s">
        <v>95</v>
      </c>
      <c r="AT641" s="126" t="s">
        <v>2697</v>
      </c>
      <c r="AU641" s="127" t="s">
        <v>733</v>
      </c>
      <c r="AV641" s="370" t="s">
        <v>2698</v>
      </c>
      <c r="AW641" s="142" t="s">
        <v>91</v>
      </c>
      <c r="AX641" s="253" t="s">
        <v>2866</v>
      </c>
      <c r="AY641" s="271" t="s">
        <v>3119</v>
      </c>
      <c r="AZ641" s="271" t="s">
        <v>3120</v>
      </c>
      <c r="BA641" s="143" t="s">
        <v>105</v>
      </c>
      <c r="BB641" s="253" t="s">
        <v>2866</v>
      </c>
      <c r="BC641" s="271" t="s">
        <v>3225</v>
      </c>
      <c r="BD641" s="271" t="s">
        <v>3225</v>
      </c>
      <c r="BE641" s="373" t="s">
        <v>2891</v>
      </c>
      <c r="BF641" s="526" t="s">
        <v>3272</v>
      </c>
      <c r="BG641" s="526" t="s">
        <v>3273</v>
      </c>
      <c r="BH641" s="131"/>
      <c r="BI641" s="90"/>
      <c r="BJ641" s="90"/>
      <c r="BK641" s="90"/>
      <c r="BL641" s="90"/>
      <c r="BM641" s="90"/>
      <c r="BN641" s="90"/>
      <c r="BO641" s="90"/>
      <c r="BP641" s="90"/>
      <c r="BQ641" s="90"/>
      <c r="BR641" s="90"/>
      <c r="BS641" s="90"/>
      <c r="BT641" s="90"/>
      <c r="BU641" s="90"/>
      <c r="BV641" s="90"/>
      <c r="BW641" s="90"/>
      <c r="BX641" s="90"/>
      <c r="BY641" s="90"/>
      <c r="BZ641" s="90"/>
      <c r="CA641" s="90"/>
      <c r="CB641" s="90"/>
      <c r="CC641" s="90"/>
      <c r="CD641" s="90"/>
      <c r="CE641" s="90"/>
      <c r="CF641" s="90"/>
      <c r="CG641" s="90"/>
      <c r="CH641" s="90"/>
      <c r="CI641" s="90"/>
      <c r="CJ641" s="90"/>
      <c r="CK641" s="90"/>
      <c r="CL641" s="90"/>
      <c r="CM641" s="90"/>
      <c r="CN641" s="90"/>
      <c r="CO641" s="90"/>
      <c r="CP641" s="90"/>
      <c r="CQ641" s="90"/>
      <c r="CR641" s="90"/>
      <c r="CS641" s="90"/>
      <c r="CT641" s="90"/>
      <c r="CU641" s="90"/>
      <c r="CV641" s="90"/>
      <c r="CW641" s="90"/>
      <c r="CX641" s="90"/>
      <c r="CY641" s="90"/>
      <c r="CZ641" s="90"/>
      <c r="DA641" s="90"/>
      <c r="DB641" s="90"/>
      <c r="DC641" s="90"/>
      <c r="DD641" s="90"/>
      <c r="DE641" s="90"/>
      <c r="DF641" s="90"/>
      <c r="DG641" s="90"/>
      <c r="DH641" s="90"/>
      <c r="DI641" s="90"/>
      <c r="DJ641" s="90"/>
      <c r="DK641" s="90"/>
      <c r="DL641" s="90"/>
      <c r="DM641" s="90"/>
      <c r="DN641" s="90"/>
      <c r="DO641" s="90"/>
      <c r="DP641" s="90"/>
      <c r="DQ641" s="90"/>
      <c r="DR641" s="90"/>
      <c r="DS641" s="90"/>
      <c r="DT641" s="90"/>
      <c r="DU641" s="90"/>
      <c r="DV641" s="90"/>
      <c r="DW641" s="90"/>
      <c r="DX641" s="90"/>
      <c r="DY641" s="90"/>
      <c r="DZ641" s="90"/>
      <c r="EA641" s="90"/>
      <c r="EB641" s="90"/>
      <c r="EC641" s="90"/>
      <c r="ED641" s="90"/>
      <c r="EE641" s="90"/>
      <c r="EF641" s="90"/>
      <c r="EG641" s="90"/>
      <c r="EH641" s="90"/>
      <c r="EI641" s="90"/>
      <c r="EJ641" s="90"/>
      <c r="EK641" s="90"/>
      <c r="EL641" s="90"/>
      <c r="EM641" s="90"/>
      <c r="EN641" s="90"/>
      <c r="EO641" s="90"/>
      <c r="EP641" s="90"/>
      <c r="EQ641" s="90"/>
      <c r="ER641" s="90"/>
      <c r="ES641" s="90"/>
      <c r="ET641" s="90"/>
      <c r="EU641" s="90"/>
      <c r="EV641" s="90"/>
      <c r="EW641" s="90"/>
      <c r="EX641" s="90"/>
      <c r="EY641" s="90"/>
      <c r="EZ641" s="90"/>
      <c r="FA641" s="90"/>
      <c r="FB641" s="90"/>
      <c r="FC641" s="90"/>
      <c r="FD641" s="90"/>
      <c r="FE641" s="90"/>
      <c r="FF641" s="90"/>
      <c r="FG641" s="90"/>
      <c r="FH641" s="90"/>
      <c r="FI641" s="90"/>
      <c r="FJ641" s="90"/>
      <c r="FK641" s="90"/>
      <c r="FL641" s="90"/>
      <c r="FM641" s="90"/>
      <c r="FN641" s="90"/>
      <c r="FO641" s="90"/>
      <c r="FP641" s="90"/>
      <c r="FQ641" s="90"/>
      <c r="FR641" s="90"/>
      <c r="FS641" s="90"/>
      <c r="FT641" s="90"/>
      <c r="FU641" s="90"/>
      <c r="FV641" s="90"/>
      <c r="FW641" s="90"/>
      <c r="FX641" s="90"/>
      <c r="FY641" s="90"/>
      <c r="FZ641" s="90"/>
      <c r="GA641" s="90"/>
      <c r="GB641" s="90"/>
      <c r="GC641" s="90"/>
      <c r="GD641" s="90"/>
      <c r="GE641" s="90"/>
      <c r="GF641" s="90"/>
      <c r="GG641" s="90"/>
      <c r="GH641" s="90"/>
      <c r="GI641" s="90"/>
      <c r="GJ641" s="90"/>
      <c r="GK641" s="90"/>
      <c r="GL641" s="90"/>
      <c r="GM641" s="90"/>
      <c r="GN641" s="90"/>
      <c r="GO641" s="90"/>
      <c r="GP641" s="90"/>
      <c r="GQ641" s="90"/>
      <c r="GR641" s="90"/>
      <c r="GS641" s="90"/>
      <c r="GT641" s="90"/>
      <c r="GU641" s="90"/>
      <c r="GV641" s="90"/>
      <c r="GW641" s="90"/>
      <c r="GX641" s="90"/>
      <c r="GY641" s="90"/>
      <c r="GZ641" s="90"/>
      <c r="HA641" s="90"/>
      <c r="HB641" s="90"/>
      <c r="HC641" s="90"/>
      <c r="HD641" s="90"/>
      <c r="HE641" s="90"/>
      <c r="HF641" s="90"/>
      <c r="HG641" s="90"/>
      <c r="HH641" s="90"/>
      <c r="HI641" s="90"/>
      <c r="HJ641" s="90"/>
      <c r="HK641" s="90"/>
      <c r="HL641" s="90"/>
      <c r="HM641" s="90"/>
      <c r="HN641" s="90"/>
      <c r="HO641" s="90"/>
      <c r="HP641" s="90"/>
      <c r="HQ641" s="90"/>
      <c r="HR641" s="90"/>
      <c r="HS641" s="90"/>
      <c r="HT641" s="90"/>
      <c r="HU641" s="90"/>
      <c r="HV641" s="90"/>
      <c r="HW641" s="90"/>
      <c r="HX641" s="90"/>
      <c r="HY641" s="90"/>
      <c r="HZ641" s="90"/>
      <c r="IA641" s="90"/>
      <c r="IB641" s="90"/>
      <c r="IC641" s="90"/>
      <c r="ID641" s="90"/>
      <c r="IE641" s="90"/>
      <c r="IF641" s="90"/>
      <c r="IG641" s="90"/>
      <c r="IH641" s="90"/>
      <c r="II641" s="90"/>
      <c r="IJ641" s="90"/>
      <c r="IK641" s="90"/>
      <c r="IL641" s="90"/>
      <c r="IM641" s="90"/>
      <c r="IN641" s="90"/>
      <c r="IO641" s="90"/>
      <c r="IP641" s="90"/>
      <c r="IQ641" s="90"/>
      <c r="IR641" s="90"/>
      <c r="IS641" s="90"/>
      <c r="IT641" s="90"/>
      <c r="IU641" s="90"/>
      <c r="IV641" s="90"/>
      <c r="IW641" s="90"/>
      <c r="IX641" s="90"/>
      <c r="IY641" s="90"/>
      <c r="IZ641" s="90"/>
      <c r="JA641" s="90"/>
      <c r="JB641" s="90"/>
      <c r="JC641" s="90"/>
      <c r="JD641" s="90"/>
      <c r="JE641" s="90"/>
      <c r="JF641" s="90"/>
      <c r="JG641" s="90"/>
      <c r="JH641" s="90"/>
      <c r="JI641" s="90"/>
      <c r="JJ641" s="90"/>
      <c r="JK641" s="90"/>
      <c r="JL641" s="90"/>
      <c r="JM641" s="90"/>
      <c r="JN641" s="90"/>
      <c r="JO641" s="90"/>
      <c r="JP641" s="90"/>
      <c r="JQ641" s="90"/>
      <c r="JR641" s="90"/>
      <c r="JS641" s="90"/>
      <c r="JT641" s="90"/>
      <c r="JU641" s="90"/>
      <c r="JV641" s="90"/>
      <c r="JW641" s="90"/>
      <c r="JX641" s="90"/>
      <c r="JY641" s="90"/>
      <c r="JZ641" s="90"/>
      <c r="KA641" s="90"/>
      <c r="KB641" s="90"/>
      <c r="KC641" s="90"/>
      <c r="KD641" s="90"/>
      <c r="KE641" s="90"/>
      <c r="KF641" s="90"/>
      <c r="KG641" s="90"/>
      <c r="KH641" s="90"/>
      <c r="KI641" s="90"/>
      <c r="KJ641" s="90"/>
      <c r="KK641" s="90"/>
      <c r="KL641" s="90"/>
      <c r="KM641" s="90"/>
      <c r="KN641" s="90"/>
      <c r="KO641" s="90"/>
      <c r="KP641" s="90"/>
      <c r="KQ641" s="90"/>
      <c r="KR641" s="90"/>
      <c r="KS641" s="90"/>
      <c r="KT641" s="90"/>
      <c r="KU641" s="90"/>
      <c r="KV641" s="90"/>
      <c r="KW641" s="90"/>
      <c r="KX641" s="90"/>
      <c r="KY641" s="90"/>
      <c r="KZ641" s="90"/>
      <c r="LA641" s="90"/>
      <c r="LB641" s="90"/>
      <c r="LC641" s="90"/>
      <c r="LD641" s="90"/>
      <c r="LE641" s="90"/>
      <c r="LF641" s="90"/>
      <c r="LG641" s="90"/>
      <c r="LH641" s="90"/>
      <c r="LI641" s="90"/>
      <c r="LJ641" s="90"/>
      <c r="LK641" s="90"/>
      <c r="LL641" s="90"/>
      <c r="LM641" s="90"/>
      <c r="LN641" s="90"/>
      <c r="LO641" s="90"/>
      <c r="LP641" s="90"/>
      <c r="LQ641" s="90"/>
      <c r="LR641" s="90"/>
      <c r="LS641" s="90"/>
      <c r="LT641" s="90"/>
      <c r="LU641" s="90"/>
      <c r="LV641" s="90"/>
      <c r="LW641" s="90"/>
      <c r="LX641" s="90"/>
      <c r="LY641" s="90"/>
      <c r="LZ641" s="90"/>
      <c r="MA641" s="90"/>
      <c r="MB641" s="90"/>
      <c r="MC641" s="90"/>
      <c r="MD641" s="90"/>
      <c r="ME641" s="90"/>
      <c r="MF641" s="90"/>
      <c r="MG641" s="90"/>
      <c r="MH641" s="90"/>
      <c r="MI641" s="90"/>
      <c r="MJ641" s="90"/>
      <c r="MK641" s="90"/>
      <c r="ML641" s="90"/>
      <c r="MM641" s="90"/>
      <c r="MN641" s="90"/>
      <c r="MO641" s="90"/>
      <c r="MP641" s="90"/>
      <c r="MQ641" s="90"/>
      <c r="MR641" s="90"/>
      <c r="MS641" s="90"/>
      <c r="MT641" s="90"/>
      <c r="MU641" s="90"/>
      <c r="MV641" s="90"/>
      <c r="MW641" s="90"/>
      <c r="MX641" s="90"/>
      <c r="MY641" s="90"/>
      <c r="MZ641" s="90"/>
      <c r="NA641" s="90"/>
      <c r="NB641" s="90"/>
      <c r="NC641" s="90"/>
      <c r="ND641" s="90"/>
      <c r="NE641" s="90"/>
      <c r="NF641" s="90"/>
      <c r="NG641" s="90"/>
      <c r="NH641" s="90"/>
      <c r="NI641" s="90"/>
      <c r="NJ641" s="90"/>
      <c r="NK641" s="90"/>
      <c r="NL641" s="90"/>
      <c r="NM641" s="90"/>
      <c r="NN641" s="90"/>
      <c r="NO641" s="90"/>
      <c r="NP641" s="90"/>
      <c r="NQ641" s="90"/>
      <c r="NR641" s="90"/>
      <c r="NS641" s="90"/>
      <c r="NT641" s="90"/>
      <c r="NU641" s="90"/>
      <c r="NV641" s="90"/>
      <c r="NW641" s="90"/>
      <c r="NX641" s="90"/>
      <c r="NY641" s="90"/>
      <c r="NZ641" s="90"/>
      <c r="OA641" s="90"/>
      <c r="OB641" s="90"/>
      <c r="OC641" s="90"/>
      <c r="OD641" s="90"/>
      <c r="OE641" s="90"/>
      <c r="OF641" s="90"/>
      <c r="OG641" s="90"/>
      <c r="OH641" s="90"/>
      <c r="OI641" s="90"/>
      <c r="OJ641" s="90"/>
      <c r="OK641" s="90"/>
      <c r="OL641" s="90"/>
      <c r="OM641" s="90"/>
      <c r="ON641" s="90"/>
      <c r="OO641" s="90"/>
      <c r="OP641" s="90"/>
      <c r="OQ641" s="90"/>
      <c r="OR641" s="90"/>
      <c r="OS641" s="90"/>
      <c r="OT641" s="90"/>
      <c r="OU641" s="90"/>
      <c r="OV641" s="90"/>
      <c r="OW641" s="90"/>
      <c r="OX641" s="90"/>
      <c r="OY641" s="90"/>
      <c r="OZ641" s="90"/>
      <c r="PA641" s="90"/>
      <c r="PB641" s="90"/>
      <c r="PC641" s="90"/>
      <c r="PD641" s="90"/>
      <c r="PE641" s="90"/>
      <c r="PF641" s="90"/>
      <c r="PG641" s="90"/>
      <c r="PH641" s="90"/>
      <c r="PI641" s="90"/>
      <c r="PJ641" s="90"/>
      <c r="PK641" s="90"/>
      <c r="PL641" s="90"/>
      <c r="PM641" s="90"/>
      <c r="PN641" s="90"/>
      <c r="PO641" s="90"/>
      <c r="PP641" s="90"/>
      <c r="PQ641" s="90"/>
      <c r="PR641" s="90"/>
      <c r="PS641" s="90"/>
      <c r="PT641" s="90"/>
      <c r="PU641" s="90"/>
      <c r="PV641" s="90"/>
      <c r="PW641" s="90"/>
      <c r="PX641" s="90"/>
      <c r="PY641" s="90"/>
      <c r="PZ641" s="90"/>
      <c r="QA641" s="90"/>
      <c r="QB641" s="90"/>
      <c r="QC641" s="90"/>
      <c r="QD641" s="90"/>
      <c r="QE641" s="90"/>
      <c r="QF641" s="90"/>
      <c r="QG641" s="90"/>
      <c r="QH641" s="90"/>
      <c r="QI641" s="90"/>
      <c r="QJ641" s="90"/>
      <c r="QK641" s="90"/>
      <c r="QL641" s="90"/>
      <c r="QM641" s="90"/>
      <c r="QN641" s="90"/>
      <c r="QO641" s="90"/>
      <c r="QP641" s="90"/>
      <c r="QQ641" s="90"/>
      <c r="QR641" s="90"/>
      <c r="QS641" s="90"/>
      <c r="QT641" s="90"/>
      <c r="QU641" s="90"/>
      <c r="QV641" s="90"/>
      <c r="QW641" s="90"/>
      <c r="QX641" s="90"/>
      <c r="QY641" s="90"/>
      <c r="QZ641" s="90"/>
      <c r="RA641" s="90"/>
      <c r="RB641" s="90"/>
      <c r="RC641" s="90"/>
      <c r="RD641" s="90"/>
      <c r="RE641" s="90"/>
      <c r="RF641" s="90"/>
      <c r="RG641" s="90"/>
      <c r="RH641" s="90"/>
      <c r="RI641" s="90"/>
      <c r="RJ641" s="90"/>
      <c r="RK641" s="90"/>
      <c r="RL641" s="90"/>
      <c r="RM641" s="90"/>
      <c r="RN641" s="90"/>
      <c r="RO641" s="90"/>
      <c r="RP641" s="90"/>
      <c r="RQ641" s="90"/>
      <c r="RR641" s="90"/>
      <c r="RS641" s="90"/>
      <c r="RT641" s="90"/>
      <c r="RU641" s="90"/>
      <c r="RV641" s="90"/>
      <c r="RW641" s="90"/>
      <c r="RX641" s="90"/>
      <c r="RY641" s="90"/>
      <c r="RZ641" s="90"/>
      <c r="SA641" s="90"/>
      <c r="SB641" s="90"/>
      <c r="SC641" s="90"/>
      <c r="SD641" s="90"/>
      <c r="SE641" s="90"/>
      <c r="SF641" s="90"/>
      <c r="SG641" s="90"/>
      <c r="SH641" s="90"/>
      <c r="SI641" s="90"/>
      <c r="SJ641" s="90"/>
      <c r="SK641" s="90"/>
      <c r="SL641" s="90"/>
      <c r="SM641" s="90"/>
      <c r="SN641" s="90"/>
      <c r="SO641" s="90"/>
      <c r="SP641" s="90"/>
      <c r="SQ641" s="90"/>
      <c r="SR641" s="90"/>
      <c r="SS641" s="90"/>
      <c r="ST641" s="90"/>
      <c r="SU641" s="90"/>
      <c r="SV641" s="90"/>
      <c r="SW641" s="90"/>
      <c r="SX641" s="90"/>
      <c r="SY641" s="90"/>
      <c r="SZ641" s="90"/>
      <c r="TA641" s="90"/>
      <c r="TB641" s="90"/>
      <c r="TC641" s="90"/>
      <c r="TD641" s="90"/>
      <c r="TE641" s="90"/>
      <c r="TF641" s="90"/>
      <c r="TG641" s="90"/>
      <c r="TH641" s="90"/>
      <c r="TI641" s="90"/>
      <c r="TJ641" s="90"/>
      <c r="TK641" s="90"/>
      <c r="TL641" s="90"/>
      <c r="TM641" s="90"/>
      <c r="TN641" s="90"/>
      <c r="TO641" s="90"/>
      <c r="TP641" s="90"/>
      <c r="TQ641" s="90"/>
      <c r="TR641" s="90"/>
      <c r="TS641" s="90"/>
      <c r="TT641" s="90"/>
      <c r="TU641" s="90"/>
      <c r="TV641" s="90"/>
      <c r="TW641" s="90"/>
      <c r="TX641" s="90"/>
      <c r="TY641" s="90"/>
      <c r="TZ641" s="90"/>
      <c r="UA641" s="90"/>
      <c r="UB641" s="90"/>
      <c r="UC641" s="90"/>
      <c r="UD641" s="90"/>
      <c r="UE641" s="90"/>
      <c r="UF641" s="90"/>
      <c r="UG641" s="90"/>
      <c r="UH641" s="90"/>
      <c r="UI641" s="90"/>
      <c r="UJ641" s="90"/>
      <c r="UK641" s="90"/>
      <c r="UL641" s="90"/>
      <c r="UM641" s="90"/>
      <c r="UN641" s="90"/>
      <c r="UO641" s="90"/>
      <c r="UP641" s="90"/>
      <c r="UQ641" s="90"/>
      <c r="UR641" s="90"/>
      <c r="US641" s="90"/>
      <c r="UT641" s="90"/>
      <c r="UU641" s="90"/>
      <c r="UV641" s="90"/>
      <c r="UW641" s="90"/>
      <c r="UX641" s="90"/>
      <c r="UY641" s="90"/>
      <c r="UZ641" s="90"/>
      <c r="VA641" s="90"/>
      <c r="VB641" s="90"/>
      <c r="VC641" s="90"/>
      <c r="VD641" s="90"/>
      <c r="VE641" s="90"/>
      <c r="VF641" s="90"/>
      <c r="VG641" s="90"/>
      <c r="VH641" s="90"/>
      <c r="VI641" s="90"/>
      <c r="VJ641" s="90"/>
      <c r="VK641" s="90"/>
      <c r="VL641" s="90"/>
      <c r="VM641" s="90"/>
      <c r="VN641" s="90"/>
      <c r="VO641" s="90"/>
      <c r="VP641" s="90"/>
      <c r="VQ641" s="90"/>
      <c r="VR641" s="90"/>
      <c r="VS641" s="90"/>
      <c r="VT641" s="90"/>
      <c r="VU641" s="90"/>
      <c r="VV641" s="90"/>
      <c r="VW641" s="90"/>
      <c r="VX641" s="90"/>
      <c r="VY641" s="90"/>
      <c r="VZ641" s="90"/>
      <c r="WA641" s="90"/>
      <c r="WB641" s="90"/>
      <c r="WC641" s="90"/>
      <c r="WD641" s="90"/>
      <c r="WE641" s="90"/>
      <c r="WF641" s="90"/>
      <c r="WG641" s="90"/>
      <c r="WH641" s="90"/>
      <c r="WI641" s="90"/>
      <c r="WJ641" s="90"/>
      <c r="WK641" s="90"/>
      <c r="WL641" s="90"/>
      <c r="WM641" s="90"/>
      <c r="WN641" s="90"/>
      <c r="WO641" s="90"/>
      <c r="WP641" s="90"/>
      <c r="WQ641" s="90"/>
      <c r="WR641" s="90"/>
      <c r="WS641" s="90"/>
      <c r="WT641" s="90"/>
      <c r="WU641" s="90"/>
      <c r="WV641" s="90"/>
      <c r="WW641" s="90"/>
      <c r="WX641" s="90"/>
      <c r="WY641" s="90"/>
      <c r="WZ641" s="90"/>
      <c r="XA641" s="90"/>
      <c r="XB641" s="90"/>
      <c r="XC641" s="90"/>
      <c r="XD641" s="90"/>
      <c r="XE641" s="90"/>
      <c r="XF641" s="90"/>
      <c r="XG641" s="90"/>
      <c r="XH641" s="90"/>
      <c r="XI641" s="90"/>
      <c r="XJ641" s="90"/>
      <c r="XK641" s="90"/>
      <c r="XL641" s="90"/>
      <c r="XM641" s="90"/>
      <c r="XN641" s="90"/>
      <c r="XO641" s="90"/>
      <c r="XP641" s="90"/>
      <c r="XQ641" s="90"/>
      <c r="XR641" s="90"/>
      <c r="XS641" s="90"/>
      <c r="XT641" s="90"/>
      <c r="XU641" s="90"/>
      <c r="XV641" s="90"/>
      <c r="XW641" s="90"/>
      <c r="XX641" s="90"/>
      <c r="XY641" s="90"/>
      <c r="XZ641" s="90"/>
      <c r="YA641" s="90"/>
      <c r="YB641" s="90"/>
      <c r="YC641" s="90"/>
      <c r="YD641" s="90"/>
      <c r="YE641" s="90"/>
      <c r="YF641" s="90"/>
      <c r="YG641" s="90"/>
      <c r="YH641" s="90"/>
      <c r="YI641" s="90"/>
      <c r="YJ641" s="90"/>
      <c r="YK641" s="90"/>
      <c r="YL641" s="90"/>
      <c r="YM641" s="90"/>
      <c r="YN641" s="90"/>
      <c r="YO641" s="90"/>
      <c r="YP641" s="90"/>
      <c r="YQ641" s="90"/>
      <c r="YR641" s="90"/>
      <c r="YS641" s="90"/>
      <c r="YT641" s="90"/>
      <c r="YU641" s="90"/>
      <c r="YV641" s="90"/>
      <c r="YW641" s="90"/>
      <c r="YX641" s="90"/>
      <c r="YY641" s="90"/>
      <c r="YZ641" s="90"/>
      <c r="ZA641" s="90"/>
      <c r="ZB641" s="90"/>
      <c r="ZC641" s="90"/>
      <c r="ZD641" s="90"/>
      <c r="ZE641" s="90"/>
      <c r="ZF641" s="90"/>
      <c r="ZG641" s="90"/>
      <c r="ZH641" s="90"/>
      <c r="ZI641" s="90"/>
      <c r="ZJ641" s="90"/>
      <c r="ZK641" s="90"/>
      <c r="ZL641" s="90"/>
      <c r="ZM641" s="90"/>
      <c r="ZN641" s="90"/>
      <c r="ZO641" s="90"/>
      <c r="ZP641" s="90"/>
      <c r="ZQ641" s="90"/>
      <c r="ZR641" s="90"/>
      <c r="ZS641" s="90"/>
      <c r="ZT641" s="90"/>
      <c r="ZU641" s="90"/>
      <c r="ZV641" s="90"/>
      <c r="ZW641" s="90"/>
      <c r="ZX641" s="90"/>
      <c r="ZY641" s="90"/>
      <c r="ZZ641" s="90"/>
      <c r="AAA641" s="90"/>
      <c r="AAB641" s="90"/>
      <c r="AAC641" s="90"/>
      <c r="AAD641" s="90"/>
      <c r="AAE641" s="90"/>
      <c r="AAF641" s="90"/>
      <c r="AAG641" s="90"/>
      <c r="AAH641" s="90"/>
      <c r="AAI641" s="90"/>
      <c r="AAJ641" s="90"/>
      <c r="AAK641" s="90"/>
      <c r="AAL641" s="90"/>
      <c r="AAM641" s="90"/>
      <c r="AAN641" s="90"/>
      <c r="AAO641" s="90"/>
      <c r="AAP641" s="90"/>
      <c r="AAQ641" s="90"/>
      <c r="AAR641" s="90"/>
      <c r="AAS641" s="90"/>
      <c r="AAT641" s="90"/>
      <c r="AAU641" s="90"/>
      <c r="AAV641" s="90"/>
      <c r="AAW641" s="90"/>
      <c r="AAX641" s="90"/>
      <c r="AAY641" s="90"/>
      <c r="AAZ641" s="90"/>
      <c r="ABA641" s="90"/>
      <c r="ABB641" s="90"/>
      <c r="ABC641" s="90"/>
      <c r="ABD641" s="90"/>
      <c r="ABE641" s="90"/>
      <c r="ABF641" s="90"/>
      <c r="ABG641" s="90"/>
      <c r="ABH641" s="90"/>
      <c r="ABI641" s="90"/>
      <c r="ABJ641" s="90"/>
      <c r="ABK641" s="90"/>
      <c r="ABL641" s="90"/>
      <c r="ABM641" s="90"/>
      <c r="ABN641" s="90"/>
      <c r="ABO641" s="90"/>
      <c r="ABP641" s="90"/>
      <c r="ABQ641" s="90"/>
      <c r="ABR641" s="90"/>
      <c r="ABS641" s="90"/>
      <c r="ABT641" s="90"/>
      <c r="ABU641" s="90"/>
      <c r="ABV641" s="90"/>
      <c r="ABW641" s="90"/>
      <c r="ABX641" s="90"/>
      <c r="ABY641" s="90"/>
      <c r="ABZ641" s="90"/>
      <c r="ACA641" s="90"/>
      <c r="ACB641" s="90"/>
      <c r="ACC641" s="90"/>
      <c r="ACD641" s="90"/>
      <c r="ACE641" s="90"/>
      <c r="ACF641" s="90"/>
      <c r="ACG641" s="90"/>
      <c r="ACH641" s="90"/>
      <c r="ACI641" s="90"/>
      <c r="ACJ641" s="90"/>
      <c r="ACK641" s="90"/>
      <c r="ACL641" s="90"/>
      <c r="ACM641" s="90"/>
      <c r="ACN641" s="90"/>
      <c r="ACO641" s="90"/>
      <c r="ACP641" s="90"/>
      <c r="ACQ641" s="90"/>
      <c r="ACR641" s="90"/>
      <c r="ACS641" s="90"/>
      <c r="ACT641" s="90"/>
      <c r="ACU641" s="90"/>
      <c r="ACV641" s="90"/>
      <c r="ACW641" s="90"/>
      <c r="ACX641" s="90"/>
      <c r="ACY641" s="90"/>
      <c r="ACZ641" s="90"/>
      <c r="ADA641" s="90"/>
      <c r="ADB641" s="90"/>
      <c r="ADC641" s="90"/>
      <c r="ADD641" s="90"/>
      <c r="ADE641" s="90"/>
      <c r="ADF641" s="90"/>
      <c r="ADG641" s="90"/>
      <c r="ADH641" s="90"/>
      <c r="ADI641" s="90"/>
      <c r="ADJ641" s="90"/>
      <c r="ADK641" s="90"/>
      <c r="ADL641" s="90"/>
      <c r="ADM641" s="90"/>
      <c r="ADN641" s="90"/>
      <c r="ADO641" s="90"/>
      <c r="ADP641" s="90"/>
      <c r="ADQ641" s="90"/>
      <c r="ADR641" s="90"/>
      <c r="ADS641" s="90"/>
      <c r="ADT641" s="90"/>
      <c r="ADU641" s="90"/>
      <c r="ADV641" s="90"/>
      <c r="ADW641" s="90"/>
      <c r="ADX641" s="90"/>
      <c r="ADY641" s="90"/>
      <c r="ADZ641" s="90"/>
      <c r="AEA641" s="90"/>
      <c r="AEB641" s="90"/>
      <c r="AEC641" s="90"/>
      <c r="AED641" s="90"/>
      <c r="AEE641" s="90"/>
      <c r="AEF641" s="90"/>
      <c r="AEG641" s="90"/>
      <c r="AEH641" s="90"/>
      <c r="AEI641" s="90"/>
      <c r="AEJ641" s="90"/>
      <c r="AEK641" s="90"/>
      <c r="AEL641" s="90"/>
      <c r="AEM641" s="90"/>
      <c r="AEN641" s="90"/>
      <c r="AEO641" s="90"/>
      <c r="AEP641" s="90"/>
      <c r="AEQ641" s="90"/>
      <c r="AER641" s="90"/>
      <c r="AES641" s="90"/>
      <c r="AET641" s="90"/>
      <c r="AEU641" s="90"/>
      <c r="AEV641" s="90"/>
      <c r="AEW641" s="90"/>
      <c r="AEX641" s="90"/>
      <c r="AEY641" s="90"/>
      <c r="AEZ641" s="90"/>
      <c r="AFA641" s="90"/>
      <c r="AFB641" s="90"/>
      <c r="AFC641" s="90"/>
      <c r="AFD641" s="90"/>
      <c r="AFE641" s="90"/>
      <c r="AFF641" s="90"/>
      <c r="AFG641" s="90"/>
      <c r="AFH641" s="90"/>
      <c r="AFI641" s="90"/>
      <c r="AFJ641" s="90"/>
      <c r="AFK641" s="90"/>
      <c r="AFL641" s="90"/>
      <c r="AFM641" s="90"/>
      <c r="AFN641" s="90"/>
      <c r="AFO641" s="90"/>
      <c r="AFP641" s="90"/>
      <c r="AFQ641" s="90"/>
      <c r="AFR641" s="90"/>
      <c r="AFS641" s="90"/>
      <c r="AFT641" s="90"/>
      <c r="AFU641" s="90"/>
      <c r="AFV641" s="90"/>
      <c r="AFW641" s="90"/>
      <c r="AFX641" s="90"/>
      <c r="AFY641" s="90"/>
      <c r="AFZ641" s="90"/>
      <c r="AGA641" s="90"/>
      <c r="AGB641" s="90"/>
      <c r="AGC641" s="90"/>
      <c r="AGD641" s="90"/>
      <c r="AGE641" s="90"/>
      <c r="AGF641" s="90"/>
      <c r="AGG641" s="90"/>
      <c r="AGH641" s="90"/>
      <c r="AGI641" s="90"/>
      <c r="AGJ641" s="90"/>
      <c r="AGK641" s="90"/>
      <c r="AGL641" s="90"/>
      <c r="AGM641" s="90"/>
      <c r="AGN641" s="90"/>
      <c r="AGO641" s="90"/>
      <c r="AGP641" s="90"/>
      <c r="AGQ641" s="90"/>
      <c r="AGR641" s="90"/>
      <c r="AGS641" s="90"/>
      <c r="AGT641" s="90"/>
      <c r="AGU641" s="90"/>
      <c r="AGV641" s="90"/>
      <c r="AGW641" s="90"/>
      <c r="AGX641" s="90"/>
      <c r="AGY641" s="90"/>
      <c r="AGZ641" s="90"/>
      <c r="AHA641" s="90"/>
      <c r="AHB641" s="90"/>
      <c r="AHC641" s="90"/>
      <c r="AHD641" s="90"/>
      <c r="AHE641" s="90"/>
      <c r="AHF641" s="90"/>
      <c r="AHG641" s="90"/>
      <c r="AHH641" s="90"/>
      <c r="AHI641" s="90"/>
      <c r="AHJ641" s="90"/>
      <c r="AHK641" s="90"/>
      <c r="AHL641" s="90"/>
      <c r="AHM641" s="90"/>
      <c r="AHN641" s="90"/>
      <c r="AHO641" s="90"/>
      <c r="AHP641" s="90"/>
      <c r="AHQ641" s="90"/>
      <c r="AHR641" s="90"/>
      <c r="AHS641" s="90"/>
      <c r="AHT641" s="90"/>
      <c r="AHU641" s="90"/>
      <c r="AHV641" s="90"/>
      <c r="AHW641" s="90"/>
      <c r="AHX641" s="90"/>
      <c r="AHY641" s="90"/>
      <c r="AHZ641" s="90"/>
      <c r="AIA641" s="90"/>
      <c r="AIB641" s="90"/>
      <c r="AIC641" s="90"/>
      <c r="AID641" s="90"/>
      <c r="AIE641" s="90"/>
      <c r="AIF641" s="90"/>
      <c r="AIG641" s="90"/>
      <c r="AIH641" s="90"/>
      <c r="AII641" s="90"/>
      <c r="AIJ641" s="90"/>
      <c r="AIK641" s="90"/>
      <c r="AIL641" s="90"/>
      <c r="AIM641" s="90"/>
      <c r="AIN641" s="90"/>
      <c r="AIO641" s="90"/>
      <c r="AIP641" s="90"/>
      <c r="AIQ641" s="90"/>
      <c r="AIR641" s="90"/>
      <c r="AIS641" s="90"/>
      <c r="AIT641" s="90"/>
      <c r="AIU641" s="90"/>
      <c r="AIV641" s="90"/>
      <c r="AIW641" s="90"/>
      <c r="AIX641" s="90"/>
      <c r="AIY641" s="90"/>
      <c r="AIZ641" s="90"/>
      <c r="AJA641" s="90"/>
      <c r="AJB641" s="90"/>
      <c r="AJC641" s="90"/>
      <c r="AJD641" s="90"/>
      <c r="AJE641" s="90"/>
      <c r="AJF641" s="90"/>
      <c r="AJG641" s="90"/>
      <c r="AJH641" s="90"/>
      <c r="AJI641" s="90"/>
      <c r="AJJ641" s="90"/>
      <c r="AJK641" s="90"/>
      <c r="AJL641" s="90"/>
      <c r="AJM641" s="90"/>
      <c r="AJN641" s="90"/>
      <c r="AJO641" s="90"/>
      <c r="AJP641" s="90"/>
      <c r="AJQ641" s="90"/>
      <c r="AJR641" s="90"/>
      <c r="AJS641" s="90"/>
      <c r="AJT641" s="90"/>
      <c r="AJU641" s="90"/>
      <c r="AJV641" s="90"/>
      <c r="AJW641" s="90"/>
      <c r="AJX641" s="90"/>
      <c r="AJY641" s="90"/>
      <c r="AJZ641" s="90"/>
      <c r="AKA641" s="90"/>
      <c r="AKB641" s="90"/>
      <c r="AKC641" s="90"/>
      <c r="AKD641" s="90"/>
      <c r="AKE641" s="90"/>
      <c r="AKF641" s="90"/>
      <c r="AKG641" s="90"/>
      <c r="AKH641" s="90"/>
      <c r="AKI641" s="90"/>
      <c r="AKJ641" s="90"/>
      <c r="AKK641" s="90"/>
      <c r="AKL641" s="90"/>
      <c r="AKM641" s="90"/>
      <c r="AKN641" s="90"/>
      <c r="AKO641" s="90"/>
      <c r="AKP641" s="90"/>
      <c r="AKQ641" s="90"/>
      <c r="AKR641" s="90"/>
      <c r="AKS641" s="90"/>
      <c r="AKT641" s="90"/>
      <c r="AKU641" s="90"/>
      <c r="AKV641" s="90"/>
      <c r="AKW641" s="90"/>
      <c r="AKX641" s="90"/>
      <c r="AKY641" s="90"/>
      <c r="AKZ641" s="90"/>
      <c r="ALA641" s="90"/>
      <c r="ALB641" s="90"/>
      <c r="ALC641" s="90"/>
      <c r="ALD641" s="90"/>
      <c r="ALE641" s="90"/>
      <c r="ALF641" s="90"/>
      <c r="ALG641" s="90"/>
      <c r="ALH641" s="90"/>
      <c r="ALI641" s="90"/>
      <c r="ALJ641" s="90"/>
      <c r="ALK641" s="90"/>
      <c r="ALL641" s="90"/>
      <c r="ALM641" s="90"/>
      <c r="ALN641" s="90"/>
      <c r="ALO641" s="90"/>
      <c r="ALP641" s="90"/>
      <c r="ALQ641" s="90"/>
      <c r="ALR641" s="90"/>
      <c r="ALS641" s="90"/>
      <c r="ALT641" s="90"/>
      <c r="ALU641" s="90"/>
      <c r="ALV641" s="90"/>
      <c r="ALW641" s="90"/>
      <c r="ALX641" s="90"/>
      <c r="ALY641" s="90"/>
      <c r="ALZ641" s="90"/>
      <c r="AMA641" s="90"/>
      <c r="AMB641" s="90"/>
      <c r="AMC641" s="90"/>
      <c r="AMD641" s="90"/>
      <c r="AME641" s="90"/>
      <c r="AMF641" s="90"/>
      <c r="AMG641" s="90"/>
      <c r="AMH641" s="90"/>
    </row>
    <row r="642" spans="1:1022" ht="74.099999999999994" customHeight="1" x14ac:dyDescent="0.3">
      <c r="A642" s="430">
        <v>170</v>
      </c>
      <c r="B642" s="433" t="s">
        <v>712</v>
      </c>
      <c r="C642" s="367"/>
      <c r="D642" s="433" t="s">
        <v>81</v>
      </c>
      <c r="E642" s="433" t="s">
        <v>1932</v>
      </c>
      <c r="F642" s="427"/>
      <c r="G642" s="530"/>
      <c r="H642" s="368"/>
      <c r="I642" s="425"/>
      <c r="J642" s="136" t="s">
        <v>735</v>
      </c>
      <c r="K642" s="137" t="s">
        <v>2681</v>
      </c>
      <c r="L642" s="425"/>
      <c r="M642" s="425"/>
      <c r="N642" s="426"/>
      <c r="O642" s="369"/>
      <c r="P642" s="391"/>
      <c r="Q642" s="385"/>
      <c r="R642" s="393"/>
      <c r="S642" s="394"/>
      <c r="T642" s="385"/>
      <c r="U642" s="386"/>
      <c r="V642" s="136" t="s">
        <v>112</v>
      </c>
      <c r="W642" s="116" t="s">
        <v>1947</v>
      </c>
      <c r="X642" s="117" t="s">
        <v>2699</v>
      </c>
      <c r="Y642" s="118" t="s">
        <v>2683</v>
      </c>
      <c r="Z642" s="119" t="s">
        <v>95</v>
      </c>
      <c r="AA642" s="120" t="str">
        <f t="shared" si="859"/>
        <v>Probabilidad</v>
      </c>
      <c r="AB642" s="121" t="s">
        <v>727</v>
      </c>
      <c r="AC642" s="121" t="s">
        <v>728</v>
      </c>
      <c r="AD642" s="122" t="str">
        <f t="shared" si="857"/>
        <v>40%</v>
      </c>
      <c r="AE642" s="121" t="s">
        <v>729</v>
      </c>
      <c r="AF642" s="121" t="s">
        <v>730</v>
      </c>
      <c r="AG642" s="121" t="s">
        <v>731</v>
      </c>
      <c r="AH642" s="123">
        <f>IFERROR(IF(AND(AA641="Probabilidad",AA642="Probabilidad"),(AI641-(+AI641*AD642)),IF(AND(AA642="Probabilidad",AA641="Impacto"),(AI641-(+AI641*AD642)),IF(AA642="Impacto",AI641,""))),"")</f>
        <v>7.1999999999999995E-2</v>
      </c>
      <c r="AI642" s="122">
        <f t="shared" si="858"/>
        <v>7.1999999999999995E-2</v>
      </c>
      <c r="AJ642" s="387"/>
      <c r="AK642" s="388"/>
      <c r="AL642" s="124">
        <f t="shared" ref="AL642:AL705" si="885">IFERROR(IF(AND(AA641="Impacto",AA642="Impacto"),(AL641-(+AL641*AD642)),IF(AND(AA642="Impacto",AA641="Probabilidad"),(AL641-(+AL641*AD642)),IF(AA642="Probabilidad",AL641,""))),"")</f>
        <v>0.6</v>
      </c>
      <c r="AM642" s="389"/>
      <c r="AN642" s="388"/>
      <c r="AO642" s="384"/>
      <c r="AP642" s="367"/>
      <c r="AQ642" s="120" t="s">
        <v>118</v>
      </c>
      <c r="AR642" s="119" t="s">
        <v>2658</v>
      </c>
      <c r="AS642" s="119" t="s">
        <v>95</v>
      </c>
      <c r="AT642" s="126" t="s">
        <v>2700</v>
      </c>
      <c r="AU642" s="127" t="s">
        <v>733</v>
      </c>
      <c r="AV642" s="371"/>
      <c r="AW642" s="142" t="s">
        <v>112</v>
      </c>
      <c r="AX642" s="253" t="s">
        <v>2866</v>
      </c>
      <c r="AY642" s="271" t="s">
        <v>3121</v>
      </c>
      <c r="AZ642" s="271" t="s">
        <v>3122</v>
      </c>
      <c r="BA642" s="143" t="s">
        <v>118</v>
      </c>
      <c r="BB642" s="253" t="s">
        <v>2866</v>
      </c>
      <c r="BC642" s="271" t="s">
        <v>3226</v>
      </c>
      <c r="BD642" s="271" t="s">
        <v>3227</v>
      </c>
      <c r="BE642" s="373"/>
      <c r="BF642" s="526"/>
      <c r="BG642" s="526"/>
      <c r="BH642" s="131"/>
    </row>
    <row r="643" spans="1:1022" ht="66" customHeight="1" x14ac:dyDescent="0.3">
      <c r="A643" s="430">
        <v>170</v>
      </c>
      <c r="B643" s="433" t="s">
        <v>712</v>
      </c>
      <c r="C643" s="367"/>
      <c r="D643" s="433" t="s">
        <v>81</v>
      </c>
      <c r="E643" s="433" t="s">
        <v>1932</v>
      </c>
      <c r="F643" s="427"/>
      <c r="G643" s="530"/>
      <c r="H643" s="368"/>
      <c r="I643" s="425"/>
      <c r="J643" s="136" t="s">
        <v>741</v>
      </c>
      <c r="K643" s="137" t="s">
        <v>2684</v>
      </c>
      <c r="L643" s="425"/>
      <c r="M643" s="425"/>
      <c r="N643" s="426"/>
      <c r="O643" s="369"/>
      <c r="P643" s="391"/>
      <c r="Q643" s="385"/>
      <c r="R643" s="393"/>
      <c r="S643" s="394"/>
      <c r="T643" s="385"/>
      <c r="U643" s="386"/>
      <c r="V643" s="136" t="s">
        <v>124</v>
      </c>
      <c r="W643" s="116" t="s">
        <v>2685</v>
      </c>
      <c r="X643" s="117" t="s">
        <v>2686</v>
      </c>
      <c r="Y643" s="118" t="s">
        <v>2687</v>
      </c>
      <c r="Z643" s="119" t="s">
        <v>95</v>
      </c>
      <c r="AA643" s="120" t="str">
        <f t="shared" si="859"/>
        <v>Probabilidad</v>
      </c>
      <c r="AB643" s="121" t="s">
        <v>727</v>
      </c>
      <c r="AC643" s="121" t="s">
        <v>728</v>
      </c>
      <c r="AD643" s="122" t="str">
        <f t="shared" si="857"/>
        <v>40%</v>
      </c>
      <c r="AE643" s="121" t="s">
        <v>729</v>
      </c>
      <c r="AF643" s="121" t="s">
        <v>730</v>
      </c>
      <c r="AG643" s="121" t="s">
        <v>731</v>
      </c>
      <c r="AH643" s="123">
        <f t="shared" ref="AH643:AH647" si="886">IFERROR(IF(AND(AA642="Probabilidad",AA643="Probabilidad"),(AI642-(+AI642*AD643)),IF(AND(AA643="Probabilidad",AA642="Impacto"),(AI642-(+AI642*AD643)),IF(AA643="Impacto",AI642,""))),"")</f>
        <v>4.3199999999999995E-2</v>
      </c>
      <c r="AI643" s="122">
        <f t="shared" si="858"/>
        <v>4.3199999999999995E-2</v>
      </c>
      <c r="AJ643" s="387"/>
      <c r="AK643" s="388"/>
      <c r="AL643" s="124">
        <f t="shared" si="885"/>
        <v>0.6</v>
      </c>
      <c r="AM643" s="389"/>
      <c r="AN643" s="388"/>
      <c r="AO643" s="384"/>
      <c r="AP643" s="367"/>
      <c r="AQ643" s="120" t="s">
        <v>128</v>
      </c>
      <c r="AR643" s="119" t="s">
        <v>2701</v>
      </c>
      <c r="AS643" s="119" t="s">
        <v>95</v>
      </c>
      <c r="AT643" s="126" t="s">
        <v>2702</v>
      </c>
      <c r="AU643" s="127" t="s">
        <v>733</v>
      </c>
      <c r="AV643" s="371"/>
      <c r="AW643" s="142" t="s">
        <v>124</v>
      </c>
      <c r="AX643" s="253" t="s">
        <v>2866</v>
      </c>
      <c r="AY643" s="271" t="s">
        <v>3123</v>
      </c>
      <c r="AZ643" s="271" t="s">
        <v>3124</v>
      </c>
      <c r="BA643" s="143" t="s">
        <v>128</v>
      </c>
      <c r="BB643" s="253" t="s">
        <v>2866</v>
      </c>
      <c r="BC643" s="271" t="s">
        <v>3228</v>
      </c>
      <c r="BD643" s="271" t="s">
        <v>3229</v>
      </c>
      <c r="BE643" s="373"/>
      <c r="BF643" s="526"/>
      <c r="BG643" s="526"/>
      <c r="BH643" s="131"/>
    </row>
    <row r="644" spans="1:1022" ht="99" customHeight="1" x14ac:dyDescent="0.3">
      <c r="A644" s="430">
        <v>170</v>
      </c>
      <c r="B644" s="433" t="s">
        <v>712</v>
      </c>
      <c r="C644" s="367"/>
      <c r="D644" s="433" t="s">
        <v>81</v>
      </c>
      <c r="E644" s="433" t="s">
        <v>1932</v>
      </c>
      <c r="F644" s="427"/>
      <c r="G644" s="530"/>
      <c r="H644" s="368"/>
      <c r="I644" s="425"/>
      <c r="J644" s="136" t="s">
        <v>749</v>
      </c>
      <c r="K644" s="137" t="s">
        <v>2688</v>
      </c>
      <c r="L644" s="425"/>
      <c r="M644" s="425"/>
      <c r="N644" s="426"/>
      <c r="O644" s="369"/>
      <c r="P644" s="391"/>
      <c r="Q644" s="385"/>
      <c r="R644" s="393"/>
      <c r="S644" s="394"/>
      <c r="T644" s="385"/>
      <c r="U644" s="386"/>
      <c r="V644" s="136" t="s">
        <v>131</v>
      </c>
      <c r="W644" s="116" t="s">
        <v>2689</v>
      </c>
      <c r="X644" s="117" t="s">
        <v>2703</v>
      </c>
      <c r="Y644" s="118" t="s">
        <v>2691</v>
      </c>
      <c r="Z644" s="119" t="s">
        <v>95</v>
      </c>
      <c r="AA644" s="120" t="str">
        <f t="shared" si="859"/>
        <v>Probabilidad</v>
      </c>
      <c r="AB644" s="121" t="s">
        <v>727</v>
      </c>
      <c r="AC644" s="121" t="s">
        <v>728</v>
      </c>
      <c r="AD644" s="122" t="str">
        <f t="shared" si="857"/>
        <v>40%</v>
      </c>
      <c r="AE644" s="121" t="s">
        <v>729</v>
      </c>
      <c r="AF644" s="121" t="s">
        <v>730</v>
      </c>
      <c r="AG644" s="121" t="s">
        <v>731</v>
      </c>
      <c r="AH644" s="123">
        <f t="shared" si="886"/>
        <v>2.5919999999999995E-2</v>
      </c>
      <c r="AI644" s="122">
        <f t="shared" si="858"/>
        <v>2.5919999999999995E-2</v>
      </c>
      <c r="AJ644" s="387"/>
      <c r="AK644" s="388"/>
      <c r="AL644" s="124">
        <f t="shared" si="885"/>
        <v>0.6</v>
      </c>
      <c r="AM644" s="389"/>
      <c r="AN644" s="388"/>
      <c r="AO644" s="384"/>
      <c r="AP644" s="367"/>
      <c r="AQ644" s="120" t="s">
        <v>136</v>
      </c>
      <c r="AR644" s="119" t="s">
        <v>2658</v>
      </c>
      <c r="AS644" s="119" t="s">
        <v>95</v>
      </c>
      <c r="AT644" s="126" t="s">
        <v>2659</v>
      </c>
      <c r="AU644" s="127" t="s">
        <v>733</v>
      </c>
      <c r="AV644" s="371"/>
      <c r="AW644" s="142" t="s">
        <v>131</v>
      </c>
      <c r="AX644" s="253" t="s">
        <v>2866</v>
      </c>
      <c r="AY644" s="271" t="s">
        <v>3125</v>
      </c>
      <c r="AZ644" s="271" t="s">
        <v>3126</v>
      </c>
      <c r="BA644" s="143" t="s">
        <v>136</v>
      </c>
      <c r="BB644" s="253" t="s">
        <v>2866</v>
      </c>
      <c r="BC644" s="271" t="s">
        <v>3230</v>
      </c>
      <c r="BD644" s="271" t="s">
        <v>3231</v>
      </c>
      <c r="BE644" s="373"/>
      <c r="BF644" s="526"/>
      <c r="BG644" s="526"/>
      <c r="BH644" s="131"/>
    </row>
    <row r="645" spans="1:1022" ht="18.95" customHeight="1" x14ac:dyDescent="0.3">
      <c r="A645" s="430">
        <v>170</v>
      </c>
      <c r="B645" s="433" t="s">
        <v>712</v>
      </c>
      <c r="C645" s="367"/>
      <c r="D645" s="433" t="s">
        <v>81</v>
      </c>
      <c r="E645" s="433" t="s">
        <v>1932</v>
      </c>
      <c r="F645" s="427"/>
      <c r="G645" s="530"/>
      <c r="H645" s="368"/>
      <c r="I645" s="425"/>
      <c r="J645" s="136" t="s">
        <v>756</v>
      </c>
      <c r="K645" s="137"/>
      <c r="L645" s="425"/>
      <c r="M645" s="425"/>
      <c r="N645" s="426"/>
      <c r="O645" s="369"/>
      <c r="P645" s="391"/>
      <c r="Q645" s="385"/>
      <c r="R645" s="393"/>
      <c r="S645" s="394"/>
      <c r="T645" s="385"/>
      <c r="U645" s="386"/>
      <c r="V645" s="136" t="s">
        <v>139</v>
      </c>
      <c r="W645" s="116"/>
      <c r="X645" s="117"/>
      <c r="Y645" s="118"/>
      <c r="Z645" s="116"/>
      <c r="AA645" s="120" t="str">
        <f t="shared" si="859"/>
        <v/>
      </c>
      <c r="AB645" s="121"/>
      <c r="AC645" s="121"/>
      <c r="AD645" s="122" t="str">
        <f t="shared" si="857"/>
        <v/>
      </c>
      <c r="AE645" s="121"/>
      <c r="AF645" s="121"/>
      <c r="AG645" s="121"/>
      <c r="AH645" s="123" t="str">
        <f t="shared" si="886"/>
        <v/>
      </c>
      <c r="AI645" s="122" t="str">
        <f t="shared" si="858"/>
        <v/>
      </c>
      <c r="AJ645" s="387"/>
      <c r="AK645" s="388"/>
      <c r="AL645" s="124" t="str">
        <f t="shared" si="885"/>
        <v/>
      </c>
      <c r="AM645" s="389"/>
      <c r="AN645" s="388"/>
      <c r="AO645" s="384"/>
      <c r="AP645" s="367"/>
      <c r="AQ645" s="120" t="s">
        <v>145</v>
      </c>
      <c r="AR645" s="119"/>
      <c r="AS645" s="119"/>
      <c r="AT645" s="126"/>
      <c r="AU645" s="119"/>
      <c r="AV645" s="371"/>
      <c r="AW645" s="142" t="s">
        <v>139</v>
      </c>
      <c r="AX645" s="128"/>
      <c r="AY645" s="129"/>
      <c r="AZ645" s="130"/>
      <c r="BA645" s="143" t="s">
        <v>145</v>
      </c>
      <c r="BB645" s="128"/>
      <c r="BC645" s="128"/>
      <c r="BD645" s="128"/>
      <c r="BE645" s="373"/>
      <c r="BF645" s="526"/>
      <c r="BG645" s="526"/>
      <c r="BH645" s="131"/>
    </row>
    <row r="646" spans="1:1022" ht="18.95" customHeight="1" x14ac:dyDescent="0.3">
      <c r="A646" s="430">
        <v>170</v>
      </c>
      <c r="B646" s="433" t="s">
        <v>712</v>
      </c>
      <c r="C646" s="367"/>
      <c r="D646" s="433" t="s">
        <v>81</v>
      </c>
      <c r="E646" s="433" t="s">
        <v>1932</v>
      </c>
      <c r="F646" s="427"/>
      <c r="G646" s="530"/>
      <c r="H646" s="368"/>
      <c r="I646" s="425"/>
      <c r="J646" s="136" t="s">
        <v>757</v>
      </c>
      <c r="K646" s="137"/>
      <c r="L646" s="425"/>
      <c r="M646" s="425"/>
      <c r="N646" s="426"/>
      <c r="O646" s="369"/>
      <c r="P646" s="391"/>
      <c r="Q646" s="385"/>
      <c r="R646" s="393"/>
      <c r="S646" s="394"/>
      <c r="T646" s="385"/>
      <c r="U646" s="386"/>
      <c r="V646" s="136" t="s">
        <v>150</v>
      </c>
      <c r="W646" s="116"/>
      <c r="X646" s="117"/>
      <c r="Y646" s="118"/>
      <c r="Z646" s="116"/>
      <c r="AA646" s="120" t="str">
        <f t="shared" si="859"/>
        <v/>
      </c>
      <c r="AB646" s="121"/>
      <c r="AC646" s="121"/>
      <c r="AD646" s="122" t="str">
        <f t="shared" si="857"/>
        <v/>
      </c>
      <c r="AE646" s="121"/>
      <c r="AF646" s="121"/>
      <c r="AG646" s="121"/>
      <c r="AH646" s="123" t="str">
        <f t="shared" si="886"/>
        <v/>
      </c>
      <c r="AI646" s="122" t="str">
        <f t="shared" si="858"/>
        <v/>
      </c>
      <c r="AJ646" s="387"/>
      <c r="AK646" s="388"/>
      <c r="AL646" s="124" t="str">
        <f t="shared" si="885"/>
        <v/>
      </c>
      <c r="AM646" s="389"/>
      <c r="AN646" s="388"/>
      <c r="AO646" s="384"/>
      <c r="AP646" s="367"/>
      <c r="AQ646" s="120" t="s">
        <v>155</v>
      </c>
      <c r="AR646" s="119"/>
      <c r="AS646" s="119"/>
      <c r="AT646" s="126"/>
      <c r="AU646" s="119"/>
      <c r="AV646" s="371"/>
      <c r="AW646" s="142" t="s">
        <v>150</v>
      </c>
      <c r="AX646" s="128"/>
      <c r="AY646" s="129"/>
      <c r="AZ646" s="130"/>
      <c r="BA646" s="143" t="s">
        <v>155</v>
      </c>
      <c r="BB646" s="128"/>
      <c r="BC646" s="128"/>
      <c r="BD646" s="128"/>
      <c r="BE646" s="373"/>
      <c r="BF646" s="526"/>
      <c r="BG646" s="526"/>
      <c r="BH646" s="131"/>
    </row>
    <row r="647" spans="1:1022" ht="23.1" customHeight="1" x14ac:dyDescent="0.3">
      <c r="A647" s="431">
        <v>170</v>
      </c>
      <c r="B647" s="434" t="s">
        <v>712</v>
      </c>
      <c r="C647" s="367"/>
      <c r="D647" s="434" t="s">
        <v>81</v>
      </c>
      <c r="E647" s="434" t="s">
        <v>1932</v>
      </c>
      <c r="F647" s="427"/>
      <c r="G647" s="530"/>
      <c r="H647" s="368"/>
      <c r="I647" s="425"/>
      <c r="J647" s="136" t="s">
        <v>758</v>
      </c>
      <c r="K647" s="137"/>
      <c r="L647" s="425"/>
      <c r="M647" s="425"/>
      <c r="N647" s="426"/>
      <c r="O647" s="369"/>
      <c r="P647" s="392"/>
      <c r="Q647" s="385"/>
      <c r="R647" s="393"/>
      <c r="S647" s="394"/>
      <c r="T647" s="385"/>
      <c r="U647" s="386"/>
      <c r="V647" s="136" t="s">
        <v>161</v>
      </c>
      <c r="W647" s="116"/>
      <c r="X647" s="117"/>
      <c r="Y647" s="118"/>
      <c r="Z647" s="116"/>
      <c r="AA647" s="120" t="str">
        <f t="shared" si="859"/>
        <v/>
      </c>
      <c r="AB647" s="121"/>
      <c r="AC647" s="121"/>
      <c r="AD647" s="122" t="str">
        <f t="shared" si="857"/>
        <v/>
      </c>
      <c r="AE647" s="121"/>
      <c r="AF647" s="121"/>
      <c r="AG647" s="121"/>
      <c r="AH647" s="123" t="str">
        <f t="shared" si="886"/>
        <v/>
      </c>
      <c r="AI647" s="122" t="str">
        <f t="shared" si="858"/>
        <v/>
      </c>
      <c r="AJ647" s="387"/>
      <c r="AK647" s="388"/>
      <c r="AL647" s="124" t="str">
        <f t="shared" si="885"/>
        <v/>
      </c>
      <c r="AM647" s="389"/>
      <c r="AN647" s="388"/>
      <c r="AO647" s="384"/>
      <c r="AP647" s="367"/>
      <c r="AQ647" s="120" t="s">
        <v>162</v>
      </c>
      <c r="AR647" s="119"/>
      <c r="AS647" s="119"/>
      <c r="AT647" s="126"/>
      <c r="AU647" s="119"/>
      <c r="AV647" s="372"/>
      <c r="AW647" s="142" t="s">
        <v>161</v>
      </c>
      <c r="AX647" s="128"/>
      <c r="AY647" s="129"/>
      <c r="AZ647" s="130"/>
      <c r="BA647" s="143" t="s">
        <v>162</v>
      </c>
      <c r="BB647" s="128"/>
      <c r="BC647" s="128"/>
      <c r="BD647" s="128"/>
      <c r="BE647" s="373"/>
      <c r="BF647" s="526"/>
      <c r="BG647" s="526"/>
      <c r="BH647" s="131"/>
    </row>
    <row r="648" spans="1:1022" s="144" customFormat="1" ht="87" customHeight="1" x14ac:dyDescent="0.25">
      <c r="A648" s="517">
        <v>171</v>
      </c>
      <c r="B648" s="432" t="s">
        <v>712</v>
      </c>
      <c r="C648" s="367" t="s">
        <v>1763</v>
      </c>
      <c r="D648" s="432" t="s">
        <v>81</v>
      </c>
      <c r="E648" s="432" t="s">
        <v>2704</v>
      </c>
      <c r="F648" s="427" t="s">
        <v>1933</v>
      </c>
      <c r="G648" s="424" t="s">
        <v>2705</v>
      </c>
      <c r="H648" s="368" t="str">
        <f>IF(B648="Seguridad_Información","Posibilidad de "&amp;C648&amp;"con "&amp;M648&amp;" "&amp;"por"&amp;" "&amp;I648&amp;" "&amp;"debido a"&amp;" "&amp;L648,"Posibilidad de"&amp;" "&amp;M648&amp;" "&amp;"por"&amp;" "&amp;I648&amp;" debido a"&amp;" "&amp;L648)</f>
        <v>Posibilidad de Afectación Económica y Reputacional por otorgamiento inadecuado de los beneficios e incentivos del talento humano debido a falencias en el seguimiento y control en el proceso.</v>
      </c>
      <c r="I648" s="425" t="s">
        <v>2706</v>
      </c>
      <c r="J648" s="136" t="s">
        <v>717</v>
      </c>
      <c r="K648" s="137" t="s">
        <v>2707</v>
      </c>
      <c r="L648" s="425" t="s">
        <v>2708</v>
      </c>
      <c r="M648" s="425" t="s">
        <v>763</v>
      </c>
      <c r="N648" s="426" t="s">
        <v>2709</v>
      </c>
      <c r="O648" s="369" t="s">
        <v>722</v>
      </c>
      <c r="P648" s="390" t="str">
        <f>IF(OR($O648=[3]Tabla_Probabilidad!$D$30,$O648=[3]Tabla_Probabilidad!$D$32,$O648=[3]Tabla_Probabilidad!$J$32),"Muy Baja",IF(OR($O648=[3]Tabla_Probabilidad!$E$30,$O648=[3]Tabla_Probabilidad!$E$32,$O648=[3]Tabla_Probabilidad!$K$32),"Baja",IF(OR($O648=[3]Tabla_Probabilidad!$F$30,$O648=[3]Tabla_Probabilidad!$F$32,$O648=[3]Tabla_Probabilidad!$L$32),"Media",IF(OR($O648=[3]Tabla_Probabilidad!$G$30,$O648=[3]Tabla_Probabilidad!$G$32,$O648=[3]Tabla_Probabilidad!$M$32),"Alta",IF(OR($O648=[3]Tabla_Probabilidad!$H$30,$O648=[3]Tabla_Probabilidad!$H$32,$O648=[3]Tabla_Probabilidad!$N$32),"Muy Alta","")))))</f>
        <v>Media</v>
      </c>
      <c r="Q648" s="385">
        <f t="shared" ref="Q648" si="887">IF(P648="","",IF(P648="Muy Baja",0.2,IF(P648="Baja",0.4,IF(P648="Media",0.6,IF(P648="Alta",0.8,IF(P648="Muy Alta",1,))))))</f>
        <v>0.6</v>
      </c>
      <c r="R648" s="393" t="s">
        <v>723</v>
      </c>
      <c r="S648" s="394" t="str">
        <f>IF(OR($R648=[3]Tabla_Impacto!$D$24,$R648=[3]Tabla_Impacto!$D$27,$R648=[3]Tabla_Impacto!$J$24,$R648=[3]Tabla_Impacto!$P$26,$R648=[3]Tabla_Impacto!$V$26,$R648=[3]Tabla_Impacto!$AB$26),"Leve",IF(OR($R648=[3]Tabla_Impacto!$E$24,$R648=[3]Tabla_Impacto!$E$27,$R648=[3]Tabla_Impacto!$K$24,$R648=[3]Tabla_Impacto!$Q$26,$R648=[3]Tabla_Impacto!$W$26,$R648=[3]Tabla_Impacto!$AC$26),"Menor",IF(OR($R648=[3]Tabla_Impacto!$F$24,$R648=[3]Tabla_Impacto!$F$27,$R648=[3]Tabla_Impacto!$L$24,$R648=[3]Tabla_Impacto!$R$26,$R648=[3]Tabla_Impacto!$X$26,$R648=[3]Tabla_Impacto!$AD$26),"Moderado",IF(OR($R648=[3]Tabla_Impacto!$G$24,$R648=[3]Tabla_Impacto!$G$27,$R648=[3]Tabla_Impacto!$M$24,$R648=[3]Tabla_Impacto!$S$26,$R648=[3]Tabla_Impacto!$Y$26,$R648=[3]Tabla_Impacto!$AE$26),"Mayor",IF(OR($R648=[3]Tabla_Impacto!$H$24,$R648=[3]Tabla_Impacto!$H$27,$R648=[3]Tabla_Impacto!$N$24,$R648=[3]Tabla_Impacto!$T$26,$R648=[3]Tabla_Impacto!$Z$26,$R648=[3]Tabla_Impacto!$AF$26),"Catastrófico","")))))</f>
        <v>Moderado</v>
      </c>
      <c r="T648" s="385">
        <f t="shared" ref="T648" si="888">IF(S648="","",IF(S648="Leve",0.2,IF(S648="Menor",0.4,IF(S648="Moderado",0.6,IF(S648="Mayor",0.8,IF(S648="Catastrófico",1,))))))</f>
        <v>0.6</v>
      </c>
      <c r="U648" s="386" t="str">
        <f t="shared" ref="U648" si="889">IF(OR(AND(P648="Muy Baja",S648="Leve"),AND(P648="Muy Baja",S648="Menor"),AND(P648="Baja",S648="Leve")),"Bajo",IF(OR(AND(P648="Muy baja",S648="Moderado"),AND(P648="Baja",S648="Menor"),AND(P648="Baja",S648="Moderado"),AND(P648="Media",S648="Leve"),AND(P648="Media",S648="Menor"),AND(P648="Media",S648="Moderado"),AND(P648="Alta",S648="Leve"),AND(P648="Alta",S648="Menor")),"Moderado",IF(OR(AND(P648="Muy Baja",S648="Mayor"),AND(P648="Baja",S648="Mayor"),AND(P648="Media",S648="Mayor"),AND(P648="Alta",S648="Moderado"),AND(P648="Alta",S648="Mayor"),AND(P648="Muy Alta",S648="Leve"),AND(P648="Muy Alta",S648="Menor"),AND(P648="Muy Alta",S648="Moderado"),AND(P648="Muy Alta",S648="Mayor")),"Alto",IF(OR(AND(P648="Muy Baja",S648="Catastrófico"),AND(P648="Baja",S648="Catastrófico"),AND(P648="Media",S648="Catastrófico"),AND(P648="Alta",S648="Catastrófico"),AND(P648="Muy Alta",S648="Catastrófico")),"Extremo",""))))</f>
        <v>Moderado</v>
      </c>
      <c r="V648" s="136" t="s">
        <v>91</v>
      </c>
      <c r="W648" s="116" t="s">
        <v>2710</v>
      </c>
      <c r="X648" s="117" t="s">
        <v>2711</v>
      </c>
      <c r="Y648" s="118" t="s">
        <v>2712</v>
      </c>
      <c r="Z648" s="119" t="s">
        <v>95</v>
      </c>
      <c r="AA648" s="120" t="str">
        <f t="shared" si="859"/>
        <v>Probabilidad</v>
      </c>
      <c r="AB648" s="121" t="s">
        <v>740</v>
      </c>
      <c r="AC648" s="121" t="s">
        <v>728</v>
      </c>
      <c r="AD648" s="122" t="str">
        <f t="shared" si="857"/>
        <v>30%</v>
      </c>
      <c r="AE648" s="121" t="s">
        <v>729</v>
      </c>
      <c r="AF648" s="121" t="s">
        <v>730</v>
      </c>
      <c r="AG648" s="121" t="s">
        <v>731</v>
      </c>
      <c r="AH648" s="123">
        <f>IFERROR(IF(AA648="Probabilidad",(Q648-(+Q648*AD648)),IF(AA648="Impacto",Q648,"")),"")</f>
        <v>0.42</v>
      </c>
      <c r="AI648" s="122">
        <f t="shared" si="858"/>
        <v>0.42</v>
      </c>
      <c r="AJ648" s="387" t="str">
        <f t="shared" ref="AJ648" si="890">IFERROR(IF(AK648="","",IF(AK648&lt;=0.2,"Muy Baja",IF(AK648&lt;=0.4,"Baja",IF(AK648&lt;=0.6,"Media",IF(AK648&lt;=0.8,"Alta","Muy Alta"))))),"")</f>
        <v>Muy Baja</v>
      </c>
      <c r="AK648" s="388">
        <f t="shared" ref="AK648" si="891">IFERROR(LOOKUP(MAX(AI648:AI654)+1,(AI648:AI654)),"")</f>
        <v>0.1512</v>
      </c>
      <c r="AL648" s="124">
        <f>IFERROR(IF(AA648="Impacto",(T648-(+T648*AD648)),IF(AA648="Probabilidad",T648,"")),"")</f>
        <v>0.6</v>
      </c>
      <c r="AM648" s="389" t="str">
        <f t="shared" ref="AM648" si="892">IFERROR(IF(AN648="","",IF(AN648&lt;=0.2,"Leve",IF(AN648&lt;=0.4,"Menor",IF(AN648&lt;=0.6,"Moderado",IF(AN648&lt;=0.8,"Mayor","Catastrófico"))))),"")</f>
        <v>Moderado</v>
      </c>
      <c r="AN648" s="388">
        <f t="shared" ref="AN648" si="893">IFERROR(LOOKUP(MAX(AL648:AL654)+1,(AL648:AL654)),"")</f>
        <v>0.6</v>
      </c>
      <c r="AO648" s="384" t="str">
        <f t="shared" ref="AO648" si="894">IFERROR(IF(OR(AND(AJ648="Muy Baja",AM648="Leve"),AND(AJ648="Muy Baja",AM648="Menor"),AND(AJ648="Baja",AM648="Leve")),"Bajo",IF(OR(AND(AJ648="Muy baja",AM648="Moderado"),AND(AJ648="Baja",AM648="Menor"),AND(AJ648="Baja",AM648="Moderado"),AND(AJ648="Media",AM648="Leve"),AND(AJ648="Media",AM648="Menor"),AND(AJ648="Media",AM648="Moderado"),AND(AJ648="Alta",AM648="Leve"),AND(AJ648="Alta",AM648="Menor")),"Moderado",IF(OR(AND(AJ648="Muy Baja",AM648="Mayor"),AND(AJ648="Baja",AM648="Mayor"),AND(AJ648="Media",AM648="Mayor"),AND(AJ648="Alta",AM648="Moderado"),AND(AJ648="Alta",AM648="Mayor"),AND(AJ648="Muy Alta",AM648="Leve"),AND(AJ648="Muy Alta",AM648="Menor"),AND(AJ648="Muy Alta",AM648="Moderado"),AND(AJ648="Muy Alta",AM648="Mayor")),"Alto",IF(OR(AND(AJ648="Muy Baja",AM648="Catastrófico"),AND(AJ648="Baja",AM648="Catastrófico"),AND(AJ648="Media",AM648="Catastrófico"),AND(AJ648="Alta",AM648="Catastrófico"),AND(AJ648="Muy Alta",AM648="Catastrófico")),"Extremo","")))),"")</f>
        <v>Moderado</v>
      </c>
      <c r="AP648" s="367" t="s">
        <v>104</v>
      </c>
      <c r="AQ648" s="120" t="s">
        <v>105</v>
      </c>
      <c r="AR648" s="119" t="s">
        <v>2713</v>
      </c>
      <c r="AS648" s="119" t="s">
        <v>95</v>
      </c>
      <c r="AT648" s="119" t="s">
        <v>2585</v>
      </c>
      <c r="AU648" s="127" t="s">
        <v>733</v>
      </c>
      <c r="AV648" s="370" t="s">
        <v>2714</v>
      </c>
      <c r="AW648" s="142" t="s">
        <v>91</v>
      </c>
      <c r="AX648" s="253" t="s">
        <v>2867</v>
      </c>
      <c r="AY648" s="271" t="s">
        <v>3127</v>
      </c>
      <c r="AZ648" s="271" t="s">
        <v>3128</v>
      </c>
      <c r="BA648" s="143" t="s">
        <v>105</v>
      </c>
      <c r="BB648" s="253" t="s">
        <v>2867</v>
      </c>
      <c r="BC648" s="271" t="s">
        <v>3232</v>
      </c>
      <c r="BD648" s="271" t="s">
        <v>3128</v>
      </c>
      <c r="BE648" s="373" t="s">
        <v>2891</v>
      </c>
      <c r="BF648" s="527" t="s">
        <v>3274</v>
      </c>
      <c r="BG648" s="527" t="s">
        <v>3274</v>
      </c>
      <c r="BH648" s="131"/>
      <c r="BI648" s="90"/>
      <c r="BJ648" s="90"/>
      <c r="BK648" s="90"/>
      <c r="BL648" s="90"/>
      <c r="BM648" s="90"/>
      <c r="BN648" s="90"/>
      <c r="BO648" s="90"/>
      <c r="BP648" s="90"/>
      <c r="BQ648" s="90"/>
      <c r="BR648" s="90"/>
      <c r="BS648" s="90"/>
      <c r="BT648" s="90"/>
      <c r="BU648" s="90"/>
      <c r="BV648" s="90"/>
      <c r="BW648" s="90"/>
      <c r="BX648" s="90"/>
      <c r="BY648" s="90"/>
      <c r="BZ648" s="90"/>
      <c r="CA648" s="90"/>
      <c r="CB648" s="90"/>
      <c r="CC648" s="90"/>
      <c r="CD648" s="90"/>
      <c r="CE648" s="90"/>
      <c r="CF648" s="90"/>
      <c r="CG648" s="90"/>
      <c r="CH648" s="90"/>
      <c r="CI648" s="90"/>
      <c r="CJ648" s="90"/>
      <c r="CK648" s="90"/>
      <c r="CL648" s="90"/>
      <c r="CM648" s="90"/>
      <c r="CN648" s="90"/>
      <c r="CO648" s="90"/>
      <c r="CP648" s="90"/>
      <c r="CQ648" s="90"/>
      <c r="CR648" s="90"/>
      <c r="CS648" s="90"/>
      <c r="CT648" s="90"/>
      <c r="CU648" s="90"/>
      <c r="CV648" s="90"/>
      <c r="CW648" s="90"/>
      <c r="CX648" s="90"/>
      <c r="CY648" s="90"/>
      <c r="CZ648" s="90"/>
      <c r="DA648" s="90"/>
      <c r="DB648" s="90"/>
      <c r="DC648" s="90"/>
      <c r="DD648" s="90"/>
      <c r="DE648" s="90"/>
      <c r="DF648" s="90"/>
      <c r="DG648" s="90"/>
      <c r="DH648" s="90"/>
      <c r="DI648" s="90"/>
      <c r="DJ648" s="90"/>
      <c r="DK648" s="90"/>
      <c r="DL648" s="90"/>
      <c r="DM648" s="90"/>
      <c r="DN648" s="90"/>
      <c r="DO648" s="90"/>
      <c r="DP648" s="90"/>
      <c r="DQ648" s="90"/>
      <c r="DR648" s="90"/>
      <c r="DS648" s="90"/>
      <c r="DT648" s="90"/>
      <c r="DU648" s="90"/>
      <c r="DV648" s="90"/>
      <c r="DW648" s="90"/>
      <c r="DX648" s="90"/>
      <c r="DY648" s="90"/>
      <c r="DZ648" s="90"/>
      <c r="EA648" s="90"/>
      <c r="EB648" s="90"/>
      <c r="EC648" s="90"/>
      <c r="ED648" s="90"/>
      <c r="EE648" s="90"/>
      <c r="EF648" s="90"/>
      <c r="EG648" s="90"/>
      <c r="EH648" s="90"/>
      <c r="EI648" s="90"/>
      <c r="EJ648" s="90"/>
      <c r="EK648" s="90"/>
      <c r="EL648" s="90"/>
      <c r="EM648" s="90"/>
      <c r="EN648" s="90"/>
      <c r="EO648" s="90"/>
      <c r="EP648" s="90"/>
      <c r="EQ648" s="90"/>
      <c r="ER648" s="90"/>
      <c r="ES648" s="90"/>
      <c r="ET648" s="90"/>
      <c r="EU648" s="90"/>
      <c r="EV648" s="90"/>
      <c r="EW648" s="90"/>
      <c r="EX648" s="90"/>
      <c r="EY648" s="90"/>
      <c r="EZ648" s="90"/>
      <c r="FA648" s="90"/>
      <c r="FB648" s="90"/>
      <c r="FC648" s="90"/>
      <c r="FD648" s="90"/>
      <c r="FE648" s="90"/>
      <c r="FF648" s="90"/>
      <c r="FG648" s="90"/>
      <c r="FH648" s="90"/>
      <c r="FI648" s="90"/>
      <c r="FJ648" s="90"/>
      <c r="FK648" s="90"/>
      <c r="FL648" s="90"/>
      <c r="FM648" s="90"/>
      <c r="FN648" s="90"/>
      <c r="FO648" s="90"/>
      <c r="FP648" s="90"/>
      <c r="FQ648" s="90"/>
      <c r="FR648" s="90"/>
      <c r="FS648" s="90"/>
      <c r="FT648" s="90"/>
      <c r="FU648" s="90"/>
      <c r="FV648" s="90"/>
      <c r="FW648" s="90"/>
      <c r="FX648" s="90"/>
      <c r="FY648" s="90"/>
      <c r="FZ648" s="90"/>
      <c r="GA648" s="90"/>
      <c r="GB648" s="90"/>
      <c r="GC648" s="90"/>
      <c r="GD648" s="90"/>
      <c r="GE648" s="90"/>
      <c r="GF648" s="90"/>
      <c r="GG648" s="90"/>
      <c r="GH648" s="90"/>
      <c r="GI648" s="90"/>
      <c r="GJ648" s="90"/>
      <c r="GK648" s="90"/>
      <c r="GL648" s="90"/>
      <c r="GM648" s="90"/>
      <c r="GN648" s="90"/>
      <c r="GO648" s="90"/>
      <c r="GP648" s="90"/>
      <c r="GQ648" s="90"/>
      <c r="GR648" s="90"/>
      <c r="GS648" s="90"/>
      <c r="GT648" s="90"/>
      <c r="GU648" s="90"/>
      <c r="GV648" s="90"/>
      <c r="GW648" s="90"/>
      <c r="GX648" s="90"/>
      <c r="GY648" s="90"/>
      <c r="GZ648" s="90"/>
      <c r="HA648" s="90"/>
      <c r="HB648" s="90"/>
      <c r="HC648" s="90"/>
      <c r="HD648" s="90"/>
      <c r="HE648" s="90"/>
      <c r="HF648" s="90"/>
      <c r="HG648" s="90"/>
      <c r="HH648" s="90"/>
      <c r="HI648" s="90"/>
      <c r="HJ648" s="90"/>
      <c r="HK648" s="90"/>
      <c r="HL648" s="90"/>
      <c r="HM648" s="90"/>
      <c r="HN648" s="90"/>
      <c r="HO648" s="90"/>
      <c r="HP648" s="90"/>
      <c r="HQ648" s="90"/>
      <c r="HR648" s="90"/>
      <c r="HS648" s="90"/>
      <c r="HT648" s="90"/>
      <c r="HU648" s="90"/>
      <c r="HV648" s="90"/>
      <c r="HW648" s="90"/>
      <c r="HX648" s="90"/>
      <c r="HY648" s="90"/>
      <c r="HZ648" s="90"/>
      <c r="IA648" s="90"/>
      <c r="IB648" s="90"/>
      <c r="IC648" s="90"/>
      <c r="ID648" s="90"/>
      <c r="IE648" s="90"/>
      <c r="IF648" s="90"/>
      <c r="IG648" s="90"/>
      <c r="IH648" s="90"/>
      <c r="II648" s="90"/>
      <c r="IJ648" s="90"/>
      <c r="IK648" s="90"/>
      <c r="IL648" s="90"/>
      <c r="IM648" s="90"/>
      <c r="IN648" s="90"/>
      <c r="IO648" s="90"/>
      <c r="IP648" s="90"/>
      <c r="IQ648" s="90"/>
      <c r="IR648" s="90"/>
      <c r="IS648" s="90"/>
      <c r="IT648" s="90"/>
      <c r="IU648" s="90"/>
      <c r="IV648" s="90"/>
      <c r="IW648" s="90"/>
      <c r="IX648" s="90"/>
      <c r="IY648" s="90"/>
      <c r="IZ648" s="90"/>
      <c r="JA648" s="90"/>
      <c r="JB648" s="90"/>
      <c r="JC648" s="90"/>
      <c r="JD648" s="90"/>
      <c r="JE648" s="90"/>
      <c r="JF648" s="90"/>
      <c r="JG648" s="90"/>
      <c r="JH648" s="90"/>
      <c r="JI648" s="90"/>
      <c r="JJ648" s="90"/>
      <c r="JK648" s="90"/>
      <c r="JL648" s="90"/>
      <c r="JM648" s="90"/>
      <c r="JN648" s="90"/>
      <c r="JO648" s="90"/>
      <c r="JP648" s="90"/>
      <c r="JQ648" s="90"/>
      <c r="JR648" s="90"/>
      <c r="JS648" s="90"/>
      <c r="JT648" s="90"/>
      <c r="JU648" s="90"/>
      <c r="JV648" s="90"/>
      <c r="JW648" s="90"/>
      <c r="JX648" s="90"/>
      <c r="JY648" s="90"/>
      <c r="JZ648" s="90"/>
      <c r="KA648" s="90"/>
      <c r="KB648" s="90"/>
      <c r="KC648" s="90"/>
      <c r="KD648" s="90"/>
      <c r="KE648" s="90"/>
      <c r="KF648" s="90"/>
      <c r="KG648" s="90"/>
      <c r="KH648" s="90"/>
      <c r="KI648" s="90"/>
      <c r="KJ648" s="90"/>
      <c r="KK648" s="90"/>
      <c r="KL648" s="90"/>
      <c r="KM648" s="90"/>
      <c r="KN648" s="90"/>
      <c r="KO648" s="90"/>
      <c r="KP648" s="90"/>
      <c r="KQ648" s="90"/>
      <c r="KR648" s="90"/>
      <c r="KS648" s="90"/>
      <c r="KT648" s="90"/>
      <c r="KU648" s="90"/>
      <c r="KV648" s="90"/>
      <c r="KW648" s="90"/>
      <c r="KX648" s="90"/>
      <c r="KY648" s="90"/>
      <c r="KZ648" s="90"/>
      <c r="LA648" s="90"/>
      <c r="LB648" s="90"/>
      <c r="LC648" s="90"/>
      <c r="LD648" s="90"/>
      <c r="LE648" s="90"/>
      <c r="LF648" s="90"/>
      <c r="LG648" s="90"/>
      <c r="LH648" s="90"/>
      <c r="LI648" s="90"/>
      <c r="LJ648" s="90"/>
      <c r="LK648" s="90"/>
      <c r="LL648" s="90"/>
      <c r="LM648" s="90"/>
      <c r="LN648" s="90"/>
      <c r="LO648" s="90"/>
      <c r="LP648" s="90"/>
      <c r="LQ648" s="90"/>
      <c r="LR648" s="90"/>
      <c r="LS648" s="90"/>
      <c r="LT648" s="90"/>
      <c r="LU648" s="90"/>
      <c r="LV648" s="90"/>
      <c r="LW648" s="90"/>
      <c r="LX648" s="90"/>
      <c r="LY648" s="90"/>
      <c r="LZ648" s="90"/>
      <c r="MA648" s="90"/>
      <c r="MB648" s="90"/>
      <c r="MC648" s="90"/>
      <c r="MD648" s="90"/>
      <c r="ME648" s="90"/>
      <c r="MF648" s="90"/>
      <c r="MG648" s="90"/>
      <c r="MH648" s="90"/>
      <c r="MI648" s="90"/>
      <c r="MJ648" s="90"/>
      <c r="MK648" s="90"/>
      <c r="ML648" s="90"/>
      <c r="MM648" s="90"/>
      <c r="MN648" s="90"/>
      <c r="MO648" s="90"/>
      <c r="MP648" s="90"/>
      <c r="MQ648" s="90"/>
      <c r="MR648" s="90"/>
      <c r="MS648" s="90"/>
      <c r="MT648" s="90"/>
      <c r="MU648" s="90"/>
      <c r="MV648" s="90"/>
      <c r="MW648" s="90"/>
      <c r="MX648" s="90"/>
      <c r="MY648" s="90"/>
      <c r="MZ648" s="90"/>
      <c r="NA648" s="90"/>
      <c r="NB648" s="90"/>
      <c r="NC648" s="90"/>
      <c r="ND648" s="90"/>
      <c r="NE648" s="90"/>
      <c r="NF648" s="90"/>
      <c r="NG648" s="90"/>
      <c r="NH648" s="90"/>
      <c r="NI648" s="90"/>
      <c r="NJ648" s="90"/>
      <c r="NK648" s="90"/>
      <c r="NL648" s="90"/>
      <c r="NM648" s="90"/>
      <c r="NN648" s="90"/>
      <c r="NO648" s="90"/>
      <c r="NP648" s="90"/>
      <c r="NQ648" s="90"/>
      <c r="NR648" s="90"/>
      <c r="NS648" s="90"/>
      <c r="NT648" s="90"/>
      <c r="NU648" s="90"/>
      <c r="NV648" s="90"/>
      <c r="NW648" s="90"/>
      <c r="NX648" s="90"/>
      <c r="NY648" s="90"/>
      <c r="NZ648" s="90"/>
      <c r="OA648" s="90"/>
      <c r="OB648" s="90"/>
      <c r="OC648" s="90"/>
      <c r="OD648" s="90"/>
      <c r="OE648" s="90"/>
      <c r="OF648" s="90"/>
      <c r="OG648" s="90"/>
      <c r="OH648" s="90"/>
      <c r="OI648" s="90"/>
      <c r="OJ648" s="90"/>
      <c r="OK648" s="90"/>
      <c r="OL648" s="90"/>
      <c r="OM648" s="90"/>
      <c r="ON648" s="90"/>
      <c r="OO648" s="90"/>
      <c r="OP648" s="90"/>
      <c r="OQ648" s="90"/>
      <c r="OR648" s="90"/>
      <c r="OS648" s="90"/>
      <c r="OT648" s="90"/>
      <c r="OU648" s="90"/>
      <c r="OV648" s="90"/>
      <c r="OW648" s="90"/>
      <c r="OX648" s="90"/>
      <c r="OY648" s="90"/>
      <c r="OZ648" s="90"/>
      <c r="PA648" s="90"/>
      <c r="PB648" s="90"/>
      <c r="PC648" s="90"/>
      <c r="PD648" s="90"/>
      <c r="PE648" s="90"/>
      <c r="PF648" s="90"/>
      <c r="PG648" s="90"/>
      <c r="PH648" s="90"/>
      <c r="PI648" s="90"/>
      <c r="PJ648" s="90"/>
      <c r="PK648" s="90"/>
      <c r="PL648" s="90"/>
      <c r="PM648" s="90"/>
      <c r="PN648" s="90"/>
      <c r="PO648" s="90"/>
      <c r="PP648" s="90"/>
      <c r="PQ648" s="90"/>
      <c r="PR648" s="90"/>
      <c r="PS648" s="90"/>
      <c r="PT648" s="90"/>
      <c r="PU648" s="90"/>
      <c r="PV648" s="90"/>
      <c r="PW648" s="90"/>
      <c r="PX648" s="90"/>
      <c r="PY648" s="90"/>
      <c r="PZ648" s="90"/>
      <c r="QA648" s="90"/>
      <c r="QB648" s="90"/>
      <c r="QC648" s="90"/>
      <c r="QD648" s="90"/>
      <c r="QE648" s="90"/>
      <c r="QF648" s="90"/>
      <c r="QG648" s="90"/>
      <c r="QH648" s="90"/>
      <c r="QI648" s="90"/>
      <c r="QJ648" s="90"/>
      <c r="QK648" s="90"/>
      <c r="QL648" s="90"/>
      <c r="QM648" s="90"/>
      <c r="QN648" s="90"/>
      <c r="QO648" s="90"/>
      <c r="QP648" s="90"/>
      <c r="QQ648" s="90"/>
      <c r="QR648" s="90"/>
      <c r="QS648" s="90"/>
      <c r="QT648" s="90"/>
      <c r="QU648" s="90"/>
      <c r="QV648" s="90"/>
      <c r="QW648" s="90"/>
      <c r="QX648" s="90"/>
      <c r="QY648" s="90"/>
      <c r="QZ648" s="90"/>
      <c r="RA648" s="90"/>
      <c r="RB648" s="90"/>
      <c r="RC648" s="90"/>
      <c r="RD648" s="90"/>
      <c r="RE648" s="90"/>
      <c r="RF648" s="90"/>
      <c r="RG648" s="90"/>
      <c r="RH648" s="90"/>
      <c r="RI648" s="90"/>
      <c r="RJ648" s="90"/>
      <c r="RK648" s="90"/>
      <c r="RL648" s="90"/>
      <c r="RM648" s="90"/>
      <c r="RN648" s="90"/>
      <c r="RO648" s="90"/>
      <c r="RP648" s="90"/>
      <c r="RQ648" s="90"/>
      <c r="RR648" s="90"/>
      <c r="RS648" s="90"/>
      <c r="RT648" s="90"/>
      <c r="RU648" s="90"/>
      <c r="RV648" s="90"/>
      <c r="RW648" s="90"/>
      <c r="RX648" s="90"/>
      <c r="RY648" s="90"/>
      <c r="RZ648" s="90"/>
      <c r="SA648" s="90"/>
      <c r="SB648" s="90"/>
      <c r="SC648" s="90"/>
      <c r="SD648" s="90"/>
      <c r="SE648" s="90"/>
      <c r="SF648" s="90"/>
      <c r="SG648" s="90"/>
      <c r="SH648" s="90"/>
      <c r="SI648" s="90"/>
      <c r="SJ648" s="90"/>
      <c r="SK648" s="90"/>
      <c r="SL648" s="90"/>
      <c r="SM648" s="90"/>
      <c r="SN648" s="90"/>
      <c r="SO648" s="90"/>
      <c r="SP648" s="90"/>
      <c r="SQ648" s="90"/>
      <c r="SR648" s="90"/>
      <c r="SS648" s="90"/>
      <c r="ST648" s="90"/>
      <c r="SU648" s="90"/>
      <c r="SV648" s="90"/>
      <c r="SW648" s="90"/>
      <c r="SX648" s="90"/>
      <c r="SY648" s="90"/>
      <c r="SZ648" s="90"/>
      <c r="TA648" s="90"/>
      <c r="TB648" s="90"/>
      <c r="TC648" s="90"/>
      <c r="TD648" s="90"/>
      <c r="TE648" s="90"/>
      <c r="TF648" s="90"/>
      <c r="TG648" s="90"/>
      <c r="TH648" s="90"/>
      <c r="TI648" s="90"/>
      <c r="TJ648" s="90"/>
      <c r="TK648" s="90"/>
      <c r="TL648" s="90"/>
      <c r="TM648" s="90"/>
      <c r="TN648" s="90"/>
      <c r="TO648" s="90"/>
      <c r="TP648" s="90"/>
      <c r="TQ648" s="90"/>
      <c r="TR648" s="90"/>
      <c r="TS648" s="90"/>
      <c r="TT648" s="90"/>
      <c r="TU648" s="90"/>
      <c r="TV648" s="90"/>
      <c r="TW648" s="90"/>
      <c r="TX648" s="90"/>
      <c r="TY648" s="90"/>
      <c r="TZ648" s="90"/>
      <c r="UA648" s="90"/>
      <c r="UB648" s="90"/>
      <c r="UC648" s="90"/>
      <c r="UD648" s="90"/>
      <c r="UE648" s="90"/>
      <c r="UF648" s="90"/>
      <c r="UG648" s="90"/>
      <c r="UH648" s="90"/>
      <c r="UI648" s="90"/>
      <c r="UJ648" s="90"/>
      <c r="UK648" s="90"/>
      <c r="UL648" s="90"/>
      <c r="UM648" s="90"/>
      <c r="UN648" s="90"/>
      <c r="UO648" s="90"/>
      <c r="UP648" s="90"/>
      <c r="UQ648" s="90"/>
      <c r="UR648" s="90"/>
      <c r="US648" s="90"/>
      <c r="UT648" s="90"/>
      <c r="UU648" s="90"/>
      <c r="UV648" s="90"/>
      <c r="UW648" s="90"/>
      <c r="UX648" s="90"/>
      <c r="UY648" s="90"/>
      <c r="UZ648" s="90"/>
      <c r="VA648" s="90"/>
      <c r="VB648" s="90"/>
      <c r="VC648" s="90"/>
      <c r="VD648" s="90"/>
      <c r="VE648" s="90"/>
      <c r="VF648" s="90"/>
      <c r="VG648" s="90"/>
      <c r="VH648" s="90"/>
      <c r="VI648" s="90"/>
      <c r="VJ648" s="90"/>
      <c r="VK648" s="90"/>
      <c r="VL648" s="90"/>
      <c r="VM648" s="90"/>
      <c r="VN648" s="90"/>
      <c r="VO648" s="90"/>
      <c r="VP648" s="90"/>
      <c r="VQ648" s="90"/>
      <c r="VR648" s="90"/>
      <c r="VS648" s="90"/>
      <c r="VT648" s="90"/>
      <c r="VU648" s="90"/>
      <c r="VV648" s="90"/>
      <c r="VW648" s="90"/>
      <c r="VX648" s="90"/>
      <c r="VY648" s="90"/>
      <c r="VZ648" s="90"/>
      <c r="WA648" s="90"/>
      <c r="WB648" s="90"/>
      <c r="WC648" s="90"/>
      <c r="WD648" s="90"/>
      <c r="WE648" s="90"/>
      <c r="WF648" s="90"/>
      <c r="WG648" s="90"/>
      <c r="WH648" s="90"/>
      <c r="WI648" s="90"/>
      <c r="WJ648" s="90"/>
      <c r="WK648" s="90"/>
      <c r="WL648" s="90"/>
      <c r="WM648" s="90"/>
      <c r="WN648" s="90"/>
      <c r="WO648" s="90"/>
      <c r="WP648" s="90"/>
      <c r="WQ648" s="90"/>
      <c r="WR648" s="90"/>
      <c r="WS648" s="90"/>
      <c r="WT648" s="90"/>
      <c r="WU648" s="90"/>
      <c r="WV648" s="90"/>
      <c r="WW648" s="90"/>
      <c r="WX648" s="90"/>
      <c r="WY648" s="90"/>
      <c r="WZ648" s="90"/>
      <c r="XA648" s="90"/>
      <c r="XB648" s="90"/>
      <c r="XC648" s="90"/>
      <c r="XD648" s="90"/>
      <c r="XE648" s="90"/>
      <c r="XF648" s="90"/>
      <c r="XG648" s="90"/>
      <c r="XH648" s="90"/>
      <c r="XI648" s="90"/>
      <c r="XJ648" s="90"/>
      <c r="XK648" s="90"/>
      <c r="XL648" s="90"/>
      <c r="XM648" s="90"/>
      <c r="XN648" s="90"/>
      <c r="XO648" s="90"/>
      <c r="XP648" s="90"/>
      <c r="XQ648" s="90"/>
      <c r="XR648" s="90"/>
      <c r="XS648" s="90"/>
      <c r="XT648" s="90"/>
      <c r="XU648" s="90"/>
      <c r="XV648" s="90"/>
      <c r="XW648" s="90"/>
      <c r="XX648" s="90"/>
      <c r="XY648" s="90"/>
      <c r="XZ648" s="90"/>
      <c r="YA648" s="90"/>
      <c r="YB648" s="90"/>
      <c r="YC648" s="90"/>
      <c r="YD648" s="90"/>
      <c r="YE648" s="90"/>
      <c r="YF648" s="90"/>
      <c r="YG648" s="90"/>
      <c r="YH648" s="90"/>
      <c r="YI648" s="90"/>
      <c r="YJ648" s="90"/>
      <c r="YK648" s="90"/>
      <c r="YL648" s="90"/>
      <c r="YM648" s="90"/>
      <c r="YN648" s="90"/>
      <c r="YO648" s="90"/>
      <c r="YP648" s="90"/>
      <c r="YQ648" s="90"/>
      <c r="YR648" s="90"/>
      <c r="YS648" s="90"/>
      <c r="YT648" s="90"/>
      <c r="YU648" s="90"/>
      <c r="YV648" s="90"/>
      <c r="YW648" s="90"/>
      <c r="YX648" s="90"/>
      <c r="YY648" s="90"/>
      <c r="YZ648" s="90"/>
      <c r="ZA648" s="90"/>
      <c r="ZB648" s="90"/>
      <c r="ZC648" s="90"/>
      <c r="ZD648" s="90"/>
      <c r="ZE648" s="90"/>
      <c r="ZF648" s="90"/>
      <c r="ZG648" s="90"/>
      <c r="ZH648" s="90"/>
      <c r="ZI648" s="90"/>
      <c r="ZJ648" s="90"/>
      <c r="ZK648" s="90"/>
      <c r="ZL648" s="90"/>
      <c r="ZM648" s="90"/>
      <c r="ZN648" s="90"/>
      <c r="ZO648" s="90"/>
      <c r="ZP648" s="90"/>
      <c r="ZQ648" s="90"/>
      <c r="ZR648" s="90"/>
      <c r="ZS648" s="90"/>
      <c r="ZT648" s="90"/>
      <c r="ZU648" s="90"/>
      <c r="ZV648" s="90"/>
      <c r="ZW648" s="90"/>
      <c r="ZX648" s="90"/>
      <c r="ZY648" s="90"/>
      <c r="ZZ648" s="90"/>
      <c r="AAA648" s="90"/>
      <c r="AAB648" s="90"/>
      <c r="AAC648" s="90"/>
      <c r="AAD648" s="90"/>
      <c r="AAE648" s="90"/>
      <c r="AAF648" s="90"/>
      <c r="AAG648" s="90"/>
      <c r="AAH648" s="90"/>
      <c r="AAI648" s="90"/>
      <c r="AAJ648" s="90"/>
      <c r="AAK648" s="90"/>
      <c r="AAL648" s="90"/>
      <c r="AAM648" s="90"/>
      <c r="AAN648" s="90"/>
      <c r="AAO648" s="90"/>
      <c r="AAP648" s="90"/>
      <c r="AAQ648" s="90"/>
      <c r="AAR648" s="90"/>
      <c r="AAS648" s="90"/>
      <c r="AAT648" s="90"/>
      <c r="AAU648" s="90"/>
      <c r="AAV648" s="90"/>
      <c r="AAW648" s="90"/>
      <c r="AAX648" s="90"/>
      <c r="AAY648" s="90"/>
      <c r="AAZ648" s="90"/>
      <c r="ABA648" s="90"/>
      <c r="ABB648" s="90"/>
      <c r="ABC648" s="90"/>
      <c r="ABD648" s="90"/>
      <c r="ABE648" s="90"/>
      <c r="ABF648" s="90"/>
      <c r="ABG648" s="90"/>
      <c r="ABH648" s="90"/>
      <c r="ABI648" s="90"/>
      <c r="ABJ648" s="90"/>
      <c r="ABK648" s="90"/>
      <c r="ABL648" s="90"/>
      <c r="ABM648" s="90"/>
      <c r="ABN648" s="90"/>
      <c r="ABO648" s="90"/>
      <c r="ABP648" s="90"/>
      <c r="ABQ648" s="90"/>
      <c r="ABR648" s="90"/>
      <c r="ABS648" s="90"/>
      <c r="ABT648" s="90"/>
      <c r="ABU648" s="90"/>
      <c r="ABV648" s="90"/>
      <c r="ABW648" s="90"/>
      <c r="ABX648" s="90"/>
      <c r="ABY648" s="90"/>
      <c r="ABZ648" s="90"/>
      <c r="ACA648" s="90"/>
      <c r="ACB648" s="90"/>
      <c r="ACC648" s="90"/>
      <c r="ACD648" s="90"/>
      <c r="ACE648" s="90"/>
      <c r="ACF648" s="90"/>
      <c r="ACG648" s="90"/>
      <c r="ACH648" s="90"/>
      <c r="ACI648" s="90"/>
      <c r="ACJ648" s="90"/>
      <c r="ACK648" s="90"/>
      <c r="ACL648" s="90"/>
      <c r="ACM648" s="90"/>
      <c r="ACN648" s="90"/>
      <c r="ACO648" s="90"/>
      <c r="ACP648" s="90"/>
      <c r="ACQ648" s="90"/>
      <c r="ACR648" s="90"/>
      <c r="ACS648" s="90"/>
      <c r="ACT648" s="90"/>
      <c r="ACU648" s="90"/>
      <c r="ACV648" s="90"/>
      <c r="ACW648" s="90"/>
      <c r="ACX648" s="90"/>
      <c r="ACY648" s="90"/>
      <c r="ACZ648" s="90"/>
      <c r="ADA648" s="90"/>
      <c r="ADB648" s="90"/>
      <c r="ADC648" s="90"/>
      <c r="ADD648" s="90"/>
      <c r="ADE648" s="90"/>
      <c r="ADF648" s="90"/>
      <c r="ADG648" s="90"/>
      <c r="ADH648" s="90"/>
      <c r="ADI648" s="90"/>
      <c r="ADJ648" s="90"/>
      <c r="ADK648" s="90"/>
      <c r="ADL648" s="90"/>
      <c r="ADM648" s="90"/>
      <c r="ADN648" s="90"/>
      <c r="ADO648" s="90"/>
      <c r="ADP648" s="90"/>
      <c r="ADQ648" s="90"/>
      <c r="ADR648" s="90"/>
      <c r="ADS648" s="90"/>
      <c r="ADT648" s="90"/>
      <c r="ADU648" s="90"/>
      <c r="ADV648" s="90"/>
      <c r="ADW648" s="90"/>
      <c r="ADX648" s="90"/>
      <c r="ADY648" s="90"/>
      <c r="ADZ648" s="90"/>
      <c r="AEA648" s="90"/>
      <c r="AEB648" s="90"/>
      <c r="AEC648" s="90"/>
      <c r="AED648" s="90"/>
      <c r="AEE648" s="90"/>
      <c r="AEF648" s="90"/>
      <c r="AEG648" s="90"/>
      <c r="AEH648" s="90"/>
      <c r="AEI648" s="90"/>
      <c r="AEJ648" s="90"/>
      <c r="AEK648" s="90"/>
      <c r="AEL648" s="90"/>
      <c r="AEM648" s="90"/>
      <c r="AEN648" s="90"/>
      <c r="AEO648" s="90"/>
      <c r="AEP648" s="90"/>
      <c r="AEQ648" s="90"/>
      <c r="AER648" s="90"/>
      <c r="AES648" s="90"/>
      <c r="AET648" s="90"/>
      <c r="AEU648" s="90"/>
      <c r="AEV648" s="90"/>
      <c r="AEW648" s="90"/>
      <c r="AEX648" s="90"/>
      <c r="AEY648" s="90"/>
      <c r="AEZ648" s="90"/>
      <c r="AFA648" s="90"/>
      <c r="AFB648" s="90"/>
      <c r="AFC648" s="90"/>
      <c r="AFD648" s="90"/>
      <c r="AFE648" s="90"/>
      <c r="AFF648" s="90"/>
      <c r="AFG648" s="90"/>
      <c r="AFH648" s="90"/>
      <c r="AFI648" s="90"/>
      <c r="AFJ648" s="90"/>
      <c r="AFK648" s="90"/>
      <c r="AFL648" s="90"/>
      <c r="AFM648" s="90"/>
      <c r="AFN648" s="90"/>
      <c r="AFO648" s="90"/>
      <c r="AFP648" s="90"/>
      <c r="AFQ648" s="90"/>
      <c r="AFR648" s="90"/>
      <c r="AFS648" s="90"/>
      <c r="AFT648" s="90"/>
      <c r="AFU648" s="90"/>
      <c r="AFV648" s="90"/>
      <c r="AFW648" s="90"/>
      <c r="AFX648" s="90"/>
      <c r="AFY648" s="90"/>
      <c r="AFZ648" s="90"/>
      <c r="AGA648" s="90"/>
      <c r="AGB648" s="90"/>
      <c r="AGC648" s="90"/>
      <c r="AGD648" s="90"/>
      <c r="AGE648" s="90"/>
      <c r="AGF648" s="90"/>
      <c r="AGG648" s="90"/>
      <c r="AGH648" s="90"/>
      <c r="AGI648" s="90"/>
      <c r="AGJ648" s="90"/>
      <c r="AGK648" s="90"/>
      <c r="AGL648" s="90"/>
      <c r="AGM648" s="90"/>
      <c r="AGN648" s="90"/>
      <c r="AGO648" s="90"/>
      <c r="AGP648" s="90"/>
      <c r="AGQ648" s="90"/>
      <c r="AGR648" s="90"/>
      <c r="AGS648" s="90"/>
      <c r="AGT648" s="90"/>
      <c r="AGU648" s="90"/>
      <c r="AGV648" s="90"/>
      <c r="AGW648" s="90"/>
      <c r="AGX648" s="90"/>
      <c r="AGY648" s="90"/>
      <c r="AGZ648" s="90"/>
      <c r="AHA648" s="90"/>
      <c r="AHB648" s="90"/>
      <c r="AHC648" s="90"/>
      <c r="AHD648" s="90"/>
      <c r="AHE648" s="90"/>
      <c r="AHF648" s="90"/>
      <c r="AHG648" s="90"/>
      <c r="AHH648" s="90"/>
      <c r="AHI648" s="90"/>
      <c r="AHJ648" s="90"/>
      <c r="AHK648" s="90"/>
      <c r="AHL648" s="90"/>
      <c r="AHM648" s="90"/>
      <c r="AHN648" s="90"/>
      <c r="AHO648" s="90"/>
      <c r="AHP648" s="90"/>
      <c r="AHQ648" s="90"/>
      <c r="AHR648" s="90"/>
      <c r="AHS648" s="90"/>
      <c r="AHT648" s="90"/>
      <c r="AHU648" s="90"/>
      <c r="AHV648" s="90"/>
      <c r="AHW648" s="90"/>
      <c r="AHX648" s="90"/>
      <c r="AHY648" s="90"/>
      <c r="AHZ648" s="90"/>
      <c r="AIA648" s="90"/>
      <c r="AIB648" s="90"/>
      <c r="AIC648" s="90"/>
      <c r="AID648" s="90"/>
      <c r="AIE648" s="90"/>
      <c r="AIF648" s="90"/>
      <c r="AIG648" s="90"/>
      <c r="AIH648" s="90"/>
      <c r="AII648" s="90"/>
      <c r="AIJ648" s="90"/>
      <c r="AIK648" s="90"/>
      <c r="AIL648" s="90"/>
      <c r="AIM648" s="90"/>
      <c r="AIN648" s="90"/>
      <c r="AIO648" s="90"/>
      <c r="AIP648" s="90"/>
      <c r="AIQ648" s="90"/>
      <c r="AIR648" s="90"/>
      <c r="AIS648" s="90"/>
      <c r="AIT648" s="90"/>
      <c r="AIU648" s="90"/>
      <c r="AIV648" s="90"/>
      <c r="AIW648" s="90"/>
      <c r="AIX648" s="90"/>
      <c r="AIY648" s="90"/>
      <c r="AIZ648" s="90"/>
      <c r="AJA648" s="90"/>
      <c r="AJB648" s="90"/>
      <c r="AJC648" s="90"/>
      <c r="AJD648" s="90"/>
      <c r="AJE648" s="90"/>
      <c r="AJF648" s="90"/>
      <c r="AJG648" s="90"/>
      <c r="AJH648" s="90"/>
      <c r="AJI648" s="90"/>
      <c r="AJJ648" s="90"/>
      <c r="AJK648" s="90"/>
      <c r="AJL648" s="90"/>
      <c r="AJM648" s="90"/>
      <c r="AJN648" s="90"/>
      <c r="AJO648" s="90"/>
      <c r="AJP648" s="90"/>
      <c r="AJQ648" s="90"/>
      <c r="AJR648" s="90"/>
      <c r="AJS648" s="90"/>
      <c r="AJT648" s="90"/>
      <c r="AJU648" s="90"/>
      <c r="AJV648" s="90"/>
      <c r="AJW648" s="90"/>
      <c r="AJX648" s="90"/>
      <c r="AJY648" s="90"/>
      <c r="AJZ648" s="90"/>
      <c r="AKA648" s="90"/>
      <c r="AKB648" s="90"/>
      <c r="AKC648" s="90"/>
      <c r="AKD648" s="90"/>
      <c r="AKE648" s="90"/>
      <c r="AKF648" s="90"/>
      <c r="AKG648" s="90"/>
      <c r="AKH648" s="90"/>
      <c r="AKI648" s="90"/>
      <c r="AKJ648" s="90"/>
      <c r="AKK648" s="90"/>
      <c r="AKL648" s="90"/>
      <c r="AKM648" s="90"/>
      <c r="AKN648" s="90"/>
      <c r="AKO648" s="90"/>
      <c r="AKP648" s="90"/>
      <c r="AKQ648" s="90"/>
      <c r="AKR648" s="90"/>
      <c r="AKS648" s="90"/>
      <c r="AKT648" s="90"/>
      <c r="AKU648" s="90"/>
      <c r="AKV648" s="90"/>
      <c r="AKW648" s="90"/>
      <c r="AKX648" s="90"/>
      <c r="AKY648" s="90"/>
      <c r="AKZ648" s="90"/>
      <c r="ALA648" s="90"/>
      <c r="ALB648" s="90"/>
      <c r="ALC648" s="90"/>
      <c r="ALD648" s="90"/>
      <c r="ALE648" s="90"/>
      <c r="ALF648" s="90"/>
      <c r="ALG648" s="90"/>
      <c r="ALH648" s="90"/>
      <c r="ALI648" s="90"/>
      <c r="ALJ648" s="90"/>
      <c r="ALK648" s="90"/>
      <c r="ALL648" s="90"/>
      <c r="ALM648" s="90"/>
      <c r="ALN648" s="90"/>
      <c r="ALO648" s="90"/>
      <c r="ALP648" s="90"/>
      <c r="ALQ648" s="90"/>
      <c r="ALR648" s="90"/>
      <c r="ALS648" s="90"/>
      <c r="ALT648" s="90"/>
      <c r="ALU648" s="90"/>
      <c r="ALV648" s="90"/>
      <c r="ALW648" s="90"/>
      <c r="ALX648" s="90"/>
      <c r="ALY648" s="90"/>
      <c r="ALZ648" s="90"/>
      <c r="AMA648" s="90"/>
      <c r="AMB648" s="90"/>
      <c r="AMC648" s="90"/>
      <c r="AMD648" s="90"/>
      <c r="AME648" s="90"/>
      <c r="AMF648" s="90"/>
      <c r="AMG648" s="90"/>
      <c r="AMH648" s="90"/>
    </row>
    <row r="649" spans="1:1022" ht="107.25" customHeight="1" x14ac:dyDescent="0.3">
      <c r="A649" s="517">
        <v>171</v>
      </c>
      <c r="B649" s="433" t="s">
        <v>712</v>
      </c>
      <c r="C649" s="367"/>
      <c r="D649" s="433" t="s">
        <v>81</v>
      </c>
      <c r="E649" s="433" t="s">
        <v>2704</v>
      </c>
      <c r="F649" s="427"/>
      <c r="G649" s="424"/>
      <c r="H649" s="368"/>
      <c r="I649" s="425"/>
      <c r="J649" s="136" t="s">
        <v>735</v>
      </c>
      <c r="K649" s="137" t="s">
        <v>2715</v>
      </c>
      <c r="L649" s="425"/>
      <c r="M649" s="425"/>
      <c r="N649" s="426"/>
      <c r="O649" s="369"/>
      <c r="P649" s="391"/>
      <c r="Q649" s="385"/>
      <c r="R649" s="393"/>
      <c r="S649" s="394"/>
      <c r="T649" s="385"/>
      <c r="U649" s="386"/>
      <c r="V649" s="136" t="s">
        <v>112</v>
      </c>
      <c r="W649" s="116" t="s">
        <v>1115</v>
      </c>
      <c r="X649" s="117" t="s">
        <v>1116</v>
      </c>
      <c r="Y649" s="118" t="s">
        <v>1117</v>
      </c>
      <c r="Z649" s="119" t="s">
        <v>95</v>
      </c>
      <c r="AA649" s="120" t="str">
        <f t="shared" si="859"/>
        <v>Probabilidad</v>
      </c>
      <c r="AB649" s="121" t="s">
        <v>727</v>
      </c>
      <c r="AC649" s="121" t="s">
        <v>728</v>
      </c>
      <c r="AD649" s="122" t="str">
        <f t="shared" si="857"/>
        <v>40%</v>
      </c>
      <c r="AE649" s="121" t="s">
        <v>729</v>
      </c>
      <c r="AF649" s="121" t="s">
        <v>730</v>
      </c>
      <c r="AG649" s="121" t="s">
        <v>731</v>
      </c>
      <c r="AH649" s="123">
        <f>IFERROR(IF(AND(AA648="Probabilidad",AA649="Probabilidad"),(AI648-(+AI648*AD649)),IF(AND(AA649="Probabilidad",AA648="Impacto"),(AI648-(+AI648*AD649)),IF(AA649="Impacto",AI648,""))),"")</f>
        <v>0.252</v>
      </c>
      <c r="AI649" s="122">
        <f t="shared" si="858"/>
        <v>0.252</v>
      </c>
      <c r="AJ649" s="387"/>
      <c r="AK649" s="388"/>
      <c r="AL649" s="124">
        <f t="shared" ref="AL649:AL654" si="895">IFERROR(IF(AND(AA648="Impacto",AA649="Impacto"),(AL648-(+AL648*AD649)),IF(AND(AA649="Impacto",AA648="Probabilidad"),(AL648-(+AL648*AD649)),IF(AA649="Probabilidad",AL648,""))),"")</f>
        <v>0.6</v>
      </c>
      <c r="AM649" s="389"/>
      <c r="AN649" s="388"/>
      <c r="AO649" s="384"/>
      <c r="AP649" s="367"/>
      <c r="AQ649" s="120" t="s">
        <v>118</v>
      </c>
      <c r="AR649" s="119" t="s">
        <v>2716</v>
      </c>
      <c r="AS649" s="119" t="s">
        <v>95</v>
      </c>
      <c r="AT649" s="119" t="s">
        <v>2585</v>
      </c>
      <c r="AU649" s="127" t="s">
        <v>733</v>
      </c>
      <c r="AV649" s="371"/>
      <c r="AW649" s="142" t="s">
        <v>112</v>
      </c>
      <c r="AX649" s="253" t="s">
        <v>2866</v>
      </c>
      <c r="AY649" s="271" t="s">
        <v>3129</v>
      </c>
      <c r="AZ649" s="271" t="s">
        <v>3128</v>
      </c>
      <c r="BA649" s="143" t="s">
        <v>118</v>
      </c>
      <c r="BB649" s="253" t="s">
        <v>2866</v>
      </c>
      <c r="BC649" s="271" t="s">
        <v>3233</v>
      </c>
      <c r="BD649" s="271" t="s">
        <v>3128</v>
      </c>
      <c r="BE649" s="373"/>
      <c r="BF649" s="510"/>
      <c r="BG649" s="510"/>
      <c r="BH649" s="131"/>
      <c r="BI649" s="90"/>
    </row>
    <row r="650" spans="1:1022" ht="72.75" customHeight="1" x14ac:dyDescent="0.3">
      <c r="A650" s="517">
        <v>171</v>
      </c>
      <c r="B650" s="433" t="s">
        <v>712</v>
      </c>
      <c r="C650" s="367"/>
      <c r="D650" s="433" t="s">
        <v>81</v>
      </c>
      <c r="E650" s="433" t="s">
        <v>2704</v>
      </c>
      <c r="F650" s="427"/>
      <c r="G650" s="424"/>
      <c r="H650" s="368"/>
      <c r="I650" s="425"/>
      <c r="J650" s="136" t="s">
        <v>741</v>
      </c>
      <c r="K650" s="137" t="s">
        <v>2717</v>
      </c>
      <c r="L650" s="425"/>
      <c r="M650" s="425"/>
      <c r="N650" s="426"/>
      <c r="O650" s="369"/>
      <c r="P650" s="391"/>
      <c r="Q650" s="385"/>
      <c r="R650" s="393"/>
      <c r="S650" s="394"/>
      <c r="T650" s="385"/>
      <c r="U650" s="386"/>
      <c r="V650" s="136" t="s">
        <v>124</v>
      </c>
      <c r="W650" s="116" t="s">
        <v>2718</v>
      </c>
      <c r="X650" s="117" t="s">
        <v>2719</v>
      </c>
      <c r="Y650" s="117" t="s">
        <v>94</v>
      </c>
      <c r="Z650" s="119" t="s">
        <v>95</v>
      </c>
      <c r="AA650" s="120" t="str">
        <f t="shared" si="859"/>
        <v>Probabilidad</v>
      </c>
      <c r="AB650" s="121" t="s">
        <v>727</v>
      </c>
      <c r="AC650" s="121" t="s">
        <v>728</v>
      </c>
      <c r="AD650" s="122" t="str">
        <f t="shared" si="857"/>
        <v>40%</v>
      </c>
      <c r="AE650" s="121" t="s">
        <v>954</v>
      </c>
      <c r="AF650" s="121" t="s">
        <v>730</v>
      </c>
      <c r="AG650" s="121" t="s">
        <v>731</v>
      </c>
      <c r="AH650" s="123">
        <f t="shared" ref="AH650:AH654" si="896">IFERROR(IF(AND(AA649="Probabilidad",AA650="Probabilidad"),(AI649-(+AI649*AD650)),IF(AND(AA650="Probabilidad",AA649="Impacto"),(AI649-(+AI649*AD650)),IF(AA650="Impacto",AI649,""))),"")</f>
        <v>0.1512</v>
      </c>
      <c r="AI650" s="122">
        <f t="shared" si="858"/>
        <v>0.1512</v>
      </c>
      <c r="AJ650" s="387"/>
      <c r="AK650" s="388"/>
      <c r="AL650" s="124">
        <f t="shared" si="895"/>
        <v>0.6</v>
      </c>
      <c r="AM650" s="389"/>
      <c r="AN650" s="388"/>
      <c r="AO650" s="384"/>
      <c r="AP650" s="367"/>
      <c r="AQ650" s="120" t="s">
        <v>128</v>
      </c>
      <c r="AR650" s="119" t="s">
        <v>2720</v>
      </c>
      <c r="AS650" s="119" t="s">
        <v>95</v>
      </c>
      <c r="AT650" s="126" t="s">
        <v>2721</v>
      </c>
      <c r="AU650" s="127" t="s">
        <v>733</v>
      </c>
      <c r="AV650" s="371"/>
      <c r="AW650" s="142" t="s">
        <v>124</v>
      </c>
      <c r="AX650" s="253" t="s">
        <v>2866</v>
      </c>
      <c r="AY650" s="271" t="s">
        <v>3129</v>
      </c>
      <c r="AZ650" s="271" t="s">
        <v>3128</v>
      </c>
      <c r="BA650" s="143" t="s">
        <v>128</v>
      </c>
      <c r="BB650" s="253" t="s">
        <v>2866</v>
      </c>
      <c r="BC650" s="271" t="s">
        <v>3233</v>
      </c>
      <c r="BD650" s="271" t="s">
        <v>3234</v>
      </c>
      <c r="BE650" s="373"/>
      <c r="BF650" s="510"/>
      <c r="BG650" s="510"/>
      <c r="BH650" s="131"/>
      <c r="BI650" s="90"/>
    </row>
    <row r="651" spans="1:1022" ht="114" customHeight="1" x14ac:dyDescent="0.3">
      <c r="A651" s="517">
        <v>171</v>
      </c>
      <c r="B651" s="433" t="s">
        <v>712</v>
      </c>
      <c r="C651" s="367"/>
      <c r="D651" s="433" t="s">
        <v>81</v>
      </c>
      <c r="E651" s="433" t="s">
        <v>2704</v>
      </c>
      <c r="F651" s="427"/>
      <c r="G651" s="424"/>
      <c r="H651" s="368"/>
      <c r="I651" s="425"/>
      <c r="J651" s="136" t="s">
        <v>749</v>
      </c>
      <c r="K651" s="137"/>
      <c r="L651" s="425"/>
      <c r="M651" s="425"/>
      <c r="N651" s="426"/>
      <c r="O651" s="369"/>
      <c r="P651" s="391"/>
      <c r="Q651" s="385"/>
      <c r="R651" s="393"/>
      <c r="S651" s="394"/>
      <c r="T651" s="385"/>
      <c r="U651" s="386"/>
      <c r="V651" s="136" t="s">
        <v>131</v>
      </c>
      <c r="W651" s="116"/>
      <c r="X651" s="117"/>
      <c r="Y651" s="118"/>
      <c r="Z651" s="119"/>
      <c r="AA651" s="120" t="str">
        <f t="shared" si="859"/>
        <v/>
      </c>
      <c r="AB651" s="121"/>
      <c r="AC651" s="121"/>
      <c r="AD651" s="122" t="str">
        <f t="shared" si="857"/>
        <v/>
      </c>
      <c r="AE651" s="121"/>
      <c r="AF651" s="121"/>
      <c r="AG651" s="121"/>
      <c r="AH651" s="123" t="str">
        <f t="shared" si="896"/>
        <v/>
      </c>
      <c r="AI651" s="122" t="str">
        <f t="shared" si="858"/>
        <v/>
      </c>
      <c r="AJ651" s="387"/>
      <c r="AK651" s="388"/>
      <c r="AL651" s="124" t="str">
        <f t="shared" si="895"/>
        <v/>
      </c>
      <c r="AM651" s="389"/>
      <c r="AN651" s="388"/>
      <c r="AO651" s="384"/>
      <c r="AP651" s="367"/>
      <c r="AQ651" s="120" t="s">
        <v>136</v>
      </c>
      <c r="AR651" s="134" t="s">
        <v>94</v>
      </c>
      <c r="AS651" s="134" t="s">
        <v>94</v>
      </c>
      <c r="AT651" s="134" t="s">
        <v>94</v>
      </c>
      <c r="AU651" s="134" t="s">
        <v>94</v>
      </c>
      <c r="AV651" s="371"/>
      <c r="AW651" s="142" t="s">
        <v>131</v>
      </c>
      <c r="AX651" s="128"/>
      <c r="AY651" s="129"/>
      <c r="AZ651" s="130"/>
      <c r="BA651" s="143" t="s">
        <v>136</v>
      </c>
      <c r="BB651" s="128"/>
      <c r="BC651" s="128"/>
      <c r="BD651" s="128"/>
      <c r="BE651" s="373"/>
      <c r="BF651" s="528"/>
      <c r="BG651" s="528"/>
      <c r="BH651" s="131"/>
      <c r="BI651" s="90"/>
    </row>
    <row r="652" spans="1:1022" ht="113.25" customHeight="1" x14ac:dyDescent="0.3">
      <c r="A652" s="517">
        <v>171</v>
      </c>
      <c r="B652" s="433" t="s">
        <v>712</v>
      </c>
      <c r="C652" s="367"/>
      <c r="D652" s="433" t="s">
        <v>81</v>
      </c>
      <c r="E652" s="433" t="s">
        <v>2704</v>
      </c>
      <c r="F652" s="427"/>
      <c r="G652" s="424"/>
      <c r="H652" s="368"/>
      <c r="I652" s="425"/>
      <c r="J652" s="136" t="s">
        <v>756</v>
      </c>
      <c r="K652" s="137"/>
      <c r="L652" s="425"/>
      <c r="M652" s="425"/>
      <c r="N652" s="426"/>
      <c r="O652" s="369"/>
      <c r="P652" s="391"/>
      <c r="Q652" s="385"/>
      <c r="R652" s="393"/>
      <c r="S652" s="394"/>
      <c r="T652" s="385"/>
      <c r="U652" s="386"/>
      <c r="V652" s="136" t="s">
        <v>139</v>
      </c>
      <c r="W652" s="116"/>
      <c r="X652" s="117"/>
      <c r="Y652" s="118"/>
      <c r="Z652" s="116"/>
      <c r="AA652" s="120" t="str">
        <f t="shared" si="859"/>
        <v/>
      </c>
      <c r="AB652" s="121"/>
      <c r="AC652" s="121"/>
      <c r="AD652" s="122" t="str">
        <f t="shared" si="857"/>
        <v/>
      </c>
      <c r="AE652" s="121"/>
      <c r="AF652" s="121"/>
      <c r="AG652" s="121"/>
      <c r="AH652" s="123" t="str">
        <f t="shared" si="896"/>
        <v/>
      </c>
      <c r="AI652" s="122" t="str">
        <f t="shared" si="858"/>
        <v/>
      </c>
      <c r="AJ652" s="387"/>
      <c r="AK652" s="388"/>
      <c r="AL652" s="124" t="str">
        <f t="shared" si="895"/>
        <v/>
      </c>
      <c r="AM652" s="389"/>
      <c r="AN652" s="388"/>
      <c r="AO652" s="384"/>
      <c r="AP652" s="367"/>
      <c r="AQ652" s="120" t="s">
        <v>145</v>
      </c>
      <c r="AR652" s="119"/>
      <c r="AS652" s="119"/>
      <c r="AT652" s="126"/>
      <c r="AU652" s="119"/>
      <c r="AV652" s="371"/>
      <c r="AW652" s="142" t="s">
        <v>139</v>
      </c>
      <c r="AX652" s="128"/>
      <c r="AY652" s="129"/>
      <c r="AZ652" s="130"/>
      <c r="BA652" s="143" t="s">
        <v>145</v>
      </c>
      <c r="BB652" s="128"/>
      <c r="BC652" s="128"/>
      <c r="BD652" s="128"/>
      <c r="BE652" s="373"/>
      <c r="BF652" s="528"/>
      <c r="BG652" s="528"/>
      <c r="BH652" s="131"/>
      <c r="BI652" s="90"/>
    </row>
    <row r="653" spans="1:1022" ht="18.95" customHeight="1" x14ac:dyDescent="0.3">
      <c r="A653" s="517">
        <v>171</v>
      </c>
      <c r="B653" s="433" t="s">
        <v>712</v>
      </c>
      <c r="C653" s="367"/>
      <c r="D653" s="433" t="s">
        <v>81</v>
      </c>
      <c r="E653" s="433" t="s">
        <v>2704</v>
      </c>
      <c r="F653" s="427"/>
      <c r="G653" s="424"/>
      <c r="H653" s="368"/>
      <c r="I653" s="425"/>
      <c r="J653" s="136" t="s">
        <v>757</v>
      </c>
      <c r="K653" s="137"/>
      <c r="L653" s="425"/>
      <c r="M653" s="425"/>
      <c r="N653" s="426"/>
      <c r="O653" s="369"/>
      <c r="P653" s="391"/>
      <c r="Q653" s="385"/>
      <c r="R653" s="393"/>
      <c r="S653" s="394"/>
      <c r="T653" s="385"/>
      <c r="U653" s="386"/>
      <c r="V653" s="136" t="s">
        <v>150</v>
      </c>
      <c r="W653" s="116"/>
      <c r="X653" s="117"/>
      <c r="Y653" s="118"/>
      <c r="Z653" s="116"/>
      <c r="AA653" s="120" t="str">
        <f t="shared" si="859"/>
        <v/>
      </c>
      <c r="AB653" s="121"/>
      <c r="AC653" s="121"/>
      <c r="AD653" s="122" t="str">
        <f t="shared" si="857"/>
        <v/>
      </c>
      <c r="AE653" s="121"/>
      <c r="AF653" s="121"/>
      <c r="AG653" s="121"/>
      <c r="AH653" s="123" t="str">
        <f t="shared" si="896"/>
        <v/>
      </c>
      <c r="AI653" s="122" t="str">
        <f t="shared" si="858"/>
        <v/>
      </c>
      <c r="AJ653" s="387"/>
      <c r="AK653" s="388"/>
      <c r="AL653" s="124" t="str">
        <f t="shared" si="895"/>
        <v/>
      </c>
      <c r="AM653" s="389"/>
      <c r="AN653" s="388"/>
      <c r="AO653" s="384"/>
      <c r="AP653" s="367"/>
      <c r="AQ653" s="120" t="s">
        <v>155</v>
      </c>
      <c r="AR653" s="119"/>
      <c r="AS653" s="119"/>
      <c r="AT653" s="126"/>
      <c r="AU653" s="119"/>
      <c r="AV653" s="371"/>
      <c r="AW653" s="142" t="s">
        <v>150</v>
      </c>
      <c r="AX653" s="128"/>
      <c r="AY653" s="129"/>
      <c r="AZ653" s="130"/>
      <c r="BA653" s="143" t="s">
        <v>155</v>
      </c>
      <c r="BB653" s="128"/>
      <c r="BC653" s="128"/>
      <c r="BD653" s="128"/>
      <c r="BE653" s="373"/>
      <c r="BF653" s="528"/>
      <c r="BG653" s="528"/>
      <c r="BH653" s="131"/>
      <c r="BI653" s="90"/>
    </row>
    <row r="654" spans="1:1022" ht="23.1" customHeight="1" x14ac:dyDescent="0.3">
      <c r="A654" s="517">
        <v>171</v>
      </c>
      <c r="B654" s="434" t="s">
        <v>712</v>
      </c>
      <c r="C654" s="367"/>
      <c r="D654" s="434" t="s">
        <v>81</v>
      </c>
      <c r="E654" s="434" t="s">
        <v>2704</v>
      </c>
      <c r="F654" s="427"/>
      <c r="G654" s="424"/>
      <c r="H654" s="368"/>
      <c r="I654" s="425"/>
      <c r="J654" s="136" t="s">
        <v>758</v>
      </c>
      <c r="K654" s="137"/>
      <c r="L654" s="425"/>
      <c r="M654" s="425"/>
      <c r="N654" s="426"/>
      <c r="O654" s="369"/>
      <c r="P654" s="392"/>
      <c r="Q654" s="385"/>
      <c r="R654" s="393"/>
      <c r="S654" s="394"/>
      <c r="T654" s="385"/>
      <c r="U654" s="386"/>
      <c r="V654" s="136" t="s">
        <v>161</v>
      </c>
      <c r="W654" s="116"/>
      <c r="X654" s="117"/>
      <c r="Y654" s="118"/>
      <c r="Z654" s="116"/>
      <c r="AA654" s="120" t="str">
        <f t="shared" si="859"/>
        <v/>
      </c>
      <c r="AB654" s="121"/>
      <c r="AC654" s="121"/>
      <c r="AD654" s="122" t="str">
        <f t="shared" si="857"/>
        <v/>
      </c>
      <c r="AE654" s="121"/>
      <c r="AF654" s="121"/>
      <c r="AG654" s="121"/>
      <c r="AH654" s="123" t="str">
        <f t="shared" si="896"/>
        <v/>
      </c>
      <c r="AI654" s="122" t="str">
        <f t="shared" si="858"/>
        <v/>
      </c>
      <c r="AJ654" s="387"/>
      <c r="AK654" s="388"/>
      <c r="AL654" s="124" t="str">
        <f t="shared" si="895"/>
        <v/>
      </c>
      <c r="AM654" s="389"/>
      <c r="AN654" s="388"/>
      <c r="AO654" s="384"/>
      <c r="AP654" s="367"/>
      <c r="AQ654" s="120" t="s">
        <v>162</v>
      </c>
      <c r="AR654" s="119"/>
      <c r="AS654" s="119"/>
      <c r="AT654" s="126"/>
      <c r="AU654" s="119"/>
      <c r="AV654" s="372"/>
      <c r="AW654" s="142" t="s">
        <v>161</v>
      </c>
      <c r="AX654" s="128"/>
      <c r="AY654" s="129"/>
      <c r="AZ654" s="130"/>
      <c r="BA654" s="143" t="s">
        <v>162</v>
      </c>
      <c r="BB654" s="128"/>
      <c r="BC654" s="128"/>
      <c r="BD654" s="128"/>
      <c r="BE654" s="373"/>
      <c r="BF654" s="529"/>
      <c r="BG654" s="529"/>
      <c r="BH654" s="131"/>
      <c r="BI654" s="90"/>
    </row>
    <row r="655" spans="1:1022" s="144" customFormat="1" ht="103.5" customHeight="1" x14ac:dyDescent="0.25">
      <c r="A655" s="531">
        <v>172</v>
      </c>
      <c r="B655" s="424" t="s">
        <v>712</v>
      </c>
      <c r="C655" s="367" t="s">
        <v>713</v>
      </c>
      <c r="D655" s="532" t="s">
        <v>185</v>
      </c>
      <c r="E655" s="532" t="s">
        <v>1598</v>
      </c>
      <c r="F655" s="427" t="s">
        <v>1599</v>
      </c>
      <c r="G655" s="424" t="s">
        <v>2722</v>
      </c>
      <c r="H655" s="368" t="str">
        <f>IF(B655="Seguridad_Información","Posibilidad de "&amp;C655&amp;"con "&amp;M655&amp;" "&amp;"por"&amp;" "&amp;I655&amp;" "&amp;"debido a"&amp;" "&amp;L655,"Posibilidad de"&amp;" "&amp;M655&amp;" "&amp;"por"&amp;" "&amp;I655&amp;" debido a"&amp;" "&amp;L655)</f>
        <v>Posibilidad de Afectación Económica y Reputacional por expedición errada de actos administrativos de devolución, destinación, venta u otro debido a errores humanos en la operación, desconocimiento y/o interpretación errada de lineamientos y regulación normativa por parte de los colaboradores</v>
      </c>
      <c r="I655" s="425" t="s">
        <v>2723</v>
      </c>
      <c r="J655" s="136" t="s">
        <v>717</v>
      </c>
      <c r="K655" s="137" t="s">
        <v>2724</v>
      </c>
      <c r="L655" s="425" t="s">
        <v>2725</v>
      </c>
      <c r="M655" s="425" t="s">
        <v>763</v>
      </c>
      <c r="N655" s="426" t="s">
        <v>2726</v>
      </c>
      <c r="O655" s="369" t="s">
        <v>765</v>
      </c>
      <c r="P655" s="390" t="str">
        <f>IF(OR($O655=[3]Tabla_Probabilidad!$D$30,$O655=[3]Tabla_Probabilidad!$D$32,$O655=[3]Tabla_Probabilidad!$J$32),"Muy Baja",IF(OR($O655=[3]Tabla_Probabilidad!$E$30,$O655=[3]Tabla_Probabilidad!$E$32,$O655=[3]Tabla_Probabilidad!$K$32),"Baja",IF(OR($O655=[3]Tabla_Probabilidad!$F$30,$O655=[3]Tabla_Probabilidad!$F$32,$O655=[3]Tabla_Probabilidad!$L$32),"Media",IF(OR($O655=[3]Tabla_Probabilidad!$G$30,$O655=[3]Tabla_Probabilidad!$G$32,$O655=[3]Tabla_Probabilidad!$M$32),"Alta",IF(OR($O655=[3]Tabla_Probabilidad!$H$30,$O655=[3]Tabla_Probabilidad!$H$32,$O655=[3]Tabla_Probabilidad!$N$32),"Muy Alta","")))))</f>
        <v>Alta</v>
      </c>
      <c r="Q655" s="385">
        <f t="shared" ref="Q655" si="897">IF(P655="","",IF(P655="Muy Baja",0.2,IF(P655="Baja",0.4,IF(P655="Media",0.6,IF(P655="Alta",0.8,IF(P655="Muy Alta",1,))))))</f>
        <v>0.8</v>
      </c>
      <c r="R655" s="393" t="s">
        <v>723</v>
      </c>
      <c r="S655" s="394" t="str">
        <f>IF(OR($R655=[3]Tabla_Impacto!$D$24,$R655=[3]Tabla_Impacto!$D$27,$R655=[3]Tabla_Impacto!$J$24,$R655=[3]Tabla_Impacto!$P$26,$R655=[3]Tabla_Impacto!$V$26,$R655=[3]Tabla_Impacto!$AB$26),"Leve",IF(OR($R655=[3]Tabla_Impacto!$E$24,$R655=[3]Tabla_Impacto!$E$27,$R655=[3]Tabla_Impacto!$K$24,$R655=[3]Tabla_Impacto!$Q$26,$R655=[3]Tabla_Impacto!$W$26,$R655=[3]Tabla_Impacto!$AC$26),"Menor",IF(OR($R655=[3]Tabla_Impacto!$F$24,$R655=[3]Tabla_Impacto!$F$27,$R655=[3]Tabla_Impacto!$L$24,$R655=[3]Tabla_Impacto!$R$26,$R655=[3]Tabla_Impacto!$X$26,$R655=[3]Tabla_Impacto!$AD$26),"Moderado",IF(OR($R655=[3]Tabla_Impacto!$G$24,$R655=[3]Tabla_Impacto!$G$27,$R655=[3]Tabla_Impacto!$M$24,$R655=[3]Tabla_Impacto!$S$26,$R655=[3]Tabla_Impacto!$Y$26,$R655=[3]Tabla_Impacto!$AE$26),"Mayor",IF(OR($R655=[3]Tabla_Impacto!$H$24,$R655=[3]Tabla_Impacto!$H$27,$R655=[3]Tabla_Impacto!$N$24,$R655=[3]Tabla_Impacto!$T$26,$R655=[3]Tabla_Impacto!$Z$26,$R655=[3]Tabla_Impacto!$AF$26),"Catastrófico","")))))</f>
        <v>Moderado</v>
      </c>
      <c r="T655" s="385">
        <f t="shared" ref="T655" si="898">IF(S655="","",IF(S655="Leve",0.2,IF(S655="Menor",0.4,IF(S655="Moderado",0.6,IF(S655="Mayor",0.8,IF(S655="Catastrófico",1,))))))</f>
        <v>0.6</v>
      </c>
      <c r="U655" s="403" t="str">
        <f t="shared" ref="U655" si="899">IF(OR(AND(P655="Muy Baja",S655="Leve"),AND(P655="Muy Baja",S655="Menor"),AND(P655="Baja",S655="Leve")),"Bajo",IF(OR(AND(P655="Muy baja",S655="Moderado"),AND(P655="Baja",S655="Menor"),AND(P655="Baja",S655="Moderado"),AND(P655="Media",S655="Leve"),AND(P655="Media",S655="Menor"),AND(P655="Media",S655="Moderado"),AND(P655="Alta",S655="Leve"),AND(P655="Alta",S655="Menor")),"Moderado",IF(OR(AND(P655="Muy Baja",S655="Mayor"),AND(P655="Baja",S655="Mayor"),AND(P655="Media",S655="Mayor"),AND(P655="Alta",S655="Moderado"),AND(P655="Alta",S655="Mayor"),AND(P655="Muy Alta",S655="Leve"),AND(P655="Muy Alta",S655="Menor"),AND(P655="Muy Alta",S655="Moderado"),AND(P655="Muy Alta",S655="Mayor")),"Alto",IF(OR(AND(P655="Muy Baja",S655="Catastrófico"),AND(P655="Baja",S655="Catastrófico"),AND(P655="Media",S655="Catastrófico"),AND(P655="Alta",S655="Catastrófico"),AND(P655="Muy Alta",S655="Catastrófico")),"Extremo",""))))</f>
        <v>Alto</v>
      </c>
      <c r="V655" s="136" t="s">
        <v>91</v>
      </c>
      <c r="W655" s="116" t="s">
        <v>2727</v>
      </c>
      <c r="X655" s="117" t="s">
        <v>2728</v>
      </c>
      <c r="Y655" s="118" t="s">
        <v>2729</v>
      </c>
      <c r="Z655" s="116" t="s">
        <v>195</v>
      </c>
      <c r="AA655" s="120" t="str">
        <f t="shared" si="859"/>
        <v>Probabilidad</v>
      </c>
      <c r="AB655" s="121" t="s">
        <v>727</v>
      </c>
      <c r="AC655" s="121" t="s">
        <v>728</v>
      </c>
      <c r="AD655" s="122" t="str">
        <f t="shared" si="857"/>
        <v>40%</v>
      </c>
      <c r="AE655" s="121" t="s">
        <v>954</v>
      </c>
      <c r="AF655" s="121" t="s">
        <v>730</v>
      </c>
      <c r="AG655" s="121" t="s">
        <v>731</v>
      </c>
      <c r="AH655" s="123">
        <f>IFERROR(IF(AA655="Probabilidad",(Q655-(+Q655*AD655)),IF(AA655="Impacto",Q655,"")),"")</f>
        <v>0.48</v>
      </c>
      <c r="AI655" s="122">
        <f t="shared" si="858"/>
        <v>0.48</v>
      </c>
      <c r="AJ655" s="387" t="str">
        <f t="shared" ref="AJ655" si="900">IFERROR(IF(AK655="","",IF(AK655&lt;=0.2,"Muy Baja",IF(AK655&lt;=0.4,"Baja",IF(AK655&lt;=0.6,"Media",IF(AK655&lt;=0.8,"Alta","Muy Alta"))))),"")</f>
        <v>Muy Baja</v>
      </c>
      <c r="AK655" s="388">
        <f t="shared" ref="AK655" si="901">IFERROR(LOOKUP(MAX(AI655:AI661)+1,(AI655:AI661)),"")</f>
        <v>0.16463999999999998</v>
      </c>
      <c r="AL655" s="124">
        <f>IFERROR(IF(AA655="Impacto",(T655-(+T655*AD655)),IF(AA655="Probabilidad",T655,"")),"")</f>
        <v>0.6</v>
      </c>
      <c r="AM655" s="389" t="str">
        <f t="shared" ref="AM655" si="902">IFERROR(IF(AN655="","",IF(AN655&lt;=0.2,"Leve",IF(AN655&lt;=0.4,"Menor",IF(AN655&lt;=0.6,"Moderado",IF(AN655&lt;=0.8,"Mayor","Catastrófico"))))),"")</f>
        <v>Moderado</v>
      </c>
      <c r="AN655" s="388">
        <f t="shared" ref="AN655" si="903">IFERROR(LOOKUP(MAX(AL655:AL661)+1,(AL655:AL661)),"")</f>
        <v>0.6</v>
      </c>
      <c r="AO655" s="384" t="str">
        <f t="shared" ref="AO655" si="904">IFERROR(IF(OR(AND(AJ655="Muy Baja",AM655="Leve"),AND(AJ655="Muy Baja",AM655="Menor"),AND(AJ655="Baja",AM655="Leve")),"Bajo",IF(OR(AND(AJ655="Muy baja",AM655="Moderado"),AND(AJ655="Baja",AM655="Menor"),AND(AJ655="Baja",AM655="Moderado"),AND(AJ655="Media",AM655="Leve"),AND(AJ655="Media",AM655="Menor"),AND(AJ655="Media",AM655="Moderado"),AND(AJ655="Alta",AM655="Leve"),AND(AJ655="Alta",AM655="Menor")),"Moderado",IF(OR(AND(AJ655="Muy Baja",AM655="Mayor"),AND(AJ655="Baja",AM655="Mayor"),AND(AJ655="Media",AM655="Mayor"),AND(AJ655="Alta",AM655="Moderado"),AND(AJ655="Alta",AM655="Mayor"),AND(AJ655="Muy Alta",AM655="Leve"),AND(AJ655="Muy Alta",AM655="Menor"),AND(AJ655="Muy Alta",AM655="Moderado"),AND(AJ655="Muy Alta",AM655="Mayor")),"Alto",IF(OR(AND(AJ655="Muy Baja",AM655="Catastrófico"),AND(AJ655="Baja",AM655="Catastrófico"),AND(AJ655="Media",AM655="Catastrófico"),AND(AJ655="Alta",AM655="Catastrófico"),AND(AJ655="Muy Alta",AM655="Catastrófico")),"Extremo","")))),"")</f>
        <v>Moderado</v>
      </c>
      <c r="AP655" s="367" t="s">
        <v>104</v>
      </c>
      <c r="AQ655" s="120" t="s">
        <v>105</v>
      </c>
      <c r="AR655" s="119" t="s">
        <v>2730</v>
      </c>
      <c r="AS655" s="119" t="s">
        <v>195</v>
      </c>
      <c r="AT655" s="126">
        <v>44772</v>
      </c>
      <c r="AU655" s="206">
        <v>44834</v>
      </c>
      <c r="AV655" s="370" t="s">
        <v>2731</v>
      </c>
      <c r="AW655" s="142" t="s">
        <v>91</v>
      </c>
      <c r="AX655" s="253" t="s">
        <v>2867</v>
      </c>
      <c r="AY655" s="272" t="s">
        <v>3418</v>
      </c>
      <c r="AZ655" s="272" t="s">
        <v>3419</v>
      </c>
      <c r="BA655" s="143" t="s">
        <v>105</v>
      </c>
      <c r="BB655" s="253" t="s">
        <v>2867</v>
      </c>
      <c r="BC655" s="271" t="s">
        <v>3906</v>
      </c>
      <c r="BD655" s="271" t="s">
        <v>3915</v>
      </c>
      <c r="BE655" s="373" t="s">
        <v>2891</v>
      </c>
      <c r="BF655" s="374"/>
      <c r="BG655" s="374"/>
      <c r="BH655" s="199"/>
      <c r="BI655" s="90"/>
      <c r="BJ655" s="90"/>
      <c r="BK655" s="90"/>
      <c r="BL655" s="90"/>
      <c r="BM655" s="90"/>
      <c r="BN655" s="90"/>
      <c r="BO655" s="90"/>
      <c r="BP655" s="90"/>
      <c r="BQ655" s="90"/>
      <c r="BR655" s="90"/>
      <c r="BS655" s="90"/>
      <c r="BT655" s="90"/>
      <c r="BU655" s="90"/>
      <c r="BV655" s="90"/>
      <c r="BW655" s="90"/>
      <c r="BX655" s="90"/>
      <c r="BY655" s="90"/>
      <c r="BZ655" s="90"/>
      <c r="CA655" s="90"/>
      <c r="CB655" s="90"/>
      <c r="CC655" s="90"/>
      <c r="CD655" s="90"/>
      <c r="CE655" s="90"/>
      <c r="CF655" s="90"/>
      <c r="CG655" s="90"/>
      <c r="CH655" s="90"/>
      <c r="CI655" s="90"/>
      <c r="CJ655" s="90"/>
      <c r="CK655" s="90"/>
      <c r="CL655" s="90"/>
      <c r="CM655" s="90"/>
      <c r="CN655" s="90"/>
      <c r="CO655" s="90"/>
      <c r="CP655" s="90"/>
      <c r="CQ655" s="90"/>
      <c r="CR655" s="90"/>
      <c r="CS655" s="90"/>
      <c r="CT655" s="90"/>
      <c r="CU655" s="90"/>
      <c r="CV655" s="90"/>
      <c r="CW655" s="90"/>
      <c r="CX655" s="90"/>
      <c r="CY655" s="90"/>
      <c r="CZ655" s="90"/>
      <c r="DA655" s="90"/>
      <c r="DB655" s="90"/>
      <c r="DC655" s="90"/>
      <c r="DD655" s="90"/>
      <c r="DE655" s="90"/>
      <c r="DF655" s="90"/>
      <c r="DG655" s="90"/>
      <c r="DH655" s="90"/>
      <c r="DI655" s="90"/>
      <c r="DJ655" s="90"/>
      <c r="DK655" s="90"/>
      <c r="DL655" s="90"/>
      <c r="DM655" s="90"/>
      <c r="DN655" s="90"/>
      <c r="DO655" s="90"/>
      <c r="DP655" s="90"/>
      <c r="DQ655" s="90"/>
      <c r="DR655" s="90"/>
      <c r="DS655" s="90"/>
      <c r="DT655" s="90"/>
      <c r="DU655" s="90"/>
      <c r="DV655" s="90"/>
      <c r="DW655" s="90"/>
      <c r="DX655" s="90"/>
      <c r="DY655" s="90"/>
      <c r="DZ655" s="90"/>
      <c r="EA655" s="90"/>
      <c r="EB655" s="90"/>
      <c r="EC655" s="90"/>
      <c r="ED655" s="90"/>
      <c r="EE655" s="90"/>
      <c r="EF655" s="90"/>
      <c r="EG655" s="90"/>
      <c r="EH655" s="90"/>
      <c r="EI655" s="90"/>
      <c r="EJ655" s="90"/>
      <c r="EK655" s="90"/>
      <c r="EL655" s="90"/>
      <c r="EM655" s="90"/>
      <c r="EN655" s="90"/>
      <c r="EO655" s="90"/>
      <c r="EP655" s="90"/>
      <c r="EQ655" s="90"/>
      <c r="ER655" s="90"/>
      <c r="ES655" s="90"/>
      <c r="ET655" s="90"/>
      <c r="EU655" s="90"/>
      <c r="EV655" s="90"/>
      <c r="EW655" s="90"/>
      <c r="EX655" s="90"/>
      <c r="EY655" s="90"/>
      <c r="EZ655" s="90"/>
      <c r="FA655" s="90"/>
      <c r="FB655" s="90"/>
      <c r="FC655" s="90"/>
      <c r="FD655" s="90"/>
      <c r="FE655" s="90"/>
      <c r="FF655" s="90"/>
      <c r="FG655" s="90"/>
      <c r="FH655" s="90"/>
      <c r="FI655" s="90"/>
      <c r="FJ655" s="90"/>
      <c r="FK655" s="90"/>
      <c r="FL655" s="90"/>
      <c r="FM655" s="90"/>
      <c r="FN655" s="90"/>
      <c r="FO655" s="90"/>
      <c r="FP655" s="90"/>
      <c r="FQ655" s="90"/>
      <c r="FR655" s="90"/>
      <c r="FS655" s="90"/>
      <c r="FT655" s="90"/>
      <c r="FU655" s="90"/>
      <c r="FV655" s="90"/>
      <c r="FW655" s="90"/>
      <c r="FX655" s="90"/>
      <c r="FY655" s="90"/>
      <c r="FZ655" s="90"/>
      <c r="GA655" s="90"/>
      <c r="GB655" s="90"/>
      <c r="GC655" s="90"/>
      <c r="GD655" s="90"/>
      <c r="GE655" s="90"/>
      <c r="GF655" s="90"/>
      <c r="GG655" s="90"/>
      <c r="GH655" s="90"/>
      <c r="GI655" s="90"/>
      <c r="GJ655" s="90"/>
      <c r="GK655" s="90"/>
      <c r="GL655" s="90"/>
      <c r="GM655" s="90"/>
      <c r="GN655" s="90"/>
      <c r="GO655" s="90"/>
      <c r="GP655" s="90"/>
      <c r="GQ655" s="90"/>
      <c r="GR655" s="90"/>
      <c r="GS655" s="90"/>
      <c r="GT655" s="90"/>
      <c r="GU655" s="90"/>
      <c r="GV655" s="90"/>
      <c r="GW655" s="90"/>
      <c r="GX655" s="90"/>
      <c r="GY655" s="90"/>
      <c r="GZ655" s="90"/>
      <c r="HA655" s="90"/>
      <c r="HB655" s="90"/>
      <c r="HC655" s="90"/>
      <c r="HD655" s="90"/>
      <c r="HE655" s="90"/>
      <c r="HF655" s="90"/>
      <c r="HG655" s="90"/>
      <c r="HH655" s="90"/>
      <c r="HI655" s="90"/>
      <c r="HJ655" s="90"/>
      <c r="HK655" s="90"/>
      <c r="HL655" s="90"/>
      <c r="HM655" s="90"/>
      <c r="HN655" s="90"/>
      <c r="HO655" s="90"/>
      <c r="HP655" s="90"/>
      <c r="HQ655" s="90"/>
      <c r="HR655" s="90"/>
      <c r="HS655" s="90"/>
      <c r="HT655" s="90"/>
      <c r="HU655" s="90"/>
      <c r="HV655" s="90"/>
      <c r="HW655" s="90"/>
      <c r="HX655" s="90"/>
      <c r="HY655" s="90"/>
      <c r="HZ655" s="90"/>
      <c r="IA655" s="90"/>
      <c r="IB655" s="90"/>
      <c r="IC655" s="90"/>
      <c r="ID655" s="90"/>
      <c r="IE655" s="90"/>
      <c r="IF655" s="90"/>
      <c r="IG655" s="90"/>
      <c r="IH655" s="90"/>
      <c r="II655" s="90"/>
      <c r="IJ655" s="90"/>
      <c r="IK655" s="90"/>
      <c r="IL655" s="90"/>
      <c r="IM655" s="90"/>
      <c r="IN655" s="90"/>
      <c r="IO655" s="90"/>
      <c r="IP655" s="90"/>
      <c r="IQ655" s="90"/>
      <c r="IR655" s="90"/>
      <c r="IS655" s="90"/>
      <c r="IT655" s="90"/>
      <c r="IU655" s="90"/>
      <c r="IV655" s="90"/>
      <c r="IW655" s="90"/>
      <c r="IX655" s="90"/>
      <c r="IY655" s="90"/>
      <c r="IZ655" s="90"/>
      <c r="JA655" s="90"/>
      <c r="JB655" s="90"/>
      <c r="JC655" s="90"/>
      <c r="JD655" s="90"/>
      <c r="JE655" s="90"/>
      <c r="JF655" s="90"/>
      <c r="JG655" s="90"/>
      <c r="JH655" s="90"/>
      <c r="JI655" s="90"/>
      <c r="JJ655" s="90"/>
      <c r="JK655" s="90"/>
      <c r="JL655" s="90"/>
      <c r="JM655" s="90"/>
      <c r="JN655" s="90"/>
      <c r="JO655" s="90"/>
      <c r="JP655" s="90"/>
      <c r="JQ655" s="90"/>
      <c r="JR655" s="90"/>
      <c r="JS655" s="90"/>
      <c r="JT655" s="90"/>
      <c r="JU655" s="90"/>
      <c r="JV655" s="90"/>
      <c r="JW655" s="90"/>
      <c r="JX655" s="90"/>
      <c r="JY655" s="90"/>
      <c r="JZ655" s="90"/>
      <c r="KA655" s="90"/>
      <c r="KB655" s="90"/>
      <c r="KC655" s="90"/>
      <c r="KD655" s="90"/>
      <c r="KE655" s="90"/>
      <c r="KF655" s="90"/>
      <c r="KG655" s="90"/>
      <c r="KH655" s="90"/>
      <c r="KI655" s="90"/>
      <c r="KJ655" s="90"/>
      <c r="KK655" s="90"/>
      <c r="KL655" s="90"/>
      <c r="KM655" s="90"/>
      <c r="KN655" s="90"/>
      <c r="KO655" s="90"/>
      <c r="KP655" s="90"/>
      <c r="KQ655" s="90"/>
      <c r="KR655" s="90"/>
      <c r="KS655" s="90"/>
      <c r="KT655" s="90"/>
      <c r="KU655" s="90"/>
      <c r="KV655" s="90"/>
      <c r="KW655" s="90"/>
      <c r="KX655" s="90"/>
      <c r="KY655" s="90"/>
      <c r="KZ655" s="90"/>
      <c r="LA655" s="90"/>
      <c r="LB655" s="90"/>
      <c r="LC655" s="90"/>
      <c r="LD655" s="90"/>
      <c r="LE655" s="90"/>
      <c r="LF655" s="90"/>
      <c r="LG655" s="90"/>
      <c r="LH655" s="90"/>
      <c r="LI655" s="90"/>
      <c r="LJ655" s="90"/>
      <c r="LK655" s="90"/>
      <c r="LL655" s="90"/>
      <c r="LM655" s="90"/>
      <c r="LN655" s="90"/>
      <c r="LO655" s="90"/>
      <c r="LP655" s="90"/>
      <c r="LQ655" s="90"/>
      <c r="LR655" s="90"/>
      <c r="LS655" s="90"/>
      <c r="LT655" s="90"/>
      <c r="LU655" s="90"/>
      <c r="LV655" s="90"/>
      <c r="LW655" s="90"/>
      <c r="LX655" s="90"/>
      <c r="LY655" s="90"/>
      <c r="LZ655" s="90"/>
      <c r="MA655" s="90"/>
      <c r="MB655" s="90"/>
      <c r="MC655" s="90"/>
      <c r="MD655" s="90"/>
      <c r="ME655" s="90"/>
      <c r="MF655" s="90"/>
      <c r="MG655" s="90"/>
      <c r="MH655" s="90"/>
      <c r="MI655" s="90"/>
      <c r="MJ655" s="90"/>
      <c r="MK655" s="90"/>
      <c r="ML655" s="90"/>
      <c r="MM655" s="90"/>
      <c r="MN655" s="90"/>
      <c r="MO655" s="90"/>
      <c r="MP655" s="90"/>
      <c r="MQ655" s="90"/>
      <c r="MR655" s="90"/>
      <c r="MS655" s="90"/>
      <c r="MT655" s="90"/>
      <c r="MU655" s="90"/>
      <c r="MV655" s="90"/>
      <c r="MW655" s="90"/>
      <c r="MX655" s="90"/>
      <c r="MY655" s="90"/>
      <c r="MZ655" s="90"/>
      <c r="NA655" s="90"/>
      <c r="NB655" s="90"/>
      <c r="NC655" s="90"/>
      <c r="ND655" s="90"/>
      <c r="NE655" s="90"/>
      <c r="NF655" s="90"/>
      <c r="NG655" s="90"/>
      <c r="NH655" s="90"/>
      <c r="NI655" s="90"/>
      <c r="NJ655" s="90"/>
      <c r="NK655" s="90"/>
      <c r="NL655" s="90"/>
      <c r="NM655" s="90"/>
      <c r="NN655" s="90"/>
      <c r="NO655" s="90"/>
      <c r="NP655" s="90"/>
      <c r="NQ655" s="90"/>
      <c r="NR655" s="90"/>
      <c r="NS655" s="90"/>
      <c r="NT655" s="90"/>
      <c r="NU655" s="90"/>
      <c r="NV655" s="90"/>
      <c r="NW655" s="90"/>
      <c r="NX655" s="90"/>
      <c r="NY655" s="90"/>
      <c r="NZ655" s="90"/>
      <c r="OA655" s="90"/>
      <c r="OB655" s="90"/>
      <c r="OC655" s="90"/>
      <c r="OD655" s="90"/>
      <c r="OE655" s="90"/>
      <c r="OF655" s="90"/>
      <c r="OG655" s="90"/>
      <c r="OH655" s="90"/>
      <c r="OI655" s="90"/>
      <c r="OJ655" s="90"/>
      <c r="OK655" s="90"/>
      <c r="OL655" s="90"/>
      <c r="OM655" s="90"/>
      <c r="ON655" s="90"/>
      <c r="OO655" s="90"/>
      <c r="OP655" s="90"/>
      <c r="OQ655" s="90"/>
      <c r="OR655" s="90"/>
      <c r="OS655" s="90"/>
      <c r="OT655" s="90"/>
      <c r="OU655" s="90"/>
      <c r="OV655" s="90"/>
      <c r="OW655" s="90"/>
      <c r="OX655" s="90"/>
      <c r="OY655" s="90"/>
      <c r="OZ655" s="90"/>
      <c r="PA655" s="90"/>
      <c r="PB655" s="90"/>
      <c r="PC655" s="90"/>
      <c r="PD655" s="90"/>
      <c r="PE655" s="90"/>
      <c r="PF655" s="90"/>
      <c r="PG655" s="90"/>
      <c r="PH655" s="90"/>
      <c r="PI655" s="90"/>
      <c r="PJ655" s="90"/>
      <c r="PK655" s="90"/>
      <c r="PL655" s="90"/>
      <c r="PM655" s="90"/>
      <c r="PN655" s="90"/>
      <c r="PO655" s="90"/>
      <c r="PP655" s="90"/>
      <c r="PQ655" s="90"/>
      <c r="PR655" s="90"/>
      <c r="PS655" s="90"/>
      <c r="PT655" s="90"/>
      <c r="PU655" s="90"/>
      <c r="PV655" s="90"/>
      <c r="PW655" s="90"/>
      <c r="PX655" s="90"/>
      <c r="PY655" s="90"/>
      <c r="PZ655" s="90"/>
      <c r="QA655" s="90"/>
      <c r="QB655" s="90"/>
      <c r="QC655" s="90"/>
      <c r="QD655" s="90"/>
      <c r="QE655" s="90"/>
      <c r="QF655" s="90"/>
      <c r="QG655" s="90"/>
      <c r="QH655" s="90"/>
      <c r="QI655" s="90"/>
      <c r="QJ655" s="90"/>
      <c r="QK655" s="90"/>
      <c r="QL655" s="90"/>
      <c r="QM655" s="90"/>
      <c r="QN655" s="90"/>
      <c r="QO655" s="90"/>
      <c r="QP655" s="90"/>
      <c r="QQ655" s="90"/>
      <c r="QR655" s="90"/>
      <c r="QS655" s="90"/>
      <c r="QT655" s="90"/>
      <c r="QU655" s="90"/>
      <c r="QV655" s="90"/>
      <c r="QW655" s="90"/>
      <c r="QX655" s="90"/>
      <c r="QY655" s="90"/>
      <c r="QZ655" s="90"/>
      <c r="RA655" s="90"/>
      <c r="RB655" s="90"/>
      <c r="RC655" s="90"/>
      <c r="RD655" s="90"/>
      <c r="RE655" s="90"/>
      <c r="RF655" s="90"/>
      <c r="RG655" s="90"/>
      <c r="RH655" s="90"/>
      <c r="RI655" s="90"/>
      <c r="RJ655" s="90"/>
      <c r="RK655" s="90"/>
      <c r="RL655" s="90"/>
      <c r="RM655" s="90"/>
      <c r="RN655" s="90"/>
      <c r="RO655" s="90"/>
      <c r="RP655" s="90"/>
      <c r="RQ655" s="90"/>
      <c r="RR655" s="90"/>
      <c r="RS655" s="90"/>
      <c r="RT655" s="90"/>
      <c r="RU655" s="90"/>
      <c r="RV655" s="90"/>
      <c r="RW655" s="90"/>
      <c r="RX655" s="90"/>
      <c r="RY655" s="90"/>
      <c r="RZ655" s="90"/>
      <c r="SA655" s="90"/>
      <c r="SB655" s="90"/>
      <c r="SC655" s="90"/>
      <c r="SD655" s="90"/>
      <c r="SE655" s="90"/>
      <c r="SF655" s="90"/>
      <c r="SG655" s="90"/>
      <c r="SH655" s="90"/>
      <c r="SI655" s="90"/>
      <c r="SJ655" s="90"/>
      <c r="SK655" s="90"/>
      <c r="SL655" s="90"/>
      <c r="SM655" s="90"/>
      <c r="SN655" s="90"/>
      <c r="SO655" s="90"/>
      <c r="SP655" s="90"/>
      <c r="SQ655" s="90"/>
      <c r="SR655" s="90"/>
      <c r="SS655" s="90"/>
      <c r="ST655" s="90"/>
      <c r="SU655" s="90"/>
      <c r="SV655" s="90"/>
      <c r="SW655" s="90"/>
      <c r="SX655" s="90"/>
      <c r="SY655" s="90"/>
      <c r="SZ655" s="90"/>
      <c r="TA655" s="90"/>
      <c r="TB655" s="90"/>
      <c r="TC655" s="90"/>
      <c r="TD655" s="90"/>
      <c r="TE655" s="90"/>
      <c r="TF655" s="90"/>
      <c r="TG655" s="90"/>
      <c r="TH655" s="90"/>
      <c r="TI655" s="90"/>
      <c r="TJ655" s="90"/>
      <c r="TK655" s="90"/>
      <c r="TL655" s="90"/>
      <c r="TM655" s="90"/>
      <c r="TN655" s="90"/>
      <c r="TO655" s="90"/>
      <c r="TP655" s="90"/>
      <c r="TQ655" s="90"/>
      <c r="TR655" s="90"/>
      <c r="TS655" s="90"/>
      <c r="TT655" s="90"/>
      <c r="TU655" s="90"/>
      <c r="TV655" s="90"/>
      <c r="TW655" s="90"/>
      <c r="TX655" s="90"/>
      <c r="TY655" s="90"/>
      <c r="TZ655" s="90"/>
      <c r="UA655" s="90"/>
      <c r="UB655" s="90"/>
      <c r="UC655" s="90"/>
      <c r="UD655" s="90"/>
      <c r="UE655" s="90"/>
      <c r="UF655" s="90"/>
      <c r="UG655" s="90"/>
      <c r="UH655" s="90"/>
      <c r="UI655" s="90"/>
      <c r="UJ655" s="90"/>
      <c r="UK655" s="90"/>
      <c r="UL655" s="90"/>
      <c r="UM655" s="90"/>
      <c r="UN655" s="90"/>
      <c r="UO655" s="90"/>
      <c r="UP655" s="90"/>
      <c r="UQ655" s="90"/>
      <c r="UR655" s="90"/>
      <c r="US655" s="90"/>
      <c r="UT655" s="90"/>
      <c r="UU655" s="90"/>
      <c r="UV655" s="90"/>
      <c r="UW655" s="90"/>
      <c r="UX655" s="90"/>
      <c r="UY655" s="90"/>
      <c r="UZ655" s="90"/>
      <c r="VA655" s="90"/>
      <c r="VB655" s="90"/>
      <c r="VC655" s="90"/>
      <c r="VD655" s="90"/>
      <c r="VE655" s="90"/>
      <c r="VF655" s="90"/>
      <c r="VG655" s="90"/>
      <c r="VH655" s="90"/>
      <c r="VI655" s="90"/>
      <c r="VJ655" s="90"/>
      <c r="VK655" s="90"/>
      <c r="VL655" s="90"/>
      <c r="VM655" s="90"/>
      <c r="VN655" s="90"/>
      <c r="VO655" s="90"/>
      <c r="VP655" s="90"/>
      <c r="VQ655" s="90"/>
      <c r="VR655" s="90"/>
      <c r="VS655" s="90"/>
      <c r="VT655" s="90"/>
      <c r="VU655" s="90"/>
      <c r="VV655" s="90"/>
      <c r="VW655" s="90"/>
      <c r="VX655" s="90"/>
      <c r="VY655" s="90"/>
      <c r="VZ655" s="90"/>
      <c r="WA655" s="90"/>
      <c r="WB655" s="90"/>
      <c r="WC655" s="90"/>
      <c r="WD655" s="90"/>
      <c r="WE655" s="90"/>
      <c r="WF655" s="90"/>
      <c r="WG655" s="90"/>
      <c r="WH655" s="90"/>
      <c r="WI655" s="90"/>
      <c r="WJ655" s="90"/>
      <c r="WK655" s="90"/>
      <c r="WL655" s="90"/>
      <c r="WM655" s="90"/>
      <c r="WN655" s="90"/>
      <c r="WO655" s="90"/>
      <c r="WP655" s="90"/>
      <c r="WQ655" s="90"/>
      <c r="WR655" s="90"/>
      <c r="WS655" s="90"/>
      <c r="WT655" s="90"/>
      <c r="WU655" s="90"/>
      <c r="WV655" s="90"/>
      <c r="WW655" s="90"/>
      <c r="WX655" s="90"/>
      <c r="WY655" s="90"/>
      <c r="WZ655" s="90"/>
      <c r="XA655" s="90"/>
      <c r="XB655" s="90"/>
      <c r="XC655" s="90"/>
      <c r="XD655" s="90"/>
      <c r="XE655" s="90"/>
      <c r="XF655" s="90"/>
      <c r="XG655" s="90"/>
      <c r="XH655" s="90"/>
      <c r="XI655" s="90"/>
      <c r="XJ655" s="90"/>
      <c r="XK655" s="90"/>
      <c r="XL655" s="90"/>
      <c r="XM655" s="90"/>
      <c r="XN655" s="90"/>
      <c r="XO655" s="90"/>
      <c r="XP655" s="90"/>
      <c r="XQ655" s="90"/>
      <c r="XR655" s="90"/>
      <c r="XS655" s="90"/>
      <c r="XT655" s="90"/>
      <c r="XU655" s="90"/>
      <c r="XV655" s="90"/>
      <c r="XW655" s="90"/>
      <c r="XX655" s="90"/>
      <c r="XY655" s="90"/>
      <c r="XZ655" s="90"/>
      <c r="YA655" s="90"/>
      <c r="YB655" s="90"/>
      <c r="YC655" s="90"/>
      <c r="YD655" s="90"/>
      <c r="YE655" s="90"/>
      <c r="YF655" s="90"/>
      <c r="YG655" s="90"/>
      <c r="YH655" s="90"/>
      <c r="YI655" s="90"/>
      <c r="YJ655" s="90"/>
      <c r="YK655" s="90"/>
      <c r="YL655" s="90"/>
      <c r="YM655" s="90"/>
      <c r="YN655" s="90"/>
      <c r="YO655" s="90"/>
      <c r="YP655" s="90"/>
      <c r="YQ655" s="90"/>
      <c r="YR655" s="90"/>
      <c r="YS655" s="90"/>
      <c r="YT655" s="90"/>
      <c r="YU655" s="90"/>
      <c r="YV655" s="90"/>
      <c r="YW655" s="90"/>
      <c r="YX655" s="90"/>
      <c r="YY655" s="90"/>
      <c r="YZ655" s="90"/>
      <c r="ZA655" s="90"/>
      <c r="ZB655" s="90"/>
      <c r="ZC655" s="90"/>
      <c r="ZD655" s="90"/>
      <c r="ZE655" s="90"/>
      <c r="ZF655" s="90"/>
      <c r="ZG655" s="90"/>
      <c r="ZH655" s="90"/>
      <c r="ZI655" s="90"/>
      <c r="ZJ655" s="90"/>
      <c r="ZK655" s="90"/>
      <c r="ZL655" s="90"/>
      <c r="ZM655" s="90"/>
      <c r="ZN655" s="90"/>
      <c r="ZO655" s="90"/>
      <c r="ZP655" s="90"/>
      <c r="ZQ655" s="90"/>
      <c r="ZR655" s="90"/>
      <c r="ZS655" s="90"/>
      <c r="ZT655" s="90"/>
      <c r="ZU655" s="90"/>
      <c r="ZV655" s="90"/>
      <c r="ZW655" s="90"/>
      <c r="ZX655" s="90"/>
      <c r="ZY655" s="90"/>
      <c r="ZZ655" s="90"/>
      <c r="AAA655" s="90"/>
      <c r="AAB655" s="90"/>
      <c r="AAC655" s="90"/>
      <c r="AAD655" s="90"/>
      <c r="AAE655" s="90"/>
      <c r="AAF655" s="90"/>
      <c r="AAG655" s="90"/>
      <c r="AAH655" s="90"/>
      <c r="AAI655" s="90"/>
      <c r="AAJ655" s="90"/>
      <c r="AAK655" s="90"/>
      <c r="AAL655" s="90"/>
      <c r="AAM655" s="90"/>
      <c r="AAN655" s="90"/>
      <c r="AAO655" s="90"/>
      <c r="AAP655" s="90"/>
      <c r="AAQ655" s="90"/>
      <c r="AAR655" s="90"/>
      <c r="AAS655" s="90"/>
      <c r="AAT655" s="90"/>
      <c r="AAU655" s="90"/>
      <c r="AAV655" s="90"/>
      <c r="AAW655" s="90"/>
      <c r="AAX655" s="90"/>
      <c r="AAY655" s="90"/>
      <c r="AAZ655" s="90"/>
      <c r="ABA655" s="90"/>
      <c r="ABB655" s="90"/>
      <c r="ABC655" s="90"/>
      <c r="ABD655" s="90"/>
      <c r="ABE655" s="90"/>
      <c r="ABF655" s="90"/>
      <c r="ABG655" s="90"/>
      <c r="ABH655" s="90"/>
      <c r="ABI655" s="90"/>
      <c r="ABJ655" s="90"/>
      <c r="ABK655" s="90"/>
      <c r="ABL655" s="90"/>
      <c r="ABM655" s="90"/>
      <c r="ABN655" s="90"/>
      <c r="ABO655" s="90"/>
      <c r="ABP655" s="90"/>
      <c r="ABQ655" s="90"/>
      <c r="ABR655" s="90"/>
      <c r="ABS655" s="90"/>
      <c r="ABT655" s="90"/>
      <c r="ABU655" s="90"/>
      <c r="ABV655" s="90"/>
      <c r="ABW655" s="90"/>
      <c r="ABX655" s="90"/>
      <c r="ABY655" s="90"/>
      <c r="ABZ655" s="90"/>
      <c r="ACA655" s="90"/>
      <c r="ACB655" s="90"/>
      <c r="ACC655" s="90"/>
      <c r="ACD655" s="90"/>
      <c r="ACE655" s="90"/>
      <c r="ACF655" s="90"/>
      <c r="ACG655" s="90"/>
      <c r="ACH655" s="90"/>
      <c r="ACI655" s="90"/>
      <c r="ACJ655" s="90"/>
      <c r="ACK655" s="90"/>
      <c r="ACL655" s="90"/>
      <c r="ACM655" s="90"/>
      <c r="ACN655" s="90"/>
      <c r="ACO655" s="90"/>
      <c r="ACP655" s="90"/>
      <c r="ACQ655" s="90"/>
      <c r="ACR655" s="90"/>
      <c r="ACS655" s="90"/>
      <c r="ACT655" s="90"/>
      <c r="ACU655" s="90"/>
      <c r="ACV655" s="90"/>
      <c r="ACW655" s="90"/>
      <c r="ACX655" s="90"/>
      <c r="ACY655" s="90"/>
      <c r="ACZ655" s="90"/>
      <c r="ADA655" s="90"/>
      <c r="ADB655" s="90"/>
      <c r="ADC655" s="90"/>
      <c r="ADD655" s="90"/>
      <c r="ADE655" s="90"/>
      <c r="ADF655" s="90"/>
      <c r="ADG655" s="90"/>
      <c r="ADH655" s="90"/>
      <c r="ADI655" s="90"/>
      <c r="ADJ655" s="90"/>
      <c r="ADK655" s="90"/>
      <c r="ADL655" s="90"/>
      <c r="ADM655" s="90"/>
      <c r="ADN655" s="90"/>
      <c r="ADO655" s="90"/>
      <c r="ADP655" s="90"/>
      <c r="ADQ655" s="90"/>
      <c r="ADR655" s="90"/>
      <c r="ADS655" s="90"/>
      <c r="ADT655" s="90"/>
      <c r="ADU655" s="90"/>
      <c r="ADV655" s="90"/>
      <c r="ADW655" s="90"/>
      <c r="ADX655" s="90"/>
      <c r="ADY655" s="90"/>
      <c r="ADZ655" s="90"/>
      <c r="AEA655" s="90"/>
      <c r="AEB655" s="90"/>
      <c r="AEC655" s="90"/>
      <c r="AED655" s="90"/>
      <c r="AEE655" s="90"/>
      <c r="AEF655" s="90"/>
      <c r="AEG655" s="90"/>
      <c r="AEH655" s="90"/>
      <c r="AEI655" s="90"/>
      <c r="AEJ655" s="90"/>
      <c r="AEK655" s="90"/>
      <c r="AEL655" s="90"/>
      <c r="AEM655" s="90"/>
      <c r="AEN655" s="90"/>
      <c r="AEO655" s="90"/>
      <c r="AEP655" s="90"/>
      <c r="AEQ655" s="90"/>
      <c r="AER655" s="90"/>
      <c r="AES655" s="90"/>
      <c r="AET655" s="90"/>
      <c r="AEU655" s="90"/>
      <c r="AEV655" s="90"/>
      <c r="AEW655" s="90"/>
      <c r="AEX655" s="90"/>
      <c r="AEY655" s="90"/>
      <c r="AEZ655" s="90"/>
      <c r="AFA655" s="90"/>
      <c r="AFB655" s="90"/>
      <c r="AFC655" s="90"/>
      <c r="AFD655" s="90"/>
      <c r="AFE655" s="90"/>
      <c r="AFF655" s="90"/>
      <c r="AFG655" s="90"/>
      <c r="AFH655" s="90"/>
      <c r="AFI655" s="90"/>
      <c r="AFJ655" s="90"/>
      <c r="AFK655" s="90"/>
      <c r="AFL655" s="90"/>
      <c r="AFM655" s="90"/>
      <c r="AFN655" s="90"/>
      <c r="AFO655" s="90"/>
      <c r="AFP655" s="90"/>
      <c r="AFQ655" s="90"/>
      <c r="AFR655" s="90"/>
      <c r="AFS655" s="90"/>
      <c r="AFT655" s="90"/>
      <c r="AFU655" s="90"/>
      <c r="AFV655" s="90"/>
      <c r="AFW655" s="90"/>
      <c r="AFX655" s="90"/>
      <c r="AFY655" s="90"/>
      <c r="AFZ655" s="90"/>
      <c r="AGA655" s="90"/>
      <c r="AGB655" s="90"/>
      <c r="AGC655" s="90"/>
      <c r="AGD655" s="90"/>
      <c r="AGE655" s="90"/>
      <c r="AGF655" s="90"/>
      <c r="AGG655" s="90"/>
      <c r="AGH655" s="90"/>
      <c r="AGI655" s="90"/>
      <c r="AGJ655" s="90"/>
      <c r="AGK655" s="90"/>
      <c r="AGL655" s="90"/>
      <c r="AGM655" s="90"/>
      <c r="AGN655" s="90"/>
      <c r="AGO655" s="90"/>
      <c r="AGP655" s="90"/>
      <c r="AGQ655" s="90"/>
      <c r="AGR655" s="90"/>
      <c r="AGS655" s="90"/>
      <c r="AGT655" s="90"/>
      <c r="AGU655" s="90"/>
      <c r="AGV655" s="90"/>
      <c r="AGW655" s="90"/>
      <c r="AGX655" s="90"/>
      <c r="AGY655" s="90"/>
      <c r="AGZ655" s="90"/>
      <c r="AHA655" s="90"/>
      <c r="AHB655" s="90"/>
      <c r="AHC655" s="90"/>
      <c r="AHD655" s="90"/>
      <c r="AHE655" s="90"/>
      <c r="AHF655" s="90"/>
      <c r="AHG655" s="90"/>
      <c r="AHH655" s="90"/>
      <c r="AHI655" s="90"/>
      <c r="AHJ655" s="90"/>
      <c r="AHK655" s="90"/>
      <c r="AHL655" s="90"/>
      <c r="AHM655" s="90"/>
      <c r="AHN655" s="90"/>
      <c r="AHO655" s="90"/>
      <c r="AHP655" s="90"/>
      <c r="AHQ655" s="90"/>
      <c r="AHR655" s="90"/>
      <c r="AHS655" s="90"/>
      <c r="AHT655" s="90"/>
      <c r="AHU655" s="90"/>
      <c r="AHV655" s="90"/>
      <c r="AHW655" s="90"/>
      <c r="AHX655" s="90"/>
      <c r="AHY655" s="90"/>
      <c r="AHZ655" s="90"/>
      <c r="AIA655" s="90"/>
      <c r="AIB655" s="90"/>
      <c r="AIC655" s="90"/>
      <c r="AID655" s="90"/>
      <c r="AIE655" s="90"/>
      <c r="AIF655" s="90"/>
      <c r="AIG655" s="90"/>
      <c r="AIH655" s="90"/>
      <c r="AII655" s="90"/>
      <c r="AIJ655" s="90"/>
      <c r="AIK655" s="90"/>
      <c r="AIL655" s="90"/>
      <c r="AIM655" s="90"/>
      <c r="AIN655" s="90"/>
      <c r="AIO655" s="90"/>
      <c r="AIP655" s="90"/>
      <c r="AIQ655" s="90"/>
      <c r="AIR655" s="90"/>
      <c r="AIS655" s="90"/>
      <c r="AIT655" s="90"/>
      <c r="AIU655" s="90"/>
      <c r="AIV655" s="90"/>
      <c r="AIW655" s="90"/>
      <c r="AIX655" s="90"/>
      <c r="AIY655" s="90"/>
      <c r="AIZ655" s="90"/>
      <c r="AJA655" s="90"/>
      <c r="AJB655" s="90"/>
      <c r="AJC655" s="90"/>
      <c r="AJD655" s="90"/>
      <c r="AJE655" s="90"/>
      <c r="AJF655" s="90"/>
      <c r="AJG655" s="90"/>
      <c r="AJH655" s="90"/>
      <c r="AJI655" s="90"/>
      <c r="AJJ655" s="90"/>
      <c r="AJK655" s="90"/>
      <c r="AJL655" s="90"/>
      <c r="AJM655" s="90"/>
      <c r="AJN655" s="90"/>
      <c r="AJO655" s="90"/>
      <c r="AJP655" s="90"/>
      <c r="AJQ655" s="90"/>
      <c r="AJR655" s="90"/>
      <c r="AJS655" s="90"/>
      <c r="AJT655" s="90"/>
      <c r="AJU655" s="90"/>
      <c r="AJV655" s="90"/>
      <c r="AJW655" s="90"/>
      <c r="AJX655" s="90"/>
      <c r="AJY655" s="90"/>
      <c r="AJZ655" s="90"/>
      <c r="AKA655" s="90"/>
      <c r="AKB655" s="90"/>
      <c r="AKC655" s="90"/>
      <c r="AKD655" s="90"/>
      <c r="AKE655" s="90"/>
      <c r="AKF655" s="90"/>
      <c r="AKG655" s="90"/>
      <c r="AKH655" s="90"/>
      <c r="AKI655" s="90"/>
      <c r="AKJ655" s="90"/>
      <c r="AKK655" s="90"/>
      <c r="AKL655" s="90"/>
      <c r="AKM655" s="90"/>
      <c r="AKN655" s="90"/>
      <c r="AKO655" s="90"/>
      <c r="AKP655" s="90"/>
      <c r="AKQ655" s="90"/>
      <c r="AKR655" s="90"/>
      <c r="AKS655" s="90"/>
      <c r="AKT655" s="90"/>
      <c r="AKU655" s="90"/>
      <c r="AKV655" s="90"/>
      <c r="AKW655" s="90"/>
      <c r="AKX655" s="90"/>
      <c r="AKY655" s="90"/>
      <c r="AKZ655" s="90"/>
      <c r="ALA655" s="90"/>
      <c r="ALB655" s="90"/>
      <c r="ALC655" s="90"/>
      <c r="ALD655" s="90"/>
      <c r="ALE655" s="90"/>
      <c r="ALF655" s="90"/>
      <c r="ALG655" s="90"/>
      <c r="ALH655" s="90"/>
      <c r="ALI655" s="90"/>
      <c r="ALJ655" s="90"/>
      <c r="ALK655" s="90"/>
      <c r="ALL655" s="90"/>
      <c r="ALM655" s="90"/>
      <c r="ALN655" s="90"/>
      <c r="ALO655" s="90"/>
      <c r="ALP655" s="90"/>
      <c r="ALQ655" s="90"/>
      <c r="ALR655" s="90"/>
      <c r="ALS655" s="90"/>
      <c r="ALT655" s="90"/>
      <c r="ALU655" s="90"/>
      <c r="ALV655" s="90"/>
      <c r="ALW655" s="90"/>
      <c r="ALX655" s="90"/>
      <c r="ALY655" s="90"/>
      <c r="ALZ655" s="90"/>
      <c r="AMA655" s="90"/>
      <c r="AMB655" s="90"/>
      <c r="AMC655" s="90"/>
      <c r="AMD655" s="90"/>
      <c r="AME655" s="90"/>
      <c r="AMF655" s="90"/>
      <c r="AMG655" s="90"/>
      <c r="AMH655" s="90"/>
    </row>
    <row r="656" spans="1:1022" ht="147" customHeight="1" x14ac:dyDescent="0.3">
      <c r="A656" s="531">
        <v>172</v>
      </c>
      <c r="B656" s="424"/>
      <c r="C656" s="367"/>
      <c r="D656" s="532" t="s">
        <v>185</v>
      </c>
      <c r="E656" s="532" t="s">
        <v>1598</v>
      </c>
      <c r="F656" s="427"/>
      <c r="G656" s="424"/>
      <c r="H656" s="368"/>
      <c r="I656" s="425"/>
      <c r="J656" s="136" t="s">
        <v>735</v>
      </c>
      <c r="K656" s="137" t="s">
        <v>2732</v>
      </c>
      <c r="L656" s="425"/>
      <c r="M656" s="425"/>
      <c r="N656" s="426"/>
      <c r="O656" s="369"/>
      <c r="P656" s="391"/>
      <c r="Q656" s="385"/>
      <c r="R656" s="393"/>
      <c r="S656" s="394"/>
      <c r="T656" s="385"/>
      <c r="U656" s="404"/>
      <c r="V656" s="136" t="s">
        <v>112</v>
      </c>
      <c r="W656" s="116" t="s">
        <v>2733</v>
      </c>
      <c r="X656" s="117" t="s">
        <v>2734</v>
      </c>
      <c r="Y656" s="118" t="s">
        <v>2735</v>
      </c>
      <c r="Z656" s="116" t="s">
        <v>195</v>
      </c>
      <c r="AA656" s="120" t="str">
        <f t="shared" si="859"/>
        <v>Probabilidad</v>
      </c>
      <c r="AB656" s="121" t="s">
        <v>740</v>
      </c>
      <c r="AC656" s="121" t="s">
        <v>728</v>
      </c>
      <c r="AD656" s="122" t="str">
        <f t="shared" si="857"/>
        <v>30%</v>
      </c>
      <c r="AE656" s="121" t="s">
        <v>729</v>
      </c>
      <c r="AF656" s="121" t="s">
        <v>730</v>
      </c>
      <c r="AG656" s="121" t="s">
        <v>731</v>
      </c>
      <c r="AH656" s="123">
        <f>IFERROR(IF(AND(AA655="Probabilidad",AA656="Probabilidad"),(AI655-(+AI655*AD656)),IF(AND(AA656="Probabilidad",AA655="Impacto"),(AI655-(+AI655*AD656)),IF(AA656="Impacto",AI655,""))),"")</f>
        <v>0.33599999999999997</v>
      </c>
      <c r="AI656" s="122">
        <f t="shared" si="858"/>
        <v>0.33599999999999997</v>
      </c>
      <c r="AJ656" s="387"/>
      <c r="AK656" s="388"/>
      <c r="AL656" s="124">
        <f t="shared" si="885"/>
        <v>0.6</v>
      </c>
      <c r="AM656" s="389"/>
      <c r="AN656" s="388"/>
      <c r="AO656" s="384"/>
      <c r="AP656" s="367"/>
      <c r="AQ656" s="120" t="s">
        <v>118</v>
      </c>
      <c r="AR656" s="119" t="s">
        <v>2736</v>
      </c>
      <c r="AS656" s="119" t="s">
        <v>195</v>
      </c>
      <c r="AT656" s="126">
        <v>44774</v>
      </c>
      <c r="AU656" s="206">
        <v>44926</v>
      </c>
      <c r="AV656" s="371"/>
      <c r="AW656" s="142" t="s">
        <v>112</v>
      </c>
      <c r="AX656" s="253" t="s">
        <v>2866</v>
      </c>
      <c r="AY656" s="272" t="s">
        <v>3420</v>
      </c>
      <c r="AZ656" s="271" t="s">
        <v>3421</v>
      </c>
      <c r="BA656" s="143" t="s">
        <v>118</v>
      </c>
      <c r="BB656" s="253" t="s">
        <v>2866</v>
      </c>
      <c r="BC656" s="272" t="s">
        <v>3916</v>
      </c>
      <c r="BD656" s="271" t="s">
        <v>3917</v>
      </c>
      <c r="BE656" s="373"/>
      <c r="BF656" s="374"/>
      <c r="BG656" s="374"/>
      <c r="BH656" s="199"/>
    </row>
    <row r="657" spans="1:1022" ht="108" customHeight="1" x14ac:dyDescent="0.3">
      <c r="A657" s="531">
        <v>172</v>
      </c>
      <c r="B657" s="424"/>
      <c r="C657" s="367"/>
      <c r="D657" s="532" t="s">
        <v>185</v>
      </c>
      <c r="E657" s="532" t="s">
        <v>1598</v>
      </c>
      <c r="F657" s="427"/>
      <c r="G657" s="424"/>
      <c r="H657" s="368"/>
      <c r="I657" s="425"/>
      <c r="J657" s="136" t="s">
        <v>741</v>
      </c>
      <c r="K657" s="137" t="s">
        <v>2737</v>
      </c>
      <c r="L657" s="425"/>
      <c r="M657" s="425"/>
      <c r="N657" s="426"/>
      <c r="O657" s="369"/>
      <c r="P657" s="391"/>
      <c r="Q657" s="385"/>
      <c r="R657" s="393"/>
      <c r="S657" s="394"/>
      <c r="T657" s="385"/>
      <c r="U657" s="404"/>
      <c r="V657" s="136" t="s">
        <v>124</v>
      </c>
      <c r="W657" s="116" t="s">
        <v>2738</v>
      </c>
      <c r="X657" s="117" t="s">
        <v>2739</v>
      </c>
      <c r="Y657" s="118" t="s">
        <v>94</v>
      </c>
      <c r="Z657" s="135" t="s">
        <v>195</v>
      </c>
      <c r="AA657" s="120" t="str">
        <f t="shared" si="859"/>
        <v>Probabilidad</v>
      </c>
      <c r="AB657" s="121" t="s">
        <v>740</v>
      </c>
      <c r="AC657" s="121" t="s">
        <v>728</v>
      </c>
      <c r="AD657" s="122" t="str">
        <f t="shared" si="857"/>
        <v>30%</v>
      </c>
      <c r="AE657" s="121" t="s">
        <v>954</v>
      </c>
      <c r="AF657" s="121" t="s">
        <v>730</v>
      </c>
      <c r="AG657" s="121" t="s">
        <v>731</v>
      </c>
      <c r="AH657" s="123">
        <f t="shared" ref="AH657:AH661" si="905">IFERROR(IF(AND(AA656="Probabilidad",AA657="Probabilidad"),(AI656-(+AI656*AD657)),IF(AND(AA657="Probabilidad",AA656="Impacto"),(AI656-(+AI656*AD657)),IF(AA657="Impacto",AI656,""))),"")</f>
        <v>0.23519999999999996</v>
      </c>
      <c r="AI657" s="122">
        <f t="shared" si="858"/>
        <v>0.23519999999999996</v>
      </c>
      <c r="AJ657" s="387"/>
      <c r="AK657" s="388"/>
      <c r="AL657" s="124">
        <f t="shared" si="885"/>
        <v>0.6</v>
      </c>
      <c r="AM657" s="389"/>
      <c r="AN657" s="388"/>
      <c r="AO657" s="384"/>
      <c r="AP657" s="367"/>
      <c r="AQ657" s="120" t="s">
        <v>128</v>
      </c>
      <c r="AR657" s="119" t="s">
        <v>2740</v>
      </c>
      <c r="AS657" s="119" t="s">
        <v>195</v>
      </c>
      <c r="AT657" s="126">
        <v>44774</v>
      </c>
      <c r="AU657" s="206">
        <v>44926</v>
      </c>
      <c r="AV657" s="371"/>
      <c r="AW657" s="142" t="s">
        <v>124</v>
      </c>
      <c r="AX657" s="253" t="s">
        <v>2866</v>
      </c>
      <c r="AY657" s="272" t="s">
        <v>3422</v>
      </c>
      <c r="AZ657" s="272" t="s">
        <v>3423</v>
      </c>
      <c r="BA657" s="143" t="s">
        <v>128</v>
      </c>
      <c r="BB657" s="253" t="s">
        <v>2866</v>
      </c>
      <c r="BC657" s="272" t="s">
        <v>3918</v>
      </c>
      <c r="BD657" s="271" t="s">
        <v>3919</v>
      </c>
      <c r="BE657" s="373"/>
      <c r="BF657" s="374"/>
      <c r="BG657" s="374"/>
      <c r="BH657" s="199"/>
    </row>
    <row r="658" spans="1:1022" ht="83.25" customHeight="1" x14ac:dyDescent="0.3">
      <c r="A658" s="531">
        <v>172</v>
      </c>
      <c r="B658" s="424"/>
      <c r="C658" s="367"/>
      <c r="D658" s="532" t="s">
        <v>185</v>
      </c>
      <c r="E658" s="532" t="s">
        <v>1598</v>
      </c>
      <c r="F658" s="427"/>
      <c r="G658" s="424"/>
      <c r="H658" s="368"/>
      <c r="I658" s="425"/>
      <c r="J658" s="136" t="s">
        <v>749</v>
      </c>
      <c r="K658" s="137" t="s">
        <v>2741</v>
      </c>
      <c r="L658" s="425"/>
      <c r="M658" s="425"/>
      <c r="N658" s="426"/>
      <c r="O658" s="369"/>
      <c r="P658" s="391"/>
      <c r="Q658" s="385"/>
      <c r="R658" s="393"/>
      <c r="S658" s="394"/>
      <c r="T658" s="385"/>
      <c r="U658" s="404"/>
      <c r="V658" s="136" t="s">
        <v>131</v>
      </c>
      <c r="W658" s="116" t="s">
        <v>2742</v>
      </c>
      <c r="X658" s="117" t="s">
        <v>2743</v>
      </c>
      <c r="Y658" s="118" t="s">
        <v>2729</v>
      </c>
      <c r="Z658" s="116" t="s">
        <v>195</v>
      </c>
      <c r="AA658" s="120" t="str">
        <f t="shared" si="859"/>
        <v>Probabilidad</v>
      </c>
      <c r="AB658" s="121" t="s">
        <v>740</v>
      </c>
      <c r="AC658" s="121" t="s">
        <v>728</v>
      </c>
      <c r="AD658" s="122" t="str">
        <f t="shared" si="857"/>
        <v>30%</v>
      </c>
      <c r="AE658" s="121" t="s">
        <v>729</v>
      </c>
      <c r="AF658" s="121" t="s">
        <v>730</v>
      </c>
      <c r="AG658" s="121" t="s">
        <v>731</v>
      </c>
      <c r="AH658" s="123">
        <f t="shared" si="905"/>
        <v>0.16463999999999998</v>
      </c>
      <c r="AI658" s="122">
        <f t="shared" si="858"/>
        <v>0.16463999999999998</v>
      </c>
      <c r="AJ658" s="387"/>
      <c r="AK658" s="388"/>
      <c r="AL658" s="124">
        <f t="shared" si="885"/>
        <v>0.6</v>
      </c>
      <c r="AM658" s="389"/>
      <c r="AN658" s="388"/>
      <c r="AO658" s="384"/>
      <c r="AP658" s="367"/>
      <c r="AQ658" s="120" t="s">
        <v>136</v>
      </c>
      <c r="AR658" s="119" t="s">
        <v>94</v>
      </c>
      <c r="AS658" s="119" t="s">
        <v>94</v>
      </c>
      <c r="AT658" s="126" t="s">
        <v>94</v>
      </c>
      <c r="AU658" s="119" t="s">
        <v>94</v>
      </c>
      <c r="AV658" s="371"/>
      <c r="AW658" s="142" t="s">
        <v>131</v>
      </c>
      <c r="AX658" s="128"/>
      <c r="AY658" s="129" t="s">
        <v>2869</v>
      </c>
      <c r="AZ658" s="130"/>
      <c r="BA658" s="143" t="s">
        <v>136</v>
      </c>
      <c r="BB658" s="128"/>
      <c r="BC658" s="128"/>
      <c r="BD658" s="128"/>
      <c r="BE658" s="373"/>
      <c r="BF658" s="374"/>
      <c r="BG658" s="374"/>
      <c r="BH658" s="199"/>
    </row>
    <row r="659" spans="1:1022" ht="16.5" customHeight="1" x14ac:dyDescent="0.3">
      <c r="A659" s="531">
        <v>172</v>
      </c>
      <c r="B659" s="424"/>
      <c r="C659" s="367"/>
      <c r="D659" s="532" t="s">
        <v>185</v>
      </c>
      <c r="E659" s="532" t="s">
        <v>1598</v>
      </c>
      <c r="F659" s="427"/>
      <c r="G659" s="424"/>
      <c r="H659" s="368"/>
      <c r="I659" s="425"/>
      <c r="J659" s="136" t="s">
        <v>756</v>
      </c>
      <c r="K659" s="137"/>
      <c r="L659" s="425"/>
      <c r="M659" s="425"/>
      <c r="N659" s="426"/>
      <c r="O659" s="369"/>
      <c r="P659" s="391"/>
      <c r="Q659" s="385"/>
      <c r="R659" s="393"/>
      <c r="S659" s="394"/>
      <c r="T659" s="385"/>
      <c r="U659" s="404"/>
      <c r="V659" s="136" t="s">
        <v>139</v>
      </c>
      <c r="W659" s="116"/>
      <c r="X659" s="117"/>
      <c r="Y659" s="118"/>
      <c r="Z659" s="116"/>
      <c r="AA659" s="120" t="str">
        <f t="shared" si="859"/>
        <v/>
      </c>
      <c r="AB659" s="121"/>
      <c r="AC659" s="121"/>
      <c r="AD659" s="122" t="str">
        <f t="shared" si="857"/>
        <v/>
      </c>
      <c r="AE659" s="121"/>
      <c r="AF659" s="121"/>
      <c r="AG659" s="121"/>
      <c r="AH659" s="123" t="str">
        <f t="shared" si="905"/>
        <v/>
      </c>
      <c r="AI659" s="122" t="str">
        <f t="shared" si="858"/>
        <v/>
      </c>
      <c r="AJ659" s="387"/>
      <c r="AK659" s="388"/>
      <c r="AL659" s="124" t="str">
        <f t="shared" si="885"/>
        <v/>
      </c>
      <c r="AM659" s="389"/>
      <c r="AN659" s="388"/>
      <c r="AO659" s="384"/>
      <c r="AP659" s="367"/>
      <c r="AQ659" s="120" t="s">
        <v>145</v>
      </c>
      <c r="AR659" s="119"/>
      <c r="AS659" s="119"/>
      <c r="AT659" s="126"/>
      <c r="AU659" s="119"/>
      <c r="AV659" s="371"/>
      <c r="AW659" s="142" t="s">
        <v>139</v>
      </c>
      <c r="AX659" s="128"/>
      <c r="AY659" s="129"/>
      <c r="AZ659" s="130"/>
      <c r="BA659" s="143" t="s">
        <v>145</v>
      </c>
      <c r="BB659" s="128"/>
      <c r="BC659" s="128"/>
      <c r="BD659" s="128"/>
      <c r="BE659" s="373"/>
      <c r="BF659" s="374"/>
      <c r="BG659" s="374"/>
      <c r="BH659" s="199"/>
    </row>
    <row r="660" spans="1:1022" ht="18.95" customHeight="1" x14ac:dyDescent="0.3">
      <c r="A660" s="531">
        <v>172</v>
      </c>
      <c r="B660" s="424"/>
      <c r="C660" s="367"/>
      <c r="D660" s="532" t="s">
        <v>185</v>
      </c>
      <c r="E660" s="532" t="s">
        <v>1598</v>
      </c>
      <c r="F660" s="427"/>
      <c r="G660" s="424"/>
      <c r="H660" s="368"/>
      <c r="I660" s="425"/>
      <c r="J660" s="136" t="s">
        <v>757</v>
      </c>
      <c r="K660" s="137"/>
      <c r="L660" s="425"/>
      <c r="M660" s="425"/>
      <c r="N660" s="426"/>
      <c r="O660" s="369"/>
      <c r="P660" s="391"/>
      <c r="Q660" s="385"/>
      <c r="R660" s="393"/>
      <c r="S660" s="394"/>
      <c r="T660" s="385"/>
      <c r="U660" s="404"/>
      <c r="V660" s="136" t="s">
        <v>150</v>
      </c>
      <c r="W660" s="116"/>
      <c r="X660" s="117"/>
      <c r="Y660" s="118"/>
      <c r="Z660" s="116"/>
      <c r="AA660" s="120" t="str">
        <f t="shared" si="859"/>
        <v/>
      </c>
      <c r="AB660" s="121"/>
      <c r="AC660" s="121"/>
      <c r="AD660" s="122" t="str">
        <f t="shared" si="857"/>
        <v/>
      </c>
      <c r="AE660" s="121"/>
      <c r="AF660" s="121"/>
      <c r="AG660" s="121"/>
      <c r="AH660" s="123" t="str">
        <f t="shared" si="905"/>
        <v/>
      </c>
      <c r="AI660" s="122" t="str">
        <f t="shared" si="858"/>
        <v/>
      </c>
      <c r="AJ660" s="387"/>
      <c r="AK660" s="388"/>
      <c r="AL660" s="124" t="str">
        <f t="shared" si="885"/>
        <v/>
      </c>
      <c r="AM660" s="389"/>
      <c r="AN660" s="388"/>
      <c r="AO660" s="384"/>
      <c r="AP660" s="367"/>
      <c r="AQ660" s="120" t="s">
        <v>155</v>
      </c>
      <c r="AR660" s="119"/>
      <c r="AS660" s="119"/>
      <c r="AT660" s="126"/>
      <c r="AU660" s="119"/>
      <c r="AV660" s="371"/>
      <c r="AW660" s="142" t="s">
        <v>150</v>
      </c>
      <c r="AX660" s="128"/>
      <c r="AY660" s="129"/>
      <c r="AZ660" s="130"/>
      <c r="BA660" s="143" t="s">
        <v>155</v>
      </c>
      <c r="BB660" s="128"/>
      <c r="BC660" s="128"/>
      <c r="BD660" s="128"/>
      <c r="BE660" s="373"/>
      <c r="BF660" s="374"/>
      <c r="BG660" s="374"/>
      <c r="BH660" s="199"/>
    </row>
    <row r="661" spans="1:1022" ht="61.5" customHeight="1" x14ac:dyDescent="0.3">
      <c r="A661" s="531">
        <v>172</v>
      </c>
      <c r="B661" s="424"/>
      <c r="C661" s="367"/>
      <c r="D661" s="532" t="s">
        <v>185</v>
      </c>
      <c r="E661" s="532" t="s">
        <v>1598</v>
      </c>
      <c r="F661" s="427"/>
      <c r="G661" s="424"/>
      <c r="H661" s="368"/>
      <c r="I661" s="425"/>
      <c r="J661" s="136" t="s">
        <v>758</v>
      </c>
      <c r="K661" s="137"/>
      <c r="L661" s="425"/>
      <c r="M661" s="425"/>
      <c r="N661" s="426"/>
      <c r="O661" s="369"/>
      <c r="P661" s="392"/>
      <c r="Q661" s="385"/>
      <c r="R661" s="393"/>
      <c r="S661" s="394"/>
      <c r="T661" s="385"/>
      <c r="U661" s="405"/>
      <c r="V661" s="136" t="s">
        <v>161</v>
      </c>
      <c r="W661" s="116"/>
      <c r="X661" s="117"/>
      <c r="Y661" s="118"/>
      <c r="Z661" s="116"/>
      <c r="AA661" s="120" t="str">
        <f t="shared" si="859"/>
        <v/>
      </c>
      <c r="AB661" s="121"/>
      <c r="AC661" s="121"/>
      <c r="AD661" s="122" t="str">
        <f t="shared" si="857"/>
        <v/>
      </c>
      <c r="AE661" s="121"/>
      <c r="AF661" s="121"/>
      <c r="AG661" s="121"/>
      <c r="AH661" s="123" t="str">
        <f t="shared" si="905"/>
        <v/>
      </c>
      <c r="AI661" s="122" t="str">
        <f t="shared" si="858"/>
        <v/>
      </c>
      <c r="AJ661" s="387"/>
      <c r="AK661" s="388"/>
      <c r="AL661" s="124" t="str">
        <f t="shared" si="885"/>
        <v/>
      </c>
      <c r="AM661" s="389"/>
      <c r="AN661" s="388"/>
      <c r="AO661" s="384"/>
      <c r="AP661" s="367"/>
      <c r="AQ661" s="120" t="s">
        <v>162</v>
      </c>
      <c r="AR661" s="119"/>
      <c r="AS661" s="119"/>
      <c r="AT661" s="126"/>
      <c r="AU661" s="119"/>
      <c r="AV661" s="372"/>
      <c r="AW661" s="142" t="s">
        <v>161</v>
      </c>
      <c r="AX661" s="128"/>
      <c r="AY661" s="129"/>
      <c r="AZ661" s="130"/>
      <c r="BA661" s="143" t="s">
        <v>162</v>
      </c>
      <c r="BB661" s="128"/>
      <c r="BC661" s="128"/>
      <c r="BD661" s="128"/>
      <c r="BE661" s="373"/>
      <c r="BF661" s="374"/>
      <c r="BG661" s="374"/>
      <c r="BH661" s="199"/>
    </row>
    <row r="662" spans="1:1022" s="144" customFormat="1" ht="84.75" customHeight="1" x14ac:dyDescent="0.25">
      <c r="A662" s="531">
        <v>173</v>
      </c>
      <c r="B662" s="424" t="s">
        <v>712</v>
      </c>
      <c r="C662" s="367" t="s">
        <v>713</v>
      </c>
      <c r="D662" s="532" t="s">
        <v>268</v>
      </c>
      <c r="E662" s="532" t="s">
        <v>269</v>
      </c>
      <c r="F662" s="427" t="s">
        <v>937</v>
      </c>
      <c r="G662" s="424" t="s">
        <v>2744</v>
      </c>
      <c r="H662" s="368" t="str">
        <f>IF(B662="Seguridad_Información","Posibilidad de "&amp;C662&amp;"con "&amp;M662&amp;" "&amp;"por"&amp;" "&amp;I662&amp;" "&amp;"debido a"&amp;" "&amp;L662,"Posibilidad de"&amp;" "&amp;M662&amp;" "&amp;"por"&amp;" "&amp;I662&amp;" debido a"&amp;" "&amp;L662)</f>
        <v>Posibilidad de Afectación Reputacional por registro de ingreso de activos inadecuado o inoportuno en el sistema de información debido a falencias en los procesos  humanos, tecnológicos o de información relacionados</v>
      </c>
      <c r="I662" s="425" t="s">
        <v>2745</v>
      </c>
      <c r="J662" s="136" t="s">
        <v>717</v>
      </c>
      <c r="K662" s="137" t="s">
        <v>2746</v>
      </c>
      <c r="L662" s="425" t="s">
        <v>2747</v>
      </c>
      <c r="M662" s="425" t="s">
        <v>897</v>
      </c>
      <c r="N662" s="426" t="s">
        <v>2748</v>
      </c>
      <c r="O662" s="369" t="s">
        <v>765</v>
      </c>
      <c r="P662" s="390" t="str">
        <f>IF(OR($O662=[3]Tabla_Probabilidad!$D$30,$O662=[3]Tabla_Probabilidad!$D$32,$O662=[3]Tabla_Probabilidad!$J$32),"Muy Baja",IF(OR($O662=[3]Tabla_Probabilidad!$E$30,$O662=[3]Tabla_Probabilidad!$E$32,$O662=[3]Tabla_Probabilidad!$K$32),"Baja",IF(OR($O662=[3]Tabla_Probabilidad!$F$30,$O662=[3]Tabla_Probabilidad!$F$32,$O662=[3]Tabla_Probabilidad!$L$32),"Media",IF(OR($O662=[3]Tabla_Probabilidad!$G$30,$O662=[3]Tabla_Probabilidad!$G$32,$O662=[3]Tabla_Probabilidad!$M$32),"Alta",IF(OR($O662=[3]Tabla_Probabilidad!$H$30,$O662=[3]Tabla_Probabilidad!$H$32,$O662=[3]Tabla_Probabilidad!$N$32),"Muy Alta","")))))</f>
        <v>Alta</v>
      </c>
      <c r="Q662" s="385">
        <f t="shared" ref="Q662" si="906">IF(P662="","",IF(P662="Muy Baja",0.2,IF(P662="Baja",0.4,IF(P662="Media",0.6,IF(P662="Alta",0.8,IF(P662="Muy Alta",1,))))))</f>
        <v>0.8</v>
      </c>
      <c r="R662" s="393" t="s">
        <v>723</v>
      </c>
      <c r="S662" s="394" t="str">
        <f>IF(OR($R662=[3]Tabla_Impacto!$D$24,$R662=[3]Tabla_Impacto!$D$27,$R662=[3]Tabla_Impacto!$J$24,$R662=[3]Tabla_Impacto!$P$26,$R662=[3]Tabla_Impacto!$V$26,$R662=[3]Tabla_Impacto!$AB$26),"Leve",IF(OR($R662=[3]Tabla_Impacto!$E$24,$R662=[3]Tabla_Impacto!$E$27,$R662=[3]Tabla_Impacto!$K$24,$R662=[3]Tabla_Impacto!$Q$26,$R662=[3]Tabla_Impacto!$W$26,$R662=[3]Tabla_Impacto!$AC$26),"Menor",IF(OR($R662=[3]Tabla_Impacto!$F$24,$R662=[3]Tabla_Impacto!$F$27,$R662=[3]Tabla_Impacto!$L$24,$R662=[3]Tabla_Impacto!$R$26,$R662=[3]Tabla_Impacto!$X$26,$R662=[3]Tabla_Impacto!$AD$26),"Moderado",IF(OR($R662=[3]Tabla_Impacto!$G$24,$R662=[3]Tabla_Impacto!$G$27,$R662=[3]Tabla_Impacto!$M$24,$R662=[3]Tabla_Impacto!$S$26,$R662=[3]Tabla_Impacto!$Y$26,$R662=[3]Tabla_Impacto!$AE$26),"Mayor",IF(OR($R662=[3]Tabla_Impacto!$H$24,$R662=[3]Tabla_Impacto!$H$27,$R662=[3]Tabla_Impacto!$N$24,$R662=[3]Tabla_Impacto!$T$26,$R662=[3]Tabla_Impacto!$Z$26,$R662=[3]Tabla_Impacto!$AF$26),"Catastrófico","")))))</f>
        <v>Moderado</v>
      </c>
      <c r="T662" s="385">
        <f t="shared" ref="T662" si="907">IF(S662="","",IF(S662="Leve",0.2,IF(S662="Menor",0.4,IF(S662="Moderado",0.6,IF(S662="Mayor",0.8,IF(S662="Catastrófico",1,))))))</f>
        <v>0.6</v>
      </c>
      <c r="U662" s="386" t="str">
        <f t="shared" ref="U662" si="908">IF(OR(AND(P662="Muy Baja",S662="Leve"),AND(P662="Muy Baja",S662="Menor"),AND(P662="Baja",S662="Leve")),"Bajo",IF(OR(AND(P662="Muy baja",S662="Moderado"),AND(P662="Baja",S662="Menor"),AND(P662="Baja",S662="Moderado"),AND(P662="Media",S662="Leve"),AND(P662="Media",S662="Menor"),AND(P662="Media",S662="Moderado"),AND(P662="Alta",S662="Leve"),AND(P662="Alta",S662="Menor")),"Moderado",IF(OR(AND(P662="Muy Baja",S662="Mayor"),AND(P662="Baja",S662="Mayor"),AND(P662="Media",S662="Mayor"),AND(P662="Alta",S662="Moderado"),AND(P662="Alta",S662="Mayor"),AND(P662="Muy Alta",S662="Leve"),AND(P662="Muy Alta",S662="Menor"),AND(P662="Muy Alta",S662="Moderado"),AND(P662="Muy Alta",S662="Mayor")),"Alto",IF(OR(AND(P662="Muy Baja",S662="Catastrófico"),AND(P662="Baja",S662="Catastrófico"),AND(P662="Media",S662="Catastrófico"),AND(P662="Alta",S662="Catastrófico"),AND(P662="Muy Alta",S662="Catastrófico")),"Extremo",""))))</f>
        <v>Alto</v>
      </c>
      <c r="V662" s="136" t="s">
        <v>91</v>
      </c>
      <c r="W662" s="116" t="s">
        <v>2749</v>
      </c>
      <c r="X662" s="117" t="s">
        <v>2750</v>
      </c>
      <c r="Y662" s="118" t="s">
        <v>281</v>
      </c>
      <c r="Z662" s="116" t="s">
        <v>962</v>
      </c>
      <c r="AA662" s="120" t="str">
        <f t="shared" si="859"/>
        <v>Probabilidad</v>
      </c>
      <c r="AB662" s="121" t="s">
        <v>727</v>
      </c>
      <c r="AC662" s="121" t="s">
        <v>728</v>
      </c>
      <c r="AD662" s="122" t="str">
        <f t="shared" si="857"/>
        <v>40%</v>
      </c>
      <c r="AE662" s="121" t="s">
        <v>729</v>
      </c>
      <c r="AF662" s="121" t="s">
        <v>730</v>
      </c>
      <c r="AG662" s="121" t="s">
        <v>731</v>
      </c>
      <c r="AH662" s="123">
        <f>IFERROR(IF(AA662="Probabilidad",(Q662-(+Q662*AD662)),IF(AA662="Impacto",Q662,"")),"")</f>
        <v>0.48</v>
      </c>
      <c r="AI662" s="122">
        <f t="shared" si="858"/>
        <v>0.48</v>
      </c>
      <c r="AJ662" s="387" t="str">
        <f t="shared" ref="AJ662" si="909">IFERROR(IF(AK662="","",IF(AK662&lt;=0.2,"Muy Baja",IF(AK662&lt;=0.4,"Baja",IF(AK662&lt;=0.6,"Media",IF(AK662&lt;=0.8,"Alta","Muy Alta"))))),"")</f>
        <v>Media</v>
      </c>
      <c r="AK662" s="388">
        <f t="shared" ref="AK662" si="910">IFERROR(LOOKUP(MAX(AI662:AI668)+1,(AI662:AI668)),"")</f>
        <v>0.48</v>
      </c>
      <c r="AL662" s="124">
        <f>IFERROR(IF(AA662="Impacto",(T662-(+T662*AD662)),IF(AA662="Probabilidad",T662,"")),"")</f>
        <v>0.6</v>
      </c>
      <c r="AM662" s="389" t="str">
        <f t="shared" ref="AM662" si="911">IFERROR(IF(AN662="","",IF(AN662&lt;=0.2,"Leve",IF(AN662&lt;=0.4,"Menor",IF(AN662&lt;=0.6,"Moderado",IF(AN662&lt;=0.8,"Mayor","Catastrófico"))))),"")</f>
        <v>Menor</v>
      </c>
      <c r="AN662" s="388">
        <f t="shared" ref="AN662" si="912">IFERROR(LOOKUP(MAX(AL662:AL668)+1,(AL662:AL668)),"")</f>
        <v>0.33749999999999997</v>
      </c>
      <c r="AO662" s="384" t="str">
        <f t="shared" ref="AO662" si="913">IFERROR(IF(OR(AND(AJ662="Muy Baja",AM662="Leve"),AND(AJ662="Muy Baja",AM662="Menor"),AND(AJ662="Baja",AM662="Leve")),"Bajo",IF(OR(AND(AJ662="Muy baja",AM662="Moderado"),AND(AJ662="Baja",AM662="Menor"),AND(AJ662="Baja",AM662="Moderado"),AND(AJ662="Media",AM662="Leve"),AND(AJ662="Media",AM662="Menor"),AND(AJ662="Media",AM662="Moderado"),AND(AJ662="Alta",AM662="Leve"),AND(AJ662="Alta",AM662="Menor")),"Moderado",IF(OR(AND(AJ662="Muy Baja",AM662="Mayor"),AND(AJ662="Baja",AM662="Mayor"),AND(AJ662="Media",AM662="Mayor"),AND(AJ662="Alta",AM662="Moderado"),AND(AJ662="Alta",AM662="Mayor"),AND(AJ662="Muy Alta",AM662="Leve"),AND(AJ662="Muy Alta",AM662="Menor"),AND(AJ662="Muy Alta",AM662="Moderado"),AND(AJ662="Muy Alta",AM662="Mayor")),"Alto",IF(OR(AND(AJ662="Muy Baja",AM662="Catastrófico"),AND(AJ662="Baja",AM662="Catastrófico"),AND(AJ662="Media",AM662="Catastrófico"),AND(AJ662="Alta",AM662="Catastrófico"),AND(AJ662="Muy Alta",AM662="Catastrófico")),"Extremo","")))),"")</f>
        <v>Moderado</v>
      </c>
      <c r="AP662" s="367" t="s">
        <v>2751</v>
      </c>
      <c r="AQ662" s="120" t="s">
        <v>105</v>
      </c>
      <c r="AR662" s="119" t="s">
        <v>2752</v>
      </c>
      <c r="AS662" s="119" t="s">
        <v>830</v>
      </c>
      <c r="AT662" s="126">
        <v>44895</v>
      </c>
      <c r="AU662" s="119" t="s">
        <v>2753</v>
      </c>
      <c r="AV662" s="370" t="s">
        <v>2754</v>
      </c>
      <c r="AW662" s="142" t="s">
        <v>91</v>
      </c>
      <c r="AX662" s="264" t="s">
        <v>2866</v>
      </c>
      <c r="AY662" s="265" t="s">
        <v>3780</v>
      </c>
      <c r="AZ662" s="265" t="s">
        <v>3781</v>
      </c>
      <c r="BA662" s="143" t="s">
        <v>105</v>
      </c>
      <c r="BB662" s="264" t="s">
        <v>2866</v>
      </c>
      <c r="BC662" s="265" t="s">
        <v>3783</v>
      </c>
      <c r="BD662" s="300" t="s">
        <v>2907</v>
      </c>
      <c r="BE662" s="373" t="s">
        <v>2891</v>
      </c>
      <c r="BF662" s="374"/>
      <c r="BG662" s="374"/>
      <c r="BH662" s="131"/>
      <c r="BI662" s="90"/>
      <c r="BJ662" s="90"/>
      <c r="BK662" s="90"/>
      <c r="BL662" s="90"/>
      <c r="BM662" s="90"/>
      <c r="BN662" s="90"/>
      <c r="BO662" s="90"/>
      <c r="BP662" s="90"/>
      <c r="BQ662" s="90"/>
      <c r="BR662" s="90"/>
      <c r="BS662" s="90"/>
      <c r="BT662" s="90"/>
      <c r="BU662" s="90"/>
      <c r="BV662" s="90"/>
      <c r="BW662" s="90"/>
      <c r="BX662" s="90"/>
      <c r="BY662" s="90"/>
      <c r="BZ662" s="90"/>
      <c r="CA662" s="90"/>
      <c r="CB662" s="90"/>
      <c r="CC662" s="90"/>
      <c r="CD662" s="90"/>
      <c r="CE662" s="90"/>
      <c r="CF662" s="90"/>
      <c r="CG662" s="90"/>
      <c r="CH662" s="90"/>
      <c r="CI662" s="90"/>
      <c r="CJ662" s="90"/>
      <c r="CK662" s="90"/>
      <c r="CL662" s="90"/>
      <c r="CM662" s="90"/>
      <c r="CN662" s="90"/>
      <c r="CO662" s="90"/>
      <c r="CP662" s="90"/>
      <c r="CQ662" s="90"/>
      <c r="CR662" s="90"/>
      <c r="CS662" s="90"/>
      <c r="CT662" s="90"/>
      <c r="CU662" s="90"/>
      <c r="CV662" s="90"/>
      <c r="CW662" s="90"/>
      <c r="CX662" s="90"/>
      <c r="CY662" s="90"/>
      <c r="CZ662" s="90"/>
      <c r="DA662" s="90"/>
      <c r="DB662" s="90"/>
      <c r="DC662" s="90"/>
      <c r="DD662" s="90"/>
      <c r="DE662" s="90"/>
      <c r="DF662" s="90"/>
      <c r="DG662" s="90"/>
      <c r="DH662" s="90"/>
      <c r="DI662" s="90"/>
      <c r="DJ662" s="90"/>
      <c r="DK662" s="90"/>
      <c r="DL662" s="90"/>
      <c r="DM662" s="90"/>
      <c r="DN662" s="90"/>
      <c r="DO662" s="90"/>
      <c r="DP662" s="90"/>
      <c r="DQ662" s="90"/>
      <c r="DR662" s="90"/>
      <c r="DS662" s="90"/>
      <c r="DT662" s="90"/>
      <c r="DU662" s="90"/>
      <c r="DV662" s="90"/>
      <c r="DW662" s="90"/>
      <c r="DX662" s="90"/>
      <c r="DY662" s="90"/>
      <c r="DZ662" s="90"/>
      <c r="EA662" s="90"/>
      <c r="EB662" s="90"/>
      <c r="EC662" s="90"/>
      <c r="ED662" s="90"/>
      <c r="EE662" s="90"/>
      <c r="EF662" s="90"/>
      <c r="EG662" s="90"/>
      <c r="EH662" s="90"/>
      <c r="EI662" s="90"/>
      <c r="EJ662" s="90"/>
      <c r="EK662" s="90"/>
      <c r="EL662" s="90"/>
      <c r="EM662" s="90"/>
      <c r="EN662" s="90"/>
      <c r="EO662" s="90"/>
      <c r="EP662" s="90"/>
      <c r="EQ662" s="90"/>
      <c r="ER662" s="90"/>
      <c r="ES662" s="90"/>
      <c r="ET662" s="90"/>
      <c r="EU662" s="90"/>
      <c r="EV662" s="90"/>
      <c r="EW662" s="90"/>
      <c r="EX662" s="90"/>
      <c r="EY662" s="90"/>
      <c r="EZ662" s="90"/>
      <c r="FA662" s="90"/>
      <c r="FB662" s="90"/>
      <c r="FC662" s="90"/>
      <c r="FD662" s="90"/>
      <c r="FE662" s="90"/>
      <c r="FF662" s="90"/>
      <c r="FG662" s="90"/>
      <c r="FH662" s="90"/>
      <c r="FI662" s="90"/>
      <c r="FJ662" s="90"/>
      <c r="FK662" s="90"/>
      <c r="FL662" s="90"/>
      <c r="FM662" s="90"/>
      <c r="FN662" s="90"/>
      <c r="FO662" s="90"/>
      <c r="FP662" s="90"/>
      <c r="FQ662" s="90"/>
      <c r="FR662" s="90"/>
      <c r="FS662" s="90"/>
      <c r="FT662" s="90"/>
      <c r="FU662" s="90"/>
      <c r="FV662" s="90"/>
      <c r="FW662" s="90"/>
      <c r="FX662" s="90"/>
      <c r="FY662" s="90"/>
      <c r="FZ662" s="90"/>
      <c r="GA662" s="90"/>
      <c r="GB662" s="90"/>
      <c r="GC662" s="90"/>
      <c r="GD662" s="90"/>
      <c r="GE662" s="90"/>
      <c r="GF662" s="90"/>
      <c r="GG662" s="90"/>
      <c r="GH662" s="90"/>
      <c r="GI662" s="90"/>
      <c r="GJ662" s="90"/>
      <c r="GK662" s="90"/>
      <c r="GL662" s="90"/>
      <c r="GM662" s="90"/>
      <c r="GN662" s="90"/>
      <c r="GO662" s="90"/>
      <c r="GP662" s="90"/>
      <c r="GQ662" s="90"/>
      <c r="GR662" s="90"/>
      <c r="GS662" s="90"/>
      <c r="GT662" s="90"/>
      <c r="GU662" s="90"/>
      <c r="GV662" s="90"/>
      <c r="GW662" s="90"/>
      <c r="GX662" s="90"/>
      <c r="GY662" s="90"/>
      <c r="GZ662" s="90"/>
      <c r="HA662" s="90"/>
      <c r="HB662" s="90"/>
      <c r="HC662" s="90"/>
      <c r="HD662" s="90"/>
      <c r="HE662" s="90"/>
      <c r="HF662" s="90"/>
      <c r="HG662" s="90"/>
      <c r="HH662" s="90"/>
      <c r="HI662" s="90"/>
      <c r="HJ662" s="90"/>
      <c r="HK662" s="90"/>
      <c r="HL662" s="90"/>
      <c r="HM662" s="90"/>
      <c r="HN662" s="90"/>
      <c r="HO662" s="90"/>
      <c r="HP662" s="90"/>
      <c r="HQ662" s="90"/>
      <c r="HR662" s="90"/>
      <c r="HS662" s="90"/>
      <c r="HT662" s="90"/>
      <c r="HU662" s="90"/>
      <c r="HV662" s="90"/>
      <c r="HW662" s="90"/>
      <c r="HX662" s="90"/>
      <c r="HY662" s="90"/>
      <c r="HZ662" s="90"/>
      <c r="IA662" s="90"/>
      <c r="IB662" s="90"/>
      <c r="IC662" s="90"/>
      <c r="ID662" s="90"/>
      <c r="IE662" s="90"/>
      <c r="IF662" s="90"/>
      <c r="IG662" s="90"/>
      <c r="IH662" s="90"/>
      <c r="II662" s="90"/>
      <c r="IJ662" s="90"/>
      <c r="IK662" s="90"/>
      <c r="IL662" s="90"/>
      <c r="IM662" s="90"/>
      <c r="IN662" s="90"/>
      <c r="IO662" s="90"/>
      <c r="IP662" s="90"/>
      <c r="IQ662" s="90"/>
      <c r="IR662" s="90"/>
      <c r="IS662" s="90"/>
      <c r="IT662" s="90"/>
      <c r="IU662" s="90"/>
      <c r="IV662" s="90"/>
      <c r="IW662" s="90"/>
      <c r="IX662" s="90"/>
      <c r="IY662" s="90"/>
      <c r="IZ662" s="90"/>
      <c r="JA662" s="90"/>
      <c r="JB662" s="90"/>
      <c r="JC662" s="90"/>
      <c r="JD662" s="90"/>
      <c r="JE662" s="90"/>
      <c r="JF662" s="90"/>
      <c r="JG662" s="90"/>
      <c r="JH662" s="90"/>
      <c r="JI662" s="90"/>
      <c r="JJ662" s="90"/>
      <c r="JK662" s="90"/>
      <c r="JL662" s="90"/>
      <c r="JM662" s="90"/>
      <c r="JN662" s="90"/>
      <c r="JO662" s="90"/>
      <c r="JP662" s="90"/>
      <c r="JQ662" s="90"/>
      <c r="JR662" s="90"/>
      <c r="JS662" s="90"/>
      <c r="JT662" s="90"/>
      <c r="JU662" s="90"/>
      <c r="JV662" s="90"/>
      <c r="JW662" s="90"/>
      <c r="JX662" s="90"/>
      <c r="JY662" s="90"/>
      <c r="JZ662" s="90"/>
      <c r="KA662" s="90"/>
      <c r="KB662" s="90"/>
      <c r="KC662" s="90"/>
      <c r="KD662" s="90"/>
      <c r="KE662" s="90"/>
      <c r="KF662" s="90"/>
      <c r="KG662" s="90"/>
      <c r="KH662" s="90"/>
      <c r="KI662" s="90"/>
      <c r="KJ662" s="90"/>
      <c r="KK662" s="90"/>
      <c r="KL662" s="90"/>
      <c r="KM662" s="90"/>
      <c r="KN662" s="90"/>
      <c r="KO662" s="90"/>
      <c r="KP662" s="90"/>
      <c r="KQ662" s="90"/>
      <c r="KR662" s="90"/>
      <c r="KS662" s="90"/>
      <c r="KT662" s="90"/>
      <c r="KU662" s="90"/>
      <c r="KV662" s="90"/>
      <c r="KW662" s="90"/>
      <c r="KX662" s="90"/>
      <c r="KY662" s="90"/>
      <c r="KZ662" s="90"/>
      <c r="LA662" s="90"/>
      <c r="LB662" s="90"/>
      <c r="LC662" s="90"/>
      <c r="LD662" s="90"/>
      <c r="LE662" s="90"/>
      <c r="LF662" s="90"/>
      <c r="LG662" s="90"/>
      <c r="LH662" s="90"/>
      <c r="LI662" s="90"/>
      <c r="LJ662" s="90"/>
      <c r="LK662" s="90"/>
      <c r="LL662" s="90"/>
      <c r="LM662" s="90"/>
      <c r="LN662" s="90"/>
      <c r="LO662" s="90"/>
      <c r="LP662" s="90"/>
      <c r="LQ662" s="90"/>
      <c r="LR662" s="90"/>
      <c r="LS662" s="90"/>
      <c r="LT662" s="90"/>
      <c r="LU662" s="90"/>
      <c r="LV662" s="90"/>
      <c r="LW662" s="90"/>
      <c r="LX662" s="90"/>
      <c r="LY662" s="90"/>
      <c r="LZ662" s="90"/>
      <c r="MA662" s="90"/>
      <c r="MB662" s="90"/>
      <c r="MC662" s="90"/>
      <c r="MD662" s="90"/>
      <c r="ME662" s="90"/>
      <c r="MF662" s="90"/>
      <c r="MG662" s="90"/>
      <c r="MH662" s="90"/>
      <c r="MI662" s="90"/>
      <c r="MJ662" s="90"/>
      <c r="MK662" s="90"/>
      <c r="ML662" s="90"/>
      <c r="MM662" s="90"/>
      <c r="MN662" s="90"/>
      <c r="MO662" s="90"/>
      <c r="MP662" s="90"/>
      <c r="MQ662" s="90"/>
      <c r="MR662" s="90"/>
      <c r="MS662" s="90"/>
      <c r="MT662" s="90"/>
      <c r="MU662" s="90"/>
      <c r="MV662" s="90"/>
      <c r="MW662" s="90"/>
      <c r="MX662" s="90"/>
      <c r="MY662" s="90"/>
      <c r="MZ662" s="90"/>
      <c r="NA662" s="90"/>
      <c r="NB662" s="90"/>
      <c r="NC662" s="90"/>
      <c r="ND662" s="90"/>
      <c r="NE662" s="90"/>
      <c r="NF662" s="90"/>
      <c r="NG662" s="90"/>
      <c r="NH662" s="90"/>
      <c r="NI662" s="90"/>
      <c r="NJ662" s="90"/>
      <c r="NK662" s="90"/>
      <c r="NL662" s="90"/>
      <c r="NM662" s="90"/>
      <c r="NN662" s="90"/>
      <c r="NO662" s="90"/>
      <c r="NP662" s="90"/>
      <c r="NQ662" s="90"/>
      <c r="NR662" s="90"/>
      <c r="NS662" s="90"/>
      <c r="NT662" s="90"/>
      <c r="NU662" s="90"/>
      <c r="NV662" s="90"/>
      <c r="NW662" s="90"/>
      <c r="NX662" s="90"/>
      <c r="NY662" s="90"/>
      <c r="NZ662" s="90"/>
      <c r="OA662" s="90"/>
      <c r="OB662" s="90"/>
      <c r="OC662" s="90"/>
      <c r="OD662" s="90"/>
      <c r="OE662" s="90"/>
      <c r="OF662" s="90"/>
      <c r="OG662" s="90"/>
      <c r="OH662" s="90"/>
      <c r="OI662" s="90"/>
      <c r="OJ662" s="90"/>
      <c r="OK662" s="90"/>
      <c r="OL662" s="90"/>
      <c r="OM662" s="90"/>
      <c r="ON662" s="90"/>
      <c r="OO662" s="90"/>
      <c r="OP662" s="90"/>
      <c r="OQ662" s="90"/>
      <c r="OR662" s="90"/>
      <c r="OS662" s="90"/>
      <c r="OT662" s="90"/>
      <c r="OU662" s="90"/>
      <c r="OV662" s="90"/>
      <c r="OW662" s="90"/>
      <c r="OX662" s="90"/>
      <c r="OY662" s="90"/>
      <c r="OZ662" s="90"/>
      <c r="PA662" s="90"/>
      <c r="PB662" s="90"/>
      <c r="PC662" s="90"/>
      <c r="PD662" s="90"/>
      <c r="PE662" s="90"/>
      <c r="PF662" s="90"/>
      <c r="PG662" s="90"/>
      <c r="PH662" s="90"/>
      <c r="PI662" s="90"/>
      <c r="PJ662" s="90"/>
      <c r="PK662" s="90"/>
      <c r="PL662" s="90"/>
      <c r="PM662" s="90"/>
      <c r="PN662" s="90"/>
      <c r="PO662" s="90"/>
      <c r="PP662" s="90"/>
      <c r="PQ662" s="90"/>
      <c r="PR662" s="90"/>
      <c r="PS662" s="90"/>
      <c r="PT662" s="90"/>
      <c r="PU662" s="90"/>
      <c r="PV662" s="90"/>
      <c r="PW662" s="90"/>
      <c r="PX662" s="90"/>
      <c r="PY662" s="90"/>
      <c r="PZ662" s="90"/>
      <c r="QA662" s="90"/>
      <c r="QB662" s="90"/>
      <c r="QC662" s="90"/>
      <c r="QD662" s="90"/>
      <c r="QE662" s="90"/>
      <c r="QF662" s="90"/>
      <c r="QG662" s="90"/>
      <c r="QH662" s="90"/>
      <c r="QI662" s="90"/>
      <c r="QJ662" s="90"/>
      <c r="QK662" s="90"/>
      <c r="QL662" s="90"/>
      <c r="QM662" s="90"/>
      <c r="QN662" s="90"/>
      <c r="QO662" s="90"/>
      <c r="QP662" s="90"/>
      <c r="QQ662" s="90"/>
      <c r="QR662" s="90"/>
      <c r="QS662" s="90"/>
      <c r="QT662" s="90"/>
      <c r="QU662" s="90"/>
      <c r="QV662" s="90"/>
      <c r="QW662" s="90"/>
      <c r="QX662" s="90"/>
      <c r="QY662" s="90"/>
      <c r="QZ662" s="90"/>
      <c r="RA662" s="90"/>
      <c r="RB662" s="90"/>
      <c r="RC662" s="90"/>
      <c r="RD662" s="90"/>
      <c r="RE662" s="90"/>
      <c r="RF662" s="90"/>
      <c r="RG662" s="90"/>
      <c r="RH662" s="90"/>
      <c r="RI662" s="90"/>
      <c r="RJ662" s="90"/>
      <c r="RK662" s="90"/>
      <c r="RL662" s="90"/>
      <c r="RM662" s="90"/>
      <c r="RN662" s="90"/>
      <c r="RO662" s="90"/>
      <c r="RP662" s="90"/>
      <c r="RQ662" s="90"/>
      <c r="RR662" s="90"/>
      <c r="RS662" s="90"/>
      <c r="RT662" s="90"/>
      <c r="RU662" s="90"/>
      <c r="RV662" s="90"/>
      <c r="RW662" s="90"/>
      <c r="RX662" s="90"/>
      <c r="RY662" s="90"/>
      <c r="RZ662" s="90"/>
      <c r="SA662" s="90"/>
      <c r="SB662" s="90"/>
      <c r="SC662" s="90"/>
      <c r="SD662" s="90"/>
      <c r="SE662" s="90"/>
      <c r="SF662" s="90"/>
      <c r="SG662" s="90"/>
      <c r="SH662" s="90"/>
      <c r="SI662" s="90"/>
      <c r="SJ662" s="90"/>
      <c r="SK662" s="90"/>
      <c r="SL662" s="90"/>
      <c r="SM662" s="90"/>
      <c r="SN662" s="90"/>
      <c r="SO662" s="90"/>
      <c r="SP662" s="90"/>
      <c r="SQ662" s="90"/>
      <c r="SR662" s="90"/>
      <c r="SS662" s="90"/>
      <c r="ST662" s="90"/>
      <c r="SU662" s="90"/>
      <c r="SV662" s="90"/>
      <c r="SW662" s="90"/>
      <c r="SX662" s="90"/>
      <c r="SY662" s="90"/>
      <c r="SZ662" s="90"/>
      <c r="TA662" s="90"/>
      <c r="TB662" s="90"/>
      <c r="TC662" s="90"/>
      <c r="TD662" s="90"/>
      <c r="TE662" s="90"/>
      <c r="TF662" s="90"/>
      <c r="TG662" s="90"/>
      <c r="TH662" s="90"/>
      <c r="TI662" s="90"/>
      <c r="TJ662" s="90"/>
      <c r="TK662" s="90"/>
      <c r="TL662" s="90"/>
      <c r="TM662" s="90"/>
      <c r="TN662" s="90"/>
      <c r="TO662" s="90"/>
      <c r="TP662" s="90"/>
      <c r="TQ662" s="90"/>
      <c r="TR662" s="90"/>
      <c r="TS662" s="90"/>
      <c r="TT662" s="90"/>
      <c r="TU662" s="90"/>
      <c r="TV662" s="90"/>
      <c r="TW662" s="90"/>
      <c r="TX662" s="90"/>
      <c r="TY662" s="90"/>
      <c r="TZ662" s="90"/>
      <c r="UA662" s="90"/>
      <c r="UB662" s="90"/>
      <c r="UC662" s="90"/>
      <c r="UD662" s="90"/>
      <c r="UE662" s="90"/>
      <c r="UF662" s="90"/>
      <c r="UG662" s="90"/>
      <c r="UH662" s="90"/>
      <c r="UI662" s="90"/>
      <c r="UJ662" s="90"/>
      <c r="UK662" s="90"/>
      <c r="UL662" s="90"/>
      <c r="UM662" s="90"/>
      <c r="UN662" s="90"/>
      <c r="UO662" s="90"/>
      <c r="UP662" s="90"/>
      <c r="UQ662" s="90"/>
      <c r="UR662" s="90"/>
      <c r="US662" s="90"/>
      <c r="UT662" s="90"/>
      <c r="UU662" s="90"/>
      <c r="UV662" s="90"/>
      <c r="UW662" s="90"/>
      <c r="UX662" s="90"/>
      <c r="UY662" s="90"/>
      <c r="UZ662" s="90"/>
      <c r="VA662" s="90"/>
      <c r="VB662" s="90"/>
      <c r="VC662" s="90"/>
      <c r="VD662" s="90"/>
      <c r="VE662" s="90"/>
      <c r="VF662" s="90"/>
      <c r="VG662" s="90"/>
      <c r="VH662" s="90"/>
      <c r="VI662" s="90"/>
      <c r="VJ662" s="90"/>
      <c r="VK662" s="90"/>
      <c r="VL662" s="90"/>
      <c r="VM662" s="90"/>
      <c r="VN662" s="90"/>
      <c r="VO662" s="90"/>
      <c r="VP662" s="90"/>
      <c r="VQ662" s="90"/>
      <c r="VR662" s="90"/>
      <c r="VS662" s="90"/>
      <c r="VT662" s="90"/>
      <c r="VU662" s="90"/>
      <c r="VV662" s="90"/>
      <c r="VW662" s="90"/>
      <c r="VX662" s="90"/>
      <c r="VY662" s="90"/>
      <c r="VZ662" s="90"/>
      <c r="WA662" s="90"/>
      <c r="WB662" s="90"/>
      <c r="WC662" s="90"/>
      <c r="WD662" s="90"/>
      <c r="WE662" s="90"/>
      <c r="WF662" s="90"/>
      <c r="WG662" s="90"/>
      <c r="WH662" s="90"/>
      <c r="WI662" s="90"/>
      <c r="WJ662" s="90"/>
      <c r="WK662" s="90"/>
      <c r="WL662" s="90"/>
      <c r="WM662" s="90"/>
      <c r="WN662" s="90"/>
      <c r="WO662" s="90"/>
      <c r="WP662" s="90"/>
      <c r="WQ662" s="90"/>
      <c r="WR662" s="90"/>
      <c r="WS662" s="90"/>
      <c r="WT662" s="90"/>
      <c r="WU662" s="90"/>
      <c r="WV662" s="90"/>
      <c r="WW662" s="90"/>
      <c r="WX662" s="90"/>
      <c r="WY662" s="90"/>
      <c r="WZ662" s="90"/>
      <c r="XA662" s="90"/>
      <c r="XB662" s="90"/>
      <c r="XC662" s="90"/>
      <c r="XD662" s="90"/>
      <c r="XE662" s="90"/>
      <c r="XF662" s="90"/>
      <c r="XG662" s="90"/>
      <c r="XH662" s="90"/>
      <c r="XI662" s="90"/>
      <c r="XJ662" s="90"/>
      <c r="XK662" s="90"/>
      <c r="XL662" s="90"/>
      <c r="XM662" s="90"/>
      <c r="XN662" s="90"/>
      <c r="XO662" s="90"/>
      <c r="XP662" s="90"/>
      <c r="XQ662" s="90"/>
      <c r="XR662" s="90"/>
      <c r="XS662" s="90"/>
      <c r="XT662" s="90"/>
      <c r="XU662" s="90"/>
      <c r="XV662" s="90"/>
      <c r="XW662" s="90"/>
      <c r="XX662" s="90"/>
      <c r="XY662" s="90"/>
      <c r="XZ662" s="90"/>
      <c r="YA662" s="90"/>
      <c r="YB662" s="90"/>
      <c r="YC662" s="90"/>
      <c r="YD662" s="90"/>
      <c r="YE662" s="90"/>
      <c r="YF662" s="90"/>
      <c r="YG662" s="90"/>
      <c r="YH662" s="90"/>
      <c r="YI662" s="90"/>
      <c r="YJ662" s="90"/>
      <c r="YK662" s="90"/>
      <c r="YL662" s="90"/>
      <c r="YM662" s="90"/>
      <c r="YN662" s="90"/>
      <c r="YO662" s="90"/>
      <c r="YP662" s="90"/>
      <c r="YQ662" s="90"/>
      <c r="YR662" s="90"/>
      <c r="YS662" s="90"/>
      <c r="YT662" s="90"/>
      <c r="YU662" s="90"/>
      <c r="YV662" s="90"/>
      <c r="YW662" s="90"/>
      <c r="YX662" s="90"/>
      <c r="YY662" s="90"/>
      <c r="YZ662" s="90"/>
      <c r="ZA662" s="90"/>
      <c r="ZB662" s="90"/>
      <c r="ZC662" s="90"/>
      <c r="ZD662" s="90"/>
      <c r="ZE662" s="90"/>
      <c r="ZF662" s="90"/>
      <c r="ZG662" s="90"/>
      <c r="ZH662" s="90"/>
      <c r="ZI662" s="90"/>
      <c r="ZJ662" s="90"/>
      <c r="ZK662" s="90"/>
      <c r="ZL662" s="90"/>
      <c r="ZM662" s="90"/>
      <c r="ZN662" s="90"/>
      <c r="ZO662" s="90"/>
      <c r="ZP662" s="90"/>
      <c r="ZQ662" s="90"/>
      <c r="ZR662" s="90"/>
      <c r="ZS662" s="90"/>
      <c r="ZT662" s="90"/>
      <c r="ZU662" s="90"/>
      <c r="ZV662" s="90"/>
      <c r="ZW662" s="90"/>
      <c r="ZX662" s="90"/>
      <c r="ZY662" s="90"/>
      <c r="ZZ662" s="90"/>
      <c r="AAA662" s="90"/>
      <c r="AAB662" s="90"/>
      <c r="AAC662" s="90"/>
      <c r="AAD662" s="90"/>
      <c r="AAE662" s="90"/>
      <c r="AAF662" s="90"/>
      <c r="AAG662" s="90"/>
      <c r="AAH662" s="90"/>
      <c r="AAI662" s="90"/>
      <c r="AAJ662" s="90"/>
      <c r="AAK662" s="90"/>
      <c r="AAL662" s="90"/>
      <c r="AAM662" s="90"/>
      <c r="AAN662" s="90"/>
      <c r="AAO662" s="90"/>
      <c r="AAP662" s="90"/>
      <c r="AAQ662" s="90"/>
      <c r="AAR662" s="90"/>
      <c r="AAS662" s="90"/>
      <c r="AAT662" s="90"/>
      <c r="AAU662" s="90"/>
      <c r="AAV662" s="90"/>
      <c r="AAW662" s="90"/>
      <c r="AAX662" s="90"/>
      <c r="AAY662" s="90"/>
      <c r="AAZ662" s="90"/>
      <c r="ABA662" s="90"/>
      <c r="ABB662" s="90"/>
      <c r="ABC662" s="90"/>
      <c r="ABD662" s="90"/>
      <c r="ABE662" s="90"/>
      <c r="ABF662" s="90"/>
      <c r="ABG662" s="90"/>
      <c r="ABH662" s="90"/>
      <c r="ABI662" s="90"/>
      <c r="ABJ662" s="90"/>
      <c r="ABK662" s="90"/>
      <c r="ABL662" s="90"/>
      <c r="ABM662" s="90"/>
      <c r="ABN662" s="90"/>
      <c r="ABO662" s="90"/>
      <c r="ABP662" s="90"/>
      <c r="ABQ662" s="90"/>
      <c r="ABR662" s="90"/>
      <c r="ABS662" s="90"/>
      <c r="ABT662" s="90"/>
      <c r="ABU662" s="90"/>
      <c r="ABV662" s="90"/>
      <c r="ABW662" s="90"/>
      <c r="ABX662" s="90"/>
      <c r="ABY662" s="90"/>
      <c r="ABZ662" s="90"/>
      <c r="ACA662" s="90"/>
      <c r="ACB662" s="90"/>
      <c r="ACC662" s="90"/>
      <c r="ACD662" s="90"/>
      <c r="ACE662" s="90"/>
      <c r="ACF662" s="90"/>
      <c r="ACG662" s="90"/>
      <c r="ACH662" s="90"/>
      <c r="ACI662" s="90"/>
      <c r="ACJ662" s="90"/>
      <c r="ACK662" s="90"/>
      <c r="ACL662" s="90"/>
      <c r="ACM662" s="90"/>
      <c r="ACN662" s="90"/>
      <c r="ACO662" s="90"/>
      <c r="ACP662" s="90"/>
      <c r="ACQ662" s="90"/>
      <c r="ACR662" s="90"/>
      <c r="ACS662" s="90"/>
      <c r="ACT662" s="90"/>
      <c r="ACU662" s="90"/>
      <c r="ACV662" s="90"/>
      <c r="ACW662" s="90"/>
      <c r="ACX662" s="90"/>
      <c r="ACY662" s="90"/>
      <c r="ACZ662" s="90"/>
      <c r="ADA662" s="90"/>
      <c r="ADB662" s="90"/>
      <c r="ADC662" s="90"/>
      <c r="ADD662" s="90"/>
      <c r="ADE662" s="90"/>
      <c r="ADF662" s="90"/>
      <c r="ADG662" s="90"/>
      <c r="ADH662" s="90"/>
      <c r="ADI662" s="90"/>
      <c r="ADJ662" s="90"/>
      <c r="ADK662" s="90"/>
      <c r="ADL662" s="90"/>
      <c r="ADM662" s="90"/>
      <c r="ADN662" s="90"/>
      <c r="ADO662" s="90"/>
      <c r="ADP662" s="90"/>
      <c r="ADQ662" s="90"/>
      <c r="ADR662" s="90"/>
      <c r="ADS662" s="90"/>
      <c r="ADT662" s="90"/>
      <c r="ADU662" s="90"/>
      <c r="ADV662" s="90"/>
      <c r="ADW662" s="90"/>
      <c r="ADX662" s="90"/>
      <c r="ADY662" s="90"/>
      <c r="ADZ662" s="90"/>
      <c r="AEA662" s="90"/>
      <c r="AEB662" s="90"/>
      <c r="AEC662" s="90"/>
      <c r="AED662" s="90"/>
      <c r="AEE662" s="90"/>
      <c r="AEF662" s="90"/>
      <c r="AEG662" s="90"/>
      <c r="AEH662" s="90"/>
      <c r="AEI662" s="90"/>
      <c r="AEJ662" s="90"/>
      <c r="AEK662" s="90"/>
      <c r="AEL662" s="90"/>
      <c r="AEM662" s="90"/>
      <c r="AEN662" s="90"/>
      <c r="AEO662" s="90"/>
      <c r="AEP662" s="90"/>
      <c r="AEQ662" s="90"/>
      <c r="AER662" s="90"/>
      <c r="AES662" s="90"/>
      <c r="AET662" s="90"/>
      <c r="AEU662" s="90"/>
      <c r="AEV662" s="90"/>
      <c r="AEW662" s="90"/>
      <c r="AEX662" s="90"/>
      <c r="AEY662" s="90"/>
      <c r="AEZ662" s="90"/>
      <c r="AFA662" s="90"/>
      <c r="AFB662" s="90"/>
      <c r="AFC662" s="90"/>
      <c r="AFD662" s="90"/>
      <c r="AFE662" s="90"/>
      <c r="AFF662" s="90"/>
      <c r="AFG662" s="90"/>
      <c r="AFH662" s="90"/>
      <c r="AFI662" s="90"/>
      <c r="AFJ662" s="90"/>
      <c r="AFK662" s="90"/>
      <c r="AFL662" s="90"/>
      <c r="AFM662" s="90"/>
      <c r="AFN662" s="90"/>
      <c r="AFO662" s="90"/>
      <c r="AFP662" s="90"/>
      <c r="AFQ662" s="90"/>
      <c r="AFR662" s="90"/>
      <c r="AFS662" s="90"/>
      <c r="AFT662" s="90"/>
      <c r="AFU662" s="90"/>
      <c r="AFV662" s="90"/>
      <c r="AFW662" s="90"/>
      <c r="AFX662" s="90"/>
      <c r="AFY662" s="90"/>
      <c r="AFZ662" s="90"/>
      <c r="AGA662" s="90"/>
      <c r="AGB662" s="90"/>
      <c r="AGC662" s="90"/>
      <c r="AGD662" s="90"/>
      <c r="AGE662" s="90"/>
      <c r="AGF662" s="90"/>
      <c r="AGG662" s="90"/>
      <c r="AGH662" s="90"/>
      <c r="AGI662" s="90"/>
      <c r="AGJ662" s="90"/>
      <c r="AGK662" s="90"/>
      <c r="AGL662" s="90"/>
      <c r="AGM662" s="90"/>
      <c r="AGN662" s="90"/>
      <c r="AGO662" s="90"/>
      <c r="AGP662" s="90"/>
      <c r="AGQ662" s="90"/>
      <c r="AGR662" s="90"/>
      <c r="AGS662" s="90"/>
      <c r="AGT662" s="90"/>
      <c r="AGU662" s="90"/>
      <c r="AGV662" s="90"/>
      <c r="AGW662" s="90"/>
      <c r="AGX662" s="90"/>
      <c r="AGY662" s="90"/>
      <c r="AGZ662" s="90"/>
      <c r="AHA662" s="90"/>
      <c r="AHB662" s="90"/>
      <c r="AHC662" s="90"/>
      <c r="AHD662" s="90"/>
      <c r="AHE662" s="90"/>
      <c r="AHF662" s="90"/>
      <c r="AHG662" s="90"/>
      <c r="AHH662" s="90"/>
      <c r="AHI662" s="90"/>
      <c r="AHJ662" s="90"/>
      <c r="AHK662" s="90"/>
      <c r="AHL662" s="90"/>
      <c r="AHM662" s="90"/>
      <c r="AHN662" s="90"/>
      <c r="AHO662" s="90"/>
      <c r="AHP662" s="90"/>
      <c r="AHQ662" s="90"/>
      <c r="AHR662" s="90"/>
      <c r="AHS662" s="90"/>
      <c r="AHT662" s="90"/>
      <c r="AHU662" s="90"/>
      <c r="AHV662" s="90"/>
      <c r="AHW662" s="90"/>
      <c r="AHX662" s="90"/>
      <c r="AHY662" s="90"/>
      <c r="AHZ662" s="90"/>
      <c r="AIA662" s="90"/>
      <c r="AIB662" s="90"/>
      <c r="AIC662" s="90"/>
      <c r="AID662" s="90"/>
      <c r="AIE662" s="90"/>
      <c r="AIF662" s="90"/>
      <c r="AIG662" s="90"/>
      <c r="AIH662" s="90"/>
      <c r="AII662" s="90"/>
      <c r="AIJ662" s="90"/>
      <c r="AIK662" s="90"/>
      <c r="AIL662" s="90"/>
      <c r="AIM662" s="90"/>
      <c r="AIN662" s="90"/>
      <c r="AIO662" s="90"/>
      <c r="AIP662" s="90"/>
      <c r="AIQ662" s="90"/>
      <c r="AIR662" s="90"/>
      <c r="AIS662" s="90"/>
      <c r="AIT662" s="90"/>
      <c r="AIU662" s="90"/>
      <c r="AIV662" s="90"/>
      <c r="AIW662" s="90"/>
      <c r="AIX662" s="90"/>
      <c r="AIY662" s="90"/>
      <c r="AIZ662" s="90"/>
      <c r="AJA662" s="90"/>
      <c r="AJB662" s="90"/>
      <c r="AJC662" s="90"/>
      <c r="AJD662" s="90"/>
      <c r="AJE662" s="90"/>
      <c r="AJF662" s="90"/>
      <c r="AJG662" s="90"/>
      <c r="AJH662" s="90"/>
      <c r="AJI662" s="90"/>
      <c r="AJJ662" s="90"/>
      <c r="AJK662" s="90"/>
      <c r="AJL662" s="90"/>
      <c r="AJM662" s="90"/>
      <c r="AJN662" s="90"/>
      <c r="AJO662" s="90"/>
      <c r="AJP662" s="90"/>
      <c r="AJQ662" s="90"/>
      <c r="AJR662" s="90"/>
      <c r="AJS662" s="90"/>
      <c r="AJT662" s="90"/>
      <c r="AJU662" s="90"/>
      <c r="AJV662" s="90"/>
      <c r="AJW662" s="90"/>
      <c r="AJX662" s="90"/>
      <c r="AJY662" s="90"/>
      <c r="AJZ662" s="90"/>
      <c r="AKA662" s="90"/>
      <c r="AKB662" s="90"/>
      <c r="AKC662" s="90"/>
      <c r="AKD662" s="90"/>
      <c r="AKE662" s="90"/>
      <c r="AKF662" s="90"/>
      <c r="AKG662" s="90"/>
      <c r="AKH662" s="90"/>
      <c r="AKI662" s="90"/>
      <c r="AKJ662" s="90"/>
      <c r="AKK662" s="90"/>
      <c r="AKL662" s="90"/>
      <c r="AKM662" s="90"/>
      <c r="AKN662" s="90"/>
      <c r="AKO662" s="90"/>
      <c r="AKP662" s="90"/>
      <c r="AKQ662" s="90"/>
      <c r="AKR662" s="90"/>
      <c r="AKS662" s="90"/>
      <c r="AKT662" s="90"/>
      <c r="AKU662" s="90"/>
      <c r="AKV662" s="90"/>
      <c r="AKW662" s="90"/>
      <c r="AKX662" s="90"/>
      <c r="AKY662" s="90"/>
      <c r="AKZ662" s="90"/>
      <c r="ALA662" s="90"/>
      <c r="ALB662" s="90"/>
      <c r="ALC662" s="90"/>
      <c r="ALD662" s="90"/>
      <c r="ALE662" s="90"/>
      <c r="ALF662" s="90"/>
      <c r="ALG662" s="90"/>
      <c r="ALH662" s="90"/>
      <c r="ALI662" s="90"/>
      <c r="ALJ662" s="90"/>
      <c r="ALK662" s="90"/>
      <c r="ALL662" s="90"/>
      <c r="ALM662" s="90"/>
      <c r="ALN662" s="90"/>
      <c r="ALO662" s="90"/>
      <c r="ALP662" s="90"/>
      <c r="ALQ662" s="90"/>
      <c r="ALR662" s="90"/>
      <c r="ALS662" s="90"/>
      <c r="ALT662" s="90"/>
      <c r="ALU662" s="90"/>
      <c r="ALV662" s="90"/>
      <c r="ALW662" s="90"/>
      <c r="ALX662" s="90"/>
      <c r="ALY662" s="90"/>
      <c r="ALZ662" s="90"/>
      <c r="AMA662" s="90"/>
      <c r="AMB662" s="90"/>
      <c r="AMC662" s="90"/>
      <c r="AMD662" s="90"/>
      <c r="AME662" s="90"/>
      <c r="AMF662" s="90"/>
      <c r="AMG662" s="90"/>
      <c r="AMH662" s="90"/>
    </row>
    <row r="663" spans="1:1022" ht="107.25" customHeight="1" x14ac:dyDescent="0.3">
      <c r="A663" s="531">
        <v>173</v>
      </c>
      <c r="B663" s="424"/>
      <c r="C663" s="367"/>
      <c r="D663" s="532" t="s">
        <v>268</v>
      </c>
      <c r="E663" s="532" t="s">
        <v>269</v>
      </c>
      <c r="F663" s="427"/>
      <c r="G663" s="424"/>
      <c r="H663" s="368"/>
      <c r="I663" s="425"/>
      <c r="J663" s="136" t="s">
        <v>735</v>
      </c>
      <c r="K663" s="137" t="s">
        <v>2755</v>
      </c>
      <c r="L663" s="425"/>
      <c r="M663" s="425"/>
      <c r="N663" s="426"/>
      <c r="O663" s="369"/>
      <c r="P663" s="391"/>
      <c r="Q663" s="385"/>
      <c r="R663" s="393"/>
      <c r="S663" s="394"/>
      <c r="T663" s="385"/>
      <c r="U663" s="386"/>
      <c r="V663" s="136" t="s">
        <v>112</v>
      </c>
      <c r="W663" s="116" t="s">
        <v>2756</v>
      </c>
      <c r="X663" s="117" t="s">
        <v>2757</v>
      </c>
      <c r="Y663" s="118" t="s">
        <v>281</v>
      </c>
      <c r="Z663" s="116" t="s">
        <v>962</v>
      </c>
      <c r="AA663" s="120" t="str">
        <f t="shared" si="859"/>
        <v>Impacto</v>
      </c>
      <c r="AB663" s="121" t="s">
        <v>808</v>
      </c>
      <c r="AC663" s="121" t="s">
        <v>728</v>
      </c>
      <c r="AD663" s="122" t="str">
        <f t="shared" si="857"/>
        <v>25%</v>
      </c>
      <c r="AE663" s="121" t="s">
        <v>729</v>
      </c>
      <c r="AF663" s="121" t="s">
        <v>730</v>
      </c>
      <c r="AG663" s="121" t="s">
        <v>731</v>
      </c>
      <c r="AH663" s="123">
        <f>IFERROR(IF(AND(AA662="Probabilidad",AA663="Probabilidad"),(AI662-(+AI662*AD663)),IF(AND(AA663="Probabilidad",AA662="Impacto"),(AI662-(+AI662*AD663)),IF(AA663="Impacto",AI662,""))),"")</f>
        <v>0.48</v>
      </c>
      <c r="AI663" s="122">
        <f t="shared" si="858"/>
        <v>0.48</v>
      </c>
      <c r="AJ663" s="387"/>
      <c r="AK663" s="388"/>
      <c r="AL663" s="124">
        <f t="shared" si="885"/>
        <v>0.44999999999999996</v>
      </c>
      <c r="AM663" s="389"/>
      <c r="AN663" s="388"/>
      <c r="AO663" s="384"/>
      <c r="AP663" s="367"/>
      <c r="AQ663" s="120" t="s">
        <v>118</v>
      </c>
      <c r="AR663" s="119" t="s">
        <v>2758</v>
      </c>
      <c r="AS663" s="119" t="s">
        <v>830</v>
      </c>
      <c r="AT663" s="126">
        <v>44895</v>
      </c>
      <c r="AU663" s="119" t="s">
        <v>2753</v>
      </c>
      <c r="AV663" s="371"/>
      <c r="AW663" s="142" t="s">
        <v>112</v>
      </c>
      <c r="AX663" s="264" t="s">
        <v>2866</v>
      </c>
      <c r="AY663" s="265" t="s">
        <v>2909</v>
      </c>
      <c r="AZ663" s="265" t="s">
        <v>2907</v>
      </c>
      <c r="BA663" s="143" t="s">
        <v>118</v>
      </c>
      <c r="BB663" s="264" t="s">
        <v>2866</v>
      </c>
      <c r="BC663" s="265" t="s">
        <v>3784</v>
      </c>
      <c r="BD663" s="300" t="s">
        <v>2907</v>
      </c>
      <c r="BE663" s="373"/>
      <c r="BF663" s="374"/>
      <c r="BG663" s="374"/>
      <c r="BH663" s="131"/>
    </row>
    <row r="664" spans="1:1022" ht="57.75" customHeight="1" x14ac:dyDescent="0.3">
      <c r="A664" s="531">
        <v>173</v>
      </c>
      <c r="B664" s="424"/>
      <c r="C664" s="367"/>
      <c r="D664" s="532" t="s">
        <v>268</v>
      </c>
      <c r="E664" s="532" t="s">
        <v>269</v>
      </c>
      <c r="F664" s="427"/>
      <c r="G664" s="424"/>
      <c r="H664" s="368"/>
      <c r="I664" s="425"/>
      <c r="J664" s="136" t="s">
        <v>741</v>
      </c>
      <c r="K664" s="137" t="s">
        <v>2759</v>
      </c>
      <c r="L664" s="425"/>
      <c r="M664" s="425"/>
      <c r="N664" s="426"/>
      <c r="O664" s="369"/>
      <c r="P664" s="391"/>
      <c r="Q664" s="385"/>
      <c r="R664" s="393"/>
      <c r="S664" s="394"/>
      <c r="T664" s="385"/>
      <c r="U664" s="386"/>
      <c r="V664" s="136" t="s">
        <v>124</v>
      </c>
      <c r="W664" s="116" t="s">
        <v>2760</v>
      </c>
      <c r="X664" s="117" t="s">
        <v>2761</v>
      </c>
      <c r="Y664" s="118" t="s">
        <v>2762</v>
      </c>
      <c r="Z664" s="116" t="s">
        <v>962</v>
      </c>
      <c r="AA664" s="120" t="str">
        <f t="shared" si="859"/>
        <v>Impacto</v>
      </c>
      <c r="AB664" s="121" t="s">
        <v>808</v>
      </c>
      <c r="AC664" s="121" t="s">
        <v>728</v>
      </c>
      <c r="AD664" s="122" t="str">
        <f t="shared" si="857"/>
        <v>25%</v>
      </c>
      <c r="AE664" s="121" t="s">
        <v>729</v>
      </c>
      <c r="AF664" s="121" t="s">
        <v>730</v>
      </c>
      <c r="AG664" s="121" t="s">
        <v>731</v>
      </c>
      <c r="AH664" s="123">
        <f t="shared" ref="AH664:AH668" si="914">IFERROR(IF(AND(AA663="Probabilidad",AA664="Probabilidad"),(AI663-(+AI663*AD664)),IF(AND(AA664="Probabilidad",AA663="Impacto"),(AI663-(+AI663*AD664)),IF(AA664="Impacto",AI663,""))),"")</f>
        <v>0.48</v>
      </c>
      <c r="AI664" s="122">
        <f t="shared" si="858"/>
        <v>0.48</v>
      </c>
      <c r="AJ664" s="387"/>
      <c r="AK664" s="388"/>
      <c r="AL664" s="124">
        <f t="shared" si="885"/>
        <v>0.33749999999999997</v>
      </c>
      <c r="AM664" s="389"/>
      <c r="AN664" s="388"/>
      <c r="AO664" s="384"/>
      <c r="AP664" s="367"/>
      <c r="AQ664" s="120" t="s">
        <v>128</v>
      </c>
      <c r="AR664" s="119" t="s">
        <v>94</v>
      </c>
      <c r="AS664" s="119" t="s">
        <v>94</v>
      </c>
      <c r="AT664" s="126" t="s">
        <v>94</v>
      </c>
      <c r="AU664" s="119" t="s">
        <v>94</v>
      </c>
      <c r="AV664" s="371"/>
      <c r="AW664" s="142" t="s">
        <v>124</v>
      </c>
      <c r="AX664" s="264" t="s">
        <v>2866</v>
      </c>
      <c r="AY664" s="265" t="s">
        <v>3782</v>
      </c>
      <c r="AZ664" s="265" t="s">
        <v>2907</v>
      </c>
      <c r="BA664" s="143" t="s">
        <v>128</v>
      </c>
      <c r="BB664" s="128"/>
      <c r="BC664" s="128"/>
      <c r="BD664" s="128"/>
      <c r="BE664" s="373"/>
      <c r="BF664" s="374"/>
      <c r="BG664" s="374"/>
      <c r="BH664" s="131"/>
    </row>
    <row r="665" spans="1:1022" ht="85.5" customHeight="1" x14ac:dyDescent="0.3">
      <c r="A665" s="531">
        <v>173</v>
      </c>
      <c r="B665" s="424"/>
      <c r="C665" s="367"/>
      <c r="D665" s="532" t="s">
        <v>268</v>
      </c>
      <c r="E665" s="532" t="s">
        <v>269</v>
      </c>
      <c r="F665" s="427"/>
      <c r="G665" s="424"/>
      <c r="H665" s="368"/>
      <c r="I665" s="425"/>
      <c r="J665" s="136" t="s">
        <v>749</v>
      </c>
      <c r="K665" s="137"/>
      <c r="L665" s="425"/>
      <c r="M665" s="425"/>
      <c r="N665" s="426"/>
      <c r="O665" s="369"/>
      <c r="P665" s="391"/>
      <c r="Q665" s="385"/>
      <c r="R665" s="393"/>
      <c r="S665" s="394"/>
      <c r="T665" s="385"/>
      <c r="U665" s="386"/>
      <c r="V665" s="136" t="s">
        <v>131</v>
      </c>
      <c r="W665" s="116"/>
      <c r="X665" s="117"/>
      <c r="Y665" s="118"/>
      <c r="Z665" s="116"/>
      <c r="AA665" s="120" t="str">
        <f t="shared" si="859"/>
        <v/>
      </c>
      <c r="AB665" s="121"/>
      <c r="AC665" s="121"/>
      <c r="AD665" s="122" t="str">
        <f t="shared" si="857"/>
        <v/>
      </c>
      <c r="AE665" s="121"/>
      <c r="AF665" s="121"/>
      <c r="AG665" s="121"/>
      <c r="AH665" s="123" t="str">
        <f t="shared" si="914"/>
        <v/>
      </c>
      <c r="AI665" s="122" t="str">
        <f t="shared" si="858"/>
        <v/>
      </c>
      <c r="AJ665" s="387"/>
      <c r="AK665" s="388"/>
      <c r="AL665" s="124" t="str">
        <f t="shared" si="885"/>
        <v/>
      </c>
      <c r="AM665" s="389"/>
      <c r="AN665" s="388"/>
      <c r="AO665" s="384"/>
      <c r="AP665" s="367"/>
      <c r="AQ665" s="120" t="s">
        <v>136</v>
      </c>
      <c r="AR665" s="119"/>
      <c r="AS665" s="119"/>
      <c r="AT665" s="126"/>
      <c r="AU665" s="119"/>
      <c r="AV665" s="371"/>
      <c r="AW665" s="142" t="s">
        <v>131</v>
      </c>
      <c r="AX665" s="128"/>
      <c r="AY665" s="129"/>
      <c r="AZ665" s="130"/>
      <c r="BA665" s="143" t="s">
        <v>136</v>
      </c>
      <c r="BB665" s="128"/>
      <c r="BC665" s="128"/>
      <c r="BD665" s="128"/>
      <c r="BE665" s="373"/>
      <c r="BF665" s="374"/>
      <c r="BG665" s="374"/>
      <c r="BH665" s="131"/>
    </row>
    <row r="666" spans="1:1022" ht="88.5" customHeight="1" x14ac:dyDescent="0.3">
      <c r="A666" s="531">
        <v>173</v>
      </c>
      <c r="B666" s="424"/>
      <c r="C666" s="367"/>
      <c r="D666" s="532" t="s">
        <v>268</v>
      </c>
      <c r="E666" s="532" t="s">
        <v>269</v>
      </c>
      <c r="F666" s="427"/>
      <c r="G666" s="424"/>
      <c r="H666" s="368"/>
      <c r="I666" s="425"/>
      <c r="J666" s="136" t="s">
        <v>756</v>
      </c>
      <c r="K666" s="137"/>
      <c r="L666" s="425"/>
      <c r="M666" s="425"/>
      <c r="N666" s="426"/>
      <c r="O666" s="369"/>
      <c r="P666" s="391"/>
      <c r="Q666" s="385"/>
      <c r="R666" s="393"/>
      <c r="S666" s="394"/>
      <c r="T666" s="385"/>
      <c r="U666" s="386"/>
      <c r="V666" s="136" t="s">
        <v>139</v>
      </c>
      <c r="W666" s="116"/>
      <c r="X666" s="117"/>
      <c r="Y666" s="118"/>
      <c r="Z666" s="116"/>
      <c r="AA666" s="120" t="str">
        <f t="shared" si="859"/>
        <v/>
      </c>
      <c r="AB666" s="121"/>
      <c r="AC666" s="121"/>
      <c r="AD666" s="122" t="str">
        <f t="shared" si="857"/>
        <v/>
      </c>
      <c r="AE666" s="121"/>
      <c r="AF666" s="121"/>
      <c r="AG666" s="121"/>
      <c r="AH666" s="123" t="str">
        <f t="shared" si="914"/>
        <v/>
      </c>
      <c r="AI666" s="122" t="str">
        <f t="shared" si="858"/>
        <v/>
      </c>
      <c r="AJ666" s="387"/>
      <c r="AK666" s="388"/>
      <c r="AL666" s="124" t="str">
        <f t="shared" si="885"/>
        <v/>
      </c>
      <c r="AM666" s="389"/>
      <c r="AN666" s="388"/>
      <c r="AO666" s="384"/>
      <c r="AP666" s="367"/>
      <c r="AQ666" s="120" t="s">
        <v>145</v>
      </c>
      <c r="AR666" s="119"/>
      <c r="AS666" s="119"/>
      <c r="AT666" s="126"/>
      <c r="AU666" s="119"/>
      <c r="AV666" s="371"/>
      <c r="AW666" s="142" t="s">
        <v>139</v>
      </c>
      <c r="AX666" s="128"/>
      <c r="AY666" s="129"/>
      <c r="AZ666" s="130"/>
      <c r="BA666" s="143" t="s">
        <v>145</v>
      </c>
      <c r="BB666" s="128"/>
      <c r="BC666" s="128"/>
      <c r="BD666" s="128"/>
      <c r="BE666" s="373"/>
      <c r="BF666" s="374"/>
      <c r="BG666" s="374"/>
      <c r="BH666" s="131"/>
    </row>
    <row r="667" spans="1:1022" ht="16.5" customHeight="1" x14ac:dyDescent="0.3">
      <c r="A667" s="531">
        <v>173</v>
      </c>
      <c r="B667" s="424"/>
      <c r="C667" s="367"/>
      <c r="D667" s="532" t="s">
        <v>268</v>
      </c>
      <c r="E667" s="532" t="s">
        <v>269</v>
      </c>
      <c r="F667" s="427"/>
      <c r="G667" s="424"/>
      <c r="H667" s="368"/>
      <c r="I667" s="425"/>
      <c r="J667" s="136" t="s">
        <v>757</v>
      </c>
      <c r="K667" s="137"/>
      <c r="L667" s="425"/>
      <c r="M667" s="425"/>
      <c r="N667" s="426"/>
      <c r="O667" s="369"/>
      <c r="P667" s="391"/>
      <c r="Q667" s="385"/>
      <c r="R667" s="393"/>
      <c r="S667" s="394"/>
      <c r="T667" s="385"/>
      <c r="U667" s="386"/>
      <c r="V667" s="136" t="s">
        <v>150</v>
      </c>
      <c r="W667" s="116"/>
      <c r="X667" s="117"/>
      <c r="Y667" s="118"/>
      <c r="Z667" s="116"/>
      <c r="AA667" s="120" t="str">
        <f t="shared" si="859"/>
        <v/>
      </c>
      <c r="AB667" s="121"/>
      <c r="AC667" s="121"/>
      <c r="AD667" s="122" t="str">
        <f t="shared" si="857"/>
        <v/>
      </c>
      <c r="AE667" s="121"/>
      <c r="AF667" s="121"/>
      <c r="AG667" s="121"/>
      <c r="AH667" s="123" t="str">
        <f t="shared" si="914"/>
        <v/>
      </c>
      <c r="AI667" s="122" t="str">
        <f t="shared" si="858"/>
        <v/>
      </c>
      <c r="AJ667" s="387"/>
      <c r="AK667" s="388"/>
      <c r="AL667" s="124" t="str">
        <f t="shared" si="885"/>
        <v/>
      </c>
      <c r="AM667" s="389"/>
      <c r="AN667" s="388"/>
      <c r="AO667" s="384"/>
      <c r="AP667" s="367"/>
      <c r="AQ667" s="120" t="s">
        <v>155</v>
      </c>
      <c r="AR667" s="119"/>
      <c r="AS667" s="119"/>
      <c r="AT667" s="126"/>
      <c r="AU667" s="119"/>
      <c r="AV667" s="371"/>
      <c r="AW667" s="142" t="s">
        <v>150</v>
      </c>
      <c r="AX667" s="128"/>
      <c r="AY667" s="129"/>
      <c r="AZ667" s="130"/>
      <c r="BA667" s="143" t="s">
        <v>155</v>
      </c>
      <c r="BB667" s="128"/>
      <c r="BC667" s="128"/>
      <c r="BD667" s="128"/>
      <c r="BE667" s="373"/>
      <c r="BF667" s="374"/>
      <c r="BG667" s="374"/>
      <c r="BH667" s="131"/>
    </row>
    <row r="668" spans="1:1022" ht="23.1" customHeight="1" x14ac:dyDescent="0.3">
      <c r="A668" s="531">
        <v>173</v>
      </c>
      <c r="B668" s="424"/>
      <c r="C668" s="367"/>
      <c r="D668" s="532" t="s">
        <v>268</v>
      </c>
      <c r="E668" s="532" t="s">
        <v>269</v>
      </c>
      <c r="F668" s="427"/>
      <c r="G668" s="424"/>
      <c r="H668" s="368"/>
      <c r="I668" s="425"/>
      <c r="J668" s="136" t="s">
        <v>758</v>
      </c>
      <c r="K668" s="137"/>
      <c r="L668" s="425"/>
      <c r="M668" s="425"/>
      <c r="N668" s="426"/>
      <c r="O668" s="369"/>
      <c r="P668" s="392"/>
      <c r="Q668" s="385"/>
      <c r="R668" s="393"/>
      <c r="S668" s="394"/>
      <c r="T668" s="385"/>
      <c r="U668" s="386"/>
      <c r="V668" s="136" t="s">
        <v>161</v>
      </c>
      <c r="W668" s="116"/>
      <c r="X668" s="117"/>
      <c r="Y668" s="118"/>
      <c r="Z668" s="116"/>
      <c r="AA668" s="120" t="str">
        <f t="shared" si="859"/>
        <v/>
      </c>
      <c r="AB668" s="121"/>
      <c r="AC668" s="121"/>
      <c r="AD668" s="122" t="str">
        <f t="shared" si="857"/>
        <v/>
      </c>
      <c r="AE668" s="121"/>
      <c r="AF668" s="121"/>
      <c r="AG668" s="121"/>
      <c r="AH668" s="123" t="str">
        <f t="shared" si="914"/>
        <v/>
      </c>
      <c r="AI668" s="122" t="str">
        <f t="shared" si="858"/>
        <v/>
      </c>
      <c r="AJ668" s="387"/>
      <c r="AK668" s="388"/>
      <c r="AL668" s="124" t="str">
        <f t="shared" si="885"/>
        <v/>
      </c>
      <c r="AM668" s="389"/>
      <c r="AN668" s="388"/>
      <c r="AO668" s="384"/>
      <c r="AP668" s="367"/>
      <c r="AQ668" s="120" t="s">
        <v>162</v>
      </c>
      <c r="AR668" s="119"/>
      <c r="AS668" s="119"/>
      <c r="AT668" s="126"/>
      <c r="AU668" s="119"/>
      <c r="AV668" s="372"/>
      <c r="AW668" s="142" t="s">
        <v>161</v>
      </c>
      <c r="AX668" s="128"/>
      <c r="AY668" s="129"/>
      <c r="AZ668" s="130"/>
      <c r="BA668" s="143" t="s">
        <v>162</v>
      </c>
      <c r="BB668" s="128"/>
      <c r="BC668" s="128"/>
      <c r="BD668" s="128"/>
      <c r="BE668" s="373"/>
      <c r="BF668" s="374"/>
      <c r="BG668" s="374"/>
      <c r="BH668" s="131"/>
    </row>
    <row r="669" spans="1:1022" s="144" customFormat="1" ht="69.95" customHeight="1" x14ac:dyDescent="0.25">
      <c r="A669" s="533">
        <v>174</v>
      </c>
      <c r="B669" s="424" t="s">
        <v>712</v>
      </c>
      <c r="C669" s="367" t="s">
        <v>713</v>
      </c>
      <c r="D669" s="367" t="s">
        <v>81</v>
      </c>
      <c r="E669" s="367" t="s">
        <v>1932</v>
      </c>
      <c r="F669" s="427" t="s">
        <v>1933</v>
      </c>
      <c r="G669" s="367" t="s">
        <v>2763</v>
      </c>
      <c r="H669" s="368" t="str">
        <f>IF(B669="Seguridad_Información","Posibilidad de "&amp;C669&amp;"con "&amp;M669&amp;" "&amp;"por"&amp;" "&amp;I669&amp;" "&amp;"debido a"&amp;" "&amp;L669,"Posibilidad de"&amp;" "&amp;M669&amp;" "&amp;"por"&amp;" "&amp;I669&amp;" debido a"&amp;" "&amp;L669)</f>
        <v>Posibilidad de Afectación Económica y Reputacional por  implementación inadecuada del Plan de Responsabilidad Social Empresarial -RSE  debido a  falencias en la ejecución, seguimiento y control en el proceso</v>
      </c>
      <c r="I669" s="468" t="s">
        <v>2764</v>
      </c>
      <c r="J669" s="136" t="s">
        <v>717</v>
      </c>
      <c r="K669" s="119" t="s">
        <v>2574</v>
      </c>
      <c r="L669" s="468" t="s">
        <v>1792</v>
      </c>
      <c r="M669" s="425" t="s">
        <v>763</v>
      </c>
      <c r="N669" s="476" t="s">
        <v>2765</v>
      </c>
      <c r="O669" s="369" t="s">
        <v>722</v>
      </c>
      <c r="P669" s="390" t="str">
        <f>IF(OR($O669=[3]Tabla_Probabilidad!$D$30,$O669=[3]Tabla_Probabilidad!$D$32,$O669=[3]Tabla_Probabilidad!$J$32),"Muy Baja",IF(OR($O669=[3]Tabla_Probabilidad!$E$30,$O669=[3]Tabla_Probabilidad!$E$32,$O669=[3]Tabla_Probabilidad!$K$32),"Baja",IF(OR($O669=[3]Tabla_Probabilidad!$F$30,$O669=[3]Tabla_Probabilidad!$F$32,$O669=[3]Tabla_Probabilidad!$L$32),"Media",IF(OR($O669=[3]Tabla_Probabilidad!$G$30,$O669=[3]Tabla_Probabilidad!$G$32,$O669=[3]Tabla_Probabilidad!$M$32),"Alta",IF(OR($O669=[3]Tabla_Probabilidad!$H$30,$O669=[3]Tabla_Probabilidad!$H$32,$O669=[3]Tabla_Probabilidad!$N$32),"Muy Alta","")))))</f>
        <v>Media</v>
      </c>
      <c r="Q669" s="385">
        <f t="shared" ref="Q669" si="915">IF(P669="","",IF(P669="Muy Baja",0.2,IF(P669="Baja",0.4,IF(P669="Media",0.6,IF(P669="Alta",0.8,IF(P669="Muy Alta",1,))))))</f>
        <v>0.6</v>
      </c>
      <c r="R669" s="393" t="s">
        <v>723</v>
      </c>
      <c r="S669" s="394" t="str">
        <f>IF(OR($R669=[3]Tabla_Impacto!$D$24,$R669=[3]Tabla_Impacto!$D$27,$R669=[3]Tabla_Impacto!$J$24,$R669=[3]Tabla_Impacto!$P$26,$R669=[3]Tabla_Impacto!$V$26,$R669=[3]Tabla_Impacto!$AB$26),"Leve",IF(OR($R669=[3]Tabla_Impacto!$E$24,$R669=[3]Tabla_Impacto!$E$27,$R669=[3]Tabla_Impacto!$K$24,$R669=[3]Tabla_Impacto!$Q$26,$R669=[3]Tabla_Impacto!$W$26,$R669=[3]Tabla_Impacto!$AC$26),"Menor",IF(OR($R669=[3]Tabla_Impacto!$F$24,$R669=[3]Tabla_Impacto!$F$27,$R669=[3]Tabla_Impacto!$L$24,$R669=[3]Tabla_Impacto!$R$26,$R669=[3]Tabla_Impacto!$X$26,$R669=[3]Tabla_Impacto!$AD$26),"Moderado",IF(OR($R669=[3]Tabla_Impacto!$G$24,$R669=[3]Tabla_Impacto!$G$27,$R669=[3]Tabla_Impacto!$M$24,$R669=[3]Tabla_Impacto!$S$26,$R669=[3]Tabla_Impacto!$Y$26,$R669=[3]Tabla_Impacto!$AE$26),"Mayor",IF(OR($R669=[3]Tabla_Impacto!$H$24,$R669=[3]Tabla_Impacto!$H$27,$R669=[3]Tabla_Impacto!$N$24,$R669=[3]Tabla_Impacto!$T$26,$R669=[3]Tabla_Impacto!$Z$26,$R669=[3]Tabla_Impacto!$AF$26),"Catastrófico","")))))</f>
        <v>Moderado</v>
      </c>
      <c r="T669" s="385">
        <f t="shared" ref="T669" si="916">IF(S669="","",IF(S669="Leve",0.2,IF(S669="Menor",0.4,IF(S669="Moderado",0.6,IF(S669="Mayor",0.8,IF(S669="Catastrófico",1,))))))</f>
        <v>0.6</v>
      </c>
      <c r="U669" s="403" t="str">
        <f t="shared" ref="U669" si="917">IF(OR(AND(P669="Muy Baja",S669="Leve"),AND(P669="Muy Baja",S669="Menor"),AND(P669="Baja",S669="Leve")),"Bajo",IF(OR(AND(P669="Muy baja",S669="Moderado"),AND(P669="Baja",S669="Menor"),AND(P669="Baja",S669="Moderado"),AND(P669="Media",S669="Leve"),AND(P669="Media",S669="Menor"),AND(P669="Media",S669="Moderado"),AND(P669="Alta",S669="Leve"),AND(P669="Alta",S669="Menor")),"Moderado",IF(OR(AND(P669="Muy Baja",S669="Mayor"),AND(P669="Baja",S669="Mayor"),AND(P669="Media",S669="Mayor"),AND(P669="Alta",S669="Moderado"),AND(P669="Alta",S669="Mayor"),AND(P669="Muy Alta",S669="Leve"),AND(P669="Muy Alta",S669="Menor"),AND(P669="Muy Alta",S669="Moderado"),AND(P669="Muy Alta",S669="Mayor")),"Alto",IF(OR(AND(P669="Muy Baja",S669="Catastrófico"),AND(P669="Baja",S669="Catastrófico"),AND(P669="Media",S669="Catastrófico"),AND(P669="Alta",S669="Catastrófico"),AND(P669="Muy Alta",S669="Catastrófico")),"Extremo",""))))</f>
        <v>Moderado</v>
      </c>
      <c r="V669" s="136" t="s">
        <v>91</v>
      </c>
      <c r="W669" s="116" t="s">
        <v>2766</v>
      </c>
      <c r="X669" s="117" t="s">
        <v>2767</v>
      </c>
      <c r="Y669" s="117" t="s">
        <v>94</v>
      </c>
      <c r="Z669" s="119" t="s">
        <v>95</v>
      </c>
      <c r="AA669" s="120" t="str">
        <f t="shared" si="859"/>
        <v>Probabilidad</v>
      </c>
      <c r="AB669" s="121" t="s">
        <v>727</v>
      </c>
      <c r="AC669" s="121" t="s">
        <v>728</v>
      </c>
      <c r="AD669" s="122" t="str">
        <f t="shared" si="857"/>
        <v>40%</v>
      </c>
      <c r="AE669" s="121" t="s">
        <v>954</v>
      </c>
      <c r="AF669" s="121" t="s">
        <v>730</v>
      </c>
      <c r="AG669" s="121" t="s">
        <v>731</v>
      </c>
      <c r="AH669" s="123">
        <f>IFERROR(IF(AA669="Probabilidad",(Q669-(+Q669*AD669)),IF(AA669="Impacto",Q669,"")),"")</f>
        <v>0.36</v>
      </c>
      <c r="AI669" s="122">
        <f t="shared" si="858"/>
        <v>0.36</v>
      </c>
      <c r="AJ669" s="387" t="str">
        <f t="shared" ref="AJ669" si="918">IFERROR(IF(AK669="","",IF(AK669&lt;=0.2,"Muy Baja",IF(AK669&lt;=0.4,"Baja",IF(AK669&lt;=0.6,"Media",IF(AK669&lt;=0.8,"Alta","Muy Alta"))))),"")</f>
        <v>Muy Baja</v>
      </c>
      <c r="AK669" s="388">
        <f t="shared" ref="AK669" si="919">IFERROR(LOOKUP(MAX(AI669:AI675)+1,(AI669:AI675)),"")</f>
        <v>5.4431999999999994E-2</v>
      </c>
      <c r="AL669" s="124">
        <f>IFERROR(IF(AA669="Impacto",(T669-(+T669*AD669)),IF(AA669="Probabilidad",T669,"")),"")</f>
        <v>0.6</v>
      </c>
      <c r="AM669" s="389" t="str">
        <f t="shared" ref="AM669" si="920">IFERROR(IF(AN669="","",IF(AN669&lt;=0.2,"Leve",IF(AN669&lt;=0.4,"Menor",IF(AN669&lt;=0.6,"Moderado",IF(AN669&lt;=0.8,"Mayor","Catastrófico"))))),"")</f>
        <v>Moderado</v>
      </c>
      <c r="AN669" s="388">
        <f t="shared" ref="AN669" si="921">IFERROR(LOOKUP(MAX(AL669:AL675)+1,(AL669:AL675)),"")</f>
        <v>0.6</v>
      </c>
      <c r="AO669" s="384" t="str">
        <f t="shared" ref="AO669" si="922">IFERROR(IF(OR(AND(AJ669="Muy Baja",AM669="Leve"),AND(AJ669="Muy Baja",AM669="Menor"),AND(AJ669="Baja",AM669="Leve")),"Bajo",IF(OR(AND(AJ669="Muy baja",AM669="Moderado"),AND(AJ669="Baja",AM669="Menor"),AND(AJ669="Baja",AM669="Moderado"),AND(AJ669="Media",AM669="Leve"),AND(AJ669="Media",AM669="Menor"),AND(AJ669="Media",AM669="Moderado"),AND(AJ669="Alta",AM669="Leve"),AND(AJ669="Alta",AM669="Menor")),"Moderado",IF(OR(AND(AJ669="Muy Baja",AM669="Mayor"),AND(AJ669="Baja",AM669="Mayor"),AND(AJ669="Media",AM669="Mayor"),AND(AJ669="Alta",AM669="Moderado"),AND(AJ669="Alta",AM669="Mayor"),AND(AJ669="Muy Alta",AM669="Leve"),AND(AJ669="Muy Alta",AM669="Menor"),AND(AJ669="Muy Alta",AM669="Moderado"),AND(AJ669="Muy Alta",AM669="Mayor")),"Alto",IF(OR(AND(AJ669="Muy Baja",AM669="Catastrófico"),AND(AJ669="Baja",AM669="Catastrófico"),AND(AJ669="Media",AM669="Catastrófico"),AND(AJ669="Alta",AM669="Catastrófico"),AND(AJ669="Muy Alta",AM669="Catastrófico")),"Extremo","")))),"")</f>
        <v>Moderado</v>
      </c>
      <c r="AP669" s="367" t="s">
        <v>104</v>
      </c>
      <c r="AQ669" s="120" t="s">
        <v>105</v>
      </c>
      <c r="AR669" s="119" t="s">
        <v>94</v>
      </c>
      <c r="AS669" s="119" t="s">
        <v>94</v>
      </c>
      <c r="AT669" s="119" t="s">
        <v>94</v>
      </c>
      <c r="AU669" s="119" t="s">
        <v>94</v>
      </c>
      <c r="AV669" s="370" t="s">
        <v>2768</v>
      </c>
      <c r="AW669" s="142" t="s">
        <v>91</v>
      </c>
      <c r="AX669" s="292" t="s">
        <v>2867</v>
      </c>
      <c r="AY669" s="271" t="s">
        <v>3130</v>
      </c>
      <c r="AZ669" s="271" t="s">
        <v>3131</v>
      </c>
      <c r="BA669" s="143" t="s">
        <v>105</v>
      </c>
      <c r="BB669" s="258"/>
      <c r="BC669" s="258" t="s">
        <v>94</v>
      </c>
      <c r="BD669" s="258" t="s">
        <v>94</v>
      </c>
      <c r="BE669" s="373" t="s">
        <v>2891</v>
      </c>
      <c r="BF669" s="525" t="s">
        <v>3275</v>
      </c>
      <c r="BG669" s="535" t="s">
        <v>3276</v>
      </c>
      <c r="BH669" s="131"/>
      <c r="BI669" s="90"/>
      <c r="BJ669" s="90"/>
      <c r="BK669" s="90"/>
      <c r="BL669" s="90"/>
      <c r="BM669" s="90"/>
      <c r="BN669" s="90"/>
      <c r="BO669" s="90"/>
      <c r="BP669" s="90"/>
      <c r="BQ669" s="90"/>
      <c r="BR669" s="90"/>
      <c r="BS669" s="90"/>
      <c r="BT669" s="90"/>
      <c r="BU669" s="90"/>
      <c r="BV669" s="90"/>
      <c r="BW669" s="90"/>
      <c r="BX669" s="90"/>
      <c r="BY669" s="90"/>
      <c r="BZ669" s="90"/>
      <c r="CA669" s="90"/>
      <c r="CB669" s="90"/>
      <c r="CC669" s="90"/>
      <c r="CD669" s="90"/>
      <c r="CE669" s="90"/>
      <c r="CF669" s="90"/>
      <c r="CG669" s="90"/>
      <c r="CH669" s="90"/>
      <c r="CI669" s="90"/>
      <c r="CJ669" s="90"/>
      <c r="CK669" s="90"/>
      <c r="CL669" s="90"/>
      <c r="CM669" s="90"/>
      <c r="CN669" s="90"/>
      <c r="CO669" s="90"/>
      <c r="CP669" s="90"/>
      <c r="CQ669" s="90"/>
      <c r="CR669" s="90"/>
      <c r="CS669" s="90"/>
      <c r="CT669" s="90"/>
      <c r="CU669" s="90"/>
      <c r="CV669" s="90"/>
      <c r="CW669" s="90"/>
      <c r="CX669" s="90"/>
      <c r="CY669" s="90"/>
      <c r="CZ669" s="90"/>
      <c r="DA669" s="90"/>
      <c r="DB669" s="90"/>
      <c r="DC669" s="90"/>
      <c r="DD669" s="90"/>
      <c r="DE669" s="90"/>
      <c r="DF669" s="90"/>
      <c r="DG669" s="90"/>
      <c r="DH669" s="90"/>
      <c r="DI669" s="90"/>
      <c r="DJ669" s="90"/>
      <c r="DK669" s="90"/>
      <c r="DL669" s="90"/>
      <c r="DM669" s="90"/>
      <c r="DN669" s="90"/>
      <c r="DO669" s="90"/>
      <c r="DP669" s="90"/>
      <c r="DQ669" s="90"/>
      <c r="DR669" s="90"/>
      <c r="DS669" s="90"/>
      <c r="DT669" s="90"/>
      <c r="DU669" s="90"/>
      <c r="DV669" s="90"/>
      <c r="DW669" s="90"/>
      <c r="DX669" s="90"/>
      <c r="DY669" s="90"/>
      <c r="DZ669" s="90"/>
      <c r="EA669" s="90"/>
      <c r="EB669" s="90"/>
      <c r="EC669" s="90"/>
      <c r="ED669" s="90"/>
      <c r="EE669" s="90"/>
      <c r="EF669" s="90"/>
      <c r="EG669" s="90"/>
      <c r="EH669" s="90"/>
      <c r="EI669" s="90"/>
      <c r="EJ669" s="90"/>
      <c r="EK669" s="90"/>
      <c r="EL669" s="90"/>
      <c r="EM669" s="90"/>
      <c r="EN669" s="90"/>
      <c r="EO669" s="90"/>
      <c r="EP669" s="90"/>
      <c r="EQ669" s="90"/>
      <c r="ER669" s="90"/>
      <c r="ES669" s="90"/>
      <c r="ET669" s="90"/>
      <c r="EU669" s="90"/>
      <c r="EV669" s="90"/>
      <c r="EW669" s="90"/>
      <c r="EX669" s="90"/>
      <c r="EY669" s="90"/>
      <c r="EZ669" s="90"/>
      <c r="FA669" s="90"/>
      <c r="FB669" s="90"/>
      <c r="FC669" s="90"/>
      <c r="FD669" s="90"/>
      <c r="FE669" s="90"/>
      <c r="FF669" s="90"/>
      <c r="FG669" s="90"/>
      <c r="FH669" s="90"/>
      <c r="FI669" s="90"/>
      <c r="FJ669" s="90"/>
      <c r="FK669" s="90"/>
      <c r="FL669" s="90"/>
      <c r="FM669" s="90"/>
      <c r="FN669" s="90"/>
      <c r="FO669" s="90"/>
      <c r="FP669" s="90"/>
      <c r="FQ669" s="90"/>
      <c r="FR669" s="90"/>
      <c r="FS669" s="90"/>
      <c r="FT669" s="90"/>
      <c r="FU669" s="90"/>
      <c r="FV669" s="90"/>
      <c r="FW669" s="90"/>
      <c r="FX669" s="90"/>
      <c r="FY669" s="90"/>
      <c r="FZ669" s="90"/>
      <c r="GA669" s="90"/>
      <c r="GB669" s="90"/>
      <c r="GC669" s="90"/>
      <c r="GD669" s="90"/>
      <c r="GE669" s="90"/>
      <c r="GF669" s="90"/>
      <c r="GG669" s="90"/>
      <c r="GH669" s="90"/>
      <c r="GI669" s="90"/>
      <c r="GJ669" s="90"/>
      <c r="GK669" s="90"/>
      <c r="GL669" s="90"/>
      <c r="GM669" s="90"/>
      <c r="GN669" s="90"/>
      <c r="GO669" s="90"/>
      <c r="GP669" s="90"/>
      <c r="GQ669" s="90"/>
      <c r="GR669" s="90"/>
      <c r="GS669" s="90"/>
      <c r="GT669" s="90"/>
      <c r="GU669" s="90"/>
      <c r="GV669" s="90"/>
      <c r="GW669" s="90"/>
      <c r="GX669" s="90"/>
      <c r="GY669" s="90"/>
      <c r="GZ669" s="90"/>
      <c r="HA669" s="90"/>
      <c r="HB669" s="90"/>
      <c r="HC669" s="90"/>
      <c r="HD669" s="90"/>
      <c r="HE669" s="90"/>
      <c r="HF669" s="90"/>
      <c r="HG669" s="90"/>
      <c r="HH669" s="90"/>
      <c r="HI669" s="90"/>
      <c r="HJ669" s="90"/>
      <c r="HK669" s="90"/>
      <c r="HL669" s="90"/>
      <c r="HM669" s="90"/>
      <c r="HN669" s="90"/>
      <c r="HO669" s="90"/>
      <c r="HP669" s="90"/>
      <c r="HQ669" s="90"/>
      <c r="HR669" s="90"/>
      <c r="HS669" s="90"/>
      <c r="HT669" s="90"/>
      <c r="HU669" s="90"/>
      <c r="HV669" s="90"/>
      <c r="HW669" s="90"/>
      <c r="HX669" s="90"/>
      <c r="HY669" s="90"/>
      <c r="HZ669" s="90"/>
      <c r="IA669" s="90"/>
      <c r="IB669" s="90"/>
      <c r="IC669" s="90"/>
      <c r="ID669" s="90"/>
      <c r="IE669" s="90"/>
      <c r="IF669" s="90"/>
      <c r="IG669" s="90"/>
      <c r="IH669" s="90"/>
      <c r="II669" s="90"/>
      <c r="IJ669" s="90"/>
      <c r="IK669" s="90"/>
      <c r="IL669" s="90"/>
      <c r="IM669" s="90"/>
      <c r="IN669" s="90"/>
      <c r="IO669" s="90"/>
      <c r="IP669" s="90"/>
      <c r="IQ669" s="90"/>
      <c r="IR669" s="90"/>
      <c r="IS669" s="90"/>
      <c r="IT669" s="90"/>
      <c r="IU669" s="90"/>
      <c r="IV669" s="90"/>
      <c r="IW669" s="90"/>
      <c r="IX669" s="90"/>
      <c r="IY669" s="90"/>
      <c r="IZ669" s="90"/>
      <c r="JA669" s="90"/>
      <c r="JB669" s="90"/>
      <c r="JC669" s="90"/>
      <c r="JD669" s="90"/>
      <c r="JE669" s="90"/>
      <c r="JF669" s="90"/>
      <c r="JG669" s="90"/>
      <c r="JH669" s="90"/>
      <c r="JI669" s="90"/>
      <c r="JJ669" s="90"/>
      <c r="JK669" s="90"/>
      <c r="JL669" s="90"/>
      <c r="JM669" s="90"/>
      <c r="JN669" s="90"/>
      <c r="JO669" s="90"/>
      <c r="JP669" s="90"/>
      <c r="JQ669" s="90"/>
      <c r="JR669" s="90"/>
      <c r="JS669" s="90"/>
      <c r="JT669" s="90"/>
      <c r="JU669" s="90"/>
      <c r="JV669" s="90"/>
      <c r="JW669" s="90"/>
      <c r="JX669" s="90"/>
      <c r="JY669" s="90"/>
      <c r="JZ669" s="90"/>
      <c r="KA669" s="90"/>
      <c r="KB669" s="90"/>
      <c r="KC669" s="90"/>
      <c r="KD669" s="90"/>
      <c r="KE669" s="90"/>
      <c r="KF669" s="90"/>
      <c r="KG669" s="90"/>
      <c r="KH669" s="90"/>
      <c r="KI669" s="90"/>
      <c r="KJ669" s="90"/>
      <c r="KK669" s="90"/>
      <c r="KL669" s="90"/>
      <c r="KM669" s="90"/>
      <c r="KN669" s="90"/>
      <c r="KO669" s="90"/>
      <c r="KP669" s="90"/>
      <c r="KQ669" s="90"/>
      <c r="KR669" s="90"/>
      <c r="KS669" s="90"/>
      <c r="KT669" s="90"/>
      <c r="KU669" s="90"/>
      <c r="KV669" s="90"/>
      <c r="KW669" s="90"/>
      <c r="KX669" s="90"/>
      <c r="KY669" s="90"/>
      <c r="KZ669" s="90"/>
      <c r="LA669" s="90"/>
      <c r="LB669" s="90"/>
      <c r="LC669" s="90"/>
      <c r="LD669" s="90"/>
      <c r="LE669" s="90"/>
      <c r="LF669" s="90"/>
      <c r="LG669" s="90"/>
      <c r="LH669" s="90"/>
      <c r="LI669" s="90"/>
      <c r="LJ669" s="90"/>
      <c r="LK669" s="90"/>
      <c r="LL669" s="90"/>
      <c r="LM669" s="90"/>
      <c r="LN669" s="90"/>
      <c r="LO669" s="90"/>
      <c r="LP669" s="90"/>
      <c r="LQ669" s="90"/>
      <c r="LR669" s="90"/>
      <c r="LS669" s="90"/>
      <c r="LT669" s="90"/>
      <c r="LU669" s="90"/>
      <c r="LV669" s="90"/>
      <c r="LW669" s="90"/>
      <c r="LX669" s="90"/>
      <c r="LY669" s="90"/>
      <c r="LZ669" s="90"/>
      <c r="MA669" s="90"/>
      <c r="MB669" s="90"/>
      <c r="MC669" s="90"/>
      <c r="MD669" s="90"/>
      <c r="ME669" s="90"/>
      <c r="MF669" s="90"/>
      <c r="MG669" s="90"/>
      <c r="MH669" s="90"/>
      <c r="MI669" s="90"/>
      <c r="MJ669" s="90"/>
      <c r="MK669" s="90"/>
      <c r="ML669" s="90"/>
      <c r="MM669" s="90"/>
      <c r="MN669" s="90"/>
      <c r="MO669" s="90"/>
      <c r="MP669" s="90"/>
      <c r="MQ669" s="90"/>
      <c r="MR669" s="90"/>
      <c r="MS669" s="90"/>
      <c r="MT669" s="90"/>
      <c r="MU669" s="90"/>
      <c r="MV669" s="90"/>
      <c r="MW669" s="90"/>
      <c r="MX669" s="90"/>
      <c r="MY669" s="90"/>
      <c r="MZ669" s="90"/>
      <c r="NA669" s="90"/>
      <c r="NB669" s="90"/>
      <c r="NC669" s="90"/>
      <c r="ND669" s="90"/>
      <c r="NE669" s="90"/>
      <c r="NF669" s="90"/>
      <c r="NG669" s="90"/>
      <c r="NH669" s="90"/>
      <c r="NI669" s="90"/>
      <c r="NJ669" s="90"/>
      <c r="NK669" s="90"/>
      <c r="NL669" s="90"/>
      <c r="NM669" s="90"/>
      <c r="NN669" s="90"/>
      <c r="NO669" s="90"/>
      <c r="NP669" s="90"/>
      <c r="NQ669" s="90"/>
      <c r="NR669" s="90"/>
      <c r="NS669" s="90"/>
      <c r="NT669" s="90"/>
      <c r="NU669" s="90"/>
      <c r="NV669" s="90"/>
      <c r="NW669" s="90"/>
      <c r="NX669" s="90"/>
      <c r="NY669" s="90"/>
      <c r="NZ669" s="90"/>
      <c r="OA669" s="90"/>
      <c r="OB669" s="90"/>
      <c r="OC669" s="90"/>
      <c r="OD669" s="90"/>
      <c r="OE669" s="90"/>
      <c r="OF669" s="90"/>
      <c r="OG669" s="90"/>
      <c r="OH669" s="90"/>
      <c r="OI669" s="90"/>
      <c r="OJ669" s="90"/>
      <c r="OK669" s="90"/>
      <c r="OL669" s="90"/>
      <c r="OM669" s="90"/>
      <c r="ON669" s="90"/>
      <c r="OO669" s="90"/>
      <c r="OP669" s="90"/>
      <c r="OQ669" s="90"/>
      <c r="OR669" s="90"/>
      <c r="OS669" s="90"/>
      <c r="OT669" s="90"/>
      <c r="OU669" s="90"/>
      <c r="OV669" s="90"/>
      <c r="OW669" s="90"/>
      <c r="OX669" s="90"/>
      <c r="OY669" s="90"/>
      <c r="OZ669" s="90"/>
      <c r="PA669" s="90"/>
      <c r="PB669" s="90"/>
      <c r="PC669" s="90"/>
      <c r="PD669" s="90"/>
      <c r="PE669" s="90"/>
      <c r="PF669" s="90"/>
      <c r="PG669" s="90"/>
      <c r="PH669" s="90"/>
      <c r="PI669" s="90"/>
      <c r="PJ669" s="90"/>
      <c r="PK669" s="90"/>
      <c r="PL669" s="90"/>
      <c r="PM669" s="90"/>
      <c r="PN669" s="90"/>
      <c r="PO669" s="90"/>
      <c r="PP669" s="90"/>
      <c r="PQ669" s="90"/>
      <c r="PR669" s="90"/>
      <c r="PS669" s="90"/>
      <c r="PT669" s="90"/>
      <c r="PU669" s="90"/>
      <c r="PV669" s="90"/>
      <c r="PW669" s="90"/>
      <c r="PX669" s="90"/>
      <c r="PY669" s="90"/>
      <c r="PZ669" s="90"/>
      <c r="QA669" s="90"/>
      <c r="QB669" s="90"/>
      <c r="QC669" s="90"/>
      <c r="QD669" s="90"/>
      <c r="QE669" s="90"/>
      <c r="QF669" s="90"/>
      <c r="QG669" s="90"/>
      <c r="QH669" s="90"/>
      <c r="QI669" s="90"/>
      <c r="QJ669" s="90"/>
      <c r="QK669" s="90"/>
      <c r="QL669" s="90"/>
      <c r="QM669" s="90"/>
      <c r="QN669" s="90"/>
      <c r="QO669" s="90"/>
      <c r="QP669" s="90"/>
      <c r="QQ669" s="90"/>
      <c r="QR669" s="90"/>
      <c r="QS669" s="90"/>
      <c r="QT669" s="90"/>
      <c r="QU669" s="90"/>
      <c r="QV669" s="90"/>
      <c r="QW669" s="90"/>
      <c r="QX669" s="90"/>
      <c r="QY669" s="90"/>
      <c r="QZ669" s="90"/>
      <c r="RA669" s="90"/>
      <c r="RB669" s="90"/>
      <c r="RC669" s="90"/>
      <c r="RD669" s="90"/>
      <c r="RE669" s="90"/>
      <c r="RF669" s="90"/>
      <c r="RG669" s="90"/>
      <c r="RH669" s="90"/>
      <c r="RI669" s="90"/>
      <c r="RJ669" s="90"/>
      <c r="RK669" s="90"/>
      <c r="RL669" s="90"/>
      <c r="RM669" s="90"/>
      <c r="RN669" s="90"/>
      <c r="RO669" s="90"/>
      <c r="RP669" s="90"/>
      <c r="RQ669" s="90"/>
      <c r="RR669" s="90"/>
      <c r="RS669" s="90"/>
      <c r="RT669" s="90"/>
      <c r="RU669" s="90"/>
      <c r="RV669" s="90"/>
      <c r="RW669" s="90"/>
      <c r="RX669" s="90"/>
      <c r="RY669" s="90"/>
      <c r="RZ669" s="90"/>
      <c r="SA669" s="90"/>
      <c r="SB669" s="90"/>
      <c r="SC669" s="90"/>
      <c r="SD669" s="90"/>
      <c r="SE669" s="90"/>
      <c r="SF669" s="90"/>
      <c r="SG669" s="90"/>
      <c r="SH669" s="90"/>
      <c r="SI669" s="90"/>
      <c r="SJ669" s="90"/>
      <c r="SK669" s="90"/>
      <c r="SL669" s="90"/>
      <c r="SM669" s="90"/>
      <c r="SN669" s="90"/>
      <c r="SO669" s="90"/>
      <c r="SP669" s="90"/>
      <c r="SQ669" s="90"/>
      <c r="SR669" s="90"/>
      <c r="SS669" s="90"/>
      <c r="ST669" s="90"/>
      <c r="SU669" s="90"/>
      <c r="SV669" s="90"/>
      <c r="SW669" s="90"/>
      <c r="SX669" s="90"/>
      <c r="SY669" s="90"/>
      <c r="SZ669" s="90"/>
      <c r="TA669" s="90"/>
      <c r="TB669" s="90"/>
      <c r="TC669" s="90"/>
      <c r="TD669" s="90"/>
      <c r="TE669" s="90"/>
      <c r="TF669" s="90"/>
      <c r="TG669" s="90"/>
      <c r="TH669" s="90"/>
      <c r="TI669" s="90"/>
      <c r="TJ669" s="90"/>
      <c r="TK669" s="90"/>
      <c r="TL669" s="90"/>
      <c r="TM669" s="90"/>
      <c r="TN669" s="90"/>
      <c r="TO669" s="90"/>
      <c r="TP669" s="90"/>
      <c r="TQ669" s="90"/>
      <c r="TR669" s="90"/>
      <c r="TS669" s="90"/>
      <c r="TT669" s="90"/>
      <c r="TU669" s="90"/>
      <c r="TV669" s="90"/>
      <c r="TW669" s="90"/>
      <c r="TX669" s="90"/>
      <c r="TY669" s="90"/>
      <c r="TZ669" s="90"/>
      <c r="UA669" s="90"/>
      <c r="UB669" s="90"/>
      <c r="UC669" s="90"/>
      <c r="UD669" s="90"/>
      <c r="UE669" s="90"/>
      <c r="UF669" s="90"/>
      <c r="UG669" s="90"/>
      <c r="UH669" s="90"/>
      <c r="UI669" s="90"/>
      <c r="UJ669" s="90"/>
      <c r="UK669" s="90"/>
      <c r="UL669" s="90"/>
      <c r="UM669" s="90"/>
      <c r="UN669" s="90"/>
      <c r="UO669" s="90"/>
      <c r="UP669" s="90"/>
      <c r="UQ669" s="90"/>
      <c r="UR669" s="90"/>
      <c r="US669" s="90"/>
      <c r="UT669" s="90"/>
      <c r="UU669" s="90"/>
      <c r="UV669" s="90"/>
      <c r="UW669" s="90"/>
      <c r="UX669" s="90"/>
      <c r="UY669" s="90"/>
      <c r="UZ669" s="90"/>
      <c r="VA669" s="90"/>
      <c r="VB669" s="90"/>
      <c r="VC669" s="90"/>
      <c r="VD669" s="90"/>
      <c r="VE669" s="90"/>
      <c r="VF669" s="90"/>
      <c r="VG669" s="90"/>
      <c r="VH669" s="90"/>
      <c r="VI669" s="90"/>
      <c r="VJ669" s="90"/>
      <c r="VK669" s="90"/>
      <c r="VL669" s="90"/>
      <c r="VM669" s="90"/>
      <c r="VN669" s="90"/>
      <c r="VO669" s="90"/>
      <c r="VP669" s="90"/>
      <c r="VQ669" s="90"/>
      <c r="VR669" s="90"/>
      <c r="VS669" s="90"/>
      <c r="VT669" s="90"/>
      <c r="VU669" s="90"/>
      <c r="VV669" s="90"/>
      <c r="VW669" s="90"/>
      <c r="VX669" s="90"/>
      <c r="VY669" s="90"/>
      <c r="VZ669" s="90"/>
      <c r="WA669" s="90"/>
      <c r="WB669" s="90"/>
      <c r="WC669" s="90"/>
      <c r="WD669" s="90"/>
      <c r="WE669" s="90"/>
      <c r="WF669" s="90"/>
      <c r="WG669" s="90"/>
      <c r="WH669" s="90"/>
      <c r="WI669" s="90"/>
      <c r="WJ669" s="90"/>
      <c r="WK669" s="90"/>
      <c r="WL669" s="90"/>
      <c r="WM669" s="90"/>
      <c r="WN669" s="90"/>
      <c r="WO669" s="90"/>
      <c r="WP669" s="90"/>
      <c r="WQ669" s="90"/>
      <c r="WR669" s="90"/>
      <c r="WS669" s="90"/>
      <c r="WT669" s="90"/>
      <c r="WU669" s="90"/>
      <c r="WV669" s="90"/>
      <c r="WW669" s="90"/>
      <c r="WX669" s="90"/>
      <c r="WY669" s="90"/>
      <c r="WZ669" s="90"/>
      <c r="XA669" s="90"/>
      <c r="XB669" s="90"/>
      <c r="XC669" s="90"/>
      <c r="XD669" s="90"/>
      <c r="XE669" s="90"/>
      <c r="XF669" s="90"/>
      <c r="XG669" s="90"/>
      <c r="XH669" s="90"/>
      <c r="XI669" s="90"/>
      <c r="XJ669" s="90"/>
      <c r="XK669" s="90"/>
      <c r="XL669" s="90"/>
      <c r="XM669" s="90"/>
      <c r="XN669" s="90"/>
      <c r="XO669" s="90"/>
      <c r="XP669" s="90"/>
      <c r="XQ669" s="90"/>
      <c r="XR669" s="90"/>
      <c r="XS669" s="90"/>
      <c r="XT669" s="90"/>
      <c r="XU669" s="90"/>
      <c r="XV669" s="90"/>
      <c r="XW669" s="90"/>
      <c r="XX669" s="90"/>
      <c r="XY669" s="90"/>
      <c r="XZ669" s="90"/>
      <c r="YA669" s="90"/>
      <c r="YB669" s="90"/>
      <c r="YC669" s="90"/>
      <c r="YD669" s="90"/>
      <c r="YE669" s="90"/>
      <c r="YF669" s="90"/>
      <c r="YG669" s="90"/>
      <c r="YH669" s="90"/>
      <c r="YI669" s="90"/>
      <c r="YJ669" s="90"/>
      <c r="YK669" s="90"/>
      <c r="YL669" s="90"/>
      <c r="YM669" s="90"/>
      <c r="YN669" s="90"/>
      <c r="YO669" s="90"/>
      <c r="YP669" s="90"/>
      <c r="YQ669" s="90"/>
      <c r="YR669" s="90"/>
      <c r="YS669" s="90"/>
      <c r="YT669" s="90"/>
      <c r="YU669" s="90"/>
      <c r="YV669" s="90"/>
      <c r="YW669" s="90"/>
      <c r="YX669" s="90"/>
      <c r="YY669" s="90"/>
      <c r="YZ669" s="90"/>
      <c r="ZA669" s="90"/>
      <c r="ZB669" s="90"/>
      <c r="ZC669" s="90"/>
      <c r="ZD669" s="90"/>
      <c r="ZE669" s="90"/>
      <c r="ZF669" s="90"/>
      <c r="ZG669" s="90"/>
      <c r="ZH669" s="90"/>
      <c r="ZI669" s="90"/>
      <c r="ZJ669" s="90"/>
      <c r="ZK669" s="90"/>
      <c r="ZL669" s="90"/>
      <c r="ZM669" s="90"/>
      <c r="ZN669" s="90"/>
      <c r="ZO669" s="90"/>
      <c r="ZP669" s="90"/>
      <c r="ZQ669" s="90"/>
      <c r="ZR669" s="90"/>
      <c r="ZS669" s="90"/>
      <c r="ZT669" s="90"/>
      <c r="ZU669" s="90"/>
      <c r="ZV669" s="90"/>
      <c r="ZW669" s="90"/>
      <c r="ZX669" s="90"/>
      <c r="ZY669" s="90"/>
      <c r="ZZ669" s="90"/>
      <c r="AAA669" s="90"/>
      <c r="AAB669" s="90"/>
      <c r="AAC669" s="90"/>
      <c r="AAD669" s="90"/>
      <c r="AAE669" s="90"/>
      <c r="AAF669" s="90"/>
      <c r="AAG669" s="90"/>
      <c r="AAH669" s="90"/>
      <c r="AAI669" s="90"/>
      <c r="AAJ669" s="90"/>
      <c r="AAK669" s="90"/>
      <c r="AAL669" s="90"/>
      <c r="AAM669" s="90"/>
      <c r="AAN669" s="90"/>
      <c r="AAO669" s="90"/>
      <c r="AAP669" s="90"/>
      <c r="AAQ669" s="90"/>
      <c r="AAR669" s="90"/>
      <c r="AAS669" s="90"/>
      <c r="AAT669" s="90"/>
      <c r="AAU669" s="90"/>
      <c r="AAV669" s="90"/>
      <c r="AAW669" s="90"/>
      <c r="AAX669" s="90"/>
      <c r="AAY669" s="90"/>
      <c r="AAZ669" s="90"/>
      <c r="ABA669" s="90"/>
      <c r="ABB669" s="90"/>
      <c r="ABC669" s="90"/>
      <c r="ABD669" s="90"/>
      <c r="ABE669" s="90"/>
      <c r="ABF669" s="90"/>
      <c r="ABG669" s="90"/>
      <c r="ABH669" s="90"/>
      <c r="ABI669" s="90"/>
      <c r="ABJ669" s="90"/>
      <c r="ABK669" s="90"/>
      <c r="ABL669" s="90"/>
      <c r="ABM669" s="90"/>
      <c r="ABN669" s="90"/>
      <c r="ABO669" s="90"/>
      <c r="ABP669" s="90"/>
      <c r="ABQ669" s="90"/>
      <c r="ABR669" s="90"/>
      <c r="ABS669" s="90"/>
      <c r="ABT669" s="90"/>
      <c r="ABU669" s="90"/>
      <c r="ABV669" s="90"/>
      <c r="ABW669" s="90"/>
      <c r="ABX669" s="90"/>
      <c r="ABY669" s="90"/>
      <c r="ABZ669" s="90"/>
      <c r="ACA669" s="90"/>
      <c r="ACB669" s="90"/>
      <c r="ACC669" s="90"/>
      <c r="ACD669" s="90"/>
      <c r="ACE669" s="90"/>
      <c r="ACF669" s="90"/>
      <c r="ACG669" s="90"/>
      <c r="ACH669" s="90"/>
      <c r="ACI669" s="90"/>
      <c r="ACJ669" s="90"/>
      <c r="ACK669" s="90"/>
      <c r="ACL669" s="90"/>
      <c r="ACM669" s="90"/>
      <c r="ACN669" s="90"/>
      <c r="ACO669" s="90"/>
      <c r="ACP669" s="90"/>
      <c r="ACQ669" s="90"/>
      <c r="ACR669" s="90"/>
      <c r="ACS669" s="90"/>
      <c r="ACT669" s="90"/>
      <c r="ACU669" s="90"/>
      <c r="ACV669" s="90"/>
      <c r="ACW669" s="90"/>
      <c r="ACX669" s="90"/>
      <c r="ACY669" s="90"/>
      <c r="ACZ669" s="90"/>
      <c r="ADA669" s="90"/>
      <c r="ADB669" s="90"/>
      <c r="ADC669" s="90"/>
      <c r="ADD669" s="90"/>
      <c r="ADE669" s="90"/>
      <c r="ADF669" s="90"/>
      <c r="ADG669" s="90"/>
      <c r="ADH669" s="90"/>
      <c r="ADI669" s="90"/>
      <c r="ADJ669" s="90"/>
      <c r="ADK669" s="90"/>
      <c r="ADL669" s="90"/>
      <c r="ADM669" s="90"/>
      <c r="ADN669" s="90"/>
      <c r="ADO669" s="90"/>
      <c r="ADP669" s="90"/>
      <c r="ADQ669" s="90"/>
      <c r="ADR669" s="90"/>
      <c r="ADS669" s="90"/>
      <c r="ADT669" s="90"/>
      <c r="ADU669" s="90"/>
      <c r="ADV669" s="90"/>
      <c r="ADW669" s="90"/>
      <c r="ADX669" s="90"/>
      <c r="ADY669" s="90"/>
      <c r="ADZ669" s="90"/>
      <c r="AEA669" s="90"/>
      <c r="AEB669" s="90"/>
      <c r="AEC669" s="90"/>
      <c r="AED669" s="90"/>
      <c r="AEE669" s="90"/>
      <c r="AEF669" s="90"/>
      <c r="AEG669" s="90"/>
      <c r="AEH669" s="90"/>
      <c r="AEI669" s="90"/>
      <c r="AEJ669" s="90"/>
      <c r="AEK669" s="90"/>
      <c r="AEL669" s="90"/>
      <c r="AEM669" s="90"/>
      <c r="AEN669" s="90"/>
      <c r="AEO669" s="90"/>
      <c r="AEP669" s="90"/>
      <c r="AEQ669" s="90"/>
      <c r="AER669" s="90"/>
      <c r="AES669" s="90"/>
      <c r="AET669" s="90"/>
      <c r="AEU669" s="90"/>
      <c r="AEV669" s="90"/>
      <c r="AEW669" s="90"/>
      <c r="AEX669" s="90"/>
      <c r="AEY669" s="90"/>
      <c r="AEZ669" s="90"/>
      <c r="AFA669" s="90"/>
      <c r="AFB669" s="90"/>
      <c r="AFC669" s="90"/>
      <c r="AFD669" s="90"/>
      <c r="AFE669" s="90"/>
      <c r="AFF669" s="90"/>
      <c r="AFG669" s="90"/>
      <c r="AFH669" s="90"/>
      <c r="AFI669" s="90"/>
      <c r="AFJ669" s="90"/>
      <c r="AFK669" s="90"/>
      <c r="AFL669" s="90"/>
      <c r="AFM669" s="90"/>
      <c r="AFN669" s="90"/>
      <c r="AFO669" s="90"/>
      <c r="AFP669" s="90"/>
      <c r="AFQ669" s="90"/>
      <c r="AFR669" s="90"/>
      <c r="AFS669" s="90"/>
      <c r="AFT669" s="90"/>
      <c r="AFU669" s="90"/>
      <c r="AFV669" s="90"/>
      <c r="AFW669" s="90"/>
      <c r="AFX669" s="90"/>
      <c r="AFY669" s="90"/>
      <c r="AFZ669" s="90"/>
      <c r="AGA669" s="90"/>
      <c r="AGB669" s="90"/>
      <c r="AGC669" s="90"/>
      <c r="AGD669" s="90"/>
      <c r="AGE669" s="90"/>
      <c r="AGF669" s="90"/>
      <c r="AGG669" s="90"/>
      <c r="AGH669" s="90"/>
      <c r="AGI669" s="90"/>
      <c r="AGJ669" s="90"/>
      <c r="AGK669" s="90"/>
      <c r="AGL669" s="90"/>
      <c r="AGM669" s="90"/>
      <c r="AGN669" s="90"/>
      <c r="AGO669" s="90"/>
      <c r="AGP669" s="90"/>
      <c r="AGQ669" s="90"/>
      <c r="AGR669" s="90"/>
      <c r="AGS669" s="90"/>
      <c r="AGT669" s="90"/>
      <c r="AGU669" s="90"/>
      <c r="AGV669" s="90"/>
      <c r="AGW669" s="90"/>
      <c r="AGX669" s="90"/>
      <c r="AGY669" s="90"/>
      <c r="AGZ669" s="90"/>
      <c r="AHA669" s="90"/>
      <c r="AHB669" s="90"/>
      <c r="AHC669" s="90"/>
      <c r="AHD669" s="90"/>
      <c r="AHE669" s="90"/>
      <c r="AHF669" s="90"/>
      <c r="AHG669" s="90"/>
      <c r="AHH669" s="90"/>
      <c r="AHI669" s="90"/>
      <c r="AHJ669" s="90"/>
      <c r="AHK669" s="90"/>
      <c r="AHL669" s="90"/>
      <c r="AHM669" s="90"/>
      <c r="AHN669" s="90"/>
      <c r="AHO669" s="90"/>
      <c r="AHP669" s="90"/>
      <c r="AHQ669" s="90"/>
      <c r="AHR669" s="90"/>
      <c r="AHS669" s="90"/>
      <c r="AHT669" s="90"/>
      <c r="AHU669" s="90"/>
      <c r="AHV669" s="90"/>
      <c r="AHW669" s="90"/>
      <c r="AHX669" s="90"/>
      <c r="AHY669" s="90"/>
      <c r="AHZ669" s="90"/>
      <c r="AIA669" s="90"/>
      <c r="AIB669" s="90"/>
      <c r="AIC669" s="90"/>
      <c r="AID669" s="90"/>
      <c r="AIE669" s="90"/>
      <c r="AIF669" s="90"/>
      <c r="AIG669" s="90"/>
      <c r="AIH669" s="90"/>
      <c r="AII669" s="90"/>
      <c r="AIJ669" s="90"/>
      <c r="AIK669" s="90"/>
      <c r="AIL669" s="90"/>
      <c r="AIM669" s="90"/>
      <c r="AIN669" s="90"/>
      <c r="AIO669" s="90"/>
      <c r="AIP669" s="90"/>
      <c r="AIQ669" s="90"/>
      <c r="AIR669" s="90"/>
      <c r="AIS669" s="90"/>
      <c r="AIT669" s="90"/>
      <c r="AIU669" s="90"/>
      <c r="AIV669" s="90"/>
      <c r="AIW669" s="90"/>
      <c r="AIX669" s="90"/>
      <c r="AIY669" s="90"/>
      <c r="AIZ669" s="90"/>
      <c r="AJA669" s="90"/>
      <c r="AJB669" s="90"/>
      <c r="AJC669" s="90"/>
      <c r="AJD669" s="90"/>
      <c r="AJE669" s="90"/>
      <c r="AJF669" s="90"/>
      <c r="AJG669" s="90"/>
      <c r="AJH669" s="90"/>
      <c r="AJI669" s="90"/>
      <c r="AJJ669" s="90"/>
      <c r="AJK669" s="90"/>
      <c r="AJL669" s="90"/>
      <c r="AJM669" s="90"/>
      <c r="AJN669" s="90"/>
      <c r="AJO669" s="90"/>
      <c r="AJP669" s="90"/>
      <c r="AJQ669" s="90"/>
      <c r="AJR669" s="90"/>
      <c r="AJS669" s="90"/>
      <c r="AJT669" s="90"/>
      <c r="AJU669" s="90"/>
      <c r="AJV669" s="90"/>
      <c r="AJW669" s="90"/>
      <c r="AJX669" s="90"/>
      <c r="AJY669" s="90"/>
      <c r="AJZ669" s="90"/>
      <c r="AKA669" s="90"/>
      <c r="AKB669" s="90"/>
      <c r="AKC669" s="90"/>
      <c r="AKD669" s="90"/>
      <c r="AKE669" s="90"/>
      <c r="AKF669" s="90"/>
      <c r="AKG669" s="90"/>
      <c r="AKH669" s="90"/>
      <c r="AKI669" s="90"/>
      <c r="AKJ669" s="90"/>
      <c r="AKK669" s="90"/>
      <c r="AKL669" s="90"/>
      <c r="AKM669" s="90"/>
      <c r="AKN669" s="90"/>
      <c r="AKO669" s="90"/>
      <c r="AKP669" s="90"/>
      <c r="AKQ669" s="90"/>
      <c r="AKR669" s="90"/>
      <c r="AKS669" s="90"/>
      <c r="AKT669" s="90"/>
      <c r="AKU669" s="90"/>
      <c r="AKV669" s="90"/>
      <c r="AKW669" s="90"/>
      <c r="AKX669" s="90"/>
      <c r="AKY669" s="90"/>
      <c r="AKZ669" s="90"/>
      <c r="ALA669" s="90"/>
      <c r="ALB669" s="90"/>
      <c r="ALC669" s="90"/>
      <c r="ALD669" s="90"/>
      <c r="ALE669" s="90"/>
      <c r="ALF669" s="90"/>
      <c r="ALG669" s="90"/>
      <c r="ALH669" s="90"/>
      <c r="ALI669" s="90"/>
      <c r="ALJ669" s="90"/>
      <c r="ALK669" s="90"/>
      <c r="ALL669" s="90"/>
      <c r="ALM669" s="90"/>
      <c r="ALN669" s="90"/>
      <c r="ALO669" s="90"/>
      <c r="ALP669" s="90"/>
      <c r="ALQ669" s="90"/>
      <c r="ALR669" s="90"/>
      <c r="ALS669" s="90"/>
      <c r="ALT669" s="90"/>
      <c r="ALU669" s="90"/>
      <c r="ALV669" s="90"/>
      <c r="ALW669" s="90"/>
      <c r="ALX669" s="90"/>
      <c r="ALY669" s="90"/>
      <c r="ALZ669" s="90"/>
      <c r="AMA669" s="90"/>
      <c r="AMB669" s="90"/>
      <c r="AMC669" s="90"/>
      <c r="AMD669" s="90"/>
      <c r="AME669" s="90"/>
      <c r="AMF669" s="90"/>
      <c r="AMG669" s="90"/>
      <c r="AMH669" s="90"/>
    </row>
    <row r="670" spans="1:1022" ht="74.099999999999994" customHeight="1" x14ac:dyDescent="0.3">
      <c r="A670" s="533">
        <v>174</v>
      </c>
      <c r="B670" s="424"/>
      <c r="C670" s="367"/>
      <c r="D670" s="367" t="s">
        <v>81</v>
      </c>
      <c r="E670" s="367" t="s">
        <v>1932</v>
      </c>
      <c r="F670" s="427"/>
      <c r="G670" s="367"/>
      <c r="H670" s="368"/>
      <c r="I670" s="468"/>
      <c r="J670" s="136" t="s">
        <v>735</v>
      </c>
      <c r="K670" s="207" t="s">
        <v>2581</v>
      </c>
      <c r="L670" s="468"/>
      <c r="M670" s="425"/>
      <c r="N670" s="477"/>
      <c r="O670" s="369"/>
      <c r="P670" s="391"/>
      <c r="Q670" s="385"/>
      <c r="R670" s="393"/>
      <c r="S670" s="394"/>
      <c r="T670" s="385"/>
      <c r="U670" s="404"/>
      <c r="V670" s="136" t="s">
        <v>112</v>
      </c>
      <c r="W670" s="116" t="s">
        <v>2769</v>
      </c>
      <c r="X670" s="117" t="s">
        <v>2770</v>
      </c>
      <c r="Y670" s="117" t="s">
        <v>2771</v>
      </c>
      <c r="Z670" s="119" t="s">
        <v>95</v>
      </c>
      <c r="AA670" s="120" t="str">
        <f t="shared" si="859"/>
        <v>Probabilidad</v>
      </c>
      <c r="AB670" s="121" t="s">
        <v>727</v>
      </c>
      <c r="AC670" s="121" t="s">
        <v>728</v>
      </c>
      <c r="AD670" s="122" t="str">
        <f t="shared" si="857"/>
        <v>40%</v>
      </c>
      <c r="AE670" s="121" t="s">
        <v>954</v>
      </c>
      <c r="AF670" s="121" t="s">
        <v>730</v>
      </c>
      <c r="AG670" s="121" t="s">
        <v>731</v>
      </c>
      <c r="AH670" s="123">
        <f>IFERROR(IF(AND(AA669="Probabilidad",AA670="Probabilidad"),(AI669-(+AI669*AD670)),IF(AND(AA670="Probabilidad",AA669="Impacto"),(AI669-(+AI669*AD670)),IF(AA670="Impacto",AI669,""))),"")</f>
        <v>0.216</v>
      </c>
      <c r="AI670" s="122">
        <f t="shared" si="858"/>
        <v>0.216</v>
      </c>
      <c r="AJ670" s="387"/>
      <c r="AK670" s="388"/>
      <c r="AL670" s="124">
        <f t="shared" si="885"/>
        <v>0.6</v>
      </c>
      <c r="AM670" s="389"/>
      <c r="AN670" s="388"/>
      <c r="AO670" s="384"/>
      <c r="AP670" s="367"/>
      <c r="AQ670" s="120" t="s">
        <v>118</v>
      </c>
      <c r="AR670" s="119" t="s">
        <v>2772</v>
      </c>
      <c r="AS670" s="119" t="s">
        <v>95</v>
      </c>
      <c r="AT670" s="119" t="s">
        <v>2585</v>
      </c>
      <c r="AU670" s="127" t="s">
        <v>733</v>
      </c>
      <c r="AV670" s="371"/>
      <c r="AW670" s="142" t="s">
        <v>112</v>
      </c>
      <c r="AX670" s="292" t="s">
        <v>2866</v>
      </c>
      <c r="AY670" s="271" t="s">
        <v>3132</v>
      </c>
      <c r="AZ670" s="271" t="s">
        <v>3133</v>
      </c>
      <c r="BA670" s="143" t="s">
        <v>118</v>
      </c>
      <c r="BB670" s="253" t="s">
        <v>2867</v>
      </c>
      <c r="BC670" s="271" t="s">
        <v>3130</v>
      </c>
      <c r="BD670" s="271" t="s">
        <v>3235</v>
      </c>
      <c r="BE670" s="373"/>
      <c r="BF670" s="526"/>
      <c r="BG670" s="526"/>
      <c r="BH670" s="131"/>
    </row>
    <row r="671" spans="1:1022" ht="73.5" customHeight="1" x14ac:dyDescent="0.3">
      <c r="A671" s="533">
        <v>174</v>
      </c>
      <c r="B671" s="424"/>
      <c r="C671" s="367"/>
      <c r="D671" s="367" t="s">
        <v>81</v>
      </c>
      <c r="E671" s="367" t="s">
        <v>1932</v>
      </c>
      <c r="F671" s="427"/>
      <c r="G671" s="367"/>
      <c r="H671" s="368"/>
      <c r="I671" s="468"/>
      <c r="J671" s="136" t="s">
        <v>741</v>
      </c>
      <c r="K671" s="119" t="s">
        <v>2773</v>
      </c>
      <c r="L671" s="468"/>
      <c r="M671" s="425"/>
      <c r="N671" s="477"/>
      <c r="O671" s="369"/>
      <c r="P671" s="391"/>
      <c r="Q671" s="385"/>
      <c r="R671" s="393"/>
      <c r="S671" s="394"/>
      <c r="T671" s="385"/>
      <c r="U671" s="404"/>
      <c r="V671" s="136" t="s">
        <v>124</v>
      </c>
      <c r="W671" s="116" t="s">
        <v>2774</v>
      </c>
      <c r="X671" s="117" t="s">
        <v>2775</v>
      </c>
      <c r="Y671" s="117" t="s">
        <v>94</v>
      </c>
      <c r="Z671" s="119" t="s">
        <v>95</v>
      </c>
      <c r="AA671" s="120" t="str">
        <f t="shared" si="859"/>
        <v>Probabilidad</v>
      </c>
      <c r="AB671" s="121" t="s">
        <v>727</v>
      </c>
      <c r="AC671" s="121" t="s">
        <v>728</v>
      </c>
      <c r="AD671" s="122" t="str">
        <f t="shared" si="857"/>
        <v>40%</v>
      </c>
      <c r="AE671" s="121" t="s">
        <v>954</v>
      </c>
      <c r="AF671" s="121" t="s">
        <v>730</v>
      </c>
      <c r="AG671" s="121" t="s">
        <v>731</v>
      </c>
      <c r="AH671" s="123">
        <f t="shared" ref="AH671:AH675" si="923">IFERROR(IF(AND(AA670="Probabilidad",AA671="Probabilidad"),(AI670-(+AI670*AD671)),IF(AND(AA671="Probabilidad",AA670="Impacto"),(AI670-(+AI670*AD671)),IF(AA671="Impacto",AI670,""))),"")</f>
        <v>0.12959999999999999</v>
      </c>
      <c r="AI671" s="122">
        <f t="shared" si="858"/>
        <v>0.12959999999999999</v>
      </c>
      <c r="AJ671" s="387"/>
      <c r="AK671" s="388"/>
      <c r="AL671" s="124">
        <f t="shared" si="885"/>
        <v>0.6</v>
      </c>
      <c r="AM671" s="389"/>
      <c r="AN671" s="388"/>
      <c r="AO671" s="384"/>
      <c r="AP671" s="367"/>
      <c r="AQ671" s="120" t="s">
        <v>128</v>
      </c>
      <c r="AR671" s="119" t="s">
        <v>2776</v>
      </c>
      <c r="AS671" s="119" t="s">
        <v>95</v>
      </c>
      <c r="AT671" s="119" t="s">
        <v>2585</v>
      </c>
      <c r="AU671" s="127" t="s">
        <v>733</v>
      </c>
      <c r="AV671" s="371"/>
      <c r="AW671" s="142" t="s">
        <v>124</v>
      </c>
      <c r="AX671" s="292" t="s">
        <v>2866</v>
      </c>
      <c r="AY671" s="271" t="s">
        <v>3134</v>
      </c>
      <c r="AZ671" s="271" t="s">
        <v>3135</v>
      </c>
      <c r="BA671" s="143" t="s">
        <v>128</v>
      </c>
      <c r="BB671" s="253" t="s">
        <v>2866</v>
      </c>
      <c r="BC671" s="271" t="s">
        <v>3134</v>
      </c>
      <c r="BD671" s="271" t="s">
        <v>3135</v>
      </c>
      <c r="BE671" s="373"/>
      <c r="BF671" s="526"/>
      <c r="BG671" s="526"/>
      <c r="BH671" s="131"/>
    </row>
    <row r="672" spans="1:1022" ht="73.5" customHeight="1" x14ac:dyDescent="0.3">
      <c r="A672" s="533">
        <v>174</v>
      </c>
      <c r="B672" s="424"/>
      <c r="C672" s="367"/>
      <c r="D672" s="367" t="s">
        <v>81</v>
      </c>
      <c r="E672" s="367" t="s">
        <v>1932</v>
      </c>
      <c r="F672" s="427"/>
      <c r="G672" s="367"/>
      <c r="H672" s="368"/>
      <c r="I672" s="468"/>
      <c r="J672" s="136" t="s">
        <v>749</v>
      </c>
      <c r="K672" s="119" t="s">
        <v>2595</v>
      </c>
      <c r="L672" s="468"/>
      <c r="M672" s="425"/>
      <c r="N672" s="477"/>
      <c r="O672" s="369"/>
      <c r="P672" s="391"/>
      <c r="Q672" s="385"/>
      <c r="R672" s="393"/>
      <c r="S672" s="394"/>
      <c r="T672" s="385"/>
      <c r="U672" s="404"/>
      <c r="V672" s="136" t="s">
        <v>131</v>
      </c>
      <c r="W672" s="116" t="s">
        <v>2777</v>
      </c>
      <c r="X672" s="117" t="s">
        <v>2778</v>
      </c>
      <c r="Y672" s="117" t="s">
        <v>94</v>
      </c>
      <c r="Z672" s="119" t="s">
        <v>95</v>
      </c>
      <c r="AA672" s="120" t="str">
        <f t="shared" si="859"/>
        <v>Probabilidad</v>
      </c>
      <c r="AB672" s="121" t="s">
        <v>727</v>
      </c>
      <c r="AC672" s="121" t="s">
        <v>728</v>
      </c>
      <c r="AD672" s="122" t="str">
        <f t="shared" si="857"/>
        <v>40%</v>
      </c>
      <c r="AE672" s="121" t="s">
        <v>954</v>
      </c>
      <c r="AF672" s="121" t="s">
        <v>730</v>
      </c>
      <c r="AG672" s="121" t="s">
        <v>731</v>
      </c>
      <c r="AH672" s="123">
        <f t="shared" si="923"/>
        <v>7.7759999999999996E-2</v>
      </c>
      <c r="AI672" s="122">
        <f t="shared" si="858"/>
        <v>7.7759999999999996E-2</v>
      </c>
      <c r="AJ672" s="387"/>
      <c r="AK672" s="388"/>
      <c r="AL672" s="124">
        <f t="shared" si="885"/>
        <v>0.6</v>
      </c>
      <c r="AM672" s="389"/>
      <c r="AN672" s="388"/>
      <c r="AO672" s="384"/>
      <c r="AP672" s="367"/>
      <c r="AQ672" s="120" t="s">
        <v>136</v>
      </c>
      <c r="AR672" s="119" t="s">
        <v>2779</v>
      </c>
      <c r="AS672" s="119" t="s">
        <v>95</v>
      </c>
      <c r="AT672" s="119" t="s">
        <v>2585</v>
      </c>
      <c r="AU672" s="127" t="s">
        <v>733</v>
      </c>
      <c r="AV672" s="371"/>
      <c r="AW672" s="142" t="s">
        <v>131</v>
      </c>
      <c r="AX672" s="292" t="s">
        <v>2866</v>
      </c>
      <c r="AY672" s="271" t="s">
        <v>3091</v>
      </c>
      <c r="AZ672" s="271" t="s">
        <v>3136</v>
      </c>
      <c r="BA672" s="143" t="s">
        <v>136</v>
      </c>
      <c r="BB672" s="253" t="s">
        <v>2866</v>
      </c>
      <c r="BC672" s="271" t="s">
        <v>3091</v>
      </c>
      <c r="BD672" s="271" t="s">
        <v>3136</v>
      </c>
      <c r="BE672" s="373"/>
      <c r="BF672" s="526"/>
      <c r="BG672" s="526"/>
      <c r="BH672" s="131"/>
    </row>
    <row r="673" spans="1:1022" ht="73.5" customHeight="1" x14ac:dyDescent="0.3">
      <c r="A673" s="533">
        <v>174</v>
      </c>
      <c r="B673" s="424"/>
      <c r="C673" s="367"/>
      <c r="D673" s="367" t="s">
        <v>81</v>
      </c>
      <c r="E673" s="367" t="s">
        <v>1932</v>
      </c>
      <c r="F673" s="427"/>
      <c r="G673" s="367"/>
      <c r="H673" s="368"/>
      <c r="I673" s="468"/>
      <c r="J673" s="136" t="s">
        <v>756</v>
      </c>
      <c r="K673" s="119" t="s">
        <v>2780</v>
      </c>
      <c r="L673" s="468"/>
      <c r="M673" s="425"/>
      <c r="N673" s="477"/>
      <c r="O673" s="369"/>
      <c r="P673" s="391"/>
      <c r="Q673" s="385"/>
      <c r="R673" s="393"/>
      <c r="S673" s="394"/>
      <c r="T673" s="385"/>
      <c r="U673" s="404"/>
      <c r="V673" s="136" t="s">
        <v>139</v>
      </c>
      <c r="W673" s="116" t="s">
        <v>2781</v>
      </c>
      <c r="X673" s="117" t="s">
        <v>2782</v>
      </c>
      <c r="Y673" s="117" t="s">
        <v>2771</v>
      </c>
      <c r="Z673" s="119" t="s">
        <v>95</v>
      </c>
      <c r="AA673" s="120" t="str">
        <f t="shared" si="859"/>
        <v>Probabilidad</v>
      </c>
      <c r="AB673" s="121" t="s">
        <v>740</v>
      </c>
      <c r="AC673" s="121" t="s">
        <v>728</v>
      </c>
      <c r="AD673" s="122" t="str">
        <f t="shared" si="857"/>
        <v>30%</v>
      </c>
      <c r="AE673" s="121" t="s">
        <v>954</v>
      </c>
      <c r="AF673" s="121" t="s">
        <v>730</v>
      </c>
      <c r="AG673" s="121" t="s">
        <v>731</v>
      </c>
      <c r="AH673" s="123">
        <f t="shared" si="923"/>
        <v>5.4431999999999994E-2</v>
      </c>
      <c r="AI673" s="122">
        <f t="shared" si="858"/>
        <v>5.4431999999999994E-2</v>
      </c>
      <c r="AJ673" s="387"/>
      <c r="AK673" s="388"/>
      <c r="AL673" s="124">
        <f t="shared" si="885"/>
        <v>0.6</v>
      </c>
      <c r="AM673" s="389"/>
      <c r="AN673" s="388"/>
      <c r="AO673" s="384"/>
      <c r="AP673" s="367"/>
      <c r="AQ673" s="120" t="s">
        <v>145</v>
      </c>
      <c r="AR673" s="119" t="s">
        <v>94</v>
      </c>
      <c r="AS673" s="119" t="s">
        <v>94</v>
      </c>
      <c r="AT673" s="119" t="s">
        <v>94</v>
      </c>
      <c r="AU673" s="119" t="s">
        <v>94</v>
      </c>
      <c r="AV673" s="371"/>
      <c r="AW673" s="142" t="s">
        <v>139</v>
      </c>
      <c r="AX673" s="292" t="s">
        <v>2866</v>
      </c>
      <c r="AY673" s="271" t="s">
        <v>3092</v>
      </c>
      <c r="AZ673" s="271" t="s">
        <v>3136</v>
      </c>
      <c r="BA673" s="143" t="s">
        <v>145</v>
      </c>
      <c r="BB673" s="258"/>
      <c r="BC673" s="258" t="s">
        <v>94</v>
      </c>
      <c r="BD673" s="258" t="s">
        <v>94</v>
      </c>
      <c r="BE673" s="373"/>
      <c r="BF673" s="526"/>
      <c r="BG673" s="526"/>
      <c r="BH673" s="131"/>
    </row>
    <row r="674" spans="1:1022" ht="18.95" customHeight="1" x14ac:dyDescent="0.3">
      <c r="A674" s="533">
        <v>174</v>
      </c>
      <c r="B674" s="424"/>
      <c r="C674" s="367"/>
      <c r="D674" s="367" t="s">
        <v>81</v>
      </c>
      <c r="E674" s="367" t="s">
        <v>1932</v>
      </c>
      <c r="F674" s="427"/>
      <c r="G674" s="367"/>
      <c r="H674" s="368"/>
      <c r="I674" s="468"/>
      <c r="J674" s="136" t="s">
        <v>757</v>
      </c>
      <c r="K674" s="140"/>
      <c r="L674" s="468"/>
      <c r="M674" s="425"/>
      <c r="N674" s="477"/>
      <c r="O674" s="369"/>
      <c r="P674" s="391"/>
      <c r="Q674" s="385"/>
      <c r="R674" s="393"/>
      <c r="S674" s="394"/>
      <c r="T674" s="385"/>
      <c r="U674" s="404"/>
      <c r="V674" s="136" t="s">
        <v>150</v>
      </c>
      <c r="W674" s="116"/>
      <c r="X674" s="117"/>
      <c r="Y674" s="118"/>
      <c r="Z674" s="116"/>
      <c r="AA674" s="120" t="str">
        <f t="shared" si="859"/>
        <v/>
      </c>
      <c r="AB674" s="121"/>
      <c r="AC674" s="121"/>
      <c r="AD674" s="122" t="str">
        <f t="shared" si="857"/>
        <v/>
      </c>
      <c r="AE674" s="121"/>
      <c r="AF674" s="121"/>
      <c r="AG674" s="121"/>
      <c r="AH674" s="123" t="str">
        <f t="shared" si="923"/>
        <v/>
      </c>
      <c r="AI674" s="122" t="str">
        <f t="shared" si="858"/>
        <v/>
      </c>
      <c r="AJ674" s="387"/>
      <c r="AK674" s="388"/>
      <c r="AL674" s="124" t="str">
        <f t="shared" si="885"/>
        <v/>
      </c>
      <c r="AM674" s="389"/>
      <c r="AN674" s="388"/>
      <c r="AO674" s="384"/>
      <c r="AP674" s="367"/>
      <c r="AQ674" s="120" t="s">
        <v>155</v>
      </c>
      <c r="AR674" s="119"/>
      <c r="AS674" s="119"/>
      <c r="AT674" s="126"/>
      <c r="AU674" s="119"/>
      <c r="AV674" s="371"/>
      <c r="AW674" s="142" t="s">
        <v>150</v>
      </c>
      <c r="AX674" s="128"/>
      <c r="AY674" s="129"/>
      <c r="AZ674" s="130"/>
      <c r="BA674" s="143" t="s">
        <v>155</v>
      </c>
      <c r="BB674" s="128"/>
      <c r="BC674" s="128"/>
      <c r="BD674" s="128"/>
      <c r="BE674" s="373"/>
      <c r="BF674" s="534"/>
      <c r="BG674" s="534"/>
      <c r="BH674" s="131"/>
    </row>
    <row r="675" spans="1:1022" ht="23.1" customHeight="1" x14ac:dyDescent="0.3">
      <c r="A675" s="533">
        <v>174</v>
      </c>
      <c r="B675" s="424"/>
      <c r="C675" s="367"/>
      <c r="D675" s="367" t="s">
        <v>81</v>
      </c>
      <c r="E675" s="367" t="s">
        <v>1932</v>
      </c>
      <c r="F675" s="427"/>
      <c r="G675" s="367"/>
      <c r="H675" s="368"/>
      <c r="I675" s="468"/>
      <c r="J675" s="136" t="s">
        <v>758</v>
      </c>
      <c r="K675" s="140"/>
      <c r="L675" s="468"/>
      <c r="M675" s="425"/>
      <c r="N675" s="477"/>
      <c r="O675" s="369"/>
      <c r="P675" s="392"/>
      <c r="Q675" s="385"/>
      <c r="R675" s="393"/>
      <c r="S675" s="394"/>
      <c r="T675" s="385"/>
      <c r="U675" s="405"/>
      <c r="V675" s="136" t="s">
        <v>161</v>
      </c>
      <c r="W675" s="116"/>
      <c r="X675" s="117"/>
      <c r="Y675" s="118"/>
      <c r="Z675" s="116"/>
      <c r="AA675" s="120" t="str">
        <f t="shared" si="859"/>
        <v/>
      </c>
      <c r="AB675" s="121"/>
      <c r="AC675" s="121"/>
      <c r="AD675" s="122" t="str">
        <f t="shared" si="857"/>
        <v/>
      </c>
      <c r="AE675" s="121"/>
      <c r="AF675" s="121"/>
      <c r="AG675" s="121"/>
      <c r="AH675" s="123" t="str">
        <f t="shared" si="923"/>
        <v/>
      </c>
      <c r="AI675" s="122" t="str">
        <f t="shared" si="858"/>
        <v/>
      </c>
      <c r="AJ675" s="387"/>
      <c r="AK675" s="388"/>
      <c r="AL675" s="124" t="str">
        <f t="shared" si="885"/>
        <v/>
      </c>
      <c r="AM675" s="389"/>
      <c r="AN675" s="388"/>
      <c r="AO675" s="384"/>
      <c r="AP675" s="367"/>
      <c r="AQ675" s="120" t="s">
        <v>162</v>
      </c>
      <c r="AR675" s="119"/>
      <c r="AS675" s="119"/>
      <c r="AT675" s="126"/>
      <c r="AU675" s="119"/>
      <c r="AV675" s="372"/>
      <c r="AW675" s="142" t="s">
        <v>161</v>
      </c>
      <c r="AX675" s="128"/>
      <c r="AY675" s="129"/>
      <c r="AZ675" s="130"/>
      <c r="BA675" s="143" t="s">
        <v>162</v>
      </c>
      <c r="BB675" s="128"/>
      <c r="BC675" s="128"/>
      <c r="BD675" s="128"/>
      <c r="BE675" s="373"/>
      <c r="BF675" s="534"/>
      <c r="BG675" s="534"/>
      <c r="BH675" s="131"/>
    </row>
    <row r="676" spans="1:1022" s="144" customFormat="1" ht="69.95" customHeight="1" x14ac:dyDescent="0.25">
      <c r="A676" s="533">
        <v>175</v>
      </c>
      <c r="B676" s="530" t="s">
        <v>712</v>
      </c>
      <c r="C676" s="367" t="s">
        <v>713</v>
      </c>
      <c r="D676" s="367" t="s">
        <v>81</v>
      </c>
      <c r="E676" s="367" t="s">
        <v>1382</v>
      </c>
      <c r="F676" s="427" t="s">
        <v>1383</v>
      </c>
      <c r="G676" s="367" t="s">
        <v>2783</v>
      </c>
      <c r="H676" s="368" t="str">
        <f>IF(B676="Seguridad_Información","Posibilidad de "&amp;C676&amp;"con "&amp;M676&amp;" "&amp;"por"&amp;" "&amp;I676&amp;" "&amp;"debido a"&amp;" "&amp;L676,"Posibilidad de"&amp;" "&amp;M676&amp;" "&amp;"por"&amp;" "&amp;I676&amp;" debido a"&amp;" "&amp;L676)</f>
        <v xml:space="preserve">Posibilidad de Afectación Reputacional por incumplimiento del proceso de  evaluación de rendimiento laboral debido a falta de apropiación y ejecución oportuna del proceso de evaluación.
 </v>
      </c>
      <c r="I676" s="468" t="s">
        <v>2784</v>
      </c>
      <c r="J676" s="136" t="s">
        <v>717</v>
      </c>
      <c r="K676" s="128" t="s">
        <v>2785</v>
      </c>
      <c r="L676" s="369" t="s">
        <v>2786</v>
      </c>
      <c r="M676" s="425" t="s">
        <v>897</v>
      </c>
      <c r="N676" s="476" t="s">
        <v>2787</v>
      </c>
      <c r="O676" s="369" t="s">
        <v>848</v>
      </c>
      <c r="P676" s="390" t="str">
        <f>IF(OR($O676=[3]Tabla_Probabilidad!$D$30,$O676=[3]Tabla_Probabilidad!$D$32,$O676=[3]Tabla_Probabilidad!$J$32),"Muy Baja",IF(OR($O676=[3]Tabla_Probabilidad!$E$30,$O676=[3]Tabla_Probabilidad!$E$32,$O676=[3]Tabla_Probabilidad!$K$32),"Baja",IF(OR($O676=[3]Tabla_Probabilidad!$F$30,$O676=[3]Tabla_Probabilidad!$F$32,$O676=[3]Tabla_Probabilidad!$L$32),"Media",IF(OR($O676=[3]Tabla_Probabilidad!$G$30,$O676=[3]Tabla_Probabilidad!$G$32,$O676=[3]Tabla_Probabilidad!$M$32),"Alta",IF(OR($O676=[3]Tabla_Probabilidad!$H$30,$O676=[3]Tabla_Probabilidad!$H$32,$O676=[3]Tabla_Probabilidad!$N$32),"Muy Alta","")))))</f>
        <v>Muy Baja</v>
      </c>
      <c r="Q676" s="385">
        <f t="shared" ref="Q676" si="924">IF(P676="","",IF(P676="Muy Baja",0.2,IF(P676="Baja",0.4,IF(P676="Media",0.6,IF(P676="Alta",0.8,IF(P676="Muy Alta",1,))))))</f>
        <v>0.2</v>
      </c>
      <c r="R676" s="393" t="s">
        <v>1487</v>
      </c>
      <c r="S676" s="394" t="str">
        <f>IF(OR($R676=[3]Tabla_Impacto!$D$24,$R676=[3]Tabla_Impacto!$D$27,$R676=[3]Tabla_Impacto!$J$24,$R676=[3]Tabla_Impacto!$P$26,$R676=[3]Tabla_Impacto!$V$26,$R676=[3]Tabla_Impacto!$AB$26),"Leve",IF(OR($R676=[3]Tabla_Impacto!$E$24,$R676=[3]Tabla_Impacto!$E$27,$R676=[3]Tabla_Impacto!$K$24,$R676=[3]Tabla_Impacto!$Q$26,$R676=[3]Tabla_Impacto!$W$26,$R676=[3]Tabla_Impacto!$AC$26),"Menor",IF(OR($R676=[3]Tabla_Impacto!$F$24,$R676=[3]Tabla_Impacto!$F$27,$R676=[3]Tabla_Impacto!$L$24,$R676=[3]Tabla_Impacto!$R$26,$R676=[3]Tabla_Impacto!$X$26,$R676=[3]Tabla_Impacto!$AD$26),"Moderado",IF(OR($R676=[3]Tabla_Impacto!$G$24,$R676=[3]Tabla_Impacto!$G$27,$R676=[3]Tabla_Impacto!$M$24,$R676=[3]Tabla_Impacto!$S$26,$R676=[3]Tabla_Impacto!$Y$26,$R676=[3]Tabla_Impacto!$AE$26),"Mayor",IF(OR($R676=[3]Tabla_Impacto!$H$24,$R676=[3]Tabla_Impacto!$H$27,$R676=[3]Tabla_Impacto!$N$24,$R676=[3]Tabla_Impacto!$T$26,$R676=[3]Tabla_Impacto!$Z$26,$R676=[3]Tabla_Impacto!$AF$26),"Catastrófico","")))))</f>
        <v>Leve</v>
      </c>
      <c r="T676" s="385">
        <f>IF(S676="","",IF(S676="Leve",0.2,IF(S676="Menor",0.4,IF(S676="Moderado",0.6,IF(S676="Mayor",0.8,IF(S676="Catastrófico",1,))))))</f>
        <v>0.2</v>
      </c>
      <c r="U676" s="386" t="str">
        <f t="shared" ref="U676" si="925">IF(OR(AND(P676="Muy Baja",S676="Leve"),AND(P676="Muy Baja",S676="Menor"),AND(P676="Baja",S676="Leve")),"Bajo",IF(OR(AND(P676="Muy baja",S676="Moderado"),AND(P676="Baja",S676="Menor"),AND(P676="Baja",S676="Moderado"),AND(P676="Media",S676="Leve"),AND(P676="Media",S676="Menor"),AND(P676="Media",S676="Moderado"),AND(P676="Alta",S676="Leve"),AND(P676="Alta",S676="Menor")),"Moderado",IF(OR(AND(P676="Muy Baja",S676="Mayor"),AND(P676="Baja",S676="Mayor"),AND(P676="Media",S676="Mayor"),AND(P676="Alta",S676="Moderado"),AND(P676="Alta",S676="Mayor"),AND(P676="Muy Alta",S676="Leve"),AND(P676="Muy Alta",S676="Menor"),AND(P676="Muy Alta",S676="Moderado"),AND(P676="Muy Alta",S676="Mayor")),"Alto",IF(OR(AND(P676="Muy Baja",S676="Catastrófico"),AND(P676="Baja",S676="Catastrófico"),AND(P676="Media",S676="Catastrófico"),AND(P676="Alta",S676="Catastrófico"),AND(P676="Muy Alta",S676="Catastrófico")),"Extremo",""))))</f>
        <v>Bajo</v>
      </c>
      <c r="V676" s="136" t="s">
        <v>91</v>
      </c>
      <c r="W676" s="116" t="s">
        <v>2788</v>
      </c>
      <c r="X676" s="117" t="s">
        <v>2789</v>
      </c>
      <c r="Y676" s="117" t="s">
        <v>2790</v>
      </c>
      <c r="Z676" s="119" t="s">
        <v>95</v>
      </c>
      <c r="AA676" s="120" t="str">
        <f t="shared" si="859"/>
        <v>Probabilidad</v>
      </c>
      <c r="AB676" s="121" t="s">
        <v>727</v>
      </c>
      <c r="AC676" s="121" t="s">
        <v>728</v>
      </c>
      <c r="AD676" s="122" t="str">
        <f t="shared" si="857"/>
        <v>40%</v>
      </c>
      <c r="AE676" s="121" t="s">
        <v>729</v>
      </c>
      <c r="AF676" s="121" t="s">
        <v>730</v>
      </c>
      <c r="AG676" s="121" t="s">
        <v>731</v>
      </c>
      <c r="AH676" s="123">
        <f>IFERROR(IF(AA676="Probabilidad",(Q676-(+Q676*AD676)),IF(AA676="Impacto",Q676,"")),"")</f>
        <v>0.12</v>
      </c>
      <c r="AI676" s="122">
        <f t="shared" si="858"/>
        <v>0.12</v>
      </c>
      <c r="AJ676" s="387" t="str">
        <f t="shared" ref="AJ676" si="926">IFERROR(IF(AK676="","",IF(AK676&lt;=0.2,"Muy Baja",IF(AK676&lt;=0.4,"Baja",IF(AK676&lt;=0.6,"Media",IF(AK676&lt;=0.8,"Alta","Muy Alta"))))),"")</f>
        <v>Muy Baja</v>
      </c>
      <c r="AK676" s="388">
        <f t="shared" ref="AK676" si="927">IFERROR(LOOKUP(MAX(AI676:AI682)+1,(AI676:AI682)),"")</f>
        <v>3.024E-2</v>
      </c>
      <c r="AL676" s="124">
        <f>IFERROR(IF(AA676="Impacto",(T676-(+T676*AD676)),IF(AA676="Probabilidad",T676,"")),"")</f>
        <v>0.2</v>
      </c>
      <c r="AM676" s="389" t="str">
        <f t="shared" ref="AM676" si="928">IFERROR(IF(AN676="","",IF(AN676&lt;=0.2,"Leve",IF(AN676&lt;=0.4,"Menor",IF(AN676&lt;=0.6,"Moderado",IF(AN676&lt;=0.8,"Mayor","Catastrófico"))))),"")</f>
        <v>Leve</v>
      </c>
      <c r="AN676" s="388">
        <f t="shared" ref="AN676" si="929">IFERROR(LOOKUP(MAX(AL676:AL682)+1,(AL676:AL682)),"")</f>
        <v>0.2</v>
      </c>
      <c r="AO676" s="384" t="str">
        <f t="shared" ref="AO676" si="930">IFERROR(IF(OR(AND(AJ676="Muy Baja",AM676="Leve"),AND(AJ676="Muy Baja",AM676="Menor"),AND(AJ676="Baja",AM676="Leve")),"Bajo",IF(OR(AND(AJ676="Muy baja",AM676="Moderado"),AND(AJ676="Baja",AM676="Menor"),AND(AJ676="Baja",AM676="Moderado"),AND(AJ676="Media",AM676="Leve"),AND(AJ676="Media",AM676="Menor"),AND(AJ676="Media",AM676="Moderado"),AND(AJ676="Alta",AM676="Leve"),AND(AJ676="Alta",AM676="Menor")),"Moderado",IF(OR(AND(AJ676="Muy Baja",AM676="Mayor"),AND(AJ676="Baja",AM676="Mayor"),AND(AJ676="Media",AM676="Mayor"),AND(AJ676="Alta",AM676="Moderado"),AND(AJ676="Alta",AM676="Mayor"),AND(AJ676="Muy Alta",AM676="Leve"),AND(AJ676="Muy Alta",AM676="Menor"),AND(AJ676="Muy Alta",AM676="Moderado"),AND(AJ676="Muy Alta",AM676="Mayor")),"Alto",IF(OR(AND(AJ676="Muy Baja",AM676="Catastrófico"),AND(AJ676="Baja",AM676="Catastrófico"),AND(AJ676="Media",AM676="Catastrófico"),AND(AJ676="Alta",AM676="Catastrófico"),AND(AJ676="Muy Alta",AM676="Catastrófico")),"Extremo","")))),"")</f>
        <v>Bajo</v>
      </c>
      <c r="AP676" s="367" t="s">
        <v>821</v>
      </c>
      <c r="AQ676" s="120" t="s">
        <v>105</v>
      </c>
      <c r="AR676" s="119" t="s">
        <v>94</v>
      </c>
      <c r="AS676" s="119" t="s">
        <v>94</v>
      </c>
      <c r="AT676" s="126" t="s">
        <v>94</v>
      </c>
      <c r="AU676" s="119" t="s">
        <v>94</v>
      </c>
      <c r="AV676" s="458" t="s">
        <v>2791</v>
      </c>
      <c r="AW676" s="142" t="s">
        <v>91</v>
      </c>
      <c r="AX676" s="253" t="s">
        <v>2866</v>
      </c>
      <c r="AY676" s="271" t="s">
        <v>3137</v>
      </c>
      <c r="AZ676" s="271" t="s">
        <v>3138</v>
      </c>
      <c r="BA676" s="143" t="s">
        <v>105</v>
      </c>
      <c r="BB676" s="258"/>
      <c r="BC676" s="258" t="s">
        <v>94</v>
      </c>
      <c r="BD676" s="258" t="s">
        <v>94</v>
      </c>
      <c r="BE676" s="373" t="s">
        <v>2891</v>
      </c>
      <c r="BF676" s="494" t="s">
        <v>3277</v>
      </c>
      <c r="BG676" s="373" t="s">
        <v>3278</v>
      </c>
      <c r="BH676" s="131"/>
      <c r="BI676" s="90"/>
      <c r="BJ676" s="90"/>
      <c r="BK676" s="90"/>
      <c r="BL676" s="90"/>
      <c r="BM676" s="90"/>
      <c r="BN676" s="90"/>
      <c r="BO676" s="90"/>
      <c r="BP676" s="90"/>
      <c r="BQ676" s="90"/>
      <c r="BR676" s="90"/>
      <c r="BS676" s="90"/>
      <c r="BT676" s="90"/>
      <c r="BU676" s="90"/>
      <c r="BV676" s="90"/>
      <c r="BW676" s="90"/>
      <c r="BX676" s="90"/>
      <c r="BY676" s="90"/>
      <c r="BZ676" s="90"/>
      <c r="CA676" s="90"/>
      <c r="CB676" s="90"/>
      <c r="CC676" s="90"/>
      <c r="CD676" s="90"/>
      <c r="CE676" s="90"/>
      <c r="CF676" s="90"/>
      <c r="CG676" s="90"/>
      <c r="CH676" s="90"/>
      <c r="CI676" s="90"/>
      <c r="CJ676" s="90"/>
      <c r="CK676" s="90"/>
      <c r="CL676" s="90"/>
      <c r="CM676" s="90"/>
      <c r="CN676" s="90"/>
      <c r="CO676" s="90"/>
      <c r="CP676" s="90"/>
      <c r="CQ676" s="90"/>
      <c r="CR676" s="90"/>
      <c r="CS676" s="90"/>
      <c r="CT676" s="90"/>
      <c r="CU676" s="90"/>
      <c r="CV676" s="90"/>
      <c r="CW676" s="90"/>
      <c r="CX676" s="90"/>
      <c r="CY676" s="90"/>
      <c r="CZ676" s="90"/>
      <c r="DA676" s="90"/>
      <c r="DB676" s="90"/>
      <c r="DC676" s="90"/>
      <c r="DD676" s="90"/>
      <c r="DE676" s="90"/>
      <c r="DF676" s="90"/>
      <c r="DG676" s="90"/>
      <c r="DH676" s="90"/>
      <c r="DI676" s="90"/>
      <c r="DJ676" s="90"/>
      <c r="DK676" s="90"/>
      <c r="DL676" s="90"/>
      <c r="DM676" s="90"/>
      <c r="DN676" s="90"/>
      <c r="DO676" s="90"/>
      <c r="DP676" s="90"/>
      <c r="DQ676" s="90"/>
      <c r="DR676" s="90"/>
      <c r="DS676" s="90"/>
      <c r="DT676" s="90"/>
      <c r="DU676" s="90"/>
      <c r="DV676" s="90"/>
      <c r="DW676" s="90"/>
      <c r="DX676" s="90"/>
      <c r="DY676" s="90"/>
      <c r="DZ676" s="90"/>
      <c r="EA676" s="90"/>
      <c r="EB676" s="90"/>
      <c r="EC676" s="90"/>
      <c r="ED676" s="90"/>
      <c r="EE676" s="90"/>
      <c r="EF676" s="90"/>
      <c r="EG676" s="90"/>
      <c r="EH676" s="90"/>
      <c r="EI676" s="90"/>
      <c r="EJ676" s="90"/>
      <c r="EK676" s="90"/>
      <c r="EL676" s="90"/>
      <c r="EM676" s="90"/>
      <c r="EN676" s="90"/>
      <c r="EO676" s="90"/>
      <c r="EP676" s="90"/>
      <c r="EQ676" s="90"/>
      <c r="ER676" s="90"/>
      <c r="ES676" s="90"/>
      <c r="ET676" s="90"/>
      <c r="EU676" s="90"/>
      <c r="EV676" s="90"/>
      <c r="EW676" s="90"/>
      <c r="EX676" s="90"/>
      <c r="EY676" s="90"/>
      <c r="EZ676" s="90"/>
      <c r="FA676" s="90"/>
      <c r="FB676" s="90"/>
      <c r="FC676" s="90"/>
      <c r="FD676" s="90"/>
      <c r="FE676" s="90"/>
      <c r="FF676" s="90"/>
      <c r="FG676" s="90"/>
      <c r="FH676" s="90"/>
      <c r="FI676" s="90"/>
      <c r="FJ676" s="90"/>
      <c r="FK676" s="90"/>
      <c r="FL676" s="90"/>
      <c r="FM676" s="90"/>
      <c r="FN676" s="90"/>
      <c r="FO676" s="90"/>
      <c r="FP676" s="90"/>
      <c r="FQ676" s="90"/>
      <c r="FR676" s="90"/>
      <c r="FS676" s="90"/>
      <c r="FT676" s="90"/>
      <c r="FU676" s="90"/>
      <c r="FV676" s="90"/>
      <c r="FW676" s="90"/>
      <c r="FX676" s="90"/>
      <c r="FY676" s="90"/>
      <c r="FZ676" s="90"/>
      <c r="GA676" s="90"/>
      <c r="GB676" s="90"/>
      <c r="GC676" s="90"/>
      <c r="GD676" s="90"/>
      <c r="GE676" s="90"/>
      <c r="GF676" s="90"/>
      <c r="GG676" s="90"/>
      <c r="GH676" s="90"/>
      <c r="GI676" s="90"/>
      <c r="GJ676" s="90"/>
      <c r="GK676" s="90"/>
      <c r="GL676" s="90"/>
      <c r="GM676" s="90"/>
      <c r="GN676" s="90"/>
      <c r="GO676" s="90"/>
      <c r="GP676" s="90"/>
      <c r="GQ676" s="90"/>
      <c r="GR676" s="90"/>
      <c r="GS676" s="90"/>
      <c r="GT676" s="90"/>
      <c r="GU676" s="90"/>
      <c r="GV676" s="90"/>
      <c r="GW676" s="90"/>
      <c r="GX676" s="90"/>
      <c r="GY676" s="90"/>
      <c r="GZ676" s="90"/>
      <c r="HA676" s="90"/>
      <c r="HB676" s="90"/>
      <c r="HC676" s="90"/>
      <c r="HD676" s="90"/>
      <c r="HE676" s="90"/>
      <c r="HF676" s="90"/>
      <c r="HG676" s="90"/>
      <c r="HH676" s="90"/>
      <c r="HI676" s="90"/>
      <c r="HJ676" s="90"/>
      <c r="HK676" s="90"/>
      <c r="HL676" s="90"/>
      <c r="HM676" s="90"/>
      <c r="HN676" s="90"/>
      <c r="HO676" s="90"/>
      <c r="HP676" s="90"/>
      <c r="HQ676" s="90"/>
      <c r="HR676" s="90"/>
      <c r="HS676" s="90"/>
      <c r="HT676" s="90"/>
      <c r="HU676" s="90"/>
      <c r="HV676" s="90"/>
      <c r="HW676" s="90"/>
      <c r="HX676" s="90"/>
      <c r="HY676" s="90"/>
      <c r="HZ676" s="90"/>
      <c r="IA676" s="90"/>
      <c r="IB676" s="90"/>
      <c r="IC676" s="90"/>
      <c r="ID676" s="90"/>
      <c r="IE676" s="90"/>
      <c r="IF676" s="90"/>
      <c r="IG676" s="90"/>
      <c r="IH676" s="90"/>
      <c r="II676" s="90"/>
      <c r="IJ676" s="90"/>
      <c r="IK676" s="90"/>
      <c r="IL676" s="90"/>
      <c r="IM676" s="90"/>
      <c r="IN676" s="90"/>
      <c r="IO676" s="90"/>
      <c r="IP676" s="90"/>
      <c r="IQ676" s="90"/>
      <c r="IR676" s="90"/>
      <c r="IS676" s="90"/>
      <c r="IT676" s="90"/>
      <c r="IU676" s="90"/>
      <c r="IV676" s="90"/>
      <c r="IW676" s="90"/>
      <c r="IX676" s="90"/>
      <c r="IY676" s="90"/>
      <c r="IZ676" s="90"/>
      <c r="JA676" s="90"/>
      <c r="JB676" s="90"/>
      <c r="JC676" s="90"/>
      <c r="JD676" s="90"/>
      <c r="JE676" s="90"/>
      <c r="JF676" s="90"/>
      <c r="JG676" s="90"/>
      <c r="JH676" s="90"/>
      <c r="JI676" s="90"/>
      <c r="JJ676" s="90"/>
      <c r="JK676" s="90"/>
      <c r="JL676" s="90"/>
      <c r="JM676" s="90"/>
      <c r="JN676" s="90"/>
      <c r="JO676" s="90"/>
      <c r="JP676" s="90"/>
      <c r="JQ676" s="90"/>
      <c r="JR676" s="90"/>
      <c r="JS676" s="90"/>
      <c r="JT676" s="90"/>
      <c r="JU676" s="90"/>
      <c r="JV676" s="90"/>
      <c r="JW676" s="90"/>
      <c r="JX676" s="90"/>
      <c r="JY676" s="90"/>
      <c r="JZ676" s="90"/>
      <c r="KA676" s="90"/>
      <c r="KB676" s="90"/>
      <c r="KC676" s="90"/>
      <c r="KD676" s="90"/>
      <c r="KE676" s="90"/>
      <c r="KF676" s="90"/>
      <c r="KG676" s="90"/>
      <c r="KH676" s="90"/>
      <c r="KI676" s="90"/>
      <c r="KJ676" s="90"/>
      <c r="KK676" s="90"/>
      <c r="KL676" s="90"/>
      <c r="KM676" s="90"/>
      <c r="KN676" s="90"/>
      <c r="KO676" s="90"/>
      <c r="KP676" s="90"/>
      <c r="KQ676" s="90"/>
      <c r="KR676" s="90"/>
      <c r="KS676" s="90"/>
      <c r="KT676" s="90"/>
      <c r="KU676" s="90"/>
      <c r="KV676" s="90"/>
      <c r="KW676" s="90"/>
      <c r="KX676" s="90"/>
      <c r="KY676" s="90"/>
      <c r="KZ676" s="90"/>
      <c r="LA676" s="90"/>
      <c r="LB676" s="90"/>
      <c r="LC676" s="90"/>
      <c r="LD676" s="90"/>
      <c r="LE676" s="90"/>
      <c r="LF676" s="90"/>
      <c r="LG676" s="90"/>
      <c r="LH676" s="90"/>
      <c r="LI676" s="90"/>
      <c r="LJ676" s="90"/>
      <c r="LK676" s="90"/>
      <c r="LL676" s="90"/>
      <c r="LM676" s="90"/>
      <c r="LN676" s="90"/>
      <c r="LO676" s="90"/>
      <c r="LP676" s="90"/>
      <c r="LQ676" s="90"/>
      <c r="LR676" s="90"/>
      <c r="LS676" s="90"/>
      <c r="LT676" s="90"/>
      <c r="LU676" s="90"/>
      <c r="LV676" s="90"/>
      <c r="LW676" s="90"/>
      <c r="LX676" s="90"/>
      <c r="LY676" s="90"/>
      <c r="LZ676" s="90"/>
      <c r="MA676" s="90"/>
      <c r="MB676" s="90"/>
      <c r="MC676" s="90"/>
      <c r="MD676" s="90"/>
      <c r="ME676" s="90"/>
      <c r="MF676" s="90"/>
      <c r="MG676" s="90"/>
      <c r="MH676" s="90"/>
      <c r="MI676" s="90"/>
      <c r="MJ676" s="90"/>
      <c r="MK676" s="90"/>
      <c r="ML676" s="90"/>
      <c r="MM676" s="90"/>
      <c r="MN676" s="90"/>
      <c r="MO676" s="90"/>
      <c r="MP676" s="90"/>
      <c r="MQ676" s="90"/>
      <c r="MR676" s="90"/>
      <c r="MS676" s="90"/>
      <c r="MT676" s="90"/>
      <c r="MU676" s="90"/>
      <c r="MV676" s="90"/>
      <c r="MW676" s="90"/>
      <c r="MX676" s="90"/>
      <c r="MY676" s="90"/>
      <c r="MZ676" s="90"/>
      <c r="NA676" s="90"/>
      <c r="NB676" s="90"/>
      <c r="NC676" s="90"/>
      <c r="ND676" s="90"/>
      <c r="NE676" s="90"/>
      <c r="NF676" s="90"/>
      <c r="NG676" s="90"/>
      <c r="NH676" s="90"/>
      <c r="NI676" s="90"/>
      <c r="NJ676" s="90"/>
      <c r="NK676" s="90"/>
      <c r="NL676" s="90"/>
      <c r="NM676" s="90"/>
      <c r="NN676" s="90"/>
      <c r="NO676" s="90"/>
      <c r="NP676" s="90"/>
      <c r="NQ676" s="90"/>
      <c r="NR676" s="90"/>
      <c r="NS676" s="90"/>
      <c r="NT676" s="90"/>
      <c r="NU676" s="90"/>
      <c r="NV676" s="90"/>
      <c r="NW676" s="90"/>
      <c r="NX676" s="90"/>
      <c r="NY676" s="90"/>
      <c r="NZ676" s="90"/>
      <c r="OA676" s="90"/>
      <c r="OB676" s="90"/>
      <c r="OC676" s="90"/>
      <c r="OD676" s="90"/>
      <c r="OE676" s="90"/>
      <c r="OF676" s="90"/>
      <c r="OG676" s="90"/>
      <c r="OH676" s="90"/>
      <c r="OI676" s="90"/>
      <c r="OJ676" s="90"/>
      <c r="OK676" s="90"/>
      <c r="OL676" s="90"/>
      <c r="OM676" s="90"/>
      <c r="ON676" s="90"/>
      <c r="OO676" s="90"/>
      <c r="OP676" s="90"/>
      <c r="OQ676" s="90"/>
      <c r="OR676" s="90"/>
      <c r="OS676" s="90"/>
      <c r="OT676" s="90"/>
      <c r="OU676" s="90"/>
      <c r="OV676" s="90"/>
      <c r="OW676" s="90"/>
      <c r="OX676" s="90"/>
      <c r="OY676" s="90"/>
      <c r="OZ676" s="90"/>
      <c r="PA676" s="90"/>
      <c r="PB676" s="90"/>
      <c r="PC676" s="90"/>
      <c r="PD676" s="90"/>
      <c r="PE676" s="90"/>
      <c r="PF676" s="90"/>
      <c r="PG676" s="90"/>
      <c r="PH676" s="90"/>
      <c r="PI676" s="90"/>
      <c r="PJ676" s="90"/>
      <c r="PK676" s="90"/>
      <c r="PL676" s="90"/>
      <c r="PM676" s="90"/>
      <c r="PN676" s="90"/>
      <c r="PO676" s="90"/>
      <c r="PP676" s="90"/>
      <c r="PQ676" s="90"/>
      <c r="PR676" s="90"/>
      <c r="PS676" s="90"/>
      <c r="PT676" s="90"/>
      <c r="PU676" s="90"/>
      <c r="PV676" s="90"/>
      <c r="PW676" s="90"/>
      <c r="PX676" s="90"/>
      <c r="PY676" s="90"/>
      <c r="PZ676" s="90"/>
      <c r="QA676" s="90"/>
      <c r="QB676" s="90"/>
      <c r="QC676" s="90"/>
      <c r="QD676" s="90"/>
      <c r="QE676" s="90"/>
      <c r="QF676" s="90"/>
      <c r="QG676" s="90"/>
      <c r="QH676" s="90"/>
      <c r="QI676" s="90"/>
      <c r="QJ676" s="90"/>
      <c r="QK676" s="90"/>
      <c r="QL676" s="90"/>
      <c r="QM676" s="90"/>
      <c r="QN676" s="90"/>
      <c r="QO676" s="90"/>
      <c r="QP676" s="90"/>
      <c r="QQ676" s="90"/>
      <c r="QR676" s="90"/>
      <c r="QS676" s="90"/>
      <c r="QT676" s="90"/>
      <c r="QU676" s="90"/>
      <c r="QV676" s="90"/>
      <c r="QW676" s="90"/>
      <c r="QX676" s="90"/>
      <c r="QY676" s="90"/>
      <c r="QZ676" s="90"/>
      <c r="RA676" s="90"/>
      <c r="RB676" s="90"/>
      <c r="RC676" s="90"/>
      <c r="RD676" s="90"/>
      <c r="RE676" s="90"/>
      <c r="RF676" s="90"/>
      <c r="RG676" s="90"/>
      <c r="RH676" s="90"/>
      <c r="RI676" s="90"/>
      <c r="RJ676" s="90"/>
      <c r="RK676" s="90"/>
      <c r="RL676" s="90"/>
      <c r="RM676" s="90"/>
      <c r="RN676" s="90"/>
      <c r="RO676" s="90"/>
      <c r="RP676" s="90"/>
      <c r="RQ676" s="90"/>
      <c r="RR676" s="90"/>
      <c r="RS676" s="90"/>
      <c r="RT676" s="90"/>
      <c r="RU676" s="90"/>
      <c r="RV676" s="90"/>
      <c r="RW676" s="90"/>
      <c r="RX676" s="90"/>
      <c r="RY676" s="90"/>
      <c r="RZ676" s="90"/>
      <c r="SA676" s="90"/>
      <c r="SB676" s="90"/>
      <c r="SC676" s="90"/>
      <c r="SD676" s="90"/>
      <c r="SE676" s="90"/>
      <c r="SF676" s="90"/>
      <c r="SG676" s="90"/>
      <c r="SH676" s="90"/>
      <c r="SI676" s="90"/>
      <c r="SJ676" s="90"/>
      <c r="SK676" s="90"/>
      <c r="SL676" s="90"/>
      <c r="SM676" s="90"/>
      <c r="SN676" s="90"/>
      <c r="SO676" s="90"/>
      <c r="SP676" s="90"/>
      <c r="SQ676" s="90"/>
      <c r="SR676" s="90"/>
      <c r="SS676" s="90"/>
      <c r="ST676" s="90"/>
      <c r="SU676" s="90"/>
      <c r="SV676" s="90"/>
      <c r="SW676" s="90"/>
      <c r="SX676" s="90"/>
      <c r="SY676" s="90"/>
      <c r="SZ676" s="90"/>
      <c r="TA676" s="90"/>
      <c r="TB676" s="90"/>
      <c r="TC676" s="90"/>
      <c r="TD676" s="90"/>
      <c r="TE676" s="90"/>
      <c r="TF676" s="90"/>
      <c r="TG676" s="90"/>
      <c r="TH676" s="90"/>
      <c r="TI676" s="90"/>
      <c r="TJ676" s="90"/>
      <c r="TK676" s="90"/>
      <c r="TL676" s="90"/>
      <c r="TM676" s="90"/>
      <c r="TN676" s="90"/>
      <c r="TO676" s="90"/>
      <c r="TP676" s="90"/>
      <c r="TQ676" s="90"/>
      <c r="TR676" s="90"/>
      <c r="TS676" s="90"/>
      <c r="TT676" s="90"/>
      <c r="TU676" s="90"/>
      <c r="TV676" s="90"/>
      <c r="TW676" s="90"/>
      <c r="TX676" s="90"/>
      <c r="TY676" s="90"/>
      <c r="TZ676" s="90"/>
      <c r="UA676" s="90"/>
      <c r="UB676" s="90"/>
      <c r="UC676" s="90"/>
      <c r="UD676" s="90"/>
      <c r="UE676" s="90"/>
      <c r="UF676" s="90"/>
      <c r="UG676" s="90"/>
      <c r="UH676" s="90"/>
      <c r="UI676" s="90"/>
      <c r="UJ676" s="90"/>
      <c r="UK676" s="90"/>
      <c r="UL676" s="90"/>
      <c r="UM676" s="90"/>
      <c r="UN676" s="90"/>
      <c r="UO676" s="90"/>
      <c r="UP676" s="90"/>
      <c r="UQ676" s="90"/>
      <c r="UR676" s="90"/>
      <c r="US676" s="90"/>
      <c r="UT676" s="90"/>
      <c r="UU676" s="90"/>
      <c r="UV676" s="90"/>
      <c r="UW676" s="90"/>
      <c r="UX676" s="90"/>
      <c r="UY676" s="90"/>
      <c r="UZ676" s="90"/>
      <c r="VA676" s="90"/>
      <c r="VB676" s="90"/>
      <c r="VC676" s="90"/>
      <c r="VD676" s="90"/>
      <c r="VE676" s="90"/>
      <c r="VF676" s="90"/>
      <c r="VG676" s="90"/>
      <c r="VH676" s="90"/>
      <c r="VI676" s="90"/>
      <c r="VJ676" s="90"/>
      <c r="VK676" s="90"/>
      <c r="VL676" s="90"/>
      <c r="VM676" s="90"/>
      <c r="VN676" s="90"/>
      <c r="VO676" s="90"/>
      <c r="VP676" s="90"/>
      <c r="VQ676" s="90"/>
      <c r="VR676" s="90"/>
      <c r="VS676" s="90"/>
      <c r="VT676" s="90"/>
      <c r="VU676" s="90"/>
      <c r="VV676" s="90"/>
      <c r="VW676" s="90"/>
      <c r="VX676" s="90"/>
      <c r="VY676" s="90"/>
      <c r="VZ676" s="90"/>
      <c r="WA676" s="90"/>
      <c r="WB676" s="90"/>
      <c r="WC676" s="90"/>
      <c r="WD676" s="90"/>
      <c r="WE676" s="90"/>
      <c r="WF676" s="90"/>
      <c r="WG676" s="90"/>
      <c r="WH676" s="90"/>
      <c r="WI676" s="90"/>
      <c r="WJ676" s="90"/>
      <c r="WK676" s="90"/>
      <c r="WL676" s="90"/>
      <c r="WM676" s="90"/>
      <c r="WN676" s="90"/>
      <c r="WO676" s="90"/>
      <c r="WP676" s="90"/>
      <c r="WQ676" s="90"/>
      <c r="WR676" s="90"/>
      <c r="WS676" s="90"/>
      <c r="WT676" s="90"/>
      <c r="WU676" s="90"/>
      <c r="WV676" s="90"/>
      <c r="WW676" s="90"/>
      <c r="WX676" s="90"/>
      <c r="WY676" s="90"/>
      <c r="WZ676" s="90"/>
      <c r="XA676" s="90"/>
      <c r="XB676" s="90"/>
      <c r="XC676" s="90"/>
      <c r="XD676" s="90"/>
      <c r="XE676" s="90"/>
      <c r="XF676" s="90"/>
      <c r="XG676" s="90"/>
      <c r="XH676" s="90"/>
      <c r="XI676" s="90"/>
      <c r="XJ676" s="90"/>
      <c r="XK676" s="90"/>
      <c r="XL676" s="90"/>
      <c r="XM676" s="90"/>
      <c r="XN676" s="90"/>
      <c r="XO676" s="90"/>
      <c r="XP676" s="90"/>
      <c r="XQ676" s="90"/>
      <c r="XR676" s="90"/>
      <c r="XS676" s="90"/>
      <c r="XT676" s="90"/>
      <c r="XU676" s="90"/>
      <c r="XV676" s="90"/>
      <c r="XW676" s="90"/>
      <c r="XX676" s="90"/>
      <c r="XY676" s="90"/>
      <c r="XZ676" s="90"/>
      <c r="YA676" s="90"/>
      <c r="YB676" s="90"/>
      <c r="YC676" s="90"/>
      <c r="YD676" s="90"/>
      <c r="YE676" s="90"/>
      <c r="YF676" s="90"/>
      <c r="YG676" s="90"/>
      <c r="YH676" s="90"/>
      <c r="YI676" s="90"/>
      <c r="YJ676" s="90"/>
      <c r="YK676" s="90"/>
      <c r="YL676" s="90"/>
      <c r="YM676" s="90"/>
      <c r="YN676" s="90"/>
      <c r="YO676" s="90"/>
      <c r="YP676" s="90"/>
      <c r="YQ676" s="90"/>
      <c r="YR676" s="90"/>
      <c r="YS676" s="90"/>
      <c r="YT676" s="90"/>
      <c r="YU676" s="90"/>
      <c r="YV676" s="90"/>
      <c r="YW676" s="90"/>
      <c r="YX676" s="90"/>
      <c r="YY676" s="90"/>
      <c r="YZ676" s="90"/>
      <c r="ZA676" s="90"/>
      <c r="ZB676" s="90"/>
      <c r="ZC676" s="90"/>
      <c r="ZD676" s="90"/>
      <c r="ZE676" s="90"/>
      <c r="ZF676" s="90"/>
      <c r="ZG676" s="90"/>
      <c r="ZH676" s="90"/>
      <c r="ZI676" s="90"/>
      <c r="ZJ676" s="90"/>
      <c r="ZK676" s="90"/>
      <c r="ZL676" s="90"/>
      <c r="ZM676" s="90"/>
      <c r="ZN676" s="90"/>
      <c r="ZO676" s="90"/>
      <c r="ZP676" s="90"/>
      <c r="ZQ676" s="90"/>
      <c r="ZR676" s="90"/>
      <c r="ZS676" s="90"/>
      <c r="ZT676" s="90"/>
      <c r="ZU676" s="90"/>
      <c r="ZV676" s="90"/>
      <c r="ZW676" s="90"/>
      <c r="ZX676" s="90"/>
      <c r="ZY676" s="90"/>
      <c r="ZZ676" s="90"/>
      <c r="AAA676" s="90"/>
      <c r="AAB676" s="90"/>
      <c r="AAC676" s="90"/>
      <c r="AAD676" s="90"/>
      <c r="AAE676" s="90"/>
      <c r="AAF676" s="90"/>
      <c r="AAG676" s="90"/>
      <c r="AAH676" s="90"/>
      <c r="AAI676" s="90"/>
      <c r="AAJ676" s="90"/>
      <c r="AAK676" s="90"/>
      <c r="AAL676" s="90"/>
      <c r="AAM676" s="90"/>
      <c r="AAN676" s="90"/>
      <c r="AAO676" s="90"/>
      <c r="AAP676" s="90"/>
      <c r="AAQ676" s="90"/>
      <c r="AAR676" s="90"/>
      <c r="AAS676" s="90"/>
      <c r="AAT676" s="90"/>
      <c r="AAU676" s="90"/>
      <c r="AAV676" s="90"/>
      <c r="AAW676" s="90"/>
      <c r="AAX676" s="90"/>
      <c r="AAY676" s="90"/>
      <c r="AAZ676" s="90"/>
      <c r="ABA676" s="90"/>
      <c r="ABB676" s="90"/>
      <c r="ABC676" s="90"/>
      <c r="ABD676" s="90"/>
      <c r="ABE676" s="90"/>
      <c r="ABF676" s="90"/>
      <c r="ABG676" s="90"/>
      <c r="ABH676" s="90"/>
      <c r="ABI676" s="90"/>
      <c r="ABJ676" s="90"/>
      <c r="ABK676" s="90"/>
      <c r="ABL676" s="90"/>
      <c r="ABM676" s="90"/>
      <c r="ABN676" s="90"/>
      <c r="ABO676" s="90"/>
      <c r="ABP676" s="90"/>
      <c r="ABQ676" s="90"/>
      <c r="ABR676" s="90"/>
      <c r="ABS676" s="90"/>
      <c r="ABT676" s="90"/>
      <c r="ABU676" s="90"/>
      <c r="ABV676" s="90"/>
      <c r="ABW676" s="90"/>
      <c r="ABX676" s="90"/>
      <c r="ABY676" s="90"/>
      <c r="ABZ676" s="90"/>
      <c r="ACA676" s="90"/>
      <c r="ACB676" s="90"/>
      <c r="ACC676" s="90"/>
      <c r="ACD676" s="90"/>
      <c r="ACE676" s="90"/>
      <c r="ACF676" s="90"/>
      <c r="ACG676" s="90"/>
      <c r="ACH676" s="90"/>
      <c r="ACI676" s="90"/>
      <c r="ACJ676" s="90"/>
      <c r="ACK676" s="90"/>
      <c r="ACL676" s="90"/>
      <c r="ACM676" s="90"/>
      <c r="ACN676" s="90"/>
      <c r="ACO676" s="90"/>
      <c r="ACP676" s="90"/>
      <c r="ACQ676" s="90"/>
      <c r="ACR676" s="90"/>
      <c r="ACS676" s="90"/>
      <c r="ACT676" s="90"/>
      <c r="ACU676" s="90"/>
      <c r="ACV676" s="90"/>
      <c r="ACW676" s="90"/>
      <c r="ACX676" s="90"/>
      <c r="ACY676" s="90"/>
      <c r="ACZ676" s="90"/>
      <c r="ADA676" s="90"/>
      <c r="ADB676" s="90"/>
      <c r="ADC676" s="90"/>
      <c r="ADD676" s="90"/>
      <c r="ADE676" s="90"/>
      <c r="ADF676" s="90"/>
      <c r="ADG676" s="90"/>
      <c r="ADH676" s="90"/>
      <c r="ADI676" s="90"/>
      <c r="ADJ676" s="90"/>
      <c r="ADK676" s="90"/>
      <c r="ADL676" s="90"/>
      <c r="ADM676" s="90"/>
      <c r="ADN676" s="90"/>
      <c r="ADO676" s="90"/>
      <c r="ADP676" s="90"/>
      <c r="ADQ676" s="90"/>
      <c r="ADR676" s="90"/>
      <c r="ADS676" s="90"/>
      <c r="ADT676" s="90"/>
      <c r="ADU676" s="90"/>
      <c r="ADV676" s="90"/>
      <c r="ADW676" s="90"/>
      <c r="ADX676" s="90"/>
      <c r="ADY676" s="90"/>
      <c r="ADZ676" s="90"/>
      <c r="AEA676" s="90"/>
      <c r="AEB676" s="90"/>
      <c r="AEC676" s="90"/>
      <c r="AED676" s="90"/>
      <c r="AEE676" s="90"/>
      <c r="AEF676" s="90"/>
      <c r="AEG676" s="90"/>
      <c r="AEH676" s="90"/>
      <c r="AEI676" s="90"/>
      <c r="AEJ676" s="90"/>
      <c r="AEK676" s="90"/>
      <c r="AEL676" s="90"/>
      <c r="AEM676" s="90"/>
      <c r="AEN676" s="90"/>
      <c r="AEO676" s="90"/>
      <c r="AEP676" s="90"/>
      <c r="AEQ676" s="90"/>
      <c r="AER676" s="90"/>
      <c r="AES676" s="90"/>
      <c r="AET676" s="90"/>
      <c r="AEU676" s="90"/>
      <c r="AEV676" s="90"/>
      <c r="AEW676" s="90"/>
      <c r="AEX676" s="90"/>
      <c r="AEY676" s="90"/>
      <c r="AEZ676" s="90"/>
      <c r="AFA676" s="90"/>
      <c r="AFB676" s="90"/>
      <c r="AFC676" s="90"/>
      <c r="AFD676" s="90"/>
      <c r="AFE676" s="90"/>
      <c r="AFF676" s="90"/>
      <c r="AFG676" s="90"/>
      <c r="AFH676" s="90"/>
      <c r="AFI676" s="90"/>
      <c r="AFJ676" s="90"/>
      <c r="AFK676" s="90"/>
      <c r="AFL676" s="90"/>
      <c r="AFM676" s="90"/>
      <c r="AFN676" s="90"/>
      <c r="AFO676" s="90"/>
      <c r="AFP676" s="90"/>
      <c r="AFQ676" s="90"/>
      <c r="AFR676" s="90"/>
      <c r="AFS676" s="90"/>
      <c r="AFT676" s="90"/>
      <c r="AFU676" s="90"/>
      <c r="AFV676" s="90"/>
      <c r="AFW676" s="90"/>
      <c r="AFX676" s="90"/>
      <c r="AFY676" s="90"/>
      <c r="AFZ676" s="90"/>
      <c r="AGA676" s="90"/>
      <c r="AGB676" s="90"/>
      <c r="AGC676" s="90"/>
      <c r="AGD676" s="90"/>
      <c r="AGE676" s="90"/>
      <c r="AGF676" s="90"/>
      <c r="AGG676" s="90"/>
      <c r="AGH676" s="90"/>
      <c r="AGI676" s="90"/>
      <c r="AGJ676" s="90"/>
      <c r="AGK676" s="90"/>
      <c r="AGL676" s="90"/>
      <c r="AGM676" s="90"/>
      <c r="AGN676" s="90"/>
      <c r="AGO676" s="90"/>
      <c r="AGP676" s="90"/>
      <c r="AGQ676" s="90"/>
      <c r="AGR676" s="90"/>
      <c r="AGS676" s="90"/>
      <c r="AGT676" s="90"/>
      <c r="AGU676" s="90"/>
      <c r="AGV676" s="90"/>
      <c r="AGW676" s="90"/>
      <c r="AGX676" s="90"/>
      <c r="AGY676" s="90"/>
      <c r="AGZ676" s="90"/>
      <c r="AHA676" s="90"/>
      <c r="AHB676" s="90"/>
      <c r="AHC676" s="90"/>
      <c r="AHD676" s="90"/>
      <c r="AHE676" s="90"/>
      <c r="AHF676" s="90"/>
      <c r="AHG676" s="90"/>
      <c r="AHH676" s="90"/>
      <c r="AHI676" s="90"/>
      <c r="AHJ676" s="90"/>
      <c r="AHK676" s="90"/>
      <c r="AHL676" s="90"/>
      <c r="AHM676" s="90"/>
      <c r="AHN676" s="90"/>
      <c r="AHO676" s="90"/>
      <c r="AHP676" s="90"/>
      <c r="AHQ676" s="90"/>
      <c r="AHR676" s="90"/>
      <c r="AHS676" s="90"/>
      <c r="AHT676" s="90"/>
      <c r="AHU676" s="90"/>
      <c r="AHV676" s="90"/>
      <c r="AHW676" s="90"/>
      <c r="AHX676" s="90"/>
      <c r="AHY676" s="90"/>
      <c r="AHZ676" s="90"/>
      <c r="AIA676" s="90"/>
      <c r="AIB676" s="90"/>
      <c r="AIC676" s="90"/>
      <c r="AID676" s="90"/>
      <c r="AIE676" s="90"/>
      <c r="AIF676" s="90"/>
      <c r="AIG676" s="90"/>
      <c r="AIH676" s="90"/>
      <c r="AII676" s="90"/>
      <c r="AIJ676" s="90"/>
      <c r="AIK676" s="90"/>
      <c r="AIL676" s="90"/>
      <c r="AIM676" s="90"/>
      <c r="AIN676" s="90"/>
      <c r="AIO676" s="90"/>
      <c r="AIP676" s="90"/>
      <c r="AIQ676" s="90"/>
      <c r="AIR676" s="90"/>
      <c r="AIS676" s="90"/>
      <c r="AIT676" s="90"/>
      <c r="AIU676" s="90"/>
      <c r="AIV676" s="90"/>
      <c r="AIW676" s="90"/>
      <c r="AIX676" s="90"/>
      <c r="AIY676" s="90"/>
      <c r="AIZ676" s="90"/>
      <c r="AJA676" s="90"/>
      <c r="AJB676" s="90"/>
      <c r="AJC676" s="90"/>
      <c r="AJD676" s="90"/>
      <c r="AJE676" s="90"/>
      <c r="AJF676" s="90"/>
      <c r="AJG676" s="90"/>
      <c r="AJH676" s="90"/>
      <c r="AJI676" s="90"/>
      <c r="AJJ676" s="90"/>
      <c r="AJK676" s="90"/>
      <c r="AJL676" s="90"/>
      <c r="AJM676" s="90"/>
      <c r="AJN676" s="90"/>
      <c r="AJO676" s="90"/>
      <c r="AJP676" s="90"/>
      <c r="AJQ676" s="90"/>
      <c r="AJR676" s="90"/>
      <c r="AJS676" s="90"/>
      <c r="AJT676" s="90"/>
      <c r="AJU676" s="90"/>
      <c r="AJV676" s="90"/>
      <c r="AJW676" s="90"/>
      <c r="AJX676" s="90"/>
      <c r="AJY676" s="90"/>
      <c r="AJZ676" s="90"/>
      <c r="AKA676" s="90"/>
      <c r="AKB676" s="90"/>
      <c r="AKC676" s="90"/>
      <c r="AKD676" s="90"/>
      <c r="AKE676" s="90"/>
      <c r="AKF676" s="90"/>
      <c r="AKG676" s="90"/>
      <c r="AKH676" s="90"/>
      <c r="AKI676" s="90"/>
      <c r="AKJ676" s="90"/>
      <c r="AKK676" s="90"/>
      <c r="AKL676" s="90"/>
      <c r="AKM676" s="90"/>
      <c r="AKN676" s="90"/>
      <c r="AKO676" s="90"/>
      <c r="AKP676" s="90"/>
      <c r="AKQ676" s="90"/>
      <c r="AKR676" s="90"/>
      <c r="AKS676" s="90"/>
      <c r="AKT676" s="90"/>
      <c r="AKU676" s="90"/>
      <c r="AKV676" s="90"/>
      <c r="AKW676" s="90"/>
      <c r="AKX676" s="90"/>
      <c r="AKY676" s="90"/>
      <c r="AKZ676" s="90"/>
      <c r="ALA676" s="90"/>
      <c r="ALB676" s="90"/>
      <c r="ALC676" s="90"/>
      <c r="ALD676" s="90"/>
      <c r="ALE676" s="90"/>
      <c r="ALF676" s="90"/>
      <c r="ALG676" s="90"/>
      <c r="ALH676" s="90"/>
      <c r="ALI676" s="90"/>
      <c r="ALJ676" s="90"/>
      <c r="ALK676" s="90"/>
      <c r="ALL676" s="90"/>
      <c r="ALM676" s="90"/>
      <c r="ALN676" s="90"/>
      <c r="ALO676" s="90"/>
      <c r="ALP676" s="90"/>
      <c r="ALQ676" s="90"/>
      <c r="ALR676" s="90"/>
      <c r="ALS676" s="90"/>
      <c r="ALT676" s="90"/>
      <c r="ALU676" s="90"/>
      <c r="ALV676" s="90"/>
      <c r="ALW676" s="90"/>
      <c r="ALX676" s="90"/>
      <c r="ALY676" s="90"/>
      <c r="ALZ676" s="90"/>
      <c r="AMA676" s="90"/>
      <c r="AMB676" s="90"/>
      <c r="AMC676" s="90"/>
      <c r="AMD676" s="90"/>
      <c r="AME676" s="90"/>
      <c r="AMF676" s="90"/>
      <c r="AMG676" s="90"/>
      <c r="AMH676" s="90"/>
    </row>
    <row r="677" spans="1:1022" ht="74.099999999999994" customHeight="1" x14ac:dyDescent="0.3">
      <c r="A677" s="533">
        <v>175</v>
      </c>
      <c r="B677" s="530"/>
      <c r="C677" s="367"/>
      <c r="D677" s="367" t="s">
        <v>81</v>
      </c>
      <c r="E677" s="367" t="s">
        <v>1382</v>
      </c>
      <c r="F677" s="427"/>
      <c r="G677" s="367"/>
      <c r="H677" s="368"/>
      <c r="I677" s="468"/>
      <c r="J677" s="136" t="s">
        <v>735</v>
      </c>
      <c r="K677" s="128" t="s">
        <v>2792</v>
      </c>
      <c r="L677" s="369"/>
      <c r="M677" s="425"/>
      <c r="N677" s="477"/>
      <c r="O677" s="369"/>
      <c r="P677" s="391"/>
      <c r="Q677" s="385"/>
      <c r="R677" s="393"/>
      <c r="S677" s="394"/>
      <c r="T677" s="385"/>
      <c r="U677" s="386"/>
      <c r="V677" s="136" t="s">
        <v>112</v>
      </c>
      <c r="W677" s="116" t="s">
        <v>2793</v>
      </c>
      <c r="X677" s="117" t="s">
        <v>2794</v>
      </c>
      <c r="Y677" s="117" t="s">
        <v>94</v>
      </c>
      <c r="Z677" s="119" t="s">
        <v>95</v>
      </c>
      <c r="AA677" s="120" t="str">
        <f t="shared" si="859"/>
        <v>Probabilidad</v>
      </c>
      <c r="AB677" s="121" t="s">
        <v>727</v>
      </c>
      <c r="AC677" s="121" t="s">
        <v>728</v>
      </c>
      <c r="AD677" s="122" t="str">
        <f t="shared" si="857"/>
        <v>40%</v>
      </c>
      <c r="AE677" s="121" t="s">
        <v>729</v>
      </c>
      <c r="AF677" s="121" t="s">
        <v>730</v>
      </c>
      <c r="AG677" s="121" t="s">
        <v>731</v>
      </c>
      <c r="AH677" s="123">
        <f>IFERROR(IF(AND(AA676="Probabilidad",AA677="Probabilidad"),(AI676-(+AI676*AD677)),IF(AND(AA677="Probabilidad",AA676="Impacto"),(AI676-(+AI676*AD677)),IF(AA677="Impacto",AI676,""))),"")</f>
        <v>7.1999999999999995E-2</v>
      </c>
      <c r="AI677" s="122">
        <f t="shared" si="858"/>
        <v>7.1999999999999995E-2</v>
      </c>
      <c r="AJ677" s="387"/>
      <c r="AK677" s="388"/>
      <c r="AL677" s="124">
        <f t="shared" si="885"/>
        <v>0.2</v>
      </c>
      <c r="AM677" s="389"/>
      <c r="AN677" s="388"/>
      <c r="AO677" s="384"/>
      <c r="AP677" s="367"/>
      <c r="AQ677" s="120" t="s">
        <v>118</v>
      </c>
      <c r="AR677" s="119" t="s">
        <v>94</v>
      </c>
      <c r="AS677" s="119" t="s">
        <v>94</v>
      </c>
      <c r="AT677" s="126" t="s">
        <v>94</v>
      </c>
      <c r="AU677" s="119" t="s">
        <v>94</v>
      </c>
      <c r="AV677" s="459"/>
      <c r="AW677" s="142" t="s">
        <v>112</v>
      </c>
      <c r="AX677" s="253" t="s">
        <v>2866</v>
      </c>
      <c r="AY677" s="271" t="s">
        <v>3139</v>
      </c>
      <c r="AZ677" s="271" t="s">
        <v>3140</v>
      </c>
      <c r="BA677" s="143" t="s">
        <v>118</v>
      </c>
      <c r="BB677" s="258"/>
      <c r="BC677" s="258" t="s">
        <v>94</v>
      </c>
      <c r="BD677" s="258" t="s">
        <v>94</v>
      </c>
      <c r="BE677" s="373"/>
      <c r="BF677" s="373"/>
      <c r="BG677" s="373"/>
      <c r="BH677" s="131"/>
    </row>
    <row r="678" spans="1:1022" ht="73.5" customHeight="1" x14ac:dyDescent="0.3">
      <c r="A678" s="533">
        <v>175</v>
      </c>
      <c r="B678" s="530"/>
      <c r="C678" s="367"/>
      <c r="D678" s="367" t="s">
        <v>81</v>
      </c>
      <c r="E678" s="367" t="s">
        <v>1382</v>
      </c>
      <c r="F678" s="427"/>
      <c r="G678" s="367"/>
      <c r="H678" s="368"/>
      <c r="I678" s="468"/>
      <c r="J678" s="136" t="s">
        <v>741</v>
      </c>
      <c r="K678" s="119" t="s">
        <v>2795</v>
      </c>
      <c r="L678" s="369"/>
      <c r="M678" s="425"/>
      <c r="N678" s="477"/>
      <c r="O678" s="369"/>
      <c r="P678" s="391"/>
      <c r="Q678" s="385"/>
      <c r="R678" s="393"/>
      <c r="S678" s="394"/>
      <c r="T678" s="385"/>
      <c r="U678" s="386"/>
      <c r="V678" s="136" t="s">
        <v>124</v>
      </c>
      <c r="W678" s="116" t="s">
        <v>2796</v>
      </c>
      <c r="X678" s="117" t="s">
        <v>2797</v>
      </c>
      <c r="Y678" s="117" t="s">
        <v>2790</v>
      </c>
      <c r="Z678" s="119" t="s">
        <v>95</v>
      </c>
      <c r="AA678" s="120" t="str">
        <f t="shared" si="859"/>
        <v>Probabilidad</v>
      </c>
      <c r="AB678" s="121" t="s">
        <v>740</v>
      </c>
      <c r="AC678" s="121" t="s">
        <v>728</v>
      </c>
      <c r="AD678" s="122" t="str">
        <f t="shared" si="857"/>
        <v>30%</v>
      </c>
      <c r="AE678" s="121" t="s">
        <v>729</v>
      </c>
      <c r="AF678" s="121" t="s">
        <v>730</v>
      </c>
      <c r="AG678" s="121" t="s">
        <v>731</v>
      </c>
      <c r="AH678" s="123">
        <f t="shared" ref="AH678:AH682" si="931">IFERROR(IF(AND(AA677="Probabilidad",AA678="Probabilidad"),(AI677-(+AI677*AD678)),IF(AND(AA678="Probabilidad",AA677="Impacto"),(AI677-(+AI677*AD678)),IF(AA678="Impacto",AI677,""))),"")</f>
        <v>5.04E-2</v>
      </c>
      <c r="AI678" s="122">
        <f t="shared" si="858"/>
        <v>5.04E-2</v>
      </c>
      <c r="AJ678" s="387"/>
      <c r="AK678" s="388"/>
      <c r="AL678" s="124">
        <f t="shared" si="885"/>
        <v>0.2</v>
      </c>
      <c r="AM678" s="389"/>
      <c r="AN678" s="388"/>
      <c r="AO678" s="384"/>
      <c r="AP678" s="367"/>
      <c r="AQ678" s="120" t="s">
        <v>128</v>
      </c>
      <c r="AR678" s="119" t="s">
        <v>94</v>
      </c>
      <c r="AS678" s="119" t="s">
        <v>94</v>
      </c>
      <c r="AT678" s="126" t="s">
        <v>94</v>
      </c>
      <c r="AU678" s="119" t="s">
        <v>94</v>
      </c>
      <c r="AV678" s="459"/>
      <c r="AW678" s="142" t="s">
        <v>124</v>
      </c>
      <c r="AX678" s="253" t="s">
        <v>2866</v>
      </c>
      <c r="AY678" s="271" t="s">
        <v>3141</v>
      </c>
      <c r="AZ678" s="271" t="s">
        <v>3142</v>
      </c>
      <c r="BA678" s="143" t="s">
        <v>128</v>
      </c>
      <c r="BB678" s="258"/>
      <c r="BC678" s="258" t="s">
        <v>94</v>
      </c>
      <c r="BD678" s="258" t="s">
        <v>94</v>
      </c>
      <c r="BE678" s="373"/>
      <c r="BF678" s="373"/>
      <c r="BG678" s="373"/>
      <c r="BH678" s="131"/>
    </row>
    <row r="679" spans="1:1022" ht="66.75" customHeight="1" x14ac:dyDescent="0.3">
      <c r="A679" s="533">
        <v>175</v>
      </c>
      <c r="B679" s="530"/>
      <c r="C679" s="367"/>
      <c r="D679" s="367" t="s">
        <v>81</v>
      </c>
      <c r="E679" s="367" t="s">
        <v>1382</v>
      </c>
      <c r="F679" s="427"/>
      <c r="G679" s="367"/>
      <c r="H679" s="368"/>
      <c r="I679" s="468"/>
      <c r="J679" s="136" t="s">
        <v>749</v>
      </c>
      <c r="K679" s="128" t="s">
        <v>2798</v>
      </c>
      <c r="L679" s="369"/>
      <c r="M679" s="425"/>
      <c r="N679" s="477"/>
      <c r="O679" s="369"/>
      <c r="P679" s="391"/>
      <c r="Q679" s="385"/>
      <c r="R679" s="393"/>
      <c r="S679" s="394"/>
      <c r="T679" s="385"/>
      <c r="U679" s="386"/>
      <c r="V679" s="136" t="s">
        <v>131</v>
      </c>
      <c r="W679" s="116" t="s">
        <v>2799</v>
      </c>
      <c r="X679" s="117" t="s">
        <v>2800</v>
      </c>
      <c r="Y679" s="117" t="s">
        <v>2790</v>
      </c>
      <c r="Z679" s="119" t="s">
        <v>95</v>
      </c>
      <c r="AA679" s="120" t="str">
        <f t="shared" si="859"/>
        <v>Probabilidad</v>
      </c>
      <c r="AB679" s="121" t="s">
        <v>727</v>
      </c>
      <c r="AC679" s="121" t="s">
        <v>728</v>
      </c>
      <c r="AD679" s="122" t="str">
        <f t="shared" si="857"/>
        <v>40%</v>
      </c>
      <c r="AE679" s="121" t="s">
        <v>729</v>
      </c>
      <c r="AF679" s="121" t="s">
        <v>730</v>
      </c>
      <c r="AG679" s="121" t="s">
        <v>731</v>
      </c>
      <c r="AH679" s="123">
        <f t="shared" si="931"/>
        <v>3.024E-2</v>
      </c>
      <c r="AI679" s="122">
        <f t="shared" si="858"/>
        <v>3.024E-2</v>
      </c>
      <c r="AJ679" s="387"/>
      <c r="AK679" s="388"/>
      <c r="AL679" s="124">
        <f t="shared" si="885"/>
        <v>0.2</v>
      </c>
      <c r="AM679" s="389"/>
      <c r="AN679" s="388"/>
      <c r="AO679" s="384"/>
      <c r="AP679" s="367"/>
      <c r="AQ679" s="120" t="s">
        <v>136</v>
      </c>
      <c r="AR679" s="119" t="s">
        <v>94</v>
      </c>
      <c r="AS679" s="119" t="s">
        <v>94</v>
      </c>
      <c r="AT679" s="126" t="s">
        <v>94</v>
      </c>
      <c r="AU679" s="119" t="s">
        <v>94</v>
      </c>
      <c r="AV679" s="459"/>
      <c r="AW679" s="142" t="s">
        <v>131</v>
      </c>
      <c r="AX679" s="253" t="s">
        <v>2866</v>
      </c>
      <c r="AY679" s="272" t="s">
        <v>3143</v>
      </c>
      <c r="AZ679" s="271" t="s">
        <v>3144</v>
      </c>
      <c r="BA679" s="143" t="s">
        <v>136</v>
      </c>
      <c r="BB679" s="258"/>
      <c r="BC679" s="258" t="s">
        <v>94</v>
      </c>
      <c r="BD679" s="258" t="s">
        <v>94</v>
      </c>
      <c r="BE679" s="373"/>
      <c r="BF679" s="373"/>
      <c r="BG679" s="373"/>
      <c r="BH679" s="131"/>
    </row>
    <row r="680" spans="1:1022" ht="18.95" customHeight="1" x14ac:dyDescent="0.3">
      <c r="A680" s="533">
        <v>175</v>
      </c>
      <c r="B680" s="530"/>
      <c r="C680" s="367"/>
      <c r="D680" s="367" t="s">
        <v>81</v>
      </c>
      <c r="E680" s="367" t="s">
        <v>1382</v>
      </c>
      <c r="F680" s="427"/>
      <c r="G680" s="367"/>
      <c r="H680" s="368"/>
      <c r="I680" s="468"/>
      <c r="J680" s="136" t="s">
        <v>756</v>
      </c>
      <c r="K680" s="137"/>
      <c r="L680" s="369"/>
      <c r="M680" s="425"/>
      <c r="N680" s="477"/>
      <c r="O680" s="369"/>
      <c r="P680" s="391"/>
      <c r="Q680" s="385"/>
      <c r="R680" s="393"/>
      <c r="S680" s="394"/>
      <c r="T680" s="385"/>
      <c r="U680" s="386"/>
      <c r="V680" s="136" t="s">
        <v>139</v>
      </c>
      <c r="W680" s="116"/>
      <c r="X680" s="117"/>
      <c r="Y680" s="118"/>
      <c r="Z680" s="116"/>
      <c r="AA680" s="120" t="str">
        <f t="shared" si="859"/>
        <v/>
      </c>
      <c r="AB680" s="121"/>
      <c r="AC680" s="121"/>
      <c r="AD680" s="122" t="str">
        <f t="shared" si="857"/>
        <v/>
      </c>
      <c r="AE680" s="121"/>
      <c r="AF680" s="121"/>
      <c r="AG680" s="121"/>
      <c r="AH680" s="123" t="str">
        <f t="shared" si="931"/>
        <v/>
      </c>
      <c r="AI680" s="122" t="str">
        <f t="shared" si="858"/>
        <v/>
      </c>
      <c r="AJ680" s="387"/>
      <c r="AK680" s="388"/>
      <c r="AL680" s="124" t="str">
        <f t="shared" si="885"/>
        <v/>
      </c>
      <c r="AM680" s="389"/>
      <c r="AN680" s="388"/>
      <c r="AO680" s="384"/>
      <c r="AP680" s="367"/>
      <c r="AQ680" s="120" t="s">
        <v>145</v>
      </c>
      <c r="AR680" s="119"/>
      <c r="AS680" s="119"/>
      <c r="AT680" s="126"/>
      <c r="AU680" s="119"/>
      <c r="AV680" s="459"/>
      <c r="AW680" s="142" t="s">
        <v>139</v>
      </c>
      <c r="AX680" s="128"/>
      <c r="AY680" s="319"/>
      <c r="AZ680" s="319"/>
      <c r="BA680" s="143" t="s">
        <v>145</v>
      </c>
      <c r="BB680" s="128"/>
      <c r="BC680" s="128"/>
      <c r="BD680" s="128"/>
      <c r="BE680" s="373"/>
      <c r="BF680" s="373"/>
      <c r="BG680" s="373"/>
      <c r="BH680" s="131"/>
    </row>
    <row r="681" spans="1:1022" ht="18.95" customHeight="1" x14ac:dyDescent="0.3">
      <c r="A681" s="533">
        <v>175</v>
      </c>
      <c r="B681" s="530"/>
      <c r="C681" s="367"/>
      <c r="D681" s="367" t="s">
        <v>81</v>
      </c>
      <c r="E681" s="367" t="s">
        <v>1382</v>
      </c>
      <c r="F681" s="427"/>
      <c r="G681" s="367"/>
      <c r="H681" s="368"/>
      <c r="I681" s="468"/>
      <c r="J681" s="136" t="s">
        <v>757</v>
      </c>
      <c r="K681" s="137"/>
      <c r="L681" s="369"/>
      <c r="M681" s="425"/>
      <c r="N681" s="477"/>
      <c r="O681" s="369"/>
      <c r="P681" s="391"/>
      <c r="Q681" s="385"/>
      <c r="R681" s="393"/>
      <c r="S681" s="394"/>
      <c r="T681" s="385"/>
      <c r="U681" s="386"/>
      <c r="V681" s="136" t="s">
        <v>150</v>
      </c>
      <c r="W681" s="116"/>
      <c r="X681" s="117"/>
      <c r="Y681" s="118"/>
      <c r="Z681" s="116"/>
      <c r="AA681" s="120" t="str">
        <f t="shared" si="859"/>
        <v/>
      </c>
      <c r="AB681" s="121"/>
      <c r="AC681" s="121"/>
      <c r="AD681" s="122" t="str">
        <f t="shared" si="857"/>
        <v/>
      </c>
      <c r="AE681" s="121"/>
      <c r="AF681" s="121"/>
      <c r="AG681" s="121"/>
      <c r="AH681" s="123" t="str">
        <f t="shared" si="931"/>
        <v/>
      </c>
      <c r="AI681" s="122" t="str">
        <f t="shared" si="858"/>
        <v/>
      </c>
      <c r="AJ681" s="387"/>
      <c r="AK681" s="388"/>
      <c r="AL681" s="124" t="str">
        <f t="shared" si="885"/>
        <v/>
      </c>
      <c r="AM681" s="389"/>
      <c r="AN681" s="388"/>
      <c r="AO681" s="384"/>
      <c r="AP681" s="367"/>
      <c r="AQ681" s="120" t="s">
        <v>155</v>
      </c>
      <c r="AR681" s="119"/>
      <c r="AS681" s="119"/>
      <c r="AT681" s="126"/>
      <c r="AU681" s="119"/>
      <c r="AV681" s="459"/>
      <c r="AW681" s="142" t="s">
        <v>150</v>
      </c>
      <c r="AX681" s="128"/>
      <c r="AY681" s="319"/>
      <c r="AZ681" s="319"/>
      <c r="BA681" s="143" t="s">
        <v>155</v>
      </c>
      <c r="BB681" s="128"/>
      <c r="BC681" s="128"/>
      <c r="BD681" s="128"/>
      <c r="BE681" s="373"/>
      <c r="BF681" s="373"/>
      <c r="BG681" s="373"/>
      <c r="BH681" s="131"/>
    </row>
    <row r="682" spans="1:1022" ht="23.1" customHeight="1" x14ac:dyDescent="0.3">
      <c r="A682" s="533">
        <v>175</v>
      </c>
      <c r="B682" s="530"/>
      <c r="C682" s="367"/>
      <c r="D682" s="367" t="s">
        <v>81</v>
      </c>
      <c r="E682" s="367" t="s">
        <v>1382</v>
      </c>
      <c r="F682" s="427"/>
      <c r="G682" s="367"/>
      <c r="H682" s="368"/>
      <c r="I682" s="468"/>
      <c r="J682" s="136" t="s">
        <v>758</v>
      </c>
      <c r="K682" s="137"/>
      <c r="L682" s="369"/>
      <c r="M682" s="425"/>
      <c r="N682" s="477"/>
      <c r="O682" s="369"/>
      <c r="P682" s="392"/>
      <c r="Q682" s="385"/>
      <c r="R682" s="393"/>
      <c r="S682" s="394"/>
      <c r="T682" s="385"/>
      <c r="U682" s="386"/>
      <c r="V682" s="136" t="s">
        <v>161</v>
      </c>
      <c r="W682" s="116"/>
      <c r="X682" s="117"/>
      <c r="Y682" s="118"/>
      <c r="Z682" s="116"/>
      <c r="AA682" s="120" t="str">
        <f t="shared" si="859"/>
        <v/>
      </c>
      <c r="AB682" s="121"/>
      <c r="AC682" s="121"/>
      <c r="AD682" s="122" t="str">
        <f t="shared" si="857"/>
        <v/>
      </c>
      <c r="AE682" s="121"/>
      <c r="AF682" s="121"/>
      <c r="AG682" s="121"/>
      <c r="AH682" s="123" t="str">
        <f t="shared" si="931"/>
        <v/>
      </c>
      <c r="AI682" s="122" t="str">
        <f t="shared" si="858"/>
        <v/>
      </c>
      <c r="AJ682" s="387"/>
      <c r="AK682" s="388"/>
      <c r="AL682" s="124" t="str">
        <f t="shared" si="885"/>
        <v/>
      </c>
      <c r="AM682" s="389"/>
      <c r="AN682" s="388"/>
      <c r="AO682" s="384"/>
      <c r="AP682" s="367"/>
      <c r="AQ682" s="120" t="s">
        <v>162</v>
      </c>
      <c r="AR682" s="119"/>
      <c r="AS682" s="119"/>
      <c r="AT682" s="126"/>
      <c r="AU682" s="119"/>
      <c r="AV682" s="460"/>
      <c r="AW682" s="142" t="s">
        <v>161</v>
      </c>
      <c r="AX682" s="128"/>
      <c r="AY682" s="319"/>
      <c r="AZ682" s="319"/>
      <c r="BA682" s="143" t="s">
        <v>162</v>
      </c>
      <c r="BB682" s="128"/>
      <c r="BC682" s="128"/>
      <c r="BD682" s="128"/>
      <c r="BE682" s="373"/>
      <c r="BF682" s="373"/>
      <c r="BG682" s="373"/>
      <c r="BH682" s="131"/>
    </row>
    <row r="683" spans="1:1022" s="144" customFormat="1" ht="69.95" customHeight="1" x14ac:dyDescent="0.25">
      <c r="A683" s="533">
        <v>176</v>
      </c>
      <c r="B683" s="530" t="s">
        <v>712</v>
      </c>
      <c r="C683" s="367" t="s">
        <v>713</v>
      </c>
      <c r="D683" s="367" t="s">
        <v>81</v>
      </c>
      <c r="E683" s="367" t="s">
        <v>82</v>
      </c>
      <c r="F683" s="427" t="s">
        <v>83</v>
      </c>
      <c r="G683" s="367" t="s">
        <v>2801</v>
      </c>
      <c r="H683" s="368" t="str">
        <f>IF(B683="Seguridad_Información","Posibilidad de "&amp;C683&amp;"con "&amp;M683&amp;" "&amp;"por"&amp;" "&amp;I683&amp;" "&amp;"debido a"&amp;" "&amp;L683,"Posibilidad de"&amp;" "&amp;M683&amp;" "&amp;"por"&amp;" "&amp;I683&amp;" debido a"&amp;" "&amp;L683)</f>
        <v>Posibilidad de Afectación Económica y Reputacional por promoción de servidores sin el cumplimiento de requisitos mínimos o con el debido proceso debido a  falencias en la implementación de controles del proceso</v>
      </c>
      <c r="I683" s="468" t="s">
        <v>2802</v>
      </c>
      <c r="J683" s="136" t="s">
        <v>717</v>
      </c>
      <c r="K683" s="119" t="s">
        <v>2803</v>
      </c>
      <c r="L683" s="468" t="s">
        <v>2804</v>
      </c>
      <c r="M683" s="425" t="s">
        <v>763</v>
      </c>
      <c r="N683" s="476" t="s">
        <v>2805</v>
      </c>
      <c r="O683" s="369" t="s">
        <v>722</v>
      </c>
      <c r="P683" s="390" t="str">
        <f>IF(OR($O683=[3]Tabla_Probabilidad!$D$30,$O683=[3]Tabla_Probabilidad!$D$32,$O683=[3]Tabla_Probabilidad!$J$32),"Muy Baja",IF(OR($O683=[3]Tabla_Probabilidad!$E$30,$O683=[3]Tabla_Probabilidad!$E$32,$O683=[3]Tabla_Probabilidad!$K$32),"Baja",IF(OR($O683=[3]Tabla_Probabilidad!$F$30,$O683=[3]Tabla_Probabilidad!$F$32,$O683=[3]Tabla_Probabilidad!$L$32),"Media",IF(OR($O683=[3]Tabla_Probabilidad!$G$30,$O683=[3]Tabla_Probabilidad!$G$32,$O683=[3]Tabla_Probabilidad!$M$32),"Alta",IF(OR($O683=[3]Tabla_Probabilidad!$H$30,$O683=[3]Tabla_Probabilidad!$H$32,$O683=[3]Tabla_Probabilidad!$N$32),"Muy Alta","")))))</f>
        <v>Media</v>
      </c>
      <c r="Q683" s="385">
        <f t="shared" ref="Q683" si="932">IF(P683="","",IF(P683="Muy Baja",0.2,IF(P683="Baja",0.4,IF(P683="Media",0.6,IF(P683="Alta",0.8,IF(P683="Muy Alta",1,))))))</f>
        <v>0.6</v>
      </c>
      <c r="R683" s="393" t="s">
        <v>723</v>
      </c>
      <c r="S683" s="394" t="str">
        <f>IF(OR($R683=[3]Tabla_Impacto!$D$24,$R683=[3]Tabla_Impacto!$D$27,$R683=[3]Tabla_Impacto!$J$24,$R683=[3]Tabla_Impacto!$P$26,$R683=[3]Tabla_Impacto!$V$26,$R683=[3]Tabla_Impacto!$AB$26),"Leve",IF(OR($R683=[3]Tabla_Impacto!$E$24,$R683=[3]Tabla_Impacto!$E$27,$R683=[3]Tabla_Impacto!$K$24,$R683=[3]Tabla_Impacto!$Q$26,$R683=[3]Tabla_Impacto!$W$26,$R683=[3]Tabla_Impacto!$AC$26),"Menor",IF(OR($R683=[3]Tabla_Impacto!$F$24,$R683=[3]Tabla_Impacto!$F$27,$R683=[3]Tabla_Impacto!$L$24,$R683=[3]Tabla_Impacto!$R$26,$R683=[3]Tabla_Impacto!$X$26,$R683=[3]Tabla_Impacto!$AD$26),"Moderado",IF(OR($R683=[3]Tabla_Impacto!$G$24,$R683=[3]Tabla_Impacto!$G$27,$R683=[3]Tabla_Impacto!$M$24,$R683=[3]Tabla_Impacto!$S$26,$R683=[3]Tabla_Impacto!$Y$26,$R683=[3]Tabla_Impacto!$AE$26),"Mayor",IF(OR($R683=[3]Tabla_Impacto!$H$24,$R683=[3]Tabla_Impacto!$H$27,$R683=[3]Tabla_Impacto!$N$24,$R683=[3]Tabla_Impacto!$T$26,$R683=[3]Tabla_Impacto!$Z$26,$R683=[3]Tabla_Impacto!$AF$26),"Catastrófico","")))))</f>
        <v>Moderado</v>
      </c>
      <c r="T683" s="385">
        <f t="shared" ref="T683" si="933">IF(S683="","",IF(S683="Leve",0.2,IF(S683="Menor",0.4,IF(S683="Moderado",0.6,IF(S683="Mayor",0.8,IF(S683="Catastrófico",1,))))))</f>
        <v>0.6</v>
      </c>
      <c r="U683" s="403" t="str">
        <f t="shared" ref="U683" si="934">IF(OR(AND(P683="Muy Baja",S683="Leve"),AND(P683="Muy Baja",S683="Menor"),AND(P683="Baja",S683="Leve")),"Bajo",IF(OR(AND(P683="Muy baja",S683="Moderado"),AND(P683="Baja",S683="Menor"),AND(P683="Baja",S683="Moderado"),AND(P683="Media",S683="Leve"),AND(P683="Media",S683="Menor"),AND(P683="Media",S683="Moderado"),AND(P683="Alta",S683="Leve"),AND(P683="Alta",S683="Menor")),"Moderado",IF(OR(AND(P683="Muy Baja",S683="Mayor"),AND(P683="Baja",S683="Mayor"),AND(P683="Media",S683="Mayor"),AND(P683="Alta",S683="Moderado"),AND(P683="Alta",S683="Mayor"),AND(P683="Muy Alta",S683="Leve"),AND(P683="Muy Alta",S683="Menor"),AND(P683="Muy Alta",S683="Moderado"),AND(P683="Muy Alta",S683="Mayor")),"Alto",IF(OR(AND(P683="Muy Baja",S683="Catastrófico"),AND(P683="Baja",S683="Catastrófico"),AND(P683="Media",S683="Catastrófico"),AND(P683="Alta",S683="Catastrófico"),AND(P683="Muy Alta",S683="Catastrófico")),"Extremo",""))))</f>
        <v>Moderado</v>
      </c>
      <c r="V683" s="136" t="s">
        <v>91</v>
      </c>
      <c r="W683" s="197" t="s">
        <v>2806</v>
      </c>
      <c r="X683" s="117" t="s">
        <v>1363</v>
      </c>
      <c r="Y683" s="117" t="s">
        <v>1524</v>
      </c>
      <c r="Z683" s="119" t="s">
        <v>95</v>
      </c>
      <c r="AA683" s="120" t="str">
        <f t="shared" si="859"/>
        <v>Probabilidad</v>
      </c>
      <c r="AB683" s="121" t="s">
        <v>727</v>
      </c>
      <c r="AC683" s="121" t="s">
        <v>728</v>
      </c>
      <c r="AD683" s="122" t="str">
        <f t="shared" si="857"/>
        <v>40%</v>
      </c>
      <c r="AE683" s="121" t="s">
        <v>729</v>
      </c>
      <c r="AF683" s="121" t="s">
        <v>730</v>
      </c>
      <c r="AG683" s="121" t="s">
        <v>731</v>
      </c>
      <c r="AH683" s="123">
        <f>IFERROR(IF(AA683="Probabilidad",(Q683-(+Q683*AD683)),IF(AA683="Impacto",Q683,"")),"")</f>
        <v>0.36</v>
      </c>
      <c r="AI683" s="122">
        <f t="shared" si="858"/>
        <v>0.36</v>
      </c>
      <c r="AJ683" s="387" t="str">
        <f t="shared" ref="AJ683" si="935">IFERROR(IF(AK683="","",IF(AK683&lt;=0.2,"Muy Baja",IF(AK683&lt;=0.4,"Baja",IF(AK683&lt;=0.6,"Media",IF(AK683&lt;=0.8,"Alta","Muy Alta"))))),"")</f>
        <v>Muy Baja</v>
      </c>
      <c r="AK683" s="388">
        <f t="shared" ref="AK683" si="936">IFERROR(LOOKUP(MAX(AI683:AI689)+1,(AI683:AI689)),"")</f>
        <v>2.286144E-2</v>
      </c>
      <c r="AL683" s="124">
        <f>IFERROR(IF(AA683="Impacto",(T683-(+T683*AD683)),IF(AA683="Probabilidad",T683,"")),"")</f>
        <v>0.6</v>
      </c>
      <c r="AM683" s="389" t="str">
        <f t="shared" ref="AM683" si="937">IFERROR(IF(AN683="","",IF(AN683&lt;=0.2,"Leve",IF(AN683&lt;=0.4,"Menor",IF(AN683&lt;=0.6,"Moderado",IF(AN683&lt;=0.8,"Mayor","Catastrófico"))))),"")</f>
        <v>Moderado</v>
      </c>
      <c r="AN683" s="388">
        <f t="shared" ref="AN683" si="938">IFERROR(LOOKUP(MAX(AL683:AL689)+1,(AL683:AL689)),"")</f>
        <v>0.6</v>
      </c>
      <c r="AO683" s="384" t="str">
        <f t="shared" ref="AO683" si="939">IFERROR(IF(OR(AND(AJ683="Muy Baja",AM683="Leve"),AND(AJ683="Muy Baja",AM683="Menor"),AND(AJ683="Baja",AM683="Leve")),"Bajo",IF(OR(AND(AJ683="Muy baja",AM683="Moderado"),AND(AJ683="Baja",AM683="Menor"),AND(AJ683="Baja",AM683="Moderado"),AND(AJ683="Media",AM683="Leve"),AND(AJ683="Media",AM683="Menor"),AND(AJ683="Media",AM683="Moderado"),AND(AJ683="Alta",AM683="Leve"),AND(AJ683="Alta",AM683="Menor")),"Moderado",IF(OR(AND(AJ683="Muy Baja",AM683="Mayor"),AND(AJ683="Baja",AM683="Mayor"),AND(AJ683="Media",AM683="Mayor"),AND(AJ683="Alta",AM683="Moderado"),AND(AJ683="Alta",AM683="Mayor"),AND(AJ683="Muy Alta",AM683="Leve"),AND(AJ683="Muy Alta",AM683="Menor"),AND(AJ683="Muy Alta",AM683="Moderado"),AND(AJ683="Muy Alta",AM683="Mayor")),"Alto",IF(OR(AND(AJ683="Muy Baja",AM683="Catastrófico"),AND(AJ683="Baja",AM683="Catastrófico"),AND(AJ683="Media",AM683="Catastrófico"),AND(AJ683="Alta",AM683="Catastrófico"),AND(AJ683="Muy Alta",AM683="Catastrófico")),"Extremo","")))),"")</f>
        <v>Moderado</v>
      </c>
      <c r="AP683" s="367" t="s">
        <v>104</v>
      </c>
      <c r="AQ683" s="120" t="s">
        <v>105</v>
      </c>
      <c r="AR683" s="119" t="s">
        <v>2807</v>
      </c>
      <c r="AS683" s="119" t="s">
        <v>95</v>
      </c>
      <c r="AT683" s="119" t="s">
        <v>2808</v>
      </c>
      <c r="AU683" s="127" t="s">
        <v>733</v>
      </c>
      <c r="AV683" s="458" t="s">
        <v>2809</v>
      </c>
      <c r="AW683" s="142" t="s">
        <v>91</v>
      </c>
      <c r="AX683" s="253" t="s">
        <v>2866</v>
      </c>
      <c r="AY683" s="271" t="s">
        <v>3145</v>
      </c>
      <c r="AZ683" s="271" t="s">
        <v>3146</v>
      </c>
      <c r="BA683" s="143" t="s">
        <v>105</v>
      </c>
      <c r="BB683" s="253" t="s">
        <v>2866</v>
      </c>
      <c r="BC683" s="271" t="s">
        <v>3236</v>
      </c>
      <c r="BD683" s="271" t="s">
        <v>3237</v>
      </c>
      <c r="BE683" s="373" t="s">
        <v>2891</v>
      </c>
      <c r="BF683" s="494" t="s">
        <v>3279</v>
      </c>
      <c r="BG683" s="373" t="s">
        <v>3280</v>
      </c>
      <c r="BH683" s="131"/>
      <c r="BI683" s="90"/>
      <c r="BJ683" s="90"/>
      <c r="BK683" s="90"/>
      <c r="BL683" s="90"/>
      <c r="BM683" s="90"/>
      <c r="BN683" s="90"/>
      <c r="BO683" s="90"/>
      <c r="BP683" s="90"/>
      <c r="BQ683" s="90"/>
      <c r="BR683" s="90"/>
      <c r="BS683" s="90"/>
      <c r="BT683" s="90"/>
      <c r="BU683" s="90"/>
      <c r="BV683" s="90"/>
      <c r="BW683" s="90"/>
      <c r="BX683" s="90"/>
      <c r="BY683" s="90"/>
      <c r="BZ683" s="90"/>
      <c r="CA683" s="90"/>
      <c r="CB683" s="90"/>
      <c r="CC683" s="90"/>
      <c r="CD683" s="90"/>
      <c r="CE683" s="90"/>
      <c r="CF683" s="90"/>
      <c r="CG683" s="90"/>
      <c r="CH683" s="90"/>
      <c r="CI683" s="90"/>
      <c r="CJ683" s="90"/>
      <c r="CK683" s="90"/>
      <c r="CL683" s="90"/>
      <c r="CM683" s="90"/>
      <c r="CN683" s="90"/>
      <c r="CO683" s="90"/>
      <c r="CP683" s="90"/>
      <c r="CQ683" s="90"/>
      <c r="CR683" s="90"/>
      <c r="CS683" s="90"/>
      <c r="CT683" s="90"/>
      <c r="CU683" s="90"/>
      <c r="CV683" s="90"/>
      <c r="CW683" s="90"/>
      <c r="CX683" s="90"/>
      <c r="CY683" s="90"/>
      <c r="CZ683" s="90"/>
      <c r="DA683" s="90"/>
      <c r="DB683" s="90"/>
      <c r="DC683" s="90"/>
      <c r="DD683" s="90"/>
      <c r="DE683" s="90"/>
      <c r="DF683" s="90"/>
      <c r="DG683" s="90"/>
      <c r="DH683" s="90"/>
      <c r="DI683" s="90"/>
      <c r="DJ683" s="90"/>
      <c r="DK683" s="90"/>
      <c r="DL683" s="90"/>
      <c r="DM683" s="90"/>
      <c r="DN683" s="90"/>
      <c r="DO683" s="90"/>
      <c r="DP683" s="90"/>
      <c r="DQ683" s="90"/>
      <c r="DR683" s="90"/>
      <c r="DS683" s="90"/>
      <c r="DT683" s="90"/>
      <c r="DU683" s="90"/>
      <c r="DV683" s="90"/>
      <c r="DW683" s="90"/>
      <c r="DX683" s="90"/>
      <c r="DY683" s="90"/>
      <c r="DZ683" s="90"/>
      <c r="EA683" s="90"/>
      <c r="EB683" s="90"/>
      <c r="EC683" s="90"/>
      <c r="ED683" s="90"/>
      <c r="EE683" s="90"/>
      <c r="EF683" s="90"/>
      <c r="EG683" s="90"/>
      <c r="EH683" s="90"/>
      <c r="EI683" s="90"/>
      <c r="EJ683" s="90"/>
      <c r="EK683" s="90"/>
      <c r="EL683" s="90"/>
      <c r="EM683" s="90"/>
      <c r="EN683" s="90"/>
      <c r="EO683" s="90"/>
      <c r="EP683" s="90"/>
      <c r="EQ683" s="90"/>
      <c r="ER683" s="90"/>
      <c r="ES683" s="90"/>
      <c r="ET683" s="90"/>
      <c r="EU683" s="90"/>
      <c r="EV683" s="90"/>
      <c r="EW683" s="90"/>
      <c r="EX683" s="90"/>
      <c r="EY683" s="90"/>
      <c r="EZ683" s="90"/>
      <c r="FA683" s="90"/>
      <c r="FB683" s="90"/>
      <c r="FC683" s="90"/>
      <c r="FD683" s="90"/>
      <c r="FE683" s="90"/>
      <c r="FF683" s="90"/>
      <c r="FG683" s="90"/>
      <c r="FH683" s="90"/>
      <c r="FI683" s="90"/>
      <c r="FJ683" s="90"/>
      <c r="FK683" s="90"/>
      <c r="FL683" s="90"/>
      <c r="FM683" s="90"/>
      <c r="FN683" s="90"/>
      <c r="FO683" s="90"/>
      <c r="FP683" s="90"/>
      <c r="FQ683" s="90"/>
      <c r="FR683" s="90"/>
      <c r="FS683" s="90"/>
      <c r="FT683" s="90"/>
      <c r="FU683" s="90"/>
      <c r="FV683" s="90"/>
      <c r="FW683" s="90"/>
      <c r="FX683" s="90"/>
      <c r="FY683" s="90"/>
      <c r="FZ683" s="90"/>
      <c r="GA683" s="90"/>
      <c r="GB683" s="90"/>
      <c r="GC683" s="90"/>
      <c r="GD683" s="90"/>
      <c r="GE683" s="90"/>
      <c r="GF683" s="90"/>
      <c r="GG683" s="90"/>
      <c r="GH683" s="90"/>
      <c r="GI683" s="90"/>
      <c r="GJ683" s="90"/>
      <c r="GK683" s="90"/>
      <c r="GL683" s="90"/>
      <c r="GM683" s="90"/>
      <c r="GN683" s="90"/>
      <c r="GO683" s="90"/>
      <c r="GP683" s="90"/>
      <c r="GQ683" s="90"/>
      <c r="GR683" s="90"/>
      <c r="GS683" s="90"/>
      <c r="GT683" s="90"/>
      <c r="GU683" s="90"/>
      <c r="GV683" s="90"/>
      <c r="GW683" s="90"/>
      <c r="GX683" s="90"/>
      <c r="GY683" s="90"/>
      <c r="GZ683" s="90"/>
      <c r="HA683" s="90"/>
      <c r="HB683" s="90"/>
      <c r="HC683" s="90"/>
      <c r="HD683" s="90"/>
      <c r="HE683" s="90"/>
      <c r="HF683" s="90"/>
      <c r="HG683" s="90"/>
      <c r="HH683" s="90"/>
      <c r="HI683" s="90"/>
      <c r="HJ683" s="90"/>
      <c r="HK683" s="90"/>
      <c r="HL683" s="90"/>
      <c r="HM683" s="90"/>
      <c r="HN683" s="90"/>
      <c r="HO683" s="90"/>
      <c r="HP683" s="90"/>
      <c r="HQ683" s="90"/>
      <c r="HR683" s="90"/>
      <c r="HS683" s="90"/>
      <c r="HT683" s="90"/>
      <c r="HU683" s="90"/>
      <c r="HV683" s="90"/>
      <c r="HW683" s="90"/>
      <c r="HX683" s="90"/>
      <c r="HY683" s="90"/>
      <c r="HZ683" s="90"/>
      <c r="IA683" s="90"/>
      <c r="IB683" s="90"/>
      <c r="IC683" s="90"/>
      <c r="ID683" s="90"/>
      <c r="IE683" s="90"/>
      <c r="IF683" s="90"/>
      <c r="IG683" s="90"/>
      <c r="IH683" s="90"/>
      <c r="II683" s="90"/>
      <c r="IJ683" s="90"/>
      <c r="IK683" s="90"/>
      <c r="IL683" s="90"/>
      <c r="IM683" s="90"/>
      <c r="IN683" s="90"/>
      <c r="IO683" s="90"/>
      <c r="IP683" s="90"/>
      <c r="IQ683" s="90"/>
      <c r="IR683" s="90"/>
      <c r="IS683" s="90"/>
      <c r="IT683" s="90"/>
      <c r="IU683" s="90"/>
      <c r="IV683" s="90"/>
      <c r="IW683" s="90"/>
      <c r="IX683" s="90"/>
      <c r="IY683" s="90"/>
      <c r="IZ683" s="90"/>
      <c r="JA683" s="90"/>
      <c r="JB683" s="90"/>
      <c r="JC683" s="90"/>
      <c r="JD683" s="90"/>
      <c r="JE683" s="90"/>
      <c r="JF683" s="90"/>
      <c r="JG683" s="90"/>
      <c r="JH683" s="90"/>
      <c r="JI683" s="90"/>
      <c r="JJ683" s="90"/>
      <c r="JK683" s="90"/>
      <c r="JL683" s="90"/>
      <c r="JM683" s="90"/>
      <c r="JN683" s="90"/>
      <c r="JO683" s="90"/>
      <c r="JP683" s="90"/>
      <c r="JQ683" s="90"/>
      <c r="JR683" s="90"/>
      <c r="JS683" s="90"/>
      <c r="JT683" s="90"/>
      <c r="JU683" s="90"/>
      <c r="JV683" s="90"/>
      <c r="JW683" s="90"/>
      <c r="JX683" s="90"/>
      <c r="JY683" s="90"/>
      <c r="JZ683" s="90"/>
      <c r="KA683" s="90"/>
      <c r="KB683" s="90"/>
      <c r="KC683" s="90"/>
      <c r="KD683" s="90"/>
      <c r="KE683" s="90"/>
      <c r="KF683" s="90"/>
      <c r="KG683" s="90"/>
      <c r="KH683" s="90"/>
      <c r="KI683" s="90"/>
      <c r="KJ683" s="90"/>
      <c r="KK683" s="90"/>
      <c r="KL683" s="90"/>
      <c r="KM683" s="90"/>
      <c r="KN683" s="90"/>
      <c r="KO683" s="90"/>
      <c r="KP683" s="90"/>
      <c r="KQ683" s="90"/>
      <c r="KR683" s="90"/>
      <c r="KS683" s="90"/>
      <c r="KT683" s="90"/>
      <c r="KU683" s="90"/>
      <c r="KV683" s="90"/>
      <c r="KW683" s="90"/>
      <c r="KX683" s="90"/>
      <c r="KY683" s="90"/>
      <c r="KZ683" s="90"/>
      <c r="LA683" s="90"/>
      <c r="LB683" s="90"/>
      <c r="LC683" s="90"/>
      <c r="LD683" s="90"/>
      <c r="LE683" s="90"/>
      <c r="LF683" s="90"/>
      <c r="LG683" s="90"/>
      <c r="LH683" s="90"/>
      <c r="LI683" s="90"/>
      <c r="LJ683" s="90"/>
      <c r="LK683" s="90"/>
      <c r="LL683" s="90"/>
      <c r="LM683" s="90"/>
      <c r="LN683" s="90"/>
      <c r="LO683" s="90"/>
      <c r="LP683" s="90"/>
      <c r="LQ683" s="90"/>
      <c r="LR683" s="90"/>
      <c r="LS683" s="90"/>
      <c r="LT683" s="90"/>
      <c r="LU683" s="90"/>
      <c r="LV683" s="90"/>
      <c r="LW683" s="90"/>
      <c r="LX683" s="90"/>
      <c r="LY683" s="90"/>
      <c r="LZ683" s="90"/>
      <c r="MA683" s="90"/>
      <c r="MB683" s="90"/>
      <c r="MC683" s="90"/>
      <c r="MD683" s="90"/>
      <c r="ME683" s="90"/>
      <c r="MF683" s="90"/>
      <c r="MG683" s="90"/>
      <c r="MH683" s="90"/>
      <c r="MI683" s="90"/>
      <c r="MJ683" s="90"/>
      <c r="MK683" s="90"/>
      <c r="ML683" s="90"/>
      <c r="MM683" s="90"/>
      <c r="MN683" s="90"/>
      <c r="MO683" s="90"/>
      <c r="MP683" s="90"/>
      <c r="MQ683" s="90"/>
      <c r="MR683" s="90"/>
      <c r="MS683" s="90"/>
      <c r="MT683" s="90"/>
      <c r="MU683" s="90"/>
      <c r="MV683" s="90"/>
      <c r="MW683" s="90"/>
      <c r="MX683" s="90"/>
      <c r="MY683" s="90"/>
      <c r="MZ683" s="90"/>
      <c r="NA683" s="90"/>
      <c r="NB683" s="90"/>
      <c r="NC683" s="90"/>
      <c r="ND683" s="90"/>
      <c r="NE683" s="90"/>
      <c r="NF683" s="90"/>
      <c r="NG683" s="90"/>
      <c r="NH683" s="90"/>
      <c r="NI683" s="90"/>
      <c r="NJ683" s="90"/>
      <c r="NK683" s="90"/>
      <c r="NL683" s="90"/>
      <c r="NM683" s="90"/>
      <c r="NN683" s="90"/>
      <c r="NO683" s="90"/>
      <c r="NP683" s="90"/>
      <c r="NQ683" s="90"/>
      <c r="NR683" s="90"/>
      <c r="NS683" s="90"/>
      <c r="NT683" s="90"/>
      <c r="NU683" s="90"/>
      <c r="NV683" s="90"/>
      <c r="NW683" s="90"/>
      <c r="NX683" s="90"/>
      <c r="NY683" s="90"/>
      <c r="NZ683" s="90"/>
      <c r="OA683" s="90"/>
      <c r="OB683" s="90"/>
      <c r="OC683" s="90"/>
      <c r="OD683" s="90"/>
      <c r="OE683" s="90"/>
      <c r="OF683" s="90"/>
      <c r="OG683" s="90"/>
      <c r="OH683" s="90"/>
      <c r="OI683" s="90"/>
      <c r="OJ683" s="90"/>
      <c r="OK683" s="90"/>
      <c r="OL683" s="90"/>
      <c r="OM683" s="90"/>
      <c r="ON683" s="90"/>
      <c r="OO683" s="90"/>
      <c r="OP683" s="90"/>
      <c r="OQ683" s="90"/>
      <c r="OR683" s="90"/>
      <c r="OS683" s="90"/>
      <c r="OT683" s="90"/>
      <c r="OU683" s="90"/>
      <c r="OV683" s="90"/>
      <c r="OW683" s="90"/>
      <c r="OX683" s="90"/>
      <c r="OY683" s="90"/>
      <c r="OZ683" s="90"/>
      <c r="PA683" s="90"/>
      <c r="PB683" s="90"/>
      <c r="PC683" s="90"/>
      <c r="PD683" s="90"/>
      <c r="PE683" s="90"/>
      <c r="PF683" s="90"/>
      <c r="PG683" s="90"/>
      <c r="PH683" s="90"/>
      <c r="PI683" s="90"/>
      <c r="PJ683" s="90"/>
      <c r="PK683" s="90"/>
      <c r="PL683" s="90"/>
      <c r="PM683" s="90"/>
      <c r="PN683" s="90"/>
      <c r="PO683" s="90"/>
      <c r="PP683" s="90"/>
      <c r="PQ683" s="90"/>
      <c r="PR683" s="90"/>
      <c r="PS683" s="90"/>
      <c r="PT683" s="90"/>
      <c r="PU683" s="90"/>
      <c r="PV683" s="90"/>
      <c r="PW683" s="90"/>
      <c r="PX683" s="90"/>
      <c r="PY683" s="90"/>
      <c r="PZ683" s="90"/>
      <c r="QA683" s="90"/>
      <c r="QB683" s="90"/>
      <c r="QC683" s="90"/>
      <c r="QD683" s="90"/>
      <c r="QE683" s="90"/>
      <c r="QF683" s="90"/>
      <c r="QG683" s="90"/>
      <c r="QH683" s="90"/>
      <c r="QI683" s="90"/>
      <c r="QJ683" s="90"/>
      <c r="QK683" s="90"/>
      <c r="QL683" s="90"/>
      <c r="QM683" s="90"/>
      <c r="QN683" s="90"/>
      <c r="QO683" s="90"/>
      <c r="QP683" s="90"/>
      <c r="QQ683" s="90"/>
      <c r="QR683" s="90"/>
      <c r="QS683" s="90"/>
      <c r="QT683" s="90"/>
      <c r="QU683" s="90"/>
      <c r="QV683" s="90"/>
      <c r="QW683" s="90"/>
      <c r="QX683" s="90"/>
      <c r="QY683" s="90"/>
      <c r="QZ683" s="90"/>
      <c r="RA683" s="90"/>
      <c r="RB683" s="90"/>
      <c r="RC683" s="90"/>
      <c r="RD683" s="90"/>
      <c r="RE683" s="90"/>
      <c r="RF683" s="90"/>
      <c r="RG683" s="90"/>
      <c r="RH683" s="90"/>
      <c r="RI683" s="90"/>
      <c r="RJ683" s="90"/>
      <c r="RK683" s="90"/>
      <c r="RL683" s="90"/>
      <c r="RM683" s="90"/>
      <c r="RN683" s="90"/>
      <c r="RO683" s="90"/>
      <c r="RP683" s="90"/>
      <c r="RQ683" s="90"/>
      <c r="RR683" s="90"/>
      <c r="RS683" s="90"/>
      <c r="RT683" s="90"/>
      <c r="RU683" s="90"/>
      <c r="RV683" s="90"/>
      <c r="RW683" s="90"/>
      <c r="RX683" s="90"/>
      <c r="RY683" s="90"/>
      <c r="RZ683" s="90"/>
      <c r="SA683" s="90"/>
      <c r="SB683" s="90"/>
      <c r="SC683" s="90"/>
      <c r="SD683" s="90"/>
      <c r="SE683" s="90"/>
      <c r="SF683" s="90"/>
      <c r="SG683" s="90"/>
      <c r="SH683" s="90"/>
      <c r="SI683" s="90"/>
      <c r="SJ683" s="90"/>
      <c r="SK683" s="90"/>
      <c r="SL683" s="90"/>
      <c r="SM683" s="90"/>
      <c r="SN683" s="90"/>
      <c r="SO683" s="90"/>
      <c r="SP683" s="90"/>
      <c r="SQ683" s="90"/>
      <c r="SR683" s="90"/>
      <c r="SS683" s="90"/>
      <c r="ST683" s="90"/>
      <c r="SU683" s="90"/>
      <c r="SV683" s="90"/>
      <c r="SW683" s="90"/>
      <c r="SX683" s="90"/>
      <c r="SY683" s="90"/>
      <c r="SZ683" s="90"/>
      <c r="TA683" s="90"/>
      <c r="TB683" s="90"/>
      <c r="TC683" s="90"/>
      <c r="TD683" s="90"/>
      <c r="TE683" s="90"/>
      <c r="TF683" s="90"/>
      <c r="TG683" s="90"/>
      <c r="TH683" s="90"/>
      <c r="TI683" s="90"/>
      <c r="TJ683" s="90"/>
      <c r="TK683" s="90"/>
      <c r="TL683" s="90"/>
      <c r="TM683" s="90"/>
      <c r="TN683" s="90"/>
      <c r="TO683" s="90"/>
      <c r="TP683" s="90"/>
      <c r="TQ683" s="90"/>
      <c r="TR683" s="90"/>
      <c r="TS683" s="90"/>
      <c r="TT683" s="90"/>
      <c r="TU683" s="90"/>
      <c r="TV683" s="90"/>
      <c r="TW683" s="90"/>
      <c r="TX683" s="90"/>
      <c r="TY683" s="90"/>
      <c r="TZ683" s="90"/>
      <c r="UA683" s="90"/>
      <c r="UB683" s="90"/>
      <c r="UC683" s="90"/>
      <c r="UD683" s="90"/>
      <c r="UE683" s="90"/>
      <c r="UF683" s="90"/>
      <c r="UG683" s="90"/>
      <c r="UH683" s="90"/>
      <c r="UI683" s="90"/>
      <c r="UJ683" s="90"/>
      <c r="UK683" s="90"/>
      <c r="UL683" s="90"/>
      <c r="UM683" s="90"/>
      <c r="UN683" s="90"/>
      <c r="UO683" s="90"/>
      <c r="UP683" s="90"/>
      <c r="UQ683" s="90"/>
      <c r="UR683" s="90"/>
      <c r="US683" s="90"/>
      <c r="UT683" s="90"/>
      <c r="UU683" s="90"/>
      <c r="UV683" s="90"/>
      <c r="UW683" s="90"/>
      <c r="UX683" s="90"/>
      <c r="UY683" s="90"/>
      <c r="UZ683" s="90"/>
      <c r="VA683" s="90"/>
      <c r="VB683" s="90"/>
      <c r="VC683" s="90"/>
      <c r="VD683" s="90"/>
      <c r="VE683" s="90"/>
      <c r="VF683" s="90"/>
      <c r="VG683" s="90"/>
      <c r="VH683" s="90"/>
      <c r="VI683" s="90"/>
      <c r="VJ683" s="90"/>
      <c r="VK683" s="90"/>
      <c r="VL683" s="90"/>
      <c r="VM683" s="90"/>
      <c r="VN683" s="90"/>
      <c r="VO683" s="90"/>
      <c r="VP683" s="90"/>
      <c r="VQ683" s="90"/>
      <c r="VR683" s="90"/>
      <c r="VS683" s="90"/>
      <c r="VT683" s="90"/>
      <c r="VU683" s="90"/>
      <c r="VV683" s="90"/>
      <c r="VW683" s="90"/>
      <c r="VX683" s="90"/>
      <c r="VY683" s="90"/>
      <c r="VZ683" s="90"/>
      <c r="WA683" s="90"/>
      <c r="WB683" s="90"/>
      <c r="WC683" s="90"/>
      <c r="WD683" s="90"/>
      <c r="WE683" s="90"/>
      <c r="WF683" s="90"/>
      <c r="WG683" s="90"/>
      <c r="WH683" s="90"/>
      <c r="WI683" s="90"/>
      <c r="WJ683" s="90"/>
      <c r="WK683" s="90"/>
      <c r="WL683" s="90"/>
      <c r="WM683" s="90"/>
      <c r="WN683" s="90"/>
      <c r="WO683" s="90"/>
      <c r="WP683" s="90"/>
      <c r="WQ683" s="90"/>
      <c r="WR683" s="90"/>
      <c r="WS683" s="90"/>
      <c r="WT683" s="90"/>
      <c r="WU683" s="90"/>
      <c r="WV683" s="90"/>
      <c r="WW683" s="90"/>
      <c r="WX683" s="90"/>
      <c r="WY683" s="90"/>
      <c r="WZ683" s="90"/>
      <c r="XA683" s="90"/>
      <c r="XB683" s="90"/>
      <c r="XC683" s="90"/>
      <c r="XD683" s="90"/>
      <c r="XE683" s="90"/>
      <c r="XF683" s="90"/>
      <c r="XG683" s="90"/>
      <c r="XH683" s="90"/>
      <c r="XI683" s="90"/>
      <c r="XJ683" s="90"/>
      <c r="XK683" s="90"/>
      <c r="XL683" s="90"/>
      <c r="XM683" s="90"/>
      <c r="XN683" s="90"/>
      <c r="XO683" s="90"/>
      <c r="XP683" s="90"/>
      <c r="XQ683" s="90"/>
      <c r="XR683" s="90"/>
      <c r="XS683" s="90"/>
      <c r="XT683" s="90"/>
      <c r="XU683" s="90"/>
      <c r="XV683" s="90"/>
      <c r="XW683" s="90"/>
      <c r="XX683" s="90"/>
      <c r="XY683" s="90"/>
      <c r="XZ683" s="90"/>
      <c r="YA683" s="90"/>
      <c r="YB683" s="90"/>
      <c r="YC683" s="90"/>
      <c r="YD683" s="90"/>
      <c r="YE683" s="90"/>
      <c r="YF683" s="90"/>
      <c r="YG683" s="90"/>
      <c r="YH683" s="90"/>
      <c r="YI683" s="90"/>
      <c r="YJ683" s="90"/>
      <c r="YK683" s="90"/>
      <c r="YL683" s="90"/>
      <c r="YM683" s="90"/>
      <c r="YN683" s="90"/>
      <c r="YO683" s="90"/>
      <c r="YP683" s="90"/>
      <c r="YQ683" s="90"/>
      <c r="YR683" s="90"/>
      <c r="YS683" s="90"/>
      <c r="YT683" s="90"/>
      <c r="YU683" s="90"/>
      <c r="YV683" s="90"/>
      <c r="YW683" s="90"/>
      <c r="YX683" s="90"/>
      <c r="YY683" s="90"/>
      <c r="YZ683" s="90"/>
      <c r="ZA683" s="90"/>
      <c r="ZB683" s="90"/>
      <c r="ZC683" s="90"/>
      <c r="ZD683" s="90"/>
      <c r="ZE683" s="90"/>
      <c r="ZF683" s="90"/>
      <c r="ZG683" s="90"/>
      <c r="ZH683" s="90"/>
      <c r="ZI683" s="90"/>
      <c r="ZJ683" s="90"/>
      <c r="ZK683" s="90"/>
      <c r="ZL683" s="90"/>
      <c r="ZM683" s="90"/>
      <c r="ZN683" s="90"/>
      <c r="ZO683" s="90"/>
      <c r="ZP683" s="90"/>
      <c r="ZQ683" s="90"/>
      <c r="ZR683" s="90"/>
      <c r="ZS683" s="90"/>
      <c r="ZT683" s="90"/>
      <c r="ZU683" s="90"/>
      <c r="ZV683" s="90"/>
      <c r="ZW683" s="90"/>
      <c r="ZX683" s="90"/>
      <c r="ZY683" s="90"/>
      <c r="ZZ683" s="90"/>
      <c r="AAA683" s="90"/>
      <c r="AAB683" s="90"/>
      <c r="AAC683" s="90"/>
      <c r="AAD683" s="90"/>
      <c r="AAE683" s="90"/>
      <c r="AAF683" s="90"/>
      <c r="AAG683" s="90"/>
      <c r="AAH683" s="90"/>
      <c r="AAI683" s="90"/>
      <c r="AAJ683" s="90"/>
      <c r="AAK683" s="90"/>
      <c r="AAL683" s="90"/>
      <c r="AAM683" s="90"/>
      <c r="AAN683" s="90"/>
      <c r="AAO683" s="90"/>
      <c r="AAP683" s="90"/>
      <c r="AAQ683" s="90"/>
      <c r="AAR683" s="90"/>
      <c r="AAS683" s="90"/>
      <c r="AAT683" s="90"/>
      <c r="AAU683" s="90"/>
      <c r="AAV683" s="90"/>
      <c r="AAW683" s="90"/>
      <c r="AAX683" s="90"/>
      <c r="AAY683" s="90"/>
      <c r="AAZ683" s="90"/>
      <c r="ABA683" s="90"/>
      <c r="ABB683" s="90"/>
      <c r="ABC683" s="90"/>
      <c r="ABD683" s="90"/>
      <c r="ABE683" s="90"/>
      <c r="ABF683" s="90"/>
      <c r="ABG683" s="90"/>
      <c r="ABH683" s="90"/>
      <c r="ABI683" s="90"/>
      <c r="ABJ683" s="90"/>
      <c r="ABK683" s="90"/>
      <c r="ABL683" s="90"/>
      <c r="ABM683" s="90"/>
      <c r="ABN683" s="90"/>
      <c r="ABO683" s="90"/>
      <c r="ABP683" s="90"/>
      <c r="ABQ683" s="90"/>
      <c r="ABR683" s="90"/>
      <c r="ABS683" s="90"/>
      <c r="ABT683" s="90"/>
      <c r="ABU683" s="90"/>
      <c r="ABV683" s="90"/>
      <c r="ABW683" s="90"/>
      <c r="ABX683" s="90"/>
      <c r="ABY683" s="90"/>
      <c r="ABZ683" s="90"/>
      <c r="ACA683" s="90"/>
      <c r="ACB683" s="90"/>
      <c r="ACC683" s="90"/>
      <c r="ACD683" s="90"/>
      <c r="ACE683" s="90"/>
      <c r="ACF683" s="90"/>
      <c r="ACG683" s="90"/>
      <c r="ACH683" s="90"/>
      <c r="ACI683" s="90"/>
      <c r="ACJ683" s="90"/>
      <c r="ACK683" s="90"/>
      <c r="ACL683" s="90"/>
      <c r="ACM683" s="90"/>
      <c r="ACN683" s="90"/>
      <c r="ACO683" s="90"/>
      <c r="ACP683" s="90"/>
      <c r="ACQ683" s="90"/>
      <c r="ACR683" s="90"/>
      <c r="ACS683" s="90"/>
      <c r="ACT683" s="90"/>
      <c r="ACU683" s="90"/>
      <c r="ACV683" s="90"/>
      <c r="ACW683" s="90"/>
      <c r="ACX683" s="90"/>
      <c r="ACY683" s="90"/>
      <c r="ACZ683" s="90"/>
      <c r="ADA683" s="90"/>
      <c r="ADB683" s="90"/>
      <c r="ADC683" s="90"/>
      <c r="ADD683" s="90"/>
      <c r="ADE683" s="90"/>
      <c r="ADF683" s="90"/>
      <c r="ADG683" s="90"/>
      <c r="ADH683" s="90"/>
      <c r="ADI683" s="90"/>
      <c r="ADJ683" s="90"/>
      <c r="ADK683" s="90"/>
      <c r="ADL683" s="90"/>
      <c r="ADM683" s="90"/>
      <c r="ADN683" s="90"/>
      <c r="ADO683" s="90"/>
      <c r="ADP683" s="90"/>
      <c r="ADQ683" s="90"/>
      <c r="ADR683" s="90"/>
      <c r="ADS683" s="90"/>
      <c r="ADT683" s="90"/>
      <c r="ADU683" s="90"/>
      <c r="ADV683" s="90"/>
      <c r="ADW683" s="90"/>
      <c r="ADX683" s="90"/>
      <c r="ADY683" s="90"/>
      <c r="ADZ683" s="90"/>
      <c r="AEA683" s="90"/>
      <c r="AEB683" s="90"/>
      <c r="AEC683" s="90"/>
      <c r="AED683" s="90"/>
      <c r="AEE683" s="90"/>
      <c r="AEF683" s="90"/>
      <c r="AEG683" s="90"/>
      <c r="AEH683" s="90"/>
      <c r="AEI683" s="90"/>
      <c r="AEJ683" s="90"/>
      <c r="AEK683" s="90"/>
      <c r="AEL683" s="90"/>
      <c r="AEM683" s="90"/>
      <c r="AEN683" s="90"/>
      <c r="AEO683" s="90"/>
      <c r="AEP683" s="90"/>
      <c r="AEQ683" s="90"/>
      <c r="AER683" s="90"/>
      <c r="AES683" s="90"/>
      <c r="AET683" s="90"/>
      <c r="AEU683" s="90"/>
      <c r="AEV683" s="90"/>
      <c r="AEW683" s="90"/>
      <c r="AEX683" s="90"/>
      <c r="AEY683" s="90"/>
      <c r="AEZ683" s="90"/>
      <c r="AFA683" s="90"/>
      <c r="AFB683" s="90"/>
      <c r="AFC683" s="90"/>
      <c r="AFD683" s="90"/>
      <c r="AFE683" s="90"/>
      <c r="AFF683" s="90"/>
      <c r="AFG683" s="90"/>
      <c r="AFH683" s="90"/>
      <c r="AFI683" s="90"/>
      <c r="AFJ683" s="90"/>
      <c r="AFK683" s="90"/>
      <c r="AFL683" s="90"/>
      <c r="AFM683" s="90"/>
      <c r="AFN683" s="90"/>
      <c r="AFO683" s="90"/>
      <c r="AFP683" s="90"/>
      <c r="AFQ683" s="90"/>
      <c r="AFR683" s="90"/>
      <c r="AFS683" s="90"/>
      <c r="AFT683" s="90"/>
      <c r="AFU683" s="90"/>
      <c r="AFV683" s="90"/>
      <c r="AFW683" s="90"/>
      <c r="AFX683" s="90"/>
      <c r="AFY683" s="90"/>
      <c r="AFZ683" s="90"/>
      <c r="AGA683" s="90"/>
      <c r="AGB683" s="90"/>
      <c r="AGC683" s="90"/>
      <c r="AGD683" s="90"/>
      <c r="AGE683" s="90"/>
      <c r="AGF683" s="90"/>
      <c r="AGG683" s="90"/>
      <c r="AGH683" s="90"/>
      <c r="AGI683" s="90"/>
      <c r="AGJ683" s="90"/>
      <c r="AGK683" s="90"/>
      <c r="AGL683" s="90"/>
      <c r="AGM683" s="90"/>
      <c r="AGN683" s="90"/>
      <c r="AGO683" s="90"/>
      <c r="AGP683" s="90"/>
      <c r="AGQ683" s="90"/>
      <c r="AGR683" s="90"/>
      <c r="AGS683" s="90"/>
      <c r="AGT683" s="90"/>
      <c r="AGU683" s="90"/>
      <c r="AGV683" s="90"/>
      <c r="AGW683" s="90"/>
      <c r="AGX683" s="90"/>
      <c r="AGY683" s="90"/>
      <c r="AGZ683" s="90"/>
      <c r="AHA683" s="90"/>
      <c r="AHB683" s="90"/>
      <c r="AHC683" s="90"/>
      <c r="AHD683" s="90"/>
      <c r="AHE683" s="90"/>
      <c r="AHF683" s="90"/>
      <c r="AHG683" s="90"/>
      <c r="AHH683" s="90"/>
      <c r="AHI683" s="90"/>
      <c r="AHJ683" s="90"/>
      <c r="AHK683" s="90"/>
      <c r="AHL683" s="90"/>
      <c r="AHM683" s="90"/>
      <c r="AHN683" s="90"/>
      <c r="AHO683" s="90"/>
      <c r="AHP683" s="90"/>
      <c r="AHQ683" s="90"/>
      <c r="AHR683" s="90"/>
      <c r="AHS683" s="90"/>
      <c r="AHT683" s="90"/>
      <c r="AHU683" s="90"/>
      <c r="AHV683" s="90"/>
      <c r="AHW683" s="90"/>
      <c r="AHX683" s="90"/>
      <c r="AHY683" s="90"/>
      <c r="AHZ683" s="90"/>
      <c r="AIA683" s="90"/>
      <c r="AIB683" s="90"/>
      <c r="AIC683" s="90"/>
      <c r="AID683" s="90"/>
      <c r="AIE683" s="90"/>
      <c r="AIF683" s="90"/>
      <c r="AIG683" s="90"/>
      <c r="AIH683" s="90"/>
      <c r="AII683" s="90"/>
      <c r="AIJ683" s="90"/>
      <c r="AIK683" s="90"/>
      <c r="AIL683" s="90"/>
      <c r="AIM683" s="90"/>
      <c r="AIN683" s="90"/>
      <c r="AIO683" s="90"/>
      <c r="AIP683" s="90"/>
      <c r="AIQ683" s="90"/>
      <c r="AIR683" s="90"/>
      <c r="AIS683" s="90"/>
      <c r="AIT683" s="90"/>
      <c r="AIU683" s="90"/>
      <c r="AIV683" s="90"/>
      <c r="AIW683" s="90"/>
      <c r="AIX683" s="90"/>
      <c r="AIY683" s="90"/>
      <c r="AIZ683" s="90"/>
      <c r="AJA683" s="90"/>
      <c r="AJB683" s="90"/>
      <c r="AJC683" s="90"/>
      <c r="AJD683" s="90"/>
      <c r="AJE683" s="90"/>
      <c r="AJF683" s="90"/>
      <c r="AJG683" s="90"/>
      <c r="AJH683" s="90"/>
      <c r="AJI683" s="90"/>
      <c r="AJJ683" s="90"/>
      <c r="AJK683" s="90"/>
      <c r="AJL683" s="90"/>
      <c r="AJM683" s="90"/>
      <c r="AJN683" s="90"/>
      <c r="AJO683" s="90"/>
      <c r="AJP683" s="90"/>
      <c r="AJQ683" s="90"/>
      <c r="AJR683" s="90"/>
      <c r="AJS683" s="90"/>
      <c r="AJT683" s="90"/>
      <c r="AJU683" s="90"/>
      <c r="AJV683" s="90"/>
      <c r="AJW683" s="90"/>
      <c r="AJX683" s="90"/>
      <c r="AJY683" s="90"/>
      <c r="AJZ683" s="90"/>
      <c r="AKA683" s="90"/>
      <c r="AKB683" s="90"/>
      <c r="AKC683" s="90"/>
      <c r="AKD683" s="90"/>
      <c r="AKE683" s="90"/>
      <c r="AKF683" s="90"/>
      <c r="AKG683" s="90"/>
      <c r="AKH683" s="90"/>
      <c r="AKI683" s="90"/>
      <c r="AKJ683" s="90"/>
      <c r="AKK683" s="90"/>
      <c r="AKL683" s="90"/>
      <c r="AKM683" s="90"/>
      <c r="AKN683" s="90"/>
      <c r="AKO683" s="90"/>
      <c r="AKP683" s="90"/>
      <c r="AKQ683" s="90"/>
      <c r="AKR683" s="90"/>
      <c r="AKS683" s="90"/>
      <c r="AKT683" s="90"/>
      <c r="AKU683" s="90"/>
      <c r="AKV683" s="90"/>
      <c r="AKW683" s="90"/>
      <c r="AKX683" s="90"/>
      <c r="AKY683" s="90"/>
      <c r="AKZ683" s="90"/>
      <c r="ALA683" s="90"/>
      <c r="ALB683" s="90"/>
      <c r="ALC683" s="90"/>
      <c r="ALD683" s="90"/>
      <c r="ALE683" s="90"/>
      <c r="ALF683" s="90"/>
      <c r="ALG683" s="90"/>
      <c r="ALH683" s="90"/>
      <c r="ALI683" s="90"/>
      <c r="ALJ683" s="90"/>
      <c r="ALK683" s="90"/>
      <c r="ALL683" s="90"/>
      <c r="ALM683" s="90"/>
      <c r="ALN683" s="90"/>
      <c r="ALO683" s="90"/>
      <c r="ALP683" s="90"/>
      <c r="ALQ683" s="90"/>
      <c r="ALR683" s="90"/>
      <c r="ALS683" s="90"/>
      <c r="ALT683" s="90"/>
      <c r="ALU683" s="90"/>
      <c r="ALV683" s="90"/>
      <c r="ALW683" s="90"/>
      <c r="ALX683" s="90"/>
      <c r="ALY683" s="90"/>
      <c r="ALZ683" s="90"/>
      <c r="AMA683" s="90"/>
      <c r="AMB683" s="90"/>
      <c r="AMC683" s="90"/>
      <c r="AMD683" s="90"/>
      <c r="AME683" s="90"/>
      <c r="AMF683" s="90"/>
      <c r="AMG683" s="90"/>
      <c r="AMH683" s="90"/>
    </row>
    <row r="684" spans="1:1022" ht="74.099999999999994" customHeight="1" x14ac:dyDescent="0.3">
      <c r="A684" s="533">
        <v>176</v>
      </c>
      <c r="B684" s="530"/>
      <c r="C684" s="367"/>
      <c r="D684" s="367" t="s">
        <v>81</v>
      </c>
      <c r="E684" s="367" t="s">
        <v>82</v>
      </c>
      <c r="F684" s="427"/>
      <c r="G684" s="367"/>
      <c r="H684" s="368"/>
      <c r="I684" s="468"/>
      <c r="J684" s="136" t="s">
        <v>735</v>
      </c>
      <c r="K684" s="119" t="s">
        <v>2810</v>
      </c>
      <c r="L684" s="468"/>
      <c r="M684" s="425"/>
      <c r="N684" s="477"/>
      <c r="O684" s="369"/>
      <c r="P684" s="391"/>
      <c r="Q684" s="385"/>
      <c r="R684" s="393"/>
      <c r="S684" s="394"/>
      <c r="T684" s="385"/>
      <c r="U684" s="404"/>
      <c r="V684" s="136" t="s">
        <v>112</v>
      </c>
      <c r="W684" s="208" t="s">
        <v>2811</v>
      </c>
      <c r="X684" s="117" t="s">
        <v>2812</v>
      </c>
      <c r="Y684" s="117" t="s">
        <v>1524</v>
      </c>
      <c r="Z684" s="119" t="s">
        <v>95</v>
      </c>
      <c r="AA684" s="120" t="str">
        <f t="shared" si="859"/>
        <v>Probabilidad</v>
      </c>
      <c r="AB684" s="121" t="s">
        <v>727</v>
      </c>
      <c r="AC684" s="121" t="s">
        <v>728</v>
      </c>
      <c r="AD684" s="122" t="str">
        <f t="shared" si="857"/>
        <v>40%</v>
      </c>
      <c r="AE684" s="121" t="s">
        <v>954</v>
      </c>
      <c r="AF684" s="121" t="s">
        <v>730</v>
      </c>
      <c r="AG684" s="121" t="s">
        <v>731</v>
      </c>
      <c r="AH684" s="123">
        <f>IFERROR(IF(AND(AA683="Probabilidad",AA684="Probabilidad"),(AI683-(+AI683*AD684)),IF(AND(AA684="Probabilidad",AA683="Impacto"),(AI683-(+AI683*AD684)),IF(AA684="Impacto",AI683,""))),"")</f>
        <v>0.216</v>
      </c>
      <c r="AI684" s="122">
        <f t="shared" si="858"/>
        <v>0.216</v>
      </c>
      <c r="AJ684" s="387"/>
      <c r="AK684" s="388"/>
      <c r="AL684" s="124">
        <f t="shared" si="885"/>
        <v>0.6</v>
      </c>
      <c r="AM684" s="389"/>
      <c r="AN684" s="388"/>
      <c r="AO684" s="384"/>
      <c r="AP684" s="367"/>
      <c r="AQ684" s="120" t="s">
        <v>118</v>
      </c>
      <c r="AR684" s="135" t="s">
        <v>94</v>
      </c>
      <c r="AS684" s="119" t="s">
        <v>94</v>
      </c>
      <c r="AT684" s="119" t="s">
        <v>94</v>
      </c>
      <c r="AU684" s="119" t="s">
        <v>94</v>
      </c>
      <c r="AV684" s="459"/>
      <c r="AW684" s="142" t="s">
        <v>112</v>
      </c>
      <c r="AX684" s="253" t="s">
        <v>2866</v>
      </c>
      <c r="AY684" s="271" t="s">
        <v>3147</v>
      </c>
      <c r="AZ684" s="271" t="s">
        <v>3148</v>
      </c>
      <c r="BA684" s="143" t="s">
        <v>118</v>
      </c>
      <c r="BB684" s="258"/>
      <c r="BC684" s="258" t="s">
        <v>94</v>
      </c>
      <c r="BD684" s="258" t="s">
        <v>94</v>
      </c>
      <c r="BE684" s="373"/>
      <c r="BF684" s="373"/>
      <c r="BG684" s="373"/>
      <c r="BH684" s="131"/>
    </row>
    <row r="685" spans="1:1022" ht="45" customHeight="1" x14ac:dyDescent="0.3">
      <c r="A685" s="533">
        <v>176</v>
      </c>
      <c r="B685" s="530"/>
      <c r="C685" s="367"/>
      <c r="D685" s="367" t="s">
        <v>81</v>
      </c>
      <c r="E685" s="367" t="s">
        <v>82</v>
      </c>
      <c r="F685" s="427"/>
      <c r="G685" s="367"/>
      <c r="H685" s="368"/>
      <c r="I685" s="468"/>
      <c r="J685" s="136" t="s">
        <v>741</v>
      </c>
      <c r="K685" s="209" t="s">
        <v>2813</v>
      </c>
      <c r="L685" s="468"/>
      <c r="M685" s="425"/>
      <c r="N685" s="477"/>
      <c r="O685" s="369"/>
      <c r="P685" s="391"/>
      <c r="Q685" s="385"/>
      <c r="R685" s="393"/>
      <c r="S685" s="394"/>
      <c r="T685" s="385"/>
      <c r="U685" s="404"/>
      <c r="V685" s="136" t="s">
        <v>124</v>
      </c>
      <c r="W685" s="116" t="s">
        <v>2814</v>
      </c>
      <c r="X685" s="117" t="s">
        <v>2815</v>
      </c>
      <c r="Y685" s="117" t="s">
        <v>1364</v>
      </c>
      <c r="Z685" s="119" t="s">
        <v>95</v>
      </c>
      <c r="AA685" s="120" t="str">
        <f t="shared" si="859"/>
        <v>Probabilidad</v>
      </c>
      <c r="AB685" s="121" t="s">
        <v>727</v>
      </c>
      <c r="AC685" s="121" t="s">
        <v>728</v>
      </c>
      <c r="AD685" s="122" t="str">
        <f t="shared" si="857"/>
        <v>40%</v>
      </c>
      <c r="AE685" s="121" t="s">
        <v>954</v>
      </c>
      <c r="AF685" s="121" t="s">
        <v>730</v>
      </c>
      <c r="AG685" s="121" t="s">
        <v>731</v>
      </c>
      <c r="AH685" s="123">
        <f t="shared" ref="AH685:AH689" si="940">IFERROR(IF(AND(AA684="Probabilidad",AA685="Probabilidad"),(AI684-(+AI684*AD685)),IF(AND(AA685="Probabilidad",AA684="Impacto"),(AI684-(+AI684*AD685)),IF(AA685="Impacto",AI684,""))),"")</f>
        <v>0.12959999999999999</v>
      </c>
      <c r="AI685" s="122">
        <f t="shared" si="858"/>
        <v>0.12959999999999999</v>
      </c>
      <c r="AJ685" s="387"/>
      <c r="AK685" s="388"/>
      <c r="AL685" s="124">
        <f t="shared" si="885"/>
        <v>0.6</v>
      </c>
      <c r="AM685" s="389"/>
      <c r="AN685" s="388"/>
      <c r="AO685" s="384"/>
      <c r="AP685" s="367"/>
      <c r="AQ685" s="120" t="s">
        <v>128</v>
      </c>
      <c r="AR685" s="119" t="s">
        <v>2816</v>
      </c>
      <c r="AS685" s="119" t="s">
        <v>95</v>
      </c>
      <c r="AT685" s="119" t="s">
        <v>1390</v>
      </c>
      <c r="AU685" s="127" t="s">
        <v>733</v>
      </c>
      <c r="AV685" s="459"/>
      <c r="AW685" s="142" t="s">
        <v>124</v>
      </c>
      <c r="AX685" s="253" t="s">
        <v>2866</v>
      </c>
      <c r="AY685" s="271" t="s">
        <v>3149</v>
      </c>
      <c r="AZ685" s="271" t="s">
        <v>3150</v>
      </c>
      <c r="BA685" s="143" t="s">
        <v>128</v>
      </c>
      <c r="BB685" s="253" t="s">
        <v>2866</v>
      </c>
      <c r="BC685" s="271" t="s">
        <v>3238</v>
      </c>
      <c r="BD685" s="271" t="s">
        <v>3239</v>
      </c>
      <c r="BE685" s="373"/>
      <c r="BF685" s="373"/>
      <c r="BG685" s="373"/>
      <c r="BH685" s="131"/>
    </row>
    <row r="686" spans="1:1022" ht="30" customHeight="1" x14ac:dyDescent="0.3">
      <c r="A686" s="533">
        <v>176</v>
      </c>
      <c r="B686" s="530"/>
      <c r="C686" s="367"/>
      <c r="D686" s="367" t="s">
        <v>81</v>
      </c>
      <c r="E686" s="367" t="s">
        <v>82</v>
      </c>
      <c r="F686" s="427"/>
      <c r="G686" s="367"/>
      <c r="H686" s="368"/>
      <c r="I686" s="468"/>
      <c r="J686" s="136" t="s">
        <v>749</v>
      </c>
      <c r="K686" s="119" t="s">
        <v>2817</v>
      </c>
      <c r="L686" s="468"/>
      <c r="M686" s="425"/>
      <c r="N686" s="477"/>
      <c r="O686" s="369"/>
      <c r="P686" s="391"/>
      <c r="Q686" s="385"/>
      <c r="R686" s="393"/>
      <c r="S686" s="394"/>
      <c r="T686" s="385"/>
      <c r="U686" s="404"/>
      <c r="V686" s="136" t="s">
        <v>131</v>
      </c>
      <c r="W686" s="116" t="s">
        <v>2818</v>
      </c>
      <c r="X686" s="117" t="s">
        <v>2819</v>
      </c>
      <c r="Y686" s="117" t="s">
        <v>1524</v>
      </c>
      <c r="Z686" s="119" t="s">
        <v>95</v>
      </c>
      <c r="AA686" s="120" t="str">
        <f t="shared" si="859"/>
        <v>Probabilidad</v>
      </c>
      <c r="AB686" s="121" t="s">
        <v>740</v>
      </c>
      <c r="AC686" s="121" t="s">
        <v>728</v>
      </c>
      <c r="AD686" s="122" t="str">
        <f t="shared" si="857"/>
        <v>30%</v>
      </c>
      <c r="AE686" s="121" t="s">
        <v>729</v>
      </c>
      <c r="AF686" s="121" t="s">
        <v>730</v>
      </c>
      <c r="AG686" s="121" t="s">
        <v>731</v>
      </c>
      <c r="AH686" s="123">
        <f t="shared" si="940"/>
        <v>9.0719999999999995E-2</v>
      </c>
      <c r="AI686" s="122">
        <f t="shared" si="858"/>
        <v>9.0719999999999995E-2</v>
      </c>
      <c r="AJ686" s="387"/>
      <c r="AK686" s="388"/>
      <c r="AL686" s="124">
        <f t="shared" si="885"/>
        <v>0.6</v>
      </c>
      <c r="AM686" s="389"/>
      <c r="AN686" s="388"/>
      <c r="AO686" s="384"/>
      <c r="AP686" s="367"/>
      <c r="AQ686" s="120" t="s">
        <v>136</v>
      </c>
      <c r="AR686" s="119" t="s">
        <v>2820</v>
      </c>
      <c r="AS686" s="119" t="s">
        <v>95</v>
      </c>
      <c r="AT686" s="119" t="s">
        <v>1390</v>
      </c>
      <c r="AU686" s="127" t="s">
        <v>733</v>
      </c>
      <c r="AV686" s="459"/>
      <c r="AW686" s="142" t="s">
        <v>131</v>
      </c>
      <c r="AX686" s="253" t="s">
        <v>2866</v>
      </c>
      <c r="AY686" s="271" t="s">
        <v>3151</v>
      </c>
      <c r="AZ686" s="271" t="s">
        <v>3152</v>
      </c>
      <c r="BA686" s="143" t="s">
        <v>136</v>
      </c>
      <c r="BB686" s="253" t="s">
        <v>2866</v>
      </c>
      <c r="BC686" s="271" t="s">
        <v>3240</v>
      </c>
      <c r="BD686" s="271" t="s">
        <v>3241</v>
      </c>
      <c r="BE686" s="373"/>
      <c r="BF686" s="373"/>
      <c r="BG686" s="373"/>
      <c r="BH686" s="131"/>
    </row>
    <row r="687" spans="1:1022" ht="50.25" customHeight="1" x14ac:dyDescent="0.3">
      <c r="A687" s="533">
        <v>176</v>
      </c>
      <c r="B687" s="530"/>
      <c r="C687" s="367"/>
      <c r="D687" s="367" t="s">
        <v>81</v>
      </c>
      <c r="E687" s="367" t="s">
        <v>82</v>
      </c>
      <c r="F687" s="427"/>
      <c r="G687" s="367"/>
      <c r="H687" s="368"/>
      <c r="I687" s="468"/>
      <c r="J687" s="136" t="s">
        <v>756</v>
      </c>
      <c r="K687" s="119" t="s">
        <v>2821</v>
      </c>
      <c r="L687" s="468"/>
      <c r="M687" s="425"/>
      <c r="N687" s="477"/>
      <c r="O687" s="369"/>
      <c r="P687" s="391"/>
      <c r="Q687" s="385"/>
      <c r="R687" s="393"/>
      <c r="S687" s="394"/>
      <c r="T687" s="385"/>
      <c r="U687" s="404"/>
      <c r="V687" s="136" t="s">
        <v>139</v>
      </c>
      <c r="W687" s="116" t="s">
        <v>2822</v>
      </c>
      <c r="X687" s="117" t="s">
        <v>2823</v>
      </c>
      <c r="Y687" s="117" t="s">
        <v>1524</v>
      </c>
      <c r="Z687" s="119" t="s">
        <v>95</v>
      </c>
      <c r="AA687" s="120" t="str">
        <f t="shared" si="859"/>
        <v>Probabilidad</v>
      </c>
      <c r="AB687" s="121" t="s">
        <v>740</v>
      </c>
      <c r="AC687" s="121" t="s">
        <v>728</v>
      </c>
      <c r="AD687" s="122" t="str">
        <f t="shared" si="857"/>
        <v>30%</v>
      </c>
      <c r="AE687" s="121" t="s">
        <v>729</v>
      </c>
      <c r="AF687" s="121" t="s">
        <v>730</v>
      </c>
      <c r="AG687" s="121" t="s">
        <v>731</v>
      </c>
      <c r="AH687" s="123">
        <f t="shared" si="940"/>
        <v>6.3504000000000005E-2</v>
      </c>
      <c r="AI687" s="122">
        <f t="shared" si="858"/>
        <v>6.3504000000000005E-2</v>
      </c>
      <c r="AJ687" s="387"/>
      <c r="AK687" s="388"/>
      <c r="AL687" s="124">
        <f t="shared" si="885"/>
        <v>0.6</v>
      </c>
      <c r="AM687" s="389"/>
      <c r="AN687" s="388"/>
      <c r="AO687" s="384"/>
      <c r="AP687" s="367"/>
      <c r="AQ687" s="120" t="s">
        <v>145</v>
      </c>
      <c r="AR687" s="119" t="s">
        <v>2824</v>
      </c>
      <c r="AS687" s="119" t="s">
        <v>95</v>
      </c>
      <c r="AT687" s="119" t="s">
        <v>2808</v>
      </c>
      <c r="AU687" s="127" t="s">
        <v>733</v>
      </c>
      <c r="AV687" s="459"/>
      <c r="AW687" s="142" t="s">
        <v>139</v>
      </c>
      <c r="AX687" s="253" t="s">
        <v>2866</v>
      </c>
      <c r="AY687" s="271" t="s">
        <v>3153</v>
      </c>
      <c r="AZ687" s="271" t="s">
        <v>3154</v>
      </c>
      <c r="BA687" s="143" t="s">
        <v>145</v>
      </c>
      <c r="BB687" s="253" t="s">
        <v>2866</v>
      </c>
      <c r="BC687" s="271" t="s">
        <v>3242</v>
      </c>
      <c r="BD687" s="271" t="s">
        <v>3243</v>
      </c>
      <c r="BE687" s="373"/>
      <c r="BF687" s="373"/>
      <c r="BG687" s="373"/>
      <c r="BH687" s="131"/>
    </row>
    <row r="688" spans="1:1022" ht="48.75" customHeight="1" x14ac:dyDescent="0.3">
      <c r="A688" s="533">
        <v>176</v>
      </c>
      <c r="B688" s="530"/>
      <c r="C688" s="367"/>
      <c r="D688" s="367" t="s">
        <v>81</v>
      </c>
      <c r="E688" s="367" t="s">
        <v>82</v>
      </c>
      <c r="F688" s="427"/>
      <c r="G688" s="367"/>
      <c r="H688" s="368"/>
      <c r="I688" s="468"/>
      <c r="J688" s="136" t="s">
        <v>757</v>
      </c>
      <c r="K688" s="119" t="s">
        <v>2825</v>
      </c>
      <c r="L688" s="468"/>
      <c r="M688" s="425"/>
      <c r="N688" s="477"/>
      <c r="O688" s="369"/>
      <c r="P688" s="391"/>
      <c r="Q688" s="385"/>
      <c r="R688" s="393"/>
      <c r="S688" s="394"/>
      <c r="T688" s="385"/>
      <c r="U688" s="404"/>
      <c r="V688" s="136" t="s">
        <v>150</v>
      </c>
      <c r="W688" s="208" t="s">
        <v>2826</v>
      </c>
      <c r="X688" s="117" t="s">
        <v>2827</v>
      </c>
      <c r="Y688" s="117" t="s">
        <v>2828</v>
      </c>
      <c r="Z688" s="119" t="s">
        <v>95</v>
      </c>
      <c r="AA688" s="120" t="str">
        <f t="shared" si="859"/>
        <v>Probabilidad</v>
      </c>
      <c r="AB688" s="121" t="s">
        <v>727</v>
      </c>
      <c r="AC688" s="121" t="s">
        <v>728</v>
      </c>
      <c r="AD688" s="122" t="str">
        <f t="shared" ref="AD688:AD751" si="941">IF(AND(AB688="Preventivo",AC688="Automático"),"50%",IF(AND(AB688="Preventivo",AC688="Manual"),"40%",IF(AND(AB688="Detectivo",AC688="Automático"),"40%",IF(AND(AB688="Detectivo",AC688="Manual"),"30%",IF(AND(AB688="Correctivo",AC688="Automático"),"35%",IF(AND(AB688="Correctivo",AC688="Manual"),"25%",""))))))</f>
        <v>40%</v>
      </c>
      <c r="AE688" s="121" t="s">
        <v>729</v>
      </c>
      <c r="AF688" s="121" t="s">
        <v>730</v>
      </c>
      <c r="AG688" s="121" t="s">
        <v>731</v>
      </c>
      <c r="AH688" s="123">
        <f t="shared" si="940"/>
        <v>3.8102400000000002E-2</v>
      </c>
      <c r="AI688" s="122">
        <f t="shared" ref="AI688:AI751" si="942">AH688</f>
        <v>3.8102400000000002E-2</v>
      </c>
      <c r="AJ688" s="387"/>
      <c r="AK688" s="388"/>
      <c r="AL688" s="124">
        <f t="shared" si="885"/>
        <v>0.6</v>
      </c>
      <c r="AM688" s="389"/>
      <c r="AN688" s="388"/>
      <c r="AO688" s="384"/>
      <c r="AP688" s="367"/>
      <c r="AQ688" s="120" t="s">
        <v>155</v>
      </c>
      <c r="AR688" s="119" t="s">
        <v>2829</v>
      </c>
      <c r="AS688" s="119" t="s">
        <v>95</v>
      </c>
      <c r="AT688" s="119" t="s">
        <v>541</v>
      </c>
      <c r="AU688" s="127" t="s">
        <v>733</v>
      </c>
      <c r="AV688" s="459"/>
      <c r="AW688" s="142" t="s">
        <v>150</v>
      </c>
      <c r="AX688" s="253" t="s">
        <v>2866</v>
      </c>
      <c r="AY688" s="271" t="s">
        <v>3155</v>
      </c>
      <c r="AZ688" s="271" t="s">
        <v>3156</v>
      </c>
      <c r="BA688" s="143" t="s">
        <v>155</v>
      </c>
      <c r="BB688" s="253" t="s">
        <v>2866</v>
      </c>
      <c r="BC688" s="271" t="s">
        <v>3244</v>
      </c>
      <c r="BD688" s="271" t="s">
        <v>3245</v>
      </c>
      <c r="BE688" s="373"/>
      <c r="BF688" s="373"/>
      <c r="BG688" s="373"/>
      <c r="BH688" s="131"/>
    </row>
    <row r="689" spans="1:1022" ht="40.5" customHeight="1" x14ac:dyDescent="0.3">
      <c r="A689" s="533">
        <v>176</v>
      </c>
      <c r="B689" s="530"/>
      <c r="C689" s="367"/>
      <c r="D689" s="367" t="s">
        <v>81</v>
      </c>
      <c r="E689" s="367" t="s">
        <v>82</v>
      </c>
      <c r="F689" s="427"/>
      <c r="G689" s="367"/>
      <c r="H689" s="368"/>
      <c r="I689" s="468"/>
      <c r="J689" s="136" t="s">
        <v>758</v>
      </c>
      <c r="K689" s="119" t="s">
        <v>2830</v>
      </c>
      <c r="L689" s="468"/>
      <c r="M689" s="425"/>
      <c r="N689" s="477"/>
      <c r="O689" s="369"/>
      <c r="P689" s="392"/>
      <c r="Q689" s="385"/>
      <c r="R689" s="393"/>
      <c r="S689" s="394"/>
      <c r="T689" s="385"/>
      <c r="U689" s="405"/>
      <c r="V689" s="136" t="s">
        <v>161</v>
      </c>
      <c r="W689" s="116" t="s">
        <v>2831</v>
      </c>
      <c r="X689" s="117" t="s">
        <v>2832</v>
      </c>
      <c r="Y689" s="117" t="s">
        <v>1524</v>
      </c>
      <c r="Z689" s="119" t="s">
        <v>95</v>
      </c>
      <c r="AA689" s="120" t="str">
        <f t="shared" ref="AA689:AA752" si="943">IF(OR(AB689="Preventivo",AB689="Detectivo"),"Probabilidad",IF(AB689="Correctivo","Impacto",""))</f>
        <v>Probabilidad</v>
      </c>
      <c r="AB689" s="121" t="s">
        <v>727</v>
      </c>
      <c r="AC689" s="121" t="s">
        <v>728</v>
      </c>
      <c r="AD689" s="122" t="str">
        <f t="shared" si="941"/>
        <v>40%</v>
      </c>
      <c r="AE689" s="121" t="s">
        <v>729</v>
      </c>
      <c r="AF689" s="121" t="s">
        <v>730</v>
      </c>
      <c r="AG689" s="121" t="s">
        <v>731</v>
      </c>
      <c r="AH689" s="123">
        <f t="shared" si="940"/>
        <v>2.286144E-2</v>
      </c>
      <c r="AI689" s="122">
        <f t="shared" si="942"/>
        <v>2.286144E-2</v>
      </c>
      <c r="AJ689" s="387"/>
      <c r="AK689" s="388"/>
      <c r="AL689" s="124">
        <f t="shared" si="885"/>
        <v>0.6</v>
      </c>
      <c r="AM689" s="389"/>
      <c r="AN689" s="388"/>
      <c r="AO689" s="384"/>
      <c r="AP689" s="367"/>
      <c r="AQ689" s="120" t="s">
        <v>162</v>
      </c>
      <c r="AR689" s="119" t="s">
        <v>94</v>
      </c>
      <c r="AS689" s="119" t="s">
        <v>94</v>
      </c>
      <c r="AT689" s="119" t="s">
        <v>94</v>
      </c>
      <c r="AU689" s="119" t="s">
        <v>94</v>
      </c>
      <c r="AV689" s="460"/>
      <c r="AW689" s="142" t="s">
        <v>161</v>
      </c>
      <c r="AX689" s="253" t="s">
        <v>2866</v>
      </c>
      <c r="AY689" s="271" t="s">
        <v>3157</v>
      </c>
      <c r="AZ689" s="271" t="s">
        <v>3158</v>
      </c>
      <c r="BA689" s="143" t="s">
        <v>162</v>
      </c>
      <c r="BB689" s="258"/>
      <c r="BC689" s="258" t="s">
        <v>94</v>
      </c>
      <c r="BD689" s="258" t="s">
        <v>94</v>
      </c>
      <c r="BE689" s="373"/>
      <c r="BF689" s="373"/>
      <c r="BG689" s="373"/>
      <c r="BH689" s="131"/>
    </row>
    <row r="690" spans="1:1022" s="144" customFormat="1" ht="81.75" customHeight="1" x14ac:dyDescent="0.25">
      <c r="A690" s="533">
        <v>189</v>
      </c>
      <c r="B690" s="530" t="s">
        <v>712</v>
      </c>
      <c r="C690" s="367" t="s">
        <v>713</v>
      </c>
      <c r="D690" s="530" t="s">
        <v>185</v>
      </c>
      <c r="E690" s="530" t="s">
        <v>186</v>
      </c>
      <c r="F690" s="427" t="s">
        <v>1190</v>
      </c>
      <c r="G690" s="424" t="s">
        <v>2833</v>
      </c>
      <c r="H690" s="368" t="str">
        <f>IF(B690="Seguridad_Información","Posibilidad de "&amp;C690&amp;"con "&amp;M690&amp;" "&amp;"por"&amp;" "&amp;I690&amp;" "&amp;"debido a"&amp;" "&amp;L690,"Posibilidad de"&amp;" "&amp;M690&amp;" "&amp;"por"&amp;" "&amp;I690&amp;" debido a"&amp;" "&amp;L690)</f>
        <v>Posibilidad de Afectación Económica por el incremento del valor que se debe pagar por concepto de sentencias ejecutoriadas, conciliaciones o laudos arbitrales debido a demoras en su liquidación y pago</v>
      </c>
      <c r="I690" s="425" t="s">
        <v>2834</v>
      </c>
      <c r="J690" s="136" t="s">
        <v>717</v>
      </c>
      <c r="K690" s="137" t="s">
        <v>2835</v>
      </c>
      <c r="L690" s="425" t="s">
        <v>2836</v>
      </c>
      <c r="M690" s="425" t="s">
        <v>720</v>
      </c>
      <c r="N690" s="426" t="s">
        <v>2837</v>
      </c>
      <c r="O690" s="369" t="s">
        <v>1080</v>
      </c>
      <c r="P690" s="390" t="str">
        <f>IF(OR($O690=[3]Tabla_Probabilidad!$D$30,$O690=[3]Tabla_Probabilidad!$D$32,$O690=[3]Tabla_Probabilidad!$J$32),"Muy Baja",IF(OR($O690=[3]Tabla_Probabilidad!$E$30,$O690=[3]Tabla_Probabilidad!$E$32,$O690=[3]Tabla_Probabilidad!$K$32),"Baja",IF(OR($O690=[3]Tabla_Probabilidad!$F$30,$O690=[3]Tabla_Probabilidad!$F$32,$O690=[3]Tabla_Probabilidad!$L$32),"Media",IF(OR($O690=[3]Tabla_Probabilidad!$G$30,$O690=[3]Tabla_Probabilidad!$G$32,$O690=[3]Tabla_Probabilidad!$M$32),"Alta",IF(OR($O690=[3]Tabla_Probabilidad!$H$30,$O690=[3]Tabla_Probabilidad!$H$32,$O690=[3]Tabla_Probabilidad!$N$32),"Muy Alta","")))))</f>
        <v>Baja</v>
      </c>
      <c r="Q690" s="385">
        <f t="shared" ref="Q690" si="944">IF(P690="","",IF(P690="Muy Baja",0.2,IF(P690="Baja",0.4,IF(P690="Media",0.6,IF(P690="Alta",0.8,IF(P690="Muy Alta",1,))))))</f>
        <v>0.4</v>
      </c>
      <c r="R690" s="393" t="s">
        <v>787</v>
      </c>
      <c r="S690" s="394" t="str">
        <f>IF(OR($R690=[3]Tabla_Impacto!$D$24,$R690=[3]Tabla_Impacto!$D$27,$R690=[3]Tabla_Impacto!$J$24,$R690=[3]Tabla_Impacto!$P$26,$R690=[3]Tabla_Impacto!$V$26,$R690=[3]Tabla_Impacto!$AB$26),"Leve",IF(OR($R690=[3]Tabla_Impacto!$E$24,$R690=[3]Tabla_Impacto!$E$27,$R690=[3]Tabla_Impacto!$K$24,$R690=[3]Tabla_Impacto!$Q$26,$R690=[3]Tabla_Impacto!$W$26,$R690=[3]Tabla_Impacto!$AC$26),"Menor",IF(OR($R690=[3]Tabla_Impacto!$F$24,$R690=[3]Tabla_Impacto!$F$27,$R690=[3]Tabla_Impacto!$L$24,$R690=[3]Tabla_Impacto!$R$26,$R690=[3]Tabla_Impacto!$X$26,$R690=[3]Tabla_Impacto!$AD$26),"Moderado",IF(OR($R690=[3]Tabla_Impacto!$G$24,$R690=[3]Tabla_Impacto!$G$27,$R690=[3]Tabla_Impacto!$M$24,$R690=[3]Tabla_Impacto!$S$26,$R690=[3]Tabla_Impacto!$Y$26,$R690=[3]Tabla_Impacto!$AE$26),"Mayor",IF(OR($R690=[3]Tabla_Impacto!$H$24,$R690=[3]Tabla_Impacto!$H$27,$R690=[3]Tabla_Impacto!$N$24,$R690=[3]Tabla_Impacto!$T$26,$R690=[3]Tabla_Impacto!$Z$26,$R690=[3]Tabla_Impacto!$AF$26),"Catastrófico","")))))</f>
        <v>Catastrófico</v>
      </c>
      <c r="T690" s="385">
        <f t="shared" ref="T690" si="945">IF(S690="","",IF(S690="Leve",0.2,IF(S690="Menor",0.4,IF(S690="Moderado",0.6,IF(S690="Mayor",0.8,IF(S690="Catastrófico",1,))))))</f>
        <v>1</v>
      </c>
      <c r="U690" s="386" t="str">
        <f t="shared" ref="U690" si="946">IF(OR(AND(P690="Muy Baja",S690="Leve"),AND(P690="Muy Baja",S690="Menor"),AND(P690="Baja",S690="Leve")),"Bajo",IF(OR(AND(P690="Muy baja",S690="Moderado"),AND(P690="Baja",S690="Menor"),AND(P690="Baja",S690="Moderado"),AND(P690="Media",S690="Leve"),AND(P690="Media",S690="Menor"),AND(P690="Media",S690="Moderado"),AND(P690="Alta",S690="Leve"),AND(P690="Alta",S690="Menor")),"Moderado",IF(OR(AND(P690="Muy Baja",S690="Mayor"),AND(P690="Baja",S690="Mayor"),AND(P690="Media",S690="Mayor"),AND(P690="Alta",S690="Moderado"),AND(P690="Alta",S690="Mayor"),AND(P690="Muy Alta",S690="Leve"),AND(P690="Muy Alta",S690="Menor"),AND(P690="Muy Alta",S690="Moderado"),AND(P690="Muy Alta",S690="Mayor")),"Alto",IF(OR(AND(P690="Muy Baja",S690="Catastrófico"),AND(P690="Baja",S690="Catastrófico"),AND(P690="Media",S690="Catastrófico"),AND(P690="Alta",S690="Catastrófico"),AND(P690="Muy Alta",S690="Catastrófico")),"Extremo",""))))</f>
        <v>Extremo</v>
      </c>
      <c r="V690" s="136" t="s">
        <v>91</v>
      </c>
      <c r="W690" s="116" t="s">
        <v>2838</v>
      </c>
      <c r="X690" s="117" t="s">
        <v>2839</v>
      </c>
      <c r="Y690" s="118" t="s">
        <v>2840</v>
      </c>
      <c r="Z690" s="135" t="s">
        <v>195</v>
      </c>
      <c r="AA690" s="120" t="str">
        <f t="shared" si="943"/>
        <v>Probabilidad</v>
      </c>
      <c r="AB690" s="121" t="s">
        <v>727</v>
      </c>
      <c r="AC690" s="121" t="s">
        <v>728</v>
      </c>
      <c r="AD690" s="122" t="str">
        <f t="shared" si="941"/>
        <v>40%</v>
      </c>
      <c r="AE690" s="121" t="s">
        <v>729</v>
      </c>
      <c r="AF690" s="121" t="s">
        <v>730</v>
      </c>
      <c r="AG690" s="121" t="s">
        <v>731</v>
      </c>
      <c r="AH690" s="123">
        <f>IFERROR(IF(AA690="Probabilidad",(Q690-(+Q690*AD690)),IF(AA690="Impacto",Q690,"")),"")</f>
        <v>0.24</v>
      </c>
      <c r="AI690" s="122">
        <f t="shared" si="942"/>
        <v>0.24</v>
      </c>
      <c r="AJ690" s="387" t="str">
        <f t="shared" ref="AJ690" si="947">IFERROR(IF(AK690="","",IF(AK690&lt;=0.2,"Muy Baja",IF(AK690&lt;=0.4,"Baja",IF(AK690&lt;=0.6,"Media",IF(AK690&lt;=0.8,"Alta","Muy Alta"))))),"")</f>
        <v>Muy Baja</v>
      </c>
      <c r="AK690" s="388">
        <f t="shared" ref="AK690" si="948">IFERROR(LOOKUP(MAX(AI690:AI696)+1,(AI690:AI696)),"")</f>
        <v>1.8662399999999996E-2</v>
      </c>
      <c r="AL690" s="124">
        <f>IFERROR(IF(AA690="Impacto",(T690-(+T690*AD690)),IF(AA690="Probabilidad",T690,"")),"")</f>
        <v>1</v>
      </c>
      <c r="AM690" s="389" t="str">
        <f t="shared" ref="AM690" si="949">IFERROR(IF(AN690="","",IF(AN690&lt;=0.2,"Leve",IF(AN690&lt;=0.4,"Menor",IF(AN690&lt;=0.6,"Moderado",IF(AN690&lt;=0.8,"Mayor","Catastrófico"))))),"")</f>
        <v>Mayor</v>
      </c>
      <c r="AN690" s="388">
        <f t="shared" ref="AN690" si="950">IFERROR(LOOKUP(MAX(AL690:AL696)+1,(AL690:AL696)),"")</f>
        <v>0.75</v>
      </c>
      <c r="AO690" s="384" t="str">
        <f t="shared" ref="AO690" si="951">IFERROR(IF(OR(AND(AJ690="Muy Baja",AM690="Leve"),AND(AJ690="Muy Baja",AM690="Menor"),AND(AJ690="Baja",AM690="Leve")),"Bajo",IF(OR(AND(AJ690="Muy baja",AM690="Moderado"),AND(AJ690="Baja",AM690="Menor"),AND(AJ690="Baja",AM690="Moderado"),AND(AJ690="Media",AM690="Leve"),AND(AJ690="Media",AM690="Menor"),AND(AJ690="Media",AM690="Moderado"),AND(AJ690="Alta",AM690="Leve"),AND(AJ690="Alta",AM690="Menor")),"Moderado",IF(OR(AND(AJ690="Muy Baja",AM690="Mayor"),AND(AJ690="Baja",AM690="Mayor"),AND(AJ690="Media",AM690="Mayor"),AND(AJ690="Alta",AM690="Moderado"),AND(AJ690="Alta",AM690="Mayor"),AND(AJ690="Muy Alta",AM690="Leve"),AND(AJ690="Muy Alta",AM690="Menor"),AND(AJ690="Muy Alta",AM690="Moderado"),AND(AJ690="Muy Alta",AM690="Mayor")),"Alto",IF(OR(AND(AJ690="Muy Baja",AM690="Catastrófico"),AND(AJ690="Baja",AM690="Catastrófico"),AND(AJ690="Media",AM690="Catastrófico"),AND(AJ690="Alta",AM690="Catastrófico"),AND(AJ690="Muy Alta",AM690="Catastrófico")),"Extremo","")))),"")</f>
        <v>Alto</v>
      </c>
      <c r="AP690" s="367" t="s">
        <v>104</v>
      </c>
      <c r="AQ690" s="120" t="s">
        <v>105</v>
      </c>
      <c r="AR690" s="119" t="s">
        <v>94</v>
      </c>
      <c r="AS690" s="119" t="s">
        <v>94</v>
      </c>
      <c r="AT690" s="119" t="s">
        <v>94</v>
      </c>
      <c r="AU690" s="119" t="s">
        <v>94</v>
      </c>
      <c r="AV690" s="370" t="s">
        <v>2841</v>
      </c>
      <c r="AW690" s="142" t="s">
        <v>91</v>
      </c>
      <c r="AX690" s="128"/>
      <c r="AY690" s="129" t="s">
        <v>2869</v>
      </c>
      <c r="AZ690" s="130"/>
      <c r="BA690" s="143" t="s">
        <v>105</v>
      </c>
      <c r="BB690" s="128"/>
      <c r="BC690" s="128"/>
      <c r="BD690" s="128"/>
      <c r="BE690" s="373" t="s">
        <v>2891</v>
      </c>
      <c r="BF690" s="374" t="s">
        <v>94</v>
      </c>
      <c r="BG690" s="374" t="s">
        <v>94</v>
      </c>
      <c r="BH690" s="131"/>
      <c r="BI690" s="90"/>
      <c r="BJ690" s="90"/>
      <c r="BK690" s="90"/>
      <c r="BL690" s="90"/>
      <c r="BM690" s="90"/>
      <c r="BN690" s="90"/>
      <c r="BO690" s="90"/>
      <c r="BP690" s="90"/>
      <c r="BQ690" s="90"/>
      <c r="BR690" s="90"/>
      <c r="BS690" s="90"/>
      <c r="BT690" s="90"/>
      <c r="BU690" s="90"/>
      <c r="BV690" s="90"/>
      <c r="BW690" s="90"/>
      <c r="BX690" s="90"/>
      <c r="BY690" s="90"/>
      <c r="BZ690" s="90"/>
      <c r="CA690" s="90"/>
      <c r="CB690" s="90"/>
      <c r="CC690" s="90"/>
      <c r="CD690" s="90"/>
      <c r="CE690" s="90"/>
      <c r="CF690" s="90"/>
      <c r="CG690" s="90"/>
      <c r="CH690" s="90"/>
      <c r="CI690" s="90"/>
      <c r="CJ690" s="90"/>
      <c r="CK690" s="90"/>
      <c r="CL690" s="90"/>
      <c r="CM690" s="90"/>
      <c r="CN690" s="90"/>
      <c r="CO690" s="90"/>
      <c r="CP690" s="90"/>
      <c r="CQ690" s="90"/>
      <c r="CR690" s="90"/>
      <c r="CS690" s="90"/>
      <c r="CT690" s="90"/>
      <c r="CU690" s="90"/>
      <c r="CV690" s="90"/>
      <c r="CW690" s="90"/>
      <c r="CX690" s="90"/>
      <c r="CY690" s="90"/>
      <c r="CZ690" s="90"/>
      <c r="DA690" s="90"/>
      <c r="DB690" s="90"/>
      <c r="DC690" s="90"/>
      <c r="DD690" s="90"/>
      <c r="DE690" s="90"/>
      <c r="DF690" s="90"/>
      <c r="DG690" s="90"/>
      <c r="DH690" s="90"/>
      <c r="DI690" s="90"/>
      <c r="DJ690" s="90"/>
      <c r="DK690" s="90"/>
      <c r="DL690" s="90"/>
      <c r="DM690" s="90"/>
      <c r="DN690" s="90"/>
      <c r="DO690" s="90"/>
      <c r="DP690" s="90"/>
      <c r="DQ690" s="90"/>
      <c r="DR690" s="90"/>
      <c r="DS690" s="90"/>
      <c r="DT690" s="90"/>
      <c r="DU690" s="90"/>
      <c r="DV690" s="90"/>
      <c r="DW690" s="90"/>
      <c r="DX690" s="90"/>
      <c r="DY690" s="90"/>
      <c r="DZ690" s="90"/>
      <c r="EA690" s="90"/>
      <c r="EB690" s="90"/>
      <c r="EC690" s="90"/>
      <c r="ED690" s="90"/>
      <c r="EE690" s="90"/>
      <c r="EF690" s="90"/>
      <c r="EG690" s="90"/>
      <c r="EH690" s="90"/>
      <c r="EI690" s="90"/>
      <c r="EJ690" s="90"/>
      <c r="EK690" s="90"/>
      <c r="EL690" s="90"/>
      <c r="EM690" s="90"/>
      <c r="EN690" s="90"/>
      <c r="EO690" s="90"/>
      <c r="EP690" s="90"/>
      <c r="EQ690" s="90"/>
      <c r="ER690" s="90"/>
      <c r="ES690" s="90"/>
      <c r="ET690" s="90"/>
      <c r="EU690" s="90"/>
      <c r="EV690" s="90"/>
      <c r="EW690" s="90"/>
      <c r="EX690" s="90"/>
      <c r="EY690" s="90"/>
      <c r="EZ690" s="90"/>
      <c r="FA690" s="90"/>
      <c r="FB690" s="90"/>
      <c r="FC690" s="90"/>
      <c r="FD690" s="90"/>
      <c r="FE690" s="90"/>
      <c r="FF690" s="90"/>
      <c r="FG690" s="90"/>
      <c r="FH690" s="90"/>
      <c r="FI690" s="90"/>
      <c r="FJ690" s="90"/>
      <c r="FK690" s="90"/>
      <c r="FL690" s="90"/>
      <c r="FM690" s="90"/>
      <c r="FN690" s="90"/>
      <c r="FO690" s="90"/>
      <c r="FP690" s="90"/>
      <c r="FQ690" s="90"/>
      <c r="FR690" s="90"/>
      <c r="FS690" s="90"/>
      <c r="FT690" s="90"/>
      <c r="FU690" s="90"/>
      <c r="FV690" s="90"/>
      <c r="FW690" s="90"/>
      <c r="FX690" s="90"/>
      <c r="FY690" s="90"/>
      <c r="FZ690" s="90"/>
      <c r="GA690" s="90"/>
      <c r="GB690" s="90"/>
      <c r="GC690" s="90"/>
      <c r="GD690" s="90"/>
      <c r="GE690" s="90"/>
      <c r="GF690" s="90"/>
      <c r="GG690" s="90"/>
      <c r="GH690" s="90"/>
      <c r="GI690" s="90"/>
      <c r="GJ690" s="90"/>
      <c r="GK690" s="90"/>
      <c r="GL690" s="90"/>
      <c r="GM690" s="90"/>
      <c r="GN690" s="90"/>
      <c r="GO690" s="90"/>
      <c r="GP690" s="90"/>
      <c r="GQ690" s="90"/>
      <c r="GR690" s="90"/>
      <c r="GS690" s="90"/>
      <c r="GT690" s="90"/>
      <c r="GU690" s="90"/>
      <c r="GV690" s="90"/>
      <c r="GW690" s="90"/>
      <c r="GX690" s="90"/>
      <c r="GY690" s="90"/>
      <c r="GZ690" s="90"/>
      <c r="HA690" s="90"/>
      <c r="HB690" s="90"/>
      <c r="HC690" s="90"/>
      <c r="HD690" s="90"/>
      <c r="HE690" s="90"/>
      <c r="HF690" s="90"/>
      <c r="HG690" s="90"/>
      <c r="HH690" s="90"/>
      <c r="HI690" s="90"/>
      <c r="HJ690" s="90"/>
      <c r="HK690" s="90"/>
      <c r="HL690" s="90"/>
      <c r="HM690" s="90"/>
      <c r="HN690" s="90"/>
      <c r="HO690" s="90"/>
      <c r="HP690" s="90"/>
      <c r="HQ690" s="90"/>
      <c r="HR690" s="90"/>
      <c r="HS690" s="90"/>
      <c r="HT690" s="90"/>
      <c r="HU690" s="90"/>
      <c r="HV690" s="90"/>
      <c r="HW690" s="90"/>
      <c r="HX690" s="90"/>
      <c r="HY690" s="90"/>
      <c r="HZ690" s="90"/>
      <c r="IA690" s="90"/>
      <c r="IB690" s="90"/>
      <c r="IC690" s="90"/>
      <c r="ID690" s="90"/>
      <c r="IE690" s="90"/>
      <c r="IF690" s="90"/>
      <c r="IG690" s="90"/>
      <c r="IH690" s="90"/>
      <c r="II690" s="90"/>
      <c r="IJ690" s="90"/>
      <c r="IK690" s="90"/>
      <c r="IL690" s="90"/>
      <c r="IM690" s="90"/>
      <c r="IN690" s="90"/>
      <c r="IO690" s="90"/>
      <c r="IP690" s="90"/>
      <c r="IQ690" s="90"/>
      <c r="IR690" s="90"/>
      <c r="IS690" s="90"/>
      <c r="IT690" s="90"/>
      <c r="IU690" s="90"/>
      <c r="IV690" s="90"/>
      <c r="IW690" s="90"/>
      <c r="IX690" s="90"/>
      <c r="IY690" s="90"/>
      <c r="IZ690" s="90"/>
      <c r="JA690" s="90"/>
      <c r="JB690" s="90"/>
      <c r="JC690" s="90"/>
      <c r="JD690" s="90"/>
      <c r="JE690" s="90"/>
      <c r="JF690" s="90"/>
      <c r="JG690" s="90"/>
      <c r="JH690" s="90"/>
      <c r="JI690" s="90"/>
      <c r="JJ690" s="90"/>
      <c r="JK690" s="90"/>
      <c r="JL690" s="90"/>
      <c r="JM690" s="90"/>
      <c r="JN690" s="90"/>
      <c r="JO690" s="90"/>
      <c r="JP690" s="90"/>
      <c r="JQ690" s="90"/>
      <c r="JR690" s="90"/>
      <c r="JS690" s="90"/>
      <c r="JT690" s="90"/>
      <c r="JU690" s="90"/>
      <c r="JV690" s="90"/>
      <c r="JW690" s="90"/>
      <c r="JX690" s="90"/>
      <c r="JY690" s="90"/>
      <c r="JZ690" s="90"/>
      <c r="KA690" s="90"/>
      <c r="KB690" s="90"/>
      <c r="KC690" s="90"/>
      <c r="KD690" s="90"/>
      <c r="KE690" s="90"/>
      <c r="KF690" s="90"/>
      <c r="KG690" s="90"/>
      <c r="KH690" s="90"/>
      <c r="KI690" s="90"/>
      <c r="KJ690" s="90"/>
      <c r="KK690" s="90"/>
      <c r="KL690" s="90"/>
      <c r="KM690" s="90"/>
      <c r="KN690" s="90"/>
      <c r="KO690" s="90"/>
      <c r="KP690" s="90"/>
      <c r="KQ690" s="90"/>
      <c r="KR690" s="90"/>
      <c r="KS690" s="90"/>
      <c r="KT690" s="90"/>
      <c r="KU690" s="90"/>
      <c r="KV690" s="90"/>
      <c r="KW690" s="90"/>
      <c r="KX690" s="90"/>
      <c r="KY690" s="90"/>
      <c r="KZ690" s="90"/>
      <c r="LA690" s="90"/>
      <c r="LB690" s="90"/>
      <c r="LC690" s="90"/>
      <c r="LD690" s="90"/>
      <c r="LE690" s="90"/>
      <c r="LF690" s="90"/>
      <c r="LG690" s="90"/>
      <c r="LH690" s="90"/>
      <c r="LI690" s="90"/>
      <c r="LJ690" s="90"/>
      <c r="LK690" s="90"/>
      <c r="LL690" s="90"/>
      <c r="LM690" s="90"/>
      <c r="LN690" s="90"/>
      <c r="LO690" s="90"/>
      <c r="LP690" s="90"/>
      <c r="LQ690" s="90"/>
      <c r="LR690" s="90"/>
      <c r="LS690" s="90"/>
      <c r="LT690" s="90"/>
      <c r="LU690" s="90"/>
      <c r="LV690" s="90"/>
      <c r="LW690" s="90"/>
      <c r="LX690" s="90"/>
      <c r="LY690" s="90"/>
      <c r="LZ690" s="90"/>
      <c r="MA690" s="90"/>
      <c r="MB690" s="90"/>
      <c r="MC690" s="90"/>
      <c r="MD690" s="90"/>
      <c r="ME690" s="90"/>
      <c r="MF690" s="90"/>
      <c r="MG690" s="90"/>
      <c r="MH690" s="90"/>
      <c r="MI690" s="90"/>
      <c r="MJ690" s="90"/>
      <c r="MK690" s="90"/>
      <c r="ML690" s="90"/>
      <c r="MM690" s="90"/>
      <c r="MN690" s="90"/>
      <c r="MO690" s="90"/>
      <c r="MP690" s="90"/>
      <c r="MQ690" s="90"/>
      <c r="MR690" s="90"/>
      <c r="MS690" s="90"/>
      <c r="MT690" s="90"/>
      <c r="MU690" s="90"/>
      <c r="MV690" s="90"/>
      <c r="MW690" s="90"/>
      <c r="MX690" s="90"/>
      <c r="MY690" s="90"/>
      <c r="MZ690" s="90"/>
      <c r="NA690" s="90"/>
      <c r="NB690" s="90"/>
      <c r="NC690" s="90"/>
      <c r="ND690" s="90"/>
      <c r="NE690" s="90"/>
      <c r="NF690" s="90"/>
      <c r="NG690" s="90"/>
      <c r="NH690" s="90"/>
      <c r="NI690" s="90"/>
      <c r="NJ690" s="90"/>
      <c r="NK690" s="90"/>
      <c r="NL690" s="90"/>
      <c r="NM690" s="90"/>
      <c r="NN690" s="90"/>
      <c r="NO690" s="90"/>
      <c r="NP690" s="90"/>
      <c r="NQ690" s="90"/>
      <c r="NR690" s="90"/>
      <c r="NS690" s="90"/>
      <c r="NT690" s="90"/>
      <c r="NU690" s="90"/>
      <c r="NV690" s="90"/>
      <c r="NW690" s="90"/>
      <c r="NX690" s="90"/>
      <c r="NY690" s="90"/>
      <c r="NZ690" s="90"/>
      <c r="OA690" s="90"/>
      <c r="OB690" s="90"/>
      <c r="OC690" s="90"/>
      <c r="OD690" s="90"/>
      <c r="OE690" s="90"/>
      <c r="OF690" s="90"/>
      <c r="OG690" s="90"/>
      <c r="OH690" s="90"/>
      <c r="OI690" s="90"/>
      <c r="OJ690" s="90"/>
      <c r="OK690" s="90"/>
      <c r="OL690" s="90"/>
      <c r="OM690" s="90"/>
      <c r="ON690" s="90"/>
      <c r="OO690" s="90"/>
      <c r="OP690" s="90"/>
      <c r="OQ690" s="90"/>
      <c r="OR690" s="90"/>
      <c r="OS690" s="90"/>
      <c r="OT690" s="90"/>
      <c r="OU690" s="90"/>
      <c r="OV690" s="90"/>
      <c r="OW690" s="90"/>
      <c r="OX690" s="90"/>
      <c r="OY690" s="90"/>
      <c r="OZ690" s="90"/>
      <c r="PA690" s="90"/>
      <c r="PB690" s="90"/>
      <c r="PC690" s="90"/>
      <c r="PD690" s="90"/>
      <c r="PE690" s="90"/>
      <c r="PF690" s="90"/>
      <c r="PG690" s="90"/>
      <c r="PH690" s="90"/>
      <c r="PI690" s="90"/>
      <c r="PJ690" s="90"/>
      <c r="PK690" s="90"/>
      <c r="PL690" s="90"/>
      <c r="PM690" s="90"/>
      <c r="PN690" s="90"/>
      <c r="PO690" s="90"/>
      <c r="PP690" s="90"/>
      <c r="PQ690" s="90"/>
      <c r="PR690" s="90"/>
      <c r="PS690" s="90"/>
      <c r="PT690" s="90"/>
      <c r="PU690" s="90"/>
      <c r="PV690" s="90"/>
      <c r="PW690" s="90"/>
      <c r="PX690" s="90"/>
      <c r="PY690" s="90"/>
      <c r="PZ690" s="90"/>
      <c r="QA690" s="90"/>
      <c r="QB690" s="90"/>
      <c r="QC690" s="90"/>
      <c r="QD690" s="90"/>
      <c r="QE690" s="90"/>
      <c r="QF690" s="90"/>
      <c r="QG690" s="90"/>
      <c r="QH690" s="90"/>
      <c r="QI690" s="90"/>
      <c r="QJ690" s="90"/>
      <c r="QK690" s="90"/>
      <c r="QL690" s="90"/>
      <c r="QM690" s="90"/>
      <c r="QN690" s="90"/>
      <c r="QO690" s="90"/>
      <c r="QP690" s="90"/>
      <c r="QQ690" s="90"/>
      <c r="QR690" s="90"/>
      <c r="QS690" s="90"/>
      <c r="QT690" s="90"/>
      <c r="QU690" s="90"/>
      <c r="QV690" s="90"/>
      <c r="QW690" s="90"/>
      <c r="QX690" s="90"/>
      <c r="QY690" s="90"/>
      <c r="QZ690" s="90"/>
      <c r="RA690" s="90"/>
      <c r="RB690" s="90"/>
      <c r="RC690" s="90"/>
      <c r="RD690" s="90"/>
      <c r="RE690" s="90"/>
      <c r="RF690" s="90"/>
      <c r="RG690" s="90"/>
      <c r="RH690" s="90"/>
      <c r="RI690" s="90"/>
      <c r="RJ690" s="90"/>
      <c r="RK690" s="90"/>
      <c r="RL690" s="90"/>
      <c r="RM690" s="90"/>
      <c r="RN690" s="90"/>
      <c r="RO690" s="90"/>
      <c r="RP690" s="90"/>
      <c r="RQ690" s="90"/>
      <c r="RR690" s="90"/>
      <c r="RS690" s="90"/>
      <c r="RT690" s="90"/>
      <c r="RU690" s="90"/>
      <c r="RV690" s="90"/>
      <c r="RW690" s="90"/>
      <c r="RX690" s="90"/>
      <c r="RY690" s="90"/>
      <c r="RZ690" s="90"/>
      <c r="SA690" s="90"/>
      <c r="SB690" s="90"/>
      <c r="SC690" s="90"/>
      <c r="SD690" s="90"/>
      <c r="SE690" s="90"/>
      <c r="SF690" s="90"/>
      <c r="SG690" s="90"/>
      <c r="SH690" s="90"/>
      <c r="SI690" s="90"/>
      <c r="SJ690" s="90"/>
      <c r="SK690" s="90"/>
      <c r="SL690" s="90"/>
      <c r="SM690" s="90"/>
      <c r="SN690" s="90"/>
      <c r="SO690" s="90"/>
      <c r="SP690" s="90"/>
      <c r="SQ690" s="90"/>
      <c r="SR690" s="90"/>
      <c r="SS690" s="90"/>
      <c r="ST690" s="90"/>
      <c r="SU690" s="90"/>
      <c r="SV690" s="90"/>
      <c r="SW690" s="90"/>
      <c r="SX690" s="90"/>
      <c r="SY690" s="90"/>
      <c r="SZ690" s="90"/>
      <c r="TA690" s="90"/>
      <c r="TB690" s="90"/>
      <c r="TC690" s="90"/>
      <c r="TD690" s="90"/>
      <c r="TE690" s="90"/>
      <c r="TF690" s="90"/>
      <c r="TG690" s="90"/>
      <c r="TH690" s="90"/>
      <c r="TI690" s="90"/>
      <c r="TJ690" s="90"/>
      <c r="TK690" s="90"/>
      <c r="TL690" s="90"/>
      <c r="TM690" s="90"/>
      <c r="TN690" s="90"/>
      <c r="TO690" s="90"/>
      <c r="TP690" s="90"/>
      <c r="TQ690" s="90"/>
      <c r="TR690" s="90"/>
      <c r="TS690" s="90"/>
      <c r="TT690" s="90"/>
      <c r="TU690" s="90"/>
      <c r="TV690" s="90"/>
      <c r="TW690" s="90"/>
      <c r="TX690" s="90"/>
      <c r="TY690" s="90"/>
      <c r="TZ690" s="90"/>
      <c r="UA690" s="90"/>
      <c r="UB690" s="90"/>
      <c r="UC690" s="90"/>
      <c r="UD690" s="90"/>
      <c r="UE690" s="90"/>
      <c r="UF690" s="90"/>
      <c r="UG690" s="90"/>
      <c r="UH690" s="90"/>
      <c r="UI690" s="90"/>
      <c r="UJ690" s="90"/>
      <c r="UK690" s="90"/>
      <c r="UL690" s="90"/>
      <c r="UM690" s="90"/>
      <c r="UN690" s="90"/>
      <c r="UO690" s="90"/>
      <c r="UP690" s="90"/>
      <c r="UQ690" s="90"/>
      <c r="UR690" s="90"/>
      <c r="US690" s="90"/>
      <c r="UT690" s="90"/>
      <c r="UU690" s="90"/>
      <c r="UV690" s="90"/>
      <c r="UW690" s="90"/>
      <c r="UX690" s="90"/>
      <c r="UY690" s="90"/>
      <c r="UZ690" s="90"/>
      <c r="VA690" s="90"/>
      <c r="VB690" s="90"/>
      <c r="VC690" s="90"/>
      <c r="VD690" s="90"/>
      <c r="VE690" s="90"/>
      <c r="VF690" s="90"/>
      <c r="VG690" s="90"/>
      <c r="VH690" s="90"/>
      <c r="VI690" s="90"/>
      <c r="VJ690" s="90"/>
      <c r="VK690" s="90"/>
      <c r="VL690" s="90"/>
      <c r="VM690" s="90"/>
      <c r="VN690" s="90"/>
      <c r="VO690" s="90"/>
      <c r="VP690" s="90"/>
      <c r="VQ690" s="90"/>
      <c r="VR690" s="90"/>
      <c r="VS690" s="90"/>
      <c r="VT690" s="90"/>
      <c r="VU690" s="90"/>
      <c r="VV690" s="90"/>
      <c r="VW690" s="90"/>
      <c r="VX690" s="90"/>
      <c r="VY690" s="90"/>
      <c r="VZ690" s="90"/>
      <c r="WA690" s="90"/>
      <c r="WB690" s="90"/>
      <c r="WC690" s="90"/>
      <c r="WD690" s="90"/>
      <c r="WE690" s="90"/>
      <c r="WF690" s="90"/>
      <c r="WG690" s="90"/>
      <c r="WH690" s="90"/>
      <c r="WI690" s="90"/>
      <c r="WJ690" s="90"/>
      <c r="WK690" s="90"/>
      <c r="WL690" s="90"/>
      <c r="WM690" s="90"/>
      <c r="WN690" s="90"/>
      <c r="WO690" s="90"/>
      <c r="WP690" s="90"/>
      <c r="WQ690" s="90"/>
      <c r="WR690" s="90"/>
      <c r="WS690" s="90"/>
      <c r="WT690" s="90"/>
      <c r="WU690" s="90"/>
      <c r="WV690" s="90"/>
      <c r="WW690" s="90"/>
      <c r="WX690" s="90"/>
      <c r="WY690" s="90"/>
      <c r="WZ690" s="90"/>
      <c r="XA690" s="90"/>
      <c r="XB690" s="90"/>
      <c r="XC690" s="90"/>
      <c r="XD690" s="90"/>
      <c r="XE690" s="90"/>
      <c r="XF690" s="90"/>
      <c r="XG690" s="90"/>
      <c r="XH690" s="90"/>
      <c r="XI690" s="90"/>
      <c r="XJ690" s="90"/>
      <c r="XK690" s="90"/>
      <c r="XL690" s="90"/>
      <c r="XM690" s="90"/>
      <c r="XN690" s="90"/>
      <c r="XO690" s="90"/>
      <c r="XP690" s="90"/>
      <c r="XQ690" s="90"/>
      <c r="XR690" s="90"/>
      <c r="XS690" s="90"/>
      <c r="XT690" s="90"/>
      <c r="XU690" s="90"/>
      <c r="XV690" s="90"/>
      <c r="XW690" s="90"/>
      <c r="XX690" s="90"/>
      <c r="XY690" s="90"/>
      <c r="XZ690" s="90"/>
      <c r="YA690" s="90"/>
      <c r="YB690" s="90"/>
      <c r="YC690" s="90"/>
      <c r="YD690" s="90"/>
      <c r="YE690" s="90"/>
      <c r="YF690" s="90"/>
      <c r="YG690" s="90"/>
      <c r="YH690" s="90"/>
      <c r="YI690" s="90"/>
      <c r="YJ690" s="90"/>
      <c r="YK690" s="90"/>
      <c r="YL690" s="90"/>
      <c r="YM690" s="90"/>
      <c r="YN690" s="90"/>
      <c r="YO690" s="90"/>
      <c r="YP690" s="90"/>
      <c r="YQ690" s="90"/>
      <c r="YR690" s="90"/>
      <c r="YS690" s="90"/>
      <c r="YT690" s="90"/>
      <c r="YU690" s="90"/>
      <c r="YV690" s="90"/>
      <c r="YW690" s="90"/>
      <c r="YX690" s="90"/>
      <c r="YY690" s="90"/>
      <c r="YZ690" s="90"/>
      <c r="ZA690" s="90"/>
      <c r="ZB690" s="90"/>
      <c r="ZC690" s="90"/>
      <c r="ZD690" s="90"/>
      <c r="ZE690" s="90"/>
      <c r="ZF690" s="90"/>
      <c r="ZG690" s="90"/>
      <c r="ZH690" s="90"/>
      <c r="ZI690" s="90"/>
      <c r="ZJ690" s="90"/>
      <c r="ZK690" s="90"/>
      <c r="ZL690" s="90"/>
      <c r="ZM690" s="90"/>
      <c r="ZN690" s="90"/>
      <c r="ZO690" s="90"/>
      <c r="ZP690" s="90"/>
      <c r="ZQ690" s="90"/>
      <c r="ZR690" s="90"/>
      <c r="ZS690" s="90"/>
      <c r="ZT690" s="90"/>
      <c r="ZU690" s="90"/>
      <c r="ZV690" s="90"/>
      <c r="ZW690" s="90"/>
      <c r="ZX690" s="90"/>
      <c r="ZY690" s="90"/>
      <c r="ZZ690" s="90"/>
      <c r="AAA690" s="90"/>
      <c r="AAB690" s="90"/>
      <c r="AAC690" s="90"/>
      <c r="AAD690" s="90"/>
      <c r="AAE690" s="90"/>
      <c r="AAF690" s="90"/>
      <c r="AAG690" s="90"/>
      <c r="AAH690" s="90"/>
      <c r="AAI690" s="90"/>
      <c r="AAJ690" s="90"/>
      <c r="AAK690" s="90"/>
      <c r="AAL690" s="90"/>
      <c r="AAM690" s="90"/>
      <c r="AAN690" s="90"/>
      <c r="AAO690" s="90"/>
      <c r="AAP690" s="90"/>
      <c r="AAQ690" s="90"/>
      <c r="AAR690" s="90"/>
      <c r="AAS690" s="90"/>
      <c r="AAT690" s="90"/>
      <c r="AAU690" s="90"/>
      <c r="AAV690" s="90"/>
      <c r="AAW690" s="90"/>
      <c r="AAX690" s="90"/>
      <c r="AAY690" s="90"/>
      <c r="AAZ690" s="90"/>
      <c r="ABA690" s="90"/>
      <c r="ABB690" s="90"/>
      <c r="ABC690" s="90"/>
      <c r="ABD690" s="90"/>
      <c r="ABE690" s="90"/>
      <c r="ABF690" s="90"/>
      <c r="ABG690" s="90"/>
      <c r="ABH690" s="90"/>
      <c r="ABI690" s="90"/>
      <c r="ABJ690" s="90"/>
      <c r="ABK690" s="90"/>
      <c r="ABL690" s="90"/>
      <c r="ABM690" s="90"/>
      <c r="ABN690" s="90"/>
      <c r="ABO690" s="90"/>
      <c r="ABP690" s="90"/>
      <c r="ABQ690" s="90"/>
      <c r="ABR690" s="90"/>
      <c r="ABS690" s="90"/>
      <c r="ABT690" s="90"/>
      <c r="ABU690" s="90"/>
      <c r="ABV690" s="90"/>
      <c r="ABW690" s="90"/>
      <c r="ABX690" s="90"/>
      <c r="ABY690" s="90"/>
      <c r="ABZ690" s="90"/>
      <c r="ACA690" s="90"/>
      <c r="ACB690" s="90"/>
      <c r="ACC690" s="90"/>
      <c r="ACD690" s="90"/>
      <c r="ACE690" s="90"/>
      <c r="ACF690" s="90"/>
      <c r="ACG690" s="90"/>
      <c r="ACH690" s="90"/>
      <c r="ACI690" s="90"/>
      <c r="ACJ690" s="90"/>
      <c r="ACK690" s="90"/>
      <c r="ACL690" s="90"/>
      <c r="ACM690" s="90"/>
      <c r="ACN690" s="90"/>
      <c r="ACO690" s="90"/>
      <c r="ACP690" s="90"/>
      <c r="ACQ690" s="90"/>
      <c r="ACR690" s="90"/>
      <c r="ACS690" s="90"/>
      <c r="ACT690" s="90"/>
      <c r="ACU690" s="90"/>
      <c r="ACV690" s="90"/>
      <c r="ACW690" s="90"/>
      <c r="ACX690" s="90"/>
      <c r="ACY690" s="90"/>
      <c r="ACZ690" s="90"/>
      <c r="ADA690" s="90"/>
      <c r="ADB690" s="90"/>
      <c r="ADC690" s="90"/>
      <c r="ADD690" s="90"/>
      <c r="ADE690" s="90"/>
      <c r="ADF690" s="90"/>
      <c r="ADG690" s="90"/>
      <c r="ADH690" s="90"/>
      <c r="ADI690" s="90"/>
      <c r="ADJ690" s="90"/>
      <c r="ADK690" s="90"/>
      <c r="ADL690" s="90"/>
      <c r="ADM690" s="90"/>
      <c r="ADN690" s="90"/>
      <c r="ADO690" s="90"/>
      <c r="ADP690" s="90"/>
      <c r="ADQ690" s="90"/>
      <c r="ADR690" s="90"/>
      <c r="ADS690" s="90"/>
      <c r="ADT690" s="90"/>
      <c r="ADU690" s="90"/>
      <c r="ADV690" s="90"/>
      <c r="ADW690" s="90"/>
      <c r="ADX690" s="90"/>
      <c r="ADY690" s="90"/>
      <c r="ADZ690" s="90"/>
      <c r="AEA690" s="90"/>
      <c r="AEB690" s="90"/>
      <c r="AEC690" s="90"/>
      <c r="AED690" s="90"/>
      <c r="AEE690" s="90"/>
      <c r="AEF690" s="90"/>
      <c r="AEG690" s="90"/>
      <c r="AEH690" s="90"/>
      <c r="AEI690" s="90"/>
      <c r="AEJ690" s="90"/>
      <c r="AEK690" s="90"/>
      <c r="AEL690" s="90"/>
      <c r="AEM690" s="90"/>
      <c r="AEN690" s="90"/>
      <c r="AEO690" s="90"/>
      <c r="AEP690" s="90"/>
      <c r="AEQ690" s="90"/>
      <c r="AER690" s="90"/>
      <c r="AES690" s="90"/>
      <c r="AET690" s="90"/>
      <c r="AEU690" s="90"/>
      <c r="AEV690" s="90"/>
      <c r="AEW690" s="90"/>
      <c r="AEX690" s="90"/>
      <c r="AEY690" s="90"/>
      <c r="AEZ690" s="90"/>
      <c r="AFA690" s="90"/>
      <c r="AFB690" s="90"/>
      <c r="AFC690" s="90"/>
      <c r="AFD690" s="90"/>
      <c r="AFE690" s="90"/>
      <c r="AFF690" s="90"/>
      <c r="AFG690" s="90"/>
      <c r="AFH690" s="90"/>
      <c r="AFI690" s="90"/>
      <c r="AFJ690" s="90"/>
      <c r="AFK690" s="90"/>
      <c r="AFL690" s="90"/>
      <c r="AFM690" s="90"/>
      <c r="AFN690" s="90"/>
      <c r="AFO690" s="90"/>
      <c r="AFP690" s="90"/>
      <c r="AFQ690" s="90"/>
      <c r="AFR690" s="90"/>
      <c r="AFS690" s="90"/>
      <c r="AFT690" s="90"/>
      <c r="AFU690" s="90"/>
      <c r="AFV690" s="90"/>
      <c r="AFW690" s="90"/>
      <c r="AFX690" s="90"/>
      <c r="AFY690" s="90"/>
      <c r="AFZ690" s="90"/>
      <c r="AGA690" s="90"/>
      <c r="AGB690" s="90"/>
      <c r="AGC690" s="90"/>
      <c r="AGD690" s="90"/>
      <c r="AGE690" s="90"/>
      <c r="AGF690" s="90"/>
      <c r="AGG690" s="90"/>
      <c r="AGH690" s="90"/>
      <c r="AGI690" s="90"/>
      <c r="AGJ690" s="90"/>
      <c r="AGK690" s="90"/>
      <c r="AGL690" s="90"/>
      <c r="AGM690" s="90"/>
      <c r="AGN690" s="90"/>
      <c r="AGO690" s="90"/>
      <c r="AGP690" s="90"/>
      <c r="AGQ690" s="90"/>
      <c r="AGR690" s="90"/>
      <c r="AGS690" s="90"/>
      <c r="AGT690" s="90"/>
      <c r="AGU690" s="90"/>
      <c r="AGV690" s="90"/>
      <c r="AGW690" s="90"/>
      <c r="AGX690" s="90"/>
      <c r="AGY690" s="90"/>
      <c r="AGZ690" s="90"/>
      <c r="AHA690" s="90"/>
      <c r="AHB690" s="90"/>
      <c r="AHC690" s="90"/>
      <c r="AHD690" s="90"/>
      <c r="AHE690" s="90"/>
      <c r="AHF690" s="90"/>
      <c r="AHG690" s="90"/>
      <c r="AHH690" s="90"/>
      <c r="AHI690" s="90"/>
      <c r="AHJ690" s="90"/>
      <c r="AHK690" s="90"/>
      <c r="AHL690" s="90"/>
      <c r="AHM690" s="90"/>
      <c r="AHN690" s="90"/>
      <c r="AHO690" s="90"/>
      <c r="AHP690" s="90"/>
      <c r="AHQ690" s="90"/>
      <c r="AHR690" s="90"/>
      <c r="AHS690" s="90"/>
      <c r="AHT690" s="90"/>
      <c r="AHU690" s="90"/>
      <c r="AHV690" s="90"/>
      <c r="AHW690" s="90"/>
      <c r="AHX690" s="90"/>
      <c r="AHY690" s="90"/>
      <c r="AHZ690" s="90"/>
      <c r="AIA690" s="90"/>
      <c r="AIB690" s="90"/>
      <c r="AIC690" s="90"/>
      <c r="AID690" s="90"/>
      <c r="AIE690" s="90"/>
      <c r="AIF690" s="90"/>
      <c r="AIG690" s="90"/>
      <c r="AIH690" s="90"/>
      <c r="AII690" s="90"/>
      <c r="AIJ690" s="90"/>
      <c r="AIK690" s="90"/>
      <c r="AIL690" s="90"/>
      <c r="AIM690" s="90"/>
      <c r="AIN690" s="90"/>
      <c r="AIO690" s="90"/>
      <c r="AIP690" s="90"/>
      <c r="AIQ690" s="90"/>
      <c r="AIR690" s="90"/>
      <c r="AIS690" s="90"/>
      <c r="AIT690" s="90"/>
      <c r="AIU690" s="90"/>
      <c r="AIV690" s="90"/>
      <c r="AIW690" s="90"/>
      <c r="AIX690" s="90"/>
      <c r="AIY690" s="90"/>
      <c r="AIZ690" s="90"/>
      <c r="AJA690" s="90"/>
      <c r="AJB690" s="90"/>
      <c r="AJC690" s="90"/>
      <c r="AJD690" s="90"/>
      <c r="AJE690" s="90"/>
      <c r="AJF690" s="90"/>
      <c r="AJG690" s="90"/>
      <c r="AJH690" s="90"/>
      <c r="AJI690" s="90"/>
      <c r="AJJ690" s="90"/>
      <c r="AJK690" s="90"/>
      <c r="AJL690" s="90"/>
      <c r="AJM690" s="90"/>
      <c r="AJN690" s="90"/>
      <c r="AJO690" s="90"/>
      <c r="AJP690" s="90"/>
      <c r="AJQ690" s="90"/>
      <c r="AJR690" s="90"/>
      <c r="AJS690" s="90"/>
      <c r="AJT690" s="90"/>
      <c r="AJU690" s="90"/>
      <c r="AJV690" s="90"/>
      <c r="AJW690" s="90"/>
      <c r="AJX690" s="90"/>
      <c r="AJY690" s="90"/>
      <c r="AJZ690" s="90"/>
      <c r="AKA690" s="90"/>
      <c r="AKB690" s="90"/>
      <c r="AKC690" s="90"/>
      <c r="AKD690" s="90"/>
      <c r="AKE690" s="90"/>
      <c r="AKF690" s="90"/>
      <c r="AKG690" s="90"/>
      <c r="AKH690" s="90"/>
      <c r="AKI690" s="90"/>
      <c r="AKJ690" s="90"/>
      <c r="AKK690" s="90"/>
      <c r="AKL690" s="90"/>
      <c r="AKM690" s="90"/>
      <c r="AKN690" s="90"/>
      <c r="AKO690" s="90"/>
      <c r="AKP690" s="90"/>
      <c r="AKQ690" s="90"/>
      <c r="AKR690" s="90"/>
      <c r="AKS690" s="90"/>
      <c r="AKT690" s="90"/>
      <c r="AKU690" s="90"/>
      <c r="AKV690" s="90"/>
      <c r="AKW690" s="90"/>
      <c r="AKX690" s="90"/>
      <c r="AKY690" s="90"/>
      <c r="AKZ690" s="90"/>
      <c r="ALA690" s="90"/>
      <c r="ALB690" s="90"/>
      <c r="ALC690" s="90"/>
      <c r="ALD690" s="90"/>
      <c r="ALE690" s="90"/>
      <c r="ALF690" s="90"/>
      <c r="ALG690" s="90"/>
      <c r="ALH690" s="90"/>
      <c r="ALI690" s="90"/>
      <c r="ALJ690" s="90"/>
      <c r="ALK690" s="90"/>
      <c r="ALL690" s="90"/>
      <c r="ALM690" s="90"/>
      <c r="ALN690" s="90"/>
      <c r="ALO690" s="90"/>
      <c r="ALP690" s="90"/>
      <c r="ALQ690" s="90"/>
      <c r="ALR690" s="90"/>
      <c r="ALS690" s="90"/>
      <c r="ALT690" s="90"/>
      <c r="ALU690" s="90"/>
      <c r="ALV690" s="90"/>
      <c r="ALW690" s="90"/>
      <c r="ALX690" s="90"/>
      <c r="ALY690" s="90"/>
      <c r="ALZ690" s="90"/>
      <c r="AMA690" s="90"/>
      <c r="AMB690" s="90"/>
      <c r="AMC690" s="90"/>
      <c r="AMD690" s="90"/>
      <c r="AME690" s="90"/>
      <c r="AMF690" s="90"/>
      <c r="AMG690" s="90"/>
      <c r="AMH690" s="90"/>
    </row>
    <row r="691" spans="1:1022" ht="157.5" customHeight="1" x14ac:dyDescent="0.3">
      <c r="A691" s="533">
        <v>189</v>
      </c>
      <c r="B691" s="530"/>
      <c r="C691" s="367"/>
      <c r="D691" s="530"/>
      <c r="E691" s="530"/>
      <c r="F691" s="427"/>
      <c r="G691" s="424"/>
      <c r="H691" s="368"/>
      <c r="I691" s="425"/>
      <c r="J691" s="136" t="s">
        <v>735</v>
      </c>
      <c r="K691" s="137" t="s">
        <v>2842</v>
      </c>
      <c r="L691" s="425"/>
      <c r="M691" s="425"/>
      <c r="N691" s="426"/>
      <c r="O691" s="369"/>
      <c r="P691" s="391"/>
      <c r="Q691" s="385"/>
      <c r="R691" s="393"/>
      <c r="S691" s="394"/>
      <c r="T691" s="385"/>
      <c r="U691" s="386"/>
      <c r="V691" s="136" t="s">
        <v>112</v>
      </c>
      <c r="W691" s="116" t="s">
        <v>2843</v>
      </c>
      <c r="X691" s="117" t="s">
        <v>2844</v>
      </c>
      <c r="Y691" s="135" t="s">
        <v>2845</v>
      </c>
      <c r="Z691" s="135" t="s">
        <v>195</v>
      </c>
      <c r="AA691" s="120" t="str">
        <f t="shared" si="943"/>
        <v>Probabilidad</v>
      </c>
      <c r="AB691" s="121" t="s">
        <v>727</v>
      </c>
      <c r="AC691" s="121" t="s">
        <v>728</v>
      </c>
      <c r="AD691" s="122" t="str">
        <f t="shared" si="941"/>
        <v>40%</v>
      </c>
      <c r="AE691" s="121" t="s">
        <v>729</v>
      </c>
      <c r="AF691" s="121" t="s">
        <v>730</v>
      </c>
      <c r="AG691" s="121" t="s">
        <v>731</v>
      </c>
      <c r="AH691" s="123">
        <f>IFERROR(IF(AND(AA690="Probabilidad",AA691="Probabilidad"),(AI690-(+AI690*AD691)),IF(AND(AA691="Probabilidad",AA690="Impacto"),(AI690-(+AI690*AD691)),IF(AA691="Impacto",AI690,""))),"")</f>
        <v>0.14399999999999999</v>
      </c>
      <c r="AI691" s="122">
        <f t="shared" si="942"/>
        <v>0.14399999999999999</v>
      </c>
      <c r="AJ691" s="387"/>
      <c r="AK691" s="388"/>
      <c r="AL691" s="124">
        <f t="shared" si="885"/>
        <v>1</v>
      </c>
      <c r="AM691" s="389"/>
      <c r="AN691" s="388"/>
      <c r="AO691" s="384"/>
      <c r="AP691" s="367"/>
      <c r="AQ691" s="120" t="s">
        <v>118</v>
      </c>
      <c r="AR691" s="119" t="s">
        <v>2846</v>
      </c>
      <c r="AS691" s="119" t="s">
        <v>195</v>
      </c>
      <c r="AT691" s="206">
        <v>44905</v>
      </c>
      <c r="AU691" s="119" t="s">
        <v>2847</v>
      </c>
      <c r="AV691" s="371"/>
      <c r="AW691" s="142" t="s">
        <v>112</v>
      </c>
      <c r="AX691" s="253" t="s">
        <v>2989</v>
      </c>
      <c r="AY691" s="319" t="s">
        <v>3906</v>
      </c>
      <c r="AZ691" s="319" t="s">
        <v>3906</v>
      </c>
      <c r="BA691" s="143" t="s">
        <v>118</v>
      </c>
      <c r="BB691" s="128"/>
      <c r="BC691" s="317"/>
      <c r="BD691" s="128"/>
      <c r="BE691" s="373"/>
      <c r="BF691" s="374"/>
      <c r="BG691" s="374"/>
      <c r="BH691" s="131"/>
    </row>
    <row r="692" spans="1:1022" ht="94.5" customHeight="1" x14ac:dyDescent="0.3">
      <c r="A692" s="533">
        <v>189</v>
      </c>
      <c r="B692" s="530"/>
      <c r="C692" s="367"/>
      <c r="D692" s="530"/>
      <c r="E692" s="530"/>
      <c r="F692" s="427"/>
      <c r="G692" s="424"/>
      <c r="H692" s="368"/>
      <c r="I692" s="425"/>
      <c r="J692" s="136" t="s">
        <v>741</v>
      </c>
      <c r="K692" s="137" t="s">
        <v>2848</v>
      </c>
      <c r="L692" s="425"/>
      <c r="M692" s="425"/>
      <c r="N692" s="426"/>
      <c r="O692" s="369"/>
      <c r="P692" s="391"/>
      <c r="Q692" s="385"/>
      <c r="R692" s="393"/>
      <c r="S692" s="394"/>
      <c r="T692" s="385"/>
      <c r="U692" s="386"/>
      <c r="V692" s="136" t="s">
        <v>124</v>
      </c>
      <c r="W692" s="116" t="s">
        <v>2849</v>
      </c>
      <c r="X692" s="117" t="s">
        <v>2850</v>
      </c>
      <c r="Y692" s="118" t="s">
        <v>2840</v>
      </c>
      <c r="Z692" s="135" t="s">
        <v>195</v>
      </c>
      <c r="AA692" s="120" t="str">
        <f t="shared" si="943"/>
        <v>Probabilidad</v>
      </c>
      <c r="AB692" s="121" t="s">
        <v>727</v>
      </c>
      <c r="AC692" s="121" t="s">
        <v>728</v>
      </c>
      <c r="AD692" s="122" t="str">
        <f t="shared" si="941"/>
        <v>40%</v>
      </c>
      <c r="AE692" s="121" t="s">
        <v>729</v>
      </c>
      <c r="AF692" s="121" t="s">
        <v>730</v>
      </c>
      <c r="AG692" s="121" t="s">
        <v>731</v>
      </c>
      <c r="AH692" s="123">
        <f t="shared" ref="AH692:AH696" si="952">IFERROR(IF(AND(AA691="Probabilidad",AA692="Probabilidad"),(AI691-(+AI691*AD692)),IF(AND(AA692="Probabilidad",AA691="Impacto"),(AI691-(+AI691*AD692)),IF(AA692="Impacto",AI691,""))),"")</f>
        <v>8.6399999999999991E-2</v>
      </c>
      <c r="AI692" s="122">
        <f t="shared" si="942"/>
        <v>8.6399999999999991E-2</v>
      </c>
      <c r="AJ692" s="387"/>
      <c r="AK692" s="388"/>
      <c r="AL692" s="124">
        <f t="shared" si="885"/>
        <v>1</v>
      </c>
      <c r="AM692" s="389"/>
      <c r="AN692" s="388"/>
      <c r="AO692" s="384"/>
      <c r="AP692" s="367"/>
      <c r="AQ692" s="120" t="s">
        <v>128</v>
      </c>
      <c r="AR692" s="119" t="s">
        <v>94</v>
      </c>
      <c r="AS692" s="119" t="s">
        <v>94</v>
      </c>
      <c r="AT692" s="119" t="s">
        <v>94</v>
      </c>
      <c r="AU692" s="119" t="s">
        <v>94</v>
      </c>
      <c r="AV692" s="371"/>
      <c r="AW692" s="142" t="s">
        <v>124</v>
      </c>
      <c r="AX692" s="128"/>
      <c r="AY692" s="129" t="s">
        <v>2869</v>
      </c>
      <c r="AZ692" s="130"/>
      <c r="BA692" s="143" t="s">
        <v>128</v>
      </c>
      <c r="BB692" s="128"/>
      <c r="BC692" s="128"/>
      <c r="BD692" s="128"/>
      <c r="BE692" s="373"/>
      <c r="BF692" s="374"/>
      <c r="BG692" s="374"/>
      <c r="BH692" s="131"/>
    </row>
    <row r="693" spans="1:1022" ht="91.5" customHeight="1" x14ac:dyDescent="0.3">
      <c r="A693" s="533">
        <v>189</v>
      </c>
      <c r="B693" s="530"/>
      <c r="C693" s="367"/>
      <c r="D693" s="530"/>
      <c r="E693" s="530"/>
      <c r="F693" s="427"/>
      <c r="G693" s="424"/>
      <c r="H693" s="368"/>
      <c r="I693" s="425"/>
      <c r="J693" s="136" t="s">
        <v>749</v>
      </c>
      <c r="K693" s="137" t="s">
        <v>2851</v>
      </c>
      <c r="L693" s="425"/>
      <c r="M693" s="425"/>
      <c r="N693" s="426"/>
      <c r="O693" s="369"/>
      <c r="P693" s="391"/>
      <c r="Q693" s="385"/>
      <c r="R693" s="393"/>
      <c r="S693" s="394"/>
      <c r="T693" s="385"/>
      <c r="U693" s="386"/>
      <c r="V693" s="136" t="s">
        <v>131</v>
      </c>
      <c r="W693" s="116" t="s">
        <v>2852</v>
      </c>
      <c r="X693" s="117" t="s">
        <v>2853</v>
      </c>
      <c r="Y693" s="118" t="s">
        <v>2840</v>
      </c>
      <c r="Z693" s="135" t="s">
        <v>195</v>
      </c>
      <c r="AA693" s="120" t="str">
        <f t="shared" si="943"/>
        <v>Probabilidad</v>
      </c>
      <c r="AB693" s="121" t="s">
        <v>727</v>
      </c>
      <c r="AC693" s="121" t="s">
        <v>728</v>
      </c>
      <c r="AD693" s="122" t="str">
        <f t="shared" si="941"/>
        <v>40%</v>
      </c>
      <c r="AE693" s="121" t="s">
        <v>729</v>
      </c>
      <c r="AF693" s="121" t="s">
        <v>730</v>
      </c>
      <c r="AG693" s="121" t="s">
        <v>731</v>
      </c>
      <c r="AH693" s="123">
        <f t="shared" si="952"/>
        <v>5.183999999999999E-2</v>
      </c>
      <c r="AI693" s="122">
        <f t="shared" si="942"/>
        <v>5.183999999999999E-2</v>
      </c>
      <c r="AJ693" s="387"/>
      <c r="AK693" s="388"/>
      <c r="AL693" s="124">
        <f t="shared" si="885"/>
        <v>1</v>
      </c>
      <c r="AM693" s="389"/>
      <c r="AN693" s="388"/>
      <c r="AO693" s="384"/>
      <c r="AP693" s="367"/>
      <c r="AQ693" s="120" t="s">
        <v>136</v>
      </c>
      <c r="AR693" s="119" t="s">
        <v>94</v>
      </c>
      <c r="AS693" s="119" t="s">
        <v>94</v>
      </c>
      <c r="AT693" s="119" t="s">
        <v>94</v>
      </c>
      <c r="AU693" s="119" t="s">
        <v>94</v>
      </c>
      <c r="AV693" s="371"/>
      <c r="AW693" s="142" t="s">
        <v>131</v>
      </c>
      <c r="AX693" s="128"/>
      <c r="AY693" s="129" t="s">
        <v>2869</v>
      </c>
      <c r="AZ693" s="130"/>
      <c r="BA693" s="143" t="s">
        <v>136</v>
      </c>
      <c r="BB693" s="128"/>
      <c r="BC693" s="128"/>
      <c r="BD693" s="128"/>
      <c r="BE693" s="373"/>
      <c r="BF693" s="374"/>
      <c r="BG693" s="374"/>
      <c r="BH693" s="131"/>
    </row>
    <row r="694" spans="1:1022" ht="103.5" customHeight="1" x14ac:dyDescent="0.3">
      <c r="A694" s="533">
        <v>189</v>
      </c>
      <c r="B694" s="530"/>
      <c r="C694" s="367"/>
      <c r="D694" s="530"/>
      <c r="E694" s="530"/>
      <c r="F694" s="427"/>
      <c r="G694" s="424"/>
      <c r="H694" s="368"/>
      <c r="I694" s="425"/>
      <c r="J694" s="136" t="s">
        <v>756</v>
      </c>
      <c r="K694" s="137" t="s">
        <v>2854</v>
      </c>
      <c r="L694" s="425"/>
      <c r="M694" s="425"/>
      <c r="N694" s="426"/>
      <c r="O694" s="369"/>
      <c r="P694" s="391"/>
      <c r="Q694" s="385"/>
      <c r="R694" s="393"/>
      <c r="S694" s="394"/>
      <c r="T694" s="385"/>
      <c r="U694" s="386"/>
      <c r="V694" s="136" t="s">
        <v>139</v>
      </c>
      <c r="W694" s="116" t="s">
        <v>2855</v>
      </c>
      <c r="X694" s="117" t="s">
        <v>2856</v>
      </c>
      <c r="Y694" s="118" t="s">
        <v>2840</v>
      </c>
      <c r="Z694" s="135" t="s">
        <v>195</v>
      </c>
      <c r="AA694" s="120" t="str">
        <f t="shared" si="943"/>
        <v>Probabilidad</v>
      </c>
      <c r="AB694" s="121" t="s">
        <v>727</v>
      </c>
      <c r="AC694" s="121" t="s">
        <v>728</v>
      </c>
      <c r="AD694" s="122" t="str">
        <f t="shared" si="941"/>
        <v>40%</v>
      </c>
      <c r="AE694" s="121" t="s">
        <v>729</v>
      </c>
      <c r="AF694" s="121" t="s">
        <v>730</v>
      </c>
      <c r="AG694" s="121" t="s">
        <v>731</v>
      </c>
      <c r="AH694" s="123">
        <f t="shared" si="952"/>
        <v>3.1103999999999993E-2</v>
      </c>
      <c r="AI694" s="122">
        <f t="shared" si="942"/>
        <v>3.1103999999999993E-2</v>
      </c>
      <c r="AJ694" s="387"/>
      <c r="AK694" s="388"/>
      <c r="AL694" s="124">
        <f t="shared" si="885"/>
        <v>1</v>
      </c>
      <c r="AM694" s="389"/>
      <c r="AN694" s="388"/>
      <c r="AO694" s="384"/>
      <c r="AP694" s="367"/>
      <c r="AQ694" s="120" t="s">
        <v>145</v>
      </c>
      <c r="AR694" s="119" t="s">
        <v>94</v>
      </c>
      <c r="AS694" s="119" t="s">
        <v>94</v>
      </c>
      <c r="AT694" s="119" t="s">
        <v>94</v>
      </c>
      <c r="AU694" s="119" t="s">
        <v>94</v>
      </c>
      <c r="AV694" s="371"/>
      <c r="AW694" s="142" t="s">
        <v>139</v>
      </c>
      <c r="AX694" s="128"/>
      <c r="AY694" s="129" t="s">
        <v>2869</v>
      </c>
      <c r="AZ694" s="130"/>
      <c r="BA694" s="143" t="s">
        <v>145</v>
      </c>
      <c r="BB694" s="128"/>
      <c r="BC694" s="128"/>
      <c r="BD694" s="128"/>
      <c r="BE694" s="373"/>
      <c r="BF694" s="374"/>
      <c r="BG694" s="374"/>
      <c r="BH694" s="131"/>
    </row>
    <row r="695" spans="1:1022" ht="87.75" customHeight="1" x14ac:dyDescent="0.3">
      <c r="A695" s="533">
        <v>189</v>
      </c>
      <c r="B695" s="530"/>
      <c r="C695" s="367"/>
      <c r="D695" s="530"/>
      <c r="E695" s="530"/>
      <c r="F695" s="427"/>
      <c r="G695" s="424"/>
      <c r="H695" s="368"/>
      <c r="I695" s="425"/>
      <c r="J695" s="136" t="s">
        <v>757</v>
      </c>
      <c r="K695" s="137" t="s">
        <v>2857</v>
      </c>
      <c r="L695" s="425"/>
      <c r="M695" s="425"/>
      <c r="N695" s="426"/>
      <c r="O695" s="369"/>
      <c r="P695" s="391"/>
      <c r="Q695" s="385"/>
      <c r="R695" s="393"/>
      <c r="S695" s="394"/>
      <c r="T695" s="385"/>
      <c r="U695" s="386"/>
      <c r="V695" s="136" t="s">
        <v>150</v>
      </c>
      <c r="W695" s="116" t="s">
        <v>2858</v>
      </c>
      <c r="X695" s="117" t="s">
        <v>2859</v>
      </c>
      <c r="Y695" s="118" t="s">
        <v>2729</v>
      </c>
      <c r="Z695" s="135" t="s">
        <v>195</v>
      </c>
      <c r="AA695" s="120" t="str">
        <f t="shared" si="943"/>
        <v>Probabilidad</v>
      </c>
      <c r="AB695" s="121" t="s">
        <v>727</v>
      </c>
      <c r="AC695" s="121" t="s">
        <v>728</v>
      </c>
      <c r="AD695" s="122" t="str">
        <f t="shared" si="941"/>
        <v>40%</v>
      </c>
      <c r="AE695" s="121" t="s">
        <v>729</v>
      </c>
      <c r="AF695" s="121" t="s">
        <v>730</v>
      </c>
      <c r="AG695" s="121" t="s">
        <v>731</v>
      </c>
      <c r="AH695" s="123">
        <f t="shared" si="952"/>
        <v>1.8662399999999996E-2</v>
      </c>
      <c r="AI695" s="122">
        <f t="shared" si="942"/>
        <v>1.8662399999999996E-2</v>
      </c>
      <c r="AJ695" s="387"/>
      <c r="AK695" s="388"/>
      <c r="AL695" s="124">
        <f t="shared" si="885"/>
        <v>1</v>
      </c>
      <c r="AM695" s="389"/>
      <c r="AN695" s="388"/>
      <c r="AO695" s="384"/>
      <c r="AP695" s="367"/>
      <c r="AQ695" s="120" t="s">
        <v>155</v>
      </c>
      <c r="AR695" s="119" t="s">
        <v>94</v>
      </c>
      <c r="AS695" s="119" t="s">
        <v>94</v>
      </c>
      <c r="AT695" s="119" t="s">
        <v>94</v>
      </c>
      <c r="AU695" s="119" t="s">
        <v>94</v>
      </c>
      <c r="AV695" s="371"/>
      <c r="AW695" s="142" t="s">
        <v>150</v>
      </c>
      <c r="AX695" s="128"/>
      <c r="AY695" s="129" t="s">
        <v>2869</v>
      </c>
      <c r="AZ695" s="130"/>
      <c r="BA695" s="143" t="s">
        <v>155</v>
      </c>
      <c r="BB695" s="128"/>
      <c r="BC695" s="128"/>
      <c r="BD695" s="128"/>
      <c r="BE695" s="373"/>
      <c r="BF695" s="374"/>
      <c r="BG695" s="374"/>
      <c r="BH695" s="131"/>
    </row>
    <row r="696" spans="1:1022" ht="75.75" customHeight="1" x14ac:dyDescent="0.3">
      <c r="A696" s="533">
        <v>189</v>
      </c>
      <c r="B696" s="530"/>
      <c r="C696" s="367"/>
      <c r="D696" s="530"/>
      <c r="E696" s="530"/>
      <c r="F696" s="427"/>
      <c r="G696" s="424"/>
      <c r="H696" s="368"/>
      <c r="I696" s="425"/>
      <c r="J696" s="136" t="s">
        <v>758</v>
      </c>
      <c r="K696" s="137" t="s">
        <v>2860</v>
      </c>
      <c r="L696" s="425"/>
      <c r="M696" s="425"/>
      <c r="N696" s="426"/>
      <c r="O696" s="369"/>
      <c r="P696" s="392"/>
      <c r="Q696" s="385"/>
      <c r="R696" s="393"/>
      <c r="S696" s="394"/>
      <c r="T696" s="385"/>
      <c r="U696" s="386"/>
      <c r="V696" s="136" t="s">
        <v>161</v>
      </c>
      <c r="W696" s="116" t="s">
        <v>2861</v>
      </c>
      <c r="X696" s="117" t="s">
        <v>2862</v>
      </c>
      <c r="Y696" s="118" t="s">
        <v>891</v>
      </c>
      <c r="Z696" s="119" t="s">
        <v>853</v>
      </c>
      <c r="AA696" s="120" t="str">
        <f t="shared" si="943"/>
        <v>Impacto</v>
      </c>
      <c r="AB696" s="121" t="s">
        <v>808</v>
      </c>
      <c r="AC696" s="121" t="s">
        <v>728</v>
      </c>
      <c r="AD696" s="122" t="str">
        <f t="shared" si="941"/>
        <v>25%</v>
      </c>
      <c r="AE696" s="121" t="s">
        <v>729</v>
      </c>
      <c r="AF696" s="121" t="s">
        <v>730</v>
      </c>
      <c r="AG696" s="121" t="s">
        <v>731</v>
      </c>
      <c r="AH696" s="123">
        <f t="shared" si="952"/>
        <v>1.8662399999999996E-2</v>
      </c>
      <c r="AI696" s="122">
        <f t="shared" si="942"/>
        <v>1.8662399999999996E-2</v>
      </c>
      <c r="AJ696" s="387"/>
      <c r="AK696" s="388"/>
      <c r="AL696" s="124">
        <f t="shared" si="885"/>
        <v>0.75</v>
      </c>
      <c r="AM696" s="389"/>
      <c r="AN696" s="388"/>
      <c r="AO696" s="384"/>
      <c r="AP696" s="367"/>
      <c r="AQ696" s="120" t="s">
        <v>162</v>
      </c>
      <c r="AR696" s="119" t="s">
        <v>94</v>
      </c>
      <c r="AS696" s="119" t="s">
        <v>94</v>
      </c>
      <c r="AT696" s="119" t="s">
        <v>94</v>
      </c>
      <c r="AU696" s="119" t="s">
        <v>94</v>
      </c>
      <c r="AV696" s="372"/>
      <c r="AW696" s="142" t="s">
        <v>161</v>
      </c>
      <c r="AX696" s="253" t="s">
        <v>2866</v>
      </c>
      <c r="AY696" s="273" t="s">
        <v>2980</v>
      </c>
      <c r="AZ696" s="273" t="s">
        <v>2981</v>
      </c>
      <c r="BA696" s="143" t="s">
        <v>162</v>
      </c>
      <c r="BB696" s="275"/>
      <c r="BC696" s="275" t="s">
        <v>94</v>
      </c>
      <c r="BD696" s="275" t="s">
        <v>94</v>
      </c>
      <c r="BE696" s="441"/>
      <c r="BF696" s="442"/>
      <c r="BG696" s="442"/>
      <c r="BH696" s="131"/>
    </row>
    <row r="697" spans="1:1022" s="144" customFormat="1" ht="69.95" customHeight="1" x14ac:dyDescent="0.25">
      <c r="A697" s="536"/>
      <c r="B697" s="530"/>
      <c r="C697" s="367"/>
      <c r="D697" s="530"/>
      <c r="E697" s="530"/>
      <c r="F697" s="427"/>
      <c r="G697" s="424"/>
      <c r="H697" s="368" t="str">
        <f>IF(B697="Seguridad_Información","Posibilidad de "&amp;C697&amp;"con "&amp;M697&amp;" "&amp;"por"&amp;" "&amp;I697&amp;" "&amp;"debido a"&amp;" "&amp;L697,"Posibilidad de"&amp;" "&amp;M697&amp;" "&amp;"por"&amp;" "&amp;I697&amp;" debido a"&amp;" "&amp;L697)</f>
        <v xml:space="preserve">Posibilidad de  por  debido a </v>
      </c>
      <c r="I697" s="425"/>
      <c r="J697" s="136" t="s">
        <v>717</v>
      </c>
      <c r="K697" s="137"/>
      <c r="L697" s="425"/>
      <c r="M697" s="425"/>
      <c r="N697" s="426"/>
      <c r="O697" s="369"/>
      <c r="P697" s="390" t="str">
        <f>IF(OR($O697=[3]Tabla_Probabilidad!$D$30,$O697=[3]Tabla_Probabilidad!$D$32,$O697=[3]Tabla_Probabilidad!$J$32),"Muy Baja",IF(OR($O697=[3]Tabla_Probabilidad!$E$30,$O697=[3]Tabla_Probabilidad!$E$32,$O697=[3]Tabla_Probabilidad!$K$32),"Baja",IF(OR($O697=[3]Tabla_Probabilidad!$F$30,$O697=[3]Tabla_Probabilidad!$F$32,$O697=[3]Tabla_Probabilidad!$L$32),"Media",IF(OR($O697=[3]Tabla_Probabilidad!$G$30,$O697=[3]Tabla_Probabilidad!$G$32,$O697=[3]Tabla_Probabilidad!$M$32),"Alta",IF(OR($O697=[3]Tabla_Probabilidad!$H$30,$O697=[3]Tabla_Probabilidad!$H$32,$O697=[3]Tabla_Probabilidad!$N$32),"Muy Alta","")))))</f>
        <v/>
      </c>
      <c r="Q697" s="385" t="str">
        <f t="shared" ref="Q697" si="953">IF(P697="","",IF(P697="Muy Baja",0.2,IF(P697="Baja",0.4,IF(P697="Media",0.6,IF(P697="Alta",0.8,IF(P697="Muy Alta",1,))))))</f>
        <v/>
      </c>
      <c r="R697" s="393"/>
      <c r="S697" s="394" t="str">
        <f>IF(OR($R697=[3]Tabla_Impacto!$D$24,$R697=[3]Tabla_Impacto!$D$27,$R697=[3]Tabla_Impacto!$J$24,$R697=[3]Tabla_Impacto!$P$26,$R697=[3]Tabla_Impacto!$V$26,$R697=[3]Tabla_Impacto!$AB$26),"Leve",IF(OR($R697=[3]Tabla_Impacto!$E$24,$R697=[3]Tabla_Impacto!$E$27,$R697=[3]Tabla_Impacto!$K$24,$R697=[3]Tabla_Impacto!$Q$26,$R697=[3]Tabla_Impacto!$W$26,$R697=[3]Tabla_Impacto!$AC$26),"Menor",IF(OR($R697=[3]Tabla_Impacto!$F$24,$R697=[3]Tabla_Impacto!$F$27,$R697=[3]Tabla_Impacto!$L$24,$R697=[3]Tabla_Impacto!$R$26,$R697=[3]Tabla_Impacto!$X$26,$R697=[3]Tabla_Impacto!$AD$26),"Moderado",IF(OR($R697=[3]Tabla_Impacto!$G$24,$R697=[3]Tabla_Impacto!$G$27,$R697=[3]Tabla_Impacto!$M$24,$R697=[3]Tabla_Impacto!$S$26,$R697=[3]Tabla_Impacto!$Y$26,$R697=[3]Tabla_Impacto!$AE$26),"Mayor",IF(OR($R697=[3]Tabla_Impacto!$H$24,$R697=[3]Tabla_Impacto!$H$27,$R697=[3]Tabla_Impacto!$N$24,$R697=[3]Tabla_Impacto!$T$26,$R697=[3]Tabla_Impacto!$Z$26,$R697=[3]Tabla_Impacto!$AF$26),"Catastrófico","")))))</f>
        <v/>
      </c>
      <c r="T697" s="385" t="str">
        <f t="shared" ref="T697" si="954">IF(S697="","",IF(S697="Leve",0.2,IF(S697="Menor",0.4,IF(S697="Moderado",0.6,IF(S697="Mayor",0.8,IF(S697="Catastrófico",1,))))))</f>
        <v/>
      </c>
      <c r="U697" s="403" t="str">
        <f t="shared" ref="U697" si="955">IF(OR(AND(P697="Muy Baja",S697="Leve"),AND(P697="Muy Baja",S697="Menor"),AND(P697="Baja",S697="Leve")),"Bajo",IF(OR(AND(P697="Muy baja",S697="Moderado"),AND(P697="Baja",S697="Menor"),AND(P697="Baja",S697="Moderado"),AND(P697="Media",S697="Leve"),AND(P697="Media",S697="Menor"),AND(P697="Media",S697="Moderado"),AND(P697="Alta",S697="Leve"),AND(P697="Alta",S697="Menor")),"Moderado",IF(OR(AND(P697="Muy Baja",S697="Mayor"),AND(P697="Baja",S697="Mayor"),AND(P697="Media",S697="Mayor"),AND(P697="Alta",S697="Moderado"),AND(P697="Alta",S697="Mayor"),AND(P697="Muy Alta",S697="Leve"),AND(P697="Muy Alta",S697="Menor"),AND(P697="Muy Alta",S697="Moderado"),AND(P697="Muy Alta",S697="Mayor")),"Alto",IF(OR(AND(P697="Muy Baja",S697="Catastrófico"),AND(P697="Baja",S697="Catastrófico"),AND(P697="Media",S697="Catastrófico"),AND(P697="Alta",S697="Catastrófico"),AND(P697="Muy Alta",S697="Catastrófico")),"Extremo",""))))</f>
        <v/>
      </c>
      <c r="V697" s="136" t="s">
        <v>91</v>
      </c>
      <c r="W697" s="116"/>
      <c r="X697" s="117"/>
      <c r="Y697" s="118"/>
      <c r="Z697" s="116"/>
      <c r="AA697" s="120" t="str">
        <f t="shared" si="943"/>
        <v/>
      </c>
      <c r="AB697" s="121"/>
      <c r="AC697" s="121"/>
      <c r="AD697" s="122" t="str">
        <f t="shared" si="941"/>
        <v/>
      </c>
      <c r="AE697" s="121"/>
      <c r="AF697" s="121"/>
      <c r="AG697" s="121"/>
      <c r="AH697" s="123" t="str">
        <f>IFERROR(IF(AA697="Probabilidad",(Q697-(+Q697*AD697)),IF(AA697="Impacto",Q697,"")),"")</f>
        <v/>
      </c>
      <c r="AI697" s="122" t="str">
        <f t="shared" si="942"/>
        <v/>
      </c>
      <c r="AJ697" s="387" t="str">
        <f t="shared" ref="AJ697" si="956">IFERROR(IF(AK697="","",IF(AK697&lt;=0.2,"Muy Baja",IF(AK697&lt;=0.4,"Baja",IF(AK697&lt;=0.6,"Media",IF(AK697&lt;=0.8,"Alta","Muy Alta"))))),"")</f>
        <v/>
      </c>
      <c r="AK697" s="388" t="str">
        <f t="shared" ref="AK697" si="957">IFERROR(LOOKUP(MAX(AI697:AI703)+1,(AI697:AI703)),"")</f>
        <v/>
      </c>
      <c r="AL697" s="124" t="str">
        <f>IFERROR(IF(AA697="Impacto",(T697-(+T697*AD697)),IF(AA697="Probabilidad",T697,"")),"")</f>
        <v/>
      </c>
      <c r="AM697" s="389" t="str">
        <f t="shared" ref="AM697" si="958">IFERROR(IF(AN697="","",IF(AN697&lt;=0.2,"Leve",IF(AN697&lt;=0.4,"Menor",IF(AN697&lt;=0.6,"Moderado",IF(AN697&lt;=0.8,"Mayor","Catastrófico"))))),"")</f>
        <v/>
      </c>
      <c r="AN697" s="388" t="str">
        <f t="shared" ref="AN697" si="959">IFERROR(LOOKUP(MAX(AL697:AL703)+1,(AL697:AL703)),"")</f>
        <v/>
      </c>
      <c r="AO697" s="384" t="str">
        <f t="shared" ref="AO697" si="960">IFERROR(IF(OR(AND(AJ697="Muy Baja",AM697="Leve"),AND(AJ697="Muy Baja",AM697="Menor"),AND(AJ697="Baja",AM697="Leve")),"Bajo",IF(OR(AND(AJ697="Muy baja",AM697="Moderado"),AND(AJ697="Baja",AM697="Menor"),AND(AJ697="Baja",AM697="Moderado"),AND(AJ697="Media",AM697="Leve"),AND(AJ697="Media",AM697="Menor"),AND(AJ697="Media",AM697="Moderado"),AND(AJ697="Alta",AM697="Leve"),AND(AJ697="Alta",AM697="Menor")),"Moderado",IF(OR(AND(AJ697="Muy Baja",AM697="Mayor"),AND(AJ697="Baja",AM697="Mayor"),AND(AJ697="Media",AM697="Mayor"),AND(AJ697="Alta",AM697="Moderado"),AND(AJ697="Alta",AM697="Mayor"),AND(AJ697="Muy Alta",AM697="Leve"),AND(AJ697="Muy Alta",AM697="Menor"),AND(AJ697="Muy Alta",AM697="Moderado"),AND(AJ697="Muy Alta",AM697="Mayor")),"Alto",IF(OR(AND(AJ697="Muy Baja",AM697="Catastrófico"),AND(AJ697="Baja",AM697="Catastrófico"),AND(AJ697="Media",AM697="Catastrófico"),AND(AJ697="Alta",AM697="Catastrófico"),AND(AJ697="Muy Alta",AM697="Catastrófico")),"Extremo","")))),"")</f>
        <v/>
      </c>
      <c r="AP697" s="367"/>
      <c r="AQ697" s="120" t="s">
        <v>105</v>
      </c>
      <c r="AR697" s="119"/>
      <c r="AS697" s="119"/>
      <c r="AT697" s="126"/>
      <c r="AU697" s="127"/>
      <c r="AV697" s="370"/>
      <c r="AW697" s="142" t="s">
        <v>91</v>
      </c>
      <c r="AX697" s="128"/>
      <c r="AY697" s="129"/>
      <c r="AZ697" s="130"/>
      <c r="BA697" s="143" t="s">
        <v>105</v>
      </c>
      <c r="BB697" s="128"/>
      <c r="BC697" s="128"/>
      <c r="BD697" s="128"/>
      <c r="BE697" s="373"/>
      <c r="BF697" s="374"/>
      <c r="BG697" s="374"/>
      <c r="BH697" s="131"/>
      <c r="BI697" s="90"/>
      <c r="BJ697" s="90"/>
      <c r="BK697" s="90"/>
      <c r="BL697" s="90"/>
      <c r="BM697" s="90"/>
      <c r="BN697" s="90"/>
      <c r="BO697" s="90"/>
      <c r="BP697" s="90"/>
      <c r="BQ697" s="90"/>
      <c r="BR697" s="90"/>
      <c r="BS697" s="90"/>
      <c r="BT697" s="90"/>
      <c r="BU697" s="90"/>
      <c r="BV697" s="90"/>
      <c r="BW697" s="90"/>
      <c r="BX697" s="90"/>
      <c r="BY697" s="90"/>
      <c r="BZ697" s="90"/>
      <c r="CA697" s="90"/>
      <c r="CB697" s="90"/>
      <c r="CC697" s="90"/>
      <c r="CD697" s="90"/>
      <c r="CE697" s="90"/>
      <c r="CF697" s="90"/>
      <c r="CG697" s="90"/>
      <c r="CH697" s="90"/>
      <c r="CI697" s="90"/>
      <c r="CJ697" s="90"/>
      <c r="CK697" s="90"/>
      <c r="CL697" s="90"/>
      <c r="CM697" s="90"/>
      <c r="CN697" s="90"/>
      <c r="CO697" s="90"/>
      <c r="CP697" s="90"/>
      <c r="CQ697" s="90"/>
      <c r="CR697" s="90"/>
      <c r="CS697" s="90"/>
      <c r="CT697" s="90"/>
      <c r="CU697" s="90"/>
      <c r="CV697" s="90"/>
      <c r="CW697" s="90"/>
      <c r="CX697" s="90"/>
      <c r="CY697" s="90"/>
      <c r="CZ697" s="90"/>
      <c r="DA697" s="90"/>
      <c r="DB697" s="90"/>
      <c r="DC697" s="90"/>
      <c r="DD697" s="90"/>
      <c r="DE697" s="90"/>
      <c r="DF697" s="90"/>
      <c r="DG697" s="90"/>
      <c r="DH697" s="90"/>
      <c r="DI697" s="90"/>
      <c r="DJ697" s="90"/>
      <c r="DK697" s="90"/>
      <c r="DL697" s="90"/>
      <c r="DM697" s="90"/>
      <c r="DN697" s="90"/>
      <c r="DO697" s="90"/>
      <c r="DP697" s="90"/>
      <c r="DQ697" s="90"/>
      <c r="DR697" s="90"/>
      <c r="DS697" s="90"/>
      <c r="DT697" s="90"/>
      <c r="DU697" s="90"/>
      <c r="DV697" s="90"/>
      <c r="DW697" s="90"/>
      <c r="DX697" s="90"/>
      <c r="DY697" s="90"/>
      <c r="DZ697" s="90"/>
      <c r="EA697" s="90"/>
      <c r="EB697" s="90"/>
      <c r="EC697" s="90"/>
      <c r="ED697" s="90"/>
      <c r="EE697" s="90"/>
      <c r="EF697" s="90"/>
      <c r="EG697" s="90"/>
      <c r="EH697" s="90"/>
      <c r="EI697" s="90"/>
      <c r="EJ697" s="90"/>
      <c r="EK697" s="90"/>
      <c r="EL697" s="90"/>
      <c r="EM697" s="90"/>
      <c r="EN697" s="90"/>
      <c r="EO697" s="90"/>
      <c r="EP697" s="90"/>
      <c r="EQ697" s="90"/>
      <c r="ER697" s="90"/>
      <c r="ES697" s="90"/>
      <c r="ET697" s="90"/>
      <c r="EU697" s="90"/>
      <c r="EV697" s="90"/>
      <c r="EW697" s="90"/>
      <c r="EX697" s="90"/>
      <c r="EY697" s="90"/>
      <c r="EZ697" s="90"/>
      <c r="FA697" s="90"/>
      <c r="FB697" s="90"/>
      <c r="FC697" s="90"/>
      <c r="FD697" s="90"/>
      <c r="FE697" s="90"/>
      <c r="FF697" s="90"/>
      <c r="FG697" s="90"/>
      <c r="FH697" s="90"/>
      <c r="FI697" s="90"/>
      <c r="FJ697" s="90"/>
      <c r="FK697" s="90"/>
      <c r="FL697" s="90"/>
      <c r="FM697" s="90"/>
      <c r="FN697" s="90"/>
      <c r="FO697" s="90"/>
      <c r="FP697" s="90"/>
      <c r="FQ697" s="90"/>
      <c r="FR697" s="90"/>
      <c r="FS697" s="90"/>
      <c r="FT697" s="90"/>
      <c r="FU697" s="90"/>
      <c r="FV697" s="90"/>
      <c r="FW697" s="90"/>
      <c r="FX697" s="90"/>
      <c r="FY697" s="90"/>
      <c r="FZ697" s="90"/>
      <c r="GA697" s="90"/>
      <c r="GB697" s="90"/>
      <c r="GC697" s="90"/>
      <c r="GD697" s="90"/>
      <c r="GE697" s="90"/>
      <c r="GF697" s="90"/>
      <c r="GG697" s="90"/>
      <c r="GH697" s="90"/>
      <c r="GI697" s="90"/>
      <c r="GJ697" s="90"/>
      <c r="GK697" s="90"/>
      <c r="GL697" s="90"/>
      <c r="GM697" s="90"/>
      <c r="GN697" s="90"/>
      <c r="GO697" s="90"/>
      <c r="GP697" s="90"/>
      <c r="GQ697" s="90"/>
      <c r="GR697" s="90"/>
      <c r="GS697" s="90"/>
      <c r="GT697" s="90"/>
      <c r="GU697" s="90"/>
      <c r="GV697" s="90"/>
      <c r="GW697" s="90"/>
      <c r="GX697" s="90"/>
      <c r="GY697" s="90"/>
      <c r="GZ697" s="90"/>
      <c r="HA697" s="90"/>
      <c r="HB697" s="90"/>
      <c r="HC697" s="90"/>
      <c r="HD697" s="90"/>
      <c r="HE697" s="90"/>
      <c r="HF697" s="90"/>
      <c r="HG697" s="90"/>
      <c r="HH697" s="90"/>
      <c r="HI697" s="90"/>
      <c r="HJ697" s="90"/>
      <c r="HK697" s="90"/>
      <c r="HL697" s="90"/>
      <c r="HM697" s="90"/>
      <c r="HN697" s="90"/>
      <c r="HO697" s="90"/>
      <c r="HP697" s="90"/>
      <c r="HQ697" s="90"/>
      <c r="HR697" s="90"/>
      <c r="HS697" s="90"/>
      <c r="HT697" s="90"/>
      <c r="HU697" s="90"/>
      <c r="HV697" s="90"/>
      <c r="HW697" s="90"/>
      <c r="HX697" s="90"/>
      <c r="HY697" s="90"/>
      <c r="HZ697" s="90"/>
      <c r="IA697" s="90"/>
      <c r="IB697" s="90"/>
      <c r="IC697" s="90"/>
      <c r="ID697" s="90"/>
      <c r="IE697" s="90"/>
      <c r="IF697" s="90"/>
      <c r="IG697" s="90"/>
      <c r="IH697" s="90"/>
      <c r="II697" s="90"/>
      <c r="IJ697" s="90"/>
      <c r="IK697" s="90"/>
      <c r="IL697" s="90"/>
      <c r="IM697" s="90"/>
      <c r="IN697" s="90"/>
      <c r="IO697" s="90"/>
      <c r="IP697" s="90"/>
      <c r="IQ697" s="90"/>
      <c r="IR697" s="90"/>
      <c r="IS697" s="90"/>
      <c r="IT697" s="90"/>
      <c r="IU697" s="90"/>
      <c r="IV697" s="90"/>
      <c r="IW697" s="90"/>
      <c r="IX697" s="90"/>
      <c r="IY697" s="90"/>
      <c r="IZ697" s="90"/>
      <c r="JA697" s="90"/>
      <c r="JB697" s="90"/>
      <c r="JC697" s="90"/>
      <c r="JD697" s="90"/>
      <c r="JE697" s="90"/>
      <c r="JF697" s="90"/>
      <c r="JG697" s="90"/>
      <c r="JH697" s="90"/>
      <c r="JI697" s="90"/>
      <c r="JJ697" s="90"/>
      <c r="JK697" s="90"/>
      <c r="JL697" s="90"/>
      <c r="JM697" s="90"/>
      <c r="JN697" s="90"/>
      <c r="JO697" s="90"/>
      <c r="JP697" s="90"/>
      <c r="JQ697" s="90"/>
      <c r="JR697" s="90"/>
      <c r="JS697" s="90"/>
      <c r="JT697" s="90"/>
      <c r="JU697" s="90"/>
      <c r="JV697" s="90"/>
      <c r="JW697" s="90"/>
      <c r="JX697" s="90"/>
      <c r="JY697" s="90"/>
      <c r="JZ697" s="90"/>
      <c r="KA697" s="90"/>
      <c r="KB697" s="90"/>
      <c r="KC697" s="90"/>
      <c r="KD697" s="90"/>
      <c r="KE697" s="90"/>
      <c r="KF697" s="90"/>
      <c r="KG697" s="90"/>
      <c r="KH697" s="90"/>
      <c r="KI697" s="90"/>
      <c r="KJ697" s="90"/>
      <c r="KK697" s="90"/>
      <c r="KL697" s="90"/>
      <c r="KM697" s="90"/>
      <c r="KN697" s="90"/>
      <c r="KO697" s="90"/>
      <c r="KP697" s="90"/>
      <c r="KQ697" s="90"/>
      <c r="KR697" s="90"/>
      <c r="KS697" s="90"/>
      <c r="KT697" s="90"/>
      <c r="KU697" s="90"/>
      <c r="KV697" s="90"/>
      <c r="KW697" s="90"/>
      <c r="KX697" s="90"/>
      <c r="KY697" s="90"/>
      <c r="KZ697" s="90"/>
      <c r="LA697" s="90"/>
      <c r="LB697" s="90"/>
      <c r="LC697" s="90"/>
      <c r="LD697" s="90"/>
      <c r="LE697" s="90"/>
      <c r="LF697" s="90"/>
      <c r="LG697" s="90"/>
      <c r="LH697" s="90"/>
      <c r="LI697" s="90"/>
      <c r="LJ697" s="90"/>
      <c r="LK697" s="90"/>
      <c r="LL697" s="90"/>
      <c r="LM697" s="90"/>
      <c r="LN697" s="90"/>
      <c r="LO697" s="90"/>
      <c r="LP697" s="90"/>
      <c r="LQ697" s="90"/>
      <c r="LR697" s="90"/>
      <c r="LS697" s="90"/>
      <c r="LT697" s="90"/>
      <c r="LU697" s="90"/>
      <c r="LV697" s="90"/>
      <c r="LW697" s="90"/>
      <c r="LX697" s="90"/>
      <c r="LY697" s="90"/>
      <c r="LZ697" s="90"/>
      <c r="MA697" s="90"/>
      <c r="MB697" s="90"/>
      <c r="MC697" s="90"/>
      <c r="MD697" s="90"/>
      <c r="ME697" s="90"/>
      <c r="MF697" s="90"/>
      <c r="MG697" s="90"/>
      <c r="MH697" s="90"/>
      <c r="MI697" s="90"/>
      <c r="MJ697" s="90"/>
      <c r="MK697" s="90"/>
      <c r="ML697" s="90"/>
      <c r="MM697" s="90"/>
      <c r="MN697" s="90"/>
      <c r="MO697" s="90"/>
      <c r="MP697" s="90"/>
      <c r="MQ697" s="90"/>
      <c r="MR697" s="90"/>
      <c r="MS697" s="90"/>
      <c r="MT697" s="90"/>
      <c r="MU697" s="90"/>
      <c r="MV697" s="90"/>
      <c r="MW697" s="90"/>
      <c r="MX697" s="90"/>
      <c r="MY697" s="90"/>
      <c r="MZ697" s="90"/>
      <c r="NA697" s="90"/>
      <c r="NB697" s="90"/>
      <c r="NC697" s="90"/>
      <c r="ND697" s="90"/>
      <c r="NE697" s="90"/>
      <c r="NF697" s="90"/>
      <c r="NG697" s="90"/>
      <c r="NH697" s="90"/>
      <c r="NI697" s="90"/>
      <c r="NJ697" s="90"/>
      <c r="NK697" s="90"/>
      <c r="NL697" s="90"/>
      <c r="NM697" s="90"/>
      <c r="NN697" s="90"/>
      <c r="NO697" s="90"/>
      <c r="NP697" s="90"/>
      <c r="NQ697" s="90"/>
      <c r="NR697" s="90"/>
      <c r="NS697" s="90"/>
      <c r="NT697" s="90"/>
      <c r="NU697" s="90"/>
      <c r="NV697" s="90"/>
      <c r="NW697" s="90"/>
      <c r="NX697" s="90"/>
      <c r="NY697" s="90"/>
      <c r="NZ697" s="90"/>
      <c r="OA697" s="90"/>
      <c r="OB697" s="90"/>
      <c r="OC697" s="90"/>
      <c r="OD697" s="90"/>
      <c r="OE697" s="90"/>
      <c r="OF697" s="90"/>
      <c r="OG697" s="90"/>
      <c r="OH697" s="90"/>
      <c r="OI697" s="90"/>
      <c r="OJ697" s="90"/>
      <c r="OK697" s="90"/>
      <c r="OL697" s="90"/>
      <c r="OM697" s="90"/>
      <c r="ON697" s="90"/>
      <c r="OO697" s="90"/>
      <c r="OP697" s="90"/>
      <c r="OQ697" s="90"/>
      <c r="OR697" s="90"/>
      <c r="OS697" s="90"/>
      <c r="OT697" s="90"/>
      <c r="OU697" s="90"/>
      <c r="OV697" s="90"/>
      <c r="OW697" s="90"/>
      <c r="OX697" s="90"/>
      <c r="OY697" s="90"/>
      <c r="OZ697" s="90"/>
      <c r="PA697" s="90"/>
      <c r="PB697" s="90"/>
      <c r="PC697" s="90"/>
      <c r="PD697" s="90"/>
      <c r="PE697" s="90"/>
      <c r="PF697" s="90"/>
      <c r="PG697" s="90"/>
      <c r="PH697" s="90"/>
      <c r="PI697" s="90"/>
      <c r="PJ697" s="90"/>
      <c r="PK697" s="90"/>
      <c r="PL697" s="90"/>
      <c r="PM697" s="90"/>
      <c r="PN697" s="90"/>
      <c r="PO697" s="90"/>
      <c r="PP697" s="90"/>
      <c r="PQ697" s="90"/>
      <c r="PR697" s="90"/>
      <c r="PS697" s="90"/>
      <c r="PT697" s="90"/>
      <c r="PU697" s="90"/>
      <c r="PV697" s="90"/>
      <c r="PW697" s="90"/>
      <c r="PX697" s="90"/>
      <c r="PY697" s="90"/>
      <c r="PZ697" s="90"/>
      <c r="QA697" s="90"/>
      <c r="QB697" s="90"/>
      <c r="QC697" s="90"/>
      <c r="QD697" s="90"/>
      <c r="QE697" s="90"/>
      <c r="QF697" s="90"/>
      <c r="QG697" s="90"/>
      <c r="QH697" s="90"/>
      <c r="QI697" s="90"/>
      <c r="QJ697" s="90"/>
      <c r="QK697" s="90"/>
      <c r="QL697" s="90"/>
      <c r="QM697" s="90"/>
      <c r="QN697" s="90"/>
      <c r="QO697" s="90"/>
      <c r="QP697" s="90"/>
      <c r="QQ697" s="90"/>
      <c r="QR697" s="90"/>
      <c r="QS697" s="90"/>
      <c r="QT697" s="90"/>
      <c r="QU697" s="90"/>
      <c r="QV697" s="90"/>
      <c r="QW697" s="90"/>
      <c r="QX697" s="90"/>
      <c r="QY697" s="90"/>
      <c r="QZ697" s="90"/>
      <c r="RA697" s="90"/>
      <c r="RB697" s="90"/>
      <c r="RC697" s="90"/>
      <c r="RD697" s="90"/>
      <c r="RE697" s="90"/>
      <c r="RF697" s="90"/>
      <c r="RG697" s="90"/>
      <c r="RH697" s="90"/>
      <c r="RI697" s="90"/>
      <c r="RJ697" s="90"/>
      <c r="RK697" s="90"/>
      <c r="RL697" s="90"/>
      <c r="RM697" s="90"/>
      <c r="RN697" s="90"/>
      <c r="RO697" s="90"/>
      <c r="RP697" s="90"/>
      <c r="RQ697" s="90"/>
      <c r="RR697" s="90"/>
      <c r="RS697" s="90"/>
      <c r="RT697" s="90"/>
      <c r="RU697" s="90"/>
      <c r="RV697" s="90"/>
      <c r="RW697" s="90"/>
      <c r="RX697" s="90"/>
      <c r="RY697" s="90"/>
      <c r="RZ697" s="90"/>
      <c r="SA697" s="90"/>
      <c r="SB697" s="90"/>
      <c r="SC697" s="90"/>
      <c r="SD697" s="90"/>
      <c r="SE697" s="90"/>
      <c r="SF697" s="90"/>
      <c r="SG697" s="90"/>
      <c r="SH697" s="90"/>
      <c r="SI697" s="90"/>
      <c r="SJ697" s="90"/>
      <c r="SK697" s="90"/>
      <c r="SL697" s="90"/>
      <c r="SM697" s="90"/>
      <c r="SN697" s="90"/>
      <c r="SO697" s="90"/>
      <c r="SP697" s="90"/>
      <c r="SQ697" s="90"/>
      <c r="SR697" s="90"/>
      <c r="SS697" s="90"/>
      <c r="ST697" s="90"/>
      <c r="SU697" s="90"/>
      <c r="SV697" s="90"/>
      <c r="SW697" s="90"/>
      <c r="SX697" s="90"/>
      <c r="SY697" s="90"/>
      <c r="SZ697" s="90"/>
      <c r="TA697" s="90"/>
      <c r="TB697" s="90"/>
      <c r="TC697" s="90"/>
      <c r="TD697" s="90"/>
      <c r="TE697" s="90"/>
      <c r="TF697" s="90"/>
      <c r="TG697" s="90"/>
      <c r="TH697" s="90"/>
      <c r="TI697" s="90"/>
      <c r="TJ697" s="90"/>
      <c r="TK697" s="90"/>
      <c r="TL697" s="90"/>
      <c r="TM697" s="90"/>
      <c r="TN697" s="90"/>
      <c r="TO697" s="90"/>
      <c r="TP697" s="90"/>
      <c r="TQ697" s="90"/>
      <c r="TR697" s="90"/>
      <c r="TS697" s="90"/>
      <c r="TT697" s="90"/>
      <c r="TU697" s="90"/>
      <c r="TV697" s="90"/>
      <c r="TW697" s="90"/>
      <c r="TX697" s="90"/>
      <c r="TY697" s="90"/>
      <c r="TZ697" s="90"/>
      <c r="UA697" s="90"/>
      <c r="UB697" s="90"/>
      <c r="UC697" s="90"/>
      <c r="UD697" s="90"/>
      <c r="UE697" s="90"/>
      <c r="UF697" s="90"/>
      <c r="UG697" s="90"/>
      <c r="UH697" s="90"/>
      <c r="UI697" s="90"/>
      <c r="UJ697" s="90"/>
      <c r="UK697" s="90"/>
      <c r="UL697" s="90"/>
      <c r="UM697" s="90"/>
      <c r="UN697" s="90"/>
      <c r="UO697" s="90"/>
      <c r="UP697" s="90"/>
      <c r="UQ697" s="90"/>
      <c r="UR697" s="90"/>
      <c r="US697" s="90"/>
      <c r="UT697" s="90"/>
      <c r="UU697" s="90"/>
      <c r="UV697" s="90"/>
      <c r="UW697" s="90"/>
      <c r="UX697" s="90"/>
      <c r="UY697" s="90"/>
      <c r="UZ697" s="90"/>
      <c r="VA697" s="90"/>
      <c r="VB697" s="90"/>
      <c r="VC697" s="90"/>
      <c r="VD697" s="90"/>
      <c r="VE697" s="90"/>
      <c r="VF697" s="90"/>
      <c r="VG697" s="90"/>
      <c r="VH697" s="90"/>
      <c r="VI697" s="90"/>
      <c r="VJ697" s="90"/>
      <c r="VK697" s="90"/>
      <c r="VL697" s="90"/>
      <c r="VM697" s="90"/>
      <c r="VN697" s="90"/>
      <c r="VO697" s="90"/>
      <c r="VP697" s="90"/>
      <c r="VQ697" s="90"/>
      <c r="VR697" s="90"/>
      <c r="VS697" s="90"/>
      <c r="VT697" s="90"/>
      <c r="VU697" s="90"/>
      <c r="VV697" s="90"/>
      <c r="VW697" s="90"/>
      <c r="VX697" s="90"/>
      <c r="VY697" s="90"/>
      <c r="VZ697" s="90"/>
      <c r="WA697" s="90"/>
      <c r="WB697" s="90"/>
      <c r="WC697" s="90"/>
      <c r="WD697" s="90"/>
      <c r="WE697" s="90"/>
      <c r="WF697" s="90"/>
      <c r="WG697" s="90"/>
      <c r="WH697" s="90"/>
      <c r="WI697" s="90"/>
      <c r="WJ697" s="90"/>
      <c r="WK697" s="90"/>
      <c r="WL697" s="90"/>
      <c r="WM697" s="90"/>
      <c r="WN697" s="90"/>
      <c r="WO697" s="90"/>
      <c r="WP697" s="90"/>
      <c r="WQ697" s="90"/>
      <c r="WR697" s="90"/>
      <c r="WS697" s="90"/>
      <c r="WT697" s="90"/>
      <c r="WU697" s="90"/>
      <c r="WV697" s="90"/>
      <c r="WW697" s="90"/>
      <c r="WX697" s="90"/>
      <c r="WY697" s="90"/>
      <c r="WZ697" s="90"/>
      <c r="XA697" s="90"/>
      <c r="XB697" s="90"/>
      <c r="XC697" s="90"/>
      <c r="XD697" s="90"/>
      <c r="XE697" s="90"/>
      <c r="XF697" s="90"/>
      <c r="XG697" s="90"/>
      <c r="XH697" s="90"/>
      <c r="XI697" s="90"/>
      <c r="XJ697" s="90"/>
      <c r="XK697" s="90"/>
      <c r="XL697" s="90"/>
      <c r="XM697" s="90"/>
      <c r="XN697" s="90"/>
      <c r="XO697" s="90"/>
      <c r="XP697" s="90"/>
      <c r="XQ697" s="90"/>
      <c r="XR697" s="90"/>
      <c r="XS697" s="90"/>
      <c r="XT697" s="90"/>
      <c r="XU697" s="90"/>
      <c r="XV697" s="90"/>
      <c r="XW697" s="90"/>
      <c r="XX697" s="90"/>
      <c r="XY697" s="90"/>
      <c r="XZ697" s="90"/>
      <c r="YA697" s="90"/>
      <c r="YB697" s="90"/>
      <c r="YC697" s="90"/>
      <c r="YD697" s="90"/>
      <c r="YE697" s="90"/>
      <c r="YF697" s="90"/>
      <c r="YG697" s="90"/>
      <c r="YH697" s="90"/>
      <c r="YI697" s="90"/>
      <c r="YJ697" s="90"/>
      <c r="YK697" s="90"/>
      <c r="YL697" s="90"/>
      <c r="YM697" s="90"/>
      <c r="YN697" s="90"/>
      <c r="YO697" s="90"/>
      <c r="YP697" s="90"/>
      <c r="YQ697" s="90"/>
      <c r="YR697" s="90"/>
      <c r="YS697" s="90"/>
      <c r="YT697" s="90"/>
      <c r="YU697" s="90"/>
      <c r="YV697" s="90"/>
      <c r="YW697" s="90"/>
      <c r="YX697" s="90"/>
      <c r="YY697" s="90"/>
      <c r="YZ697" s="90"/>
      <c r="ZA697" s="90"/>
      <c r="ZB697" s="90"/>
      <c r="ZC697" s="90"/>
      <c r="ZD697" s="90"/>
      <c r="ZE697" s="90"/>
      <c r="ZF697" s="90"/>
      <c r="ZG697" s="90"/>
      <c r="ZH697" s="90"/>
      <c r="ZI697" s="90"/>
      <c r="ZJ697" s="90"/>
      <c r="ZK697" s="90"/>
      <c r="ZL697" s="90"/>
      <c r="ZM697" s="90"/>
      <c r="ZN697" s="90"/>
      <c r="ZO697" s="90"/>
      <c r="ZP697" s="90"/>
      <c r="ZQ697" s="90"/>
      <c r="ZR697" s="90"/>
      <c r="ZS697" s="90"/>
      <c r="ZT697" s="90"/>
      <c r="ZU697" s="90"/>
      <c r="ZV697" s="90"/>
      <c r="ZW697" s="90"/>
      <c r="ZX697" s="90"/>
      <c r="ZY697" s="90"/>
      <c r="ZZ697" s="90"/>
      <c r="AAA697" s="90"/>
      <c r="AAB697" s="90"/>
      <c r="AAC697" s="90"/>
      <c r="AAD697" s="90"/>
      <c r="AAE697" s="90"/>
      <c r="AAF697" s="90"/>
      <c r="AAG697" s="90"/>
      <c r="AAH697" s="90"/>
      <c r="AAI697" s="90"/>
      <c r="AAJ697" s="90"/>
      <c r="AAK697" s="90"/>
      <c r="AAL697" s="90"/>
      <c r="AAM697" s="90"/>
      <c r="AAN697" s="90"/>
      <c r="AAO697" s="90"/>
      <c r="AAP697" s="90"/>
      <c r="AAQ697" s="90"/>
      <c r="AAR697" s="90"/>
      <c r="AAS697" s="90"/>
      <c r="AAT697" s="90"/>
      <c r="AAU697" s="90"/>
      <c r="AAV697" s="90"/>
      <c r="AAW697" s="90"/>
      <c r="AAX697" s="90"/>
      <c r="AAY697" s="90"/>
      <c r="AAZ697" s="90"/>
      <c r="ABA697" s="90"/>
      <c r="ABB697" s="90"/>
      <c r="ABC697" s="90"/>
      <c r="ABD697" s="90"/>
      <c r="ABE697" s="90"/>
      <c r="ABF697" s="90"/>
      <c r="ABG697" s="90"/>
      <c r="ABH697" s="90"/>
      <c r="ABI697" s="90"/>
      <c r="ABJ697" s="90"/>
      <c r="ABK697" s="90"/>
      <c r="ABL697" s="90"/>
      <c r="ABM697" s="90"/>
      <c r="ABN697" s="90"/>
      <c r="ABO697" s="90"/>
      <c r="ABP697" s="90"/>
      <c r="ABQ697" s="90"/>
      <c r="ABR697" s="90"/>
      <c r="ABS697" s="90"/>
      <c r="ABT697" s="90"/>
      <c r="ABU697" s="90"/>
      <c r="ABV697" s="90"/>
      <c r="ABW697" s="90"/>
      <c r="ABX697" s="90"/>
      <c r="ABY697" s="90"/>
      <c r="ABZ697" s="90"/>
      <c r="ACA697" s="90"/>
      <c r="ACB697" s="90"/>
      <c r="ACC697" s="90"/>
      <c r="ACD697" s="90"/>
      <c r="ACE697" s="90"/>
      <c r="ACF697" s="90"/>
      <c r="ACG697" s="90"/>
      <c r="ACH697" s="90"/>
      <c r="ACI697" s="90"/>
      <c r="ACJ697" s="90"/>
      <c r="ACK697" s="90"/>
      <c r="ACL697" s="90"/>
      <c r="ACM697" s="90"/>
      <c r="ACN697" s="90"/>
      <c r="ACO697" s="90"/>
      <c r="ACP697" s="90"/>
      <c r="ACQ697" s="90"/>
      <c r="ACR697" s="90"/>
      <c r="ACS697" s="90"/>
      <c r="ACT697" s="90"/>
      <c r="ACU697" s="90"/>
      <c r="ACV697" s="90"/>
      <c r="ACW697" s="90"/>
      <c r="ACX697" s="90"/>
      <c r="ACY697" s="90"/>
      <c r="ACZ697" s="90"/>
      <c r="ADA697" s="90"/>
      <c r="ADB697" s="90"/>
      <c r="ADC697" s="90"/>
      <c r="ADD697" s="90"/>
      <c r="ADE697" s="90"/>
      <c r="ADF697" s="90"/>
      <c r="ADG697" s="90"/>
      <c r="ADH697" s="90"/>
      <c r="ADI697" s="90"/>
      <c r="ADJ697" s="90"/>
      <c r="ADK697" s="90"/>
      <c r="ADL697" s="90"/>
      <c r="ADM697" s="90"/>
      <c r="ADN697" s="90"/>
      <c r="ADO697" s="90"/>
      <c r="ADP697" s="90"/>
      <c r="ADQ697" s="90"/>
      <c r="ADR697" s="90"/>
      <c r="ADS697" s="90"/>
      <c r="ADT697" s="90"/>
      <c r="ADU697" s="90"/>
      <c r="ADV697" s="90"/>
      <c r="ADW697" s="90"/>
      <c r="ADX697" s="90"/>
      <c r="ADY697" s="90"/>
      <c r="ADZ697" s="90"/>
      <c r="AEA697" s="90"/>
      <c r="AEB697" s="90"/>
      <c r="AEC697" s="90"/>
      <c r="AED697" s="90"/>
      <c r="AEE697" s="90"/>
      <c r="AEF697" s="90"/>
      <c r="AEG697" s="90"/>
      <c r="AEH697" s="90"/>
      <c r="AEI697" s="90"/>
      <c r="AEJ697" s="90"/>
      <c r="AEK697" s="90"/>
      <c r="AEL697" s="90"/>
      <c r="AEM697" s="90"/>
      <c r="AEN697" s="90"/>
      <c r="AEO697" s="90"/>
      <c r="AEP697" s="90"/>
      <c r="AEQ697" s="90"/>
      <c r="AER697" s="90"/>
      <c r="AES697" s="90"/>
      <c r="AET697" s="90"/>
      <c r="AEU697" s="90"/>
      <c r="AEV697" s="90"/>
      <c r="AEW697" s="90"/>
      <c r="AEX697" s="90"/>
      <c r="AEY697" s="90"/>
      <c r="AEZ697" s="90"/>
      <c r="AFA697" s="90"/>
      <c r="AFB697" s="90"/>
      <c r="AFC697" s="90"/>
      <c r="AFD697" s="90"/>
      <c r="AFE697" s="90"/>
      <c r="AFF697" s="90"/>
      <c r="AFG697" s="90"/>
      <c r="AFH697" s="90"/>
      <c r="AFI697" s="90"/>
      <c r="AFJ697" s="90"/>
      <c r="AFK697" s="90"/>
      <c r="AFL697" s="90"/>
      <c r="AFM697" s="90"/>
      <c r="AFN697" s="90"/>
      <c r="AFO697" s="90"/>
      <c r="AFP697" s="90"/>
      <c r="AFQ697" s="90"/>
      <c r="AFR697" s="90"/>
      <c r="AFS697" s="90"/>
      <c r="AFT697" s="90"/>
      <c r="AFU697" s="90"/>
      <c r="AFV697" s="90"/>
      <c r="AFW697" s="90"/>
      <c r="AFX697" s="90"/>
      <c r="AFY697" s="90"/>
      <c r="AFZ697" s="90"/>
      <c r="AGA697" s="90"/>
      <c r="AGB697" s="90"/>
      <c r="AGC697" s="90"/>
      <c r="AGD697" s="90"/>
      <c r="AGE697" s="90"/>
      <c r="AGF697" s="90"/>
      <c r="AGG697" s="90"/>
      <c r="AGH697" s="90"/>
      <c r="AGI697" s="90"/>
      <c r="AGJ697" s="90"/>
      <c r="AGK697" s="90"/>
      <c r="AGL697" s="90"/>
      <c r="AGM697" s="90"/>
      <c r="AGN697" s="90"/>
      <c r="AGO697" s="90"/>
      <c r="AGP697" s="90"/>
      <c r="AGQ697" s="90"/>
      <c r="AGR697" s="90"/>
      <c r="AGS697" s="90"/>
      <c r="AGT697" s="90"/>
      <c r="AGU697" s="90"/>
      <c r="AGV697" s="90"/>
      <c r="AGW697" s="90"/>
      <c r="AGX697" s="90"/>
      <c r="AGY697" s="90"/>
      <c r="AGZ697" s="90"/>
      <c r="AHA697" s="90"/>
      <c r="AHB697" s="90"/>
      <c r="AHC697" s="90"/>
      <c r="AHD697" s="90"/>
      <c r="AHE697" s="90"/>
      <c r="AHF697" s="90"/>
      <c r="AHG697" s="90"/>
      <c r="AHH697" s="90"/>
      <c r="AHI697" s="90"/>
      <c r="AHJ697" s="90"/>
      <c r="AHK697" s="90"/>
      <c r="AHL697" s="90"/>
      <c r="AHM697" s="90"/>
      <c r="AHN697" s="90"/>
      <c r="AHO697" s="90"/>
      <c r="AHP697" s="90"/>
      <c r="AHQ697" s="90"/>
      <c r="AHR697" s="90"/>
      <c r="AHS697" s="90"/>
      <c r="AHT697" s="90"/>
      <c r="AHU697" s="90"/>
      <c r="AHV697" s="90"/>
      <c r="AHW697" s="90"/>
      <c r="AHX697" s="90"/>
      <c r="AHY697" s="90"/>
      <c r="AHZ697" s="90"/>
      <c r="AIA697" s="90"/>
      <c r="AIB697" s="90"/>
      <c r="AIC697" s="90"/>
      <c r="AID697" s="90"/>
      <c r="AIE697" s="90"/>
      <c r="AIF697" s="90"/>
      <c r="AIG697" s="90"/>
      <c r="AIH697" s="90"/>
      <c r="AII697" s="90"/>
      <c r="AIJ697" s="90"/>
      <c r="AIK697" s="90"/>
      <c r="AIL697" s="90"/>
      <c r="AIM697" s="90"/>
      <c r="AIN697" s="90"/>
      <c r="AIO697" s="90"/>
      <c r="AIP697" s="90"/>
      <c r="AIQ697" s="90"/>
      <c r="AIR697" s="90"/>
      <c r="AIS697" s="90"/>
      <c r="AIT697" s="90"/>
      <c r="AIU697" s="90"/>
      <c r="AIV697" s="90"/>
      <c r="AIW697" s="90"/>
      <c r="AIX697" s="90"/>
      <c r="AIY697" s="90"/>
      <c r="AIZ697" s="90"/>
      <c r="AJA697" s="90"/>
      <c r="AJB697" s="90"/>
      <c r="AJC697" s="90"/>
      <c r="AJD697" s="90"/>
      <c r="AJE697" s="90"/>
      <c r="AJF697" s="90"/>
      <c r="AJG697" s="90"/>
      <c r="AJH697" s="90"/>
      <c r="AJI697" s="90"/>
      <c r="AJJ697" s="90"/>
      <c r="AJK697" s="90"/>
      <c r="AJL697" s="90"/>
      <c r="AJM697" s="90"/>
      <c r="AJN697" s="90"/>
      <c r="AJO697" s="90"/>
      <c r="AJP697" s="90"/>
      <c r="AJQ697" s="90"/>
      <c r="AJR697" s="90"/>
      <c r="AJS697" s="90"/>
      <c r="AJT697" s="90"/>
      <c r="AJU697" s="90"/>
      <c r="AJV697" s="90"/>
      <c r="AJW697" s="90"/>
      <c r="AJX697" s="90"/>
      <c r="AJY697" s="90"/>
      <c r="AJZ697" s="90"/>
      <c r="AKA697" s="90"/>
      <c r="AKB697" s="90"/>
      <c r="AKC697" s="90"/>
      <c r="AKD697" s="90"/>
      <c r="AKE697" s="90"/>
      <c r="AKF697" s="90"/>
      <c r="AKG697" s="90"/>
      <c r="AKH697" s="90"/>
      <c r="AKI697" s="90"/>
      <c r="AKJ697" s="90"/>
      <c r="AKK697" s="90"/>
      <c r="AKL697" s="90"/>
      <c r="AKM697" s="90"/>
      <c r="AKN697" s="90"/>
      <c r="AKO697" s="90"/>
      <c r="AKP697" s="90"/>
      <c r="AKQ697" s="90"/>
      <c r="AKR697" s="90"/>
      <c r="AKS697" s="90"/>
      <c r="AKT697" s="90"/>
      <c r="AKU697" s="90"/>
      <c r="AKV697" s="90"/>
      <c r="AKW697" s="90"/>
      <c r="AKX697" s="90"/>
      <c r="AKY697" s="90"/>
      <c r="AKZ697" s="90"/>
      <c r="ALA697" s="90"/>
      <c r="ALB697" s="90"/>
      <c r="ALC697" s="90"/>
      <c r="ALD697" s="90"/>
      <c r="ALE697" s="90"/>
      <c r="ALF697" s="90"/>
      <c r="ALG697" s="90"/>
      <c r="ALH697" s="90"/>
      <c r="ALI697" s="90"/>
      <c r="ALJ697" s="90"/>
      <c r="ALK697" s="90"/>
      <c r="ALL697" s="90"/>
      <c r="ALM697" s="90"/>
      <c r="ALN697" s="90"/>
      <c r="ALO697" s="90"/>
      <c r="ALP697" s="90"/>
      <c r="ALQ697" s="90"/>
      <c r="ALR697" s="90"/>
      <c r="ALS697" s="90"/>
      <c r="ALT697" s="90"/>
      <c r="ALU697" s="90"/>
      <c r="ALV697" s="90"/>
      <c r="ALW697" s="90"/>
      <c r="ALX697" s="90"/>
      <c r="ALY697" s="90"/>
      <c r="ALZ697" s="90"/>
      <c r="AMA697" s="90"/>
      <c r="AMB697" s="90"/>
      <c r="AMC697" s="90"/>
      <c r="AMD697" s="90"/>
      <c r="AME697" s="90"/>
      <c r="AMF697" s="90"/>
      <c r="AMG697" s="90"/>
      <c r="AMH697" s="90"/>
    </row>
    <row r="698" spans="1:1022" ht="74.099999999999994" customHeight="1" x14ac:dyDescent="0.3">
      <c r="A698" s="536"/>
      <c r="B698" s="530"/>
      <c r="C698" s="367"/>
      <c r="D698" s="530"/>
      <c r="E698" s="530"/>
      <c r="F698" s="427"/>
      <c r="G698" s="424"/>
      <c r="H698" s="368"/>
      <c r="I698" s="425"/>
      <c r="J698" s="136" t="s">
        <v>735</v>
      </c>
      <c r="K698" s="137"/>
      <c r="L698" s="425"/>
      <c r="M698" s="425"/>
      <c r="N698" s="426"/>
      <c r="O698" s="369"/>
      <c r="P698" s="391"/>
      <c r="Q698" s="385"/>
      <c r="R698" s="393"/>
      <c r="S698" s="394"/>
      <c r="T698" s="385"/>
      <c r="U698" s="404"/>
      <c r="V698" s="136" t="s">
        <v>112</v>
      </c>
      <c r="W698" s="116"/>
      <c r="X698" s="117"/>
      <c r="Y698" s="118"/>
      <c r="Z698" s="116"/>
      <c r="AA698" s="120" t="str">
        <f t="shared" si="943"/>
        <v/>
      </c>
      <c r="AB698" s="121"/>
      <c r="AC698" s="121"/>
      <c r="AD698" s="122" t="str">
        <f t="shared" si="941"/>
        <v/>
      </c>
      <c r="AE698" s="121"/>
      <c r="AF698" s="121"/>
      <c r="AG698" s="121"/>
      <c r="AH698" s="123" t="str">
        <f>IFERROR(IF(AND(AA697="Probabilidad",AA698="Probabilidad"),(AI697-(+AI697*AD698)),IF(AND(AA698="Probabilidad",AA697="Impacto"),(AI697-(+AI697*AD698)),IF(AA698="Impacto",AI697,""))),"")</f>
        <v/>
      </c>
      <c r="AI698" s="122" t="str">
        <f t="shared" si="942"/>
        <v/>
      </c>
      <c r="AJ698" s="387"/>
      <c r="AK698" s="388"/>
      <c r="AL698" s="124" t="str">
        <f t="shared" si="885"/>
        <v/>
      </c>
      <c r="AM698" s="389"/>
      <c r="AN698" s="388"/>
      <c r="AO698" s="384"/>
      <c r="AP698" s="367"/>
      <c r="AQ698" s="120" t="s">
        <v>118</v>
      </c>
      <c r="AR698" s="119"/>
      <c r="AS698" s="119"/>
      <c r="AT698" s="126"/>
      <c r="AU698" s="127"/>
      <c r="AV698" s="371"/>
      <c r="AW698" s="142" t="s">
        <v>112</v>
      </c>
      <c r="AX698" s="128"/>
      <c r="AY698" s="129"/>
      <c r="AZ698" s="130"/>
      <c r="BA698" s="143" t="s">
        <v>118</v>
      </c>
      <c r="BB698" s="128"/>
      <c r="BC698" s="128"/>
      <c r="BD698" s="128"/>
      <c r="BE698" s="373"/>
      <c r="BF698" s="374"/>
      <c r="BG698" s="374"/>
      <c r="BH698" s="131"/>
    </row>
    <row r="699" spans="1:1022" ht="45" customHeight="1" x14ac:dyDescent="0.3">
      <c r="A699" s="536"/>
      <c r="B699" s="530"/>
      <c r="C699" s="367"/>
      <c r="D699" s="530"/>
      <c r="E699" s="530"/>
      <c r="F699" s="427"/>
      <c r="G699" s="424"/>
      <c r="H699" s="368"/>
      <c r="I699" s="425"/>
      <c r="J699" s="136" t="s">
        <v>741</v>
      </c>
      <c r="K699" s="137"/>
      <c r="L699" s="425"/>
      <c r="M699" s="425"/>
      <c r="N699" s="426"/>
      <c r="O699" s="369"/>
      <c r="P699" s="391"/>
      <c r="Q699" s="385"/>
      <c r="R699" s="393"/>
      <c r="S699" s="394"/>
      <c r="T699" s="385"/>
      <c r="U699" s="404"/>
      <c r="V699" s="136" t="s">
        <v>124</v>
      </c>
      <c r="W699" s="116"/>
      <c r="X699" s="117"/>
      <c r="Y699" s="118"/>
      <c r="Z699" s="116"/>
      <c r="AA699" s="120" t="str">
        <f t="shared" si="943"/>
        <v/>
      </c>
      <c r="AB699" s="121"/>
      <c r="AC699" s="121"/>
      <c r="AD699" s="122" t="str">
        <f t="shared" si="941"/>
        <v/>
      </c>
      <c r="AE699" s="121"/>
      <c r="AF699" s="121"/>
      <c r="AG699" s="121"/>
      <c r="AH699" s="123" t="str">
        <f t="shared" ref="AH699:AH703" si="961">IFERROR(IF(AND(AA698="Probabilidad",AA699="Probabilidad"),(AI698-(+AI698*AD699)),IF(AND(AA699="Probabilidad",AA698="Impacto"),(AI698-(+AI698*AD699)),IF(AA699="Impacto",AI698,""))),"")</f>
        <v/>
      </c>
      <c r="AI699" s="122" t="str">
        <f t="shared" si="942"/>
        <v/>
      </c>
      <c r="AJ699" s="387"/>
      <c r="AK699" s="388"/>
      <c r="AL699" s="124" t="str">
        <f t="shared" si="885"/>
        <v/>
      </c>
      <c r="AM699" s="389"/>
      <c r="AN699" s="388"/>
      <c r="AO699" s="384"/>
      <c r="AP699" s="367"/>
      <c r="AQ699" s="120" t="s">
        <v>128</v>
      </c>
      <c r="AR699" s="119"/>
      <c r="AS699" s="119"/>
      <c r="AT699" s="126"/>
      <c r="AU699" s="127"/>
      <c r="AV699" s="371"/>
      <c r="AW699" s="142" t="s">
        <v>124</v>
      </c>
      <c r="AX699" s="128"/>
      <c r="AY699" s="129"/>
      <c r="AZ699" s="130"/>
      <c r="BA699" s="143" t="s">
        <v>128</v>
      </c>
      <c r="BB699" s="128"/>
      <c r="BC699" s="128"/>
      <c r="BD699" s="128"/>
      <c r="BE699" s="373"/>
      <c r="BF699" s="374"/>
      <c r="BG699" s="374"/>
      <c r="BH699" s="131"/>
    </row>
    <row r="700" spans="1:1022" ht="30" customHeight="1" x14ac:dyDescent="0.3">
      <c r="A700" s="536"/>
      <c r="B700" s="530"/>
      <c r="C700" s="367"/>
      <c r="D700" s="530"/>
      <c r="E700" s="530"/>
      <c r="F700" s="427"/>
      <c r="G700" s="424"/>
      <c r="H700" s="368"/>
      <c r="I700" s="425"/>
      <c r="J700" s="136" t="s">
        <v>749</v>
      </c>
      <c r="K700" s="137"/>
      <c r="L700" s="425"/>
      <c r="M700" s="425"/>
      <c r="N700" s="426"/>
      <c r="O700" s="369"/>
      <c r="P700" s="391"/>
      <c r="Q700" s="385"/>
      <c r="R700" s="393"/>
      <c r="S700" s="394"/>
      <c r="T700" s="385"/>
      <c r="U700" s="404"/>
      <c r="V700" s="136" t="s">
        <v>131</v>
      </c>
      <c r="W700" s="116"/>
      <c r="X700" s="117"/>
      <c r="Y700" s="118"/>
      <c r="Z700" s="116"/>
      <c r="AA700" s="120" t="str">
        <f t="shared" si="943"/>
        <v/>
      </c>
      <c r="AB700" s="121"/>
      <c r="AC700" s="121"/>
      <c r="AD700" s="122" t="str">
        <f t="shared" si="941"/>
        <v/>
      </c>
      <c r="AE700" s="121"/>
      <c r="AF700" s="121"/>
      <c r="AG700" s="121"/>
      <c r="AH700" s="123" t="str">
        <f t="shared" si="961"/>
        <v/>
      </c>
      <c r="AI700" s="122" t="str">
        <f t="shared" si="942"/>
        <v/>
      </c>
      <c r="AJ700" s="387"/>
      <c r="AK700" s="388"/>
      <c r="AL700" s="124" t="str">
        <f t="shared" si="885"/>
        <v/>
      </c>
      <c r="AM700" s="389"/>
      <c r="AN700" s="388"/>
      <c r="AO700" s="384"/>
      <c r="AP700" s="367"/>
      <c r="AQ700" s="120" t="s">
        <v>136</v>
      </c>
      <c r="AR700" s="119"/>
      <c r="AS700" s="119"/>
      <c r="AT700" s="126"/>
      <c r="AU700" s="127"/>
      <c r="AV700" s="371"/>
      <c r="AW700" s="142" t="s">
        <v>131</v>
      </c>
      <c r="AX700" s="128"/>
      <c r="AY700" s="129"/>
      <c r="AZ700" s="130"/>
      <c r="BA700" s="143" t="s">
        <v>136</v>
      </c>
      <c r="BB700" s="128"/>
      <c r="BC700" s="128"/>
      <c r="BD700" s="128"/>
      <c r="BE700" s="373"/>
      <c r="BF700" s="374"/>
      <c r="BG700" s="374"/>
      <c r="BH700" s="131"/>
    </row>
    <row r="701" spans="1:1022" ht="18.95" customHeight="1" x14ac:dyDescent="0.3">
      <c r="A701" s="536"/>
      <c r="B701" s="530"/>
      <c r="C701" s="367"/>
      <c r="D701" s="530"/>
      <c r="E701" s="530"/>
      <c r="F701" s="427"/>
      <c r="G701" s="424"/>
      <c r="H701" s="368"/>
      <c r="I701" s="425"/>
      <c r="J701" s="136" t="s">
        <v>756</v>
      </c>
      <c r="K701" s="137"/>
      <c r="L701" s="425"/>
      <c r="M701" s="425"/>
      <c r="N701" s="426"/>
      <c r="O701" s="369"/>
      <c r="P701" s="391"/>
      <c r="Q701" s="385"/>
      <c r="R701" s="393"/>
      <c r="S701" s="394"/>
      <c r="T701" s="385"/>
      <c r="U701" s="404"/>
      <c r="V701" s="136" t="s">
        <v>139</v>
      </c>
      <c r="W701" s="116"/>
      <c r="X701" s="117"/>
      <c r="Y701" s="118"/>
      <c r="Z701" s="116"/>
      <c r="AA701" s="120" t="str">
        <f t="shared" si="943"/>
        <v/>
      </c>
      <c r="AB701" s="121"/>
      <c r="AC701" s="121"/>
      <c r="AD701" s="122" t="str">
        <f t="shared" si="941"/>
        <v/>
      </c>
      <c r="AE701" s="121"/>
      <c r="AF701" s="121"/>
      <c r="AG701" s="121"/>
      <c r="AH701" s="123" t="str">
        <f t="shared" si="961"/>
        <v/>
      </c>
      <c r="AI701" s="122" t="str">
        <f t="shared" si="942"/>
        <v/>
      </c>
      <c r="AJ701" s="387"/>
      <c r="AK701" s="388"/>
      <c r="AL701" s="124" t="str">
        <f t="shared" si="885"/>
        <v/>
      </c>
      <c r="AM701" s="389"/>
      <c r="AN701" s="388"/>
      <c r="AO701" s="384"/>
      <c r="AP701" s="367"/>
      <c r="AQ701" s="120" t="s">
        <v>145</v>
      </c>
      <c r="AR701" s="119"/>
      <c r="AS701" s="119"/>
      <c r="AT701" s="126"/>
      <c r="AU701" s="127"/>
      <c r="AV701" s="371"/>
      <c r="AW701" s="142" t="s">
        <v>139</v>
      </c>
      <c r="AX701" s="128"/>
      <c r="AY701" s="129"/>
      <c r="AZ701" s="130"/>
      <c r="BA701" s="143" t="s">
        <v>145</v>
      </c>
      <c r="BB701" s="128"/>
      <c r="BC701" s="128"/>
      <c r="BD701" s="128"/>
      <c r="BE701" s="373"/>
      <c r="BF701" s="374"/>
      <c r="BG701" s="374"/>
      <c r="BH701" s="131"/>
    </row>
    <row r="702" spans="1:1022" ht="18.95" customHeight="1" x14ac:dyDescent="0.3">
      <c r="A702" s="536"/>
      <c r="B702" s="530"/>
      <c r="C702" s="367"/>
      <c r="D702" s="530"/>
      <c r="E702" s="530"/>
      <c r="F702" s="427"/>
      <c r="G702" s="424"/>
      <c r="H702" s="368"/>
      <c r="I702" s="425"/>
      <c r="J702" s="136" t="s">
        <v>757</v>
      </c>
      <c r="K702" s="137"/>
      <c r="L702" s="425"/>
      <c r="M702" s="425"/>
      <c r="N702" s="426"/>
      <c r="O702" s="369"/>
      <c r="P702" s="391"/>
      <c r="Q702" s="385"/>
      <c r="R702" s="393"/>
      <c r="S702" s="394"/>
      <c r="T702" s="385"/>
      <c r="U702" s="404"/>
      <c r="V702" s="136" t="s">
        <v>150</v>
      </c>
      <c r="W702" s="116"/>
      <c r="X702" s="117"/>
      <c r="Y702" s="118"/>
      <c r="Z702" s="116"/>
      <c r="AA702" s="120" t="str">
        <f t="shared" si="943"/>
        <v/>
      </c>
      <c r="AB702" s="121"/>
      <c r="AC702" s="121"/>
      <c r="AD702" s="122" t="str">
        <f t="shared" si="941"/>
        <v/>
      </c>
      <c r="AE702" s="121"/>
      <c r="AF702" s="121"/>
      <c r="AG702" s="121"/>
      <c r="AH702" s="123" t="str">
        <f t="shared" si="961"/>
        <v/>
      </c>
      <c r="AI702" s="122" t="str">
        <f t="shared" si="942"/>
        <v/>
      </c>
      <c r="AJ702" s="387"/>
      <c r="AK702" s="388"/>
      <c r="AL702" s="124" t="str">
        <f t="shared" si="885"/>
        <v/>
      </c>
      <c r="AM702" s="389"/>
      <c r="AN702" s="388"/>
      <c r="AO702" s="384"/>
      <c r="AP702" s="367"/>
      <c r="AQ702" s="120" t="s">
        <v>155</v>
      </c>
      <c r="AR702" s="119"/>
      <c r="AS702" s="119"/>
      <c r="AT702" s="126"/>
      <c r="AU702" s="127"/>
      <c r="AV702" s="371"/>
      <c r="AW702" s="142" t="s">
        <v>150</v>
      </c>
      <c r="AX702" s="128"/>
      <c r="AY702" s="129"/>
      <c r="AZ702" s="130"/>
      <c r="BA702" s="143" t="s">
        <v>155</v>
      </c>
      <c r="BB702" s="128"/>
      <c r="BC702" s="128"/>
      <c r="BD702" s="128"/>
      <c r="BE702" s="373"/>
      <c r="BF702" s="374"/>
      <c r="BG702" s="374"/>
      <c r="BH702" s="131"/>
    </row>
    <row r="703" spans="1:1022" ht="23.1" customHeight="1" x14ac:dyDescent="0.3">
      <c r="A703" s="536"/>
      <c r="B703" s="530"/>
      <c r="C703" s="367"/>
      <c r="D703" s="530"/>
      <c r="E703" s="530"/>
      <c r="F703" s="427"/>
      <c r="G703" s="424"/>
      <c r="H703" s="368"/>
      <c r="I703" s="425"/>
      <c r="J703" s="136" t="s">
        <v>758</v>
      </c>
      <c r="K703" s="137"/>
      <c r="L703" s="425"/>
      <c r="M703" s="425"/>
      <c r="N703" s="426"/>
      <c r="O703" s="369"/>
      <c r="P703" s="392"/>
      <c r="Q703" s="385"/>
      <c r="R703" s="393"/>
      <c r="S703" s="394"/>
      <c r="T703" s="385"/>
      <c r="U703" s="405"/>
      <c r="V703" s="136" t="s">
        <v>161</v>
      </c>
      <c r="W703" s="116"/>
      <c r="X703" s="117"/>
      <c r="Y703" s="118"/>
      <c r="Z703" s="116"/>
      <c r="AA703" s="120" t="str">
        <f t="shared" si="943"/>
        <v/>
      </c>
      <c r="AB703" s="121"/>
      <c r="AC703" s="121"/>
      <c r="AD703" s="122" t="str">
        <f t="shared" si="941"/>
        <v/>
      </c>
      <c r="AE703" s="121"/>
      <c r="AF703" s="121"/>
      <c r="AG703" s="121"/>
      <c r="AH703" s="123" t="str">
        <f t="shared" si="961"/>
        <v/>
      </c>
      <c r="AI703" s="122" t="str">
        <f t="shared" si="942"/>
        <v/>
      </c>
      <c r="AJ703" s="387"/>
      <c r="AK703" s="388"/>
      <c r="AL703" s="124" t="str">
        <f t="shared" si="885"/>
        <v/>
      </c>
      <c r="AM703" s="389"/>
      <c r="AN703" s="388"/>
      <c r="AO703" s="384"/>
      <c r="AP703" s="367"/>
      <c r="AQ703" s="120" t="s">
        <v>162</v>
      </c>
      <c r="AR703" s="119"/>
      <c r="AS703" s="119"/>
      <c r="AT703" s="126"/>
      <c r="AU703" s="127"/>
      <c r="AV703" s="372"/>
      <c r="AW703" s="142" t="s">
        <v>161</v>
      </c>
      <c r="AX703" s="128"/>
      <c r="AY703" s="129"/>
      <c r="AZ703" s="130"/>
      <c r="BA703" s="143" t="s">
        <v>162</v>
      </c>
      <c r="BB703" s="128"/>
      <c r="BC703" s="128"/>
      <c r="BD703" s="128"/>
      <c r="BE703" s="373"/>
      <c r="BF703" s="374"/>
      <c r="BG703" s="374"/>
      <c r="BH703" s="131"/>
    </row>
    <row r="704" spans="1:1022" s="144" customFormat="1" ht="69.95" customHeight="1" x14ac:dyDescent="0.25">
      <c r="A704" s="536"/>
      <c r="B704" s="530"/>
      <c r="C704" s="367"/>
      <c r="D704" s="530"/>
      <c r="E704" s="530"/>
      <c r="F704" s="427"/>
      <c r="G704" s="530"/>
      <c r="H704" s="537" t="str">
        <f>IF(B704="Seguridad_Información","Posibilidad de "&amp;C704&amp;"con "&amp;M704&amp;" "&amp;"por"&amp;" "&amp;I704&amp;" "&amp;"debido a"&amp;" "&amp;L704,"Posibilidad de"&amp;" "&amp;M704&amp;" "&amp;"por"&amp;" "&amp;I704&amp;" debido a"&amp;" "&amp;L704)</f>
        <v xml:space="preserve">Posibilidad de  por  debido a </v>
      </c>
      <c r="I704" s="538"/>
      <c r="J704" s="210" t="s">
        <v>717</v>
      </c>
      <c r="K704" s="137"/>
      <c r="L704" s="425"/>
      <c r="M704" s="425"/>
      <c r="N704" s="426"/>
      <c r="O704" s="369"/>
      <c r="P704" s="390" t="str">
        <f>IF(OR($O704=[3]Tabla_Probabilidad!$D$30,$O704=[3]Tabla_Probabilidad!$D$32,$O704=[3]Tabla_Probabilidad!$J$32),"Muy Baja",IF(OR($O704=[3]Tabla_Probabilidad!$E$30,$O704=[3]Tabla_Probabilidad!$E$32,$O704=[3]Tabla_Probabilidad!$K$32),"Baja",IF(OR($O704=[3]Tabla_Probabilidad!$F$30,$O704=[3]Tabla_Probabilidad!$F$32,$O704=[3]Tabla_Probabilidad!$L$32),"Media",IF(OR($O704=[3]Tabla_Probabilidad!$G$30,$O704=[3]Tabla_Probabilidad!$G$32,$O704=[3]Tabla_Probabilidad!$M$32),"Alta",IF(OR($O704=[3]Tabla_Probabilidad!$H$30,$O704=[3]Tabla_Probabilidad!$H$32,$O704=[3]Tabla_Probabilidad!$N$32),"Muy Alta","")))))</f>
        <v/>
      </c>
      <c r="Q704" s="385" t="str">
        <f t="shared" ref="Q704" si="962">IF(P704="","",IF(P704="Muy Baja",0.2,IF(P704="Baja",0.4,IF(P704="Media",0.6,IF(P704="Alta",0.8,IF(P704="Muy Alta",1,))))))</f>
        <v/>
      </c>
      <c r="R704" s="393"/>
      <c r="S704" s="394" t="str">
        <f>IF(OR($R704=[3]Tabla_Impacto!$D$24,$R704=[3]Tabla_Impacto!$D$27,$R704=[3]Tabla_Impacto!$J$24,$R704=[3]Tabla_Impacto!$P$26,$R704=[3]Tabla_Impacto!$V$26,$R704=[3]Tabla_Impacto!$AB$26),"Leve",IF(OR($R704=[3]Tabla_Impacto!$E$24,$R704=[3]Tabla_Impacto!$E$27,$R704=[3]Tabla_Impacto!$K$24,$R704=[3]Tabla_Impacto!$Q$26,$R704=[3]Tabla_Impacto!$W$26,$R704=[3]Tabla_Impacto!$AC$26),"Menor",IF(OR($R704=[3]Tabla_Impacto!$F$24,$R704=[3]Tabla_Impacto!$F$27,$R704=[3]Tabla_Impacto!$L$24,$R704=[3]Tabla_Impacto!$R$26,$R704=[3]Tabla_Impacto!$X$26,$R704=[3]Tabla_Impacto!$AD$26),"Moderado",IF(OR($R704=[3]Tabla_Impacto!$G$24,$R704=[3]Tabla_Impacto!$G$27,$R704=[3]Tabla_Impacto!$M$24,$R704=[3]Tabla_Impacto!$S$26,$R704=[3]Tabla_Impacto!$Y$26,$R704=[3]Tabla_Impacto!$AE$26),"Mayor",IF(OR($R704=[3]Tabla_Impacto!$H$24,$R704=[3]Tabla_Impacto!$H$27,$R704=[3]Tabla_Impacto!$N$24,$R704=[3]Tabla_Impacto!$T$26,$R704=[3]Tabla_Impacto!$Z$26,$R704=[3]Tabla_Impacto!$AF$26),"Catastrófico","")))))</f>
        <v/>
      </c>
      <c r="T704" s="385" t="str">
        <f t="shared" ref="T704" si="963">IF(S704="","",IF(S704="Leve",0.2,IF(S704="Menor",0.4,IF(S704="Moderado",0.6,IF(S704="Mayor",0.8,IF(S704="Catastrófico",1,))))))</f>
        <v/>
      </c>
      <c r="U704" s="386" t="str">
        <f t="shared" ref="U704" si="964">IF(OR(AND(P704="Muy Baja",S704="Leve"),AND(P704="Muy Baja",S704="Menor"),AND(P704="Baja",S704="Leve")),"Bajo",IF(OR(AND(P704="Muy baja",S704="Moderado"),AND(P704="Baja",S704="Menor"),AND(P704="Baja",S704="Moderado"),AND(P704="Media",S704="Leve"),AND(P704="Media",S704="Menor"),AND(P704="Media",S704="Moderado"),AND(P704="Alta",S704="Leve"),AND(P704="Alta",S704="Menor")),"Moderado",IF(OR(AND(P704="Muy Baja",S704="Mayor"),AND(P704="Baja",S704="Mayor"),AND(P704="Media",S704="Mayor"),AND(P704="Alta",S704="Moderado"),AND(P704="Alta",S704="Mayor"),AND(P704="Muy Alta",S704="Leve"),AND(P704="Muy Alta",S704="Menor"),AND(P704="Muy Alta",S704="Moderado"),AND(P704="Muy Alta",S704="Mayor")),"Alto",IF(OR(AND(P704="Muy Baja",S704="Catastrófico"),AND(P704="Baja",S704="Catastrófico"),AND(P704="Media",S704="Catastrófico"),AND(P704="Alta",S704="Catastrófico"),AND(P704="Muy Alta",S704="Catastrófico")),"Extremo",""))))</f>
        <v/>
      </c>
      <c r="V704" s="136" t="s">
        <v>91</v>
      </c>
      <c r="W704" s="116"/>
      <c r="X704" s="117"/>
      <c r="Y704" s="118"/>
      <c r="Z704" s="116"/>
      <c r="AA704" s="120" t="str">
        <f t="shared" si="943"/>
        <v/>
      </c>
      <c r="AB704" s="121"/>
      <c r="AC704" s="121"/>
      <c r="AD704" s="122" t="str">
        <f t="shared" si="941"/>
        <v/>
      </c>
      <c r="AE704" s="121"/>
      <c r="AF704" s="121"/>
      <c r="AG704" s="121"/>
      <c r="AH704" s="123" t="str">
        <f>IFERROR(IF(AA704="Probabilidad",(Q704-(+Q704*AD704)),IF(AA704="Impacto",Q704,"")),"")</f>
        <v/>
      </c>
      <c r="AI704" s="122" t="str">
        <f t="shared" si="942"/>
        <v/>
      </c>
      <c r="AJ704" s="387" t="str">
        <f t="shared" ref="AJ704" si="965">IFERROR(IF(AK704="","",IF(AK704&lt;=0.2,"Muy Baja",IF(AK704&lt;=0.4,"Baja",IF(AK704&lt;=0.6,"Media",IF(AK704&lt;=0.8,"Alta","Muy Alta"))))),"")</f>
        <v/>
      </c>
      <c r="AK704" s="388" t="str">
        <f t="shared" ref="AK704" si="966">IFERROR(LOOKUP(MAX(AI704:AI710)+1,(AI704:AI710)),"")</f>
        <v/>
      </c>
      <c r="AL704" s="124" t="str">
        <f>IFERROR(IF(AA704="Impacto",(T704-(+T704*AD704)),IF(AA704="Probabilidad",T704,"")),"")</f>
        <v/>
      </c>
      <c r="AM704" s="389" t="str">
        <f t="shared" ref="AM704" si="967">IFERROR(IF(AN704="","",IF(AN704&lt;=0.2,"Leve",IF(AN704&lt;=0.4,"Menor",IF(AN704&lt;=0.6,"Moderado",IF(AN704&lt;=0.8,"Mayor","Catastrófico"))))),"")</f>
        <v/>
      </c>
      <c r="AN704" s="388" t="str">
        <f t="shared" ref="AN704" si="968">IFERROR(LOOKUP(MAX(AL704:AL710)+1,(AL704:AL710)),"")</f>
        <v/>
      </c>
      <c r="AO704" s="384" t="str">
        <f t="shared" ref="AO704" si="969">IFERROR(IF(OR(AND(AJ704="Muy Baja",AM704="Leve"),AND(AJ704="Muy Baja",AM704="Menor"),AND(AJ704="Baja",AM704="Leve")),"Bajo",IF(OR(AND(AJ704="Muy baja",AM704="Moderado"),AND(AJ704="Baja",AM704="Menor"),AND(AJ704="Baja",AM704="Moderado"),AND(AJ704="Media",AM704="Leve"),AND(AJ704="Media",AM704="Menor"),AND(AJ704="Media",AM704="Moderado"),AND(AJ704="Alta",AM704="Leve"),AND(AJ704="Alta",AM704="Menor")),"Moderado",IF(OR(AND(AJ704="Muy Baja",AM704="Mayor"),AND(AJ704="Baja",AM704="Mayor"),AND(AJ704="Media",AM704="Mayor"),AND(AJ704="Alta",AM704="Moderado"),AND(AJ704="Alta",AM704="Mayor"),AND(AJ704="Muy Alta",AM704="Leve"),AND(AJ704="Muy Alta",AM704="Menor"),AND(AJ704="Muy Alta",AM704="Moderado"),AND(AJ704="Muy Alta",AM704="Mayor")),"Alto",IF(OR(AND(AJ704="Muy Baja",AM704="Catastrófico"),AND(AJ704="Baja",AM704="Catastrófico"),AND(AJ704="Media",AM704="Catastrófico"),AND(AJ704="Alta",AM704="Catastrófico"),AND(AJ704="Muy Alta",AM704="Catastrófico")),"Extremo","")))),"")</f>
        <v/>
      </c>
      <c r="AP704" s="367"/>
      <c r="AQ704" s="120" t="s">
        <v>105</v>
      </c>
      <c r="AR704" s="119"/>
      <c r="AS704" s="119"/>
      <c r="AT704" s="126"/>
      <c r="AU704" s="127"/>
      <c r="AV704" s="370"/>
      <c r="AW704" s="142" t="s">
        <v>91</v>
      </c>
      <c r="AX704" s="128"/>
      <c r="AY704" s="129"/>
      <c r="AZ704" s="130"/>
      <c r="BA704" s="143" t="s">
        <v>105</v>
      </c>
      <c r="BB704" s="128"/>
      <c r="BC704" s="128"/>
      <c r="BD704" s="128"/>
      <c r="BE704" s="373"/>
      <c r="BF704" s="374"/>
      <c r="BG704" s="374"/>
      <c r="BH704" s="131"/>
      <c r="BI704" s="90"/>
      <c r="BJ704" s="90"/>
      <c r="BK704" s="90"/>
      <c r="BL704" s="90"/>
      <c r="BM704" s="90"/>
      <c r="BN704" s="90"/>
      <c r="BO704" s="90"/>
      <c r="BP704" s="90"/>
      <c r="BQ704" s="90"/>
      <c r="BR704" s="90"/>
      <c r="BS704" s="90"/>
      <c r="BT704" s="90"/>
      <c r="BU704" s="90"/>
      <c r="BV704" s="90"/>
      <c r="BW704" s="90"/>
      <c r="BX704" s="90"/>
      <c r="BY704" s="90"/>
      <c r="BZ704" s="90"/>
      <c r="CA704" s="90"/>
      <c r="CB704" s="90"/>
      <c r="CC704" s="90"/>
      <c r="CD704" s="90"/>
      <c r="CE704" s="90"/>
      <c r="CF704" s="90"/>
      <c r="CG704" s="90"/>
      <c r="CH704" s="90"/>
      <c r="CI704" s="90"/>
      <c r="CJ704" s="90"/>
      <c r="CK704" s="90"/>
      <c r="CL704" s="90"/>
      <c r="CM704" s="90"/>
      <c r="CN704" s="90"/>
      <c r="CO704" s="90"/>
      <c r="CP704" s="90"/>
      <c r="CQ704" s="90"/>
      <c r="CR704" s="90"/>
      <c r="CS704" s="90"/>
      <c r="CT704" s="90"/>
      <c r="CU704" s="90"/>
      <c r="CV704" s="90"/>
      <c r="CW704" s="90"/>
      <c r="CX704" s="90"/>
      <c r="CY704" s="90"/>
      <c r="CZ704" s="90"/>
      <c r="DA704" s="90"/>
      <c r="DB704" s="90"/>
      <c r="DC704" s="90"/>
      <c r="DD704" s="90"/>
      <c r="DE704" s="90"/>
      <c r="DF704" s="90"/>
      <c r="DG704" s="90"/>
      <c r="DH704" s="90"/>
      <c r="DI704" s="90"/>
      <c r="DJ704" s="90"/>
      <c r="DK704" s="90"/>
      <c r="DL704" s="90"/>
      <c r="DM704" s="90"/>
      <c r="DN704" s="90"/>
      <c r="DO704" s="90"/>
      <c r="DP704" s="90"/>
      <c r="DQ704" s="90"/>
      <c r="DR704" s="90"/>
      <c r="DS704" s="90"/>
      <c r="DT704" s="90"/>
      <c r="DU704" s="90"/>
      <c r="DV704" s="90"/>
      <c r="DW704" s="90"/>
      <c r="DX704" s="90"/>
      <c r="DY704" s="90"/>
      <c r="DZ704" s="90"/>
      <c r="EA704" s="90"/>
      <c r="EB704" s="90"/>
      <c r="EC704" s="90"/>
      <c r="ED704" s="90"/>
      <c r="EE704" s="90"/>
      <c r="EF704" s="90"/>
      <c r="EG704" s="90"/>
      <c r="EH704" s="90"/>
      <c r="EI704" s="90"/>
      <c r="EJ704" s="90"/>
      <c r="EK704" s="90"/>
      <c r="EL704" s="90"/>
      <c r="EM704" s="90"/>
      <c r="EN704" s="90"/>
      <c r="EO704" s="90"/>
      <c r="EP704" s="90"/>
      <c r="EQ704" s="90"/>
      <c r="ER704" s="90"/>
      <c r="ES704" s="90"/>
      <c r="ET704" s="90"/>
      <c r="EU704" s="90"/>
      <c r="EV704" s="90"/>
      <c r="EW704" s="90"/>
      <c r="EX704" s="90"/>
      <c r="EY704" s="90"/>
      <c r="EZ704" s="90"/>
      <c r="FA704" s="90"/>
      <c r="FB704" s="90"/>
      <c r="FC704" s="90"/>
      <c r="FD704" s="90"/>
      <c r="FE704" s="90"/>
      <c r="FF704" s="90"/>
      <c r="FG704" s="90"/>
      <c r="FH704" s="90"/>
      <c r="FI704" s="90"/>
      <c r="FJ704" s="90"/>
      <c r="FK704" s="90"/>
      <c r="FL704" s="90"/>
      <c r="FM704" s="90"/>
      <c r="FN704" s="90"/>
      <c r="FO704" s="90"/>
      <c r="FP704" s="90"/>
      <c r="FQ704" s="90"/>
      <c r="FR704" s="90"/>
      <c r="FS704" s="90"/>
      <c r="FT704" s="90"/>
      <c r="FU704" s="90"/>
      <c r="FV704" s="90"/>
      <c r="FW704" s="90"/>
      <c r="FX704" s="90"/>
      <c r="FY704" s="90"/>
      <c r="FZ704" s="90"/>
      <c r="GA704" s="90"/>
      <c r="GB704" s="90"/>
      <c r="GC704" s="90"/>
      <c r="GD704" s="90"/>
      <c r="GE704" s="90"/>
      <c r="GF704" s="90"/>
      <c r="GG704" s="90"/>
      <c r="GH704" s="90"/>
      <c r="GI704" s="90"/>
      <c r="GJ704" s="90"/>
      <c r="GK704" s="90"/>
      <c r="GL704" s="90"/>
      <c r="GM704" s="90"/>
      <c r="GN704" s="90"/>
      <c r="GO704" s="90"/>
      <c r="GP704" s="90"/>
      <c r="GQ704" s="90"/>
      <c r="GR704" s="90"/>
      <c r="GS704" s="90"/>
      <c r="GT704" s="90"/>
      <c r="GU704" s="90"/>
      <c r="GV704" s="90"/>
      <c r="GW704" s="90"/>
      <c r="GX704" s="90"/>
      <c r="GY704" s="90"/>
      <c r="GZ704" s="90"/>
      <c r="HA704" s="90"/>
      <c r="HB704" s="90"/>
      <c r="HC704" s="90"/>
      <c r="HD704" s="90"/>
      <c r="HE704" s="90"/>
      <c r="HF704" s="90"/>
      <c r="HG704" s="90"/>
      <c r="HH704" s="90"/>
      <c r="HI704" s="90"/>
      <c r="HJ704" s="90"/>
      <c r="HK704" s="90"/>
      <c r="HL704" s="90"/>
      <c r="HM704" s="90"/>
      <c r="HN704" s="90"/>
      <c r="HO704" s="90"/>
      <c r="HP704" s="90"/>
      <c r="HQ704" s="90"/>
      <c r="HR704" s="90"/>
      <c r="HS704" s="90"/>
      <c r="HT704" s="90"/>
      <c r="HU704" s="90"/>
      <c r="HV704" s="90"/>
      <c r="HW704" s="90"/>
      <c r="HX704" s="90"/>
      <c r="HY704" s="90"/>
      <c r="HZ704" s="90"/>
      <c r="IA704" s="90"/>
      <c r="IB704" s="90"/>
      <c r="IC704" s="90"/>
      <c r="ID704" s="90"/>
      <c r="IE704" s="90"/>
      <c r="IF704" s="90"/>
      <c r="IG704" s="90"/>
      <c r="IH704" s="90"/>
      <c r="II704" s="90"/>
      <c r="IJ704" s="90"/>
      <c r="IK704" s="90"/>
      <c r="IL704" s="90"/>
      <c r="IM704" s="90"/>
      <c r="IN704" s="90"/>
      <c r="IO704" s="90"/>
      <c r="IP704" s="90"/>
      <c r="IQ704" s="90"/>
      <c r="IR704" s="90"/>
      <c r="IS704" s="90"/>
      <c r="IT704" s="90"/>
      <c r="IU704" s="90"/>
      <c r="IV704" s="90"/>
      <c r="IW704" s="90"/>
      <c r="IX704" s="90"/>
      <c r="IY704" s="90"/>
      <c r="IZ704" s="90"/>
      <c r="JA704" s="90"/>
      <c r="JB704" s="90"/>
      <c r="JC704" s="90"/>
      <c r="JD704" s="90"/>
      <c r="JE704" s="90"/>
      <c r="JF704" s="90"/>
      <c r="JG704" s="90"/>
      <c r="JH704" s="90"/>
      <c r="JI704" s="90"/>
      <c r="JJ704" s="90"/>
      <c r="JK704" s="90"/>
      <c r="JL704" s="90"/>
      <c r="JM704" s="90"/>
      <c r="JN704" s="90"/>
      <c r="JO704" s="90"/>
      <c r="JP704" s="90"/>
      <c r="JQ704" s="90"/>
      <c r="JR704" s="90"/>
      <c r="JS704" s="90"/>
      <c r="JT704" s="90"/>
      <c r="JU704" s="90"/>
      <c r="JV704" s="90"/>
      <c r="JW704" s="90"/>
      <c r="JX704" s="90"/>
      <c r="JY704" s="90"/>
      <c r="JZ704" s="90"/>
      <c r="KA704" s="90"/>
      <c r="KB704" s="90"/>
      <c r="KC704" s="90"/>
      <c r="KD704" s="90"/>
      <c r="KE704" s="90"/>
      <c r="KF704" s="90"/>
      <c r="KG704" s="90"/>
      <c r="KH704" s="90"/>
      <c r="KI704" s="90"/>
      <c r="KJ704" s="90"/>
      <c r="KK704" s="90"/>
      <c r="KL704" s="90"/>
      <c r="KM704" s="90"/>
      <c r="KN704" s="90"/>
      <c r="KO704" s="90"/>
      <c r="KP704" s="90"/>
      <c r="KQ704" s="90"/>
      <c r="KR704" s="90"/>
      <c r="KS704" s="90"/>
      <c r="KT704" s="90"/>
      <c r="KU704" s="90"/>
      <c r="KV704" s="90"/>
      <c r="KW704" s="90"/>
      <c r="KX704" s="90"/>
      <c r="KY704" s="90"/>
      <c r="KZ704" s="90"/>
      <c r="LA704" s="90"/>
      <c r="LB704" s="90"/>
      <c r="LC704" s="90"/>
      <c r="LD704" s="90"/>
      <c r="LE704" s="90"/>
      <c r="LF704" s="90"/>
      <c r="LG704" s="90"/>
      <c r="LH704" s="90"/>
      <c r="LI704" s="90"/>
      <c r="LJ704" s="90"/>
      <c r="LK704" s="90"/>
      <c r="LL704" s="90"/>
      <c r="LM704" s="90"/>
      <c r="LN704" s="90"/>
      <c r="LO704" s="90"/>
      <c r="LP704" s="90"/>
      <c r="LQ704" s="90"/>
      <c r="LR704" s="90"/>
      <c r="LS704" s="90"/>
      <c r="LT704" s="90"/>
      <c r="LU704" s="90"/>
      <c r="LV704" s="90"/>
      <c r="LW704" s="90"/>
      <c r="LX704" s="90"/>
      <c r="LY704" s="90"/>
      <c r="LZ704" s="90"/>
      <c r="MA704" s="90"/>
      <c r="MB704" s="90"/>
      <c r="MC704" s="90"/>
      <c r="MD704" s="90"/>
      <c r="ME704" s="90"/>
      <c r="MF704" s="90"/>
      <c r="MG704" s="90"/>
      <c r="MH704" s="90"/>
      <c r="MI704" s="90"/>
      <c r="MJ704" s="90"/>
      <c r="MK704" s="90"/>
      <c r="ML704" s="90"/>
      <c r="MM704" s="90"/>
      <c r="MN704" s="90"/>
      <c r="MO704" s="90"/>
      <c r="MP704" s="90"/>
      <c r="MQ704" s="90"/>
      <c r="MR704" s="90"/>
      <c r="MS704" s="90"/>
      <c r="MT704" s="90"/>
      <c r="MU704" s="90"/>
      <c r="MV704" s="90"/>
      <c r="MW704" s="90"/>
      <c r="MX704" s="90"/>
      <c r="MY704" s="90"/>
      <c r="MZ704" s="90"/>
      <c r="NA704" s="90"/>
      <c r="NB704" s="90"/>
      <c r="NC704" s="90"/>
      <c r="ND704" s="90"/>
      <c r="NE704" s="90"/>
      <c r="NF704" s="90"/>
      <c r="NG704" s="90"/>
      <c r="NH704" s="90"/>
      <c r="NI704" s="90"/>
      <c r="NJ704" s="90"/>
      <c r="NK704" s="90"/>
      <c r="NL704" s="90"/>
      <c r="NM704" s="90"/>
      <c r="NN704" s="90"/>
      <c r="NO704" s="90"/>
      <c r="NP704" s="90"/>
      <c r="NQ704" s="90"/>
      <c r="NR704" s="90"/>
      <c r="NS704" s="90"/>
      <c r="NT704" s="90"/>
      <c r="NU704" s="90"/>
      <c r="NV704" s="90"/>
      <c r="NW704" s="90"/>
      <c r="NX704" s="90"/>
      <c r="NY704" s="90"/>
      <c r="NZ704" s="90"/>
      <c r="OA704" s="90"/>
      <c r="OB704" s="90"/>
      <c r="OC704" s="90"/>
      <c r="OD704" s="90"/>
      <c r="OE704" s="90"/>
      <c r="OF704" s="90"/>
      <c r="OG704" s="90"/>
      <c r="OH704" s="90"/>
      <c r="OI704" s="90"/>
      <c r="OJ704" s="90"/>
      <c r="OK704" s="90"/>
      <c r="OL704" s="90"/>
      <c r="OM704" s="90"/>
      <c r="ON704" s="90"/>
      <c r="OO704" s="90"/>
      <c r="OP704" s="90"/>
      <c r="OQ704" s="90"/>
      <c r="OR704" s="90"/>
      <c r="OS704" s="90"/>
      <c r="OT704" s="90"/>
      <c r="OU704" s="90"/>
      <c r="OV704" s="90"/>
      <c r="OW704" s="90"/>
      <c r="OX704" s="90"/>
      <c r="OY704" s="90"/>
      <c r="OZ704" s="90"/>
      <c r="PA704" s="90"/>
      <c r="PB704" s="90"/>
      <c r="PC704" s="90"/>
      <c r="PD704" s="90"/>
      <c r="PE704" s="90"/>
      <c r="PF704" s="90"/>
      <c r="PG704" s="90"/>
      <c r="PH704" s="90"/>
      <c r="PI704" s="90"/>
      <c r="PJ704" s="90"/>
      <c r="PK704" s="90"/>
      <c r="PL704" s="90"/>
      <c r="PM704" s="90"/>
      <c r="PN704" s="90"/>
      <c r="PO704" s="90"/>
      <c r="PP704" s="90"/>
      <c r="PQ704" s="90"/>
      <c r="PR704" s="90"/>
      <c r="PS704" s="90"/>
      <c r="PT704" s="90"/>
      <c r="PU704" s="90"/>
      <c r="PV704" s="90"/>
      <c r="PW704" s="90"/>
      <c r="PX704" s="90"/>
      <c r="PY704" s="90"/>
      <c r="PZ704" s="90"/>
      <c r="QA704" s="90"/>
      <c r="QB704" s="90"/>
      <c r="QC704" s="90"/>
      <c r="QD704" s="90"/>
      <c r="QE704" s="90"/>
      <c r="QF704" s="90"/>
      <c r="QG704" s="90"/>
      <c r="QH704" s="90"/>
      <c r="QI704" s="90"/>
      <c r="QJ704" s="90"/>
      <c r="QK704" s="90"/>
      <c r="QL704" s="90"/>
      <c r="QM704" s="90"/>
      <c r="QN704" s="90"/>
      <c r="QO704" s="90"/>
      <c r="QP704" s="90"/>
      <c r="QQ704" s="90"/>
      <c r="QR704" s="90"/>
      <c r="QS704" s="90"/>
      <c r="QT704" s="90"/>
      <c r="QU704" s="90"/>
      <c r="QV704" s="90"/>
      <c r="QW704" s="90"/>
      <c r="QX704" s="90"/>
      <c r="QY704" s="90"/>
      <c r="QZ704" s="90"/>
      <c r="RA704" s="90"/>
      <c r="RB704" s="90"/>
      <c r="RC704" s="90"/>
      <c r="RD704" s="90"/>
      <c r="RE704" s="90"/>
      <c r="RF704" s="90"/>
      <c r="RG704" s="90"/>
      <c r="RH704" s="90"/>
      <c r="RI704" s="90"/>
      <c r="RJ704" s="90"/>
      <c r="RK704" s="90"/>
      <c r="RL704" s="90"/>
      <c r="RM704" s="90"/>
      <c r="RN704" s="90"/>
      <c r="RO704" s="90"/>
      <c r="RP704" s="90"/>
      <c r="RQ704" s="90"/>
      <c r="RR704" s="90"/>
      <c r="RS704" s="90"/>
      <c r="RT704" s="90"/>
      <c r="RU704" s="90"/>
      <c r="RV704" s="90"/>
      <c r="RW704" s="90"/>
      <c r="RX704" s="90"/>
      <c r="RY704" s="90"/>
      <c r="RZ704" s="90"/>
      <c r="SA704" s="90"/>
      <c r="SB704" s="90"/>
      <c r="SC704" s="90"/>
      <c r="SD704" s="90"/>
      <c r="SE704" s="90"/>
      <c r="SF704" s="90"/>
      <c r="SG704" s="90"/>
      <c r="SH704" s="90"/>
      <c r="SI704" s="90"/>
      <c r="SJ704" s="90"/>
      <c r="SK704" s="90"/>
      <c r="SL704" s="90"/>
      <c r="SM704" s="90"/>
      <c r="SN704" s="90"/>
      <c r="SO704" s="90"/>
      <c r="SP704" s="90"/>
      <c r="SQ704" s="90"/>
      <c r="SR704" s="90"/>
      <c r="SS704" s="90"/>
      <c r="ST704" s="90"/>
      <c r="SU704" s="90"/>
      <c r="SV704" s="90"/>
      <c r="SW704" s="90"/>
      <c r="SX704" s="90"/>
      <c r="SY704" s="90"/>
      <c r="SZ704" s="90"/>
      <c r="TA704" s="90"/>
      <c r="TB704" s="90"/>
      <c r="TC704" s="90"/>
      <c r="TD704" s="90"/>
      <c r="TE704" s="90"/>
      <c r="TF704" s="90"/>
      <c r="TG704" s="90"/>
      <c r="TH704" s="90"/>
      <c r="TI704" s="90"/>
      <c r="TJ704" s="90"/>
      <c r="TK704" s="90"/>
      <c r="TL704" s="90"/>
      <c r="TM704" s="90"/>
      <c r="TN704" s="90"/>
      <c r="TO704" s="90"/>
      <c r="TP704" s="90"/>
      <c r="TQ704" s="90"/>
      <c r="TR704" s="90"/>
      <c r="TS704" s="90"/>
      <c r="TT704" s="90"/>
      <c r="TU704" s="90"/>
      <c r="TV704" s="90"/>
      <c r="TW704" s="90"/>
      <c r="TX704" s="90"/>
      <c r="TY704" s="90"/>
      <c r="TZ704" s="90"/>
      <c r="UA704" s="90"/>
      <c r="UB704" s="90"/>
      <c r="UC704" s="90"/>
      <c r="UD704" s="90"/>
      <c r="UE704" s="90"/>
      <c r="UF704" s="90"/>
      <c r="UG704" s="90"/>
      <c r="UH704" s="90"/>
      <c r="UI704" s="90"/>
      <c r="UJ704" s="90"/>
      <c r="UK704" s="90"/>
      <c r="UL704" s="90"/>
      <c r="UM704" s="90"/>
      <c r="UN704" s="90"/>
      <c r="UO704" s="90"/>
      <c r="UP704" s="90"/>
      <c r="UQ704" s="90"/>
      <c r="UR704" s="90"/>
      <c r="US704" s="90"/>
      <c r="UT704" s="90"/>
      <c r="UU704" s="90"/>
      <c r="UV704" s="90"/>
      <c r="UW704" s="90"/>
      <c r="UX704" s="90"/>
      <c r="UY704" s="90"/>
      <c r="UZ704" s="90"/>
      <c r="VA704" s="90"/>
      <c r="VB704" s="90"/>
      <c r="VC704" s="90"/>
      <c r="VD704" s="90"/>
      <c r="VE704" s="90"/>
      <c r="VF704" s="90"/>
      <c r="VG704" s="90"/>
      <c r="VH704" s="90"/>
      <c r="VI704" s="90"/>
      <c r="VJ704" s="90"/>
      <c r="VK704" s="90"/>
      <c r="VL704" s="90"/>
      <c r="VM704" s="90"/>
      <c r="VN704" s="90"/>
      <c r="VO704" s="90"/>
      <c r="VP704" s="90"/>
      <c r="VQ704" s="90"/>
      <c r="VR704" s="90"/>
      <c r="VS704" s="90"/>
      <c r="VT704" s="90"/>
      <c r="VU704" s="90"/>
      <c r="VV704" s="90"/>
      <c r="VW704" s="90"/>
      <c r="VX704" s="90"/>
      <c r="VY704" s="90"/>
      <c r="VZ704" s="90"/>
      <c r="WA704" s="90"/>
      <c r="WB704" s="90"/>
      <c r="WC704" s="90"/>
      <c r="WD704" s="90"/>
      <c r="WE704" s="90"/>
      <c r="WF704" s="90"/>
      <c r="WG704" s="90"/>
      <c r="WH704" s="90"/>
      <c r="WI704" s="90"/>
      <c r="WJ704" s="90"/>
      <c r="WK704" s="90"/>
      <c r="WL704" s="90"/>
      <c r="WM704" s="90"/>
      <c r="WN704" s="90"/>
      <c r="WO704" s="90"/>
      <c r="WP704" s="90"/>
      <c r="WQ704" s="90"/>
      <c r="WR704" s="90"/>
      <c r="WS704" s="90"/>
      <c r="WT704" s="90"/>
      <c r="WU704" s="90"/>
      <c r="WV704" s="90"/>
      <c r="WW704" s="90"/>
      <c r="WX704" s="90"/>
      <c r="WY704" s="90"/>
      <c r="WZ704" s="90"/>
      <c r="XA704" s="90"/>
      <c r="XB704" s="90"/>
      <c r="XC704" s="90"/>
      <c r="XD704" s="90"/>
      <c r="XE704" s="90"/>
      <c r="XF704" s="90"/>
      <c r="XG704" s="90"/>
      <c r="XH704" s="90"/>
      <c r="XI704" s="90"/>
      <c r="XJ704" s="90"/>
      <c r="XK704" s="90"/>
      <c r="XL704" s="90"/>
      <c r="XM704" s="90"/>
      <c r="XN704" s="90"/>
      <c r="XO704" s="90"/>
      <c r="XP704" s="90"/>
      <c r="XQ704" s="90"/>
      <c r="XR704" s="90"/>
      <c r="XS704" s="90"/>
      <c r="XT704" s="90"/>
      <c r="XU704" s="90"/>
      <c r="XV704" s="90"/>
      <c r="XW704" s="90"/>
      <c r="XX704" s="90"/>
      <c r="XY704" s="90"/>
      <c r="XZ704" s="90"/>
      <c r="YA704" s="90"/>
      <c r="YB704" s="90"/>
      <c r="YC704" s="90"/>
      <c r="YD704" s="90"/>
      <c r="YE704" s="90"/>
      <c r="YF704" s="90"/>
      <c r="YG704" s="90"/>
      <c r="YH704" s="90"/>
      <c r="YI704" s="90"/>
      <c r="YJ704" s="90"/>
      <c r="YK704" s="90"/>
      <c r="YL704" s="90"/>
      <c r="YM704" s="90"/>
      <c r="YN704" s="90"/>
      <c r="YO704" s="90"/>
      <c r="YP704" s="90"/>
      <c r="YQ704" s="90"/>
      <c r="YR704" s="90"/>
      <c r="YS704" s="90"/>
      <c r="YT704" s="90"/>
      <c r="YU704" s="90"/>
      <c r="YV704" s="90"/>
      <c r="YW704" s="90"/>
      <c r="YX704" s="90"/>
      <c r="YY704" s="90"/>
      <c r="YZ704" s="90"/>
      <c r="ZA704" s="90"/>
      <c r="ZB704" s="90"/>
      <c r="ZC704" s="90"/>
      <c r="ZD704" s="90"/>
      <c r="ZE704" s="90"/>
      <c r="ZF704" s="90"/>
      <c r="ZG704" s="90"/>
      <c r="ZH704" s="90"/>
      <c r="ZI704" s="90"/>
      <c r="ZJ704" s="90"/>
      <c r="ZK704" s="90"/>
      <c r="ZL704" s="90"/>
      <c r="ZM704" s="90"/>
      <c r="ZN704" s="90"/>
      <c r="ZO704" s="90"/>
      <c r="ZP704" s="90"/>
      <c r="ZQ704" s="90"/>
      <c r="ZR704" s="90"/>
      <c r="ZS704" s="90"/>
      <c r="ZT704" s="90"/>
      <c r="ZU704" s="90"/>
      <c r="ZV704" s="90"/>
      <c r="ZW704" s="90"/>
      <c r="ZX704" s="90"/>
      <c r="ZY704" s="90"/>
      <c r="ZZ704" s="90"/>
      <c r="AAA704" s="90"/>
      <c r="AAB704" s="90"/>
      <c r="AAC704" s="90"/>
      <c r="AAD704" s="90"/>
      <c r="AAE704" s="90"/>
      <c r="AAF704" s="90"/>
      <c r="AAG704" s="90"/>
      <c r="AAH704" s="90"/>
      <c r="AAI704" s="90"/>
      <c r="AAJ704" s="90"/>
      <c r="AAK704" s="90"/>
      <c r="AAL704" s="90"/>
      <c r="AAM704" s="90"/>
      <c r="AAN704" s="90"/>
      <c r="AAO704" s="90"/>
      <c r="AAP704" s="90"/>
      <c r="AAQ704" s="90"/>
      <c r="AAR704" s="90"/>
      <c r="AAS704" s="90"/>
      <c r="AAT704" s="90"/>
      <c r="AAU704" s="90"/>
      <c r="AAV704" s="90"/>
      <c r="AAW704" s="90"/>
      <c r="AAX704" s="90"/>
      <c r="AAY704" s="90"/>
      <c r="AAZ704" s="90"/>
      <c r="ABA704" s="90"/>
      <c r="ABB704" s="90"/>
      <c r="ABC704" s="90"/>
      <c r="ABD704" s="90"/>
      <c r="ABE704" s="90"/>
      <c r="ABF704" s="90"/>
      <c r="ABG704" s="90"/>
      <c r="ABH704" s="90"/>
      <c r="ABI704" s="90"/>
      <c r="ABJ704" s="90"/>
      <c r="ABK704" s="90"/>
      <c r="ABL704" s="90"/>
      <c r="ABM704" s="90"/>
      <c r="ABN704" s="90"/>
      <c r="ABO704" s="90"/>
      <c r="ABP704" s="90"/>
      <c r="ABQ704" s="90"/>
      <c r="ABR704" s="90"/>
      <c r="ABS704" s="90"/>
      <c r="ABT704" s="90"/>
      <c r="ABU704" s="90"/>
      <c r="ABV704" s="90"/>
      <c r="ABW704" s="90"/>
      <c r="ABX704" s="90"/>
      <c r="ABY704" s="90"/>
      <c r="ABZ704" s="90"/>
      <c r="ACA704" s="90"/>
      <c r="ACB704" s="90"/>
      <c r="ACC704" s="90"/>
      <c r="ACD704" s="90"/>
      <c r="ACE704" s="90"/>
      <c r="ACF704" s="90"/>
      <c r="ACG704" s="90"/>
      <c r="ACH704" s="90"/>
      <c r="ACI704" s="90"/>
      <c r="ACJ704" s="90"/>
      <c r="ACK704" s="90"/>
      <c r="ACL704" s="90"/>
      <c r="ACM704" s="90"/>
      <c r="ACN704" s="90"/>
      <c r="ACO704" s="90"/>
      <c r="ACP704" s="90"/>
      <c r="ACQ704" s="90"/>
      <c r="ACR704" s="90"/>
      <c r="ACS704" s="90"/>
      <c r="ACT704" s="90"/>
      <c r="ACU704" s="90"/>
      <c r="ACV704" s="90"/>
      <c r="ACW704" s="90"/>
      <c r="ACX704" s="90"/>
      <c r="ACY704" s="90"/>
      <c r="ACZ704" s="90"/>
      <c r="ADA704" s="90"/>
      <c r="ADB704" s="90"/>
      <c r="ADC704" s="90"/>
      <c r="ADD704" s="90"/>
      <c r="ADE704" s="90"/>
      <c r="ADF704" s="90"/>
      <c r="ADG704" s="90"/>
      <c r="ADH704" s="90"/>
      <c r="ADI704" s="90"/>
      <c r="ADJ704" s="90"/>
      <c r="ADK704" s="90"/>
      <c r="ADL704" s="90"/>
      <c r="ADM704" s="90"/>
      <c r="ADN704" s="90"/>
      <c r="ADO704" s="90"/>
      <c r="ADP704" s="90"/>
      <c r="ADQ704" s="90"/>
      <c r="ADR704" s="90"/>
      <c r="ADS704" s="90"/>
      <c r="ADT704" s="90"/>
      <c r="ADU704" s="90"/>
      <c r="ADV704" s="90"/>
      <c r="ADW704" s="90"/>
      <c r="ADX704" s="90"/>
      <c r="ADY704" s="90"/>
      <c r="ADZ704" s="90"/>
      <c r="AEA704" s="90"/>
      <c r="AEB704" s="90"/>
      <c r="AEC704" s="90"/>
      <c r="AED704" s="90"/>
      <c r="AEE704" s="90"/>
      <c r="AEF704" s="90"/>
      <c r="AEG704" s="90"/>
      <c r="AEH704" s="90"/>
      <c r="AEI704" s="90"/>
      <c r="AEJ704" s="90"/>
      <c r="AEK704" s="90"/>
      <c r="AEL704" s="90"/>
      <c r="AEM704" s="90"/>
      <c r="AEN704" s="90"/>
      <c r="AEO704" s="90"/>
      <c r="AEP704" s="90"/>
      <c r="AEQ704" s="90"/>
      <c r="AER704" s="90"/>
      <c r="AES704" s="90"/>
      <c r="AET704" s="90"/>
      <c r="AEU704" s="90"/>
      <c r="AEV704" s="90"/>
      <c r="AEW704" s="90"/>
      <c r="AEX704" s="90"/>
      <c r="AEY704" s="90"/>
      <c r="AEZ704" s="90"/>
      <c r="AFA704" s="90"/>
      <c r="AFB704" s="90"/>
      <c r="AFC704" s="90"/>
      <c r="AFD704" s="90"/>
      <c r="AFE704" s="90"/>
      <c r="AFF704" s="90"/>
      <c r="AFG704" s="90"/>
      <c r="AFH704" s="90"/>
      <c r="AFI704" s="90"/>
      <c r="AFJ704" s="90"/>
      <c r="AFK704" s="90"/>
      <c r="AFL704" s="90"/>
      <c r="AFM704" s="90"/>
      <c r="AFN704" s="90"/>
      <c r="AFO704" s="90"/>
      <c r="AFP704" s="90"/>
      <c r="AFQ704" s="90"/>
      <c r="AFR704" s="90"/>
      <c r="AFS704" s="90"/>
      <c r="AFT704" s="90"/>
      <c r="AFU704" s="90"/>
      <c r="AFV704" s="90"/>
      <c r="AFW704" s="90"/>
      <c r="AFX704" s="90"/>
      <c r="AFY704" s="90"/>
      <c r="AFZ704" s="90"/>
      <c r="AGA704" s="90"/>
      <c r="AGB704" s="90"/>
      <c r="AGC704" s="90"/>
      <c r="AGD704" s="90"/>
      <c r="AGE704" s="90"/>
      <c r="AGF704" s="90"/>
      <c r="AGG704" s="90"/>
      <c r="AGH704" s="90"/>
      <c r="AGI704" s="90"/>
      <c r="AGJ704" s="90"/>
      <c r="AGK704" s="90"/>
      <c r="AGL704" s="90"/>
      <c r="AGM704" s="90"/>
      <c r="AGN704" s="90"/>
      <c r="AGO704" s="90"/>
      <c r="AGP704" s="90"/>
      <c r="AGQ704" s="90"/>
      <c r="AGR704" s="90"/>
      <c r="AGS704" s="90"/>
      <c r="AGT704" s="90"/>
      <c r="AGU704" s="90"/>
      <c r="AGV704" s="90"/>
      <c r="AGW704" s="90"/>
      <c r="AGX704" s="90"/>
      <c r="AGY704" s="90"/>
      <c r="AGZ704" s="90"/>
      <c r="AHA704" s="90"/>
      <c r="AHB704" s="90"/>
      <c r="AHC704" s="90"/>
      <c r="AHD704" s="90"/>
      <c r="AHE704" s="90"/>
      <c r="AHF704" s="90"/>
      <c r="AHG704" s="90"/>
      <c r="AHH704" s="90"/>
      <c r="AHI704" s="90"/>
      <c r="AHJ704" s="90"/>
      <c r="AHK704" s="90"/>
      <c r="AHL704" s="90"/>
      <c r="AHM704" s="90"/>
      <c r="AHN704" s="90"/>
      <c r="AHO704" s="90"/>
      <c r="AHP704" s="90"/>
      <c r="AHQ704" s="90"/>
      <c r="AHR704" s="90"/>
      <c r="AHS704" s="90"/>
      <c r="AHT704" s="90"/>
      <c r="AHU704" s="90"/>
      <c r="AHV704" s="90"/>
      <c r="AHW704" s="90"/>
      <c r="AHX704" s="90"/>
      <c r="AHY704" s="90"/>
      <c r="AHZ704" s="90"/>
      <c r="AIA704" s="90"/>
      <c r="AIB704" s="90"/>
      <c r="AIC704" s="90"/>
      <c r="AID704" s="90"/>
      <c r="AIE704" s="90"/>
      <c r="AIF704" s="90"/>
      <c r="AIG704" s="90"/>
      <c r="AIH704" s="90"/>
      <c r="AII704" s="90"/>
      <c r="AIJ704" s="90"/>
      <c r="AIK704" s="90"/>
      <c r="AIL704" s="90"/>
      <c r="AIM704" s="90"/>
      <c r="AIN704" s="90"/>
      <c r="AIO704" s="90"/>
      <c r="AIP704" s="90"/>
      <c r="AIQ704" s="90"/>
      <c r="AIR704" s="90"/>
      <c r="AIS704" s="90"/>
      <c r="AIT704" s="90"/>
      <c r="AIU704" s="90"/>
      <c r="AIV704" s="90"/>
      <c r="AIW704" s="90"/>
      <c r="AIX704" s="90"/>
      <c r="AIY704" s="90"/>
      <c r="AIZ704" s="90"/>
      <c r="AJA704" s="90"/>
      <c r="AJB704" s="90"/>
      <c r="AJC704" s="90"/>
      <c r="AJD704" s="90"/>
      <c r="AJE704" s="90"/>
      <c r="AJF704" s="90"/>
      <c r="AJG704" s="90"/>
      <c r="AJH704" s="90"/>
      <c r="AJI704" s="90"/>
      <c r="AJJ704" s="90"/>
      <c r="AJK704" s="90"/>
      <c r="AJL704" s="90"/>
      <c r="AJM704" s="90"/>
      <c r="AJN704" s="90"/>
      <c r="AJO704" s="90"/>
      <c r="AJP704" s="90"/>
      <c r="AJQ704" s="90"/>
      <c r="AJR704" s="90"/>
      <c r="AJS704" s="90"/>
      <c r="AJT704" s="90"/>
      <c r="AJU704" s="90"/>
      <c r="AJV704" s="90"/>
      <c r="AJW704" s="90"/>
      <c r="AJX704" s="90"/>
      <c r="AJY704" s="90"/>
      <c r="AJZ704" s="90"/>
      <c r="AKA704" s="90"/>
      <c r="AKB704" s="90"/>
      <c r="AKC704" s="90"/>
      <c r="AKD704" s="90"/>
      <c r="AKE704" s="90"/>
      <c r="AKF704" s="90"/>
      <c r="AKG704" s="90"/>
      <c r="AKH704" s="90"/>
      <c r="AKI704" s="90"/>
      <c r="AKJ704" s="90"/>
      <c r="AKK704" s="90"/>
      <c r="AKL704" s="90"/>
      <c r="AKM704" s="90"/>
      <c r="AKN704" s="90"/>
      <c r="AKO704" s="90"/>
      <c r="AKP704" s="90"/>
      <c r="AKQ704" s="90"/>
      <c r="AKR704" s="90"/>
      <c r="AKS704" s="90"/>
      <c r="AKT704" s="90"/>
      <c r="AKU704" s="90"/>
      <c r="AKV704" s="90"/>
      <c r="AKW704" s="90"/>
      <c r="AKX704" s="90"/>
      <c r="AKY704" s="90"/>
      <c r="AKZ704" s="90"/>
      <c r="ALA704" s="90"/>
      <c r="ALB704" s="90"/>
      <c r="ALC704" s="90"/>
      <c r="ALD704" s="90"/>
      <c r="ALE704" s="90"/>
      <c r="ALF704" s="90"/>
      <c r="ALG704" s="90"/>
      <c r="ALH704" s="90"/>
      <c r="ALI704" s="90"/>
      <c r="ALJ704" s="90"/>
      <c r="ALK704" s="90"/>
      <c r="ALL704" s="90"/>
      <c r="ALM704" s="90"/>
      <c r="ALN704" s="90"/>
      <c r="ALO704" s="90"/>
      <c r="ALP704" s="90"/>
      <c r="ALQ704" s="90"/>
      <c r="ALR704" s="90"/>
      <c r="ALS704" s="90"/>
      <c r="ALT704" s="90"/>
      <c r="ALU704" s="90"/>
      <c r="ALV704" s="90"/>
      <c r="ALW704" s="90"/>
      <c r="ALX704" s="90"/>
      <c r="ALY704" s="90"/>
      <c r="ALZ704" s="90"/>
      <c r="AMA704" s="90"/>
      <c r="AMB704" s="90"/>
      <c r="AMC704" s="90"/>
      <c r="AMD704" s="90"/>
      <c r="AME704" s="90"/>
      <c r="AMF704" s="90"/>
      <c r="AMG704" s="90"/>
      <c r="AMH704" s="90"/>
    </row>
    <row r="705" spans="1:1022" ht="74.099999999999994" customHeight="1" x14ac:dyDescent="0.3">
      <c r="A705" s="536"/>
      <c r="B705" s="530"/>
      <c r="C705" s="367"/>
      <c r="D705" s="530"/>
      <c r="E705" s="530"/>
      <c r="F705" s="427"/>
      <c r="G705" s="530"/>
      <c r="H705" s="537"/>
      <c r="I705" s="538"/>
      <c r="J705" s="210" t="s">
        <v>735</v>
      </c>
      <c r="K705" s="137"/>
      <c r="L705" s="425"/>
      <c r="M705" s="425"/>
      <c r="N705" s="426"/>
      <c r="O705" s="369"/>
      <c r="P705" s="391"/>
      <c r="Q705" s="385"/>
      <c r="R705" s="393"/>
      <c r="S705" s="394"/>
      <c r="T705" s="385"/>
      <c r="U705" s="386"/>
      <c r="V705" s="136" t="s">
        <v>112</v>
      </c>
      <c r="W705" s="116"/>
      <c r="X705" s="117"/>
      <c r="Y705" s="118"/>
      <c r="Z705" s="116"/>
      <c r="AA705" s="120" t="str">
        <f t="shared" si="943"/>
        <v/>
      </c>
      <c r="AB705" s="121"/>
      <c r="AC705" s="121"/>
      <c r="AD705" s="122" t="str">
        <f t="shared" si="941"/>
        <v/>
      </c>
      <c r="AE705" s="121"/>
      <c r="AF705" s="121"/>
      <c r="AG705" s="121"/>
      <c r="AH705" s="123" t="str">
        <f>IFERROR(IF(AND(AA704="Probabilidad",AA705="Probabilidad"),(AI704-(+AI704*AD705)),IF(AND(AA705="Probabilidad",AA704="Impacto"),(AI704-(+AI704*AD705)),IF(AA705="Impacto",AI704,""))),"")</f>
        <v/>
      </c>
      <c r="AI705" s="122" t="str">
        <f t="shared" si="942"/>
        <v/>
      </c>
      <c r="AJ705" s="387"/>
      <c r="AK705" s="388"/>
      <c r="AL705" s="124" t="str">
        <f t="shared" si="885"/>
        <v/>
      </c>
      <c r="AM705" s="389"/>
      <c r="AN705" s="388"/>
      <c r="AO705" s="384"/>
      <c r="AP705" s="367"/>
      <c r="AQ705" s="120" t="s">
        <v>118</v>
      </c>
      <c r="AR705" s="119"/>
      <c r="AS705" s="119"/>
      <c r="AT705" s="126"/>
      <c r="AU705" s="127"/>
      <c r="AV705" s="371"/>
      <c r="AW705" s="142" t="s">
        <v>112</v>
      </c>
      <c r="AX705" s="128"/>
      <c r="AY705" s="129"/>
      <c r="AZ705" s="130"/>
      <c r="BA705" s="143" t="s">
        <v>118</v>
      </c>
      <c r="BB705" s="128"/>
      <c r="BC705" s="128"/>
      <c r="BD705" s="128"/>
      <c r="BE705" s="373"/>
      <c r="BF705" s="374"/>
      <c r="BG705" s="374"/>
      <c r="BH705" s="131"/>
    </row>
    <row r="706" spans="1:1022" ht="45" customHeight="1" x14ac:dyDescent="0.3">
      <c r="A706" s="536"/>
      <c r="B706" s="530"/>
      <c r="C706" s="367"/>
      <c r="D706" s="530"/>
      <c r="E706" s="530"/>
      <c r="F706" s="427"/>
      <c r="G706" s="530"/>
      <c r="H706" s="537"/>
      <c r="I706" s="538"/>
      <c r="J706" s="210" t="s">
        <v>741</v>
      </c>
      <c r="K706" s="137"/>
      <c r="L706" s="425"/>
      <c r="M706" s="425"/>
      <c r="N706" s="426"/>
      <c r="O706" s="369"/>
      <c r="P706" s="391"/>
      <c r="Q706" s="385"/>
      <c r="R706" s="393"/>
      <c r="S706" s="394"/>
      <c r="T706" s="385"/>
      <c r="U706" s="386"/>
      <c r="V706" s="136" t="s">
        <v>124</v>
      </c>
      <c r="W706" s="116"/>
      <c r="X706" s="117"/>
      <c r="Y706" s="118"/>
      <c r="Z706" s="116"/>
      <c r="AA706" s="120" t="str">
        <f t="shared" si="943"/>
        <v/>
      </c>
      <c r="AB706" s="121"/>
      <c r="AC706" s="121"/>
      <c r="AD706" s="122" t="str">
        <f t="shared" si="941"/>
        <v/>
      </c>
      <c r="AE706" s="121"/>
      <c r="AF706" s="121"/>
      <c r="AG706" s="121"/>
      <c r="AH706" s="123" t="str">
        <f t="shared" ref="AH706:AH710" si="970">IFERROR(IF(AND(AA705="Probabilidad",AA706="Probabilidad"),(AI705-(+AI705*AD706)),IF(AND(AA706="Probabilidad",AA705="Impacto"),(AI705-(+AI705*AD706)),IF(AA706="Impacto",AI705,""))),"")</f>
        <v/>
      </c>
      <c r="AI706" s="122" t="str">
        <f t="shared" si="942"/>
        <v/>
      </c>
      <c r="AJ706" s="387"/>
      <c r="AK706" s="388"/>
      <c r="AL706" s="124" t="str">
        <f t="shared" ref="AL706:AL717" si="971">IFERROR(IF(AND(AA705="Impacto",AA706="Impacto"),(AL705-(+AL705*AD706)),IF(AND(AA706="Impacto",AA705="Probabilidad"),(AL705-(+AL705*AD706)),IF(AA706="Probabilidad",AL705,""))),"")</f>
        <v/>
      </c>
      <c r="AM706" s="389"/>
      <c r="AN706" s="388"/>
      <c r="AO706" s="384"/>
      <c r="AP706" s="367"/>
      <c r="AQ706" s="120" t="s">
        <v>128</v>
      </c>
      <c r="AR706" s="119"/>
      <c r="AS706" s="119"/>
      <c r="AT706" s="126"/>
      <c r="AU706" s="127"/>
      <c r="AV706" s="371"/>
      <c r="AW706" s="142" t="s">
        <v>124</v>
      </c>
      <c r="AX706" s="128"/>
      <c r="AY706" s="129"/>
      <c r="AZ706" s="130"/>
      <c r="BA706" s="143" t="s">
        <v>128</v>
      </c>
      <c r="BB706" s="128"/>
      <c r="BC706" s="128"/>
      <c r="BD706" s="128"/>
      <c r="BE706" s="373"/>
      <c r="BF706" s="374"/>
      <c r="BG706" s="374"/>
      <c r="BH706" s="131"/>
    </row>
    <row r="707" spans="1:1022" ht="30" customHeight="1" x14ac:dyDescent="0.3">
      <c r="A707" s="536"/>
      <c r="B707" s="530"/>
      <c r="C707" s="367"/>
      <c r="D707" s="530"/>
      <c r="E707" s="530"/>
      <c r="F707" s="427"/>
      <c r="G707" s="530"/>
      <c r="H707" s="537"/>
      <c r="I707" s="538"/>
      <c r="J707" s="210" t="s">
        <v>749</v>
      </c>
      <c r="K707" s="137"/>
      <c r="L707" s="425"/>
      <c r="M707" s="425"/>
      <c r="N707" s="426"/>
      <c r="O707" s="369"/>
      <c r="P707" s="391"/>
      <c r="Q707" s="385"/>
      <c r="R707" s="393"/>
      <c r="S707" s="394"/>
      <c r="T707" s="385"/>
      <c r="U707" s="386"/>
      <c r="V707" s="136" t="s">
        <v>131</v>
      </c>
      <c r="W707" s="116"/>
      <c r="X707" s="117"/>
      <c r="Y707" s="118"/>
      <c r="Z707" s="116"/>
      <c r="AA707" s="120" t="str">
        <f t="shared" si="943"/>
        <v/>
      </c>
      <c r="AB707" s="121"/>
      <c r="AC707" s="121"/>
      <c r="AD707" s="122" t="str">
        <f t="shared" si="941"/>
        <v/>
      </c>
      <c r="AE707" s="121"/>
      <c r="AF707" s="121"/>
      <c r="AG707" s="121"/>
      <c r="AH707" s="123" t="str">
        <f t="shared" si="970"/>
        <v/>
      </c>
      <c r="AI707" s="122" t="str">
        <f t="shared" si="942"/>
        <v/>
      </c>
      <c r="AJ707" s="387"/>
      <c r="AK707" s="388"/>
      <c r="AL707" s="124" t="str">
        <f t="shared" si="971"/>
        <v/>
      </c>
      <c r="AM707" s="389"/>
      <c r="AN707" s="388"/>
      <c r="AO707" s="384"/>
      <c r="AP707" s="367"/>
      <c r="AQ707" s="120" t="s">
        <v>136</v>
      </c>
      <c r="AR707" s="119"/>
      <c r="AS707" s="119"/>
      <c r="AT707" s="126"/>
      <c r="AU707" s="127"/>
      <c r="AV707" s="371"/>
      <c r="AW707" s="142" t="s">
        <v>131</v>
      </c>
      <c r="AX707" s="128"/>
      <c r="AY707" s="129"/>
      <c r="AZ707" s="130"/>
      <c r="BA707" s="143" t="s">
        <v>136</v>
      </c>
      <c r="BB707" s="128"/>
      <c r="BC707" s="128"/>
      <c r="BD707" s="128"/>
      <c r="BE707" s="373"/>
      <c r="BF707" s="374"/>
      <c r="BG707" s="374"/>
      <c r="BH707" s="131"/>
    </row>
    <row r="708" spans="1:1022" ht="18.95" customHeight="1" x14ac:dyDescent="0.3">
      <c r="A708" s="536"/>
      <c r="B708" s="530"/>
      <c r="C708" s="367"/>
      <c r="D708" s="530"/>
      <c r="E708" s="530"/>
      <c r="F708" s="427"/>
      <c r="G708" s="530"/>
      <c r="H708" s="537"/>
      <c r="I708" s="538"/>
      <c r="J708" s="210" t="s">
        <v>756</v>
      </c>
      <c r="K708" s="137"/>
      <c r="L708" s="425"/>
      <c r="M708" s="425"/>
      <c r="N708" s="426"/>
      <c r="O708" s="369"/>
      <c r="P708" s="391"/>
      <c r="Q708" s="385"/>
      <c r="R708" s="393"/>
      <c r="S708" s="394"/>
      <c r="T708" s="385"/>
      <c r="U708" s="386"/>
      <c r="V708" s="136" t="s">
        <v>139</v>
      </c>
      <c r="W708" s="116"/>
      <c r="X708" s="117"/>
      <c r="Y708" s="118"/>
      <c r="Z708" s="116"/>
      <c r="AA708" s="120" t="str">
        <f t="shared" si="943"/>
        <v/>
      </c>
      <c r="AB708" s="121"/>
      <c r="AC708" s="121"/>
      <c r="AD708" s="122" t="str">
        <f t="shared" si="941"/>
        <v/>
      </c>
      <c r="AE708" s="121"/>
      <c r="AF708" s="121"/>
      <c r="AG708" s="121"/>
      <c r="AH708" s="123" t="str">
        <f t="shared" si="970"/>
        <v/>
      </c>
      <c r="AI708" s="122" t="str">
        <f t="shared" si="942"/>
        <v/>
      </c>
      <c r="AJ708" s="387"/>
      <c r="AK708" s="388"/>
      <c r="AL708" s="124" t="str">
        <f t="shared" si="971"/>
        <v/>
      </c>
      <c r="AM708" s="389"/>
      <c r="AN708" s="388"/>
      <c r="AO708" s="384"/>
      <c r="AP708" s="367"/>
      <c r="AQ708" s="120" t="s">
        <v>145</v>
      </c>
      <c r="AR708" s="119"/>
      <c r="AS708" s="119"/>
      <c r="AT708" s="126"/>
      <c r="AU708" s="127"/>
      <c r="AV708" s="371"/>
      <c r="AW708" s="142" t="s">
        <v>139</v>
      </c>
      <c r="AX708" s="128"/>
      <c r="AY708" s="129"/>
      <c r="AZ708" s="130"/>
      <c r="BA708" s="143" t="s">
        <v>145</v>
      </c>
      <c r="BB708" s="128"/>
      <c r="BC708" s="128"/>
      <c r="BD708" s="128"/>
      <c r="BE708" s="373"/>
      <c r="BF708" s="374"/>
      <c r="BG708" s="374"/>
      <c r="BH708" s="131"/>
    </row>
    <row r="709" spans="1:1022" ht="18.95" customHeight="1" x14ac:dyDescent="0.3">
      <c r="A709" s="536"/>
      <c r="B709" s="530"/>
      <c r="C709" s="367"/>
      <c r="D709" s="530"/>
      <c r="E709" s="530"/>
      <c r="F709" s="427"/>
      <c r="G709" s="530"/>
      <c r="H709" s="537"/>
      <c r="I709" s="538"/>
      <c r="J709" s="210" t="s">
        <v>757</v>
      </c>
      <c r="K709" s="137"/>
      <c r="L709" s="425"/>
      <c r="M709" s="425"/>
      <c r="N709" s="426"/>
      <c r="O709" s="369"/>
      <c r="P709" s="391"/>
      <c r="Q709" s="385"/>
      <c r="R709" s="393"/>
      <c r="S709" s="394"/>
      <c r="T709" s="385"/>
      <c r="U709" s="386"/>
      <c r="V709" s="136" t="s">
        <v>150</v>
      </c>
      <c r="W709" s="116"/>
      <c r="X709" s="117"/>
      <c r="Y709" s="118"/>
      <c r="Z709" s="116"/>
      <c r="AA709" s="120" t="str">
        <f t="shared" si="943"/>
        <v/>
      </c>
      <c r="AB709" s="121"/>
      <c r="AC709" s="121"/>
      <c r="AD709" s="122" t="str">
        <f t="shared" si="941"/>
        <v/>
      </c>
      <c r="AE709" s="121"/>
      <c r="AF709" s="121"/>
      <c r="AG709" s="121"/>
      <c r="AH709" s="123" t="str">
        <f t="shared" si="970"/>
        <v/>
      </c>
      <c r="AI709" s="122" t="str">
        <f t="shared" si="942"/>
        <v/>
      </c>
      <c r="AJ709" s="387"/>
      <c r="AK709" s="388"/>
      <c r="AL709" s="124" t="str">
        <f t="shared" si="971"/>
        <v/>
      </c>
      <c r="AM709" s="389"/>
      <c r="AN709" s="388"/>
      <c r="AO709" s="384"/>
      <c r="AP709" s="367"/>
      <c r="AQ709" s="120" t="s">
        <v>155</v>
      </c>
      <c r="AR709" s="119"/>
      <c r="AS709" s="119"/>
      <c r="AT709" s="126"/>
      <c r="AU709" s="127"/>
      <c r="AV709" s="371"/>
      <c r="AW709" s="142" t="s">
        <v>150</v>
      </c>
      <c r="AX709" s="128"/>
      <c r="AY709" s="129"/>
      <c r="AZ709" s="130"/>
      <c r="BA709" s="143" t="s">
        <v>155</v>
      </c>
      <c r="BB709" s="128"/>
      <c r="BC709" s="128"/>
      <c r="BD709" s="128"/>
      <c r="BE709" s="373"/>
      <c r="BF709" s="374"/>
      <c r="BG709" s="374"/>
      <c r="BH709" s="131"/>
    </row>
    <row r="710" spans="1:1022" ht="23.1" customHeight="1" x14ac:dyDescent="0.3">
      <c r="A710" s="536"/>
      <c r="B710" s="530"/>
      <c r="C710" s="367"/>
      <c r="D710" s="530"/>
      <c r="E710" s="530"/>
      <c r="F710" s="427"/>
      <c r="G710" s="530"/>
      <c r="H710" s="537"/>
      <c r="I710" s="538"/>
      <c r="J710" s="210" t="s">
        <v>758</v>
      </c>
      <c r="K710" s="137"/>
      <c r="L710" s="425"/>
      <c r="M710" s="425"/>
      <c r="N710" s="426"/>
      <c r="O710" s="369"/>
      <c r="P710" s="392"/>
      <c r="Q710" s="385"/>
      <c r="R710" s="393"/>
      <c r="S710" s="394"/>
      <c r="T710" s="385"/>
      <c r="U710" s="386"/>
      <c r="V710" s="136" t="s">
        <v>161</v>
      </c>
      <c r="W710" s="116"/>
      <c r="X710" s="117"/>
      <c r="Y710" s="118"/>
      <c r="Z710" s="116"/>
      <c r="AA710" s="120" t="str">
        <f t="shared" si="943"/>
        <v/>
      </c>
      <c r="AB710" s="121"/>
      <c r="AC710" s="121"/>
      <c r="AD710" s="122" t="str">
        <f t="shared" si="941"/>
        <v/>
      </c>
      <c r="AE710" s="121"/>
      <c r="AF710" s="121"/>
      <c r="AG710" s="121"/>
      <c r="AH710" s="123" t="str">
        <f t="shared" si="970"/>
        <v/>
      </c>
      <c r="AI710" s="122" t="str">
        <f t="shared" si="942"/>
        <v/>
      </c>
      <c r="AJ710" s="387"/>
      <c r="AK710" s="388"/>
      <c r="AL710" s="124" t="str">
        <f t="shared" si="971"/>
        <v/>
      </c>
      <c r="AM710" s="389"/>
      <c r="AN710" s="388"/>
      <c r="AO710" s="384"/>
      <c r="AP710" s="367"/>
      <c r="AQ710" s="120" t="s">
        <v>162</v>
      </c>
      <c r="AR710" s="119"/>
      <c r="AS710" s="119"/>
      <c r="AT710" s="126"/>
      <c r="AU710" s="127"/>
      <c r="AV710" s="372"/>
      <c r="AW710" s="142" t="s">
        <v>161</v>
      </c>
      <c r="AX710" s="128"/>
      <c r="AY710" s="129"/>
      <c r="AZ710" s="130"/>
      <c r="BA710" s="143" t="s">
        <v>162</v>
      </c>
      <c r="BB710" s="128"/>
      <c r="BC710" s="128"/>
      <c r="BD710" s="128"/>
      <c r="BE710" s="373"/>
      <c r="BF710" s="374"/>
      <c r="BG710" s="374"/>
      <c r="BH710" s="131"/>
    </row>
    <row r="711" spans="1:1022" s="144" customFormat="1" ht="69.95" customHeight="1" x14ac:dyDescent="0.25">
      <c r="A711" s="536"/>
      <c r="B711" s="530"/>
      <c r="C711" s="367"/>
      <c r="D711" s="530"/>
      <c r="E711" s="530"/>
      <c r="F711" s="427"/>
      <c r="G711" s="530"/>
      <c r="H711" s="537" t="str">
        <f>IF(B711="Seguridad_Información","Posibilidad de "&amp;C711&amp;"con "&amp;M711&amp;" "&amp;"por"&amp;" "&amp;I711&amp;" "&amp;"debido a"&amp;" "&amp;L711,"Posibilidad de"&amp;" "&amp;M711&amp;" "&amp;"por"&amp;" "&amp;I711&amp;" debido a"&amp;" "&amp;L711)</f>
        <v xml:space="preserve">Posibilidad de  por  debido a </v>
      </c>
      <c r="I711" s="538"/>
      <c r="J711" s="210" t="s">
        <v>717</v>
      </c>
      <c r="K711" s="137"/>
      <c r="L711" s="425"/>
      <c r="M711" s="425"/>
      <c r="N711" s="426"/>
      <c r="O711" s="369"/>
      <c r="P711" s="390" t="str">
        <f>IF(OR($O711=[3]Tabla_Probabilidad!$D$30,$O711=[3]Tabla_Probabilidad!$D$32,$O711=[3]Tabla_Probabilidad!$J$32),"Muy Baja",IF(OR($O711=[3]Tabla_Probabilidad!$E$30,$O711=[3]Tabla_Probabilidad!$E$32,$O711=[3]Tabla_Probabilidad!$K$32),"Baja",IF(OR($O711=[3]Tabla_Probabilidad!$F$30,$O711=[3]Tabla_Probabilidad!$F$32,$O711=[3]Tabla_Probabilidad!$L$32),"Media",IF(OR($O711=[3]Tabla_Probabilidad!$G$30,$O711=[3]Tabla_Probabilidad!$G$32,$O711=[3]Tabla_Probabilidad!$M$32),"Alta",IF(OR($O711=[3]Tabla_Probabilidad!$H$30,$O711=[3]Tabla_Probabilidad!$H$32,$O711=[3]Tabla_Probabilidad!$N$32),"Muy Alta","")))))</f>
        <v/>
      </c>
      <c r="Q711" s="385" t="str">
        <f t="shared" ref="Q711" si="972">IF(P711="","",IF(P711="Muy Baja",0.2,IF(P711="Baja",0.4,IF(P711="Media",0.6,IF(P711="Alta",0.8,IF(P711="Muy Alta",1,))))))</f>
        <v/>
      </c>
      <c r="R711" s="393"/>
      <c r="S711" s="394" t="str">
        <f>IF(OR($R711=[3]Tabla_Impacto!$D$24,$R711=[3]Tabla_Impacto!$D$27,$R711=[3]Tabla_Impacto!$J$24,$R711=[3]Tabla_Impacto!$P$26,$R711=[3]Tabla_Impacto!$V$26,$R711=[3]Tabla_Impacto!$AB$26),"Leve",IF(OR($R711=[3]Tabla_Impacto!$E$24,$R711=[3]Tabla_Impacto!$E$27,$R711=[3]Tabla_Impacto!$K$24,$R711=[3]Tabla_Impacto!$Q$26,$R711=[3]Tabla_Impacto!$W$26,$R711=[3]Tabla_Impacto!$AC$26),"Menor",IF(OR($R711=[3]Tabla_Impacto!$F$24,$R711=[3]Tabla_Impacto!$F$27,$R711=[3]Tabla_Impacto!$L$24,$R711=[3]Tabla_Impacto!$R$26,$R711=[3]Tabla_Impacto!$X$26,$R711=[3]Tabla_Impacto!$AD$26),"Moderado",IF(OR($R711=[3]Tabla_Impacto!$G$24,$R711=[3]Tabla_Impacto!$G$27,$R711=[3]Tabla_Impacto!$M$24,$R711=[3]Tabla_Impacto!$S$26,$R711=[3]Tabla_Impacto!$Y$26,$R711=[3]Tabla_Impacto!$AE$26),"Mayor",IF(OR($R711=[3]Tabla_Impacto!$H$24,$R711=[3]Tabla_Impacto!$H$27,$R711=[3]Tabla_Impacto!$N$24,$R711=[3]Tabla_Impacto!$T$26,$R711=[3]Tabla_Impacto!$Z$26,$R711=[3]Tabla_Impacto!$AF$26),"Catastrófico","")))))</f>
        <v/>
      </c>
      <c r="T711" s="385" t="str">
        <f t="shared" ref="T711" si="973">IF(S711="","",IF(S711="Leve",0.2,IF(S711="Menor",0.4,IF(S711="Moderado",0.6,IF(S711="Mayor",0.8,IF(S711="Catastrófico",1,))))))</f>
        <v/>
      </c>
      <c r="U711" s="403" t="str">
        <f t="shared" ref="U711" si="974">IF(OR(AND(P711="Muy Baja",S711="Leve"),AND(P711="Muy Baja",S711="Menor"),AND(P711="Baja",S711="Leve")),"Bajo",IF(OR(AND(P711="Muy baja",S711="Moderado"),AND(P711="Baja",S711="Menor"),AND(P711="Baja",S711="Moderado"),AND(P711="Media",S711="Leve"),AND(P711="Media",S711="Menor"),AND(P711="Media",S711="Moderado"),AND(P711="Alta",S711="Leve"),AND(P711="Alta",S711="Menor")),"Moderado",IF(OR(AND(P711="Muy Baja",S711="Mayor"),AND(P711="Baja",S711="Mayor"),AND(P711="Media",S711="Mayor"),AND(P711="Alta",S711="Moderado"),AND(P711="Alta",S711="Mayor"),AND(P711="Muy Alta",S711="Leve"),AND(P711="Muy Alta",S711="Menor"),AND(P711="Muy Alta",S711="Moderado"),AND(P711="Muy Alta",S711="Mayor")),"Alto",IF(OR(AND(P711="Muy Baja",S711="Catastrófico"),AND(P711="Baja",S711="Catastrófico"),AND(P711="Media",S711="Catastrófico"),AND(P711="Alta",S711="Catastrófico"),AND(P711="Muy Alta",S711="Catastrófico")),"Extremo",""))))</f>
        <v/>
      </c>
      <c r="V711" s="136" t="s">
        <v>91</v>
      </c>
      <c r="W711" s="116"/>
      <c r="X711" s="117"/>
      <c r="Y711" s="118"/>
      <c r="Z711" s="116"/>
      <c r="AA711" s="120" t="str">
        <f t="shared" si="943"/>
        <v/>
      </c>
      <c r="AB711" s="121"/>
      <c r="AC711" s="121"/>
      <c r="AD711" s="122" t="str">
        <f t="shared" si="941"/>
        <v/>
      </c>
      <c r="AE711" s="121"/>
      <c r="AF711" s="121"/>
      <c r="AG711" s="121"/>
      <c r="AH711" s="123" t="str">
        <f>IFERROR(IF(AA711="Probabilidad",(Q711-(+Q711*AD711)),IF(AA711="Impacto",Q711,"")),"")</f>
        <v/>
      </c>
      <c r="AI711" s="122" t="str">
        <f t="shared" si="942"/>
        <v/>
      </c>
      <c r="AJ711" s="387" t="str">
        <f t="shared" ref="AJ711" si="975">IFERROR(IF(AK711="","",IF(AK711&lt;=0.2,"Muy Baja",IF(AK711&lt;=0.4,"Baja",IF(AK711&lt;=0.6,"Media",IF(AK711&lt;=0.8,"Alta","Muy Alta"))))),"")</f>
        <v/>
      </c>
      <c r="AK711" s="539" t="str">
        <f t="shared" ref="AK711" si="976">IFERROR(LOOKUP(MAX(AI711:AI717)+1,(AI711:AI717)),"")</f>
        <v/>
      </c>
      <c r="AL711" s="211" t="str">
        <f>IFERROR(IF(AA711="Impacto",(T711-(+T711*AD711)),IF(AA711="Probabilidad",T711,"")),"")</f>
        <v/>
      </c>
      <c r="AM711" s="389" t="str">
        <f t="shared" ref="AM711" si="977">IFERROR(IF(AN711="","",IF(AN711&lt;=0.2,"Leve",IF(AN711&lt;=0.4,"Menor",IF(AN711&lt;=0.6,"Moderado",IF(AN711&lt;=0.8,"Mayor","Catastrófico"))))),"")</f>
        <v/>
      </c>
      <c r="AN711" s="388" t="str">
        <f t="shared" ref="AN711" si="978">IFERROR(LOOKUP(MAX(AL711:AL717)+1,(AL711:AL717)),"")</f>
        <v/>
      </c>
      <c r="AO711" s="384" t="str">
        <f t="shared" ref="AO711" si="979">IFERROR(IF(OR(AND(AJ711="Muy Baja",AM711="Leve"),AND(AJ711="Muy Baja",AM711="Menor"),AND(AJ711="Baja",AM711="Leve")),"Bajo",IF(OR(AND(AJ711="Muy baja",AM711="Moderado"),AND(AJ711="Baja",AM711="Menor"),AND(AJ711="Baja",AM711="Moderado"),AND(AJ711="Media",AM711="Leve"),AND(AJ711="Media",AM711="Menor"),AND(AJ711="Media",AM711="Moderado"),AND(AJ711="Alta",AM711="Leve"),AND(AJ711="Alta",AM711="Menor")),"Moderado",IF(OR(AND(AJ711="Muy Baja",AM711="Mayor"),AND(AJ711="Baja",AM711="Mayor"),AND(AJ711="Media",AM711="Mayor"),AND(AJ711="Alta",AM711="Moderado"),AND(AJ711="Alta",AM711="Mayor"),AND(AJ711="Muy Alta",AM711="Leve"),AND(AJ711="Muy Alta",AM711="Menor"),AND(AJ711="Muy Alta",AM711="Moderado"),AND(AJ711="Muy Alta",AM711="Mayor")),"Alto",IF(OR(AND(AJ711="Muy Baja",AM711="Catastrófico"),AND(AJ711="Baja",AM711="Catastrófico"),AND(AJ711="Media",AM711="Catastrófico"),AND(AJ711="Alta",AM711="Catastrófico"),AND(AJ711="Muy Alta",AM711="Catastrófico")),"Extremo","")))),"")</f>
        <v/>
      </c>
      <c r="AP711" s="367"/>
      <c r="AQ711" s="120" t="s">
        <v>105</v>
      </c>
      <c r="AR711" s="119"/>
      <c r="AS711" s="119"/>
      <c r="AT711" s="126"/>
      <c r="AU711" s="127"/>
      <c r="AV711" s="370"/>
      <c r="AW711" s="142" t="s">
        <v>91</v>
      </c>
      <c r="AX711" s="128"/>
      <c r="AY711" s="129"/>
      <c r="AZ711" s="130"/>
      <c r="BA711" s="143" t="s">
        <v>105</v>
      </c>
      <c r="BB711" s="128"/>
      <c r="BC711" s="128"/>
      <c r="BD711" s="128"/>
      <c r="BE711" s="373"/>
      <c r="BF711" s="374"/>
      <c r="BG711" s="374"/>
      <c r="BH711" s="131"/>
      <c r="BI711" s="90"/>
      <c r="BJ711" s="90"/>
      <c r="BK711" s="90"/>
      <c r="BL711" s="90"/>
      <c r="BM711" s="90"/>
      <c r="BN711" s="90"/>
      <c r="BO711" s="90"/>
      <c r="BP711" s="90"/>
      <c r="BQ711" s="90"/>
      <c r="BR711" s="90"/>
      <c r="BS711" s="90"/>
      <c r="BT711" s="90"/>
      <c r="BU711" s="90"/>
      <c r="BV711" s="90"/>
      <c r="BW711" s="90"/>
      <c r="BX711" s="90"/>
      <c r="BY711" s="90"/>
      <c r="BZ711" s="90"/>
      <c r="CA711" s="90"/>
      <c r="CB711" s="90"/>
      <c r="CC711" s="90"/>
      <c r="CD711" s="90"/>
      <c r="CE711" s="90"/>
      <c r="CF711" s="90"/>
      <c r="CG711" s="90"/>
      <c r="CH711" s="90"/>
      <c r="CI711" s="90"/>
      <c r="CJ711" s="90"/>
      <c r="CK711" s="90"/>
      <c r="CL711" s="90"/>
      <c r="CM711" s="90"/>
      <c r="CN711" s="90"/>
      <c r="CO711" s="90"/>
      <c r="CP711" s="90"/>
      <c r="CQ711" s="90"/>
      <c r="CR711" s="90"/>
      <c r="CS711" s="90"/>
      <c r="CT711" s="90"/>
      <c r="CU711" s="90"/>
      <c r="CV711" s="90"/>
      <c r="CW711" s="90"/>
      <c r="CX711" s="90"/>
      <c r="CY711" s="90"/>
      <c r="CZ711" s="90"/>
      <c r="DA711" s="90"/>
      <c r="DB711" s="90"/>
      <c r="DC711" s="90"/>
      <c r="DD711" s="90"/>
      <c r="DE711" s="90"/>
      <c r="DF711" s="90"/>
      <c r="DG711" s="90"/>
      <c r="DH711" s="90"/>
      <c r="DI711" s="90"/>
      <c r="DJ711" s="90"/>
      <c r="DK711" s="90"/>
      <c r="DL711" s="90"/>
      <c r="DM711" s="90"/>
      <c r="DN711" s="90"/>
      <c r="DO711" s="90"/>
      <c r="DP711" s="90"/>
      <c r="DQ711" s="90"/>
      <c r="DR711" s="90"/>
      <c r="DS711" s="90"/>
      <c r="DT711" s="90"/>
      <c r="DU711" s="90"/>
      <c r="DV711" s="90"/>
      <c r="DW711" s="90"/>
      <c r="DX711" s="90"/>
      <c r="DY711" s="90"/>
      <c r="DZ711" s="90"/>
      <c r="EA711" s="90"/>
      <c r="EB711" s="90"/>
      <c r="EC711" s="90"/>
      <c r="ED711" s="90"/>
      <c r="EE711" s="90"/>
      <c r="EF711" s="90"/>
      <c r="EG711" s="90"/>
      <c r="EH711" s="90"/>
      <c r="EI711" s="90"/>
      <c r="EJ711" s="90"/>
      <c r="EK711" s="90"/>
      <c r="EL711" s="90"/>
      <c r="EM711" s="90"/>
      <c r="EN711" s="90"/>
      <c r="EO711" s="90"/>
      <c r="EP711" s="90"/>
      <c r="EQ711" s="90"/>
      <c r="ER711" s="90"/>
      <c r="ES711" s="90"/>
      <c r="ET711" s="90"/>
      <c r="EU711" s="90"/>
      <c r="EV711" s="90"/>
      <c r="EW711" s="90"/>
      <c r="EX711" s="90"/>
      <c r="EY711" s="90"/>
      <c r="EZ711" s="90"/>
      <c r="FA711" s="90"/>
      <c r="FB711" s="90"/>
      <c r="FC711" s="90"/>
      <c r="FD711" s="90"/>
      <c r="FE711" s="90"/>
      <c r="FF711" s="90"/>
      <c r="FG711" s="90"/>
      <c r="FH711" s="90"/>
      <c r="FI711" s="90"/>
      <c r="FJ711" s="90"/>
      <c r="FK711" s="90"/>
      <c r="FL711" s="90"/>
      <c r="FM711" s="90"/>
      <c r="FN711" s="90"/>
      <c r="FO711" s="90"/>
      <c r="FP711" s="90"/>
      <c r="FQ711" s="90"/>
      <c r="FR711" s="90"/>
      <c r="FS711" s="90"/>
      <c r="FT711" s="90"/>
      <c r="FU711" s="90"/>
      <c r="FV711" s="90"/>
      <c r="FW711" s="90"/>
      <c r="FX711" s="90"/>
      <c r="FY711" s="90"/>
      <c r="FZ711" s="90"/>
      <c r="GA711" s="90"/>
      <c r="GB711" s="90"/>
      <c r="GC711" s="90"/>
      <c r="GD711" s="90"/>
      <c r="GE711" s="90"/>
      <c r="GF711" s="90"/>
      <c r="GG711" s="90"/>
      <c r="GH711" s="90"/>
      <c r="GI711" s="90"/>
      <c r="GJ711" s="90"/>
      <c r="GK711" s="90"/>
      <c r="GL711" s="90"/>
      <c r="GM711" s="90"/>
      <c r="GN711" s="90"/>
      <c r="GO711" s="90"/>
      <c r="GP711" s="90"/>
      <c r="GQ711" s="90"/>
      <c r="GR711" s="90"/>
      <c r="GS711" s="90"/>
      <c r="GT711" s="90"/>
      <c r="GU711" s="90"/>
      <c r="GV711" s="90"/>
      <c r="GW711" s="90"/>
      <c r="GX711" s="90"/>
      <c r="GY711" s="90"/>
      <c r="GZ711" s="90"/>
      <c r="HA711" s="90"/>
      <c r="HB711" s="90"/>
      <c r="HC711" s="90"/>
      <c r="HD711" s="90"/>
      <c r="HE711" s="90"/>
      <c r="HF711" s="90"/>
      <c r="HG711" s="90"/>
      <c r="HH711" s="90"/>
      <c r="HI711" s="90"/>
      <c r="HJ711" s="90"/>
      <c r="HK711" s="90"/>
      <c r="HL711" s="90"/>
      <c r="HM711" s="90"/>
      <c r="HN711" s="90"/>
      <c r="HO711" s="90"/>
      <c r="HP711" s="90"/>
      <c r="HQ711" s="90"/>
      <c r="HR711" s="90"/>
      <c r="HS711" s="90"/>
      <c r="HT711" s="90"/>
      <c r="HU711" s="90"/>
      <c r="HV711" s="90"/>
      <c r="HW711" s="90"/>
      <c r="HX711" s="90"/>
      <c r="HY711" s="90"/>
      <c r="HZ711" s="90"/>
      <c r="IA711" s="90"/>
      <c r="IB711" s="90"/>
      <c r="IC711" s="90"/>
      <c r="ID711" s="90"/>
      <c r="IE711" s="90"/>
      <c r="IF711" s="90"/>
      <c r="IG711" s="90"/>
      <c r="IH711" s="90"/>
      <c r="II711" s="90"/>
      <c r="IJ711" s="90"/>
      <c r="IK711" s="90"/>
      <c r="IL711" s="90"/>
      <c r="IM711" s="90"/>
      <c r="IN711" s="90"/>
      <c r="IO711" s="90"/>
      <c r="IP711" s="90"/>
      <c r="IQ711" s="90"/>
      <c r="IR711" s="90"/>
      <c r="IS711" s="90"/>
      <c r="IT711" s="90"/>
      <c r="IU711" s="90"/>
      <c r="IV711" s="90"/>
      <c r="IW711" s="90"/>
      <c r="IX711" s="90"/>
      <c r="IY711" s="90"/>
      <c r="IZ711" s="90"/>
      <c r="JA711" s="90"/>
      <c r="JB711" s="90"/>
      <c r="JC711" s="90"/>
      <c r="JD711" s="90"/>
      <c r="JE711" s="90"/>
      <c r="JF711" s="90"/>
      <c r="JG711" s="90"/>
      <c r="JH711" s="90"/>
      <c r="JI711" s="90"/>
      <c r="JJ711" s="90"/>
      <c r="JK711" s="90"/>
      <c r="JL711" s="90"/>
      <c r="JM711" s="90"/>
      <c r="JN711" s="90"/>
      <c r="JO711" s="90"/>
      <c r="JP711" s="90"/>
      <c r="JQ711" s="90"/>
      <c r="JR711" s="90"/>
      <c r="JS711" s="90"/>
      <c r="JT711" s="90"/>
      <c r="JU711" s="90"/>
      <c r="JV711" s="90"/>
      <c r="JW711" s="90"/>
      <c r="JX711" s="90"/>
      <c r="JY711" s="90"/>
      <c r="JZ711" s="90"/>
      <c r="KA711" s="90"/>
      <c r="KB711" s="90"/>
      <c r="KC711" s="90"/>
      <c r="KD711" s="90"/>
      <c r="KE711" s="90"/>
      <c r="KF711" s="90"/>
      <c r="KG711" s="90"/>
      <c r="KH711" s="90"/>
      <c r="KI711" s="90"/>
      <c r="KJ711" s="90"/>
      <c r="KK711" s="90"/>
      <c r="KL711" s="90"/>
      <c r="KM711" s="90"/>
      <c r="KN711" s="90"/>
      <c r="KO711" s="90"/>
      <c r="KP711" s="90"/>
      <c r="KQ711" s="90"/>
      <c r="KR711" s="90"/>
      <c r="KS711" s="90"/>
      <c r="KT711" s="90"/>
      <c r="KU711" s="90"/>
      <c r="KV711" s="90"/>
      <c r="KW711" s="90"/>
      <c r="KX711" s="90"/>
      <c r="KY711" s="90"/>
      <c r="KZ711" s="90"/>
      <c r="LA711" s="90"/>
      <c r="LB711" s="90"/>
      <c r="LC711" s="90"/>
      <c r="LD711" s="90"/>
      <c r="LE711" s="90"/>
      <c r="LF711" s="90"/>
      <c r="LG711" s="90"/>
      <c r="LH711" s="90"/>
      <c r="LI711" s="90"/>
      <c r="LJ711" s="90"/>
      <c r="LK711" s="90"/>
      <c r="LL711" s="90"/>
      <c r="LM711" s="90"/>
      <c r="LN711" s="90"/>
      <c r="LO711" s="90"/>
      <c r="LP711" s="90"/>
      <c r="LQ711" s="90"/>
      <c r="LR711" s="90"/>
      <c r="LS711" s="90"/>
      <c r="LT711" s="90"/>
      <c r="LU711" s="90"/>
      <c r="LV711" s="90"/>
      <c r="LW711" s="90"/>
      <c r="LX711" s="90"/>
      <c r="LY711" s="90"/>
      <c r="LZ711" s="90"/>
      <c r="MA711" s="90"/>
      <c r="MB711" s="90"/>
      <c r="MC711" s="90"/>
      <c r="MD711" s="90"/>
      <c r="ME711" s="90"/>
      <c r="MF711" s="90"/>
      <c r="MG711" s="90"/>
      <c r="MH711" s="90"/>
      <c r="MI711" s="90"/>
      <c r="MJ711" s="90"/>
      <c r="MK711" s="90"/>
      <c r="ML711" s="90"/>
      <c r="MM711" s="90"/>
      <c r="MN711" s="90"/>
      <c r="MO711" s="90"/>
      <c r="MP711" s="90"/>
      <c r="MQ711" s="90"/>
      <c r="MR711" s="90"/>
      <c r="MS711" s="90"/>
      <c r="MT711" s="90"/>
      <c r="MU711" s="90"/>
      <c r="MV711" s="90"/>
      <c r="MW711" s="90"/>
      <c r="MX711" s="90"/>
      <c r="MY711" s="90"/>
      <c r="MZ711" s="90"/>
      <c r="NA711" s="90"/>
      <c r="NB711" s="90"/>
      <c r="NC711" s="90"/>
      <c r="ND711" s="90"/>
      <c r="NE711" s="90"/>
      <c r="NF711" s="90"/>
      <c r="NG711" s="90"/>
      <c r="NH711" s="90"/>
      <c r="NI711" s="90"/>
      <c r="NJ711" s="90"/>
      <c r="NK711" s="90"/>
      <c r="NL711" s="90"/>
      <c r="NM711" s="90"/>
      <c r="NN711" s="90"/>
      <c r="NO711" s="90"/>
      <c r="NP711" s="90"/>
      <c r="NQ711" s="90"/>
      <c r="NR711" s="90"/>
      <c r="NS711" s="90"/>
      <c r="NT711" s="90"/>
      <c r="NU711" s="90"/>
      <c r="NV711" s="90"/>
      <c r="NW711" s="90"/>
      <c r="NX711" s="90"/>
      <c r="NY711" s="90"/>
      <c r="NZ711" s="90"/>
      <c r="OA711" s="90"/>
      <c r="OB711" s="90"/>
      <c r="OC711" s="90"/>
      <c r="OD711" s="90"/>
      <c r="OE711" s="90"/>
      <c r="OF711" s="90"/>
      <c r="OG711" s="90"/>
      <c r="OH711" s="90"/>
      <c r="OI711" s="90"/>
      <c r="OJ711" s="90"/>
      <c r="OK711" s="90"/>
      <c r="OL711" s="90"/>
      <c r="OM711" s="90"/>
      <c r="ON711" s="90"/>
      <c r="OO711" s="90"/>
      <c r="OP711" s="90"/>
      <c r="OQ711" s="90"/>
      <c r="OR711" s="90"/>
      <c r="OS711" s="90"/>
      <c r="OT711" s="90"/>
      <c r="OU711" s="90"/>
      <c r="OV711" s="90"/>
      <c r="OW711" s="90"/>
      <c r="OX711" s="90"/>
      <c r="OY711" s="90"/>
      <c r="OZ711" s="90"/>
      <c r="PA711" s="90"/>
      <c r="PB711" s="90"/>
      <c r="PC711" s="90"/>
      <c r="PD711" s="90"/>
      <c r="PE711" s="90"/>
      <c r="PF711" s="90"/>
      <c r="PG711" s="90"/>
      <c r="PH711" s="90"/>
      <c r="PI711" s="90"/>
      <c r="PJ711" s="90"/>
      <c r="PK711" s="90"/>
      <c r="PL711" s="90"/>
      <c r="PM711" s="90"/>
      <c r="PN711" s="90"/>
      <c r="PO711" s="90"/>
      <c r="PP711" s="90"/>
      <c r="PQ711" s="90"/>
      <c r="PR711" s="90"/>
      <c r="PS711" s="90"/>
      <c r="PT711" s="90"/>
      <c r="PU711" s="90"/>
      <c r="PV711" s="90"/>
      <c r="PW711" s="90"/>
      <c r="PX711" s="90"/>
      <c r="PY711" s="90"/>
      <c r="PZ711" s="90"/>
      <c r="QA711" s="90"/>
      <c r="QB711" s="90"/>
      <c r="QC711" s="90"/>
      <c r="QD711" s="90"/>
      <c r="QE711" s="90"/>
      <c r="QF711" s="90"/>
      <c r="QG711" s="90"/>
      <c r="QH711" s="90"/>
      <c r="QI711" s="90"/>
      <c r="QJ711" s="90"/>
      <c r="QK711" s="90"/>
      <c r="QL711" s="90"/>
      <c r="QM711" s="90"/>
      <c r="QN711" s="90"/>
      <c r="QO711" s="90"/>
      <c r="QP711" s="90"/>
      <c r="QQ711" s="90"/>
      <c r="QR711" s="90"/>
      <c r="QS711" s="90"/>
      <c r="QT711" s="90"/>
      <c r="QU711" s="90"/>
      <c r="QV711" s="90"/>
      <c r="QW711" s="90"/>
      <c r="QX711" s="90"/>
      <c r="QY711" s="90"/>
      <c r="QZ711" s="90"/>
      <c r="RA711" s="90"/>
      <c r="RB711" s="90"/>
      <c r="RC711" s="90"/>
      <c r="RD711" s="90"/>
      <c r="RE711" s="90"/>
      <c r="RF711" s="90"/>
      <c r="RG711" s="90"/>
      <c r="RH711" s="90"/>
      <c r="RI711" s="90"/>
      <c r="RJ711" s="90"/>
      <c r="RK711" s="90"/>
      <c r="RL711" s="90"/>
      <c r="RM711" s="90"/>
      <c r="RN711" s="90"/>
      <c r="RO711" s="90"/>
      <c r="RP711" s="90"/>
      <c r="RQ711" s="90"/>
      <c r="RR711" s="90"/>
      <c r="RS711" s="90"/>
      <c r="RT711" s="90"/>
      <c r="RU711" s="90"/>
      <c r="RV711" s="90"/>
      <c r="RW711" s="90"/>
      <c r="RX711" s="90"/>
      <c r="RY711" s="90"/>
      <c r="RZ711" s="90"/>
      <c r="SA711" s="90"/>
      <c r="SB711" s="90"/>
      <c r="SC711" s="90"/>
      <c r="SD711" s="90"/>
      <c r="SE711" s="90"/>
      <c r="SF711" s="90"/>
      <c r="SG711" s="90"/>
      <c r="SH711" s="90"/>
      <c r="SI711" s="90"/>
      <c r="SJ711" s="90"/>
      <c r="SK711" s="90"/>
      <c r="SL711" s="90"/>
      <c r="SM711" s="90"/>
      <c r="SN711" s="90"/>
      <c r="SO711" s="90"/>
      <c r="SP711" s="90"/>
      <c r="SQ711" s="90"/>
      <c r="SR711" s="90"/>
      <c r="SS711" s="90"/>
      <c r="ST711" s="90"/>
      <c r="SU711" s="90"/>
      <c r="SV711" s="90"/>
      <c r="SW711" s="90"/>
      <c r="SX711" s="90"/>
      <c r="SY711" s="90"/>
      <c r="SZ711" s="90"/>
      <c r="TA711" s="90"/>
      <c r="TB711" s="90"/>
      <c r="TC711" s="90"/>
      <c r="TD711" s="90"/>
      <c r="TE711" s="90"/>
      <c r="TF711" s="90"/>
      <c r="TG711" s="90"/>
      <c r="TH711" s="90"/>
      <c r="TI711" s="90"/>
      <c r="TJ711" s="90"/>
      <c r="TK711" s="90"/>
      <c r="TL711" s="90"/>
      <c r="TM711" s="90"/>
      <c r="TN711" s="90"/>
      <c r="TO711" s="90"/>
      <c r="TP711" s="90"/>
      <c r="TQ711" s="90"/>
      <c r="TR711" s="90"/>
      <c r="TS711" s="90"/>
      <c r="TT711" s="90"/>
      <c r="TU711" s="90"/>
      <c r="TV711" s="90"/>
      <c r="TW711" s="90"/>
      <c r="TX711" s="90"/>
      <c r="TY711" s="90"/>
      <c r="TZ711" s="90"/>
      <c r="UA711" s="90"/>
      <c r="UB711" s="90"/>
      <c r="UC711" s="90"/>
      <c r="UD711" s="90"/>
      <c r="UE711" s="90"/>
      <c r="UF711" s="90"/>
      <c r="UG711" s="90"/>
      <c r="UH711" s="90"/>
      <c r="UI711" s="90"/>
      <c r="UJ711" s="90"/>
      <c r="UK711" s="90"/>
      <c r="UL711" s="90"/>
      <c r="UM711" s="90"/>
      <c r="UN711" s="90"/>
      <c r="UO711" s="90"/>
      <c r="UP711" s="90"/>
      <c r="UQ711" s="90"/>
      <c r="UR711" s="90"/>
      <c r="US711" s="90"/>
      <c r="UT711" s="90"/>
      <c r="UU711" s="90"/>
      <c r="UV711" s="90"/>
      <c r="UW711" s="90"/>
      <c r="UX711" s="90"/>
      <c r="UY711" s="90"/>
      <c r="UZ711" s="90"/>
      <c r="VA711" s="90"/>
      <c r="VB711" s="90"/>
      <c r="VC711" s="90"/>
      <c r="VD711" s="90"/>
      <c r="VE711" s="90"/>
      <c r="VF711" s="90"/>
      <c r="VG711" s="90"/>
      <c r="VH711" s="90"/>
      <c r="VI711" s="90"/>
      <c r="VJ711" s="90"/>
      <c r="VK711" s="90"/>
      <c r="VL711" s="90"/>
      <c r="VM711" s="90"/>
      <c r="VN711" s="90"/>
      <c r="VO711" s="90"/>
      <c r="VP711" s="90"/>
      <c r="VQ711" s="90"/>
      <c r="VR711" s="90"/>
      <c r="VS711" s="90"/>
      <c r="VT711" s="90"/>
      <c r="VU711" s="90"/>
      <c r="VV711" s="90"/>
      <c r="VW711" s="90"/>
      <c r="VX711" s="90"/>
      <c r="VY711" s="90"/>
      <c r="VZ711" s="90"/>
      <c r="WA711" s="90"/>
      <c r="WB711" s="90"/>
      <c r="WC711" s="90"/>
      <c r="WD711" s="90"/>
      <c r="WE711" s="90"/>
      <c r="WF711" s="90"/>
      <c r="WG711" s="90"/>
      <c r="WH711" s="90"/>
      <c r="WI711" s="90"/>
      <c r="WJ711" s="90"/>
      <c r="WK711" s="90"/>
      <c r="WL711" s="90"/>
      <c r="WM711" s="90"/>
      <c r="WN711" s="90"/>
      <c r="WO711" s="90"/>
      <c r="WP711" s="90"/>
      <c r="WQ711" s="90"/>
      <c r="WR711" s="90"/>
      <c r="WS711" s="90"/>
      <c r="WT711" s="90"/>
      <c r="WU711" s="90"/>
      <c r="WV711" s="90"/>
      <c r="WW711" s="90"/>
      <c r="WX711" s="90"/>
      <c r="WY711" s="90"/>
      <c r="WZ711" s="90"/>
      <c r="XA711" s="90"/>
      <c r="XB711" s="90"/>
      <c r="XC711" s="90"/>
      <c r="XD711" s="90"/>
      <c r="XE711" s="90"/>
      <c r="XF711" s="90"/>
      <c r="XG711" s="90"/>
      <c r="XH711" s="90"/>
      <c r="XI711" s="90"/>
      <c r="XJ711" s="90"/>
      <c r="XK711" s="90"/>
      <c r="XL711" s="90"/>
      <c r="XM711" s="90"/>
      <c r="XN711" s="90"/>
      <c r="XO711" s="90"/>
      <c r="XP711" s="90"/>
      <c r="XQ711" s="90"/>
      <c r="XR711" s="90"/>
      <c r="XS711" s="90"/>
      <c r="XT711" s="90"/>
      <c r="XU711" s="90"/>
      <c r="XV711" s="90"/>
      <c r="XW711" s="90"/>
      <c r="XX711" s="90"/>
      <c r="XY711" s="90"/>
      <c r="XZ711" s="90"/>
      <c r="YA711" s="90"/>
      <c r="YB711" s="90"/>
      <c r="YC711" s="90"/>
      <c r="YD711" s="90"/>
      <c r="YE711" s="90"/>
      <c r="YF711" s="90"/>
      <c r="YG711" s="90"/>
      <c r="YH711" s="90"/>
      <c r="YI711" s="90"/>
      <c r="YJ711" s="90"/>
      <c r="YK711" s="90"/>
      <c r="YL711" s="90"/>
      <c r="YM711" s="90"/>
      <c r="YN711" s="90"/>
      <c r="YO711" s="90"/>
      <c r="YP711" s="90"/>
      <c r="YQ711" s="90"/>
      <c r="YR711" s="90"/>
      <c r="YS711" s="90"/>
      <c r="YT711" s="90"/>
      <c r="YU711" s="90"/>
      <c r="YV711" s="90"/>
      <c r="YW711" s="90"/>
      <c r="YX711" s="90"/>
      <c r="YY711" s="90"/>
      <c r="YZ711" s="90"/>
      <c r="ZA711" s="90"/>
      <c r="ZB711" s="90"/>
      <c r="ZC711" s="90"/>
      <c r="ZD711" s="90"/>
      <c r="ZE711" s="90"/>
      <c r="ZF711" s="90"/>
      <c r="ZG711" s="90"/>
      <c r="ZH711" s="90"/>
      <c r="ZI711" s="90"/>
      <c r="ZJ711" s="90"/>
      <c r="ZK711" s="90"/>
      <c r="ZL711" s="90"/>
      <c r="ZM711" s="90"/>
      <c r="ZN711" s="90"/>
      <c r="ZO711" s="90"/>
      <c r="ZP711" s="90"/>
      <c r="ZQ711" s="90"/>
      <c r="ZR711" s="90"/>
      <c r="ZS711" s="90"/>
      <c r="ZT711" s="90"/>
      <c r="ZU711" s="90"/>
      <c r="ZV711" s="90"/>
      <c r="ZW711" s="90"/>
      <c r="ZX711" s="90"/>
      <c r="ZY711" s="90"/>
      <c r="ZZ711" s="90"/>
      <c r="AAA711" s="90"/>
      <c r="AAB711" s="90"/>
      <c r="AAC711" s="90"/>
      <c r="AAD711" s="90"/>
      <c r="AAE711" s="90"/>
      <c r="AAF711" s="90"/>
      <c r="AAG711" s="90"/>
      <c r="AAH711" s="90"/>
      <c r="AAI711" s="90"/>
      <c r="AAJ711" s="90"/>
      <c r="AAK711" s="90"/>
      <c r="AAL711" s="90"/>
      <c r="AAM711" s="90"/>
      <c r="AAN711" s="90"/>
      <c r="AAO711" s="90"/>
      <c r="AAP711" s="90"/>
      <c r="AAQ711" s="90"/>
      <c r="AAR711" s="90"/>
      <c r="AAS711" s="90"/>
      <c r="AAT711" s="90"/>
      <c r="AAU711" s="90"/>
      <c r="AAV711" s="90"/>
      <c r="AAW711" s="90"/>
      <c r="AAX711" s="90"/>
      <c r="AAY711" s="90"/>
      <c r="AAZ711" s="90"/>
      <c r="ABA711" s="90"/>
      <c r="ABB711" s="90"/>
      <c r="ABC711" s="90"/>
      <c r="ABD711" s="90"/>
      <c r="ABE711" s="90"/>
      <c r="ABF711" s="90"/>
      <c r="ABG711" s="90"/>
      <c r="ABH711" s="90"/>
      <c r="ABI711" s="90"/>
      <c r="ABJ711" s="90"/>
      <c r="ABK711" s="90"/>
      <c r="ABL711" s="90"/>
      <c r="ABM711" s="90"/>
      <c r="ABN711" s="90"/>
      <c r="ABO711" s="90"/>
      <c r="ABP711" s="90"/>
      <c r="ABQ711" s="90"/>
      <c r="ABR711" s="90"/>
      <c r="ABS711" s="90"/>
      <c r="ABT711" s="90"/>
      <c r="ABU711" s="90"/>
      <c r="ABV711" s="90"/>
      <c r="ABW711" s="90"/>
      <c r="ABX711" s="90"/>
      <c r="ABY711" s="90"/>
      <c r="ABZ711" s="90"/>
      <c r="ACA711" s="90"/>
      <c r="ACB711" s="90"/>
      <c r="ACC711" s="90"/>
      <c r="ACD711" s="90"/>
      <c r="ACE711" s="90"/>
      <c r="ACF711" s="90"/>
      <c r="ACG711" s="90"/>
      <c r="ACH711" s="90"/>
      <c r="ACI711" s="90"/>
      <c r="ACJ711" s="90"/>
      <c r="ACK711" s="90"/>
      <c r="ACL711" s="90"/>
      <c r="ACM711" s="90"/>
      <c r="ACN711" s="90"/>
      <c r="ACO711" s="90"/>
      <c r="ACP711" s="90"/>
      <c r="ACQ711" s="90"/>
      <c r="ACR711" s="90"/>
      <c r="ACS711" s="90"/>
      <c r="ACT711" s="90"/>
      <c r="ACU711" s="90"/>
      <c r="ACV711" s="90"/>
      <c r="ACW711" s="90"/>
      <c r="ACX711" s="90"/>
      <c r="ACY711" s="90"/>
      <c r="ACZ711" s="90"/>
      <c r="ADA711" s="90"/>
      <c r="ADB711" s="90"/>
      <c r="ADC711" s="90"/>
      <c r="ADD711" s="90"/>
      <c r="ADE711" s="90"/>
      <c r="ADF711" s="90"/>
      <c r="ADG711" s="90"/>
      <c r="ADH711" s="90"/>
      <c r="ADI711" s="90"/>
      <c r="ADJ711" s="90"/>
      <c r="ADK711" s="90"/>
      <c r="ADL711" s="90"/>
      <c r="ADM711" s="90"/>
      <c r="ADN711" s="90"/>
      <c r="ADO711" s="90"/>
      <c r="ADP711" s="90"/>
      <c r="ADQ711" s="90"/>
      <c r="ADR711" s="90"/>
      <c r="ADS711" s="90"/>
      <c r="ADT711" s="90"/>
      <c r="ADU711" s="90"/>
      <c r="ADV711" s="90"/>
      <c r="ADW711" s="90"/>
      <c r="ADX711" s="90"/>
      <c r="ADY711" s="90"/>
      <c r="ADZ711" s="90"/>
      <c r="AEA711" s="90"/>
      <c r="AEB711" s="90"/>
      <c r="AEC711" s="90"/>
      <c r="AED711" s="90"/>
      <c r="AEE711" s="90"/>
      <c r="AEF711" s="90"/>
      <c r="AEG711" s="90"/>
      <c r="AEH711" s="90"/>
      <c r="AEI711" s="90"/>
      <c r="AEJ711" s="90"/>
      <c r="AEK711" s="90"/>
      <c r="AEL711" s="90"/>
      <c r="AEM711" s="90"/>
      <c r="AEN711" s="90"/>
      <c r="AEO711" s="90"/>
      <c r="AEP711" s="90"/>
      <c r="AEQ711" s="90"/>
      <c r="AER711" s="90"/>
      <c r="AES711" s="90"/>
      <c r="AET711" s="90"/>
      <c r="AEU711" s="90"/>
      <c r="AEV711" s="90"/>
      <c r="AEW711" s="90"/>
      <c r="AEX711" s="90"/>
      <c r="AEY711" s="90"/>
      <c r="AEZ711" s="90"/>
      <c r="AFA711" s="90"/>
      <c r="AFB711" s="90"/>
      <c r="AFC711" s="90"/>
      <c r="AFD711" s="90"/>
      <c r="AFE711" s="90"/>
      <c r="AFF711" s="90"/>
      <c r="AFG711" s="90"/>
      <c r="AFH711" s="90"/>
      <c r="AFI711" s="90"/>
      <c r="AFJ711" s="90"/>
      <c r="AFK711" s="90"/>
      <c r="AFL711" s="90"/>
      <c r="AFM711" s="90"/>
      <c r="AFN711" s="90"/>
      <c r="AFO711" s="90"/>
      <c r="AFP711" s="90"/>
      <c r="AFQ711" s="90"/>
      <c r="AFR711" s="90"/>
      <c r="AFS711" s="90"/>
      <c r="AFT711" s="90"/>
      <c r="AFU711" s="90"/>
      <c r="AFV711" s="90"/>
      <c r="AFW711" s="90"/>
      <c r="AFX711" s="90"/>
      <c r="AFY711" s="90"/>
      <c r="AFZ711" s="90"/>
      <c r="AGA711" s="90"/>
      <c r="AGB711" s="90"/>
      <c r="AGC711" s="90"/>
      <c r="AGD711" s="90"/>
      <c r="AGE711" s="90"/>
      <c r="AGF711" s="90"/>
      <c r="AGG711" s="90"/>
      <c r="AGH711" s="90"/>
      <c r="AGI711" s="90"/>
      <c r="AGJ711" s="90"/>
      <c r="AGK711" s="90"/>
      <c r="AGL711" s="90"/>
      <c r="AGM711" s="90"/>
      <c r="AGN711" s="90"/>
      <c r="AGO711" s="90"/>
      <c r="AGP711" s="90"/>
      <c r="AGQ711" s="90"/>
      <c r="AGR711" s="90"/>
      <c r="AGS711" s="90"/>
      <c r="AGT711" s="90"/>
      <c r="AGU711" s="90"/>
      <c r="AGV711" s="90"/>
      <c r="AGW711" s="90"/>
      <c r="AGX711" s="90"/>
      <c r="AGY711" s="90"/>
      <c r="AGZ711" s="90"/>
      <c r="AHA711" s="90"/>
      <c r="AHB711" s="90"/>
      <c r="AHC711" s="90"/>
      <c r="AHD711" s="90"/>
      <c r="AHE711" s="90"/>
      <c r="AHF711" s="90"/>
      <c r="AHG711" s="90"/>
      <c r="AHH711" s="90"/>
      <c r="AHI711" s="90"/>
      <c r="AHJ711" s="90"/>
      <c r="AHK711" s="90"/>
      <c r="AHL711" s="90"/>
      <c r="AHM711" s="90"/>
      <c r="AHN711" s="90"/>
      <c r="AHO711" s="90"/>
      <c r="AHP711" s="90"/>
      <c r="AHQ711" s="90"/>
      <c r="AHR711" s="90"/>
      <c r="AHS711" s="90"/>
      <c r="AHT711" s="90"/>
      <c r="AHU711" s="90"/>
      <c r="AHV711" s="90"/>
      <c r="AHW711" s="90"/>
      <c r="AHX711" s="90"/>
      <c r="AHY711" s="90"/>
      <c r="AHZ711" s="90"/>
      <c r="AIA711" s="90"/>
      <c r="AIB711" s="90"/>
      <c r="AIC711" s="90"/>
      <c r="AID711" s="90"/>
      <c r="AIE711" s="90"/>
      <c r="AIF711" s="90"/>
      <c r="AIG711" s="90"/>
      <c r="AIH711" s="90"/>
      <c r="AII711" s="90"/>
      <c r="AIJ711" s="90"/>
      <c r="AIK711" s="90"/>
      <c r="AIL711" s="90"/>
      <c r="AIM711" s="90"/>
      <c r="AIN711" s="90"/>
      <c r="AIO711" s="90"/>
      <c r="AIP711" s="90"/>
      <c r="AIQ711" s="90"/>
      <c r="AIR711" s="90"/>
      <c r="AIS711" s="90"/>
      <c r="AIT711" s="90"/>
      <c r="AIU711" s="90"/>
      <c r="AIV711" s="90"/>
      <c r="AIW711" s="90"/>
      <c r="AIX711" s="90"/>
      <c r="AIY711" s="90"/>
      <c r="AIZ711" s="90"/>
      <c r="AJA711" s="90"/>
      <c r="AJB711" s="90"/>
      <c r="AJC711" s="90"/>
      <c r="AJD711" s="90"/>
      <c r="AJE711" s="90"/>
      <c r="AJF711" s="90"/>
      <c r="AJG711" s="90"/>
      <c r="AJH711" s="90"/>
      <c r="AJI711" s="90"/>
      <c r="AJJ711" s="90"/>
      <c r="AJK711" s="90"/>
      <c r="AJL711" s="90"/>
      <c r="AJM711" s="90"/>
      <c r="AJN711" s="90"/>
      <c r="AJO711" s="90"/>
      <c r="AJP711" s="90"/>
      <c r="AJQ711" s="90"/>
      <c r="AJR711" s="90"/>
      <c r="AJS711" s="90"/>
      <c r="AJT711" s="90"/>
      <c r="AJU711" s="90"/>
      <c r="AJV711" s="90"/>
      <c r="AJW711" s="90"/>
      <c r="AJX711" s="90"/>
      <c r="AJY711" s="90"/>
      <c r="AJZ711" s="90"/>
      <c r="AKA711" s="90"/>
      <c r="AKB711" s="90"/>
      <c r="AKC711" s="90"/>
      <c r="AKD711" s="90"/>
      <c r="AKE711" s="90"/>
      <c r="AKF711" s="90"/>
      <c r="AKG711" s="90"/>
      <c r="AKH711" s="90"/>
      <c r="AKI711" s="90"/>
      <c r="AKJ711" s="90"/>
      <c r="AKK711" s="90"/>
      <c r="AKL711" s="90"/>
      <c r="AKM711" s="90"/>
      <c r="AKN711" s="90"/>
      <c r="AKO711" s="90"/>
      <c r="AKP711" s="90"/>
      <c r="AKQ711" s="90"/>
      <c r="AKR711" s="90"/>
      <c r="AKS711" s="90"/>
      <c r="AKT711" s="90"/>
      <c r="AKU711" s="90"/>
      <c r="AKV711" s="90"/>
      <c r="AKW711" s="90"/>
      <c r="AKX711" s="90"/>
      <c r="AKY711" s="90"/>
      <c r="AKZ711" s="90"/>
      <c r="ALA711" s="90"/>
      <c r="ALB711" s="90"/>
      <c r="ALC711" s="90"/>
      <c r="ALD711" s="90"/>
      <c r="ALE711" s="90"/>
      <c r="ALF711" s="90"/>
      <c r="ALG711" s="90"/>
      <c r="ALH711" s="90"/>
      <c r="ALI711" s="90"/>
      <c r="ALJ711" s="90"/>
      <c r="ALK711" s="90"/>
      <c r="ALL711" s="90"/>
      <c r="ALM711" s="90"/>
      <c r="ALN711" s="90"/>
      <c r="ALO711" s="90"/>
      <c r="ALP711" s="90"/>
      <c r="ALQ711" s="90"/>
      <c r="ALR711" s="90"/>
      <c r="ALS711" s="90"/>
      <c r="ALT711" s="90"/>
      <c r="ALU711" s="90"/>
      <c r="ALV711" s="90"/>
      <c r="ALW711" s="90"/>
      <c r="ALX711" s="90"/>
      <c r="ALY711" s="90"/>
      <c r="ALZ711" s="90"/>
      <c r="AMA711" s="90"/>
      <c r="AMB711" s="90"/>
      <c r="AMC711" s="90"/>
      <c r="AMD711" s="90"/>
      <c r="AME711" s="90"/>
      <c r="AMF711" s="90"/>
      <c r="AMG711" s="90"/>
      <c r="AMH711" s="90"/>
    </row>
    <row r="712" spans="1:1022" ht="74.099999999999994" customHeight="1" x14ac:dyDescent="0.3">
      <c r="A712" s="536"/>
      <c r="B712" s="530"/>
      <c r="C712" s="367"/>
      <c r="D712" s="530"/>
      <c r="E712" s="530"/>
      <c r="F712" s="427"/>
      <c r="G712" s="530"/>
      <c r="H712" s="537"/>
      <c r="I712" s="538"/>
      <c r="J712" s="210" t="s">
        <v>735</v>
      </c>
      <c r="K712" s="137"/>
      <c r="L712" s="425"/>
      <c r="M712" s="425"/>
      <c r="N712" s="426"/>
      <c r="O712" s="369"/>
      <c r="P712" s="391"/>
      <c r="Q712" s="385"/>
      <c r="R712" s="393"/>
      <c r="S712" s="394"/>
      <c r="T712" s="385"/>
      <c r="U712" s="404"/>
      <c r="V712" s="136" t="s">
        <v>112</v>
      </c>
      <c r="W712" s="116"/>
      <c r="X712" s="117"/>
      <c r="Y712" s="118"/>
      <c r="Z712" s="116"/>
      <c r="AA712" s="120" t="str">
        <f t="shared" si="943"/>
        <v/>
      </c>
      <c r="AB712" s="121"/>
      <c r="AC712" s="121"/>
      <c r="AD712" s="122" t="str">
        <f t="shared" si="941"/>
        <v/>
      </c>
      <c r="AE712" s="121"/>
      <c r="AF712" s="121"/>
      <c r="AG712" s="121"/>
      <c r="AH712" s="123" t="str">
        <f>IFERROR(IF(AND(AA711="Probabilidad",AA712="Probabilidad"),(AI711-(+AI711*AD712)),IF(AND(AA712="Probabilidad",AA711="Impacto"),(AI711-(+AI711*AD712)),IF(AA712="Impacto",AI711,""))),"")</f>
        <v/>
      </c>
      <c r="AI712" s="122" t="str">
        <f t="shared" si="942"/>
        <v/>
      </c>
      <c r="AJ712" s="387"/>
      <c r="AK712" s="539"/>
      <c r="AL712" s="211" t="str">
        <f t="shared" si="971"/>
        <v/>
      </c>
      <c r="AM712" s="389"/>
      <c r="AN712" s="388"/>
      <c r="AO712" s="384"/>
      <c r="AP712" s="367"/>
      <c r="AQ712" s="120" t="s">
        <v>118</v>
      </c>
      <c r="AR712" s="119"/>
      <c r="AS712" s="119"/>
      <c r="AT712" s="126"/>
      <c r="AU712" s="127"/>
      <c r="AV712" s="371"/>
      <c r="AW712" s="142" t="s">
        <v>112</v>
      </c>
      <c r="AX712" s="128"/>
      <c r="AY712" s="129"/>
      <c r="AZ712" s="130"/>
      <c r="BA712" s="143" t="s">
        <v>118</v>
      </c>
      <c r="BB712" s="128"/>
      <c r="BC712" s="128"/>
      <c r="BD712" s="128"/>
      <c r="BE712" s="373"/>
      <c r="BF712" s="374"/>
      <c r="BG712" s="374"/>
      <c r="BH712" s="131"/>
    </row>
    <row r="713" spans="1:1022" ht="45" customHeight="1" x14ac:dyDescent="0.3">
      <c r="A713" s="536"/>
      <c r="B713" s="530"/>
      <c r="C713" s="367"/>
      <c r="D713" s="530"/>
      <c r="E713" s="530"/>
      <c r="F713" s="427"/>
      <c r="G713" s="530"/>
      <c r="H713" s="537"/>
      <c r="I713" s="538"/>
      <c r="J713" s="210" t="s">
        <v>741</v>
      </c>
      <c r="K713" s="137"/>
      <c r="L713" s="425"/>
      <c r="M713" s="425"/>
      <c r="N713" s="426"/>
      <c r="O713" s="369"/>
      <c r="P713" s="391"/>
      <c r="Q713" s="385"/>
      <c r="R713" s="393"/>
      <c r="S713" s="394"/>
      <c r="T713" s="385"/>
      <c r="U713" s="404"/>
      <c r="V713" s="136" t="s">
        <v>124</v>
      </c>
      <c r="W713" s="116"/>
      <c r="X713" s="117"/>
      <c r="Y713" s="118"/>
      <c r="Z713" s="116"/>
      <c r="AA713" s="120" t="str">
        <f t="shared" si="943"/>
        <v/>
      </c>
      <c r="AB713" s="121"/>
      <c r="AC713" s="121"/>
      <c r="AD713" s="122" t="str">
        <f t="shared" si="941"/>
        <v/>
      </c>
      <c r="AE713" s="121"/>
      <c r="AF713" s="121"/>
      <c r="AG713" s="121"/>
      <c r="AH713" s="123" t="str">
        <f t="shared" ref="AH713:AH717" si="980">IFERROR(IF(AND(AA712="Probabilidad",AA713="Probabilidad"),(AI712-(+AI712*AD713)),IF(AND(AA713="Probabilidad",AA712="Impacto"),(AI712-(+AI712*AD713)),IF(AA713="Impacto",AI712,""))),"")</f>
        <v/>
      </c>
      <c r="AI713" s="122" t="str">
        <f t="shared" si="942"/>
        <v/>
      </c>
      <c r="AJ713" s="387"/>
      <c r="AK713" s="539"/>
      <c r="AL713" s="211" t="str">
        <f t="shared" si="971"/>
        <v/>
      </c>
      <c r="AM713" s="389"/>
      <c r="AN713" s="388"/>
      <c r="AO713" s="384"/>
      <c r="AP713" s="367"/>
      <c r="AQ713" s="120" t="s">
        <v>128</v>
      </c>
      <c r="AR713" s="119"/>
      <c r="AS713" s="119"/>
      <c r="AT713" s="126"/>
      <c r="AU713" s="127"/>
      <c r="AV713" s="371"/>
      <c r="AW713" s="142" t="s">
        <v>124</v>
      </c>
      <c r="AX713" s="128"/>
      <c r="AY713" s="129"/>
      <c r="AZ713" s="130"/>
      <c r="BA713" s="143" t="s">
        <v>128</v>
      </c>
      <c r="BB713" s="128"/>
      <c r="BC713" s="128"/>
      <c r="BD713" s="128"/>
      <c r="BE713" s="373"/>
      <c r="BF713" s="374"/>
      <c r="BG713" s="374"/>
      <c r="BH713" s="131"/>
    </row>
    <row r="714" spans="1:1022" ht="30" customHeight="1" x14ac:dyDescent="0.3">
      <c r="A714" s="536"/>
      <c r="B714" s="530"/>
      <c r="C714" s="367"/>
      <c r="D714" s="530"/>
      <c r="E714" s="530"/>
      <c r="F714" s="427"/>
      <c r="G714" s="530"/>
      <c r="H714" s="537"/>
      <c r="I714" s="538"/>
      <c r="J714" s="210" t="s">
        <v>749</v>
      </c>
      <c r="K714" s="137"/>
      <c r="L714" s="425"/>
      <c r="M714" s="425"/>
      <c r="N714" s="426"/>
      <c r="O714" s="369"/>
      <c r="P714" s="391"/>
      <c r="Q714" s="385"/>
      <c r="R714" s="393"/>
      <c r="S714" s="394"/>
      <c r="T714" s="385"/>
      <c r="U714" s="404"/>
      <c r="V714" s="136" t="s">
        <v>131</v>
      </c>
      <c r="W714" s="116"/>
      <c r="X714" s="117"/>
      <c r="Y714" s="118"/>
      <c r="Z714" s="116"/>
      <c r="AA714" s="120" t="str">
        <f t="shared" si="943"/>
        <v/>
      </c>
      <c r="AB714" s="121"/>
      <c r="AC714" s="121"/>
      <c r="AD714" s="122" t="str">
        <f t="shared" si="941"/>
        <v/>
      </c>
      <c r="AE714" s="121"/>
      <c r="AF714" s="121"/>
      <c r="AG714" s="121"/>
      <c r="AH714" s="123" t="str">
        <f t="shared" si="980"/>
        <v/>
      </c>
      <c r="AI714" s="122" t="str">
        <f t="shared" si="942"/>
        <v/>
      </c>
      <c r="AJ714" s="387"/>
      <c r="AK714" s="539"/>
      <c r="AL714" s="211" t="str">
        <f t="shared" si="971"/>
        <v/>
      </c>
      <c r="AM714" s="389"/>
      <c r="AN714" s="388"/>
      <c r="AO714" s="384"/>
      <c r="AP714" s="367"/>
      <c r="AQ714" s="120" t="s">
        <v>136</v>
      </c>
      <c r="AR714" s="119"/>
      <c r="AS714" s="119"/>
      <c r="AT714" s="126"/>
      <c r="AU714" s="127"/>
      <c r="AV714" s="371"/>
      <c r="AW714" s="142" t="s">
        <v>131</v>
      </c>
      <c r="AX714" s="128"/>
      <c r="AY714" s="129"/>
      <c r="AZ714" s="130"/>
      <c r="BA714" s="143" t="s">
        <v>136</v>
      </c>
      <c r="BB714" s="128"/>
      <c r="BC714" s="128"/>
      <c r="BD714" s="128"/>
      <c r="BE714" s="373"/>
      <c r="BF714" s="374"/>
      <c r="BG714" s="374"/>
      <c r="BH714" s="131"/>
    </row>
    <row r="715" spans="1:1022" ht="18.95" customHeight="1" x14ac:dyDescent="0.3">
      <c r="A715" s="536"/>
      <c r="B715" s="530"/>
      <c r="C715" s="367"/>
      <c r="D715" s="530"/>
      <c r="E715" s="530"/>
      <c r="F715" s="427"/>
      <c r="G715" s="530"/>
      <c r="H715" s="537"/>
      <c r="I715" s="538"/>
      <c r="J715" s="210" t="s">
        <v>756</v>
      </c>
      <c r="K715" s="137"/>
      <c r="L715" s="425"/>
      <c r="M715" s="425"/>
      <c r="N715" s="426"/>
      <c r="O715" s="369"/>
      <c r="P715" s="391"/>
      <c r="Q715" s="385"/>
      <c r="R715" s="393"/>
      <c r="S715" s="394"/>
      <c r="T715" s="385"/>
      <c r="U715" s="404"/>
      <c r="V715" s="136" t="s">
        <v>139</v>
      </c>
      <c r="W715" s="116"/>
      <c r="X715" s="117"/>
      <c r="Y715" s="118"/>
      <c r="Z715" s="116"/>
      <c r="AA715" s="120" t="str">
        <f t="shared" si="943"/>
        <v/>
      </c>
      <c r="AB715" s="121"/>
      <c r="AC715" s="121"/>
      <c r="AD715" s="122" t="str">
        <f t="shared" si="941"/>
        <v/>
      </c>
      <c r="AE715" s="121"/>
      <c r="AF715" s="121"/>
      <c r="AG715" s="121"/>
      <c r="AH715" s="123" t="str">
        <f t="shared" si="980"/>
        <v/>
      </c>
      <c r="AI715" s="122" t="str">
        <f t="shared" si="942"/>
        <v/>
      </c>
      <c r="AJ715" s="387"/>
      <c r="AK715" s="539"/>
      <c r="AL715" s="211" t="str">
        <f t="shared" si="971"/>
        <v/>
      </c>
      <c r="AM715" s="389"/>
      <c r="AN715" s="388"/>
      <c r="AO715" s="384"/>
      <c r="AP715" s="367"/>
      <c r="AQ715" s="120" t="s">
        <v>145</v>
      </c>
      <c r="AR715" s="119"/>
      <c r="AS715" s="119"/>
      <c r="AT715" s="126"/>
      <c r="AU715" s="127"/>
      <c r="AV715" s="371"/>
      <c r="AW715" s="142" t="s">
        <v>139</v>
      </c>
      <c r="AX715" s="128"/>
      <c r="AY715" s="129"/>
      <c r="AZ715" s="130"/>
      <c r="BA715" s="143" t="s">
        <v>145</v>
      </c>
      <c r="BB715" s="128"/>
      <c r="BC715" s="128"/>
      <c r="BD715" s="128"/>
      <c r="BE715" s="373"/>
      <c r="BF715" s="374"/>
      <c r="BG715" s="374"/>
      <c r="BH715" s="131"/>
    </row>
    <row r="716" spans="1:1022" ht="18.95" customHeight="1" x14ac:dyDescent="0.3">
      <c r="A716" s="536"/>
      <c r="B716" s="530"/>
      <c r="C716" s="367"/>
      <c r="D716" s="530"/>
      <c r="E716" s="530"/>
      <c r="F716" s="427"/>
      <c r="G716" s="530"/>
      <c r="H716" s="537"/>
      <c r="I716" s="538"/>
      <c r="J716" s="210" t="s">
        <v>757</v>
      </c>
      <c r="K716" s="137"/>
      <c r="L716" s="425"/>
      <c r="M716" s="425"/>
      <c r="N716" s="426"/>
      <c r="O716" s="369"/>
      <c r="P716" s="391"/>
      <c r="Q716" s="385"/>
      <c r="R716" s="393"/>
      <c r="S716" s="394"/>
      <c r="T716" s="385"/>
      <c r="U716" s="404"/>
      <c r="V716" s="136" t="s">
        <v>150</v>
      </c>
      <c r="W716" s="116"/>
      <c r="X716" s="117"/>
      <c r="Y716" s="118"/>
      <c r="Z716" s="116"/>
      <c r="AA716" s="120" t="str">
        <f t="shared" si="943"/>
        <v/>
      </c>
      <c r="AB716" s="121"/>
      <c r="AC716" s="121"/>
      <c r="AD716" s="122" t="str">
        <f t="shared" si="941"/>
        <v/>
      </c>
      <c r="AE716" s="121"/>
      <c r="AF716" s="121"/>
      <c r="AG716" s="121"/>
      <c r="AH716" s="123" t="str">
        <f t="shared" si="980"/>
        <v/>
      </c>
      <c r="AI716" s="122" t="str">
        <f t="shared" si="942"/>
        <v/>
      </c>
      <c r="AJ716" s="387"/>
      <c r="AK716" s="539"/>
      <c r="AL716" s="211" t="str">
        <f t="shared" si="971"/>
        <v/>
      </c>
      <c r="AM716" s="389"/>
      <c r="AN716" s="388"/>
      <c r="AO716" s="384"/>
      <c r="AP716" s="367"/>
      <c r="AQ716" s="120" t="s">
        <v>155</v>
      </c>
      <c r="AR716" s="119"/>
      <c r="AS716" s="119"/>
      <c r="AT716" s="126"/>
      <c r="AU716" s="127"/>
      <c r="AV716" s="371"/>
      <c r="AW716" s="142" t="s">
        <v>150</v>
      </c>
      <c r="AX716" s="128"/>
      <c r="AY716" s="129"/>
      <c r="AZ716" s="130"/>
      <c r="BA716" s="143" t="s">
        <v>155</v>
      </c>
      <c r="BB716" s="128"/>
      <c r="BC716" s="128"/>
      <c r="BD716" s="128"/>
      <c r="BE716" s="373"/>
      <c r="BF716" s="374"/>
      <c r="BG716" s="374"/>
      <c r="BH716" s="131"/>
    </row>
    <row r="717" spans="1:1022" ht="23.1" customHeight="1" x14ac:dyDescent="0.3">
      <c r="A717" s="536"/>
      <c r="B717" s="530"/>
      <c r="C717" s="367"/>
      <c r="D717" s="530"/>
      <c r="E717" s="530"/>
      <c r="F717" s="427"/>
      <c r="G717" s="530"/>
      <c r="H717" s="537"/>
      <c r="I717" s="538"/>
      <c r="J717" s="210" t="s">
        <v>758</v>
      </c>
      <c r="K717" s="137"/>
      <c r="L717" s="425"/>
      <c r="M717" s="425"/>
      <c r="N717" s="426"/>
      <c r="O717" s="369"/>
      <c r="P717" s="392"/>
      <c r="Q717" s="385"/>
      <c r="R717" s="393"/>
      <c r="S717" s="394"/>
      <c r="T717" s="385"/>
      <c r="U717" s="405"/>
      <c r="V717" s="136" t="s">
        <v>161</v>
      </c>
      <c r="W717" s="116"/>
      <c r="X717" s="117"/>
      <c r="Y717" s="118"/>
      <c r="Z717" s="116"/>
      <c r="AA717" s="120" t="str">
        <f t="shared" si="943"/>
        <v/>
      </c>
      <c r="AB717" s="121"/>
      <c r="AC717" s="121"/>
      <c r="AD717" s="122" t="str">
        <f t="shared" si="941"/>
        <v/>
      </c>
      <c r="AE717" s="121"/>
      <c r="AF717" s="121"/>
      <c r="AG717" s="121"/>
      <c r="AH717" s="123" t="str">
        <f t="shared" si="980"/>
        <v/>
      </c>
      <c r="AI717" s="122" t="str">
        <f t="shared" si="942"/>
        <v/>
      </c>
      <c r="AJ717" s="387"/>
      <c r="AK717" s="539"/>
      <c r="AL717" s="211" t="str">
        <f t="shared" si="971"/>
        <v/>
      </c>
      <c r="AM717" s="389"/>
      <c r="AN717" s="388"/>
      <c r="AO717" s="384"/>
      <c r="AP717" s="367"/>
      <c r="AQ717" s="120" t="s">
        <v>162</v>
      </c>
      <c r="AR717" s="119"/>
      <c r="AS717" s="119"/>
      <c r="AT717" s="126"/>
      <c r="AU717" s="127"/>
      <c r="AV717" s="372"/>
      <c r="AW717" s="142" t="s">
        <v>161</v>
      </c>
      <c r="AX717" s="128"/>
      <c r="AY717" s="129"/>
      <c r="AZ717" s="130"/>
      <c r="BA717" s="143" t="s">
        <v>162</v>
      </c>
      <c r="BB717" s="128"/>
      <c r="BC717" s="128"/>
      <c r="BD717" s="128"/>
      <c r="BE717" s="373"/>
      <c r="BF717" s="374"/>
      <c r="BG717" s="374"/>
      <c r="BH717" s="131"/>
    </row>
    <row r="718" spans="1:1022" s="144" customFormat="1" ht="69.95" customHeight="1" x14ac:dyDescent="0.25">
      <c r="A718" s="536"/>
      <c r="B718" s="530"/>
      <c r="C718" s="367"/>
      <c r="D718" s="530"/>
      <c r="E718" s="530"/>
      <c r="F718" s="427"/>
      <c r="G718" s="530"/>
      <c r="H718" s="537" t="str">
        <f>IF(B718="Seguridad_Información","Posibilidad de "&amp;C718&amp;"con "&amp;M718&amp;" "&amp;"por"&amp;" "&amp;I718&amp;" "&amp;"debido a"&amp;" "&amp;L718,"Posibilidad de"&amp;" "&amp;M718&amp;" "&amp;"por"&amp;" "&amp;I718&amp;" debido a"&amp;" "&amp;L718)</f>
        <v xml:space="preserve">Posibilidad de  por  debido a </v>
      </c>
      <c r="I718" s="538"/>
      <c r="J718" s="210" t="s">
        <v>717</v>
      </c>
      <c r="K718" s="212"/>
      <c r="L718" s="538"/>
      <c r="M718" s="538"/>
      <c r="N718" s="540"/>
      <c r="O718" s="369"/>
      <c r="P718" s="390" t="str">
        <f>IF(OR($O718=[3]Tabla_Probabilidad!$D$30,$O718=[3]Tabla_Probabilidad!$D$32,$O718=[3]Tabla_Probabilidad!$J$32),"Muy Baja",IF(OR($O718=[3]Tabla_Probabilidad!$E$30,$O718=[3]Tabla_Probabilidad!$E$32,$O718=[3]Tabla_Probabilidad!$K$32),"Baja",IF(OR($O718=[3]Tabla_Probabilidad!$F$30,$O718=[3]Tabla_Probabilidad!$F$32,$O718=[3]Tabla_Probabilidad!$L$32),"Media",IF(OR($O718=[3]Tabla_Probabilidad!$G$30,$O718=[3]Tabla_Probabilidad!$G$32,$O718=[3]Tabla_Probabilidad!$M$32),"Alta",IF(OR($O718=[3]Tabla_Probabilidad!$H$30,$O718=[3]Tabla_Probabilidad!$H$32,$O718=[3]Tabla_Probabilidad!$N$32),"Muy Alta","")))))</f>
        <v/>
      </c>
      <c r="Q718" s="385" t="str">
        <f t="shared" ref="Q718" si="981">IF(P718="","",IF(P718="Muy Baja",0.2,IF(P718="Baja",0.4,IF(P718="Media",0.6,IF(P718="Alta",0.8,IF(P718="Muy Alta",1,))))))</f>
        <v/>
      </c>
      <c r="R718" s="393"/>
      <c r="S718" s="394" t="str">
        <f>IF(OR($R718=[3]Tabla_Impacto!$D$24,$R718=[3]Tabla_Impacto!$D$27,$R718=[3]Tabla_Impacto!$J$24,$R718=[3]Tabla_Impacto!$P$26,$R718=[3]Tabla_Impacto!$V$26,$R718=[3]Tabla_Impacto!$AB$26),"Leve",IF(OR($R718=[3]Tabla_Impacto!$E$24,$R718=[3]Tabla_Impacto!$E$27,$R718=[3]Tabla_Impacto!$K$24,$R718=[3]Tabla_Impacto!$Q$26,$R718=[3]Tabla_Impacto!$W$26,$R718=[3]Tabla_Impacto!$AC$26),"Menor",IF(OR($R718=[3]Tabla_Impacto!$F$24,$R718=[3]Tabla_Impacto!$F$27,$R718=[3]Tabla_Impacto!$L$24,$R718=[3]Tabla_Impacto!$R$26,$R718=[3]Tabla_Impacto!$X$26,$R718=[3]Tabla_Impacto!$AD$26),"Moderado",IF(OR($R718=[3]Tabla_Impacto!$G$24,$R718=[3]Tabla_Impacto!$G$27,$R718=[3]Tabla_Impacto!$M$24,$R718=[3]Tabla_Impacto!$S$26,$R718=[3]Tabla_Impacto!$Y$26,$R718=[3]Tabla_Impacto!$AE$26),"Mayor",IF(OR($R718=[3]Tabla_Impacto!$H$24,$R718=[3]Tabla_Impacto!$H$27,$R718=[3]Tabla_Impacto!$N$24,$R718=[3]Tabla_Impacto!$T$26,$R718=[3]Tabla_Impacto!$Z$26,$R718=[3]Tabla_Impacto!$AF$26),"Catastrófico","")))))</f>
        <v/>
      </c>
      <c r="T718" s="385" t="str">
        <f t="shared" ref="T718" si="982">IF(S718="","",IF(S718="Leve",0.2,IF(S718="Menor",0.4,IF(S718="Moderado",0.6,IF(S718="Mayor",0.8,IF(S718="Catastrófico",1,))))))</f>
        <v/>
      </c>
      <c r="U718" s="386" t="str">
        <f t="shared" ref="U718" si="983">IF(OR(AND(P718="Muy Baja",S718="Leve"),AND(P718="Muy Baja",S718="Menor"),AND(P718="Baja",S718="Leve")),"Bajo",IF(OR(AND(P718="Muy baja",S718="Moderado"),AND(P718="Baja",S718="Menor"),AND(P718="Baja",S718="Moderado"),AND(P718="Media",S718="Leve"),AND(P718="Media",S718="Menor"),AND(P718="Media",S718="Moderado"),AND(P718="Alta",S718="Leve"),AND(P718="Alta",S718="Menor")),"Moderado",IF(OR(AND(P718="Muy Baja",S718="Mayor"),AND(P718="Baja",S718="Mayor"),AND(P718="Media",S718="Mayor"),AND(P718="Alta",S718="Moderado"),AND(P718="Alta",S718="Mayor"),AND(P718="Muy Alta",S718="Leve"),AND(P718="Muy Alta",S718="Menor"),AND(P718="Muy Alta",S718="Moderado"),AND(P718="Muy Alta",S718="Mayor")),"Alto",IF(OR(AND(P718="Muy Baja",S718="Catastrófico"),AND(P718="Baja",S718="Catastrófico"),AND(P718="Media",S718="Catastrófico"),AND(P718="Alta",S718="Catastrófico"),AND(P718="Muy Alta",S718="Catastrófico")),"Extremo",""))))</f>
        <v/>
      </c>
      <c r="V718" s="210" t="s">
        <v>91</v>
      </c>
      <c r="W718" s="116"/>
      <c r="X718" s="117"/>
      <c r="Y718" s="118"/>
      <c r="Z718" s="116"/>
      <c r="AA718" s="120" t="str">
        <f t="shared" si="943"/>
        <v/>
      </c>
      <c r="AB718" s="121"/>
      <c r="AC718" s="121"/>
      <c r="AD718" s="122" t="str">
        <f t="shared" si="941"/>
        <v/>
      </c>
      <c r="AE718" s="121"/>
      <c r="AF718" s="121"/>
      <c r="AG718" s="121"/>
      <c r="AH718" s="123" t="str">
        <f>IFERROR(IF(AA718="Probabilidad",(Q718-(+Q718*AD718)),IF(AA718="Impacto",Q718,"")),"")</f>
        <v/>
      </c>
      <c r="AI718" s="122" t="str">
        <f t="shared" si="942"/>
        <v/>
      </c>
      <c r="AJ718" s="387" t="str">
        <f t="shared" ref="AJ718" si="984">IFERROR(IF(AK718="","",IF(AK718&lt;=0.2,"Muy Baja",IF(AK718&lt;=0.4,"Baja",IF(AK718&lt;=0.6,"Media",IF(AK718&lt;=0.8,"Alta","Muy Alta"))))),"")</f>
        <v/>
      </c>
      <c r="AK718" s="539" t="str">
        <f t="shared" ref="AK718" si="985">IFERROR(LOOKUP(MAX(AI718:AI724)+1,(AI718:AI724)),"")</f>
        <v/>
      </c>
      <c r="AL718" s="211" t="str">
        <f>IFERROR(IF(AA718="Impacto",(T718-(+T718*AD718)),IF(AA718="Probabilidad",T718,"")),"")</f>
        <v/>
      </c>
      <c r="AM718" s="389" t="str">
        <f t="shared" ref="AM718" si="986">IFERROR(IF(AN718="","",IF(AN718&lt;=0.2,"Leve",IF(AN718&lt;=0.4,"Menor",IF(AN718&lt;=0.6,"Moderado",IF(AN718&lt;=0.8,"Mayor","Catastrófico"))))),"")</f>
        <v/>
      </c>
      <c r="AN718" s="388" t="str">
        <f t="shared" ref="AN718" si="987">IFERROR(LOOKUP(MAX(AL718:AL724)+1,(AL718:AL724)),"")</f>
        <v/>
      </c>
      <c r="AO718" s="384" t="str">
        <f t="shared" ref="AO718" si="988">IFERROR(IF(OR(AND(AJ718="Muy Baja",AM718="Leve"),AND(AJ718="Muy Baja",AM718="Menor"),AND(AJ718="Baja",AM718="Leve")),"Bajo",IF(OR(AND(AJ718="Muy baja",AM718="Moderado"),AND(AJ718="Baja",AM718="Menor"),AND(AJ718="Baja",AM718="Moderado"),AND(AJ718="Media",AM718="Leve"),AND(AJ718="Media",AM718="Menor"),AND(AJ718="Media",AM718="Moderado"),AND(AJ718="Alta",AM718="Leve"),AND(AJ718="Alta",AM718="Menor")),"Moderado",IF(OR(AND(AJ718="Muy Baja",AM718="Mayor"),AND(AJ718="Baja",AM718="Mayor"),AND(AJ718="Media",AM718="Mayor"),AND(AJ718="Alta",AM718="Moderado"),AND(AJ718="Alta",AM718="Mayor"),AND(AJ718="Muy Alta",AM718="Leve"),AND(AJ718="Muy Alta",AM718="Menor"),AND(AJ718="Muy Alta",AM718="Moderado"),AND(AJ718="Muy Alta",AM718="Mayor")),"Alto",IF(OR(AND(AJ718="Muy Baja",AM718="Catastrófico"),AND(AJ718="Baja",AM718="Catastrófico"),AND(AJ718="Media",AM718="Catastrófico"),AND(AJ718="Alta",AM718="Catastrófico"),AND(AJ718="Muy Alta",AM718="Catastrófico")),"Extremo","")))),"")</f>
        <v/>
      </c>
      <c r="AP718" s="367"/>
      <c r="AQ718" s="120" t="s">
        <v>105</v>
      </c>
      <c r="AR718" s="119"/>
      <c r="AS718" s="119"/>
      <c r="AT718" s="126"/>
      <c r="AU718" s="127"/>
      <c r="AV718" s="370"/>
      <c r="AW718" s="142" t="s">
        <v>91</v>
      </c>
      <c r="AX718" s="128"/>
      <c r="AY718" s="129"/>
      <c r="AZ718" s="130"/>
      <c r="BA718" s="143" t="s">
        <v>105</v>
      </c>
      <c r="BB718" s="128"/>
      <c r="BC718" s="128"/>
      <c r="BD718" s="128"/>
      <c r="BE718" s="373"/>
      <c r="BF718" s="374"/>
      <c r="BG718" s="374"/>
      <c r="BH718" s="131"/>
      <c r="BI718" s="90"/>
      <c r="BJ718" s="90"/>
      <c r="BK718" s="90"/>
      <c r="BL718" s="90"/>
      <c r="BM718" s="90"/>
      <c r="BN718" s="90"/>
      <c r="BO718" s="90"/>
      <c r="BP718" s="90"/>
      <c r="BQ718" s="90"/>
      <c r="BR718" s="90"/>
      <c r="BS718" s="90"/>
      <c r="BT718" s="90"/>
      <c r="BU718" s="90"/>
      <c r="BV718" s="90"/>
      <c r="BW718" s="90"/>
      <c r="BX718" s="90"/>
      <c r="BY718" s="90"/>
      <c r="BZ718" s="90"/>
      <c r="CA718" s="90"/>
      <c r="CB718" s="90"/>
      <c r="CC718" s="90"/>
      <c r="CD718" s="90"/>
      <c r="CE718" s="90"/>
      <c r="CF718" s="90"/>
      <c r="CG718" s="90"/>
      <c r="CH718" s="90"/>
      <c r="CI718" s="90"/>
      <c r="CJ718" s="90"/>
      <c r="CK718" s="90"/>
      <c r="CL718" s="90"/>
      <c r="CM718" s="90"/>
      <c r="CN718" s="90"/>
      <c r="CO718" s="90"/>
      <c r="CP718" s="90"/>
      <c r="CQ718" s="90"/>
      <c r="CR718" s="90"/>
      <c r="CS718" s="90"/>
      <c r="CT718" s="90"/>
      <c r="CU718" s="90"/>
      <c r="CV718" s="90"/>
      <c r="CW718" s="90"/>
      <c r="CX718" s="90"/>
      <c r="CY718" s="90"/>
      <c r="CZ718" s="90"/>
      <c r="DA718" s="90"/>
      <c r="DB718" s="90"/>
      <c r="DC718" s="90"/>
      <c r="DD718" s="90"/>
      <c r="DE718" s="90"/>
      <c r="DF718" s="90"/>
      <c r="DG718" s="90"/>
      <c r="DH718" s="90"/>
      <c r="DI718" s="90"/>
      <c r="DJ718" s="90"/>
      <c r="DK718" s="90"/>
      <c r="DL718" s="90"/>
      <c r="DM718" s="90"/>
      <c r="DN718" s="90"/>
      <c r="DO718" s="90"/>
      <c r="DP718" s="90"/>
      <c r="DQ718" s="90"/>
      <c r="DR718" s="90"/>
      <c r="DS718" s="90"/>
      <c r="DT718" s="90"/>
      <c r="DU718" s="90"/>
      <c r="DV718" s="90"/>
      <c r="DW718" s="90"/>
      <c r="DX718" s="90"/>
      <c r="DY718" s="90"/>
      <c r="DZ718" s="90"/>
      <c r="EA718" s="90"/>
      <c r="EB718" s="90"/>
      <c r="EC718" s="90"/>
      <c r="ED718" s="90"/>
      <c r="EE718" s="90"/>
      <c r="EF718" s="90"/>
      <c r="EG718" s="90"/>
      <c r="EH718" s="90"/>
      <c r="EI718" s="90"/>
      <c r="EJ718" s="90"/>
      <c r="EK718" s="90"/>
      <c r="EL718" s="90"/>
      <c r="EM718" s="90"/>
      <c r="EN718" s="90"/>
      <c r="EO718" s="90"/>
      <c r="EP718" s="90"/>
      <c r="EQ718" s="90"/>
      <c r="ER718" s="90"/>
      <c r="ES718" s="90"/>
      <c r="ET718" s="90"/>
      <c r="EU718" s="90"/>
      <c r="EV718" s="90"/>
      <c r="EW718" s="90"/>
      <c r="EX718" s="90"/>
      <c r="EY718" s="90"/>
      <c r="EZ718" s="90"/>
      <c r="FA718" s="90"/>
      <c r="FB718" s="90"/>
      <c r="FC718" s="90"/>
      <c r="FD718" s="90"/>
      <c r="FE718" s="90"/>
      <c r="FF718" s="90"/>
      <c r="FG718" s="90"/>
      <c r="FH718" s="90"/>
      <c r="FI718" s="90"/>
      <c r="FJ718" s="90"/>
      <c r="FK718" s="90"/>
      <c r="FL718" s="90"/>
      <c r="FM718" s="90"/>
      <c r="FN718" s="90"/>
      <c r="FO718" s="90"/>
      <c r="FP718" s="90"/>
      <c r="FQ718" s="90"/>
      <c r="FR718" s="90"/>
      <c r="FS718" s="90"/>
      <c r="FT718" s="90"/>
      <c r="FU718" s="90"/>
      <c r="FV718" s="90"/>
      <c r="FW718" s="90"/>
      <c r="FX718" s="90"/>
      <c r="FY718" s="90"/>
      <c r="FZ718" s="90"/>
      <c r="GA718" s="90"/>
      <c r="GB718" s="90"/>
      <c r="GC718" s="90"/>
      <c r="GD718" s="90"/>
      <c r="GE718" s="90"/>
      <c r="GF718" s="90"/>
      <c r="GG718" s="90"/>
      <c r="GH718" s="90"/>
      <c r="GI718" s="90"/>
      <c r="GJ718" s="90"/>
      <c r="GK718" s="90"/>
      <c r="GL718" s="90"/>
      <c r="GM718" s="90"/>
      <c r="GN718" s="90"/>
      <c r="GO718" s="90"/>
      <c r="GP718" s="90"/>
      <c r="GQ718" s="90"/>
      <c r="GR718" s="90"/>
      <c r="GS718" s="90"/>
      <c r="GT718" s="90"/>
      <c r="GU718" s="90"/>
      <c r="GV718" s="90"/>
      <c r="GW718" s="90"/>
      <c r="GX718" s="90"/>
      <c r="GY718" s="90"/>
      <c r="GZ718" s="90"/>
      <c r="HA718" s="90"/>
      <c r="HB718" s="90"/>
      <c r="HC718" s="90"/>
      <c r="HD718" s="90"/>
      <c r="HE718" s="90"/>
      <c r="HF718" s="90"/>
      <c r="HG718" s="90"/>
      <c r="HH718" s="90"/>
      <c r="HI718" s="90"/>
      <c r="HJ718" s="90"/>
      <c r="HK718" s="90"/>
      <c r="HL718" s="90"/>
      <c r="HM718" s="90"/>
      <c r="HN718" s="90"/>
      <c r="HO718" s="90"/>
      <c r="HP718" s="90"/>
      <c r="HQ718" s="90"/>
      <c r="HR718" s="90"/>
      <c r="HS718" s="90"/>
      <c r="HT718" s="90"/>
      <c r="HU718" s="90"/>
      <c r="HV718" s="90"/>
      <c r="HW718" s="90"/>
      <c r="HX718" s="90"/>
      <c r="HY718" s="90"/>
      <c r="HZ718" s="90"/>
      <c r="IA718" s="90"/>
      <c r="IB718" s="90"/>
      <c r="IC718" s="90"/>
      <c r="ID718" s="90"/>
      <c r="IE718" s="90"/>
      <c r="IF718" s="90"/>
      <c r="IG718" s="90"/>
      <c r="IH718" s="90"/>
      <c r="II718" s="90"/>
      <c r="IJ718" s="90"/>
      <c r="IK718" s="90"/>
      <c r="IL718" s="90"/>
      <c r="IM718" s="90"/>
      <c r="IN718" s="90"/>
      <c r="IO718" s="90"/>
      <c r="IP718" s="90"/>
      <c r="IQ718" s="90"/>
      <c r="IR718" s="90"/>
      <c r="IS718" s="90"/>
      <c r="IT718" s="90"/>
      <c r="IU718" s="90"/>
      <c r="IV718" s="90"/>
      <c r="IW718" s="90"/>
      <c r="IX718" s="90"/>
      <c r="IY718" s="90"/>
      <c r="IZ718" s="90"/>
      <c r="JA718" s="90"/>
      <c r="JB718" s="90"/>
      <c r="JC718" s="90"/>
      <c r="JD718" s="90"/>
      <c r="JE718" s="90"/>
      <c r="JF718" s="90"/>
      <c r="JG718" s="90"/>
      <c r="JH718" s="90"/>
      <c r="JI718" s="90"/>
      <c r="JJ718" s="90"/>
      <c r="JK718" s="90"/>
      <c r="JL718" s="90"/>
      <c r="JM718" s="90"/>
      <c r="JN718" s="90"/>
      <c r="JO718" s="90"/>
      <c r="JP718" s="90"/>
      <c r="JQ718" s="90"/>
      <c r="JR718" s="90"/>
      <c r="JS718" s="90"/>
      <c r="JT718" s="90"/>
      <c r="JU718" s="90"/>
      <c r="JV718" s="90"/>
      <c r="JW718" s="90"/>
      <c r="JX718" s="90"/>
      <c r="JY718" s="90"/>
      <c r="JZ718" s="90"/>
      <c r="KA718" s="90"/>
      <c r="KB718" s="90"/>
      <c r="KC718" s="90"/>
      <c r="KD718" s="90"/>
      <c r="KE718" s="90"/>
      <c r="KF718" s="90"/>
      <c r="KG718" s="90"/>
      <c r="KH718" s="90"/>
      <c r="KI718" s="90"/>
      <c r="KJ718" s="90"/>
      <c r="KK718" s="90"/>
      <c r="KL718" s="90"/>
      <c r="KM718" s="90"/>
      <c r="KN718" s="90"/>
      <c r="KO718" s="90"/>
      <c r="KP718" s="90"/>
      <c r="KQ718" s="90"/>
      <c r="KR718" s="90"/>
      <c r="KS718" s="90"/>
      <c r="KT718" s="90"/>
      <c r="KU718" s="90"/>
      <c r="KV718" s="90"/>
      <c r="KW718" s="90"/>
      <c r="KX718" s="90"/>
      <c r="KY718" s="90"/>
      <c r="KZ718" s="90"/>
      <c r="LA718" s="90"/>
      <c r="LB718" s="90"/>
      <c r="LC718" s="90"/>
      <c r="LD718" s="90"/>
      <c r="LE718" s="90"/>
      <c r="LF718" s="90"/>
      <c r="LG718" s="90"/>
      <c r="LH718" s="90"/>
      <c r="LI718" s="90"/>
      <c r="LJ718" s="90"/>
      <c r="LK718" s="90"/>
      <c r="LL718" s="90"/>
      <c r="LM718" s="90"/>
      <c r="LN718" s="90"/>
      <c r="LO718" s="90"/>
      <c r="LP718" s="90"/>
      <c r="LQ718" s="90"/>
      <c r="LR718" s="90"/>
      <c r="LS718" s="90"/>
      <c r="LT718" s="90"/>
      <c r="LU718" s="90"/>
      <c r="LV718" s="90"/>
      <c r="LW718" s="90"/>
      <c r="LX718" s="90"/>
      <c r="LY718" s="90"/>
      <c r="LZ718" s="90"/>
      <c r="MA718" s="90"/>
      <c r="MB718" s="90"/>
      <c r="MC718" s="90"/>
      <c r="MD718" s="90"/>
      <c r="ME718" s="90"/>
      <c r="MF718" s="90"/>
      <c r="MG718" s="90"/>
      <c r="MH718" s="90"/>
      <c r="MI718" s="90"/>
      <c r="MJ718" s="90"/>
      <c r="MK718" s="90"/>
      <c r="ML718" s="90"/>
      <c r="MM718" s="90"/>
      <c r="MN718" s="90"/>
      <c r="MO718" s="90"/>
      <c r="MP718" s="90"/>
      <c r="MQ718" s="90"/>
      <c r="MR718" s="90"/>
      <c r="MS718" s="90"/>
      <c r="MT718" s="90"/>
      <c r="MU718" s="90"/>
      <c r="MV718" s="90"/>
      <c r="MW718" s="90"/>
      <c r="MX718" s="90"/>
      <c r="MY718" s="90"/>
      <c r="MZ718" s="90"/>
      <c r="NA718" s="90"/>
      <c r="NB718" s="90"/>
      <c r="NC718" s="90"/>
      <c r="ND718" s="90"/>
      <c r="NE718" s="90"/>
      <c r="NF718" s="90"/>
      <c r="NG718" s="90"/>
      <c r="NH718" s="90"/>
      <c r="NI718" s="90"/>
      <c r="NJ718" s="90"/>
      <c r="NK718" s="90"/>
      <c r="NL718" s="90"/>
      <c r="NM718" s="90"/>
      <c r="NN718" s="90"/>
      <c r="NO718" s="90"/>
      <c r="NP718" s="90"/>
      <c r="NQ718" s="90"/>
      <c r="NR718" s="90"/>
      <c r="NS718" s="90"/>
      <c r="NT718" s="90"/>
      <c r="NU718" s="90"/>
      <c r="NV718" s="90"/>
      <c r="NW718" s="90"/>
      <c r="NX718" s="90"/>
      <c r="NY718" s="90"/>
      <c r="NZ718" s="90"/>
      <c r="OA718" s="90"/>
      <c r="OB718" s="90"/>
      <c r="OC718" s="90"/>
      <c r="OD718" s="90"/>
      <c r="OE718" s="90"/>
      <c r="OF718" s="90"/>
      <c r="OG718" s="90"/>
      <c r="OH718" s="90"/>
      <c r="OI718" s="90"/>
      <c r="OJ718" s="90"/>
      <c r="OK718" s="90"/>
      <c r="OL718" s="90"/>
      <c r="OM718" s="90"/>
      <c r="ON718" s="90"/>
      <c r="OO718" s="90"/>
      <c r="OP718" s="90"/>
      <c r="OQ718" s="90"/>
      <c r="OR718" s="90"/>
      <c r="OS718" s="90"/>
      <c r="OT718" s="90"/>
      <c r="OU718" s="90"/>
      <c r="OV718" s="90"/>
      <c r="OW718" s="90"/>
      <c r="OX718" s="90"/>
      <c r="OY718" s="90"/>
      <c r="OZ718" s="90"/>
      <c r="PA718" s="90"/>
      <c r="PB718" s="90"/>
      <c r="PC718" s="90"/>
      <c r="PD718" s="90"/>
      <c r="PE718" s="90"/>
      <c r="PF718" s="90"/>
      <c r="PG718" s="90"/>
      <c r="PH718" s="90"/>
      <c r="PI718" s="90"/>
      <c r="PJ718" s="90"/>
      <c r="PK718" s="90"/>
      <c r="PL718" s="90"/>
      <c r="PM718" s="90"/>
      <c r="PN718" s="90"/>
      <c r="PO718" s="90"/>
      <c r="PP718" s="90"/>
      <c r="PQ718" s="90"/>
      <c r="PR718" s="90"/>
      <c r="PS718" s="90"/>
      <c r="PT718" s="90"/>
      <c r="PU718" s="90"/>
      <c r="PV718" s="90"/>
      <c r="PW718" s="90"/>
      <c r="PX718" s="90"/>
      <c r="PY718" s="90"/>
      <c r="PZ718" s="90"/>
      <c r="QA718" s="90"/>
      <c r="QB718" s="90"/>
      <c r="QC718" s="90"/>
      <c r="QD718" s="90"/>
      <c r="QE718" s="90"/>
      <c r="QF718" s="90"/>
      <c r="QG718" s="90"/>
      <c r="QH718" s="90"/>
      <c r="QI718" s="90"/>
      <c r="QJ718" s="90"/>
      <c r="QK718" s="90"/>
      <c r="QL718" s="90"/>
      <c r="QM718" s="90"/>
      <c r="QN718" s="90"/>
      <c r="QO718" s="90"/>
      <c r="QP718" s="90"/>
      <c r="QQ718" s="90"/>
      <c r="QR718" s="90"/>
      <c r="QS718" s="90"/>
      <c r="QT718" s="90"/>
      <c r="QU718" s="90"/>
      <c r="QV718" s="90"/>
      <c r="QW718" s="90"/>
      <c r="QX718" s="90"/>
      <c r="QY718" s="90"/>
      <c r="QZ718" s="90"/>
      <c r="RA718" s="90"/>
      <c r="RB718" s="90"/>
      <c r="RC718" s="90"/>
      <c r="RD718" s="90"/>
      <c r="RE718" s="90"/>
      <c r="RF718" s="90"/>
      <c r="RG718" s="90"/>
      <c r="RH718" s="90"/>
      <c r="RI718" s="90"/>
      <c r="RJ718" s="90"/>
      <c r="RK718" s="90"/>
      <c r="RL718" s="90"/>
      <c r="RM718" s="90"/>
      <c r="RN718" s="90"/>
      <c r="RO718" s="90"/>
      <c r="RP718" s="90"/>
      <c r="RQ718" s="90"/>
      <c r="RR718" s="90"/>
      <c r="RS718" s="90"/>
      <c r="RT718" s="90"/>
      <c r="RU718" s="90"/>
      <c r="RV718" s="90"/>
      <c r="RW718" s="90"/>
      <c r="RX718" s="90"/>
      <c r="RY718" s="90"/>
      <c r="RZ718" s="90"/>
      <c r="SA718" s="90"/>
      <c r="SB718" s="90"/>
      <c r="SC718" s="90"/>
      <c r="SD718" s="90"/>
      <c r="SE718" s="90"/>
      <c r="SF718" s="90"/>
      <c r="SG718" s="90"/>
      <c r="SH718" s="90"/>
      <c r="SI718" s="90"/>
      <c r="SJ718" s="90"/>
      <c r="SK718" s="90"/>
      <c r="SL718" s="90"/>
      <c r="SM718" s="90"/>
      <c r="SN718" s="90"/>
      <c r="SO718" s="90"/>
      <c r="SP718" s="90"/>
      <c r="SQ718" s="90"/>
      <c r="SR718" s="90"/>
      <c r="SS718" s="90"/>
      <c r="ST718" s="90"/>
      <c r="SU718" s="90"/>
      <c r="SV718" s="90"/>
      <c r="SW718" s="90"/>
      <c r="SX718" s="90"/>
      <c r="SY718" s="90"/>
      <c r="SZ718" s="90"/>
      <c r="TA718" s="90"/>
      <c r="TB718" s="90"/>
      <c r="TC718" s="90"/>
      <c r="TD718" s="90"/>
      <c r="TE718" s="90"/>
      <c r="TF718" s="90"/>
      <c r="TG718" s="90"/>
      <c r="TH718" s="90"/>
      <c r="TI718" s="90"/>
      <c r="TJ718" s="90"/>
      <c r="TK718" s="90"/>
      <c r="TL718" s="90"/>
      <c r="TM718" s="90"/>
      <c r="TN718" s="90"/>
      <c r="TO718" s="90"/>
      <c r="TP718" s="90"/>
      <c r="TQ718" s="90"/>
      <c r="TR718" s="90"/>
      <c r="TS718" s="90"/>
      <c r="TT718" s="90"/>
      <c r="TU718" s="90"/>
      <c r="TV718" s="90"/>
      <c r="TW718" s="90"/>
      <c r="TX718" s="90"/>
      <c r="TY718" s="90"/>
      <c r="TZ718" s="90"/>
      <c r="UA718" s="90"/>
      <c r="UB718" s="90"/>
      <c r="UC718" s="90"/>
      <c r="UD718" s="90"/>
      <c r="UE718" s="90"/>
      <c r="UF718" s="90"/>
      <c r="UG718" s="90"/>
      <c r="UH718" s="90"/>
      <c r="UI718" s="90"/>
      <c r="UJ718" s="90"/>
      <c r="UK718" s="90"/>
      <c r="UL718" s="90"/>
      <c r="UM718" s="90"/>
      <c r="UN718" s="90"/>
      <c r="UO718" s="90"/>
      <c r="UP718" s="90"/>
      <c r="UQ718" s="90"/>
      <c r="UR718" s="90"/>
      <c r="US718" s="90"/>
      <c r="UT718" s="90"/>
      <c r="UU718" s="90"/>
      <c r="UV718" s="90"/>
      <c r="UW718" s="90"/>
      <c r="UX718" s="90"/>
      <c r="UY718" s="90"/>
      <c r="UZ718" s="90"/>
      <c r="VA718" s="90"/>
      <c r="VB718" s="90"/>
      <c r="VC718" s="90"/>
      <c r="VD718" s="90"/>
      <c r="VE718" s="90"/>
      <c r="VF718" s="90"/>
      <c r="VG718" s="90"/>
      <c r="VH718" s="90"/>
      <c r="VI718" s="90"/>
      <c r="VJ718" s="90"/>
      <c r="VK718" s="90"/>
      <c r="VL718" s="90"/>
      <c r="VM718" s="90"/>
      <c r="VN718" s="90"/>
      <c r="VO718" s="90"/>
      <c r="VP718" s="90"/>
      <c r="VQ718" s="90"/>
      <c r="VR718" s="90"/>
      <c r="VS718" s="90"/>
      <c r="VT718" s="90"/>
      <c r="VU718" s="90"/>
      <c r="VV718" s="90"/>
      <c r="VW718" s="90"/>
      <c r="VX718" s="90"/>
      <c r="VY718" s="90"/>
      <c r="VZ718" s="90"/>
      <c r="WA718" s="90"/>
      <c r="WB718" s="90"/>
      <c r="WC718" s="90"/>
      <c r="WD718" s="90"/>
      <c r="WE718" s="90"/>
      <c r="WF718" s="90"/>
      <c r="WG718" s="90"/>
      <c r="WH718" s="90"/>
      <c r="WI718" s="90"/>
      <c r="WJ718" s="90"/>
      <c r="WK718" s="90"/>
      <c r="WL718" s="90"/>
      <c r="WM718" s="90"/>
      <c r="WN718" s="90"/>
      <c r="WO718" s="90"/>
      <c r="WP718" s="90"/>
      <c r="WQ718" s="90"/>
      <c r="WR718" s="90"/>
      <c r="WS718" s="90"/>
      <c r="WT718" s="90"/>
      <c r="WU718" s="90"/>
      <c r="WV718" s="90"/>
      <c r="WW718" s="90"/>
      <c r="WX718" s="90"/>
      <c r="WY718" s="90"/>
      <c r="WZ718" s="90"/>
      <c r="XA718" s="90"/>
      <c r="XB718" s="90"/>
      <c r="XC718" s="90"/>
      <c r="XD718" s="90"/>
      <c r="XE718" s="90"/>
      <c r="XF718" s="90"/>
      <c r="XG718" s="90"/>
      <c r="XH718" s="90"/>
      <c r="XI718" s="90"/>
      <c r="XJ718" s="90"/>
      <c r="XK718" s="90"/>
      <c r="XL718" s="90"/>
      <c r="XM718" s="90"/>
      <c r="XN718" s="90"/>
      <c r="XO718" s="90"/>
      <c r="XP718" s="90"/>
      <c r="XQ718" s="90"/>
      <c r="XR718" s="90"/>
      <c r="XS718" s="90"/>
      <c r="XT718" s="90"/>
      <c r="XU718" s="90"/>
      <c r="XV718" s="90"/>
      <c r="XW718" s="90"/>
      <c r="XX718" s="90"/>
      <c r="XY718" s="90"/>
      <c r="XZ718" s="90"/>
      <c r="YA718" s="90"/>
      <c r="YB718" s="90"/>
      <c r="YC718" s="90"/>
      <c r="YD718" s="90"/>
      <c r="YE718" s="90"/>
      <c r="YF718" s="90"/>
      <c r="YG718" s="90"/>
      <c r="YH718" s="90"/>
      <c r="YI718" s="90"/>
      <c r="YJ718" s="90"/>
      <c r="YK718" s="90"/>
      <c r="YL718" s="90"/>
      <c r="YM718" s="90"/>
      <c r="YN718" s="90"/>
      <c r="YO718" s="90"/>
      <c r="YP718" s="90"/>
      <c r="YQ718" s="90"/>
      <c r="YR718" s="90"/>
      <c r="YS718" s="90"/>
      <c r="YT718" s="90"/>
      <c r="YU718" s="90"/>
      <c r="YV718" s="90"/>
      <c r="YW718" s="90"/>
      <c r="YX718" s="90"/>
      <c r="YY718" s="90"/>
      <c r="YZ718" s="90"/>
      <c r="ZA718" s="90"/>
      <c r="ZB718" s="90"/>
      <c r="ZC718" s="90"/>
      <c r="ZD718" s="90"/>
      <c r="ZE718" s="90"/>
      <c r="ZF718" s="90"/>
      <c r="ZG718" s="90"/>
      <c r="ZH718" s="90"/>
      <c r="ZI718" s="90"/>
      <c r="ZJ718" s="90"/>
      <c r="ZK718" s="90"/>
      <c r="ZL718" s="90"/>
      <c r="ZM718" s="90"/>
      <c r="ZN718" s="90"/>
      <c r="ZO718" s="90"/>
      <c r="ZP718" s="90"/>
      <c r="ZQ718" s="90"/>
      <c r="ZR718" s="90"/>
      <c r="ZS718" s="90"/>
      <c r="ZT718" s="90"/>
      <c r="ZU718" s="90"/>
      <c r="ZV718" s="90"/>
      <c r="ZW718" s="90"/>
      <c r="ZX718" s="90"/>
      <c r="ZY718" s="90"/>
      <c r="ZZ718" s="90"/>
      <c r="AAA718" s="90"/>
      <c r="AAB718" s="90"/>
      <c r="AAC718" s="90"/>
      <c r="AAD718" s="90"/>
      <c r="AAE718" s="90"/>
      <c r="AAF718" s="90"/>
      <c r="AAG718" s="90"/>
      <c r="AAH718" s="90"/>
      <c r="AAI718" s="90"/>
      <c r="AAJ718" s="90"/>
      <c r="AAK718" s="90"/>
      <c r="AAL718" s="90"/>
      <c r="AAM718" s="90"/>
      <c r="AAN718" s="90"/>
      <c r="AAO718" s="90"/>
      <c r="AAP718" s="90"/>
      <c r="AAQ718" s="90"/>
      <c r="AAR718" s="90"/>
      <c r="AAS718" s="90"/>
      <c r="AAT718" s="90"/>
      <c r="AAU718" s="90"/>
      <c r="AAV718" s="90"/>
      <c r="AAW718" s="90"/>
      <c r="AAX718" s="90"/>
      <c r="AAY718" s="90"/>
      <c r="AAZ718" s="90"/>
      <c r="ABA718" s="90"/>
      <c r="ABB718" s="90"/>
      <c r="ABC718" s="90"/>
      <c r="ABD718" s="90"/>
      <c r="ABE718" s="90"/>
      <c r="ABF718" s="90"/>
      <c r="ABG718" s="90"/>
      <c r="ABH718" s="90"/>
      <c r="ABI718" s="90"/>
      <c r="ABJ718" s="90"/>
      <c r="ABK718" s="90"/>
      <c r="ABL718" s="90"/>
      <c r="ABM718" s="90"/>
      <c r="ABN718" s="90"/>
      <c r="ABO718" s="90"/>
      <c r="ABP718" s="90"/>
      <c r="ABQ718" s="90"/>
      <c r="ABR718" s="90"/>
      <c r="ABS718" s="90"/>
      <c r="ABT718" s="90"/>
      <c r="ABU718" s="90"/>
      <c r="ABV718" s="90"/>
      <c r="ABW718" s="90"/>
      <c r="ABX718" s="90"/>
      <c r="ABY718" s="90"/>
      <c r="ABZ718" s="90"/>
      <c r="ACA718" s="90"/>
      <c r="ACB718" s="90"/>
      <c r="ACC718" s="90"/>
      <c r="ACD718" s="90"/>
      <c r="ACE718" s="90"/>
      <c r="ACF718" s="90"/>
      <c r="ACG718" s="90"/>
      <c r="ACH718" s="90"/>
      <c r="ACI718" s="90"/>
      <c r="ACJ718" s="90"/>
      <c r="ACK718" s="90"/>
      <c r="ACL718" s="90"/>
      <c r="ACM718" s="90"/>
      <c r="ACN718" s="90"/>
      <c r="ACO718" s="90"/>
      <c r="ACP718" s="90"/>
      <c r="ACQ718" s="90"/>
      <c r="ACR718" s="90"/>
      <c r="ACS718" s="90"/>
      <c r="ACT718" s="90"/>
      <c r="ACU718" s="90"/>
      <c r="ACV718" s="90"/>
      <c r="ACW718" s="90"/>
      <c r="ACX718" s="90"/>
      <c r="ACY718" s="90"/>
      <c r="ACZ718" s="90"/>
      <c r="ADA718" s="90"/>
      <c r="ADB718" s="90"/>
      <c r="ADC718" s="90"/>
      <c r="ADD718" s="90"/>
      <c r="ADE718" s="90"/>
      <c r="ADF718" s="90"/>
      <c r="ADG718" s="90"/>
      <c r="ADH718" s="90"/>
      <c r="ADI718" s="90"/>
      <c r="ADJ718" s="90"/>
      <c r="ADK718" s="90"/>
      <c r="ADL718" s="90"/>
      <c r="ADM718" s="90"/>
      <c r="ADN718" s="90"/>
      <c r="ADO718" s="90"/>
      <c r="ADP718" s="90"/>
      <c r="ADQ718" s="90"/>
      <c r="ADR718" s="90"/>
      <c r="ADS718" s="90"/>
      <c r="ADT718" s="90"/>
      <c r="ADU718" s="90"/>
      <c r="ADV718" s="90"/>
      <c r="ADW718" s="90"/>
      <c r="ADX718" s="90"/>
      <c r="ADY718" s="90"/>
      <c r="ADZ718" s="90"/>
      <c r="AEA718" s="90"/>
      <c r="AEB718" s="90"/>
      <c r="AEC718" s="90"/>
      <c r="AED718" s="90"/>
      <c r="AEE718" s="90"/>
      <c r="AEF718" s="90"/>
      <c r="AEG718" s="90"/>
      <c r="AEH718" s="90"/>
      <c r="AEI718" s="90"/>
      <c r="AEJ718" s="90"/>
      <c r="AEK718" s="90"/>
      <c r="AEL718" s="90"/>
      <c r="AEM718" s="90"/>
      <c r="AEN718" s="90"/>
      <c r="AEO718" s="90"/>
      <c r="AEP718" s="90"/>
      <c r="AEQ718" s="90"/>
      <c r="AER718" s="90"/>
      <c r="AES718" s="90"/>
      <c r="AET718" s="90"/>
      <c r="AEU718" s="90"/>
      <c r="AEV718" s="90"/>
      <c r="AEW718" s="90"/>
      <c r="AEX718" s="90"/>
      <c r="AEY718" s="90"/>
      <c r="AEZ718" s="90"/>
      <c r="AFA718" s="90"/>
      <c r="AFB718" s="90"/>
      <c r="AFC718" s="90"/>
      <c r="AFD718" s="90"/>
      <c r="AFE718" s="90"/>
      <c r="AFF718" s="90"/>
      <c r="AFG718" s="90"/>
      <c r="AFH718" s="90"/>
      <c r="AFI718" s="90"/>
      <c r="AFJ718" s="90"/>
      <c r="AFK718" s="90"/>
      <c r="AFL718" s="90"/>
      <c r="AFM718" s="90"/>
      <c r="AFN718" s="90"/>
      <c r="AFO718" s="90"/>
      <c r="AFP718" s="90"/>
      <c r="AFQ718" s="90"/>
      <c r="AFR718" s="90"/>
      <c r="AFS718" s="90"/>
      <c r="AFT718" s="90"/>
      <c r="AFU718" s="90"/>
      <c r="AFV718" s="90"/>
      <c r="AFW718" s="90"/>
      <c r="AFX718" s="90"/>
      <c r="AFY718" s="90"/>
      <c r="AFZ718" s="90"/>
      <c r="AGA718" s="90"/>
      <c r="AGB718" s="90"/>
      <c r="AGC718" s="90"/>
      <c r="AGD718" s="90"/>
      <c r="AGE718" s="90"/>
      <c r="AGF718" s="90"/>
      <c r="AGG718" s="90"/>
      <c r="AGH718" s="90"/>
      <c r="AGI718" s="90"/>
      <c r="AGJ718" s="90"/>
      <c r="AGK718" s="90"/>
      <c r="AGL718" s="90"/>
      <c r="AGM718" s="90"/>
      <c r="AGN718" s="90"/>
      <c r="AGO718" s="90"/>
      <c r="AGP718" s="90"/>
      <c r="AGQ718" s="90"/>
      <c r="AGR718" s="90"/>
      <c r="AGS718" s="90"/>
      <c r="AGT718" s="90"/>
      <c r="AGU718" s="90"/>
      <c r="AGV718" s="90"/>
      <c r="AGW718" s="90"/>
      <c r="AGX718" s="90"/>
      <c r="AGY718" s="90"/>
      <c r="AGZ718" s="90"/>
      <c r="AHA718" s="90"/>
      <c r="AHB718" s="90"/>
      <c r="AHC718" s="90"/>
      <c r="AHD718" s="90"/>
      <c r="AHE718" s="90"/>
      <c r="AHF718" s="90"/>
      <c r="AHG718" s="90"/>
      <c r="AHH718" s="90"/>
      <c r="AHI718" s="90"/>
      <c r="AHJ718" s="90"/>
      <c r="AHK718" s="90"/>
      <c r="AHL718" s="90"/>
      <c r="AHM718" s="90"/>
      <c r="AHN718" s="90"/>
      <c r="AHO718" s="90"/>
      <c r="AHP718" s="90"/>
      <c r="AHQ718" s="90"/>
      <c r="AHR718" s="90"/>
      <c r="AHS718" s="90"/>
      <c r="AHT718" s="90"/>
      <c r="AHU718" s="90"/>
      <c r="AHV718" s="90"/>
      <c r="AHW718" s="90"/>
      <c r="AHX718" s="90"/>
      <c r="AHY718" s="90"/>
      <c r="AHZ718" s="90"/>
      <c r="AIA718" s="90"/>
      <c r="AIB718" s="90"/>
      <c r="AIC718" s="90"/>
      <c r="AID718" s="90"/>
      <c r="AIE718" s="90"/>
      <c r="AIF718" s="90"/>
      <c r="AIG718" s="90"/>
      <c r="AIH718" s="90"/>
      <c r="AII718" s="90"/>
      <c r="AIJ718" s="90"/>
      <c r="AIK718" s="90"/>
      <c r="AIL718" s="90"/>
      <c r="AIM718" s="90"/>
      <c r="AIN718" s="90"/>
      <c r="AIO718" s="90"/>
      <c r="AIP718" s="90"/>
      <c r="AIQ718" s="90"/>
      <c r="AIR718" s="90"/>
      <c r="AIS718" s="90"/>
      <c r="AIT718" s="90"/>
      <c r="AIU718" s="90"/>
      <c r="AIV718" s="90"/>
      <c r="AIW718" s="90"/>
      <c r="AIX718" s="90"/>
      <c r="AIY718" s="90"/>
      <c r="AIZ718" s="90"/>
      <c r="AJA718" s="90"/>
      <c r="AJB718" s="90"/>
      <c r="AJC718" s="90"/>
      <c r="AJD718" s="90"/>
      <c r="AJE718" s="90"/>
      <c r="AJF718" s="90"/>
      <c r="AJG718" s="90"/>
      <c r="AJH718" s="90"/>
      <c r="AJI718" s="90"/>
      <c r="AJJ718" s="90"/>
      <c r="AJK718" s="90"/>
      <c r="AJL718" s="90"/>
      <c r="AJM718" s="90"/>
      <c r="AJN718" s="90"/>
      <c r="AJO718" s="90"/>
      <c r="AJP718" s="90"/>
      <c r="AJQ718" s="90"/>
      <c r="AJR718" s="90"/>
      <c r="AJS718" s="90"/>
      <c r="AJT718" s="90"/>
      <c r="AJU718" s="90"/>
      <c r="AJV718" s="90"/>
      <c r="AJW718" s="90"/>
      <c r="AJX718" s="90"/>
      <c r="AJY718" s="90"/>
      <c r="AJZ718" s="90"/>
      <c r="AKA718" s="90"/>
      <c r="AKB718" s="90"/>
      <c r="AKC718" s="90"/>
      <c r="AKD718" s="90"/>
      <c r="AKE718" s="90"/>
      <c r="AKF718" s="90"/>
      <c r="AKG718" s="90"/>
      <c r="AKH718" s="90"/>
      <c r="AKI718" s="90"/>
      <c r="AKJ718" s="90"/>
      <c r="AKK718" s="90"/>
      <c r="AKL718" s="90"/>
      <c r="AKM718" s="90"/>
      <c r="AKN718" s="90"/>
      <c r="AKO718" s="90"/>
      <c r="AKP718" s="90"/>
      <c r="AKQ718" s="90"/>
      <c r="AKR718" s="90"/>
      <c r="AKS718" s="90"/>
      <c r="AKT718" s="90"/>
      <c r="AKU718" s="90"/>
      <c r="AKV718" s="90"/>
      <c r="AKW718" s="90"/>
      <c r="AKX718" s="90"/>
      <c r="AKY718" s="90"/>
      <c r="AKZ718" s="90"/>
      <c r="ALA718" s="90"/>
      <c r="ALB718" s="90"/>
      <c r="ALC718" s="90"/>
      <c r="ALD718" s="90"/>
      <c r="ALE718" s="90"/>
      <c r="ALF718" s="90"/>
      <c r="ALG718" s="90"/>
      <c r="ALH718" s="90"/>
      <c r="ALI718" s="90"/>
      <c r="ALJ718" s="90"/>
      <c r="ALK718" s="90"/>
      <c r="ALL718" s="90"/>
      <c r="ALM718" s="90"/>
      <c r="ALN718" s="90"/>
      <c r="ALO718" s="90"/>
      <c r="ALP718" s="90"/>
      <c r="ALQ718" s="90"/>
      <c r="ALR718" s="90"/>
      <c r="ALS718" s="90"/>
      <c r="ALT718" s="90"/>
      <c r="ALU718" s="90"/>
      <c r="ALV718" s="90"/>
      <c r="ALW718" s="90"/>
      <c r="ALX718" s="90"/>
      <c r="ALY718" s="90"/>
      <c r="ALZ718" s="90"/>
      <c r="AMA718" s="90"/>
      <c r="AMB718" s="90"/>
      <c r="AMC718" s="90"/>
      <c r="AMD718" s="90"/>
      <c r="AME718" s="90"/>
      <c r="AMF718" s="90"/>
      <c r="AMG718" s="90"/>
      <c r="AMH718" s="90"/>
    </row>
    <row r="719" spans="1:1022" ht="74.099999999999994" customHeight="1" x14ac:dyDescent="0.3">
      <c r="A719" s="536"/>
      <c r="B719" s="530"/>
      <c r="C719" s="367"/>
      <c r="D719" s="530"/>
      <c r="E719" s="530"/>
      <c r="F719" s="427"/>
      <c r="G719" s="530"/>
      <c r="H719" s="537"/>
      <c r="I719" s="538"/>
      <c r="J719" s="210" t="s">
        <v>735</v>
      </c>
      <c r="K719" s="212"/>
      <c r="L719" s="538"/>
      <c r="M719" s="538"/>
      <c r="N719" s="540"/>
      <c r="O719" s="369"/>
      <c r="P719" s="391"/>
      <c r="Q719" s="385"/>
      <c r="R719" s="393"/>
      <c r="S719" s="394"/>
      <c r="T719" s="385"/>
      <c r="U719" s="386"/>
      <c r="V719" s="210" t="s">
        <v>112</v>
      </c>
      <c r="W719" s="116"/>
      <c r="X719" s="117"/>
      <c r="Y719" s="118"/>
      <c r="Z719" s="116"/>
      <c r="AA719" s="120" t="str">
        <f t="shared" si="943"/>
        <v/>
      </c>
      <c r="AB719" s="121"/>
      <c r="AC719" s="121"/>
      <c r="AD719" s="122" t="str">
        <f t="shared" si="941"/>
        <v/>
      </c>
      <c r="AE719" s="121"/>
      <c r="AF719" s="121"/>
      <c r="AG719" s="121"/>
      <c r="AH719" s="123" t="str">
        <f>IFERROR(IF(AND(AA718="Probabilidad",AA719="Probabilidad"),(AI718-(+AI718*AD719)),IF(AND(AA719="Probabilidad",AA718="Impacto"),(AI718-(+AI718*AD719)),IF(AA719="Impacto",AI718,""))),"")</f>
        <v/>
      </c>
      <c r="AI719" s="122" t="str">
        <f t="shared" si="942"/>
        <v/>
      </c>
      <c r="AJ719" s="387"/>
      <c r="AK719" s="539"/>
      <c r="AL719" s="211" t="str">
        <f t="shared" ref="AL719:AL782" si="989">IFERROR(IF(AND(AA718="Impacto",AA719="Impacto"),(AL718-(+AL718*AD719)),IF(AND(AA719="Impacto",AA718="Probabilidad"),(AL718-(+AL718*AD719)),IF(AA719="Probabilidad",AL718,""))),"")</f>
        <v/>
      </c>
      <c r="AM719" s="389"/>
      <c r="AN719" s="388"/>
      <c r="AO719" s="384"/>
      <c r="AP719" s="367"/>
      <c r="AQ719" s="120" t="s">
        <v>118</v>
      </c>
      <c r="AR719" s="119"/>
      <c r="AS719" s="119"/>
      <c r="AT719" s="126"/>
      <c r="AU719" s="127"/>
      <c r="AV719" s="371"/>
      <c r="AW719" s="142" t="s">
        <v>112</v>
      </c>
      <c r="AX719" s="128"/>
      <c r="AY719" s="129"/>
      <c r="AZ719" s="130"/>
      <c r="BA719" s="143" t="s">
        <v>118</v>
      </c>
      <c r="BB719" s="128"/>
      <c r="BC719" s="128"/>
      <c r="BD719" s="128"/>
      <c r="BE719" s="373"/>
      <c r="BF719" s="374"/>
      <c r="BG719" s="374"/>
      <c r="BH719" s="131"/>
    </row>
    <row r="720" spans="1:1022" ht="45" customHeight="1" x14ac:dyDescent="0.3">
      <c r="A720" s="536"/>
      <c r="B720" s="530"/>
      <c r="C720" s="367"/>
      <c r="D720" s="530"/>
      <c r="E720" s="530"/>
      <c r="F720" s="427"/>
      <c r="G720" s="530"/>
      <c r="H720" s="537"/>
      <c r="I720" s="538"/>
      <c r="J720" s="210" t="s">
        <v>741</v>
      </c>
      <c r="K720" s="212"/>
      <c r="L720" s="538"/>
      <c r="M720" s="538"/>
      <c r="N720" s="540"/>
      <c r="O720" s="369"/>
      <c r="P720" s="391"/>
      <c r="Q720" s="385"/>
      <c r="R720" s="393"/>
      <c r="S720" s="394"/>
      <c r="T720" s="385"/>
      <c r="U720" s="386"/>
      <c r="V720" s="210" t="s">
        <v>124</v>
      </c>
      <c r="W720" s="116"/>
      <c r="X720" s="117"/>
      <c r="Y720" s="118"/>
      <c r="Z720" s="116"/>
      <c r="AA720" s="120" t="str">
        <f t="shared" si="943"/>
        <v/>
      </c>
      <c r="AB720" s="121"/>
      <c r="AC720" s="121"/>
      <c r="AD720" s="122" t="str">
        <f t="shared" si="941"/>
        <v/>
      </c>
      <c r="AE720" s="121"/>
      <c r="AF720" s="121"/>
      <c r="AG720" s="121"/>
      <c r="AH720" s="123" t="str">
        <f t="shared" ref="AH720:AH724" si="990">IFERROR(IF(AND(AA719="Probabilidad",AA720="Probabilidad"),(AI719-(+AI719*AD720)),IF(AND(AA720="Probabilidad",AA719="Impacto"),(AI719-(+AI719*AD720)),IF(AA720="Impacto",AI719,""))),"")</f>
        <v/>
      </c>
      <c r="AI720" s="122" t="str">
        <f t="shared" si="942"/>
        <v/>
      </c>
      <c r="AJ720" s="387"/>
      <c r="AK720" s="539"/>
      <c r="AL720" s="211" t="str">
        <f t="shared" si="989"/>
        <v/>
      </c>
      <c r="AM720" s="389"/>
      <c r="AN720" s="388"/>
      <c r="AO720" s="384"/>
      <c r="AP720" s="367"/>
      <c r="AQ720" s="120" t="s">
        <v>128</v>
      </c>
      <c r="AR720" s="119"/>
      <c r="AS720" s="119"/>
      <c r="AT720" s="126"/>
      <c r="AU720" s="127"/>
      <c r="AV720" s="371"/>
      <c r="AW720" s="142" t="s">
        <v>124</v>
      </c>
      <c r="AX720" s="128"/>
      <c r="AY720" s="129"/>
      <c r="AZ720" s="130"/>
      <c r="BA720" s="143" t="s">
        <v>128</v>
      </c>
      <c r="BB720" s="128"/>
      <c r="BC720" s="128"/>
      <c r="BD720" s="128"/>
      <c r="BE720" s="373"/>
      <c r="BF720" s="374"/>
      <c r="BG720" s="374"/>
      <c r="BH720" s="131"/>
    </row>
    <row r="721" spans="1:1022" ht="30" customHeight="1" x14ac:dyDescent="0.3">
      <c r="A721" s="536"/>
      <c r="B721" s="530"/>
      <c r="C721" s="367"/>
      <c r="D721" s="530"/>
      <c r="E721" s="530"/>
      <c r="F721" s="427"/>
      <c r="G721" s="530"/>
      <c r="H721" s="537"/>
      <c r="I721" s="538"/>
      <c r="J721" s="210" t="s">
        <v>749</v>
      </c>
      <c r="K721" s="212"/>
      <c r="L721" s="538"/>
      <c r="M721" s="538"/>
      <c r="N721" s="540"/>
      <c r="O721" s="369"/>
      <c r="P721" s="391"/>
      <c r="Q721" s="385"/>
      <c r="R721" s="393"/>
      <c r="S721" s="394"/>
      <c r="T721" s="385"/>
      <c r="U721" s="386"/>
      <c r="V721" s="210" t="s">
        <v>131</v>
      </c>
      <c r="W721" s="116"/>
      <c r="X721" s="117"/>
      <c r="Y721" s="118"/>
      <c r="Z721" s="116"/>
      <c r="AA721" s="120" t="str">
        <f t="shared" si="943"/>
        <v/>
      </c>
      <c r="AB721" s="121"/>
      <c r="AC721" s="121"/>
      <c r="AD721" s="122" t="str">
        <f t="shared" si="941"/>
        <v/>
      </c>
      <c r="AE721" s="121"/>
      <c r="AF721" s="121"/>
      <c r="AG721" s="121"/>
      <c r="AH721" s="123" t="str">
        <f t="shared" si="990"/>
        <v/>
      </c>
      <c r="AI721" s="122" t="str">
        <f t="shared" si="942"/>
        <v/>
      </c>
      <c r="AJ721" s="387"/>
      <c r="AK721" s="539"/>
      <c r="AL721" s="211" t="str">
        <f t="shared" si="989"/>
        <v/>
      </c>
      <c r="AM721" s="389"/>
      <c r="AN721" s="388"/>
      <c r="AO721" s="384"/>
      <c r="AP721" s="367"/>
      <c r="AQ721" s="120" t="s">
        <v>136</v>
      </c>
      <c r="AR721" s="119"/>
      <c r="AS721" s="119"/>
      <c r="AT721" s="126"/>
      <c r="AU721" s="127"/>
      <c r="AV721" s="371"/>
      <c r="AW721" s="142" t="s">
        <v>131</v>
      </c>
      <c r="AX721" s="128"/>
      <c r="AY721" s="129"/>
      <c r="AZ721" s="130"/>
      <c r="BA721" s="143" t="s">
        <v>136</v>
      </c>
      <c r="BB721" s="128"/>
      <c r="BC721" s="128"/>
      <c r="BD721" s="128"/>
      <c r="BE721" s="373"/>
      <c r="BF721" s="374"/>
      <c r="BG721" s="374"/>
      <c r="BH721" s="131"/>
    </row>
    <row r="722" spans="1:1022" ht="18.95" customHeight="1" x14ac:dyDescent="0.3">
      <c r="A722" s="536"/>
      <c r="B722" s="530"/>
      <c r="C722" s="367"/>
      <c r="D722" s="530"/>
      <c r="E722" s="530"/>
      <c r="F722" s="427"/>
      <c r="G722" s="530"/>
      <c r="H722" s="537"/>
      <c r="I722" s="538"/>
      <c r="J722" s="210" t="s">
        <v>756</v>
      </c>
      <c r="K722" s="212"/>
      <c r="L722" s="538"/>
      <c r="M722" s="538"/>
      <c r="N722" s="540"/>
      <c r="O722" s="369"/>
      <c r="P722" s="391"/>
      <c r="Q722" s="385"/>
      <c r="R722" s="393"/>
      <c r="S722" s="394"/>
      <c r="T722" s="385"/>
      <c r="U722" s="386"/>
      <c r="V722" s="210" t="s">
        <v>139</v>
      </c>
      <c r="W722" s="116"/>
      <c r="X722" s="117"/>
      <c r="Y722" s="118"/>
      <c r="Z722" s="116"/>
      <c r="AA722" s="120" t="str">
        <f t="shared" si="943"/>
        <v/>
      </c>
      <c r="AB722" s="121"/>
      <c r="AC722" s="121"/>
      <c r="AD722" s="122" t="str">
        <f t="shared" si="941"/>
        <v/>
      </c>
      <c r="AE722" s="121"/>
      <c r="AF722" s="121"/>
      <c r="AG722" s="121"/>
      <c r="AH722" s="123" t="str">
        <f t="shared" si="990"/>
        <v/>
      </c>
      <c r="AI722" s="122" t="str">
        <f t="shared" si="942"/>
        <v/>
      </c>
      <c r="AJ722" s="387"/>
      <c r="AK722" s="539"/>
      <c r="AL722" s="211" t="str">
        <f t="shared" si="989"/>
        <v/>
      </c>
      <c r="AM722" s="389"/>
      <c r="AN722" s="388"/>
      <c r="AO722" s="384"/>
      <c r="AP722" s="367"/>
      <c r="AQ722" s="120" t="s">
        <v>145</v>
      </c>
      <c r="AR722" s="119"/>
      <c r="AS722" s="119"/>
      <c r="AT722" s="126"/>
      <c r="AU722" s="127"/>
      <c r="AV722" s="371"/>
      <c r="AW722" s="142" t="s">
        <v>139</v>
      </c>
      <c r="AX722" s="128"/>
      <c r="AY722" s="129"/>
      <c r="AZ722" s="130"/>
      <c r="BA722" s="143" t="s">
        <v>145</v>
      </c>
      <c r="BB722" s="128"/>
      <c r="BC722" s="128"/>
      <c r="BD722" s="128"/>
      <c r="BE722" s="373"/>
      <c r="BF722" s="374"/>
      <c r="BG722" s="374"/>
      <c r="BH722" s="131"/>
    </row>
    <row r="723" spans="1:1022" ht="18.95" customHeight="1" x14ac:dyDescent="0.3">
      <c r="A723" s="536"/>
      <c r="B723" s="530"/>
      <c r="C723" s="367"/>
      <c r="D723" s="530"/>
      <c r="E723" s="530"/>
      <c r="F723" s="427"/>
      <c r="G723" s="530"/>
      <c r="H723" s="537"/>
      <c r="I723" s="538"/>
      <c r="J723" s="210" t="s">
        <v>757</v>
      </c>
      <c r="K723" s="212"/>
      <c r="L723" s="538"/>
      <c r="M723" s="538"/>
      <c r="N723" s="540"/>
      <c r="O723" s="369"/>
      <c r="P723" s="391"/>
      <c r="Q723" s="385"/>
      <c r="R723" s="393"/>
      <c r="S723" s="394"/>
      <c r="T723" s="385"/>
      <c r="U723" s="386"/>
      <c r="V723" s="210" t="s">
        <v>150</v>
      </c>
      <c r="W723" s="116"/>
      <c r="X723" s="117"/>
      <c r="Y723" s="118"/>
      <c r="Z723" s="116"/>
      <c r="AA723" s="120" t="str">
        <f t="shared" si="943"/>
        <v/>
      </c>
      <c r="AB723" s="121"/>
      <c r="AC723" s="121"/>
      <c r="AD723" s="122" t="str">
        <f t="shared" si="941"/>
        <v/>
      </c>
      <c r="AE723" s="121"/>
      <c r="AF723" s="121"/>
      <c r="AG723" s="121"/>
      <c r="AH723" s="123" t="str">
        <f t="shared" si="990"/>
        <v/>
      </c>
      <c r="AI723" s="122" t="str">
        <f t="shared" si="942"/>
        <v/>
      </c>
      <c r="AJ723" s="387"/>
      <c r="AK723" s="539"/>
      <c r="AL723" s="211" t="str">
        <f t="shared" si="989"/>
        <v/>
      </c>
      <c r="AM723" s="389"/>
      <c r="AN723" s="388"/>
      <c r="AO723" s="384"/>
      <c r="AP723" s="367"/>
      <c r="AQ723" s="120" t="s">
        <v>155</v>
      </c>
      <c r="AR723" s="119"/>
      <c r="AS723" s="119"/>
      <c r="AT723" s="126"/>
      <c r="AU723" s="127"/>
      <c r="AV723" s="371"/>
      <c r="AW723" s="142" t="s">
        <v>150</v>
      </c>
      <c r="AX723" s="128"/>
      <c r="AY723" s="129"/>
      <c r="AZ723" s="130"/>
      <c r="BA723" s="143" t="s">
        <v>155</v>
      </c>
      <c r="BB723" s="128"/>
      <c r="BC723" s="128"/>
      <c r="BD723" s="128"/>
      <c r="BE723" s="373"/>
      <c r="BF723" s="374"/>
      <c r="BG723" s="374"/>
      <c r="BH723" s="131"/>
    </row>
    <row r="724" spans="1:1022" ht="23.1" customHeight="1" x14ac:dyDescent="0.3">
      <c r="A724" s="536"/>
      <c r="B724" s="530"/>
      <c r="C724" s="367"/>
      <c r="D724" s="530"/>
      <c r="E724" s="530"/>
      <c r="F724" s="427"/>
      <c r="G724" s="530"/>
      <c r="H724" s="537"/>
      <c r="I724" s="538"/>
      <c r="J724" s="210" t="s">
        <v>758</v>
      </c>
      <c r="K724" s="212"/>
      <c r="L724" s="538"/>
      <c r="M724" s="538"/>
      <c r="N724" s="540"/>
      <c r="O724" s="369"/>
      <c r="P724" s="392"/>
      <c r="Q724" s="385"/>
      <c r="R724" s="393"/>
      <c r="S724" s="394"/>
      <c r="T724" s="385"/>
      <c r="U724" s="386"/>
      <c r="V724" s="210" t="s">
        <v>161</v>
      </c>
      <c r="W724" s="116"/>
      <c r="X724" s="117"/>
      <c r="Y724" s="118"/>
      <c r="Z724" s="116"/>
      <c r="AA724" s="120" t="str">
        <f t="shared" si="943"/>
        <v/>
      </c>
      <c r="AB724" s="121"/>
      <c r="AC724" s="121"/>
      <c r="AD724" s="122" t="str">
        <f t="shared" si="941"/>
        <v/>
      </c>
      <c r="AE724" s="121"/>
      <c r="AF724" s="121"/>
      <c r="AG724" s="121"/>
      <c r="AH724" s="123" t="str">
        <f t="shared" si="990"/>
        <v/>
      </c>
      <c r="AI724" s="122" t="str">
        <f t="shared" si="942"/>
        <v/>
      </c>
      <c r="AJ724" s="387"/>
      <c r="AK724" s="539"/>
      <c r="AL724" s="211" t="str">
        <f t="shared" si="989"/>
        <v/>
      </c>
      <c r="AM724" s="389"/>
      <c r="AN724" s="388"/>
      <c r="AO724" s="384"/>
      <c r="AP724" s="367"/>
      <c r="AQ724" s="120" t="s">
        <v>162</v>
      </c>
      <c r="AR724" s="119"/>
      <c r="AS724" s="119"/>
      <c r="AT724" s="126"/>
      <c r="AU724" s="127"/>
      <c r="AV724" s="372"/>
      <c r="AW724" s="142" t="s">
        <v>161</v>
      </c>
      <c r="AX724" s="128"/>
      <c r="AY724" s="129"/>
      <c r="AZ724" s="130"/>
      <c r="BA724" s="143" t="s">
        <v>162</v>
      </c>
      <c r="BB724" s="128"/>
      <c r="BC724" s="128"/>
      <c r="BD724" s="128"/>
      <c r="BE724" s="373"/>
      <c r="BF724" s="374"/>
      <c r="BG724" s="374"/>
      <c r="BH724" s="131"/>
    </row>
    <row r="725" spans="1:1022" s="144" customFormat="1" ht="69.95" customHeight="1" x14ac:dyDescent="0.25">
      <c r="A725" s="536"/>
      <c r="B725" s="530"/>
      <c r="C725" s="367"/>
      <c r="D725" s="530"/>
      <c r="E725" s="530"/>
      <c r="F725" s="427"/>
      <c r="G725" s="530"/>
      <c r="H725" s="537" t="str">
        <f>IF(B725="Seguridad_Información","Posibilidad de "&amp;C725&amp;"con "&amp;M725&amp;" "&amp;"por"&amp;" "&amp;I725&amp;" "&amp;"debido a"&amp;" "&amp;L725,"Posibilidad de"&amp;" "&amp;M725&amp;" "&amp;"por"&amp;" "&amp;I725&amp;" debido a"&amp;" "&amp;L725)</f>
        <v xml:space="preserve">Posibilidad de  por  debido a </v>
      </c>
      <c r="I725" s="538"/>
      <c r="J725" s="210" t="s">
        <v>717</v>
      </c>
      <c r="K725" s="212"/>
      <c r="L725" s="538"/>
      <c r="M725" s="538"/>
      <c r="N725" s="540"/>
      <c r="O725" s="369"/>
      <c r="P725" s="390" t="str">
        <f>IF(OR($O725=[3]Tabla_Probabilidad!$D$30,$O725=[3]Tabla_Probabilidad!$D$32,$O725=[3]Tabla_Probabilidad!$J$32),"Muy Baja",IF(OR($O725=[3]Tabla_Probabilidad!$E$30,$O725=[3]Tabla_Probabilidad!$E$32,$O725=[3]Tabla_Probabilidad!$K$32),"Baja",IF(OR($O725=[3]Tabla_Probabilidad!$F$30,$O725=[3]Tabla_Probabilidad!$F$32,$O725=[3]Tabla_Probabilidad!$L$32),"Media",IF(OR($O725=[3]Tabla_Probabilidad!$G$30,$O725=[3]Tabla_Probabilidad!$G$32,$O725=[3]Tabla_Probabilidad!$M$32),"Alta",IF(OR($O725=[3]Tabla_Probabilidad!$H$30,$O725=[3]Tabla_Probabilidad!$H$32,$O725=[3]Tabla_Probabilidad!$N$32),"Muy Alta","")))))</f>
        <v/>
      </c>
      <c r="Q725" s="385" t="str">
        <f t="shared" ref="Q725" si="991">IF(P725="","",IF(P725="Muy Baja",0.2,IF(P725="Baja",0.4,IF(P725="Media",0.6,IF(P725="Alta",0.8,IF(P725="Muy Alta",1,))))))</f>
        <v/>
      </c>
      <c r="R725" s="393"/>
      <c r="S725" s="394" t="str">
        <f>IF(OR($R725=[3]Tabla_Impacto!$D$24,$R725=[3]Tabla_Impacto!$D$27,$R725=[3]Tabla_Impacto!$J$24,$R725=[3]Tabla_Impacto!$P$26,$R725=[3]Tabla_Impacto!$V$26,$R725=[3]Tabla_Impacto!$AB$26),"Leve",IF(OR($R725=[3]Tabla_Impacto!$E$24,$R725=[3]Tabla_Impacto!$E$27,$R725=[3]Tabla_Impacto!$K$24,$R725=[3]Tabla_Impacto!$Q$26,$R725=[3]Tabla_Impacto!$W$26,$R725=[3]Tabla_Impacto!$AC$26),"Menor",IF(OR($R725=[3]Tabla_Impacto!$F$24,$R725=[3]Tabla_Impacto!$F$27,$R725=[3]Tabla_Impacto!$L$24,$R725=[3]Tabla_Impacto!$R$26,$R725=[3]Tabla_Impacto!$X$26,$R725=[3]Tabla_Impacto!$AD$26),"Moderado",IF(OR($R725=[3]Tabla_Impacto!$G$24,$R725=[3]Tabla_Impacto!$G$27,$R725=[3]Tabla_Impacto!$M$24,$R725=[3]Tabla_Impacto!$S$26,$R725=[3]Tabla_Impacto!$Y$26,$R725=[3]Tabla_Impacto!$AE$26),"Mayor",IF(OR($R725=[3]Tabla_Impacto!$H$24,$R725=[3]Tabla_Impacto!$H$27,$R725=[3]Tabla_Impacto!$N$24,$R725=[3]Tabla_Impacto!$T$26,$R725=[3]Tabla_Impacto!$Z$26,$R725=[3]Tabla_Impacto!$AF$26),"Catastrófico","")))))</f>
        <v/>
      </c>
      <c r="T725" s="385" t="str">
        <f t="shared" ref="T725" si="992">IF(S725="","",IF(S725="Leve",0.2,IF(S725="Menor",0.4,IF(S725="Moderado",0.6,IF(S725="Mayor",0.8,IF(S725="Catastrófico",1,))))))</f>
        <v/>
      </c>
      <c r="U725" s="403" t="str">
        <f t="shared" ref="U725" si="993">IF(OR(AND(P725="Muy Baja",S725="Leve"),AND(P725="Muy Baja",S725="Menor"),AND(P725="Baja",S725="Leve")),"Bajo",IF(OR(AND(P725="Muy baja",S725="Moderado"),AND(P725="Baja",S725="Menor"),AND(P725="Baja",S725="Moderado"),AND(P725="Media",S725="Leve"),AND(P725="Media",S725="Menor"),AND(P725="Media",S725="Moderado"),AND(P725="Alta",S725="Leve"),AND(P725="Alta",S725="Menor")),"Moderado",IF(OR(AND(P725="Muy Baja",S725="Mayor"),AND(P725="Baja",S725="Mayor"),AND(P725="Media",S725="Mayor"),AND(P725="Alta",S725="Moderado"),AND(P725="Alta",S725="Mayor"),AND(P725="Muy Alta",S725="Leve"),AND(P725="Muy Alta",S725="Menor"),AND(P725="Muy Alta",S725="Moderado"),AND(P725="Muy Alta",S725="Mayor")),"Alto",IF(OR(AND(P725="Muy Baja",S725="Catastrófico"),AND(P725="Baja",S725="Catastrófico"),AND(P725="Media",S725="Catastrófico"),AND(P725="Alta",S725="Catastrófico"),AND(P725="Muy Alta",S725="Catastrófico")),"Extremo",""))))</f>
        <v/>
      </c>
      <c r="V725" s="210" t="s">
        <v>91</v>
      </c>
      <c r="W725" s="116"/>
      <c r="X725" s="117"/>
      <c r="Y725" s="118"/>
      <c r="Z725" s="116"/>
      <c r="AA725" s="120" t="str">
        <f t="shared" si="943"/>
        <v/>
      </c>
      <c r="AB725" s="121"/>
      <c r="AC725" s="121"/>
      <c r="AD725" s="122" t="str">
        <f t="shared" si="941"/>
        <v/>
      </c>
      <c r="AE725" s="121"/>
      <c r="AF725" s="121"/>
      <c r="AG725" s="121"/>
      <c r="AH725" s="123" t="str">
        <f>IFERROR(IF(AA725="Probabilidad",(Q725-(+Q725*AD725)),IF(AA725="Impacto",Q725,"")),"")</f>
        <v/>
      </c>
      <c r="AI725" s="122" t="str">
        <f t="shared" si="942"/>
        <v/>
      </c>
      <c r="AJ725" s="387" t="str">
        <f t="shared" ref="AJ725" si="994">IFERROR(IF(AK725="","",IF(AK725&lt;=0.2,"Muy Baja",IF(AK725&lt;=0.4,"Baja",IF(AK725&lt;=0.6,"Media",IF(AK725&lt;=0.8,"Alta","Muy Alta"))))),"")</f>
        <v/>
      </c>
      <c r="AK725" s="539" t="str">
        <f t="shared" ref="AK725" si="995">IFERROR(LOOKUP(MAX(AI725:AI731)+1,(AI725:AI731)),"")</f>
        <v/>
      </c>
      <c r="AL725" s="211" t="str">
        <f>IFERROR(IF(AA725="Impacto",(T725-(+T725*AD725)),IF(AA725="Probabilidad",T725,"")),"")</f>
        <v/>
      </c>
      <c r="AM725" s="389" t="str">
        <f t="shared" ref="AM725" si="996">IFERROR(IF(AN725="","",IF(AN725&lt;=0.2,"Leve",IF(AN725&lt;=0.4,"Menor",IF(AN725&lt;=0.6,"Moderado",IF(AN725&lt;=0.8,"Mayor","Catastrófico"))))),"")</f>
        <v/>
      </c>
      <c r="AN725" s="388" t="str">
        <f t="shared" ref="AN725" si="997">IFERROR(LOOKUP(MAX(AL725:AL731)+1,(AL725:AL731)),"")</f>
        <v/>
      </c>
      <c r="AO725" s="384" t="str">
        <f t="shared" ref="AO725" si="998">IFERROR(IF(OR(AND(AJ725="Muy Baja",AM725="Leve"),AND(AJ725="Muy Baja",AM725="Menor"),AND(AJ725="Baja",AM725="Leve")),"Bajo",IF(OR(AND(AJ725="Muy baja",AM725="Moderado"),AND(AJ725="Baja",AM725="Menor"),AND(AJ725="Baja",AM725="Moderado"),AND(AJ725="Media",AM725="Leve"),AND(AJ725="Media",AM725="Menor"),AND(AJ725="Media",AM725="Moderado"),AND(AJ725="Alta",AM725="Leve"),AND(AJ725="Alta",AM725="Menor")),"Moderado",IF(OR(AND(AJ725="Muy Baja",AM725="Mayor"),AND(AJ725="Baja",AM725="Mayor"),AND(AJ725="Media",AM725="Mayor"),AND(AJ725="Alta",AM725="Moderado"),AND(AJ725="Alta",AM725="Mayor"),AND(AJ725="Muy Alta",AM725="Leve"),AND(AJ725="Muy Alta",AM725="Menor"),AND(AJ725="Muy Alta",AM725="Moderado"),AND(AJ725="Muy Alta",AM725="Mayor")),"Alto",IF(OR(AND(AJ725="Muy Baja",AM725="Catastrófico"),AND(AJ725="Baja",AM725="Catastrófico"),AND(AJ725="Media",AM725="Catastrófico"),AND(AJ725="Alta",AM725="Catastrófico"),AND(AJ725="Muy Alta",AM725="Catastrófico")),"Extremo","")))),"")</f>
        <v/>
      </c>
      <c r="AP725" s="367"/>
      <c r="AQ725" s="120" t="s">
        <v>105</v>
      </c>
      <c r="AR725" s="119"/>
      <c r="AS725" s="119"/>
      <c r="AT725" s="126"/>
      <c r="AU725" s="127"/>
      <c r="AV725" s="370"/>
      <c r="AW725" s="142" t="s">
        <v>91</v>
      </c>
      <c r="AX725" s="128"/>
      <c r="AY725" s="129"/>
      <c r="AZ725" s="130"/>
      <c r="BA725" s="143" t="s">
        <v>105</v>
      </c>
      <c r="BB725" s="128"/>
      <c r="BC725" s="128"/>
      <c r="BD725" s="128"/>
      <c r="BE725" s="373"/>
      <c r="BF725" s="374"/>
      <c r="BG725" s="374"/>
      <c r="BH725" s="131"/>
      <c r="BI725" s="90"/>
      <c r="BJ725" s="90"/>
      <c r="BK725" s="90"/>
      <c r="BL725" s="90"/>
      <c r="BM725" s="90"/>
      <c r="BN725" s="90"/>
      <c r="BO725" s="90"/>
      <c r="BP725" s="90"/>
      <c r="BQ725" s="90"/>
      <c r="BR725" s="90"/>
      <c r="BS725" s="90"/>
      <c r="BT725" s="90"/>
      <c r="BU725" s="90"/>
      <c r="BV725" s="90"/>
      <c r="BW725" s="90"/>
      <c r="BX725" s="90"/>
      <c r="BY725" s="90"/>
      <c r="BZ725" s="90"/>
      <c r="CA725" s="90"/>
      <c r="CB725" s="90"/>
      <c r="CC725" s="90"/>
      <c r="CD725" s="90"/>
      <c r="CE725" s="90"/>
      <c r="CF725" s="90"/>
      <c r="CG725" s="90"/>
      <c r="CH725" s="90"/>
      <c r="CI725" s="90"/>
      <c r="CJ725" s="90"/>
      <c r="CK725" s="90"/>
      <c r="CL725" s="90"/>
      <c r="CM725" s="90"/>
      <c r="CN725" s="90"/>
      <c r="CO725" s="90"/>
      <c r="CP725" s="90"/>
      <c r="CQ725" s="90"/>
      <c r="CR725" s="90"/>
      <c r="CS725" s="90"/>
      <c r="CT725" s="90"/>
      <c r="CU725" s="90"/>
      <c r="CV725" s="90"/>
      <c r="CW725" s="90"/>
      <c r="CX725" s="90"/>
      <c r="CY725" s="90"/>
      <c r="CZ725" s="90"/>
      <c r="DA725" s="90"/>
      <c r="DB725" s="90"/>
      <c r="DC725" s="90"/>
      <c r="DD725" s="90"/>
      <c r="DE725" s="90"/>
      <c r="DF725" s="90"/>
      <c r="DG725" s="90"/>
      <c r="DH725" s="90"/>
      <c r="DI725" s="90"/>
      <c r="DJ725" s="90"/>
      <c r="DK725" s="90"/>
      <c r="DL725" s="90"/>
      <c r="DM725" s="90"/>
      <c r="DN725" s="90"/>
      <c r="DO725" s="90"/>
      <c r="DP725" s="90"/>
      <c r="DQ725" s="90"/>
      <c r="DR725" s="90"/>
      <c r="DS725" s="90"/>
      <c r="DT725" s="90"/>
      <c r="DU725" s="90"/>
      <c r="DV725" s="90"/>
      <c r="DW725" s="90"/>
      <c r="DX725" s="90"/>
      <c r="DY725" s="90"/>
      <c r="DZ725" s="90"/>
      <c r="EA725" s="90"/>
      <c r="EB725" s="90"/>
      <c r="EC725" s="90"/>
      <c r="ED725" s="90"/>
      <c r="EE725" s="90"/>
      <c r="EF725" s="90"/>
      <c r="EG725" s="90"/>
      <c r="EH725" s="90"/>
      <c r="EI725" s="90"/>
      <c r="EJ725" s="90"/>
      <c r="EK725" s="90"/>
      <c r="EL725" s="90"/>
      <c r="EM725" s="90"/>
      <c r="EN725" s="90"/>
      <c r="EO725" s="90"/>
      <c r="EP725" s="90"/>
      <c r="EQ725" s="90"/>
      <c r="ER725" s="90"/>
      <c r="ES725" s="90"/>
      <c r="ET725" s="90"/>
      <c r="EU725" s="90"/>
      <c r="EV725" s="90"/>
      <c r="EW725" s="90"/>
      <c r="EX725" s="90"/>
      <c r="EY725" s="90"/>
      <c r="EZ725" s="90"/>
      <c r="FA725" s="90"/>
      <c r="FB725" s="90"/>
      <c r="FC725" s="90"/>
      <c r="FD725" s="90"/>
      <c r="FE725" s="90"/>
      <c r="FF725" s="90"/>
      <c r="FG725" s="90"/>
      <c r="FH725" s="90"/>
      <c r="FI725" s="90"/>
      <c r="FJ725" s="90"/>
      <c r="FK725" s="90"/>
      <c r="FL725" s="90"/>
      <c r="FM725" s="90"/>
      <c r="FN725" s="90"/>
      <c r="FO725" s="90"/>
      <c r="FP725" s="90"/>
      <c r="FQ725" s="90"/>
      <c r="FR725" s="90"/>
      <c r="FS725" s="90"/>
      <c r="FT725" s="90"/>
      <c r="FU725" s="90"/>
      <c r="FV725" s="90"/>
      <c r="FW725" s="90"/>
      <c r="FX725" s="90"/>
      <c r="FY725" s="90"/>
      <c r="FZ725" s="90"/>
      <c r="GA725" s="90"/>
      <c r="GB725" s="90"/>
      <c r="GC725" s="90"/>
      <c r="GD725" s="90"/>
      <c r="GE725" s="90"/>
      <c r="GF725" s="90"/>
      <c r="GG725" s="90"/>
      <c r="GH725" s="90"/>
      <c r="GI725" s="90"/>
      <c r="GJ725" s="90"/>
      <c r="GK725" s="90"/>
      <c r="GL725" s="90"/>
      <c r="GM725" s="90"/>
      <c r="GN725" s="90"/>
      <c r="GO725" s="90"/>
      <c r="GP725" s="90"/>
      <c r="GQ725" s="90"/>
      <c r="GR725" s="90"/>
      <c r="GS725" s="90"/>
      <c r="GT725" s="90"/>
      <c r="GU725" s="90"/>
      <c r="GV725" s="90"/>
      <c r="GW725" s="90"/>
      <c r="GX725" s="90"/>
      <c r="GY725" s="90"/>
      <c r="GZ725" s="90"/>
      <c r="HA725" s="90"/>
      <c r="HB725" s="90"/>
      <c r="HC725" s="90"/>
      <c r="HD725" s="90"/>
      <c r="HE725" s="90"/>
      <c r="HF725" s="90"/>
      <c r="HG725" s="90"/>
      <c r="HH725" s="90"/>
      <c r="HI725" s="90"/>
      <c r="HJ725" s="90"/>
      <c r="HK725" s="90"/>
      <c r="HL725" s="90"/>
      <c r="HM725" s="90"/>
      <c r="HN725" s="90"/>
      <c r="HO725" s="90"/>
      <c r="HP725" s="90"/>
      <c r="HQ725" s="90"/>
      <c r="HR725" s="90"/>
      <c r="HS725" s="90"/>
      <c r="HT725" s="90"/>
      <c r="HU725" s="90"/>
      <c r="HV725" s="90"/>
      <c r="HW725" s="90"/>
      <c r="HX725" s="90"/>
      <c r="HY725" s="90"/>
      <c r="HZ725" s="90"/>
      <c r="IA725" s="90"/>
      <c r="IB725" s="90"/>
      <c r="IC725" s="90"/>
      <c r="ID725" s="90"/>
      <c r="IE725" s="90"/>
      <c r="IF725" s="90"/>
      <c r="IG725" s="90"/>
      <c r="IH725" s="90"/>
      <c r="II725" s="90"/>
      <c r="IJ725" s="90"/>
      <c r="IK725" s="90"/>
      <c r="IL725" s="90"/>
      <c r="IM725" s="90"/>
      <c r="IN725" s="90"/>
      <c r="IO725" s="90"/>
      <c r="IP725" s="90"/>
      <c r="IQ725" s="90"/>
      <c r="IR725" s="90"/>
      <c r="IS725" s="90"/>
      <c r="IT725" s="90"/>
      <c r="IU725" s="90"/>
      <c r="IV725" s="90"/>
      <c r="IW725" s="90"/>
      <c r="IX725" s="90"/>
      <c r="IY725" s="90"/>
      <c r="IZ725" s="90"/>
      <c r="JA725" s="90"/>
      <c r="JB725" s="90"/>
      <c r="JC725" s="90"/>
      <c r="JD725" s="90"/>
      <c r="JE725" s="90"/>
      <c r="JF725" s="90"/>
      <c r="JG725" s="90"/>
      <c r="JH725" s="90"/>
      <c r="JI725" s="90"/>
      <c r="JJ725" s="90"/>
      <c r="JK725" s="90"/>
      <c r="JL725" s="90"/>
      <c r="JM725" s="90"/>
      <c r="JN725" s="90"/>
      <c r="JO725" s="90"/>
      <c r="JP725" s="90"/>
      <c r="JQ725" s="90"/>
      <c r="JR725" s="90"/>
      <c r="JS725" s="90"/>
      <c r="JT725" s="90"/>
      <c r="JU725" s="90"/>
      <c r="JV725" s="90"/>
      <c r="JW725" s="90"/>
      <c r="JX725" s="90"/>
      <c r="JY725" s="90"/>
      <c r="JZ725" s="90"/>
      <c r="KA725" s="90"/>
      <c r="KB725" s="90"/>
      <c r="KC725" s="90"/>
      <c r="KD725" s="90"/>
      <c r="KE725" s="90"/>
      <c r="KF725" s="90"/>
      <c r="KG725" s="90"/>
      <c r="KH725" s="90"/>
      <c r="KI725" s="90"/>
      <c r="KJ725" s="90"/>
      <c r="KK725" s="90"/>
      <c r="KL725" s="90"/>
      <c r="KM725" s="90"/>
      <c r="KN725" s="90"/>
      <c r="KO725" s="90"/>
      <c r="KP725" s="90"/>
      <c r="KQ725" s="90"/>
      <c r="KR725" s="90"/>
      <c r="KS725" s="90"/>
      <c r="KT725" s="90"/>
      <c r="KU725" s="90"/>
      <c r="KV725" s="90"/>
      <c r="KW725" s="90"/>
      <c r="KX725" s="90"/>
      <c r="KY725" s="90"/>
      <c r="KZ725" s="90"/>
      <c r="LA725" s="90"/>
      <c r="LB725" s="90"/>
      <c r="LC725" s="90"/>
      <c r="LD725" s="90"/>
      <c r="LE725" s="90"/>
      <c r="LF725" s="90"/>
      <c r="LG725" s="90"/>
      <c r="LH725" s="90"/>
      <c r="LI725" s="90"/>
      <c r="LJ725" s="90"/>
      <c r="LK725" s="90"/>
      <c r="LL725" s="90"/>
      <c r="LM725" s="90"/>
      <c r="LN725" s="90"/>
      <c r="LO725" s="90"/>
      <c r="LP725" s="90"/>
      <c r="LQ725" s="90"/>
      <c r="LR725" s="90"/>
      <c r="LS725" s="90"/>
      <c r="LT725" s="90"/>
      <c r="LU725" s="90"/>
      <c r="LV725" s="90"/>
      <c r="LW725" s="90"/>
      <c r="LX725" s="90"/>
      <c r="LY725" s="90"/>
      <c r="LZ725" s="90"/>
      <c r="MA725" s="90"/>
      <c r="MB725" s="90"/>
      <c r="MC725" s="90"/>
      <c r="MD725" s="90"/>
      <c r="ME725" s="90"/>
      <c r="MF725" s="90"/>
      <c r="MG725" s="90"/>
      <c r="MH725" s="90"/>
      <c r="MI725" s="90"/>
      <c r="MJ725" s="90"/>
      <c r="MK725" s="90"/>
      <c r="ML725" s="90"/>
      <c r="MM725" s="90"/>
      <c r="MN725" s="90"/>
      <c r="MO725" s="90"/>
      <c r="MP725" s="90"/>
      <c r="MQ725" s="90"/>
      <c r="MR725" s="90"/>
      <c r="MS725" s="90"/>
      <c r="MT725" s="90"/>
      <c r="MU725" s="90"/>
      <c r="MV725" s="90"/>
      <c r="MW725" s="90"/>
      <c r="MX725" s="90"/>
      <c r="MY725" s="90"/>
      <c r="MZ725" s="90"/>
      <c r="NA725" s="90"/>
      <c r="NB725" s="90"/>
      <c r="NC725" s="90"/>
      <c r="ND725" s="90"/>
      <c r="NE725" s="90"/>
      <c r="NF725" s="90"/>
      <c r="NG725" s="90"/>
      <c r="NH725" s="90"/>
      <c r="NI725" s="90"/>
      <c r="NJ725" s="90"/>
      <c r="NK725" s="90"/>
      <c r="NL725" s="90"/>
      <c r="NM725" s="90"/>
      <c r="NN725" s="90"/>
      <c r="NO725" s="90"/>
      <c r="NP725" s="90"/>
      <c r="NQ725" s="90"/>
      <c r="NR725" s="90"/>
      <c r="NS725" s="90"/>
      <c r="NT725" s="90"/>
      <c r="NU725" s="90"/>
      <c r="NV725" s="90"/>
      <c r="NW725" s="90"/>
      <c r="NX725" s="90"/>
      <c r="NY725" s="90"/>
      <c r="NZ725" s="90"/>
      <c r="OA725" s="90"/>
      <c r="OB725" s="90"/>
      <c r="OC725" s="90"/>
      <c r="OD725" s="90"/>
      <c r="OE725" s="90"/>
      <c r="OF725" s="90"/>
      <c r="OG725" s="90"/>
      <c r="OH725" s="90"/>
      <c r="OI725" s="90"/>
      <c r="OJ725" s="90"/>
      <c r="OK725" s="90"/>
      <c r="OL725" s="90"/>
      <c r="OM725" s="90"/>
      <c r="ON725" s="90"/>
      <c r="OO725" s="90"/>
      <c r="OP725" s="90"/>
      <c r="OQ725" s="90"/>
      <c r="OR725" s="90"/>
      <c r="OS725" s="90"/>
      <c r="OT725" s="90"/>
      <c r="OU725" s="90"/>
      <c r="OV725" s="90"/>
      <c r="OW725" s="90"/>
      <c r="OX725" s="90"/>
      <c r="OY725" s="90"/>
      <c r="OZ725" s="90"/>
      <c r="PA725" s="90"/>
      <c r="PB725" s="90"/>
      <c r="PC725" s="90"/>
      <c r="PD725" s="90"/>
      <c r="PE725" s="90"/>
      <c r="PF725" s="90"/>
      <c r="PG725" s="90"/>
      <c r="PH725" s="90"/>
      <c r="PI725" s="90"/>
      <c r="PJ725" s="90"/>
      <c r="PK725" s="90"/>
      <c r="PL725" s="90"/>
      <c r="PM725" s="90"/>
      <c r="PN725" s="90"/>
      <c r="PO725" s="90"/>
      <c r="PP725" s="90"/>
      <c r="PQ725" s="90"/>
      <c r="PR725" s="90"/>
      <c r="PS725" s="90"/>
      <c r="PT725" s="90"/>
      <c r="PU725" s="90"/>
      <c r="PV725" s="90"/>
      <c r="PW725" s="90"/>
      <c r="PX725" s="90"/>
      <c r="PY725" s="90"/>
      <c r="PZ725" s="90"/>
      <c r="QA725" s="90"/>
      <c r="QB725" s="90"/>
      <c r="QC725" s="90"/>
      <c r="QD725" s="90"/>
      <c r="QE725" s="90"/>
      <c r="QF725" s="90"/>
      <c r="QG725" s="90"/>
      <c r="QH725" s="90"/>
      <c r="QI725" s="90"/>
      <c r="QJ725" s="90"/>
      <c r="QK725" s="90"/>
      <c r="QL725" s="90"/>
      <c r="QM725" s="90"/>
      <c r="QN725" s="90"/>
      <c r="QO725" s="90"/>
      <c r="QP725" s="90"/>
      <c r="QQ725" s="90"/>
      <c r="QR725" s="90"/>
      <c r="QS725" s="90"/>
      <c r="QT725" s="90"/>
      <c r="QU725" s="90"/>
      <c r="QV725" s="90"/>
      <c r="QW725" s="90"/>
      <c r="QX725" s="90"/>
      <c r="QY725" s="90"/>
      <c r="QZ725" s="90"/>
      <c r="RA725" s="90"/>
      <c r="RB725" s="90"/>
      <c r="RC725" s="90"/>
      <c r="RD725" s="90"/>
      <c r="RE725" s="90"/>
      <c r="RF725" s="90"/>
      <c r="RG725" s="90"/>
      <c r="RH725" s="90"/>
      <c r="RI725" s="90"/>
      <c r="RJ725" s="90"/>
      <c r="RK725" s="90"/>
      <c r="RL725" s="90"/>
      <c r="RM725" s="90"/>
      <c r="RN725" s="90"/>
      <c r="RO725" s="90"/>
      <c r="RP725" s="90"/>
      <c r="RQ725" s="90"/>
      <c r="RR725" s="90"/>
      <c r="RS725" s="90"/>
      <c r="RT725" s="90"/>
      <c r="RU725" s="90"/>
      <c r="RV725" s="90"/>
      <c r="RW725" s="90"/>
      <c r="RX725" s="90"/>
      <c r="RY725" s="90"/>
      <c r="RZ725" s="90"/>
      <c r="SA725" s="90"/>
      <c r="SB725" s="90"/>
      <c r="SC725" s="90"/>
      <c r="SD725" s="90"/>
      <c r="SE725" s="90"/>
      <c r="SF725" s="90"/>
      <c r="SG725" s="90"/>
      <c r="SH725" s="90"/>
      <c r="SI725" s="90"/>
      <c r="SJ725" s="90"/>
      <c r="SK725" s="90"/>
      <c r="SL725" s="90"/>
      <c r="SM725" s="90"/>
      <c r="SN725" s="90"/>
      <c r="SO725" s="90"/>
      <c r="SP725" s="90"/>
      <c r="SQ725" s="90"/>
      <c r="SR725" s="90"/>
      <c r="SS725" s="90"/>
      <c r="ST725" s="90"/>
      <c r="SU725" s="90"/>
      <c r="SV725" s="90"/>
      <c r="SW725" s="90"/>
      <c r="SX725" s="90"/>
      <c r="SY725" s="90"/>
      <c r="SZ725" s="90"/>
      <c r="TA725" s="90"/>
      <c r="TB725" s="90"/>
      <c r="TC725" s="90"/>
      <c r="TD725" s="90"/>
      <c r="TE725" s="90"/>
      <c r="TF725" s="90"/>
      <c r="TG725" s="90"/>
      <c r="TH725" s="90"/>
      <c r="TI725" s="90"/>
      <c r="TJ725" s="90"/>
      <c r="TK725" s="90"/>
      <c r="TL725" s="90"/>
      <c r="TM725" s="90"/>
      <c r="TN725" s="90"/>
      <c r="TO725" s="90"/>
      <c r="TP725" s="90"/>
      <c r="TQ725" s="90"/>
      <c r="TR725" s="90"/>
      <c r="TS725" s="90"/>
      <c r="TT725" s="90"/>
      <c r="TU725" s="90"/>
      <c r="TV725" s="90"/>
      <c r="TW725" s="90"/>
      <c r="TX725" s="90"/>
      <c r="TY725" s="90"/>
      <c r="TZ725" s="90"/>
      <c r="UA725" s="90"/>
      <c r="UB725" s="90"/>
      <c r="UC725" s="90"/>
      <c r="UD725" s="90"/>
      <c r="UE725" s="90"/>
      <c r="UF725" s="90"/>
      <c r="UG725" s="90"/>
      <c r="UH725" s="90"/>
      <c r="UI725" s="90"/>
      <c r="UJ725" s="90"/>
      <c r="UK725" s="90"/>
      <c r="UL725" s="90"/>
      <c r="UM725" s="90"/>
      <c r="UN725" s="90"/>
      <c r="UO725" s="90"/>
      <c r="UP725" s="90"/>
      <c r="UQ725" s="90"/>
      <c r="UR725" s="90"/>
      <c r="US725" s="90"/>
      <c r="UT725" s="90"/>
      <c r="UU725" s="90"/>
      <c r="UV725" s="90"/>
      <c r="UW725" s="90"/>
      <c r="UX725" s="90"/>
      <c r="UY725" s="90"/>
      <c r="UZ725" s="90"/>
      <c r="VA725" s="90"/>
      <c r="VB725" s="90"/>
      <c r="VC725" s="90"/>
      <c r="VD725" s="90"/>
      <c r="VE725" s="90"/>
      <c r="VF725" s="90"/>
      <c r="VG725" s="90"/>
      <c r="VH725" s="90"/>
      <c r="VI725" s="90"/>
      <c r="VJ725" s="90"/>
      <c r="VK725" s="90"/>
      <c r="VL725" s="90"/>
      <c r="VM725" s="90"/>
      <c r="VN725" s="90"/>
      <c r="VO725" s="90"/>
      <c r="VP725" s="90"/>
      <c r="VQ725" s="90"/>
      <c r="VR725" s="90"/>
      <c r="VS725" s="90"/>
      <c r="VT725" s="90"/>
      <c r="VU725" s="90"/>
      <c r="VV725" s="90"/>
      <c r="VW725" s="90"/>
      <c r="VX725" s="90"/>
      <c r="VY725" s="90"/>
      <c r="VZ725" s="90"/>
      <c r="WA725" s="90"/>
      <c r="WB725" s="90"/>
      <c r="WC725" s="90"/>
      <c r="WD725" s="90"/>
      <c r="WE725" s="90"/>
      <c r="WF725" s="90"/>
      <c r="WG725" s="90"/>
      <c r="WH725" s="90"/>
      <c r="WI725" s="90"/>
      <c r="WJ725" s="90"/>
      <c r="WK725" s="90"/>
      <c r="WL725" s="90"/>
      <c r="WM725" s="90"/>
      <c r="WN725" s="90"/>
      <c r="WO725" s="90"/>
      <c r="WP725" s="90"/>
      <c r="WQ725" s="90"/>
      <c r="WR725" s="90"/>
      <c r="WS725" s="90"/>
      <c r="WT725" s="90"/>
      <c r="WU725" s="90"/>
      <c r="WV725" s="90"/>
      <c r="WW725" s="90"/>
      <c r="WX725" s="90"/>
      <c r="WY725" s="90"/>
      <c r="WZ725" s="90"/>
      <c r="XA725" s="90"/>
      <c r="XB725" s="90"/>
      <c r="XC725" s="90"/>
      <c r="XD725" s="90"/>
      <c r="XE725" s="90"/>
      <c r="XF725" s="90"/>
      <c r="XG725" s="90"/>
      <c r="XH725" s="90"/>
      <c r="XI725" s="90"/>
      <c r="XJ725" s="90"/>
      <c r="XK725" s="90"/>
      <c r="XL725" s="90"/>
      <c r="XM725" s="90"/>
      <c r="XN725" s="90"/>
      <c r="XO725" s="90"/>
      <c r="XP725" s="90"/>
      <c r="XQ725" s="90"/>
      <c r="XR725" s="90"/>
      <c r="XS725" s="90"/>
      <c r="XT725" s="90"/>
      <c r="XU725" s="90"/>
      <c r="XV725" s="90"/>
      <c r="XW725" s="90"/>
      <c r="XX725" s="90"/>
      <c r="XY725" s="90"/>
      <c r="XZ725" s="90"/>
      <c r="YA725" s="90"/>
      <c r="YB725" s="90"/>
      <c r="YC725" s="90"/>
      <c r="YD725" s="90"/>
      <c r="YE725" s="90"/>
      <c r="YF725" s="90"/>
      <c r="YG725" s="90"/>
      <c r="YH725" s="90"/>
      <c r="YI725" s="90"/>
      <c r="YJ725" s="90"/>
      <c r="YK725" s="90"/>
      <c r="YL725" s="90"/>
      <c r="YM725" s="90"/>
      <c r="YN725" s="90"/>
      <c r="YO725" s="90"/>
      <c r="YP725" s="90"/>
      <c r="YQ725" s="90"/>
      <c r="YR725" s="90"/>
      <c r="YS725" s="90"/>
      <c r="YT725" s="90"/>
      <c r="YU725" s="90"/>
      <c r="YV725" s="90"/>
      <c r="YW725" s="90"/>
      <c r="YX725" s="90"/>
      <c r="YY725" s="90"/>
      <c r="YZ725" s="90"/>
      <c r="ZA725" s="90"/>
      <c r="ZB725" s="90"/>
      <c r="ZC725" s="90"/>
      <c r="ZD725" s="90"/>
      <c r="ZE725" s="90"/>
      <c r="ZF725" s="90"/>
      <c r="ZG725" s="90"/>
      <c r="ZH725" s="90"/>
      <c r="ZI725" s="90"/>
      <c r="ZJ725" s="90"/>
      <c r="ZK725" s="90"/>
      <c r="ZL725" s="90"/>
      <c r="ZM725" s="90"/>
      <c r="ZN725" s="90"/>
      <c r="ZO725" s="90"/>
      <c r="ZP725" s="90"/>
      <c r="ZQ725" s="90"/>
      <c r="ZR725" s="90"/>
      <c r="ZS725" s="90"/>
      <c r="ZT725" s="90"/>
      <c r="ZU725" s="90"/>
      <c r="ZV725" s="90"/>
      <c r="ZW725" s="90"/>
      <c r="ZX725" s="90"/>
      <c r="ZY725" s="90"/>
      <c r="ZZ725" s="90"/>
      <c r="AAA725" s="90"/>
      <c r="AAB725" s="90"/>
      <c r="AAC725" s="90"/>
      <c r="AAD725" s="90"/>
      <c r="AAE725" s="90"/>
      <c r="AAF725" s="90"/>
      <c r="AAG725" s="90"/>
      <c r="AAH725" s="90"/>
      <c r="AAI725" s="90"/>
      <c r="AAJ725" s="90"/>
      <c r="AAK725" s="90"/>
      <c r="AAL725" s="90"/>
      <c r="AAM725" s="90"/>
      <c r="AAN725" s="90"/>
      <c r="AAO725" s="90"/>
      <c r="AAP725" s="90"/>
      <c r="AAQ725" s="90"/>
      <c r="AAR725" s="90"/>
      <c r="AAS725" s="90"/>
      <c r="AAT725" s="90"/>
      <c r="AAU725" s="90"/>
      <c r="AAV725" s="90"/>
      <c r="AAW725" s="90"/>
      <c r="AAX725" s="90"/>
      <c r="AAY725" s="90"/>
      <c r="AAZ725" s="90"/>
      <c r="ABA725" s="90"/>
      <c r="ABB725" s="90"/>
      <c r="ABC725" s="90"/>
      <c r="ABD725" s="90"/>
      <c r="ABE725" s="90"/>
      <c r="ABF725" s="90"/>
      <c r="ABG725" s="90"/>
      <c r="ABH725" s="90"/>
      <c r="ABI725" s="90"/>
      <c r="ABJ725" s="90"/>
      <c r="ABK725" s="90"/>
      <c r="ABL725" s="90"/>
      <c r="ABM725" s="90"/>
      <c r="ABN725" s="90"/>
      <c r="ABO725" s="90"/>
      <c r="ABP725" s="90"/>
      <c r="ABQ725" s="90"/>
      <c r="ABR725" s="90"/>
      <c r="ABS725" s="90"/>
      <c r="ABT725" s="90"/>
      <c r="ABU725" s="90"/>
      <c r="ABV725" s="90"/>
      <c r="ABW725" s="90"/>
      <c r="ABX725" s="90"/>
      <c r="ABY725" s="90"/>
      <c r="ABZ725" s="90"/>
      <c r="ACA725" s="90"/>
      <c r="ACB725" s="90"/>
      <c r="ACC725" s="90"/>
      <c r="ACD725" s="90"/>
      <c r="ACE725" s="90"/>
      <c r="ACF725" s="90"/>
      <c r="ACG725" s="90"/>
      <c r="ACH725" s="90"/>
      <c r="ACI725" s="90"/>
      <c r="ACJ725" s="90"/>
      <c r="ACK725" s="90"/>
      <c r="ACL725" s="90"/>
      <c r="ACM725" s="90"/>
      <c r="ACN725" s="90"/>
      <c r="ACO725" s="90"/>
      <c r="ACP725" s="90"/>
      <c r="ACQ725" s="90"/>
      <c r="ACR725" s="90"/>
      <c r="ACS725" s="90"/>
      <c r="ACT725" s="90"/>
      <c r="ACU725" s="90"/>
      <c r="ACV725" s="90"/>
      <c r="ACW725" s="90"/>
      <c r="ACX725" s="90"/>
      <c r="ACY725" s="90"/>
      <c r="ACZ725" s="90"/>
      <c r="ADA725" s="90"/>
      <c r="ADB725" s="90"/>
      <c r="ADC725" s="90"/>
      <c r="ADD725" s="90"/>
      <c r="ADE725" s="90"/>
      <c r="ADF725" s="90"/>
      <c r="ADG725" s="90"/>
      <c r="ADH725" s="90"/>
      <c r="ADI725" s="90"/>
      <c r="ADJ725" s="90"/>
      <c r="ADK725" s="90"/>
      <c r="ADL725" s="90"/>
      <c r="ADM725" s="90"/>
      <c r="ADN725" s="90"/>
      <c r="ADO725" s="90"/>
      <c r="ADP725" s="90"/>
      <c r="ADQ725" s="90"/>
      <c r="ADR725" s="90"/>
      <c r="ADS725" s="90"/>
      <c r="ADT725" s="90"/>
      <c r="ADU725" s="90"/>
      <c r="ADV725" s="90"/>
      <c r="ADW725" s="90"/>
      <c r="ADX725" s="90"/>
      <c r="ADY725" s="90"/>
      <c r="ADZ725" s="90"/>
      <c r="AEA725" s="90"/>
      <c r="AEB725" s="90"/>
      <c r="AEC725" s="90"/>
      <c r="AED725" s="90"/>
      <c r="AEE725" s="90"/>
      <c r="AEF725" s="90"/>
      <c r="AEG725" s="90"/>
      <c r="AEH725" s="90"/>
      <c r="AEI725" s="90"/>
      <c r="AEJ725" s="90"/>
      <c r="AEK725" s="90"/>
      <c r="AEL725" s="90"/>
      <c r="AEM725" s="90"/>
      <c r="AEN725" s="90"/>
      <c r="AEO725" s="90"/>
      <c r="AEP725" s="90"/>
      <c r="AEQ725" s="90"/>
      <c r="AER725" s="90"/>
      <c r="AES725" s="90"/>
      <c r="AET725" s="90"/>
      <c r="AEU725" s="90"/>
      <c r="AEV725" s="90"/>
      <c r="AEW725" s="90"/>
      <c r="AEX725" s="90"/>
      <c r="AEY725" s="90"/>
      <c r="AEZ725" s="90"/>
      <c r="AFA725" s="90"/>
      <c r="AFB725" s="90"/>
      <c r="AFC725" s="90"/>
      <c r="AFD725" s="90"/>
      <c r="AFE725" s="90"/>
      <c r="AFF725" s="90"/>
      <c r="AFG725" s="90"/>
      <c r="AFH725" s="90"/>
      <c r="AFI725" s="90"/>
      <c r="AFJ725" s="90"/>
      <c r="AFK725" s="90"/>
      <c r="AFL725" s="90"/>
      <c r="AFM725" s="90"/>
      <c r="AFN725" s="90"/>
      <c r="AFO725" s="90"/>
      <c r="AFP725" s="90"/>
      <c r="AFQ725" s="90"/>
      <c r="AFR725" s="90"/>
      <c r="AFS725" s="90"/>
      <c r="AFT725" s="90"/>
      <c r="AFU725" s="90"/>
      <c r="AFV725" s="90"/>
      <c r="AFW725" s="90"/>
      <c r="AFX725" s="90"/>
      <c r="AFY725" s="90"/>
      <c r="AFZ725" s="90"/>
      <c r="AGA725" s="90"/>
      <c r="AGB725" s="90"/>
      <c r="AGC725" s="90"/>
      <c r="AGD725" s="90"/>
      <c r="AGE725" s="90"/>
      <c r="AGF725" s="90"/>
      <c r="AGG725" s="90"/>
      <c r="AGH725" s="90"/>
      <c r="AGI725" s="90"/>
      <c r="AGJ725" s="90"/>
      <c r="AGK725" s="90"/>
      <c r="AGL725" s="90"/>
      <c r="AGM725" s="90"/>
      <c r="AGN725" s="90"/>
      <c r="AGO725" s="90"/>
      <c r="AGP725" s="90"/>
      <c r="AGQ725" s="90"/>
      <c r="AGR725" s="90"/>
      <c r="AGS725" s="90"/>
      <c r="AGT725" s="90"/>
      <c r="AGU725" s="90"/>
      <c r="AGV725" s="90"/>
      <c r="AGW725" s="90"/>
      <c r="AGX725" s="90"/>
      <c r="AGY725" s="90"/>
      <c r="AGZ725" s="90"/>
      <c r="AHA725" s="90"/>
      <c r="AHB725" s="90"/>
      <c r="AHC725" s="90"/>
      <c r="AHD725" s="90"/>
      <c r="AHE725" s="90"/>
      <c r="AHF725" s="90"/>
      <c r="AHG725" s="90"/>
      <c r="AHH725" s="90"/>
      <c r="AHI725" s="90"/>
      <c r="AHJ725" s="90"/>
      <c r="AHK725" s="90"/>
      <c r="AHL725" s="90"/>
      <c r="AHM725" s="90"/>
      <c r="AHN725" s="90"/>
      <c r="AHO725" s="90"/>
      <c r="AHP725" s="90"/>
      <c r="AHQ725" s="90"/>
      <c r="AHR725" s="90"/>
      <c r="AHS725" s="90"/>
      <c r="AHT725" s="90"/>
      <c r="AHU725" s="90"/>
      <c r="AHV725" s="90"/>
      <c r="AHW725" s="90"/>
      <c r="AHX725" s="90"/>
      <c r="AHY725" s="90"/>
      <c r="AHZ725" s="90"/>
      <c r="AIA725" s="90"/>
      <c r="AIB725" s="90"/>
      <c r="AIC725" s="90"/>
      <c r="AID725" s="90"/>
      <c r="AIE725" s="90"/>
      <c r="AIF725" s="90"/>
      <c r="AIG725" s="90"/>
      <c r="AIH725" s="90"/>
      <c r="AII725" s="90"/>
      <c r="AIJ725" s="90"/>
      <c r="AIK725" s="90"/>
      <c r="AIL725" s="90"/>
      <c r="AIM725" s="90"/>
      <c r="AIN725" s="90"/>
      <c r="AIO725" s="90"/>
      <c r="AIP725" s="90"/>
      <c r="AIQ725" s="90"/>
      <c r="AIR725" s="90"/>
      <c r="AIS725" s="90"/>
      <c r="AIT725" s="90"/>
      <c r="AIU725" s="90"/>
      <c r="AIV725" s="90"/>
      <c r="AIW725" s="90"/>
      <c r="AIX725" s="90"/>
      <c r="AIY725" s="90"/>
      <c r="AIZ725" s="90"/>
      <c r="AJA725" s="90"/>
      <c r="AJB725" s="90"/>
      <c r="AJC725" s="90"/>
      <c r="AJD725" s="90"/>
      <c r="AJE725" s="90"/>
      <c r="AJF725" s="90"/>
      <c r="AJG725" s="90"/>
      <c r="AJH725" s="90"/>
      <c r="AJI725" s="90"/>
      <c r="AJJ725" s="90"/>
      <c r="AJK725" s="90"/>
      <c r="AJL725" s="90"/>
      <c r="AJM725" s="90"/>
      <c r="AJN725" s="90"/>
      <c r="AJO725" s="90"/>
      <c r="AJP725" s="90"/>
      <c r="AJQ725" s="90"/>
      <c r="AJR725" s="90"/>
      <c r="AJS725" s="90"/>
      <c r="AJT725" s="90"/>
      <c r="AJU725" s="90"/>
      <c r="AJV725" s="90"/>
      <c r="AJW725" s="90"/>
      <c r="AJX725" s="90"/>
      <c r="AJY725" s="90"/>
      <c r="AJZ725" s="90"/>
      <c r="AKA725" s="90"/>
      <c r="AKB725" s="90"/>
      <c r="AKC725" s="90"/>
      <c r="AKD725" s="90"/>
      <c r="AKE725" s="90"/>
      <c r="AKF725" s="90"/>
      <c r="AKG725" s="90"/>
      <c r="AKH725" s="90"/>
      <c r="AKI725" s="90"/>
      <c r="AKJ725" s="90"/>
      <c r="AKK725" s="90"/>
      <c r="AKL725" s="90"/>
      <c r="AKM725" s="90"/>
      <c r="AKN725" s="90"/>
      <c r="AKO725" s="90"/>
      <c r="AKP725" s="90"/>
      <c r="AKQ725" s="90"/>
      <c r="AKR725" s="90"/>
      <c r="AKS725" s="90"/>
      <c r="AKT725" s="90"/>
      <c r="AKU725" s="90"/>
      <c r="AKV725" s="90"/>
      <c r="AKW725" s="90"/>
      <c r="AKX725" s="90"/>
      <c r="AKY725" s="90"/>
      <c r="AKZ725" s="90"/>
      <c r="ALA725" s="90"/>
      <c r="ALB725" s="90"/>
      <c r="ALC725" s="90"/>
      <c r="ALD725" s="90"/>
      <c r="ALE725" s="90"/>
      <c r="ALF725" s="90"/>
      <c r="ALG725" s="90"/>
      <c r="ALH725" s="90"/>
      <c r="ALI725" s="90"/>
      <c r="ALJ725" s="90"/>
      <c r="ALK725" s="90"/>
      <c r="ALL725" s="90"/>
      <c r="ALM725" s="90"/>
      <c r="ALN725" s="90"/>
      <c r="ALO725" s="90"/>
      <c r="ALP725" s="90"/>
      <c r="ALQ725" s="90"/>
      <c r="ALR725" s="90"/>
      <c r="ALS725" s="90"/>
      <c r="ALT725" s="90"/>
      <c r="ALU725" s="90"/>
      <c r="ALV725" s="90"/>
      <c r="ALW725" s="90"/>
      <c r="ALX725" s="90"/>
      <c r="ALY725" s="90"/>
      <c r="ALZ725" s="90"/>
      <c r="AMA725" s="90"/>
      <c r="AMB725" s="90"/>
      <c r="AMC725" s="90"/>
      <c r="AMD725" s="90"/>
      <c r="AME725" s="90"/>
      <c r="AMF725" s="90"/>
      <c r="AMG725" s="90"/>
      <c r="AMH725" s="90"/>
    </row>
    <row r="726" spans="1:1022" ht="74.099999999999994" customHeight="1" x14ac:dyDescent="0.3">
      <c r="A726" s="536"/>
      <c r="B726" s="530"/>
      <c r="C726" s="367"/>
      <c r="D726" s="530"/>
      <c r="E726" s="530"/>
      <c r="F726" s="427"/>
      <c r="G726" s="530"/>
      <c r="H726" s="537"/>
      <c r="I726" s="538"/>
      <c r="J726" s="210" t="s">
        <v>735</v>
      </c>
      <c r="K726" s="212"/>
      <c r="L726" s="538"/>
      <c r="M726" s="538"/>
      <c r="N726" s="540"/>
      <c r="O726" s="369"/>
      <c r="P726" s="391"/>
      <c r="Q726" s="385"/>
      <c r="R726" s="393"/>
      <c r="S726" s="394"/>
      <c r="T726" s="385"/>
      <c r="U726" s="404"/>
      <c r="V726" s="210" t="s">
        <v>112</v>
      </c>
      <c r="W726" s="116"/>
      <c r="X726" s="117"/>
      <c r="Y726" s="118"/>
      <c r="Z726" s="116"/>
      <c r="AA726" s="120" t="str">
        <f t="shared" si="943"/>
        <v/>
      </c>
      <c r="AB726" s="121"/>
      <c r="AC726" s="121"/>
      <c r="AD726" s="122" t="str">
        <f t="shared" si="941"/>
        <v/>
      </c>
      <c r="AE726" s="121"/>
      <c r="AF726" s="121"/>
      <c r="AG726" s="121"/>
      <c r="AH726" s="123" t="str">
        <f>IFERROR(IF(AND(AA725="Probabilidad",AA726="Probabilidad"),(AI725-(+AI725*AD726)),IF(AND(AA726="Probabilidad",AA725="Impacto"),(AI725-(+AI725*AD726)),IF(AA726="Impacto",AI725,""))),"")</f>
        <v/>
      </c>
      <c r="AI726" s="122" t="str">
        <f t="shared" si="942"/>
        <v/>
      </c>
      <c r="AJ726" s="387"/>
      <c r="AK726" s="539"/>
      <c r="AL726" s="211" t="str">
        <f t="shared" si="989"/>
        <v/>
      </c>
      <c r="AM726" s="389"/>
      <c r="AN726" s="388"/>
      <c r="AO726" s="384"/>
      <c r="AP726" s="367"/>
      <c r="AQ726" s="120" t="s">
        <v>118</v>
      </c>
      <c r="AR726" s="119"/>
      <c r="AS726" s="119"/>
      <c r="AT726" s="126"/>
      <c r="AU726" s="127"/>
      <c r="AV726" s="371"/>
      <c r="AW726" s="142" t="s">
        <v>112</v>
      </c>
      <c r="AX726" s="128"/>
      <c r="AY726" s="129"/>
      <c r="AZ726" s="130"/>
      <c r="BA726" s="143" t="s">
        <v>118</v>
      </c>
      <c r="BB726" s="128"/>
      <c r="BC726" s="128"/>
      <c r="BD726" s="128"/>
      <c r="BE726" s="373"/>
      <c r="BF726" s="374"/>
      <c r="BG726" s="374"/>
      <c r="BH726" s="131"/>
    </row>
    <row r="727" spans="1:1022" ht="45" customHeight="1" x14ac:dyDescent="0.3">
      <c r="A727" s="536"/>
      <c r="B727" s="530"/>
      <c r="C727" s="367"/>
      <c r="D727" s="530"/>
      <c r="E727" s="530"/>
      <c r="F727" s="427"/>
      <c r="G727" s="530"/>
      <c r="H727" s="537"/>
      <c r="I727" s="538"/>
      <c r="J727" s="210" t="s">
        <v>741</v>
      </c>
      <c r="K727" s="212"/>
      <c r="L727" s="538"/>
      <c r="M727" s="538"/>
      <c r="N727" s="540"/>
      <c r="O727" s="369"/>
      <c r="P727" s="391"/>
      <c r="Q727" s="385"/>
      <c r="R727" s="393"/>
      <c r="S727" s="394"/>
      <c r="T727" s="385"/>
      <c r="U727" s="404"/>
      <c r="V727" s="210" t="s">
        <v>124</v>
      </c>
      <c r="W727" s="116"/>
      <c r="X727" s="117"/>
      <c r="Y727" s="118"/>
      <c r="Z727" s="116"/>
      <c r="AA727" s="120" t="str">
        <f t="shared" si="943"/>
        <v/>
      </c>
      <c r="AB727" s="121"/>
      <c r="AC727" s="121"/>
      <c r="AD727" s="122" t="str">
        <f t="shared" si="941"/>
        <v/>
      </c>
      <c r="AE727" s="121"/>
      <c r="AF727" s="121"/>
      <c r="AG727" s="121"/>
      <c r="AH727" s="123" t="str">
        <f t="shared" ref="AH727:AH731" si="999">IFERROR(IF(AND(AA726="Probabilidad",AA727="Probabilidad"),(AI726-(+AI726*AD727)),IF(AND(AA727="Probabilidad",AA726="Impacto"),(AI726-(+AI726*AD727)),IF(AA727="Impacto",AI726,""))),"")</f>
        <v/>
      </c>
      <c r="AI727" s="122" t="str">
        <f t="shared" si="942"/>
        <v/>
      </c>
      <c r="AJ727" s="387"/>
      <c r="AK727" s="539"/>
      <c r="AL727" s="211" t="str">
        <f t="shared" si="989"/>
        <v/>
      </c>
      <c r="AM727" s="389"/>
      <c r="AN727" s="388"/>
      <c r="AO727" s="384"/>
      <c r="AP727" s="367"/>
      <c r="AQ727" s="120" t="s">
        <v>128</v>
      </c>
      <c r="AR727" s="119"/>
      <c r="AS727" s="119"/>
      <c r="AT727" s="126"/>
      <c r="AU727" s="127"/>
      <c r="AV727" s="371"/>
      <c r="AW727" s="142" t="s">
        <v>124</v>
      </c>
      <c r="AX727" s="128"/>
      <c r="AY727" s="129"/>
      <c r="AZ727" s="130"/>
      <c r="BA727" s="143" t="s">
        <v>128</v>
      </c>
      <c r="BB727" s="128"/>
      <c r="BC727" s="128"/>
      <c r="BD727" s="128"/>
      <c r="BE727" s="373"/>
      <c r="BF727" s="374"/>
      <c r="BG727" s="374"/>
      <c r="BH727" s="131"/>
    </row>
    <row r="728" spans="1:1022" ht="30" customHeight="1" x14ac:dyDescent="0.3">
      <c r="A728" s="536"/>
      <c r="B728" s="530"/>
      <c r="C728" s="367"/>
      <c r="D728" s="530"/>
      <c r="E728" s="530"/>
      <c r="F728" s="427"/>
      <c r="G728" s="530"/>
      <c r="H728" s="537"/>
      <c r="I728" s="538"/>
      <c r="J728" s="210" t="s">
        <v>749</v>
      </c>
      <c r="K728" s="212"/>
      <c r="L728" s="538"/>
      <c r="M728" s="538"/>
      <c r="N728" s="540"/>
      <c r="O728" s="369"/>
      <c r="P728" s="391"/>
      <c r="Q728" s="385"/>
      <c r="R728" s="393"/>
      <c r="S728" s="394"/>
      <c r="T728" s="385"/>
      <c r="U728" s="404"/>
      <c r="V728" s="210" t="s">
        <v>131</v>
      </c>
      <c r="W728" s="116"/>
      <c r="X728" s="117"/>
      <c r="Y728" s="118"/>
      <c r="Z728" s="116"/>
      <c r="AA728" s="120" t="str">
        <f t="shared" si="943"/>
        <v/>
      </c>
      <c r="AB728" s="121"/>
      <c r="AC728" s="121"/>
      <c r="AD728" s="122" t="str">
        <f t="shared" si="941"/>
        <v/>
      </c>
      <c r="AE728" s="121"/>
      <c r="AF728" s="121"/>
      <c r="AG728" s="121"/>
      <c r="AH728" s="123" t="str">
        <f t="shared" si="999"/>
        <v/>
      </c>
      <c r="AI728" s="122" t="str">
        <f t="shared" si="942"/>
        <v/>
      </c>
      <c r="AJ728" s="387"/>
      <c r="AK728" s="539"/>
      <c r="AL728" s="211" t="str">
        <f t="shared" si="989"/>
        <v/>
      </c>
      <c r="AM728" s="389"/>
      <c r="AN728" s="388"/>
      <c r="AO728" s="384"/>
      <c r="AP728" s="367"/>
      <c r="AQ728" s="120" t="s">
        <v>136</v>
      </c>
      <c r="AR728" s="119"/>
      <c r="AS728" s="119"/>
      <c r="AT728" s="126"/>
      <c r="AU728" s="127"/>
      <c r="AV728" s="371"/>
      <c r="AW728" s="142" t="s">
        <v>131</v>
      </c>
      <c r="AX728" s="128"/>
      <c r="AY728" s="129"/>
      <c r="AZ728" s="130"/>
      <c r="BA728" s="143" t="s">
        <v>136</v>
      </c>
      <c r="BB728" s="128"/>
      <c r="BC728" s="128"/>
      <c r="BD728" s="128"/>
      <c r="BE728" s="373"/>
      <c r="BF728" s="374"/>
      <c r="BG728" s="374"/>
      <c r="BH728" s="131"/>
    </row>
    <row r="729" spans="1:1022" ht="18.95" customHeight="1" x14ac:dyDescent="0.3">
      <c r="A729" s="536"/>
      <c r="B729" s="530"/>
      <c r="C729" s="367"/>
      <c r="D729" s="530"/>
      <c r="E729" s="530"/>
      <c r="F729" s="427"/>
      <c r="G729" s="530"/>
      <c r="H729" s="537"/>
      <c r="I729" s="538"/>
      <c r="J729" s="210" t="s">
        <v>756</v>
      </c>
      <c r="K729" s="212"/>
      <c r="L729" s="538"/>
      <c r="M729" s="538"/>
      <c r="N729" s="540"/>
      <c r="O729" s="369"/>
      <c r="P729" s="391"/>
      <c r="Q729" s="385"/>
      <c r="R729" s="393"/>
      <c r="S729" s="394"/>
      <c r="T729" s="385"/>
      <c r="U729" s="404"/>
      <c r="V729" s="210" t="s">
        <v>139</v>
      </c>
      <c r="W729" s="116"/>
      <c r="X729" s="117"/>
      <c r="Y729" s="118"/>
      <c r="Z729" s="116"/>
      <c r="AA729" s="120" t="str">
        <f t="shared" si="943"/>
        <v/>
      </c>
      <c r="AB729" s="121"/>
      <c r="AC729" s="121"/>
      <c r="AD729" s="122" t="str">
        <f t="shared" si="941"/>
        <v/>
      </c>
      <c r="AE729" s="121"/>
      <c r="AF729" s="121"/>
      <c r="AG729" s="121"/>
      <c r="AH729" s="123" t="str">
        <f t="shared" si="999"/>
        <v/>
      </c>
      <c r="AI729" s="122" t="str">
        <f t="shared" si="942"/>
        <v/>
      </c>
      <c r="AJ729" s="387"/>
      <c r="AK729" s="539"/>
      <c r="AL729" s="211" t="str">
        <f t="shared" si="989"/>
        <v/>
      </c>
      <c r="AM729" s="389"/>
      <c r="AN729" s="388"/>
      <c r="AO729" s="384"/>
      <c r="AP729" s="367"/>
      <c r="AQ729" s="120" t="s">
        <v>145</v>
      </c>
      <c r="AR729" s="119"/>
      <c r="AS729" s="119"/>
      <c r="AT729" s="126"/>
      <c r="AU729" s="127"/>
      <c r="AV729" s="371"/>
      <c r="AW729" s="142" t="s">
        <v>139</v>
      </c>
      <c r="AX729" s="128"/>
      <c r="AY729" s="129"/>
      <c r="AZ729" s="130"/>
      <c r="BA729" s="143" t="s">
        <v>145</v>
      </c>
      <c r="BB729" s="128"/>
      <c r="BC729" s="128"/>
      <c r="BD729" s="128"/>
      <c r="BE729" s="373"/>
      <c r="BF729" s="374"/>
      <c r="BG729" s="374"/>
      <c r="BH729" s="131"/>
    </row>
    <row r="730" spans="1:1022" ht="18.95" customHeight="1" x14ac:dyDescent="0.3">
      <c r="A730" s="536"/>
      <c r="B730" s="530"/>
      <c r="C730" s="367"/>
      <c r="D730" s="530"/>
      <c r="E730" s="530"/>
      <c r="F730" s="427"/>
      <c r="G730" s="530"/>
      <c r="H730" s="537"/>
      <c r="I730" s="538"/>
      <c r="J730" s="210" t="s">
        <v>757</v>
      </c>
      <c r="K730" s="212"/>
      <c r="L730" s="538"/>
      <c r="M730" s="538"/>
      <c r="N730" s="540"/>
      <c r="O730" s="369"/>
      <c r="P730" s="391"/>
      <c r="Q730" s="385"/>
      <c r="R730" s="393"/>
      <c r="S730" s="394"/>
      <c r="T730" s="385"/>
      <c r="U730" s="404"/>
      <c r="V730" s="210" t="s">
        <v>150</v>
      </c>
      <c r="W730" s="116"/>
      <c r="X730" s="117"/>
      <c r="Y730" s="118"/>
      <c r="Z730" s="116"/>
      <c r="AA730" s="120" t="str">
        <f t="shared" si="943"/>
        <v/>
      </c>
      <c r="AB730" s="121"/>
      <c r="AC730" s="121"/>
      <c r="AD730" s="122" t="str">
        <f t="shared" si="941"/>
        <v/>
      </c>
      <c r="AE730" s="121"/>
      <c r="AF730" s="121"/>
      <c r="AG730" s="121"/>
      <c r="AH730" s="123" t="str">
        <f t="shared" si="999"/>
        <v/>
      </c>
      <c r="AI730" s="122" t="str">
        <f t="shared" si="942"/>
        <v/>
      </c>
      <c r="AJ730" s="387"/>
      <c r="AK730" s="539"/>
      <c r="AL730" s="211" t="str">
        <f t="shared" si="989"/>
        <v/>
      </c>
      <c r="AM730" s="389"/>
      <c r="AN730" s="388"/>
      <c r="AO730" s="384"/>
      <c r="AP730" s="367"/>
      <c r="AQ730" s="120" t="s">
        <v>155</v>
      </c>
      <c r="AR730" s="119"/>
      <c r="AS730" s="119"/>
      <c r="AT730" s="126"/>
      <c r="AU730" s="127"/>
      <c r="AV730" s="371"/>
      <c r="AW730" s="142" t="s">
        <v>150</v>
      </c>
      <c r="AX730" s="128"/>
      <c r="AY730" s="129"/>
      <c r="AZ730" s="130"/>
      <c r="BA730" s="143" t="s">
        <v>155</v>
      </c>
      <c r="BB730" s="128"/>
      <c r="BC730" s="128"/>
      <c r="BD730" s="128"/>
      <c r="BE730" s="373"/>
      <c r="BF730" s="374"/>
      <c r="BG730" s="374"/>
      <c r="BH730" s="131"/>
    </row>
    <row r="731" spans="1:1022" ht="23.1" customHeight="1" x14ac:dyDescent="0.3">
      <c r="A731" s="536"/>
      <c r="B731" s="530"/>
      <c r="C731" s="367"/>
      <c r="D731" s="530"/>
      <c r="E731" s="530"/>
      <c r="F731" s="427"/>
      <c r="G731" s="530"/>
      <c r="H731" s="537"/>
      <c r="I731" s="538"/>
      <c r="J731" s="210" t="s">
        <v>758</v>
      </c>
      <c r="K731" s="212"/>
      <c r="L731" s="538"/>
      <c r="M731" s="538"/>
      <c r="N731" s="540"/>
      <c r="O731" s="369"/>
      <c r="P731" s="392"/>
      <c r="Q731" s="385"/>
      <c r="R731" s="393"/>
      <c r="S731" s="394"/>
      <c r="T731" s="385"/>
      <c r="U731" s="405"/>
      <c r="V731" s="210" t="s">
        <v>161</v>
      </c>
      <c r="W731" s="116"/>
      <c r="X731" s="117"/>
      <c r="Y731" s="118"/>
      <c r="Z731" s="116"/>
      <c r="AA731" s="120" t="str">
        <f t="shared" si="943"/>
        <v/>
      </c>
      <c r="AB731" s="121"/>
      <c r="AC731" s="121"/>
      <c r="AD731" s="122" t="str">
        <f t="shared" si="941"/>
        <v/>
      </c>
      <c r="AE731" s="121"/>
      <c r="AF731" s="121"/>
      <c r="AG731" s="121"/>
      <c r="AH731" s="123" t="str">
        <f t="shared" si="999"/>
        <v/>
      </c>
      <c r="AI731" s="122" t="str">
        <f t="shared" si="942"/>
        <v/>
      </c>
      <c r="AJ731" s="387"/>
      <c r="AK731" s="539"/>
      <c r="AL731" s="211" t="str">
        <f t="shared" si="989"/>
        <v/>
      </c>
      <c r="AM731" s="389"/>
      <c r="AN731" s="388"/>
      <c r="AO731" s="384"/>
      <c r="AP731" s="367"/>
      <c r="AQ731" s="120" t="s">
        <v>162</v>
      </c>
      <c r="AR731" s="119"/>
      <c r="AS731" s="119"/>
      <c r="AT731" s="126"/>
      <c r="AU731" s="127"/>
      <c r="AV731" s="372"/>
      <c r="AW731" s="142" t="s">
        <v>161</v>
      </c>
      <c r="AX731" s="128"/>
      <c r="AY731" s="129"/>
      <c r="AZ731" s="130"/>
      <c r="BA731" s="143" t="s">
        <v>162</v>
      </c>
      <c r="BB731" s="128"/>
      <c r="BC731" s="128"/>
      <c r="BD731" s="128"/>
      <c r="BE731" s="373"/>
      <c r="BF731" s="374"/>
      <c r="BG731" s="374"/>
      <c r="BH731" s="131"/>
    </row>
    <row r="732" spans="1:1022" s="144" customFormat="1" ht="69.95" customHeight="1" x14ac:dyDescent="0.25">
      <c r="A732" s="536"/>
      <c r="B732" s="530"/>
      <c r="C732" s="367"/>
      <c r="D732" s="530"/>
      <c r="E732" s="530"/>
      <c r="F732" s="427"/>
      <c r="G732" s="530"/>
      <c r="H732" s="537" t="str">
        <f>IF(B732="Seguridad_Información","Posibilidad de "&amp;C732&amp;"con "&amp;M732&amp;" "&amp;"por"&amp;" "&amp;I732&amp;" "&amp;"debido a"&amp;" "&amp;L732,"Posibilidad de"&amp;" "&amp;M732&amp;" "&amp;"por"&amp;" "&amp;I732&amp;" debido a"&amp;" "&amp;L732)</f>
        <v xml:space="preserve">Posibilidad de  por  debido a </v>
      </c>
      <c r="I732" s="538"/>
      <c r="J732" s="210" t="s">
        <v>717</v>
      </c>
      <c r="K732" s="212"/>
      <c r="L732" s="538"/>
      <c r="M732" s="538"/>
      <c r="N732" s="540"/>
      <c r="O732" s="369"/>
      <c r="P732" s="390" t="str">
        <f>IF(OR($O732=[3]Tabla_Probabilidad!$D$30,$O732=[3]Tabla_Probabilidad!$D$32,$O732=[3]Tabla_Probabilidad!$J$32),"Muy Baja",IF(OR($O732=[3]Tabla_Probabilidad!$E$30,$O732=[3]Tabla_Probabilidad!$E$32,$O732=[3]Tabla_Probabilidad!$K$32),"Baja",IF(OR($O732=[3]Tabla_Probabilidad!$F$30,$O732=[3]Tabla_Probabilidad!$F$32,$O732=[3]Tabla_Probabilidad!$L$32),"Media",IF(OR($O732=[3]Tabla_Probabilidad!$G$30,$O732=[3]Tabla_Probabilidad!$G$32,$O732=[3]Tabla_Probabilidad!$M$32),"Alta",IF(OR($O732=[3]Tabla_Probabilidad!$H$30,$O732=[3]Tabla_Probabilidad!$H$32,$O732=[3]Tabla_Probabilidad!$N$32),"Muy Alta","")))))</f>
        <v/>
      </c>
      <c r="Q732" s="385" t="str">
        <f t="shared" ref="Q732" si="1000">IF(P732="","",IF(P732="Muy Baja",0.2,IF(P732="Baja",0.4,IF(P732="Media",0.6,IF(P732="Alta",0.8,IF(P732="Muy Alta",1,))))))</f>
        <v/>
      </c>
      <c r="R732" s="393"/>
      <c r="S732" s="394" t="str">
        <f>IF(OR($R732=[3]Tabla_Impacto!$D$24,$R732=[3]Tabla_Impacto!$D$27,$R732=[3]Tabla_Impacto!$J$24,$R732=[3]Tabla_Impacto!$P$26,$R732=[3]Tabla_Impacto!$V$26,$R732=[3]Tabla_Impacto!$AB$26),"Leve",IF(OR($R732=[3]Tabla_Impacto!$E$24,$R732=[3]Tabla_Impacto!$E$27,$R732=[3]Tabla_Impacto!$K$24,$R732=[3]Tabla_Impacto!$Q$26,$R732=[3]Tabla_Impacto!$W$26,$R732=[3]Tabla_Impacto!$AC$26),"Menor",IF(OR($R732=[3]Tabla_Impacto!$F$24,$R732=[3]Tabla_Impacto!$F$27,$R732=[3]Tabla_Impacto!$L$24,$R732=[3]Tabla_Impacto!$R$26,$R732=[3]Tabla_Impacto!$X$26,$R732=[3]Tabla_Impacto!$AD$26),"Moderado",IF(OR($R732=[3]Tabla_Impacto!$G$24,$R732=[3]Tabla_Impacto!$G$27,$R732=[3]Tabla_Impacto!$M$24,$R732=[3]Tabla_Impacto!$S$26,$R732=[3]Tabla_Impacto!$Y$26,$R732=[3]Tabla_Impacto!$AE$26),"Mayor",IF(OR($R732=[3]Tabla_Impacto!$H$24,$R732=[3]Tabla_Impacto!$H$27,$R732=[3]Tabla_Impacto!$N$24,$R732=[3]Tabla_Impacto!$T$26,$R732=[3]Tabla_Impacto!$Z$26,$R732=[3]Tabla_Impacto!$AF$26),"Catastrófico","")))))</f>
        <v/>
      </c>
      <c r="T732" s="385" t="str">
        <f t="shared" ref="T732" si="1001">IF(S732="","",IF(S732="Leve",0.2,IF(S732="Menor",0.4,IF(S732="Moderado",0.6,IF(S732="Mayor",0.8,IF(S732="Catastrófico",1,))))))</f>
        <v/>
      </c>
      <c r="U732" s="386" t="str">
        <f t="shared" ref="U732" si="1002">IF(OR(AND(P732="Muy Baja",S732="Leve"),AND(P732="Muy Baja",S732="Menor"),AND(P732="Baja",S732="Leve")),"Bajo",IF(OR(AND(P732="Muy baja",S732="Moderado"),AND(P732="Baja",S732="Menor"),AND(P732="Baja",S732="Moderado"),AND(P732="Media",S732="Leve"),AND(P732="Media",S732="Menor"),AND(P732="Media",S732="Moderado"),AND(P732="Alta",S732="Leve"),AND(P732="Alta",S732="Menor")),"Moderado",IF(OR(AND(P732="Muy Baja",S732="Mayor"),AND(P732="Baja",S732="Mayor"),AND(P732="Media",S732="Mayor"),AND(P732="Alta",S732="Moderado"),AND(P732="Alta",S732="Mayor"),AND(P732="Muy Alta",S732="Leve"),AND(P732="Muy Alta",S732="Menor"),AND(P732="Muy Alta",S732="Moderado"),AND(P732="Muy Alta",S732="Mayor")),"Alto",IF(OR(AND(P732="Muy Baja",S732="Catastrófico"),AND(P732="Baja",S732="Catastrófico"),AND(P732="Media",S732="Catastrófico"),AND(P732="Alta",S732="Catastrófico"),AND(P732="Muy Alta",S732="Catastrófico")),"Extremo",""))))</f>
        <v/>
      </c>
      <c r="V732" s="210" t="s">
        <v>91</v>
      </c>
      <c r="W732" s="116"/>
      <c r="X732" s="117"/>
      <c r="Y732" s="118"/>
      <c r="Z732" s="116"/>
      <c r="AA732" s="120" t="str">
        <f t="shared" si="943"/>
        <v/>
      </c>
      <c r="AB732" s="121"/>
      <c r="AC732" s="121"/>
      <c r="AD732" s="122" t="str">
        <f t="shared" si="941"/>
        <v/>
      </c>
      <c r="AE732" s="121"/>
      <c r="AF732" s="121"/>
      <c r="AG732" s="121"/>
      <c r="AH732" s="123" t="str">
        <f>IFERROR(IF(AA732="Probabilidad",(Q732-(+Q732*AD732)),IF(AA732="Impacto",Q732,"")),"")</f>
        <v/>
      </c>
      <c r="AI732" s="122" t="str">
        <f t="shared" si="942"/>
        <v/>
      </c>
      <c r="AJ732" s="387" t="str">
        <f t="shared" ref="AJ732" si="1003">IFERROR(IF(AK732="","",IF(AK732&lt;=0.2,"Muy Baja",IF(AK732&lt;=0.4,"Baja",IF(AK732&lt;=0.6,"Media",IF(AK732&lt;=0.8,"Alta","Muy Alta"))))),"")</f>
        <v/>
      </c>
      <c r="AK732" s="539" t="str">
        <f t="shared" ref="AK732" si="1004">IFERROR(LOOKUP(MAX(AI732:AI738)+1,(AI732:AI738)),"")</f>
        <v/>
      </c>
      <c r="AL732" s="211" t="str">
        <f>IFERROR(IF(AA732="Impacto",(T732-(+T732*AD732)),IF(AA732="Probabilidad",T732,"")),"")</f>
        <v/>
      </c>
      <c r="AM732" s="389" t="str">
        <f t="shared" ref="AM732" si="1005">IFERROR(IF(AN732="","",IF(AN732&lt;=0.2,"Leve",IF(AN732&lt;=0.4,"Menor",IF(AN732&lt;=0.6,"Moderado",IF(AN732&lt;=0.8,"Mayor","Catastrófico"))))),"")</f>
        <v/>
      </c>
      <c r="AN732" s="388" t="str">
        <f t="shared" ref="AN732" si="1006">IFERROR(LOOKUP(MAX(AL732:AL738)+1,(AL732:AL738)),"")</f>
        <v/>
      </c>
      <c r="AO732" s="384" t="str">
        <f t="shared" ref="AO732" si="1007">IFERROR(IF(OR(AND(AJ732="Muy Baja",AM732="Leve"),AND(AJ732="Muy Baja",AM732="Menor"),AND(AJ732="Baja",AM732="Leve")),"Bajo",IF(OR(AND(AJ732="Muy baja",AM732="Moderado"),AND(AJ732="Baja",AM732="Menor"),AND(AJ732="Baja",AM732="Moderado"),AND(AJ732="Media",AM732="Leve"),AND(AJ732="Media",AM732="Menor"),AND(AJ732="Media",AM732="Moderado"),AND(AJ732="Alta",AM732="Leve"),AND(AJ732="Alta",AM732="Menor")),"Moderado",IF(OR(AND(AJ732="Muy Baja",AM732="Mayor"),AND(AJ732="Baja",AM732="Mayor"),AND(AJ732="Media",AM732="Mayor"),AND(AJ732="Alta",AM732="Moderado"),AND(AJ732="Alta",AM732="Mayor"),AND(AJ732="Muy Alta",AM732="Leve"),AND(AJ732="Muy Alta",AM732="Menor"),AND(AJ732="Muy Alta",AM732="Moderado"),AND(AJ732="Muy Alta",AM732="Mayor")),"Alto",IF(OR(AND(AJ732="Muy Baja",AM732="Catastrófico"),AND(AJ732="Baja",AM732="Catastrófico"),AND(AJ732="Media",AM732="Catastrófico"),AND(AJ732="Alta",AM732="Catastrófico"),AND(AJ732="Muy Alta",AM732="Catastrófico")),"Extremo","")))),"")</f>
        <v/>
      </c>
      <c r="AP732" s="367"/>
      <c r="AQ732" s="120" t="s">
        <v>105</v>
      </c>
      <c r="AR732" s="119"/>
      <c r="AS732" s="119"/>
      <c r="AT732" s="126"/>
      <c r="AU732" s="127"/>
      <c r="AV732" s="370"/>
      <c r="AW732" s="142" t="s">
        <v>91</v>
      </c>
      <c r="AX732" s="128"/>
      <c r="AY732" s="129"/>
      <c r="AZ732" s="130"/>
      <c r="BA732" s="143" t="s">
        <v>105</v>
      </c>
      <c r="BB732" s="128"/>
      <c r="BC732" s="128"/>
      <c r="BD732" s="128"/>
      <c r="BE732" s="373"/>
      <c r="BF732" s="374"/>
      <c r="BG732" s="374"/>
      <c r="BH732" s="131"/>
      <c r="BI732" s="90"/>
      <c r="BJ732" s="90"/>
      <c r="BK732" s="90"/>
      <c r="BL732" s="90"/>
      <c r="BM732" s="90"/>
      <c r="BN732" s="90"/>
      <c r="BO732" s="90"/>
      <c r="BP732" s="90"/>
      <c r="BQ732" s="90"/>
      <c r="BR732" s="90"/>
      <c r="BS732" s="90"/>
      <c r="BT732" s="90"/>
      <c r="BU732" s="90"/>
      <c r="BV732" s="90"/>
      <c r="BW732" s="90"/>
      <c r="BX732" s="90"/>
      <c r="BY732" s="90"/>
      <c r="BZ732" s="90"/>
      <c r="CA732" s="90"/>
      <c r="CB732" s="90"/>
      <c r="CC732" s="90"/>
      <c r="CD732" s="90"/>
      <c r="CE732" s="90"/>
      <c r="CF732" s="90"/>
      <c r="CG732" s="90"/>
      <c r="CH732" s="90"/>
      <c r="CI732" s="90"/>
      <c r="CJ732" s="90"/>
      <c r="CK732" s="90"/>
      <c r="CL732" s="90"/>
      <c r="CM732" s="90"/>
      <c r="CN732" s="90"/>
      <c r="CO732" s="90"/>
      <c r="CP732" s="90"/>
      <c r="CQ732" s="90"/>
      <c r="CR732" s="90"/>
      <c r="CS732" s="90"/>
      <c r="CT732" s="90"/>
      <c r="CU732" s="90"/>
      <c r="CV732" s="90"/>
      <c r="CW732" s="90"/>
      <c r="CX732" s="90"/>
      <c r="CY732" s="90"/>
      <c r="CZ732" s="90"/>
      <c r="DA732" s="90"/>
      <c r="DB732" s="90"/>
      <c r="DC732" s="90"/>
      <c r="DD732" s="90"/>
      <c r="DE732" s="90"/>
      <c r="DF732" s="90"/>
      <c r="DG732" s="90"/>
      <c r="DH732" s="90"/>
      <c r="DI732" s="90"/>
      <c r="DJ732" s="90"/>
      <c r="DK732" s="90"/>
      <c r="DL732" s="90"/>
      <c r="DM732" s="90"/>
      <c r="DN732" s="90"/>
      <c r="DO732" s="90"/>
      <c r="DP732" s="90"/>
      <c r="DQ732" s="90"/>
      <c r="DR732" s="90"/>
      <c r="DS732" s="90"/>
      <c r="DT732" s="90"/>
      <c r="DU732" s="90"/>
      <c r="DV732" s="90"/>
      <c r="DW732" s="90"/>
      <c r="DX732" s="90"/>
      <c r="DY732" s="90"/>
      <c r="DZ732" s="90"/>
      <c r="EA732" s="90"/>
      <c r="EB732" s="90"/>
      <c r="EC732" s="90"/>
      <c r="ED732" s="90"/>
      <c r="EE732" s="90"/>
      <c r="EF732" s="90"/>
      <c r="EG732" s="90"/>
      <c r="EH732" s="90"/>
      <c r="EI732" s="90"/>
      <c r="EJ732" s="90"/>
      <c r="EK732" s="90"/>
      <c r="EL732" s="90"/>
      <c r="EM732" s="90"/>
      <c r="EN732" s="90"/>
      <c r="EO732" s="90"/>
      <c r="EP732" s="90"/>
      <c r="EQ732" s="90"/>
      <c r="ER732" s="90"/>
      <c r="ES732" s="90"/>
      <c r="ET732" s="90"/>
      <c r="EU732" s="90"/>
      <c r="EV732" s="90"/>
      <c r="EW732" s="90"/>
      <c r="EX732" s="90"/>
      <c r="EY732" s="90"/>
      <c r="EZ732" s="90"/>
      <c r="FA732" s="90"/>
      <c r="FB732" s="90"/>
      <c r="FC732" s="90"/>
      <c r="FD732" s="90"/>
      <c r="FE732" s="90"/>
      <c r="FF732" s="90"/>
      <c r="FG732" s="90"/>
      <c r="FH732" s="90"/>
      <c r="FI732" s="90"/>
      <c r="FJ732" s="90"/>
      <c r="FK732" s="90"/>
      <c r="FL732" s="90"/>
      <c r="FM732" s="90"/>
      <c r="FN732" s="90"/>
      <c r="FO732" s="90"/>
      <c r="FP732" s="90"/>
      <c r="FQ732" s="90"/>
      <c r="FR732" s="90"/>
      <c r="FS732" s="90"/>
      <c r="FT732" s="90"/>
      <c r="FU732" s="90"/>
      <c r="FV732" s="90"/>
      <c r="FW732" s="90"/>
      <c r="FX732" s="90"/>
      <c r="FY732" s="90"/>
      <c r="FZ732" s="90"/>
      <c r="GA732" s="90"/>
      <c r="GB732" s="90"/>
      <c r="GC732" s="90"/>
      <c r="GD732" s="90"/>
      <c r="GE732" s="90"/>
      <c r="GF732" s="90"/>
      <c r="GG732" s="90"/>
      <c r="GH732" s="90"/>
      <c r="GI732" s="90"/>
      <c r="GJ732" s="90"/>
      <c r="GK732" s="90"/>
      <c r="GL732" s="90"/>
      <c r="GM732" s="90"/>
      <c r="GN732" s="90"/>
      <c r="GO732" s="90"/>
      <c r="GP732" s="90"/>
      <c r="GQ732" s="90"/>
      <c r="GR732" s="90"/>
      <c r="GS732" s="90"/>
      <c r="GT732" s="90"/>
      <c r="GU732" s="90"/>
      <c r="GV732" s="90"/>
      <c r="GW732" s="90"/>
      <c r="GX732" s="90"/>
      <c r="GY732" s="90"/>
      <c r="GZ732" s="90"/>
      <c r="HA732" s="90"/>
      <c r="HB732" s="90"/>
      <c r="HC732" s="90"/>
      <c r="HD732" s="90"/>
      <c r="HE732" s="90"/>
      <c r="HF732" s="90"/>
      <c r="HG732" s="90"/>
      <c r="HH732" s="90"/>
      <c r="HI732" s="90"/>
      <c r="HJ732" s="90"/>
      <c r="HK732" s="90"/>
      <c r="HL732" s="90"/>
      <c r="HM732" s="90"/>
      <c r="HN732" s="90"/>
      <c r="HO732" s="90"/>
      <c r="HP732" s="90"/>
      <c r="HQ732" s="90"/>
      <c r="HR732" s="90"/>
      <c r="HS732" s="90"/>
      <c r="HT732" s="90"/>
      <c r="HU732" s="90"/>
      <c r="HV732" s="90"/>
      <c r="HW732" s="90"/>
      <c r="HX732" s="90"/>
      <c r="HY732" s="90"/>
      <c r="HZ732" s="90"/>
      <c r="IA732" s="90"/>
      <c r="IB732" s="90"/>
      <c r="IC732" s="90"/>
      <c r="ID732" s="90"/>
      <c r="IE732" s="90"/>
      <c r="IF732" s="90"/>
      <c r="IG732" s="90"/>
      <c r="IH732" s="90"/>
      <c r="II732" s="90"/>
      <c r="IJ732" s="90"/>
      <c r="IK732" s="90"/>
      <c r="IL732" s="90"/>
      <c r="IM732" s="90"/>
      <c r="IN732" s="90"/>
      <c r="IO732" s="90"/>
      <c r="IP732" s="90"/>
      <c r="IQ732" s="90"/>
      <c r="IR732" s="90"/>
      <c r="IS732" s="90"/>
      <c r="IT732" s="90"/>
      <c r="IU732" s="90"/>
      <c r="IV732" s="90"/>
      <c r="IW732" s="90"/>
      <c r="IX732" s="90"/>
      <c r="IY732" s="90"/>
      <c r="IZ732" s="90"/>
      <c r="JA732" s="90"/>
      <c r="JB732" s="90"/>
      <c r="JC732" s="90"/>
      <c r="JD732" s="90"/>
      <c r="JE732" s="90"/>
      <c r="JF732" s="90"/>
      <c r="JG732" s="90"/>
      <c r="JH732" s="90"/>
      <c r="JI732" s="90"/>
      <c r="JJ732" s="90"/>
      <c r="JK732" s="90"/>
      <c r="JL732" s="90"/>
      <c r="JM732" s="90"/>
      <c r="JN732" s="90"/>
      <c r="JO732" s="90"/>
      <c r="JP732" s="90"/>
      <c r="JQ732" s="90"/>
      <c r="JR732" s="90"/>
      <c r="JS732" s="90"/>
      <c r="JT732" s="90"/>
      <c r="JU732" s="90"/>
      <c r="JV732" s="90"/>
      <c r="JW732" s="90"/>
      <c r="JX732" s="90"/>
      <c r="JY732" s="90"/>
      <c r="JZ732" s="90"/>
      <c r="KA732" s="90"/>
      <c r="KB732" s="90"/>
      <c r="KC732" s="90"/>
      <c r="KD732" s="90"/>
      <c r="KE732" s="90"/>
      <c r="KF732" s="90"/>
      <c r="KG732" s="90"/>
      <c r="KH732" s="90"/>
      <c r="KI732" s="90"/>
      <c r="KJ732" s="90"/>
      <c r="KK732" s="90"/>
      <c r="KL732" s="90"/>
      <c r="KM732" s="90"/>
      <c r="KN732" s="90"/>
      <c r="KO732" s="90"/>
      <c r="KP732" s="90"/>
      <c r="KQ732" s="90"/>
      <c r="KR732" s="90"/>
      <c r="KS732" s="90"/>
      <c r="KT732" s="90"/>
      <c r="KU732" s="90"/>
      <c r="KV732" s="90"/>
      <c r="KW732" s="90"/>
      <c r="KX732" s="90"/>
      <c r="KY732" s="90"/>
      <c r="KZ732" s="90"/>
      <c r="LA732" s="90"/>
      <c r="LB732" s="90"/>
      <c r="LC732" s="90"/>
      <c r="LD732" s="90"/>
      <c r="LE732" s="90"/>
      <c r="LF732" s="90"/>
      <c r="LG732" s="90"/>
      <c r="LH732" s="90"/>
      <c r="LI732" s="90"/>
      <c r="LJ732" s="90"/>
      <c r="LK732" s="90"/>
      <c r="LL732" s="90"/>
      <c r="LM732" s="90"/>
      <c r="LN732" s="90"/>
      <c r="LO732" s="90"/>
      <c r="LP732" s="90"/>
      <c r="LQ732" s="90"/>
      <c r="LR732" s="90"/>
      <c r="LS732" s="90"/>
      <c r="LT732" s="90"/>
      <c r="LU732" s="90"/>
      <c r="LV732" s="90"/>
      <c r="LW732" s="90"/>
      <c r="LX732" s="90"/>
      <c r="LY732" s="90"/>
      <c r="LZ732" s="90"/>
      <c r="MA732" s="90"/>
      <c r="MB732" s="90"/>
      <c r="MC732" s="90"/>
      <c r="MD732" s="90"/>
      <c r="ME732" s="90"/>
      <c r="MF732" s="90"/>
      <c r="MG732" s="90"/>
      <c r="MH732" s="90"/>
      <c r="MI732" s="90"/>
      <c r="MJ732" s="90"/>
      <c r="MK732" s="90"/>
      <c r="ML732" s="90"/>
      <c r="MM732" s="90"/>
      <c r="MN732" s="90"/>
      <c r="MO732" s="90"/>
      <c r="MP732" s="90"/>
      <c r="MQ732" s="90"/>
      <c r="MR732" s="90"/>
      <c r="MS732" s="90"/>
      <c r="MT732" s="90"/>
      <c r="MU732" s="90"/>
      <c r="MV732" s="90"/>
      <c r="MW732" s="90"/>
      <c r="MX732" s="90"/>
      <c r="MY732" s="90"/>
      <c r="MZ732" s="90"/>
      <c r="NA732" s="90"/>
      <c r="NB732" s="90"/>
      <c r="NC732" s="90"/>
      <c r="ND732" s="90"/>
      <c r="NE732" s="90"/>
      <c r="NF732" s="90"/>
      <c r="NG732" s="90"/>
      <c r="NH732" s="90"/>
      <c r="NI732" s="90"/>
      <c r="NJ732" s="90"/>
      <c r="NK732" s="90"/>
      <c r="NL732" s="90"/>
      <c r="NM732" s="90"/>
      <c r="NN732" s="90"/>
      <c r="NO732" s="90"/>
      <c r="NP732" s="90"/>
      <c r="NQ732" s="90"/>
      <c r="NR732" s="90"/>
      <c r="NS732" s="90"/>
      <c r="NT732" s="90"/>
      <c r="NU732" s="90"/>
      <c r="NV732" s="90"/>
      <c r="NW732" s="90"/>
      <c r="NX732" s="90"/>
      <c r="NY732" s="90"/>
      <c r="NZ732" s="90"/>
      <c r="OA732" s="90"/>
      <c r="OB732" s="90"/>
      <c r="OC732" s="90"/>
      <c r="OD732" s="90"/>
      <c r="OE732" s="90"/>
      <c r="OF732" s="90"/>
      <c r="OG732" s="90"/>
      <c r="OH732" s="90"/>
      <c r="OI732" s="90"/>
      <c r="OJ732" s="90"/>
      <c r="OK732" s="90"/>
      <c r="OL732" s="90"/>
      <c r="OM732" s="90"/>
      <c r="ON732" s="90"/>
      <c r="OO732" s="90"/>
      <c r="OP732" s="90"/>
      <c r="OQ732" s="90"/>
      <c r="OR732" s="90"/>
      <c r="OS732" s="90"/>
      <c r="OT732" s="90"/>
      <c r="OU732" s="90"/>
      <c r="OV732" s="90"/>
      <c r="OW732" s="90"/>
      <c r="OX732" s="90"/>
      <c r="OY732" s="90"/>
      <c r="OZ732" s="90"/>
      <c r="PA732" s="90"/>
      <c r="PB732" s="90"/>
      <c r="PC732" s="90"/>
      <c r="PD732" s="90"/>
      <c r="PE732" s="90"/>
      <c r="PF732" s="90"/>
      <c r="PG732" s="90"/>
      <c r="PH732" s="90"/>
      <c r="PI732" s="90"/>
      <c r="PJ732" s="90"/>
      <c r="PK732" s="90"/>
      <c r="PL732" s="90"/>
      <c r="PM732" s="90"/>
      <c r="PN732" s="90"/>
      <c r="PO732" s="90"/>
      <c r="PP732" s="90"/>
      <c r="PQ732" s="90"/>
      <c r="PR732" s="90"/>
      <c r="PS732" s="90"/>
      <c r="PT732" s="90"/>
      <c r="PU732" s="90"/>
      <c r="PV732" s="90"/>
      <c r="PW732" s="90"/>
      <c r="PX732" s="90"/>
      <c r="PY732" s="90"/>
      <c r="PZ732" s="90"/>
      <c r="QA732" s="90"/>
      <c r="QB732" s="90"/>
      <c r="QC732" s="90"/>
      <c r="QD732" s="90"/>
      <c r="QE732" s="90"/>
      <c r="QF732" s="90"/>
      <c r="QG732" s="90"/>
      <c r="QH732" s="90"/>
      <c r="QI732" s="90"/>
      <c r="QJ732" s="90"/>
      <c r="QK732" s="90"/>
      <c r="QL732" s="90"/>
      <c r="QM732" s="90"/>
      <c r="QN732" s="90"/>
      <c r="QO732" s="90"/>
      <c r="QP732" s="90"/>
      <c r="QQ732" s="90"/>
      <c r="QR732" s="90"/>
      <c r="QS732" s="90"/>
      <c r="QT732" s="90"/>
      <c r="QU732" s="90"/>
      <c r="QV732" s="90"/>
      <c r="QW732" s="90"/>
      <c r="QX732" s="90"/>
      <c r="QY732" s="90"/>
      <c r="QZ732" s="90"/>
      <c r="RA732" s="90"/>
      <c r="RB732" s="90"/>
      <c r="RC732" s="90"/>
      <c r="RD732" s="90"/>
      <c r="RE732" s="90"/>
      <c r="RF732" s="90"/>
      <c r="RG732" s="90"/>
      <c r="RH732" s="90"/>
      <c r="RI732" s="90"/>
      <c r="RJ732" s="90"/>
      <c r="RK732" s="90"/>
      <c r="RL732" s="90"/>
      <c r="RM732" s="90"/>
      <c r="RN732" s="90"/>
      <c r="RO732" s="90"/>
      <c r="RP732" s="90"/>
      <c r="RQ732" s="90"/>
      <c r="RR732" s="90"/>
      <c r="RS732" s="90"/>
      <c r="RT732" s="90"/>
      <c r="RU732" s="90"/>
      <c r="RV732" s="90"/>
      <c r="RW732" s="90"/>
      <c r="RX732" s="90"/>
      <c r="RY732" s="90"/>
      <c r="RZ732" s="90"/>
      <c r="SA732" s="90"/>
      <c r="SB732" s="90"/>
      <c r="SC732" s="90"/>
      <c r="SD732" s="90"/>
      <c r="SE732" s="90"/>
      <c r="SF732" s="90"/>
      <c r="SG732" s="90"/>
      <c r="SH732" s="90"/>
      <c r="SI732" s="90"/>
      <c r="SJ732" s="90"/>
      <c r="SK732" s="90"/>
      <c r="SL732" s="90"/>
      <c r="SM732" s="90"/>
      <c r="SN732" s="90"/>
      <c r="SO732" s="90"/>
      <c r="SP732" s="90"/>
      <c r="SQ732" s="90"/>
      <c r="SR732" s="90"/>
      <c r="SS732" s="90"/>
      <c r="ST732" s="90"/>
      <c r="SU732" s="90"/>
      <c r="SV732" s="90"/>
      <c r="SW732" s="90"/>
      <c r="SX732" s="90"/>
      <c r="SY732" s="90"/>
      <c r="SZ732" s="90"/>
      <c r="TA732" s="90"/>
      <c r="TB732" s="90"/>
      <c r="TC732" s="90"/>
      <c r="TD732" s="90"/>
      <c r="TE732" s="90"/>
      <c r="TF732" s="90"/>
      <c r="TG732" s="90"/>
      <c r="TH732" s="90"/>
      <c r="TI732" s="90"/>
      <c r="TJ732" s="90"/>
      <c r="TK732" s="90"/>
      <c r="TL732" s="90"/>
      <c r="TM732" s="90"/>
      <c r="TN732" s="90"/>
      <c r="TO732" s="90"/>
      <c r="TP732" s="90"/>
      <c r="TQ732" s="90"/>
      <c r="TR732" s="90"/>
      <c r="TS732" s="90"/>
      <c r="TT732" s="90"/>
      <c r="TU732" s="90"/>
      <c r="TV732" s="90"/>
      <c r="TW732" s="90"/>
      <c r="TX732" s="90"/>
      <c r="TY732" s="90"/>
      <c r="TZ732" s="90"/>
      <c r="UA732" s="90"/>
      <c r="UB732" s="90"/>
      <c r="UC732" s="90"/>
      <c r="UD732" s="90"/>
      <c r="UE732" s="90"/>
      <c r="UF732" s="90"/>
      <c r="UG732" s="90"/>
      <c r="UH732" s="90"/>
      <c r="UI732" s="90"/>
      <c r="UJ732" s="90"/>
      <c r="UK732" s="90"/>
      <c r="UL732" s="90"/>
      <c r="UM732" s="90"/>
      <c r="UN732" s="90"/>
      <c r="UO732" s="90"/>
      <c r="UP732" s="90"/>
      <c r="UQ732" s="90"/>
      <c r="UR732" s="90"/>
      <c r="US732" s="90"/>
      <c r="UT732" s="90"/>
      <c r="UU732" s="90"/>
      <c r="UV732" s="90"/>
      <c r="UW732" s="90"/>
      <c r="UX732" s="90"/>
      <c r="UY732" s="90"/>
      <c r="UZ732" s="90"/>
      <c r="VA732" s="90"/>
      <c r="VB732" s="90"/>
      <c r="VC732" s="90"/>
      <c r="VD732" s="90"/>
      <c r="VE732" s="90"/>
      <c r="VF732" s="90"/>
      <c r="VG732" s="90"/>
      <c r="VH732" s="90"/>
      <c r="VI732" s="90"/>
      <c r="VJ732" s="90"/>
      <c r="VK732" s="90"/>
      <c r="VL732" s="90"/>
      <c r="VM732" s="90"/>
      <c r="VN732" s="90"/>
      <c r="VO732" s="90"/>
      <c r="VP732" s="90"/>
      <c r="VQ732" s="90"/>
      <c r="VR732" s="90"/>
      <c r="VS732" s="90"/>
      <c r="VT732" s="90"/>
      <c r="VU732" s="90"/>
      <c r="VV732" s="90"/>
      <c r="VW732" s="90"/>
      <c r="VX732" s="90"/>
      <c r="VY732" s="90"/>
      <c r="VZ732" s="90"/>
      <c r="WA732" s="90"/>
      <c r="WB732" s="90"/>
      <c r="WC732" s="90"/>
      <c r="WD732" s="90"/>
      <c r="WE732" s="90"/>
      <c r="WF732" s="90"/>
      <c r="WG732" s="90"/>
      <c r="WH732" s="90"/>
      <c r="WI732" s="90"/>
      <c r="WJ732" s="90"/>
      <c r="WK732" s="90"/>
      <c r="WL732" s="90"/>
      <c r="WM732" s="90"/>
      <c r="WN732" s="90"/>
      <c r="WO732" s="90"/>
      <c r="WP732" s="90"/>
      <c r="WQ732" s="90"/>
      <c r="WR732" s="90"/>
      <c r="WS732" s="90"/>
      <c r="WT732" s="90"/>
      <c r="WU732" s="90"/>
      <c r="WV732" s="90"/>
      <c r="WW732" s="90"/>
      <c r="WX732" s="90"/>
      <c r="WY732" s="90"/>
      <c r="WZ732" s="90"/>
      <c r="XA732" s="90"/>
      <c r="XB732" s="90"/>
      <c r="XC732" s="90"/>
      <c r="XD732" s="90"/>
      <c r="XE732" s="90"/>
      <c r="XF732" s="90"/>
      <c r="XG732" s="90"/>
      <c r="XH732" s="90"/>
      <c r="XI732" s="90"/>
      <c r="XJ732" s="90"/>
      <c r="XK732" s="90"/>
      <c r="XL732" s="90"/>
      <c r="XM732" s="90"/>
      <c r="XN732" s="90"/>
      <c r="XO732" s="90"/>
      <c r="XP732" s="90"/>
      <c r="XQ732" s="90"/>
      <c r="XR732" s="90"/>
      <c r="XS732" s="90"/>
      <c r="XT732" s="90"/>
      <c r="XU732" s="90"/>
      <c r="XV732" s="90"/>
      <c r="XW732" s="90"/>
      <c r="XX732" s="90"/>
      <c r="XY732" s="90"/>
      <c r="XZ732" s="90"/>
      <c r="YA732" s="90"/>
      <c r="YB732" s="90"/>
      <c r="YC732" s="90"/>
      <c r="YD732" s="90"/>
      <c r="YE732" s="90"/>
      <c r="YF732" s="90"/>
      <c r="YG732" s="90"/>
      <c r="YH732" s="90"/>
      <c r="YI732" s="90"/>
      <c r="YJ732" s="90"/>
      <c r="YK732" s="90"/>
      <c r="YL732" s="90"/>
      <c r="YM732" s="90"/>
      <c r="YN732" s="90"/>
      <c r="YO732" s="90"/>
      <c r="YP732" s="90"/>
      <c r="YQ732" s="90"/>
      <c r="YR732" s="90"/>
      <c r="YS732" s="90"/>
      <c r="YT732" s="90"/>
      <c r="YU732" s="90"/>
      <c r="YV732" s="90"/>
      <c r="YW732" s="90"/>
      <c r="YX732" s="90"/>
      <c r="YY732" s="90"/>
      <c r="YZ732" s="90"/>
      <c r="ZA732" s="90"/>
      <c r="ZB732" s="90"/>
      <c r="ZC732" s="90"/>
      <c r="ZD732" s="90"/>
      <c r="ZE732" s="90"/>
      <c r="ZF732" s="90"/>
      <c r="ZG732" s="90"/>
      <c r="ZH732" s="90"/>
      <c r="ZI732" s="90"/>
      <c r="ZJ732" s="90"/>
      <c r="ZK732" s="90"/>
      <c r="ZL732" s="90"/>
      <c r="ZM732" s="90"/>
      <c r="ZN732" s="90"/>
      <c r="ZO732" s="90"/>
      <c r="ZP732" s="90"/>
      <c r="ZQ732" s="90"/>
      <c r="ZR732" s="90"/>
      <c r="ZS732" s="90"/>
      <c r="ZT732" s="90"/>
      <c r="ZU732" s="90"/>
      <c r="ZV732" s="90"/>
      <c r="ZW732" s="90"/>
      <c r="ZX732" s="90"/>
      <c r="ZY732" s="90"/>
      <c r="ZZ732" s="90"/>
      <c r="AAA732" s="90"/>
      <c r="AAB732" s="90"/>
      <c r="AAC732" s="90"/>
      <c r="AAD732" s="90"/>
      <c r="AAE732" s="90"/>
      <c r="AAF732" s="90"/>
      <c r="AAG732" s="90"/>
      <c r="AAH732" s="90"/>
      <c r="AAI732" s="90"/>
      <c r="AAJ732" s="90"/>
      <c r="AAK732" s="90"/>
      <c r="AAL732" s="90"/>
      <c r="AAM732" s="90"/>
      <c r="AAN732" s="90"/>
      <c r="AAO732" s="90"/>
      <c r="AAP732" s="90"/>
      <c r="AAQ732" s="90"/>
      <c r="AAR732" s="90"/>
      <c r="AAS732" s="90"/>
      <c r="AAT732" s="90"/>
      <c r="AAU732" s="90"/>
      <c r="AAV732" s="90"/>
      <c r="AAW732" s="90"/>
      <c r="AAX732" s="90"/>
      <c r="AAY732" s="90"/>
      <c r="AAZ732" s="90"/>
      <c r="ABA732" s="90"/>
      <c r="ABB732" s="90"/>
      <c r="ABC732" s="90"/>
      <c r="ABD732" s="90"/>
      <c r="ABE732" s="90"/>
      <c r="ABF732" s="90"/>
      <c r="ABG732" s="90"/>
      <c r="ABH732" s="90"/>
      <c r="ABI732" s="90"/>
      <c r="ABJ732" s="90"/>
      <c r="ABK732" s="90"/>
      <c r="ABL732" s="90"/>
      <c r="ABM732" s="90"/>
      <c r="ABN732" s="90"/>
      <c r="ABO732" s="90"/>
      <c r="ABP732" s="90"/>
      <c r="ABQ732" s="90"/>
      <c r="ABR732" s="90"/>
      <c r="ABS732" s="90"/>
      <c r="ABT732" s="90"/>
      <c r="ABU732" s="90"/>
      <c r="ABV732" s="90"/>
      <c r="ABW732" s="90"/>
      <c r="ABX732" s="90"/>
      <c r="ABY732" s="90"/>
      <c r="ABZ732" s="90"/>
      <c r="ACA732" s="90"/>
      <c r="ACB732" s="90"/>
      <c r="ACC732" s="90"/>
      <c r="ACD732" s="90"/>
      <c r="ACE732" s="90"/>
      <c r="ACF732" s="90"/>
      <c r="ACG732" s="90"/>
      <c r="ACH732" s="90"/>
      <c r="ACI732" s="90"/>
      <c r="ACJ732" s="90"/>
      <c r="ACK732" s="90"/>
      <c r="ACL732" s="90"/>
      <c r="ACM732" s="90"/>
      <c r="ACN732" s="90"/>
      <c r="ACO732" s="90"/>
      <c r="ACP732" s="90"/>
      <c r="ACQ732" s="90"/>
      <c r="ACR732" s="90"/>
      <c r="ACS732" s="90"/>
      <c r="ACT732" s="90"/>
      <c r="ACU732" s="90"/>
      <c r="ACV732" s="90"/>
      <c r="ACW732" s="90"/>
      <c r="ACX732" s="90"/>
      <c r="ACY732" s="90"/>
      <c r="ACZ732" s="90"/>
      <c r="ADA732" s="90"/>
      <c r="ADB732" s="90"/>
      <c r="ADC732" s="90"/>
      <c r="ADD732" s="90"/>
      <c r="ADE732" s="90"/>
      <c r="ADF732" s="90"/>
      <c r="ADG732" s="90"/>
      <c r="ADH732" s="90"/>
      <c r="ADI732" s="90"/>
      <c r="ADJ732" s="90"/>
      <c r="ADK732" s="90"/>
      <c r="ADL732" s="90"/>
      <c r="ADM732" s="90"/>
      <c r="ADN732" s="90"/>
      <c r="ADO732" s="90"/>
      <c r="ADP732" s="90"/>
      <c r="ADQ732" s="90"/>
      <c r="ADR732" s="90"/>
      <c r="ADS732" s="90"/>
      <c r="ADT732" s="90"/>
      <c r="ADU732" s="90"/>
      <c r="ADV732" s="90"/>
      <c r="ADW732" s="90"/>
      <c r="ADX732" s="90"/>
      <c r="ADY732" s="90"/>
      <c r="ADZ732" s="90"/>
      <c r="AEA732" s="90"/>
      <c r="AEB732" s="90"/>
      <c r="AEC732" s="90"/>
      <c r="AED732" s="90"/>
      <c r="AEE732" s="90"/>
      <c r="AEF732" s="90"/>
      <c r="AEG732" s="90"/>
      <c r="AEH732" s="90"/>
      <c r="AEI732" s="90"/>
      <c r="AEJ732" s="90"/>
      <c r="AEK732" s="90"/>
      <c r="AEL732" s="90"/>
      <c r="AEM732" s="90"/>
      <c r="AEN732" s="90"/>
      <c r="AEO732" s="90"/>
      <c r="AEP732" s="90"/>
      <c r="AEQ732" s="90"/>
      <c r="AER732" s="90"/>
      <c r="AES732" s="90"/>
      <c r="AET732" s="90"/>
      <c r="AEU732" s="90"/>
      <c r="AEV732" s="90"/>
      <c r="AEW732" s="90"/>
      <c r="AEX732" s="90"/>
      <c r="AEY732" s="90"/>
      <c r="AEZ732" s="90"/>
      <c r="AFA732" s="90"/>
      <c r="AFB732" s="90"/>
      <c r="AFC732" s="90"/>
      <c r="AFD732" s="90"/>
      <c r="AFE732" s="90"/>
      <c r="AFF732" s="90"/>
      <c r="AFG732" s="90"/>
      <c r="AFH732" s="90"/>
      <c r="AFI732" s="90"/>
      <c r="AFJ732" s="90"/>
      <c r="AFK732" s="90"/>
      <c r="AFL732" s="90"/>
      <c r="AFM732" s="90"/>
      <c r="AFN732" s="90"/>
      <c r="AFO732" s="90"/>
      <c r="AFP732" s="90"/>
      <c r="AFQ732" s="90"/>
      <c r="AFR732" s="90"/>
      <c r="AFS732" s="90"/>
      <c r="AFT732" s="90"/>
      <c r="AFU732" s="90"/>
      <c r="AFV732" s="90"/>
      <c r="AFW732" s="90"/>
      <c r="AFX732" s="90"/>
      <c r="AFY732" s="90"/>
      <c r="AFZ732" s="90"/>
      <c r="AGA732" s="90"/>
      <c r="AGB732" s="90"/>
      <c r="AGC732" s="90"/>
      <c r="AGD732" s="90"/>
      <c r="AGE732" s="90"/>
      <c r="AGF732" s="90"/>
      <c r="AGG732" s="90"/>
      <c r="AGH732" s="90"/>
      <c r="AGI732" s="90"/>
      <c r="AGJ732" s="90"/>
      <c r="AGK732" s="90"/>
      <c r="AGL732" s="90"/>
      <c r="AGM732" s="90"/>
      <c r="AGN732" s="90"/>
      <c r="AGO732" s="90"/>
      <c r="AGP732" s="90"/>
      <c r="AGQ732" s="90"/>
      <c r="AGR732" s="90"/>
      <c r="AGS732" s="90"/>
      <c r="AGT732" s="90"/>
      <c r="AGU732" s="90"/>
      <c r="AGV732" s="90"/>
      <c r="AGW732" s="90"/>
      <c r="AGX732" s="90"/>
      <c r="AGY732" s="90"/>
      <c r="AGZ732" s="90"/>
      <c r="AHA732" s="90"/>
      <c r="AHB732" s="90"/>
      <c r="AHC732" s="90"/>
      <c r="AHD732" s="90"/>
      <c r="AHE732" s="90"/>
      <c r="AHF732" s="90"/>
      <c r="AHG732" s="90"/>
      <c r="AHH732" s="90"/>
      <c r="AHI732" s="90"/>
      <c r="AHJ732" s="90"/>
      <c r="AHK732" s="90"/>
      <c r="AHL732" s="90"/>
      <c r="AHM732" s="90"/>
      <c r="AHN732" s="90"/>
      <c r="AHO732" s="90"/>
      <c r="AHP732" s="90"/>
      <c r="AHQ732" s="90"/>
      <c r="AHR732" s="90"/>
      <c r="AHS732" s="90"/>
      <c r="AHT732" s="90"/>
      <c r="AHU732" s="90"/>
      <c r="AHV732" s="90"/>
      <c r="AHW732" s="90"/>
      <c r="AHX732" s="90"/>
      <c r="AHY732" s="90"/>
      <c r="AHZ732" s="90"/>
      <c r="AIA732" s="90"/>
      <c r="AIB732" s="90"/>
      <c r="AIC732" s="90"/>
      <c r="AID732" s="90"/>
      <c r="AIE732" s="90"/>
      <c r="AIF732" s="90"/>
      <c r="AIG732" s="90"/>
      <c r="AIH732" s="90"/>
      <c r="AII732" s="90"/>
      <c r="AIJ732" s="90"/>
      <c r="AIK732" s="90"/>
      <c r="AIL732" s="90"/>
      <c r="AIM732" s="90"/>
      <c r="AIN732" s="90"/>
      <c r="AIO732" s="90"/>
      <c r="AIP732" s="90"/>
      <c r="AIQ732" s="90"/>
      <c r="AIR732" s="90"/>
      <c r="AIS732" s="90"/>
      <c r="AIT732" s="90"/>
      <c r="AIU732" s="90"/>
      <c r="AIV732" s="90"/>
      <c r="AIW732" s="90"/>
      <c r="AIX732" s="90"/>
      <c r="AIY732" s="90"/>
      <c r="AIZ732" s="90"/>
      <c r="AJA732" s="90"/>
      <c r="AJB732" s="90"/>
      <c r="AJC732" s="90"/>
      <c r="AJD732" s="90"/>
      <c r="AJE732" s="90"/>
      <c r="AJF732" s="90"/>
      <c r="AJG732" s="90"/>
      <c r="AJH732" s="90"/>
      <c r="AJI732" s="90"/>
      <c r="AJJ732" s="90"/>
      <c r="AJK732" s="90"/>
      <c r="AJL732" s="90"/>
      <c r="AJM732" s="90"/>
      <c r="AJN732" s="90"/>
      <c r="AJO732" s="90"/>
      <c r="AJP732" s="90"/>
      <c r="AJQ732" s="90"/>
      <c r="AJR732" s="90"/>
      <c r="AJS732" s="90"/>
      <c r="AJT732" s="90"/>
      <c r="AJU732" s="90"/>
      <c r="AJV732" s="90"/>
      <c r="AJW732" s="90"/>
      <c r="AJX732" s="90"/>
      <c r="AJY732" s="90"/>
      <c r="AJZ732" s="90"/>
      <c r="AKA732" s="90"/>
      <c r="AKB732" s="90"/>
      <c r="AKC732" s="90"/>
      <c r="AKD732" s="90"/>
      <c r="AKE732" s="90"/>
      <c r="AKF732" s="90"/>
      <c r="AKG732" s="90"/>
      <c r="AKH732" s="90"/>
      <c r="AKI732" s="90"/>
      <c r="AKJ732" s="90"/>
      <c r="AKK732" s="90"/>
      <c r="AKL732" s="90"/>
      <c r="AKM732" s="90"/>
      <c r="AKN732" s="90"/>
      <c r="AKO732" s="90"/>
      <c r="AKP732" s="90"/>
      <c r="AKQ732" s="90"/>
      <c r="AKR732" s="90"/>
      <c r="AKS732" s="90"/>
      <c r="AKT732" s="90"/>
      <c r="AKU732" s="90"/>
      <c r="AKV732" s="90"/>
      <c r="AKW732" s="90"/>
      <c r="AKX732" s="90"/>
      <c r="AKY732" s="90"/>
      <c r="AKZ732" s="90"/>
      <c r="ALA732" s="90"/>
      <c r="ALB732" s="90"/>
      <c r="ALC732" s="90"/>
      <c r="ALD732" s="90"/>
      <c r="ALE732" s="90"/>
      <c r="ALF732" s="90"/>
      <c r="ALG732" s="90"/>
      <c r="ALH732" s="90"/>
      <c r="ALI732" s="90"/>
      <c r="ALJ732" s="90"/>
      <c r="ALK732" s="90"/>
      <c r="ALL732" s="90"/>
      <c r="ALM732" s="90"/>
      <c r="ALN732" s="90"/>
      <c r="ALO732" s="90"/>
      <c r="ALP732" s="90"/>
      <c r="ALQ732" s="90"/>
      <c r="ALR732" s="90"/>
      <c r="ALS732" s="90"/>
      <c r="ALT732" s="90"/>
      <c r="ALU732" s="90"/>
      <c r="ALV732" s="90"/>
      <c r="ALW732" s="90"/>
      <c r="ALX732" s="90"/>
      <c r="ALY732" s="90"/>
      <c r="ALZ732" s="90"/>
      <c r="AMA732" s="90"/>
      <c r="AMB732" s="90"/>
      <c r="AMC732" s="90"/>
      <c r="AMD732" s="90"/>
      <c r="AME732" s="90"/>
      <c r="AMF732" s="90"/>
      <c r="AMG732" s="90"/>
      <c r="AMH732" s="90"/>
    </row>
    <row r="733" spans="1:1022" ht="74.099999999999994" customHeight="1" x14ac:dyDescent="0.3">
      <c r="A733" s="536"/>
      <c r="B733" s="530"/>
      <c r="C733" s="367"/>
      <c r="D733" s="530"/>
      <c r="E733" s="530"/>
      <c r="F733" s="427"/>
      <c r="G733" s="530"/>
      <c r="H733" s="537"/>
      <c r="I733" s="538"/>
      <c r="J733" s="210" t="s">
        <v>735</v>
      </c>
      <c r="K733" s="212"/>
      <c r="L733" s="538"/>
      <c r="M733" s="538"/>
      <c r="N733" s="540"/>
      <c r="O733" s="369"/>
      <c r="P733" s="391"/>
      <c r="Q733" s="385"/>
      <c r="R733" s="393"/>
      <c r="S733" s="394"/>
      <c r="T733" s="385"/>
      <c r="U733" s="386"/>
      <c r="V733" s="210" t="s">
        <v>112</v>
      </c>
      <c r="W733" s="116"/>
      <c r="X733" s="117"/>
      <c r="Y733" s="118"/>
      <c r="Z733" s="116"/>
      <c r="AA733" s="120" t="str">
        <f t="shared" si="943"/>
        <v/>
      </c>
      <c r="AB733" s="121"/>
      <c r="AC733" s="121"/>
      <c r="AD733" s="122" t="str">
        <f t="shared" si="941"/>
        <v/>
      </c>
      <c r="AE733" s="121"/>
      <c r="AF733" s="121"/>
      <c r="AG733" s="121"/>
      <c r="AH733" s="123" t="str">
        <f>IFERROR(IF(AND(AA732="Probabilidad",AA733="Probabilidad"),(AI732-(+AI732*AD733)),IF(AND(AA733="Probabilidad",AA732="Impacto"),(AI732-(+AI732*AD733)),IF(AA733="Impacto",AI732,""))),"")</f>
        <v/>
      </c>
      <c r="AI733" s="122" t="str">
        <f t="shared" si="942"/>
        <v/>
      </c>
      <c r="AJ733" s="387"/>
      <c r="AK733" s="539"/>
      <c r="AL733" s="211" t="str">
        <f t="shared" si="989"/>
        <v/>
      </c>
      <c r="AM733" s="389"/>
      <c r="AN733" s="388"/>
      <c r="AO733" s="384"/>
      <c r="AP733" s="367"/>
      <c r="AQ733" s="120" t="s">
        <v>118</v>
      </c>
      <c r="AR733" s="119"/>
      <c r="AS733" s="119"/>
      <c r="AT733" s="126"/>
      <c r="AU733" s="127"/>
      <c r="AV733" s="371"/>
      <c r="AW733" s="142" t="s">
        <v>112</v>
      </c>
      <c r="AX733" s="128"/>
      <c r="AY733" s="129"/>
      <c r="AZ733" s="130"/>
      <c r="BA733" s="143" t="s">
        <v>118</v>
      </c>
      <c r="BB733" s="128"/>
      <c r="BC733" s="128"/>
      <c r="BD733" s="128"/>
      <c r="BE733" s="373"/>
      <c r="BF733" s="374"/>
      <c r="BG733" s="374"/>
      <c r="BH733" s="131"/>
    </row>
    <row r="734" spans="1:1022" ht="45" customHeight="1" x14ac:dyDescent="0.3">
      <c r="A734" s="536"/>
      <c r="B734" s="530"/>
      <c r="C734" s="367"/>
      <c r="D734" s="530"/>
      <c r="E734" s="530"/>
      <c r="F734" s="427"/>
      <c r="G734" s="530"/>
      <c r="H734" s="537"/>
      <c r="I734" s="538"/>
      <c r="J734" s="210" t="s">
        <v>741</v>
      </c>
      <c r="K734" s="212"/>
      <c r="L734" s="538"/>
      <c r="M734" s="538"/>
      <c r="N734" s="540"/>
      <c r="O734" s="369"/>
      <c r="P734" s="391"/>
      <c r="Q734" s="385"/>
      <c r="R734" s="393"/>
      <c r="S734" s="394"/>
      <c r="T734" s="385"/>
      <c r="U734" s="386"/>
      <c r="V734" s="210" t="s">
        <v>124</v>
      </c>
      <c r="W734" s="116"/>
      <c r="X734" s="117"/>
      <c r="Y734" s="118"/>
      <c r="Z734" s="116"/>
      <c r="AA734" s="120" t="str">
        <f t="shared" si="943"/>
        <v/>
      </c>
      <c r="AB734" s="121"/>
      <c r="AC734" s="121"/>
      <c r="AD734" s="122" t="str">
        <f t="shared" si="941"/>
        <v/>
      </c>
      <c r="AE734" s="121"/>
      <c r="AF734" s="121"/>
      <c r="AG734" s="121"/>
      <c r="AH734" s="123" t="str">
        <f t="shared" ref="AH734:AH738" si="1008">IFERROR(IF(AND(AA733="Probabilidad",AA734="Probabilidad"),(AI733-(+AI733*AD734)),IF(AND(AA734="Probabilidad",AA733="Impacto"),(AI733-(+AI733*AD734)),IF(AA734="Impacto",AI733,""))),"")</f>
        <v/>
      </c>
      <c r="AI734" s="122" t="str">
        <f t="shared" si="942"/>
        <v/>
      </c>
      <c r="AJ734" s="387"/>
      <c r="AK734" s="539"/>
      <c r="AL734" s="211" t="str">
        <f t="shared" si="989"/>
        <v/>
      </c>
      <c r="AM734" s="389"/>
      <c r="AN734" s="388"/>
      <c r="AO734" s="384"/>
      <c r="AP734" s="367"/>
      <c r="AQ734" s="120" t="s">
        <v>128</v>
      </c>
      <c r="AR734" s="119"/>
      <c r="AS734" s="119"/>
      <c r="AT734" s="126"/>
      <c r="AU734" s="127"/>
      <c r="AV734" s="371"/>
      <c r="AW734" s="142" t="s">
        <v>124</v>
      </c>
      <c r="AX734" s="128"/>
      <c r="AY734" s="129"/>
      <c r="AZ734" s="130"/>
      <c r="BA734" s="143" t="s">
        <v>128</v>
      </c>
      <c r="BB734" s="128"/>
      <c r="BC734" s="128"/>
      <c r="BD734" s="128"/>
      <c r="BE734" s="373"/>
      <c r="BF734" s="374"/>
      <c r="BG734" s="374"/>
      <c r="BH734" s="131"/>
    </row>
    <row r="735" spans="1:1022" ht="30" customHeight="1" x14ac:dyDescent="0.3">
      <c r="A735" s="536"/>
      <c r="B735" s="530"/>
      <c r="C735" s="367"/>
      <c r="D735" s="530"/>
      <c r="E735" s="530"/>
      <c r="F735" s="427"/>
      <c r="G735" s="530"/>
      <c r="H735" s="537"/>
      <c r="I735" s="538"/>
      <c r="J735" s="210" t="s">
        <v>749</v>
      </c>
      <c r="K735" s="212"/>
      <c r="L735" s="538"/>
      <c r="M735" s="538"/>
      <c r="N735" s="540"/>
      <c r="O735" s="369"/>
      <c r="P735" s="391"/>
      <c r="Q735" s="385"/>
      <c r="R735" s="393"/>
      <c r="S735" s="394"/>
      <c r="T735" s="385"/>
      <c r="U735" s="386"/>
      <c r="V735" s="210" t="s">
        <v>131</v>
      </c>
      <c r="W735" s="116"/>
      <c r="X735" s="117"/>
      <c r="Y735" s="118"/>
      <c r="Z735" s="116"/>
      <c r="AA735" s="120" t="str">
        <f t="shared" si="943"/>
        <v/>
      </c>
      <c r="AB735" s="121"/>
      <c r="AC735" s="121"/>
      <c r="AD735" s="122" t="str">
        <f t="shared" si="941"/>
        <v/>
      </c>
      <c r="AE735" s="121"/>
      <c r="AF735" s="121"/>
      <c r="AG735" s="121"/>
      <c r="AH735" s="123" t="str">
        <f t="shared" si="1008"/>
        <v/>
      </c>
      <c r="AI735" s="122" t="str">
        <f t="shared" si="942"/>
        <v/>
      </c>
      <c r="AJ735" s="387"/>
      <c r="AK735" s="539"/>
      <c r="AL735" s="211" t="str">
        <f t="shared" si="989"/>
        <v/>
      </c>
      <c r="AM735" s="389"/>
      <c r="AN735" s="388"/>
      <c r="AO735" s="384"/>
      <c r="AP735" s="367"/>
      <c r="AQ735" s="120" t="s">
        <v>136</v>
      </c>
      <c r="AR735" s="119"/>
      <c r="AS735" s="119"/>
      <c r="AT735" s="126"/>
      <c r="AU735" s="127"/>
      <c r="AV735" s="371"/>
      <c r="AW735" s="142" t="s">
        <v>131</v>
      </c>
      <c r="AX735" s="128"/>
      <c r="AY735" s="129"/>
      <c r="AZ735" s="130"/>
      <c r="BA735" s="143" t="s">
        <v>136</v>
      </c>
      <c r="BB735" s="128"/>
      <c r="BC735" s="128"/>
      <c r="BD735" s="128"/>
      <c r="BE735" s="373"/>
      <c r="BF735" s="374"/>
      <c r="BG735" s="374"/>
      <c r="BH735" s="131"/>
    </row>
    <row r="736" spans="1:1022" ht="18.95" customHeight="1" x14ac:dyDescent="0.3">
      <c r="A736" s="536"/>
      <c r="B736" s="530"/>
      <c r="C736" s="367"/>
      <c r="D736" s="530"/>
      <c r="E736" s="530"/>
      <c r="F736" s="427"/>
      <c r="G736" s="530"/>
      <c r="H736" s="537"/>
      <c r="I736" s="538"/>
      <c r="J736" s="210" t="s">
        <v>756</v>
      </c>
      <c r="K736" s="213"/>
      <c r="L736" s="538"/>
      <c r="M736" s="538"/>
      <c r="N736" s="540"/>
      <c r="O736" s="369"/>
      <c r="P736" s="391"/>
      <c r="Q736" s="385"/>
      <c r="R736" s="393"/>
      <c r="S736" s="394"/>
      <c r="T736" s="385"/>
      <c r="U736" s="386"/>
      <c r="V736" s="210" t="s">
        <v>139</v>
      </c>
      <c r="W736" s="116"/>
      <c r="X736" s="117"/>
      <c r="Y736" s="118"/>
      <c r="Z736" s="116"/>
      <c r="AA736" s="120" t="str">
        <f t="shared" si="943"/>
        <v/>
      </c>
      <c r="AB736" s="121"/>
      <c r="AC736" s="121"/>
      <c r="AD736" s="122" t="str">
        <f t="shared" si="941"/>
        <v/>
      </c>
      <c r="AE736" s="121"/>
      <c r="AF736" s="121"/>
      <c r="AG736" s="121"/>
      <c r="AH736" s="123" t="str">
        <f t="shared" si="1008"/>
        <v/>
      </c>
      <c r="AI736" s="122" t="str">
        <f t="shared" si="942"/>
        <v/>
      </c>
      <c r="AJ736" s="387"/>
      <c r="AK736" s="539"/>
      <c r="AL736" s="211" t="str">
        <f t="shared" si="989"/>
        <v/>
      </c>
      <c r="AM736" s="389"/>
      <c r="AN736" s="388"/>
      <c r="AO736" s="384"/>
      <c r="AP736" s="367"/>
      <c r="AQ736" s="120" t="s">
        <v>145</v>
      </c>
      <c r="AR736" s="119"/>
      <c r="AS736" s="119"/>
      <c r="AT736" s="126"/>
      <c r="AU736" s="127"/>
      <c r="AV736" s="371"/>
      <c r="AW736" s="142" t="s">
        <v>139</v>
      </c>
      <c r="AX736" s="128"/>
      <c r="AY736" s="129"/>
      <c r="AZ736" s="130"/>
      <c r="BA736" s="143" t="s">
        <v>145</v>
      </c>
      <c r="BB736" s="128"/>
      <c r="BC736" s="128"/>
      <c r="BD736" s="128"/>
      <c r="BE736" s="373"/>
      <c r="BF736" s="374"/>
      <c r="BG736" s="374"/>
      <c r="BH736" s="131"/>
    </row>
    <row r="737" spans="1:1022" ht="18.95" customHeight="1" x14ac:dyDescent="0.3">
      <c r="A737" s="536"/>
      <c r="B737" s="530"/>
      <c r="C737" s="367"/>
      <c r="D737" s="530"/>
      <c r="E737" s="530"/>
      <c r="F737" s="427"/>
      <c r="G737" s="530"/>
      <c r="H737" s="537"/>
      <c r="I737" s="538"/>
      <c r="J737" s="210" t="s">
        <v>757</v>
      </c>
      <c r="K737" s="213"/>
      <c r="L737" s="538"/>
      <c r="M737" s="538"/>
      <c r="N737" s="540"/>
      <c r="O737" s="369"/>
      <c r="P737" s="391"/>
      <c r="Q737" s="385"/>
      <c r="R737" s="393"/>
      <c r="S737" s="394"/>
      <c r="T737" s="385"/>
      <c r="U737" s="386"/>
      <c r="V737" s="210" t="s">
        <v>150</v>
      </c>
      <c r="W737" s="116"/>
      <c r="X737" s="117"/>
      <c r="Y737" s="118"/>
      <c r="Z737" s="116"/>
      <c r="AA737" s="120" t="str">
        <f t="shared" si="943"/>
        <v/>
      </c>
      <c r="AB737" s="121"/>
      <c r="AC737" s="121"/>
      <c r="AD737" s="122" t="str">
        <f t="shared" si="941"/>
        <v/>
      </c>
      <c r="AE737" s="121"/>
      <c r="AF737" s="121"/>
      <c r="AG737" s="121"/>
      <c r="AH737" s="123" t="str">
        <f t="shared" si="1008"/>
        <v/>
      </c>
      <c r="AI737" s="122" t="str">
        <f t="shared" si="942"/>
        <v/>
      </c>
      <c r="AJ737" s="387"/>
      <c r="AK737" s="539"/>
      <c r="AL737" s="211" t="str">
        <f t="shared" si="989"/>
        <v/>
      </c>
      <c r="AM737" s="389"/>
      <c r="AN737" s="388"/>
      <c r="AO737" s="384"/>
      <c r="AP737" s="367"/>
      <c r="AQ737" s="120" t="s">
        <v>155</v>
      </c>
      <c r="AR737" s="119"/>
      <c r="AS737" s="119"/>
      <c r="AT737" s="126"/>
      <c r="AU737" s="127"/>
      <c r="AV737" s="371"/>
      <c r="AW737" s="142" t="s">
        <v>150</v>
      </c>
      <c r="AX737" s="128"/>
      <c r="AY737" s="129"/>
      <c r="AZ737" s="130"/>
      <c r="BA737" s="143" t="s">
        <v>155</v>
      </c>
      <c r="BB737" s="128"/>
      <c r="BC737" s="128"/>
      <c r="BD737" s="128"/>
      <c r="BE737" s="373"/>
      <c r="BF737" s="374"/>
      <c r="BG737" s="374"/>
      <c r="BH737" s="131"/>
    </row>
    <row r="738" spans="1:1022" ht="23.1" customHeight="1" x14ac:dyDescent="0.3">
      <c r="A738" s="536"/>
      <c r="B738" s="530"/>
      <c r="C738" s="367"/>
      <c r="D738" s="530"/>
      <c r="E738" s="530"/>
      <c r="F738" s="427"/>
      <c r="G738" s="530"/>
      <c r="H738" s="537"/>
      <c r="I738" s="538"/>
      <c r="J738" s="210" t="s">
        <v>758</v>
      </c>
      <c r="K738" s="213"/>
      <c r="L738" s="538"/>
      <c r="M738" s="538"/>
      <c r="N738" s="540"/>
      <c r="O738" s="369"/>
      <c r="P738" s="392"/>
      <c r="Q738" s="385"/>
      <c r="R738" s="393"/>
      <c r="S738" s="394"/>
      <c r="T738" s="385"/>
      <c r="U738" s="386"/>
      <c r="V738" s="210" t="s">
        <v>161</v>
      </c>
      <c r="W738" s="116"/>
      <c r="X738" s="117"/>
      <c r="Y738" s="118"/>
      <c r="Z738" s="116"/>
      <c r="AA738" s="120" t="str">
        <f t="shared" si="943"/>
        <v/>
      </c>
      <c r="AB738" s="121"/>
      <c r="AC738" s="121"/>
      <c r="AD738" s="122" t="str">
        <f t="shared" si="941"/>
        <v/>
      </c>
      <c r="AE738" s="121"/>
      <c r="AF738" s="121"/>
      <c r="AG738" s="121"/>
      <c r="AH738" s="123" t="str">
        <f t="shared" si="1008"/>
        <v/>
      </c>
      <c r="AI738" s="122" t="str">
        <f t="shared" si="942"/>
        <v/>
      </c>
      <c r="AJ738" s="387"/>
      <c r="AK738" s="539"/>
      <c r="AL738" s="211" t="str">
        <f t="shared" si="989"/>
        <v/>
      </c>
      <c r="AM738" s="389"/>
      <c r="AN738" s="388"/>
      <c r="AO738" s="384"/>
      <c r="AP738" s="367"/>
      <c r="AQ738" s="120" t="s">
        <v>162</v>
      </c>
      <c r="AR738" s="119"/>
      <c r="AS738" s="119"/>
      <c r="AT738" s="126"/>
      <c r="AU738" s="127"/>
      <c r="AV738" s="372"/>
      <c r="AW738" s="142" t="s">
        <v>161</v>
      </c>
      <c r="AX738" s="128"/>
      <c r="AY738" s="129"/>
      <c r="AZ738" s="130"/>
      <c r="BA738" s="143" t="s">
        <v>162</v>
      </c>
      <c r="BB738" s="128"/>
      <c r="BC738" s="128"/>
      <c r="BD738" s="128"/>
      <c r="BE738" s="373"/>
      <c r="BF738" s="374"/>
      <c r="BG738" s="374"/>
      <c r="BH738" s="131"/>
    </row>
    <row r="739" spans="1:1022" s="144" customFormat="1" ht="69.95" customHeight="1" x14ac:dyDescent="0.25">
      <c r="A739" s="536"/>
      <c r="B739" s="530"/>
      <c r="C739" s="367"/>
      <c r="D739" s="530"/>
      <c r="E739" s="530"/>
      <c r="F739" s="427"/>
      <c r="G739" s="530"/>
      <c r="H739" s="537" t="str">
        <f>IF(B739="Seguridad_Información","Posibilidad de "&amp;C739&amp;"con "&amp;M739&amp;" "&amp;"por"&amp;" "&amp;I739&amp;" "&amp;"debido a"&amp;" "&amp;L739,"Posibilidad de"&amp;" "&amp;M739&amp;" "&amp;"por"&amp;" "&amp;I739&amp;" debido a"&amp;" "&amp;L739)</f>
        <v xml:space="preserve">Posibilidad de  por  debido a </v>
      </c>
      <c r="I739" s="538"/>
      <c r="J739" s="210" t="s">
        <v>717</v>
      </c>
      <c r="K739" s="213"/>
      <c r="L739" s="538"/>
      <c r="M739" s="538"/>
      <c r="N739" s="540"/>
      <c r="O739" s="369"/>
      <c r="P739" s="390" t="str">
        <f>IF(OR($O739=[3]Tabla_Probabilidad!$D$30,$O739=[3]Tabla_Probabilidad!$D$32,$O739=[3]Tabla_Probabilidad!$J$32),"Muy Baja",IF(OR($O739=[3]Tabla_Probabilidad!$E$30,$O739=[3]Tabla_Probabilidad!$E$32,$O739=[3]Tabla_Probabilidad!$K$32),"Baja",IF(OR($O739=[3]Tabla_Probabilidad!$F$30,$O739=[3]Tabla_Probabilidad!$F$32,$O739=[3]Tabla_Probabilidad!$L$32),"Media",IF(OR($O739=[3]Tabla_Probabilidad!$G$30,$O739=[3]Tabla_Probabilidad!$G$32,$O739=[3]Tabla_Probabilidad!$M$32),"Alta",IF(OR($O739=[3]Tabla_Probabilidad!$H$30,$O739=[3]Tabla_Probabilidad!$H$32,$O739=[3]Tabla_Probabilidad!$N$32),"Muy Alta","")))))</f>
        <v/>
      </c>
      <c r="Q739" s="385" t="str">
        <f t="shared" ref="Q739" si="1009">IF(P739="","",IF(P739="Muy Baja",0.2,IF(P739="Baja",0.4,IF(P739="Media",0.6,IF(P739="Alta",0.8,IF(P739="Muy Alta",1,))))))</f>
        <v/>
      </c>
      <c r="R739" s="393"/>
      <c r="S739" s="394" t="str">
        <f>IF(OR($R739=[3]Tabla_Impacto!$D$24,$R739=[3]Tabla_Impacto!$D$27,$R739=[3]Tabla_Impacto!$J$24,$R739=[3]Tabla_Impacto!$P$26,$R739=[3]Tabla_Impacto!$V$26,$R739=[3]Tabla_Impacto!$AB$26),"Leve",IF(OR($R739=[3]Tabla_Impacto!$E$24,$R739=[3]Tabla_Impacto!$E$27,$R739=[3]Tabla_Impacto!$K$24,$R739=[3]Tabla_Impacto!$Q$26,$R739=[3]Tabla_Impacto!$W$26,$R739=[3]Tabla_Impacto!$AC$26),"Menor",IF(OR($R739=[3]Tabla_Impacto!$F$24,$R739=[3]Tabla_Impacto!$F$27,$R739=[3]Tabla_Impacto!$L$24,$R739=[3]Tabla_Impacto!$R$26,$R739=[3]Tabla_Impacto!$X$26,$R739=[3]Tabla_Impacto!$AD$26),"Moderado",IF(OR($R739=[3]Tabla_Impacto!$G$24,$R739=[3]Tabla_Impacto!$G$27,$R739=[3]Tabla_Impacto!$M$24,$R739=[3]Tabla_Impacto!$S$26,$R739=[3]Tabla_Impacto!$Y$26,$R739=[3]Tabla_Impacto!$AE$26),"Mayor",IF(OR($R739=[3]Tabla_Impacto!$H$24,$R739=[3]Tabla_Impacto!$H$27,$R739=[3]Tabla_Impacto!$N$24,$R739=[3]Tabla_Impacto!$T$26,$R739=[3]Tabla_Impacto!$Z$26,$R739=[3]Tabla_Impacto!$AF$26),"Catastrófico","")))))</f>
        <v/>
      </c>
      <c r="T739" s="385" t="str">
        <f t="shared" ref="T739" si="1010">IF(S739="","",IF(S739="Leve",0.2,IF(S739="Menor",0.4,IF(S739="Moderado",0.6,IF(S739="Mayor",0.8,IF(S739="Catastrófico",1,))))))</f>
        <v/>
      </c>
      <c r="U739" s="403" t="str">
        <f t="shared" ref="U739" si="1011">IF(OR(AND(P739="Muy Baja",S739="Leve"),AND(P739="Muy Baja",S739="Menor"),AND(P739="Baja",S739="Leve")),"Bajo",IF(OR(AND(P739="Muy baja",S739="Moderado"),AND(P739="Baja",S739="Menor"),AND(P739="Baja",S739="Moderado"),AND(P739="Media",S739="Leve"),AND(P739="Media",S739="Menor"),AND(P739="Media",S739="Moderado"),AND(P739="Alta",S739="Leve"),AND(P739="Alta",S739="Menor")),"Moderado",IF(OR(AND(P739="Muy Baja",S739="Mayor"),AND(P739="Baja",S739="Mayor"),AND(P739="Media",S739="Mayor"),AND(P739="Alta",S739="Moderado"),AND(P739="Alta",S739="Mayor"),AND(P739="Muy Alta",S739="Leve"),AND(P739="Muy Alta",S739="Menor"),AND(P739="Muy Alta",S739="Moderado"),AND(P739="Muy Alta",S739="Mayor")),"Alto",IF(OR(AND(P739="Muy Baja",S739="Catastrófico"),AND(P739="Baja",S739="Catastrófico"),AND(P739="Media",S739="Catastrófico"),AND(P739="Alta",S739="Catastrófico"),AND(P739="Muy Alta",S739="Catastrófico")),"Extremo",""))))</f>
        <v/>
      </c>
      <c r="V739" s="210" t="s">
        <v>91</v>
      </c>
      <c r="W739" s="116"/>
      <c r="X739" s="117"/>
      <c r="Y739" s="118"/>
      <c r="Z739" s="116"/>
      <c r="AA739" s="120" t="str">
        <f t="shared" si="943"/>
        <v/>
      </c>
      <c r="AB739" s="121"/>
      <c r="AC739" s="121"/>
      <c r="AD739" s="122" t="str">
        <f t="shared" si="941"/>
        <v/>
      </c>
      <c r="AE739" s="121"/>
      <c r="AF739" s="121"/>
      <c r="AG739" s="121"/>
      <c r="AH739" s="123" t="str">
        <f>IFERROR(IF(AA739="Probabilidad",(Q739-(+Q739*AD739)),IF(AA739="Impacto",Q739,"")),"")</f>
        <v/>
      </c>
      <c r="AI739" s="122" t="str">
        <f t="shared" si="942"/>
        <v/>
      </c>
      <c r="AJ739" s="387" t="str">
        <f t="shared" ref="AJ739" si="1012">IFERROR(IF(AK739="","",IF(AK739&lt;=0.2,"Muy Baja",IF(AK739&lt;=0.4,"Baja",IF(AK739&lt;=0.6,"Media",IF(AK739&lt;=0.8,"Alta","Muy Alta"))))),"")</f>
        <v/>
      </c>
      <c r="AK739" s="539" t="str">
        <f t="shared" ref="AK739" si="1013">IFERROR(LOOKUP(MAX(AI739:AI745)+1,(AI739:AI745)),"")</f>
        <v/>
      </c>
      <c r="AL739" s="211" t="str">
        <f>IFERROR(IF(AA739="Impacto",(T739-(+T739*AD739)),IF(AA739="Probabilidad",T739,"")),"")</f>
        <v/>
      </c>
      <c r="AM739" s="389" t="str">
        <f t="shared" ref="AM739" si="1014">IFERROR(IF(AN739="","",IF(AN739&lt;=0.2,"Leve",IF(AN739&lt;=0.4,"Menor",IF(AN739&lt;=0.6,"Moderado",IF(AN739&lt;=0.8,"Mayor","Catastrófico"))))),"")</f>
        <v/>
      </c>
      <c r="AN739" s="388" t="str">
        <f t="shared" ref="AN739" si="1015">IFERROR(LOOKUP(MAX(AL739:AL745)+1,(AL739:AL745)),"")</f>
        <v/>
      </c>
      <c r="AO739" s="384" t="str">
        <f t="shared" ref="AO739" si="1016">IFERROR(IF(OR(AND(AJ739="Muy Baja",AM739="Leve"),AND(AJ739="Muy Baja",AM739="Menor"),AND(AJ739="Baja",AM739="Leve")),"Bajo",IF(OR(AND(AJ739="Muy baja",AM739="Moderado"),AND(AJ739="Baja",AM739="Menor"),AND(AJ739="Baja",AM739="Moderado"),AND(AJ739="Media",AM739="Leve"),AND(AJ739="Media",AM739="Menor"),AND(AJ739="Media",AM739="Moderado"),AND(AJ739="Alta",AM739="Leve"),AND(AJ739="Alta",AM739="Menor")),"Moderado",IF(OR(AND(AJ739="Muy Baja",AM739="Mayor"),AND(AJ739="Baja",AM739="Mayor"),AND(AJ739="Media",AM739="Mayor"),AND(AJ739="Alta",AM739="Moderado"),AND(AJ739="Alta",AM739="Mayor"),AND(AJ739="Muy Alta",AM739="Leve"),AND(AJ739="Muy Alta",AM739="Menor"),AND(AJ739="Muy Alta",AM739="Moderado"),AND(AJ739="Muy Alta",AM739="Mayor")),"Alto",IF(OR(AND(AJ739="Muy Baja",AM739="Catastrófico"),AND(AJ739="Baja",AM739="Catastrófico"),AND(AJ739="Media",AM739="Catastrófico"),AND(AJ739="Alta",AM739="Catastrófico"),AND(AJ739="Muy Alta",AM739="Catastrófico")),"Extremo","")))),"")</f>
        <v/>
      </c>
      <c r="AP739" s="367"/>
      <c r="AQ739" s="120" t="s">
        <v>105</v>
      </c>
      <c r="AR739" s="119"/>
      <c r="AS739" s="119"/>
      <c r="AT739" s="126"/>
      <c r="AU739" s="127"/>
      <c r="AV739" s="370"/>
      <c r="AW739" s="142" t="s">
        <v>91</v>
      </c>
      <c r="AX739" s="128"/>
      <c r="AY739" s="129"/>
      <c r="AZ739" s="130"/>
      <c r="BA739" s="143" t="s">
        <v>105</v>
      </c>
      <c r="BB739" s="128"/>
      <c r="BC739" s="128"/>
      <c r="BD739" s="128"/>
      <c r="BE739" s="373"/>
      <c r="BF739" s="374"/>
      <c r="BG739" s="374"/>
      <c r="BH739" s="131"/>
      <c r="BI739" s="90"/>
      <c r="BJ739" s="90"/>
      <c r="BK739" s="90"/>
      <c r="BL739" s="90"/>
      <c r="BM739" s="90"/>
      <c r="BN739" s="90"/>
      <c r="BO739" s="90"/>
      <c r="BP739" s="90"/>
      <c r="BQ739" s="90"/>
      <c r="BR739" s="90"/>
      <c r="BS739" s="90"/>
      <c r="BT739" s="90"/>
      <c r="BU739" s="90"/>
      <c r="BV739" s="90"/>
      <c r="BW739" s="90"/>
      <c r="BX739" s="90"/>
      <c r="BY739" s="90"/>
      <c r="BZ739" s="90"/>
      <c r="CA739" s="90"/>
      <c r="CB739" s="90"/>
      <c r="CC739" s="90"/>
      <c r="CD739" s="90"/>
      <c r="CE739" s="90"/>
      <c r="CF739" s="90"/>
      <c r="CG739" s="90"/>
      <c r="CH739" s="90"/>
      <c r="CI739" s="90"/>
      <c r="CJ739" s="90"/>
      <c r="CK739" s="90"/>
      <c r="CL739" s="90"/>
      <c r="CM739" s="90"/>
      <c r="CN739" s="90"/>
      <c r="CO739" s="90"/>
      <c r="CP739" s="90"/>
      <c r="CQ739" s="90"/>
      <c r="CR739" s="90"/>
      <c r="CS739" s="90"/>
      <c r="CT739" s="90"/>
      <c r="CU739" s="90"/>
      <c r="CV739" s="90"/>
      <c r="CW739" s="90"/>
      <c r="CX739" s="90"/>
      <c r="CY739" s="90"/>
      <c r="CZ739" s="90"/>
      <c r="DA739" s="90"/>
      <c r="DB739" s="90"/>
      <c r="DC739" s="90"/>
      <c r="DD739" s="90"/>
      <c r="DE739" s="90"/>
      <c r="DF739" s="90"/>
      <c r="DG739" s="90"/>
      <c r="DH739" s="90"/>
      <c r="DI739" s="90"/>
      <c r="DJ739" s="90"/>
      <c r="DK739" s="90"/>
      <c r="DL739" s="90"/>
      <c r="DM739" s="90"/>
      <c r="DN739" s="90"/>
      <c r="DO739" s="90"/>
      <c r="DP739" s="90"/>
      <c r="DQ739" s="90"/>
      <c r="DR739" s="90"/>
      <c r="DS739" s="90"/>
      <c r="DT739" s="90"/>
      <c r="DU739" s="90"/>
      <c r="DV739" s="90"/>
      <c r="DW739" s="90"/>
      <c r="DX739" s="90"/>
      <c r="DY739" s="90"/>
      <c r="DZ739" s="90"/>
      <c r="EA739" s="90"/>
      <c r="EB739" s="90"/>
      <c r="EC739" s="90"/>
      <c r="ED739" s="90"/>
      <c r="EE739" s="90"/>
      <c r="EF739" s="90"/>
      <c r="EG739" s="90"/>
      <c r="EH739" s="90"/>
      <c r="EI739" s="90"/>
      <c r="EJ739" s="90"/>
      <c r="EK739" s="90"/>
      <c r="EL739" s="90"/>
      <c r="EM739" s="90"/>
      <c r="EN739" s="90"/>
      <c r="EO739" s="90"/>
      <c r="EP739" s="90"/>
      <c r="EQ739" s="90"/>
      <c r="ER739" s="90"/>
      <c r="ES739" s="90"/>
      <c r="ET739" s="90"/>
      <c r="EU739" s="90"/>
      <c r="EV739" s="90"/>
      <c r="EW739" s="90"/>
      <c r="EX739" s="90"/>
      <c r="EY739" s="90"/>
      <c r="EZ739" s="90"/>
      <c r="FA739" s="90"/>
      <c r="FB739" s="90"/>
      <c r="FC739" s="90"/>
      <c r="FD739" s="90"/>
      <c r="FE739" s="90"/>
      <c r="FF739" s="90"/>
      <c r="FG739" s="90"/>
      <c r="FH739" s="90"/>
      <c r="FI739" s="90"/>
      <c r="FJ739" s="90"/>
      <c r="FK739" s="90"/>
      <c r="FL739" s="90"/>
      <c r="FM739" s="90"/>
      <c r="FN739" s="90"/>
      <c r="FO739" s="90"/>
      <c r="FP739" s="90"/>
      <c r="FQ739" s="90"/>
      <c r="FR739" s="90"/>
      <c r="FS739" s="90"/>
      <c r="FT739" s="90"/>
      <c r="FU739" s="90"/>
      <c r="FV739" s="90"/>
      <c r="FW739" s="90"/>
      <c r="FX739" s="90"/>
      <c r="FY739" s="90"/>
      <c r="FZ739" s="90"/>
      <c r="GA739" s="90"/>
      <c r="GB739" s="90"/>
      <c r="GC739" s="90"/>
      <c r="GD739" s="90"/>
      <c r="GE739" s="90"/>
      <c r="GF739" s="90"/>
      <c r="GG739" s="90"/>
      <c r="GH739" s="90"/>
      <c r="GI739" s="90"/>
      <c r="GJ739" s="90"/>
      <c r="GK739" s="90"/>
      <c r="GL739" s="90"/>
      <c r="GM739" s="90"/>
      <c r="GN739" s="90"/>
      <c r="GO739" s="90"/>
      <c r="GP739" s="90"/>
      <c r="GQ739" s="90"/>
      <c r="GR739" s="90"/>
      <c r="GS739" s="90"/>
      <c r="GT739" s="90"/>
      <c r="GU739" s="90"/>
      <c r="GV739" s="90"/>
      <c r="GW739" s="90"/>
      <c r="GX739" s="90"/>
      <c r="GY739" s="90"/>
      <c r="GZ739" s="90"/>
      <c r="HA739" s="90"/>
      <c r="HB739" s="90"/>
      <c r="HC739" s="90"/>
      <c r="HD739" s="90"/>
      <c r="HE739" s="90"/>
      <c r="HF739" s="90"/>
      <c r="HG739" s="90"/>
      <c r="HH739" s="90"/>
      <c r="HI739" s="90"/>
      <c r="HJ739" s="90"/>
      <c r="HK739" s="90"/>
      <c r="HL739" s="90"/>
      <c r="HM739" s="90"/>
      <c r="HN739" s="90"/>
      <c r="HO739" s="90"/>
      <c r="HP739" s="90"/>
      <c r="HQ739" s="90"/>
      <c r="HR739" s="90"/>
      <c r="HS739" s="90"/>
      <c r="HT739" s="90"/>
      <c r="HU739" s="90"/>
      <c r="HV739" s="90"/>
      <c r="HW739" s="90"/>
      <c r="HX739" s="90"/>
      <c r="HY739" s="90"/>
      <c r="HZ739" s="90"/>
      <c r="IA739" s="90"/>
      <c r="IB739" s="90"/>
      <c r="IC739" s="90"/>
      <c r="ID739" s="90"/>
      <c r="IE739" s="90"/>
      <c r="IF739" s="90"/>
      <c r="IG739" s="90"/>
      <c r="IH739" s="90"/>
      <c r="II739" s="90"/>
      <c r="IJ739" s="90"/>
      <c r="IK739" s="90"/>
      <c r="IL739" s="90"/>
      <c r="IM739" s="90"/>
      <c r="IN739" s="90"/>
      <c r="IO739" s="90"/>
      <c r="IP739" s="90"/>
      <c r="IQ739" s="90"/>
      <c r="IR739" s="90"/>
      <c r="IS739" s="90"/>
      <c r="IT739" s="90"/>
      <c r="IU739" s="90"/>
      <c r="IV739" s="90"/>
      <c r="IW739" s="90"/>
      <c r="IX739" s="90"/>
      <c r="IY739" s="90"/>
      <c r="IZ739" s="90"/>
      <c r="JA739" s="90"/>
      <c r="JB739" s="90"/>
      <c r="JC739" s="90"/>
      <c r="JD739" s="90"/>
      <c r="JE739" s="90"/>
      <c r="JF739" s="90"/>
      <c r="JG739" s="90"/>
      <c r="JH739" s="90"/>
      <c r="JI739" s="90"/>
      <c r="JJ739" s="90"/>
      <c r="JK739" s="90"/>
      <c r="JL739" s="90"/>
      <c r="JM739" s="90"/>
      <c r="JN739" s="90"/>
      <c r="JO739" s="90"/>
      <c r="JP739" s="90"/>
      <c r="JQ739" s="90"/>
      <c r="JR739" s="90"/>
      <c r="JS739" s="90"/>
      <c r="JT739" s="90"/>
      <c r="JU739" s="90"/>
      <c r="JV739" s="90"/>
      <c r="JW739" s="90"/>
      <c r="JX739" s="90"/>
      <c r="JY739" s="90"/>
      <c r="JZ739" s="90"/>
      <c r="KA739" s="90"/>
      <c r="KB739" s="90"/>
      <c r="KC739" s="90"/>
      <c r="KD739" s="90"/>
      <c r="KE739" s="90"/>
      <c r="KF739" s="90"/>
      <c r="KG739" s="90"/>
      <c r="KH739" s="90"/>
      <c r="KI739" s="90"/>
      <c r="KJ739" s="90"/>
      <c r="KK739" s="90"/>
      <c r="KL739" s="90"/>
      <c r="KM739" s="90"/>
      <c r="KN739" s="90"/>
      <c r="KO739" s="90"/>
      <c r="KP739" s="90"/>
      <c r="KQ739" s="90"/>
      <c r="KR739" s="90"/>
      <c r="KS739" s="90"/>
      <c r="KT739" s="90"/>
      <c r="KU739" s="90"/>
      <c r="KV739" s="90"/>
      <c r="KW739" s="90"/>
      <c r="KX739" s="90"/>
      <c r="KY739" s="90"/>
      <c r="KZ739" s="90"/>
      <c r="LA739" s="90"/>
      <c r="LB739" s="90"/>
      <c r="LC739" s="90"/>
      <c r="LD739" s="90"/>
      <c r="LE739" s="90"/>
      <c r="LF739" s="90"/>
      <c r="LG739" s="90"/>
      <c r="LH739" s="90"/>
      <c r="LI739" s="90"/>
      <c r="LJ739" s="90"/>
      <c r="LK739" s="90"/>
      <c r="LL739" s="90"/>
      <c r="LM739" s="90"/>
      <c r="LN739" s="90"/>
      <c r="LO739" s="90"/>
      <c r="LP739" s="90"/>
      <c r="LQ739" s="90"/>
      <c r="LR739" s="90"/>
      <c r="LS739" s="90"/>
      <c r="LT739" s="90"/>
      <c r="LU739" s="90"/>
      <c r="LV739" s="90"/>
      <c r="LW739" s="90"/>
      <c r="LX739" s="90"/>
      <c r="LY739" s="90"/>
      <c r="LZ739" s="90"/>
      <c r="MA739" s="90"/>
      <c r="MB739" s="90"/>
      <c r="MC739" s="90"/>
      <c r="MD739" s="90"/>
      <c r="ME739" s="90"/>
      <c r="MF739" s="90"/>
      <c r="MG739" s="90"/>
      <c r="MH739" s="90"/>
      <c r="MI739" s="90"/>
      <c r="MJ739" s="90"/>
      <c r="MK739" s="90"/>
      <c r="ML739" s="90"/>
      <c r="MM739" s="90"/>
      <c r="MN739" s="90"/>
      <c r="MO739" s="90"/>
      <c r="MP739" s="90"/>
      <c r="MQ739" s="90"/>
      <c r="MR739" s="90"/>
      <c r="MS739" s="90"/>
      <c r="MT739" s="90"/>
      <c r="MU739" s="90"/>
      <c r="MV739" s="90"/>
      <c r="MW739" s="90"/>
      <c r="MX739" s="90"/>
      <c r="MY739" s="90"/>
      <c r="MZ739" s="90"/>
      <c r="NA739" s="90"/>
      <c r="NB739" s="90"/>
      <c r="NC739" s="90"/>
      <c r="ND739" s="90"/>
      <c r="NE739" s="90"/>
      <c r="NF739" s="90"/>
      <c r="NG739" s="90"/>
      <c r="NH739" s="90"/>
      <c r="NI739" s="90"/>
      <c r="NJ739" s="90"/>
      <c r="NK739" s="90"/>
      <c r="NL739" s="90"/>
      <c r="NM739" s="90"/>
      <c r="NN739" s="90"/>
      <c r="NO739" s="90"/>
      <c r="NP739" s="90"/>
      <c r="NQ739" s="90"/>
      <c r="NR739" s="90"/>
      <c r="NS739" s="90"/>
      <c r="NT739" s="90"/>
      <c r="NU739" s="90"/>
      <c r="NV739" s="90"/>
      <c r="NW739" s="90"/>
      <c r="NX739" s="90"/>
      <c r="NY739" s="90"/>
      <c r="NZ739" s="90"/>
      <c r="OA739" s="90"/>
      <c r="OB739" s="90"/>
      <c r="OC739" s="90"/>
      <c r="OD739" s="90"/>
      <c r="OE739" s="90"/>
      <c r="OF739" s="90"/>
      <c r="OG739" s="90"/>
      <c r="OH739" s="90"/>
      <c r="OI739" s="90"/>
      <c r="OJ739" s="90"/>
      <c r="OK739" s="90"/>
      <c r="OL739" s="90"/>
      <c r="OM739" s="90"/>
      <c r="ON739" s="90"/>
      <c r="OO739" s="90"/>
      <c r="OP739" s="90"/>
      <c r="OQ739" s="90"/>
      <c r="OR739" s="90"/>
      <c r="OS739" s="90"/>
      <c r="OT739" s="90"/>
      <c r="OU739" s="90"/>
      <c r="OV739" s="90"/>
      <c r="OW739" s="90"/>
      <c r="OX739" s="90"/>
      <c r="OY739" s="90"/>
      <c r="OZ739" s="90"/>
      <c r="PA739" s="90"/>
      <c r="PB739" s="90"/>
      <c r="PC739" s="90"/>
      <c r="PD739" s="90"/>
      <c r="PE739" s="90"/>
      <c r="PF739" s="90"/>
      <c r="PG739" s="90"/>
      <c r="PH739" s="90"/>
      <c r="PI739" s="90"/>
      <c r="PJ739" s="90"/>
      <c r="PK739" s="90"/>
      <c r="PL739" s="90"/>
      <c r="PM739" s="90"/>
      <c r="PN739" s="90"/>
      <c r="PO739" s="90"/>
      <c r="PP739" s="90"/>
      <c r="PQ739" s="90"/>
      <c r="PR739" s="90"/>
      <c r="PS739" s="90"/>
      <c r="PT739" s="90"/>
      <c r="PU739" s="90"/>
      <c r="PV739" s="90"/>
      <c r="PW739" s="90"/>
      <c r="PX739" s="90"/>
      <c r="PY739" s="90"/>
      <c r="PZ739" s="90"/>
      <c r="QA739" s="90"/>
      <c r="QB739" s="90"/>
      <c r="QC739" s="90"/>
      <c r="QD739" s="90"/>
      <c r="QE739" s="90"/>
      <c r="QF739" s="90"/>
      <c r="QG739" s="90"/>
      <c r="QH739" s="90"/>
      <c r="QI739" s="90"/>
      <c r="QJ739" s="90"/>
      <c r="QK739" s="90"/>
      <c r="QL739" s="90"/>
      <c r="QM739" s="90"/>
      <c r="QN739" s="90"/>
      <c r="QO739" s="90"/>
      <c r="QP739" s="90"/>
      <c r="QQ739" s="90"/>
      <c r="QR739" s="90"/>
      <c r="QS739" s="90"/>
      <c r="QT739" s="90"/>
      <c r="QU739" s="90"/>
      <c r="QV739" s="90"/>
      <c r="QW739" s="90"/>
      <c r="QX739" s="90"/>
      <c r="QY739" s="90"/>
      <c r="QZ739" s="90"/>
      <c r="RA739" s="90"/>
      <c r="RB739" s="90"/>
      <c r="RC739" s="90"/>
      <c r="RD739" s="90"/>
      <c r="RE739" s="90"/>
      <c r="RF739" s="90"/>
      <c r="RG739" s="90"/>
      <c r="RH739" s="90"/>
      <c r="RI739" s="90"/>
      <c r="RJ739" s="90"/>
      <c r="RK739" s="90"/>
      <c r="RL739" s="90"/>
      <c r="RM739" s="90"/>
      <c r="RN739" s="90"/>
      <c r="RO739" s="90"/>
      <c r="RP739" s="90"/>
      <c r="RQ739" s="90"/>
      <c r="RR739" s="90"/>
      <c r="RS739" s="90"/>
      <c r="RT739" s="90"/>
      <c r="RU739" s="90"/>
      <c r="RV739" s="90"/>
      <c r="RW739" s="90"/>
      <c r="RX739" s="90"/>
      <c r="RY739" s="90"/>
      <c r="RZ739" s="90"/>
      <c r="SA739" s="90"/>
      <c r="SB739" s="90"/>
      <c r="SC739" s="90"/>
      <c r="SD739" s="90"/>
      <c r="SE739" s="90"/>
      <c r="SF739" s="90"/>
      <c r="SG739" s="90"/>
      <c r="SH739" s="90"/>
      <c r="SI739" s="90"/>
      <c r="SJ739" s="90"/>
      <c r="SK739" s="90"/>
      <c r="SL739" s="90"/>
      <c r="SM739" s="90"/>
      <c r="SN739" s="90"/>
      <c r="SO739" s="90"/>
      <c r="SP739" s="90"/>
      <c r="SQ739" s="90"/>
      <c r="SR739" s="90"/>
      <c r="SS739" s="90"/>
      <c r="ST739" s="90"/>
      <c r="SU739" s="90"/>
      <c r="SV739" s="90"/>
      <c r="SW739" s="90"/>
      <c r="SX739" s="90"/>
      <c r="SY739" s="90"/>
      <c r="SZ739" s="90"/>
      <c r="TA739" s="90"/>
      <c r="TB739" s="90"/>
      <c r="TC739" s="90"/>
      <c r="TD739" s="90"/>
      <c r="TE739" s="90"/>
      <c r="TF739" s="90"/>
      <c r="TG739" s="90"/>
      <c r="TH739" s="90"/>
      <c r="TI739" s="90"/>
      <c r="TJ739" s="90"/>
      <c r="TK739" s="90"/>
      <c r="TL739" s="90"/>
      <c r="TM739" s="90"/>
      <c r="TN739" s="90"/>
      <c r="TO739" s="90"/>
      <c r="TP739" s="90"/>
      <c r="TQ739" s="90"/>
      <c r="TR739" s="90"/>
      <c r="TS739" s="90"/>
      <c r="TT739" s="90"/>
      <c r="TU739" s="90"/>
      <c r="TV739" s="90"/>
      <c r="TW739" s="90"/>
      <c r="TX739" s="90"/>
      <c r="TY739" s="90"/>
      <c r="TZ739" s="90"/>
      <c r="UA739" s="90"/>
      <c r="UB739" s="90"/>
      <c r="UC739" s="90"/>
      <c r="UD739" s="90"/>
      <c r="UE739" s="90"/>
      <c r="UF739" s="90"/>
      <c r="UG739" s="90"/>
      <c r="UH739" s="90"/>
      <c r="UI739" s="90"/>
      <c r="UJ739" s="90"/>
      <c r="UK739" s="90"/>
      <c r="UL739" s="90"/>
      <c r="UM739" s="90"/>
      <c r="UN739" s="90"/>
      <c r="UO739" s="90"/>
      <c r="UP739" s="90"/>
      <c r="UQ739" s="90"/>
      <c r="UR739" s="90"/>
      <c r="US739" s="90"/>
      <c r="UT739" s="90"/>
      <c r="UU739" s="90"/>
      <c r="UV739" s="90"/>
      <c r="UW739" s="90"/>
      <c r="UX739" s="90"/>
      <c r="UY739" s="90"/>
      <c r="UZ739" s="90"/>
      <c r="VA739" s="90"/>
      <c r="VB739" s="90"/>
      <c r="VC739" s="90"/>
      <c r="VD739" s="90"/>
      <c r="VE739" s="90"/>
      <c r="VF739" s="90"/>
      <c r="VG739" s="90"/>
      <c r="VH739" s="90"/>
      <c r="VI739" s="90"/>
      <c r="VJ739" s="90"/>
      <c r="VK739" s="90"/>
      <c r="VL739" s="90"/>
      <c r="VM739" s="90"/>
      <c r="VN739" s="90"/>
      <c r="VO739" s="90"/>
      <c r="VP739" s="90"/>
      <c r="VQ739" s="90"/>
      <c r="VR739" s="90"/>
      <c r="VS739" s="90"/>
      <c r="VT739" s="90"/>
      <c r="VU739" s="90"/>
      <c r="VV739" s="90"/>
      <c r="VW739" s="90"/>
      <c r="VX739" s="90"/>
      <c r="VY739" s="90"/>
      <c r="VZ739" s="90"/>
      <c r="WA739" s="90"/>
      <c r="WB739" s="90"/>
      <c r="WC739" s="90"/>
      <c r="WD739" s="90"/>
      <c r="WE739" s="90"/>
      <c r="WF739" s="90"/>
      <c r="WG739" s="90"/>
      <c r="WH739" s="90"/>
      <c r="WI739" s="90"/>
      <c r="WJ739" s="90"/>
      <c r="WK739" s="90"/>
      <c r="WL739" s="90"/>
      <c r="WM739" s="90"/>
      <c r="WN739" s="90"/>
      <c r="WO739" s="90"/>
      <c r="WP739" s="90"/>
      <c r="WQ739" s="90"/>
      <c r="WR739" s="90"/>
      <c r="WS739" s="90"/>
      <c r="WT739" s="90"/>
      <c r="WU739" s="90"/>
      <c r="WV739" s="90"/>
      <c r="WW739" s="90"/>
      <c r="WX739" s="90"/>
      <c r="WY739" s="90"/>
      <c r="WZ739" s="90"/>
      <c r="XA739" s="90"/>
      <c r="XB739" s="90"/>
      <c r="XC739" s="90"/>
      <c r="XD739" s="90"/>
      <c r="XE739" s="90"/>
      <c r="XF739" s="90"/>
      <c r="XG739" s="90"/>
      <c r="XH739" s="90"/>
      <c r="XI739" s="90"/>
      <c r="XJ739" s="90"/>
      <c r="XK739" s="90"/>
      <c r="XL739" s="90"/>
      <c r="XM739" s="90"/>
      <c r="XN739" s="90"/>
      <c r="XO739" s="90"/>
      <c r="XP739" s="90"/>
      <c r="XQ739" s="90"/>
      <c r="XR739" s="90"/>
      <c r="XS739" s="90"/>
      <c r="XT739" s="90"/>
      <c r="XU739" s="90"/>
      <c r="XV739" s="90"/>
      <c r="XW739" s="90"/>
      <c r="XX739" s="90"/>
      <c r="XY739" s="90"/>
      <c r="XZ739" s="90"/>
      <c r="YA739" s="90"/>
      <c r="YB739" s="90"/>
      <c r="YC739" s="90"/>
      <c r="YD739" s="90"/>
      <c r="YE739" s="90"/>
      <c r="YF739" s="90"/>
      <c r="YG739" s="90"/>
      <c r="YH739" s="90"/>
      <c r="YI739" s="90"/>
      <c r="YJ739" s="90"/>
      <c r="YK739" s="90"/>
      <c r="YL739" s="90"/>
      <c r="YM739" s="90"/>
      <c r="YN739" s="90"/>
      <c r="YO739" s="90"/>
      <c r="YP739" s="90"/>
      <c r="YQ739" s="90"/>
      <c r="YR739" s="90"/>
      <c r="YS739" s="90"/>
      <c r="YT739" s="90"/>
      <c r="YU739" s="90"/>
      <c r="YV739" s="90"/>
      <c r="YW739" s="90"/>
      <c r="YX739" s="90"/>
      <c r="YY739" s="90"/>
      <c r="YZ739" s="90"/>
      <c r="ZA739" s="90"/>
      <c r="ZB739" s="90"/>
      <c r="ZC739" s="90"/>
      <c r="ZD739" s="90"/>
      <c r="ZE739" s="90"/>
      <c r="ZF739" s="90"/>
      <c r="ZG739" s="90"/>
      <c r="ZH739" s="90"/>
      <c r="ZI739" s="90"/>
      <c r="ZJ739" s="90"/>
      <c r="ZK739" s="90"/>
      <c r="ZL739" s="90"/>
      <c r="ZM739" s="90"/>
      <c r="ZN739" s="90"/>
      <c r="ZO739" s="90"/>
      <c r="ZP739" s="90"/>
      <c r="ZQ739" s="90"/>
      <c r="ZR739" s="90"/>
      <c r="ZS739" s="90"/>
      <c r="ZT739" s="90"/>
      <c r="ZU739" s="90"/>
      <c r="ZV739" s="90"/>
      <c r="ZW739" s="90"/>
      <c r="ZX739" s="90"/>
      <c r="ZY739" s="90"/>
      <c r="ZZ739" s="90"/>
      <c r="AAA739" s="90"/>
      <c r="AAB739" s="90"/>
      <c r="AAC739" s="90"/>
      <c r="AAD739" s="90"/>
      <c r="AAE739" s="90"/>
      <c r="AAF739" s="90"/>
      <c r="AAG739" s="90"/>
      <c r="AAH739" s="90"/>
      <c r="AAI739" s="90"/>
      <c r="AAJ739" s="90"/>
      <c r="AAK739" s="90"/>
      <c r="AAL739" s="90"/>
      <c r="AAM739" s="90"/>
      <c r="AAN739" s="90"/>
      <c r="AAO739" s="90"/>
      <c r="AAP739" s="90"/>
      <c r="AAQ739" s="90"/>
      <c r="AAR739" s="90"/>
      <c r="AAS739" s="90"/>
      <c r="AAT739" s="90"/>
      <c r="AAU739" s="90"/>
      <c r="AAV739" s="90"/>
      <c r="AAW739" s="90"/>
      <c r="AAX739" s="90"/>
      <c r="AAY739" s="90"/>
      <c r="AAZ739" s="90"/>
      <c r="ABA739" s="90"/>
      <c r="ABB739" s="90"/>
      <c r="ABC739" s="90"/>
      <c r="ABD739" s="90"/>
      <c r="ABE739" s="90"/>
      <c r="ABF739" s="90"/>
      <c r="ABG739" s="90"/>
      <c r="ABH739" s="90"/>
      <c r="ABI739" s="90"/>
      <c r="ABJ739" s="90"/>
      <c r="ABK739" s="90"/>
      <c r="ABL739" s="90"/>
      <c r="ABM739" s="90"/>
      <c r="ABN739" s="90"/>
      <c r="ABO739" s="90"/>
      <c r="ABP739" s="90"/>
      <c r="ABQ739" s="90"/>
      <c r="ABR739" s="90"/>
      <c r="ABS739" s="90"/>
      <c r="ABT739" s="90"/>
      <c r="ABU739" s="90"/>
      <c r="ABV739" s="90"/>
      <c r="ABW739" s="90"/>
      <c r="ABX739" s="90"/>
      <c r="ABY739" s="90"/>
      <c r="ABZ739" s="90"/>
      <c r="ACA739" s="90"/>
      <c r="ACB739" s="90"/>
      <c r="ACC739" s="90"/>
      <c r="ACD739" s="90"/>
      <c r="ACE739" s="90"/>
      <c r="ACF739" s="90"/>
      <c r="ACG739" s="90"/>
      <c r="ACH739" s="90"/>
      <c r="ACI739" s="90"/>
      <c r="ACJ739" s="90"/>
      <c r="ACK739" s="90"/>
      <c r="ACL739" s="90"/>
      <c r="ACM739" s="90"/>
      <c r="ACN739" s="90"/>
      <c r="ACO739" s="90"/>
      <c r="ACP739" s="90"/>
      <c r="ACQ739" s="90"/>
      <c r="ACR739" s="90"/>
      <c r="ACS739" s="90"/>
      <c r="ACT739" s="90"/>
      <c r="ACU739" s="90"/>
      <c r="ACV739" s="90"/>
      <c r="ACW739" s="90"/>
      <c r="ACX739" s="90"/>
      <c r="ACY739" s="90"/>
      <c r="ACZ739" s="90"/>
      <c r="ADA739" s="90"/>
      <c r="ADB739" s="90"/>
      <c r="ADC739" s="90"/>
      <c r="ADD739" s="90"/>
      <c r="ADE739" s="90"/>
      <c r="ADF739" s="90"/>
      <c r="ADG739" s="90"/>
      <c r="ADH739" s="90"/>
      <c r="ADI739" s="90"/>
      <c r="ADJ739" s="90"/>
      <c r="ADK739" s="90"/>
      <c r="ADL739" s="90"/>
      <c r="ADM739" s="90"/>
      <c r="ADN739" s="90"/>
      <c r="ADO739" s="90"/>
      <c r="ADP739" s="90"/>
      <c r="ADQ739" s="90"/>
      <c r="ADR739" s="90"/>
      <c r="ADS739" s="90"/>
      <c r="ADT739" s="90"/>
      <c r="ADU739" s="90"/>
      <c r="ADV739" s="90"/>
      <c r="ADW739" s="90"/>
      <c r="ADX739" s="90"/>
      <c r="ADY739" s="90"/>
      <c r="ADZ739" s="90"/>
      <c r="AEA739" s="90"/>
      <c r="AEB739" s="90"/>
      <c r="AEC739" s="90"/>
      <c r="AED739" s="90"/>
      <c r="AEE739" s="90"/>
      <c r="AEF739" s="90"/>
      <c r="AEG739" s="90"/>
      <c r="AEH739" s="90"/>
      <c r="AEI739" s="90"/>
      <c r="AEJ739" s="90"/>
      <c r="AEK739" s="90"/>
      <c r="AEL739" s="90"/>
      <c r="AEM739" s="90"/>
      <c r="AEN739" s="90"/>
      <c r="AEO739" s="90"/>
      <c r="AEP739" s="90"/>
      <c r="AEQ739" s="90"/>
      <c r="AER739" s="90"/>
      <c r="AES739" s="90"/>
      <c r="AET739" s="90"/>
      <c r="AEU739" s="90"/>
      <c r="AEV739" s="90"/>
      <c r="AEW739" s="90"/>
      <c r="AEX739" s="90"/>
      <c r="AEY739" s="90"/>
      <c r="AEZ739" s="90"/>
      <c r="AFA739" s="90"/>
      <c r="AFB739" s="90"/>
      <c r="AFC739" s="90"/>
      <c r="AFD739" s="90"/>
      <c r="AFE739" s="90"/>
      <c r="AFF739" s="90"/>
      <c r="AFG739" s="90"/>
      <c r="AFH739" s="90"/>
      <c r="AFI739" s="90"/>
      <c r="AFJ739" s="90"/>
      <c r="AFK739" s="90"/>
      <c r="AFL739" s="90"/>
      <c r="AFM739" s="90"/>
      <c r="AFN739" s="90"/>
      <c r="AFO739" s="90"/>
      <c r="AFP739" s="90"/>
      <c r="AFQ739" s="90"/>
      <c r="AFR739" s="90"/>
      <c r="AFS739" s="90"/>
      <c r="AFT739" s="90"/>
      <c r="AFU739" s="90"/>
      <c r="AFV739" s="90"/>
      <c r="AFW739" s="90"/>
      <c r="AFX739" s="90"/>
      <c r="AFY739" s="90"/>
      <c r="AFZ739" s="90"/>
      <c r="AGA739" s="90"/>
      <c r="AGB739" s="90"/>
      <c r="AGC739" s="90"/>
      <c r="AGD739" s="90"/>
      <c r="AGE739" s="90"/>
      <c r="AGF739" s="90"/>
      <c r="AGG739" s="90"/>
      <c r="AGH739" s="90"/>
      <c r="AGI739" s="90"/>
      <c r="AGJ739" s="90"/>
      <c r="AGK739" s="90"/>
      <c r="AGL739" s="90"/>
      <c r="AGM739" s="90"/>
      <c r="AGN739" s="90"/>
      <c r="AGO739" s="90"/>
      <c r="AGP739" s="90"/>
      <c r="AGQ739" s="90"/>
      <c r="AGR739" s="90"/>
      <c r="AGS739" s="90"/>
      <c r="AGT739" s="90"/>
      <c r="AGU739" s="90"/>
      <c r="AGV739" s="90"/>
      <c r="AGW739" s="90"/>
      <c r="AGX739" s="90"/>
      <c r="AGY739" s="90"/>
      <c r="AGZ739" s="90"/>
      <c r="AHA739" s="90"/>
      <c r="AHB739" s="90"/>
      <c r="AHC739" s="90"/>
      <c r="AHD739" s="90"/>
      <c r="AHE739" s="90"/>
      <c r="AHF739" s="90"/>
      <c r="AHG739" s="90"/>
      <c r="AHH739" s="90"/>
      <c r="AHI739" s="90"/>
      <c r="AHJ739" s="90"/>
      <c r="AHK739" s="90"/>
      <c r="AHL739" s="90"/>
      <c r="AHM739" s="90"/>
      <c r="AHN739" s="90"/>
      <c r="AHO739" s="90"/>
      <c r="AHP739" s="90"/>
      <c r="AHQ739" s="90"/>
      <c r="AHR739" s="90"/>
      <c r="AHS739" s="90"/>
      <c r="AHT739" s="90"/>
      <c r="AHU739" s="90"/>
      <c r="AHV739" s="90"/>
      <c r="AHW739" s="90"/>
      <c r="AHX739" s="90"/>
      <c r="AHY739" s="90"/>
      <c r="AHZ739" s="90"/>
      <c r="AIA739" s="90"/>
      <c r="AIB739" s="90"/>
      <c r="AIC739" s="90"/>
      <c r="AID739" s="90"/>
      <c r="AIE739" s="90"/>
      <c r="AIF739" s="90"/>
      <c r="AIG739" s="90"/>
      <c r="AIH739" s="90"/>
      <c r="AII739" s="90"/>
      <c r="AIJ739" s="90"/>
      <c r="AIK739" s="90"/>
      <c r="AIL739" s="90"/>
      <c r="AIM739" s="90"/>
      <c r="AIN739" s="90"/>
      <c r="AIO739" s="90"/>
      <c r="AIP739" s="90"/>
      <c r="AIQ739" s="90"/>
      <c r="AIR739" s="90"/>
      <c r="AIS739" s="90"/>
      <c r="AIT739" s="90"/>
      <c r="AIU739" s="90"/>
      <c r="AIV739" s="90"/>
      <c r="AIW739" s="90"/>
      <c r="AIX739" s="90"/>
      <c r="AIY739" s="90"/>
      <c r="AIZ739" s="90"/>
      <c r="AJA739" s="90"/>
      <c r="AJB739" s="90"/>
      <c r="AJC739" s="90"/>
      <c r="AJD739" s="90"/>
      <c r="AJE739" s="90"/>
      <c r="AJF739" s="90"/>
      <c r="AJG739" s="90"/>
      <c r="AJH739" s="90"/>
      <c r="AJI739" s="90"/>
      <c r="AJJ739" s="90"/>
      <c r="AJK739" s="90"/>
      <c r="AJL739" s="90"/>
      <c r="AJM739" s="90"/>
      <c r="AJN739" s="90"/>
      <c r="AJO739" s="90"/>
      <c r="AJP739" s="90"/>
      <c r="AJQ739" s="90"/>
      <c r="AJR739" s="90"/>
      <c r="AJS739" s="90"/>
      <c r="AJT739" s="90"/>
      <c r="AJU739" s="90"/>
      <c r="AJV739" s="90"/>
      <c r="AJW739" s="90"/>
      <c r="AJX739" s="90"/>
      <c r="AJY739" s="90"/>
      <c r="AJZ739" s="90"/>
      <c r="AKA739" s="90"/>
      <c r="AKB739" s="90"/>
      <c r="AKC739" s="90"/>
      <c r="AKD739" s="90"/>
      <c r="AKE739" s="90"/>
      <c r="AKF739" s="90"/>
      <c r="AKG739" s="90"/>
      <c r="AKH739" s="90"/>
      <c r="AKI739" s="90"/>
      <c r="AKJ739" s="90"/>
      <c r="AKK739" s="90"/>
      <c r="AKL739" s="90"/>
      <c r="AKM739" s="90"/>
      <c r="AKN739" s="90"/>
      <c r="AKO739" s="90"/>
      <c r="AKP739" s="90"/>
      <c r="AKQ739" s="90"/>
      <c r="AKR739" s="90"/>
      <c r="AKS739" s="90"/>
      <c r="AKT739" s="90"/>
      <c r="AKU739" s="90"/>
      <c r="AKV739" s="90"/>
      <c r="AKW739" s="90"/>
      <c r="AKX739" s="90"/>
      <c r="AKY739" s="90"/>
      <c r="AKZ739" s="90"/>
      <c r="ALA739" s="90"/>
      <c r="ALB739" s="90"/>
      <c r="ALC739" s="90"/>
      <c r="ALD739" s="90"/>
      <c r="ALE739" s="90"/>
      <c r="ALF739" s="90"/>
      <c r="ALG739" s="90"/>
      <c r="ALH739" s="90"/>
      <c r="ALI739" s="90"/>
      <c r="ALJ739" s="90"/>
      <c r="ALK739" s="90"/>
      <c r="ALL739" s="90"/>
      <c r="ALM739" s="90"/>
      <c r="ALN739" s="90"/>
      <c r="ALO739" s="90"/>
      <c r="ALP739" s="90"/>
      <c r="ALQ739" s="90"/>
      <c r="ALR739" s="90"/>
      <c r="ALS739" s="90"/>
      <c r="ALT739" s="90"/>
      <c r="ALU739" s="90"/>
      <c r="ALV739" s="90"/>
      <c r="ALW739" s="90"/>
      <c r="ALX739" s="90"/>
      <c r="ALY739" s="90"/>
      <c r="ALZ739" s="90"/>
      <c r="AMA739" s="90"/>
      <c r="AMB739" s="90"/>
      <c r="AMC739" s="90"/>
      <c r="AMD739" s="90"/>
      <c r="AME739" s="90"/>
      <c r="AMF739" s="90"/>
      <c r="AMG739" s="90"/>
      <c r="AMH739" s="90"/>
    </row>
    <row r="740" spans="1:1022" ht="74.099999999999994" customHeight="1" x14ac:dyDescent="0.3">
      <c r="A740" s="536"/>
      <c r="B740" s="530"/>
      <c r="C740" s="367"/>
      <c r="D740" s="530"/>
      <c r="E740" s="530"/>
      <c r="F740" s="427"/>
      <c r="G740" s="530"/>
      <c r="H740" s="537"/>
      <c r="I740" s="538"/>
      <c r="J740" s="210" t="s">
        <v>735</v>
      </c>
      <c r="K740" s="213"/>
      <c r="L740" s="538"/>
      <c r="M740" s="538"/>
      <c r="N740" s="540"/>
      <c r="O740" s="369"/>
      <c r="P740" s="391"/>
      <c r="Q740" s="385"/>
      <c r="R740" s="393"/>
      <c r="S740" s="394"/>
      <c r="T740" s="385"/>
      <c r="U740" s="404"/>
      <c r="V740" s="210" t="s">
        <v>112</v>
      </c>
      <c r="W740" s="116"/>
      <c r="X740" s="117"/>
      <c r="Y740" s="118"/>
      <c r="Z740" s="116"/>
      <c r="AA740" s="120" t="str">
        <f t="shared" si="943"/>
        <v/>
      </c>
      <c r="AB740" s="121"/>
      <c r="AC740" s="121"/>
      <c r="AD740" s="122" t="str">
        <f t="shared" si="941"/>
        <v/>
      </c>
      <c r="AE740" s="121"/>
      <c r="AF740" s="121"/>
      <c r="AG740" s="121"/>
      <c r="AH740" s="123" t="str">
        <f>IFERROR(IF(AND(AA739="Probabilidad",AA740="Probabilidad"),(AI739-(+AI739*AD740)),IF(AND(AA740="Probabilidad",AA739="Impacto"),(AI739-(+AI739*AD740)),IF(AA740="Impacto",AI739,""))),"")</f>
        <v/>
      </c>
      <c r="AI740" s="122" t="str">
        <f t="shared" si="942"/>
        <v/>
      </c>
      <c r="AJ740" s="387"/>
      <c r="AK740" s="539"/>
      <c r="AL740" s="211" t="str">
        <f t="shared" si="989"/>
        <v/>
      </c>
      <c r="AM740" s="389"/>
      <c r="AN740" s="388"/>
      <c r="AO740" s="384"/>
      <c r="AP740" s="367"/>
      <c r="AQ740" s="120" t="s">
        <v>118</v>
      </c>
      <c r="AR740" s="119"/>
      <c r="AS740" s="119"/>
      <c r="AT740" s="126"/>
      <c r="AU740" s="127"/>
      <c r="AV740" s="371"/>
      <c r="AW740" s="142" t="s">
        <v>112</v>
      </c>
      <c r="AX740" s="128"/>
      <c r="AY740" s="129"/>
      <c r="AZ740" s="130"/>
      <c r="BA740" s="143" t="s">
        <v>118</v>
      </c>
      <c r="BB740" s="128"/>
      <c r="BC740" s="128"/>
      <c r="BD740" s="128"/>
      <c r="BE740" s="373"/>
      <c r="BF740" s="374"/>
      <c r="BG740" s="374"/>
      <c r="BH740" s="131"/>
    </row>
    <row r="741" spans="1:1022" ht="45" customHeight="1" x14ac:dyDescent="0.3">
      <c r="A741" s="536"/>
      <c r="B741" s="530"/>
      <c r="C741" s="367"/>
      <c r="D741" s="530"/>
      <c r="E741" s="530"/>
      <c r="F741" s="427"/>
      <c r="G741" s="530"/>
      <c r="H741" s="537"/>
      <c r="I741" s="538"/>
      <c r="J741" s="210" t="s">
        <v>741</v>
      </c>
      <c r="K741" s="213"/>
      <c r="L741" s="538"/>
      <c r="M741" s="538"/>
      <c r="N741" s="540"/>
      <c r="O741" s="369"/>
      <c r="P741" s="391"/>
      <c r="Q741" s="385"/>
      <c r="R741" s="393"/>
      <c r="S741" s="394"/>
      <c r="T741" s="385"/>
      <c r="U741" s="404"/>
      <c r="V741" s="210" t="s">
        <v>124</v>
      </c>
      <c r="W741" s="116"/>
      <c r="X741" s="117"/>
      <c r="Y741" s="118"/>
      <c r="Z741" s="116"/>
      <c r="AA741" s="120" t="str">
        <f t="shared" si="943"/>
        <v/>
      </c>
      <c r="AB741" s="121"/>
      <c r="AC741" s="121"/>
      <c r="AD741" s="122" t="str">
        <f t="shared" si="941"/>
        <v/>
      </c>
      <c r="AE741" s="121"/>
      <c r="AF741" s="121"/>
      <c r="AG741" s="121"/>
      <c r="AH741" s="123" t="str">
        <f t="shared" ref="AH741:AH745" si="1017">IFERROR(IF(AND(AA740="Probabilidad",AA741="Probabilidad"),(AI740-(+AI740*AD741)),IF(AND(AA741="Probabilidad",AA740="Impacto"),(AI740-(+AI740*AD741)),IF(AA741="Impacto",AI740,""))),"")</f>
        <v/>
      </c>
      <c r="AI741" s="122" t="str">
        <f t="shared" si="942"/>
        <v/>
      </c>
      <c r="AJ741" s="387"/>
      <c r="AK741" s="539"/>
      <c r="AL741" s="211" t="str">
        <f t="shared" si="989"/>
        <v/>
      </c>
      <c r="AM741" s="389"/>
      <c r="AN741" s="388"/>
      <c r="AO741" s="384"/>
      <c r="AP741" s="367"/>
      <c r="AQ741" s="120" t="s">
        <v>128</v>
      </c>
      <c r="AR741" s="119"/>
      <c r="AS741" s="119"/>
      <c r="AT741" s="126"/>
      <c r="AU741" s="127"/>
      <c r="AV741" s="371"/>
      <c r="AW741" s="142" t="s">
        <v>124</v>
      </c>
      <c r="AX741" s="128"/>
      <c r="AY741" s="129"/>
      <c r="AZ741" s="130"/>
      <c r="BA741" s="143" t="s">
        <v>128</v>
      </c>
      <c r="BB741" s="128"/>
      <c r="BC741" s="128"/>
      <c r="BD741" s="128"/>
      <c r="BE741" s="373"/>
      <c r="BF741" s="374"/>
      <c r="BG741" s="374"/>
      <c r="BH741" s="131"/>
    </row>
    <row r="742" spans="1:1022" ht="30" customHeight="1" x14ac:dyDescent="0.3">
      <c r="A742" s="536"/>
      <c r="B742" s="530"/>
      <c r="C742" s="367"/>
      <c r="D742" s="530"/>
      <c r="E742" s="530"/>
      <c r="F742" s="427"/>
      <c r="G742" s="530"/>
      <c r="H742" s="537"/>
      <c r="I742" s="538"/>
      <c r="J742" s="210" t="s">
        <v>749</v>
      </c>
      <c r="K742" s="213"/>
      <c r="L742" s="538"/>
      <c r="M742" s="538"/>
      <c r="N742" s="540"/>
      <c r="O742" s="369"/>
      <c r="P742" s="391"/>
      <c r="Q742" s="385"/>
      <c r="R742" s="393"/>
      <c r="S742" s="394"/>
      <c r="T742" s="385"/>
      <c r="U742" s="404"/>
      <c r="V742" s="210" t="s">
        <v>131</v>
      </c>
      <c r="W742" s="116"/>
      <c r="X742" s="117"/>
      <c r="Y742" s="118"/>
      <c r="Z742" s="116"/>
      <c r="AA742" s="120" t="str">
        <f t="shared" si="943"/>
        <v/>
      </c>
      <c r="AB742" s="121"/>
      <c r="AC742" s="121"/>
      <c r="AD742" s="122" t="str">
        <f t="shared" si="941"/>
        <v/>
      </c>
      <c r="AE742" s="121"/>
      <c r="AF742" s="121"/>
      <c r="AG742" s="121"/>
      <c r="AH742" s="123" t="str">
        <f t="shared" si="1017"/>
        <v/>
      </c>
      <c r="AI742" s="122" t="str">
        <f t="shared" si="942"/>
        <v/>
      </c>
      <c r="AJ742" s="387"/>
      <c r="AK742" s="539"/>
      <c r="AL742" s="211" t="str">
        <f t="shared" si="989"/>
        <v/>
      </c>
      <c r="AM742" s="389"/>
      <c r="AN742" s="388"/>
      <c r="AO742" s="384"/>
      <c r="AP742" s="367"/>
      <c r="AQ742" s="120" t="s">
        <v>136</v>
      </c>
      <c r="AR742" s="119"/>
      <c r="AS742" s="119"/>
      <c r="AT742" s="126"/>
      <c r="AU742" s="127"/>
      <c r="AV742" s="371"/>
      <c r="AW742" s="142" t="s">
        <v>131</v>
      </c>
      <c r="AX742" s="128"/>
      <c r="AY742" s="129"/>
      <c r="AZ742" s="130"/>
      <c r="BA742" s="143" t="s">
        <v>136</v>
      </c>
      <c r="BB742" s="128"/>
      <c r="BC742" s="128"/>
      <c r="BD742" s="128"/>
      <c r="BE742" s="373"/>
      <c r="BF742" s="374"/>
      <c r="BG742" s="374"/>
      <c r="BH742" s="131"/>
    </row>
    <row r="743" spans="1:1022" ht="18.95" customHeight="1" x14ac:dyDescent="0.3">
      <c r="A743" s="536"/>
      <c r="B743" s="530"/>
      <c r="C743" s="367"/>
      <c r="D743" s="530"/>
      <c r="E743" s="530"/>
      <c r="F743" s="427"/>
      <c r="G743" s="530"/>
      <c r="H743" s="537"/>
      <c r="I743" s="538"/>
      <c r="J743" s="210" t="s">
        <v>756</v>
      </c>
      <c r="K743" s="213"/>
      <c r="L743" s="538"/>
      <c r="M743" s="538"/>
      <c r="N743" s="540"/>
      <c r="O743" s="369"/>
      <c r="P743" s="391"/>
      <c r="Q743" s="385"/>
      <c r="R743" s="393"/>
      <c r="S743" s="394"/>
      <c r="T743" s="385"/>
      <c r="U743" s="404"/>
      <c r="V743" s="210" t="s">
        <v>139</v>
      </c>
      <c r="W743" s="116"/>
      <c r="X743" s="117"/>
      <c r="Y743" s="118"/>
      <c r="Z743" s="116"/>
      <c r="AA743" s="120" t="str">
        <f t="shared" si="943"/>
        <v/>
      </c>
      <c r="AB743" s="121"/>
      <c r="AC743" s="121"/>
      <c r="AD743" s="122" t="str">
        <f t="shared" si="941"/>
        <v/>
      </c>
      <c r="AE743" s="121"/>
      <c r="AF743" s="121"/>
      <c r="AG743" s="121"/>
      <c r="AH743" s="123" t="str">
        <f t="shared" si="1017"/>
        <v/>
      </c>
      <c r="AI743" s="122" t="str">
        <f t="shared" si="942"/>
        <v/>
      </c>
      <c r="AJ743" s="387"/>
      <c r="AK743" s="539"/>
      <c r="AL743" s="211" t="str">
        <f t="shared" si="989"/>
        <v/>
      </c>
      <c r="AM743" s="389"/>
      <c r="AN743" s="388"/>
      <c r="AO743" s="384"/>
      <c r="AP743" s="367"/>
      <c r="AQ743" s="120" t="s">
        <v>145</v>
      </c>
      <c r="AR743" s="119"/>
      <c r="AS743" s="119"/>
      <c r="AT743" s="126"/>
      <c r="AU743" s="127"/>
      <c r="AV743" s="371"/>
      <c r="AW743" s="142" t="s">
        <v>139</v>
      </c>
      <c r="AX743" s="128"/>
      <c r="AY743" s="129"/>
      <c r="AZ743" s="130"/>
      <c r="BA743" s="143" t="s">
        <v>145</v>
      </c>
      <c r="BB743" s="128"/>
      <c r="BC743" s="128"/>
      <c r="BD743" s="128"/>
      <c r="BE743" s="373"/>
      <c r="BF743" s="374"/>
      <c r="BG743" s="374"/>
      <c r="BH743" s="131"/>
    </row>
    <row r="744" spans="1:1022" ht="18.95" customHeight="1" x14ac:dyDescent="0.3">
      <c r="A744" s="536"/>
      <c r="B744" s="530"/>
      <c r="C744" s="367"/>
      <c r="D744" s="530"/>
      <c r="E744" s="530"/>
      <c r="F744" s="427"/>
      <c r="G744" s="530"/>
      <c r="H744" s="537"/>
      <c r="I744" s="538"/>
      <c r="J744" s="210" t="s">
        <v>757</v>
      </c>
      <c r="K744" s="213"/>
      <c r="L744" s="538"/>
      <c r="M744" s="538"/>
      <c r="N744" s="540"/>
      <c r="O744" s="369"/>
      <c r="P744" s="391"/>
      <c r="Q744" s="385"/>
      <c r="R744" s="393"/>
      <c r="S744" s="394"/>
      <c r="T744" s="385"/>
      <c r="U744" s="404"/>
      <c r="V744" s="210" t="s">
        <v>150</v>
      </c>
      <c r="W744" s="116"/>
      <c r="X744" s="117"/>
      <c r="Y744" s="118"/>
      <c r="Z744" s="116"/>
      <c r="AA744" s="120" t="str">
        <f t="shared" si="943"/>
        <v/>
      </c>
      <c r="AB744" s="121"/>
      <c r="AC744" s="121"/>
      <c r="AD744" s="122" t="str">
        <f t="shared" si="941"/>
        <v/>
      </c>
      <c r="AE744" s="121"/>
      <c r="AF744" s="121"/>
      <c r="AG744" s="121"/>
      <c r="AH744" s="123" t="str">
        <f t="shared" si="1017"/>
        <v/>
      </c>
      <c r="AI744" s="122" t="str">
        <f t="shared" si="942"/>
        <v/>
      </c>
      <c r="AJ744" s="387"/>
      <c r="AK744" s="539"/>
      <c r="AL744" s="211" t="str">
        <f t="shared" si="989"/>
        <v/>
      </c>
      <c r="AM744" s="389"/>
      <c r="AN744" s="388"/>
      <c r="AO744" s="384"/>
      <c r="AP744" s="367"/>
      <c r="AQ744" s="120" t="s">
        <v>155</v>
      </c>
      <c r="AR744" s="119"/>
      <c r="AS744" s="119"/>
      <c r="AT744" s="126"/>
      <c r="AU744" s="127"/>
      <c r="AV744" s="371"/>
      <c r="AW744" s="142" t="s">
        <v>150</v>
      </c>
      <c r="AX744" s="128"/>
      <c r="AY744" s="129"/>
      <c r="AZ744" s="130"/>
      <c r="BA744" s="143" t="s">
        <v>155</v>
      </c>
      <c r="BB744" s="128"/>
      <c r="BC744" s="128"/>
      <c r="BD744" s="128"/>
      <c r="BE744" s="373"/>
      <c r="BF744" s="374"/>
      <c r="BG744" s="374"/>
      <c r="BH744" s="131"/>
    </row>
    <row r="745" spans="1:1022" ht="23.1" customHeight="1" x14ac:dyDescent="0.3">
      <c r="A745" s="536"/>
      <c r="B745" s="530"/>
      <c r="C745" s="367"/>
      <c r="D745" s="530"/>
      <c r="E745" s="530"/>
      <c r="F745" s="427"/>
      <c r="G745" s="530"/>
      <c r="H745" s="537"/>
      <c r="I745" s="538"/>
      <c r="J745" s="210" t="s">
        <v>758</v>
      </c>
      <c r="K745" s="213"/>
      <c r="L745" s="538"/>
      <c r="M745" s="538"/>
      <c r="N745" s="540"/>
      <c r="O745" s="369"/>
      <c r="P745" s="392"/>
      <c r="Q745" s="385"/>
      <c r="R745" s="393"/>
      <c r="S745" s="394"/>
      <c r="T745" s="385"/>
      <c r="U745" s="405"/>
      <c r="V745" s="210" t="s">
        <v>161</v>
      </c>
      <c r="W745" s="116"/>
      <c r="X745" s="117"/>
      <c r="Y745" s="118"/>
      <c r="Z745" s="116"/>
      <c r="AA745" s="120" t="str">
        <f t="shared" si="943"/>
        <v/>
      </c>
      <c r="AB745" s="121"/>
      <c r="AC745" s="121"/>
      <c r="AD745" s="122" t="str">
        <f t="shared" si="941"/>
        <v/>
      </c>
      <c r="AE745" s="121"/>
      <c r="AF745" s="121"/>
      <c r="AG745" s="121"/>
      <c r="AH745" s="123" t="str">
        <f t="shared" si="1017"/>
        <v/>
      </c>
      <c r="AI745" s="122" t="str">
        <f t="shared" si="942"/>
        <v/>
      </c>
      <c r="AJ745" s="387"/>
      <c r="AK745" s="539"/>
      <c r="AL745" s="211" t="str">
        <f t="shared" si="989"/>
        <v/>
      </c>
      <c r="AM745" s="389"/>
      <c r="AN745" s="388"/>
      <c r="AO745" s="384"/>
      <c r="AP745" s="367"/>
      <c r="AQ745" s="120" t="s">
        <v>162</v>
      </c>
      <c r="AR745" s="119"/>
      <c r="AS745" s="119"/>
      <c r="AT745" s="126"/>
      <c r="AU745" s="127"/>
      <c r="AV745" s="372"/>
      <c r="AW745" s="142" t="s">
        <v>161</v>
      </c>
      <c r="AX745" s="128"/>
      <c r="AY745" s="129"/>
      <c r="AZ745" s="130"/>
      <c r="BA745" s="143" t="s">
        <v>162</v>
      </c>
      <c r="BB745" s="128"/>
      <c r="BC745" s="128"/>
      <c r="BD745" s="128"/>
      <c r="BE745" s="373"/>
      <c r="BF745" s="374"/>
      <c r="BG745" s="374"/>
      <c r="BH745" s="131"/>
    </row>
    <row r="746" spans="1:1022" s="144" customFormat="1" ht="69.95" customHeight="1" x14ac:dyDescent="0.25">
      <c r="A746" s="536"/>
      <c r="B746" s="530"/>
      <c r="C746" s="367"/>
      <c r="D746" s="530"/>
      <c r="E746" s="530"/>
      <c r="F746" s="427"/>
      <c r="G746" s="530"/>
      <c r="H746" s="537" t="str">
        <f>IF(B746="Seguridad_Información","Posibilidad de "&amp;C746&amp;"con "&amp;M746&amp;" "&amp;"por"&amp;" "&amp;I746&amp;" "&amp;"debido a"&amp;" "&amp;L746,"Posibilidad de"&amp;" "&amp;M746&amp;" "&amp;"por"&amp;" "&amp;I746&amp;" debido a"&amp;" "&amp;L746)</f>
        <v xml:space="preserve">Posibilidad de  por  debido a </v>
      </c>
      <c r="I746" s="538"/>
      <c r="J746" s="210" t="s">
        <v>717</v>
      </c>
      <c r="K746" s="213"/>
      <c r="L746" s="538"/>
      <c r="M746" s="538"/>
      <c r="N746" s="540"/>
      <c r="O746" s="369"/>
      <c r="P746" s="390" t="str">
        <f>IF(OR($O746=[3]Tabla_Probabilidad!$D$30,$O746=[3]Tabla_Probabilidad!$D$32,$O746=[3]Tabla_Probabilidad!$J$32),"Muy Baja",IF(OR($O746=[3]Tabla_Probabilidad!$E$30,$O746=[3]Tabla_Probabilidad!$E$32,$O746=[3]Tabla_Probabilidad!$K$32),"Baja",IF(OR($O746=[3]Tabla_Probabilidad!$F$30,$O746=[3]Tabla_Probabilidad!$F$32,$O746=[3]Tabla_Probabilidad!$L$32),"Media",IF(OR($O746=[3]Tabla_Probabilidad!$G$30,$O746=[3]Tabla_Probabilidad!$G$32,$O746=[3]Tabla_Probabilidad!$M$32),"Alta",IF(OR($O746=[3]Tabla_Probabilidad!$H$30,$O746=[3]Tabla_Probabilidad!$H$32,$O746=[3]Tabla_Probabilidad!$N$32),"Muy Alta","")))))</f>
        <v/>
      </c>
      <c r="Q746" s="385" t="str">
        <f t="shared" ref="Q746" si="1018">IF(P746="","",IF(P746="Muy Baja",0.2,IF(P746="Baja",0.4,IF(P746="Media",0.6,IF(P746="Alta",0.8,IF(P746="Muy Alta",1,))))))</f>
        <v/>
      </c>
      <c r="R746" s="393"/>
      <c r="S746" s="394" t="str">
        <f>IF(OR($R746=[3]Tabla_Impacto!$D$24,$R746=[3]Tabla_Impacto!$D$27,$R746=[3]Tabla_Impacto!$J$24,$R746=[3]Tabla_Impacto!$P$26,$R746=[3]Tabla_Impacto!$V$26,$R746=[3]Tabla_Impacto!$AB$26),"Leve",IF(OR($R746=[3]Tabla_Impacto!$E$24,$R746=[3]Tabla_Impacto!$E$27,$R746=[3]Tabla_Impacto!$K$24,$R746=[3]Tabla_Impacto!$Q$26,$R746=[3]Tabla_Impacto!$W$26,$R746=[3]Tabla_Impacto!$AC$26),"Menor",IF(OR($R746=[3]Tabla_Impacto!$F$24,$R746=[3]Tabla_Impacto!$F$27,$R746=[3]Tabla_Impacto!$L$24,$R746=[3]Tabla_Impacto!$R$26,$R746=[3]Tabla_Impacto!$X$26,$R746=[3]Tabla_Impacto!$AD$26),"Moderado",IF(OR($R746=[3]Tabla_Impacto!$G$24,$R746=[3]Tabla_Impacto!$G$27,$R746=[3]Tabla_Impacto!$M$24,$R746=[3]Tabla_Impacto!$S$26,$R746=[3]Tabla_Impacto!$Y$26,$R746=[3]Tabla_Impacto!$AE$26),"Mayor",IF(OR($R746=[3]Tabla_Impacto!$H$24,$R746=[3]Tabla_Impacto!$H$27,$R746=[3]Tabla_Impacto!$N$24,$R746=[3]Tabla_Impacto!$T$26,$R746=[3]Tabla_Impacto!$Z$26,$R746=[3]Tabla_Impacto!$AF$26),"Catastrófico","")))))</f>
        <v/>
      </c>
      <c r="T746" s="385" t="str">
        <f>IF(S746="","",IF(S746="Leve",0.2,IF(S746="Menor",0.4,IF(S746="Moderado",0.6,IF(S746="Mayor",0.8,IF(S746="Catastrófico",1,))))))</f>
        <v/>
      </c>
      <c r="U746" s="386" t="str">
        <f t="shared" ref="U746" si="1019">IF(OR(AND(P746="Muy Baja",S746="Leve"),AND(P746="Muy Baja",S746="Menor"),AND(P746="Baja",S746="Leve")),"Bajo",IF(OR(AND(P746="Muy baja",S746="Moderado"),AND(P746="Baja",S746="Menor"),AND(P746="Baja",S746="Moderado"),AND(P746="Media",S746="Leve"),AND(P746="Media",S746="Menor"),AND(P746="Media",S746="Moderado"),AND(P746="Alta",S746="Leve"),AND(P746="Alta",S746="Menor")),"Moderado",IF(OR(AND(P746="Muy Baja",S746="Mayor"),AND(P746="Baja",S746="Mayor"),AND(P746="Media",S746="Mayor"),AND(P746="Alta",S746="Moderado"),AND(P746="Alta",S746="Mayor"),AND(P746="Muy Alta",S746="Leve"),AND(P746="Muy Alta",S746="Menor"),AND(P746="Muy Alta",S746="Moderado"),AND(P746="Muy Alta",S746="Mayor")),"Alto",IF(OR(AND(P746="Muy Baja",S746="Catastrófico"),AND(P746="Baja",S746="Catastrófico"),AND(P746="Media",S746="Catastrófico"),AND(P746="Alta",S746="Catastrófico"),AND(P746="Muy Alta",S746="Catastrófico")),"Extremo",""))))</f>
        <v/>
      </c>
      <c r="V746" s="210" t="s">
        <v>91</v>
      </c>
      <c r="W746" s="116"/>
      <c r="X746" s="117"/>
      <c r="Y746" s="118"/>
      <c r="Z746" s="116"/>
      <c r="AA746" s="120" t="str">
        <f t="shared" si="943"/>
        <v/>
      </c>
      <c r="AB746" s="121"/>
      <c r="AC746" s="121"/>
      <c r="AD746" s="122" t="str">
        <f t="shared" si="941"/>
        <v/>
      </c>
      <c r="AE746" s="121"/>
      <c r="AF746" s="121"/>
      <c r="AG746" s="121"/>
      <c r="AH746" s="123" t="str">
        <f>IFERROR(IF(AA746="Probabilidad",(Q746-(+Q746*AD746)),IF(AA746="Impacto",Q746,"")),"")</f>
        <v/>
      </c>
      <c r="AI746" s="122" t="str">
        <f t="shared" si="942"/>
        <v/>
      </c>
      <c r="AJ746" s="387" t="str">
        <f t="shared" ref="AJ746" si="1020">IFERROR(IF(AK746="","",IF(AK746&lt;=0.2,"Muy Baja",IF(AK746&lt;=0.4,"Baja",IF(AK746&lt;=0.6,"Media",IF(AK746&lt;=0.8,"Alta","Muy Alta"))))),"")</f>
        <v/>
      </c>
      <c r="AK746" s="539" t="str">
        <f t="shared" ref="AK746" si="1021">IFERROR(LOOKUP(MAX(AI746:AI752)+1,(AI746:AI752)),"")</f>
        <v/>
      </c>
      <c r="AL746" s="211" t="str">
        <f>IFERROR(IF(AA746="Impacto",(T746-(+T746*AD746)),IF(AA746="Probabilidad",T746,"")),"")</f>
        <v/>
      </c>
      <c r="AM746" s="389" t="str">
        <f t="shared" ref="AM746" si="1022">IFERROR(IF(AN746="","",IF(AN746&lt;=0.2,"Leve",IF(AN746&lt;=0.4,"Menor",IF(AN746&lt;=0.6,"Moderado",IF(AN746&lt;=0.8,"Mayor","Catastrófico"))))),"")</f>
        <v/>
      </c>
      <c r="AN746" s="388" t="str">
        <f t="shared" ref="AN746" si="1023">IFERROR(LOOKUP(MAX(AL746:AL752)+1,(AL746:AL752)),"")</f>
        <v/>
      </c>
      <c r="AO746" s="384" t="str">
        <f t="shared" ref="AO746" si="1024">IFERROR(IF(OR(AND(AJ746="Muy Baja",AM746="Leve"),AND(AJ746="Muy Baja",AM746="Menor"),AND(AJ746="Baja",AM746="Leve")),"Bajo",IF(OR(AND(AJ746="Muy baja",AM746="Moderado"),AND(AJ746="Baja",AM746="Menor"),AND(AJ746="Baja",AM746="Moderado"),AND(AJ746="Media",AM746="Leve"),AND(AJ746="Media",AM746="Menor"),AND(AJ746="Media",AM746="Moderado"),AND(AJ746="Alta",AM746="Leve"),AND(AJ746="Alta",AM746="Menor")),"Moderado",IF(OR(AND(AJ746="Muy Baja",AM746="Mayor"),AND(AJ746="Baja",AM746="Mayor"),AND(AJ746="Media",AM746="Mayor"),AND(AJ746="Alta",AM746="Moderado"),AND(AJ746="Alta",AM746="Mayor"),AND(AJ746="Muy Alta",AM746="Leve"),AND(AJ746="Muy Alta",AM746="Menor"),AND(AJ746="Muy Alta",AM746="Moderado"),AND(AJ746="Muy Alta",AM746="Mayor")),"Alto",IF(OR(AND(AJ746="Muy Baja",AM746="Catastrófico"),AND(AJ746="Baja",AM746="Catastrófico"),AND(AJ746="Media",AM746="Catastrófico"),AND(AJ746="Alta",AM746="Catastrófico"),AND(AJ746="Muy Alta",AM746="Catastrófico")),"Extremo","")))),"")</f>
        <v/>
      </c>
      <c r="AP746" s="367"/>
      <c r="AQ746" s="120" t="s">
        <v>105</v>
      </c>
      <c r="AR746" s="119"/>
      <c r="AS746" s="119"/>
      <c r="AT746" s="126"/>
      <c r="AU746" s="127"/>
      <c r="AV746" s="370"/>
      <c r="AW746" s="142" t="s">
        <v>91</v>
      </c>
      <c r="AX746" s="128"/>
      <c r="AY746" s="129"/>
      <c r="AZ746" s="130"/>
      <c r="BA746" s="143" t="s">
        <v>105</v>
      </c>
      <c r="BB746" s="128"/>
      <c r="BC746" s="128"/>
      <c r="BD746" s="128"/>
      <c r="BE746" s="373"/>
      <c r="BF746" s="374"/>
      <c r="BG746" s="374"/>
      <c r="BH746" s="131"/>
      <c r="BI746" s="90"/>
      <c r="BJ746" s="90"/>
      <c r="BK746" s="90"/>
      <c r="BL746" s="90"/>
      <c r="BM746" s="90"/>
      <c r="BN746" s="90"/>
      <c r="BO746" s="90"/>
      <c r="BP746" s="90"/>
      <c r="BQ746" s="90"/>
      <c r="BR746" s="90"/>
      <c r="BS746" s="90"/>
      <c r="BT746" s="90"/>
      <c r="BU746" s="90"/>
      <c r="BV746" s="90"/>
      <c r="BW746" s="90"/>
      <c r="BX746" s="90"/>
      <c r="BY746" s="90"/>
      <c r="BZ746" s="90"/>
      <c r="CA746" s="90"/>
      <c r="CB746" s="90"/>
      <c r="CC746" s="90"/>
      <c r="CD746" s="90"/>
      <c r="CE746" s="90"/>
      <c r="CF746" s="90"/>
      <c r="CG746" s="90"/>
      <c r="CH746" s="90"/>
      <c r="CI746" s="90"/>
      <c r="CJ746" s="90"/>
      <c r="CK746" s="90"/>
      <c r="CL746" s="90"/>
      <c r="CM746" s="90"/>
      <c r="CN746" s="90"/>
      <c r="CO746" s="90"/>
      <c r="CP746" s="90"/>
      <c r="CQ746" s="90"/>
      <c r="CR746" s="90"/>
      <c r="CS746" s="90"/>
      <c r="CT746" s="90"/>
      <c r="CU746" s="90"/>
      <c r="CV746" s="90"/>
      <c r="CW746" s="90"/>
      <c r="CX746" s="90"/>
      <c r="CY746" s="90"/>
      <c r="CZ746" s="90"/>
      <c r="DA746" s="90"/>
      <c r="DB746" s="90"/>
      <c r="DC746" s="90"/>
      <c r="DD746" s="90"/>
      <c r="DE746" s="90"/>
      <c r="DF746" s="90"/>
      <c r="DG746" s="90"/>
      <c r="DH746" s="90"/>
      <c r="DI746" s="90"/>
      <c r="DJ746" s="90"/>
      <c r="DK746" s="90"/>
      <c r="DL746" s="90"/>
      <c r="DM746" s="90"/>
      <c r="DN746" s="90"/>
      <c r="DO746" s="90"/>
      <c r="DP746" s="90"/>
      <c r="DQ746" s="90"/>
      <c r="DR746" s="90"/>
      <c r="DS746" s="90"/>
      <c r="DT746" s="90"/>
      <c r="DU746" s="90"/>
      <c r="DV746" s="90"/>
      <c r="DW746" s="90"/>
      <c r="DX746" s="90"/>
      <c r="DY746" s="90"/>
      <c r="DZ746" s="90"/>
      <c r="EA746" s="90"/>
      <c r="EB746" s="90"/>
      <c r="EC746" s="90"/>
      <c r="ED746" s="90"/>
      <c r="EE746" s="90"/>
      <c r="EF746" s="90"/>
      <c r="EG746" s="90"/>
      <c r="EH746" s="90"/>
      <c r="EI746" s="90"/>
      <c r="EJ746" s="90"/>
      <c r="EK746" s="90"/>
      <c r="EL746" s="90"/>
      <c r="EM746" s="90"/>
      <c r="EN746" s="90"/>
      <c r="EO746" s="90"/>
      <c r="EP746" s="90"/>
      <c r="EQ746" s="90"/>
      <c r="ER746" s="90"/>
      <c r="ES746" s="90"/>
      <c r="ET746" s="90"/>
      <c r="EU746" s="90"/>
      <c r="EV746" s="90"/>
      <c r="EW746" s="90"/>
      <c r="EX746" s="90"/>
      <c r="EY746" s="90"/>
      <c r="EZ746" s="90"/>
      <c r="FA746" s="90"/>
      <c r="FB746" s="90"/>
      <c r="FC746" s="90"/>
      <c r="FD746" s="90"/>
      <c r="FE746" s="90"/>
      <c r="FF746" s="90"/>
      <c r="FG746" s="90"/>
      <c r="FH746" s="90"/>
      <c r="FI746" s="90"/>
      <c r="FJ746" s="90"/>
      <c r="FK746" s="90"/>
      <c r="FL746" s="90"/>
      <c r="FM746" s="90"/>
      <c r="FN746" s="90"/>
      <c r="FO746" s="90"/>
      <c r="FP746" s="90"/>
      <c r="FQ746" s="90"/>
      <c r="FR746" s="90"/>
      <c r="FS746" s="90"/>
      <c r="FT746" s="90"/>
      <c r="FU746" s="90"/>
      <c r="FV746" s="90"/>
      <c r="FW746" s="90"/>
      <c r="FX746" s="90"/>
      <c r="FY746" s="90"/>
      <c r="FZ746" s="90"/>
      <c r="GA746" s="90"/>
      <c r="GB746" s="90"/>
      <c r="GC746" s="90"/>
      <c r="GD746" s="90"/>
      <c r="GE746" s="90"/>
      <c r="GF746" s="90"/>
      <c r="GG746" s="90"/>
      <c r="GH746" s="90"/>
      <c r="GI746" s="90"/>
      <c r="GJ746" s="90"/>
      <c r="GK746" s="90"/>
      <c r="GL746" s="90"/>
      <c r="GM746" s="90"/>
      <c r="GN746" s="90"/>
      <c r="GO746" s="90"/>
      <c r="GP746" s="90"/>
      <c r="GQ746" s="90"/>
      <c r="GR746" s="90"/>
      <c r="GS746" s="90"/>
      <c r="GT746" s="90"/>
      <c r="GU746" s="90"/>
      <c r="GV746" s="90"/>
      <c r="GW746" s="90"/>
      <c r="GX746" s="90"/>
      <c r="GY746" s="90"/>
      <c r="GZ746" s="90"/>
      <c r="HA746" s="90"/>
      <c r="HB746" s="90"/>
      <c r="HC746" s="90"/>
      <c r="HD746" s="90"/>
      <c r="HE746" s="90"/>
      <c r="HF746" s="90"/>
      <c r="HG746" s="90"/>
      <c r="HH746" s="90"/>
      <c r="HI746" s="90"/>
      <c r="HJ746" s="90"/>
      <c r="HK746" s="90"/>
      <c r="HL746" s="90"/>
      <c r="HM746" s="90"/>
      <c r="HN746" s="90"/>
      <c r="HO746" s="90"/>
      <c r="HP746" s="90"/>
      <c r="HQ746" s="90"/>
      <c r="HR746" s="90"/>
      <c r="HS746" s="90"/>
      <c r="HT746" s="90"/>
      <c r="HU746" s="90"/>
      <c r="HV746" s="90"/>
      <c r="HW746" s="90"/>
      <c r="HX746" s="90"/>
      <c r="HY746" s="90"/>
      <c r="HZ746" s="90"/>
      <c r="IA746" s="90"/>
      <c r="IB746" s="90"/>
      <c r="IC746" s="90"/>
      <c r="ID746" s="90"/>
      <c r="IE746" s="90"/>
      <c r="IF746" s="90"/>
      <c r="IG746" s="90"/>
      <c r="IH746" s="90"/>
      <c r="II746" s="90"/>
      <c r="IJ746" s="90"/>
      <c r="IK746" s="90"/>
      <c r="IL746" s="90"/>
      <c r="IM746" s="90"/>
      <c r="IN746" s="90"/>
      <c r="IO746" s="90"/>
      <c r="IP746" s="90"/>
      <c r="IQ746" s="90"/>
      <c r="IR746" s="90"/>
      <c r="IS746" s="90"/>
      <c r="IT746" s="90"/>
      <c r="IU746" s="90"/>
      <c r="IV746" s="90"/>
      <c r="IW746" s="90"/>
      <c r="IX746" s="90"/>
      <c r="IY746" s="90"/>
      <c r="IZ746" s="90"/>
      <c r="JA746" s="90"/>
      <c r="JB746" s="90"/>
      <c r="JC746" s="90"/>
      <c r="JD746" s="90"/>
      <c r="JE746" s="90"/>
      <c r="JF746" s="90"/>
      <c r="JG746" s="90"/>
      <c r="JH746" s="90"/>
      <c r="JI746" s="90"/>
      <c r="JJ746" s="90"/>
      <c r="JK746" s="90"/>
      <c r="JL746" s="90"/>
      <c r="JM746" s="90"/>
      <c r="JN746" s="90"/>
      <c r="JO746" s="90"/>
      <c r="JP746" s="90"/>
      <c r="JQ746" s="90"/>
      <c r="JR746" s="90"/>
      <c r="JS746" s="90"/>
      <c r="JT746" s="90"/>
      <c r="JU746" s="90"/>
      <c r="JV746" s="90"/>
      <c r="JW746" s="90"/>
      <c r="JX746" s="90"/>
      <c r="JY746" s="90"/>
      <c r="JZ746" s="90"/>
      <c r="KA746" s="90"/>
      <c r="KB746" s="90"/>
      <c r="KC746" s="90"/>
      <c r="KD746" s="90"/>
      <c r="KE746" s="90"/>
      <c r="KF746" s="90"/>
      <c r="KG746" s="90"/>
      <c r="KH746" s="90"/>
      <c r="KI746" s="90"/>
      <c r="KJ746" s="90"/>
      <c r="KK746" s="90"/>
      <c r="KL746" s="90"/>
      <c r="KM746" s="90"/>
      <c r="KN746" s="90"/>
      <c r="KO746" s="90"/>
      <c r="KP746" s="90"/>
      <c r="KQ746" s="90"/>
      <c r="KR746" s="90"/>
      <c r="KS746" s="90"/>
      <c r="KT746" s="90"/>
      <c r="KU746" s="90"/>
      <c r="KV746" s="90"/>
      <c r="KW746" s="90"/>
      <c r="KX746" s="90"/>
      <c r="KY746" s="90"/>
      <c r="KZ746" s="90"/>
      <c r="LA746" s="90"/>
      <c r="LB746" s="90"/>
      <c r="LC746" s="90"/>
      <c r="LD746" s="90"/>
      <c r="LE746" s="90"/>
      <c r="LF746" s="90"/>
      <c r="LG746" s="90"/>
      <c r="LH746" s="90"/>
      <c r="LI746" s="90"/>
      <c r="LJ746" s="90"/>
      <c r="LK746" s="90"/>
      <c r="LL746" s="90"/>
      <c r="LM746" s="90"/>
      <c r="LN746" s="90"/>
      <c r="LO746" s="90"/>
      <c r="LP746" s="90"/>
      <c r="LQ746" s="90"/>
      <c r="LR746" s="90"/>
      <c r="LS746" s="90"/>
      <c r="LT746" s="90"/>
      <c r="LU746" s="90"/>
      <c r="LV746" s="90"/>
      <c r="LW746" s="90"/>
      <c r="LX746" s="90"/>
      <c r="LY746" s="90"/>
      <c r="LZ746" s="90"/>
      <c r="MA746" s="90"/>
      <c r="MB746" s="90"/>
      <c r="MC746" s="90"/>
      <c r="MD746" s="90"/>
      <c r="ME746" s="90"/>
      <c r="MF746" s="90"/>
      <c r="MG746" s="90"/>
      <c r="MH746" s="90"/>
      <c r="MI746" s="90"/>
      <c r="MJ746" s="90"/>
      <c r="MK746" s="90"/>
      <c r="ML746" s="90"/>
      <c r="MM746" s="90"/>
      <c r="MN746" s="90"/>
      <c r="MO746" s="90"/>
      <c r="MP746" s="90"/>
      <c r="MQ746" s="90"/>
      <c r="MR746" s="90"/>
      <c r="MS746" s="90"/>
      <c r="MT746" s="90"/>
      <c r="MU746" s="90"/>
      <c r="MV746" s="90"/>
      <c r="MW746" s="90"/>
      <c r="MX746" s="90"/>
      <c r="MY746" s="90"/>
      <c r="MZ746" s="90"/>
      <c r="NA746" s="90"/>
      <c r="NB746" s="90"/>
      <c r="NC746" s="90"/>
      <c r="ND746" s="90"/>
      <c r="NE746" s="90"/>
      <c r="NF746" s="90"/>
      <c r="NG746" s="90"/>
      <c r="NH746" s="90"/>
      <c r="NI746" s="90"/>
      <c r="NJ746" s="90"/>
      <c r="NK746" s="90"/>
      <c r="NL746" s="90"/>
      <c r="NM746" s="90"/>
      <c r="NN746" s="90"/>
      <c r="NO746" s="90"/>
      <c r="NP746" s="90"/>
      <c r="NQ746" s="90"/>
      <c r="NR746" s="90"/>
      <c r="NS746" s="90"/>
      <c r="NT746" s="90"/>
      <c r="NU746" s="90"/>
      <c r="NV746" s="90"/>
      <c r="NW746" s="90"/>
      <c r="NX746" s="90"/>
      <c r="NY746" s="90"/>
      <c r="NZ746" s="90"/>
      <c r="OA746" s="90"/>
      <c r="OB746" s="90"/>
      <c r="OC746" s="90"/>
      <c r="OD746" s="90"/>
      <c r="OE746" s="90"/>
      <c r="OF746" s="90"/>
      <c r="OG746" s="90"/>
      <c r="OH746" s="90"/>
      <c r="OI746" s="90"/>
      <c r="OJ746" s="90"/>
      <c r="OK746" s="90"/>
      <c r="OL746" s="90"/>
      <c r="OM746" s="90"/>
      <c r="ON746" s="90"/>
      <c r="OO746" s="90"/>
      <c r="OP746" s="90"/>
      <c r="OQ746" s="90"/>
      <c r="OR746" s="90"/>
      <c r="OS746" s="90"/>
      <c r="OT746" s="90"/>
      <c r="OU746" s="90"/>
      <c r="OV746" s="90"/>
      <c r="OW746" s="90"/>
      <c r="OX746" s="90"/>
      <c r="OY746" s="90"/>
      <c r="OZ746" s="90"/>
      <c r="PA746" s="90"/>
      <c r="PB746" s="90"/>
      <c r="PC746" s="90"/>
      <c r="PD746" s="90"/>
      <c r="PE746" s="90"/>
      <c r="PF746" s="90"/>
      <c r="PG746" s="90"/>
      <c r="PH746" s="90"/>
      <c r="PI746" s="90"/>
      <c r="PJ746" s="90"/>
      <c r="PK746" s="90"/>
      <c r="PL746" s="90"/>
      <c r="PM746" s="90"/>
      <c r="PN746" s="90"/>
      <c r="PO746" s="90"/>
      <c r="PP746" s="90"/>
      <c r="PQ746" s="90"/>
      <c r="PR746" s="90"/>
      <c r="PS746" s="90"/>
      <c r="PT746" s="90"/>
      <c r="PU746" s="90"/>
      <c r="PV746" s="90"/>
      <c r="PW746" s="90"/>
      <c r="PX746" s="90"/>
      <c r="PY746" s="90"/>
      <c r="PZ746" s="90"/>
      <c r="QA746" s="90"/>
      <c r="QB746" s="90"/>
      <c r="QC746" s="90"/>
      <c r="QD746" s="90"/>
      <c r="QE746" s="90"/>
      <c r="QF746" s="90"/>
      <c r="QG746" s="90"/>
      <c r="QH746" s="90"/>
      <c r="QI746" s="90"/>
      <c r="QJ746" s="90"/>
      <c r="QK746" s="90"/>
      <c r="QL746" s="90"/>
      <c r="QM746" s="90"/>
      <c r="QN746" s="90"/>
      <c r="QO746" s="90"/>
      <c r="QP746" s="90"/>
      <c r="QQ746" s="90"/>
      <c r="QR746" s="90"/>
      <c r="QS746" s="90"/>
      <c r="QT746" s="90"/>
      <c r="QU746" s="90"/>
      <c r="QV746" s="90"/>
      <c r="QW746" s="90"/>
      <c r="QX746" s="90"/>
      <c r="QY746" s="90"/>
      <c r="QZ746" s="90"/>
      <c r="RA746" s="90"/>
      <c r="RB746" s="90"/>
      <c r="RC746" s="90"/>
      <c r="RD746" s="90"/>
      <c r="RE746" s="90"/>
      <c r="RF746" s="90"/>
      <c r="RG746" s="90"/>
      <c r="RH746" s="90"/>
      <c r="RI746" s="90"/>
      <c r="RJ746" s="90"/>
      <c r="RK746" s="90"/>
      <c r="RL746" s="90"/>
      <c r="RM746" s="90"/>
      <c r="RN746" s="90"/>
      <c r="RO746" s="90"/>
      <c r="RP746" s="90"/>
      <c r="RQ746" s="90"/>
      <c r="RR746" s="90"/>
      <c r="RS746" s="90"/>
      <c r="RT746" s="90"/>
      <c r="RU746" s="90"/>
      <c r="RV746" s="90"/>
      <c r="RW746" s="90"/>
      <c r="RX746" s="90"/>
      <c r="RY746" s="90"/>
      <c r="RZ746" s="90"/>
      <c r="SA746" s="90"/>
      <c r="SB746" s="90"/>
      <c r="SC746" s="90"/>
      <c r="SD746" s="90"/>
      <c r="SE746" s="90"/>
      <c r="SF746" s="90"/>
      <c r="SG746" s="90"/>
      <c r="SH746" s="90"/>
      <c r="SI746" s="90"/>
      <c r="SJ746" s="90"/>
      <c r="SK746" s="90"/>
      <c r="SL746" s="90"/>
      <c r="SM746" s="90"/>
      <c r="SN746" s="90"/>
      <c r="SO746" s="90"/>
      <c r="SP746" s="90"/>
      <c r="SQ746" s="90"/>
      <c r="SR746" s="90"/>
      <c r="SS746" s="90"/>
      <c r="ST746" s="90"/>
      <c r="SU746" s="90"/>
      <c r="SV746" s="90"/>
      <c r="SW746" s="90"/>
      <c r="SX746" s="90"/>
      <c r="SY746" s="90"/>
      <c r="SZ746" s="90"/>
      <c r="TA746" s="90"/>
      <c r="TB746" s="90"/>
      <c r="TC746" s="90"/>
      <c r="TD746" s="90"/>
      <c r="TE746" s="90"/>
      <c r="TF746" s="90"/>
      <c r="TG746" s="90"/>
      <c r="TH746" s="90"/>
      <c r="TI746" s="90"/>
      <c r="TJ746" s="90"/>
      <c r="TK746" s="90"/>
      <c r="TL746" s="90"/>
      <c r="TM746" s="90"/>
      <c r="TN746" s="90"/>
      <c r="TO746" s="90"/>
      <c r="TP746" s="90"/>
      <c r="TQ746" s="90"/>
      <c r="TR746" s="90"/>
      <c r="TS746" s="90"/>
      <c r="TT746" s="90"/>
      <c r="TU746" s="90"/>
      <c r="TV746" s="90"/>
      <c r="TW746" s="90"/>
      <c r="TX746" s="90"/>
      <c r="TY746" s="90"/>
      <c r="TZ746" s="90"/>
      <c r="UA746" s="90"/>
      <c r="UB746" s="90"/>
      <c r="UC746" s="90"/>
      <c r="UD746" s="90"/>
      <c r="UE746" s="90"/>
      <c r="UF746" s="90"/>
      <c r="UG746" s="90"/>
      <c r="UH746" s="90"/>
      <c r="UI746" s="90"/>
      <c r="UJ746" s="90"/>
      <c r="UK746" s="90"/>
      <c r="UL746" s="90"/>
      <c r="UM746" s="90"/>
      <c r="UN746" s="90"/>
      <c r="UO746" s="90"/>
      <c r="UP746" s="90"/>
      <c r="UQ746" s="90"/>
      <c r="UR746" s="90"/>
      <c r="US746" s="90"/>
      <c r="UT746" s="90"/>
      <c r="UU746" s="90"/>
      <c r="UV746" s="90"/>
      <c r="UW746" s="90"/>
      <c r="UX746" s="90"/>
      <c r="UY746" s="90"/>
      <c r="UZ746" s="90"/>
      <c r="VA746" s="90"/>
      <c r="VB746" s="90"/>
      <c r="VC746" s="90"/>
      <c r="VD746" s="90"/>
      <c r="VE746" s="90"/>
      <c r="VF746" s="90"/>
      <c r="VG746" s="90"/>
      <c r="VH746" s="90"/>
      <c r="VI746" s="90"/>
      <c r="VJ746" s="90"/>
      <c r="VK746" s="90"/>
      <c r="VL746" s="90"/>
      <c r="VM746" s="90"/>
      <c r="VN746" s="90"/>
      <c r="VO746" s="90"/>
      <c r="VP746" s="90"/>
      <c r="VQ746" s="90"/>
      <c r="VR746" s="90"/>
      <c r="VS746" s="90"/>
      <c r="VT746" s="90"/>
      <c r="VU746" s="90"/>
      <c r="VV746" s="90"/>
      <c r="VW746" s="90"/>
      <c r="VX746" s="90"/>
      <c r="VY746" s="90"/>
      <c r="VZ746" s="90"/>
      <c r="WA746" s="90"/>
      <c r="WB746" s="90"/>
      <c r="WC746" s="90"/>
      <c r="WD746" s="90"/>
      <c r="WE746" s="90"/>
      <c r="WF746" s="90"/>
      <c r="WG746" s="90"/>
      <c r="WH746" s="90"/>
      <c r="WI746" s="90"/>
      <c r="WJ746" s="90"/>
      <c r="WK746" s="90"/>
      <c r="WL746" s="90"/>
      <c r="WM746" s="90"/>
      <c r="WN746" s="90"/>
      <c r="WO746" s="90"/>
      <c r="WP746" s="90"/>
      <c r="WQ746" s="90"/>
      <c r="WR746" s="90"/>
      <c r="WS746" s="90"/>
      <c r="WT746" s="90"/>
      <c r="WU746" s="90"/>
      <c r="WV746" s="90"/>
      <c r="WW746" s="90"/>
      <c r="WX746" s="90"/>
      <c r="WY746" s="90"/>
      <c r="WZ746" s="90"/>
      <c r="XA746" s="90"/>
      <c r="XB746" s="90"/>
      <c r="XC746" s="90"/>
      <c r="XD746" s="90"/>
      <c r="XE746" s="90"/>
      <c r="XF746" s="90"/>
      <c r="XG746" s="90"/>
      <c r="XH746" s="90"/>
      <c r="XI746" s="90"/>
      <c r="XJ746" s="90"/>
      <c r="XK746" s="90"/>
      <c r="XL746" s="90"/>
      <c r="XM746" s="90"/>
      <c r="XN746" s="90"/>
      <c r="XO746" s="90"/>
      <c r="XP746" s="90"/>
      <c r="XQ746" s="90"/>
      <c r="XR746" s="90"/>
      <c r="XS746" s="90"/>
      <c r="XT746" s="90"/>
      <c r="XU746" s="90"/>
      <c r="XV746" s="90"/>
      <c r="XW746" s="90"/>
      <c r="XX746" s="90"/>
      <c r="XY746" s="90"/>
      <c r="XZ746" s="90"/>
      <c r="YA746" s="90"/>
      <c r="YB746" s="90"/>
      <c r="YC746" s="90"/>
      <c r="YD746" s="90"/>
      <c r="YE746" s="90"/>
      <c r="YF746" s="90"/>
      <c r="YG746" s="90"/>
      <c r="YH746" s="90"/>
      <c r="YI746" s="90"/>
      <c r="YJ746" s="90"/>
      <c r="YK746" s="90"/>
      <c r="YL746" s="90"/>
      <c r="YM746" s="90"/>
      <c r="YN746" s="90"/>
      <c r="YO746" s="90"/>
      <c r="YP746" s="90"/>
      <c r="YQ746" s="90"/>
      <c r="YR746" s="90"/>
      <c r="YS746" s="90"/>
      <c r="YT746" s="90"/>
      <c r="YU746" s="90"/>
      <c r="YV746" s="90"/>
      <c r="YW746" s="90"/>
      <c r="YX746" s="90"/>
      <c r="YY746" s="90"/>
      <c r="YZ746" s="90"/>
      <c r="ZA746" s="90"/>
      <c r="ZB746" s="90"/>
      <c r="ZC746" s="90"/>
      <c r="ZD746" s="90"/>
      <c r="ZE746" s="90"/>
      <c r="ZF746" s="90"/>
      <c r="ZG746" s="90"/>
      <c r="ZH746" s="90"/>
      <c r="ZI746" s="90"/>
      <c r="ZJ746" s="90"/>
      <c r="ZK746" s="90"/>
      <c r="ZL746" s="90"/>
      <c r="ZM746" s="90"/>
      <c r="ZN746" s="90"/>
      <c r="ZO746" s="90"/>
      <c r="ZP746" s="90"/>
      <c r="ZQ746" s="90"/>
      <c r="ZR746" s="90"/>
      <c r="ZS746" s="90"/>
      <c r="ZT746" s="90"/>
      <c r="ZU746" s="90"/>
      <c r="ZV746" s="90"/>
      <c r="ZW746" s="90"/>
      <c r="ZX746" s="90"/>
      <c r="ZY746" s="90"/>
      <c r="ZZ746" s="90"/>
      <c r="AAA746" s="90"/>
      <c r="AAB746" s="90"/>
      <c r="AAC746" s="90"/>
      <c r="AAD746" s="90"/>
      <c r="AAE746" s="90"/>
      <c r="AAF746" s="90"/>
      <c r="AAG746" s="90"/>
      <c r="AAH746" s="90"/>
      <c r="AAI746" s="90"/>
      <c r="AAJ746" s="90"/>
      <c r="AAK746" s="90"/>
      <c r="AAL746" s="90"/>
      <c r="AAM746" s="90"/>
      <c r="AAN746" s="90"/>
      <c r="AAO746" s="90"/>
      <c r="AAP746" s="90"/>
      <c r="AAQ746" s="90"/>
      <c r="AAR746" s="90"/>
      <c r="AAS746" s="90"/>
      <c r="AAT746" s="90"/>
      <c r="AAU746" s="90"/>
      <c r="AAV746" s="90"/>
      <c r="AAW746" s="90"/>
      <c r="AAX746" s="90"/>
      <c r="AAY746" s="90"/>
      <c r="AAZ746" s="90"/>
      <c r="ABA746" s="90"/>
      <c r="ABB746" s="90"/>
      <c r="ABC746" s="90"/>
      <c r="ABD746" s="90"/>
      <c r="ABE746" s="90"/>
      <c r="ABF746" s="90"/>
      <c r="ABG746" s="90"/>
      <c r="ABH746" s="90"/>
      <c r="ABI746" s="90"/>
      <c r="ABJ746" s="90"/>
      <c r="ABK746" s="90"/>
      <c r="ABL746" s="90"/>
      <c r="ABM746" s="90"/>
      <c r="ABN746" s="90"/>
      <c r="ABO746" s="90"/>
      <c r="ABP746" s="90"/>
      <c r="ABQ746" s="90"/>
      <c r="ABR746" s="90"/>
      <c r="ABS746" s="90"/>
      <c r="ABT746" s="90"/>
      <c r="ABU746" s="90"/>
      <c r="ABV746" s="90"/>
      <c r="ABW746" s="90"/>
      <c r="ABX746" s="90"/>
      <c r="ABY746" s="90"/>
      <c r="ABZ746" s="90"/>
      <c r="ACA746" s="90"/>
      <c r="ACB746" s="90"/>
      <c r="ACC746" s="90"/>
      <c r="ACD746" s="90"/>
      <c r="ACE746" s="90"/>
      <c r="ACF746" s="90"/>
      <c r="ACG746" s="90"/>
      <c r="ACH746" s="90"/>
      <c r="ACI746" s="90"/>
      <c r="ACJ746" s="90"/>
      <c r="ACK746" s="90"/>
      <c r="ACL746" s="90"/>
      <c r="ACM746" s="90"/>
      <c r="ACN746" s="90"/>
      <c r="ACO746" s="90"/>
      <c r="ACP746" s="90"/>
      <c r="ACQ746" s="90"/>
      <c r="ACR746" s="90"/>
      <c r="ACS746" s="90"/>
      <c r="ACT746" s="90"/>
      <c r="ACU746" s="90"/>
      <c r="ACV746" s="90"/>
      <c r="ACW746" s="90"/>
      <c r="ACX746" s="90"/>
      <c r="ACY746" s="90"/>
      <c r="ACZ746" s="90"/>
      <c r="ADA746" s="90"/>
      <c r="ADB746" s="90"/>
      <c r="ADC746" s="90"/>
      <c r="ADD746" s="90"/>
      <c r="ADE746" s="90"/>
      <c r="ADF746" s="90"/>
      <c r="ADG746" s="90"/>
      <c r="ADH746" s="90"/>
      <c r="ADI746" s="90"/>
      <c r="ADJ746" s="90"/>
      <c r="ADK746" s="90"/>
      <c r="ADL746" s="90"/>
      <c r="ADM746" s="90"/>
      <c r="ADN746" s="90"/>
      <c r="ADO746" s="90"/>
      <c r="ADP746" s="90"/>
      <c r="ADQ746" s="90"/>
      <c r="ADR746" s="90"/>
      <c r="ADS746" s="90"/>
      <c r="ADT746" s="90"/>
      <c r="ADU746" s="90"/>
      <c r="ADV746" s="90"/>
      <c r="ADW746" s="90"/>
      <c r="ADX746" s="90"/>
      <c r="ADY746" s="90"/>
      <c r="ADZ746" s="90"/>
      <c r="AEA746" s="90"/>
      <c r="AEB746" s="90"/>
      <c r="AEC746" s="90"/>
      <c r="AED746" s="90"/>
      <c r="AEE746" s="90"/>
      <c r="AEF746" s="90"/>
      <c r="AEG746" s="90"/>
      <c r="AEH746" s="90"/>
      <c r="AEI746" s="90"/>
      <c r="AEJ746" s="90"/>
      <c r="AEK746" s="90"/>
      <c r="AEL746" s="90"/>
      <c r="AEM746" s="90"/>
      <c r="AEN746" s="90"/>
      <c r="AEO746" s="90"/>
      <c r="AEP746" s="90"/>
      <c r="AEQ746" s="90"/>
      <c r="AER746" s="90"/>
      <c r="AES746" s="90"/>
      <c r="AET746" s="90"/>
      <c r="AEU746" s="90"/>
      <c r="AEV746" s="90"/>
      <c r="AEW746" s="90"/>
      <c r="AEX746" s="90"/>
      <c r="AEY746" s="90"/>
      <c r="AEZ746" s="90"/>
      <c r="AFA746" s="90"/>
      <c r="AFB746" s="90"/>
      <c r="AFC746" s="90"/>
      <c r="AFD746" s="90"/>
      <c r="AFE746" s="90"/>
      <c r="AFF746" s="90"/>
      <c r="AFG746" s="90"/>
      <c r="AFH746" s="90"/>
      <c r="AFI746" s="90"/>
      <c r="AFJ746" s="90"/>
      <c r="AFK746" s="90"/>
      <c r="AFL746" s="90"/>
      <c r="AFM746" s="90"/>
      <c r="AFN746" s="90"/>
      <c r="AFO746" s="90"/>
      <c r="AFP746" s="90"/>
      <c r="AFQ746" s="90"/>
      <c r="AFR746" s="90"/>
      <c r="AFS746" s="90"/>
      <c r="AFT746" s="90"/>
      <c r="AFU746" s="90"/>
      <c r="AFV746" s="90"/>
      <c r="AFW746" s="90"/>
      <c r="AFX746" s="90"/>
      <c r="AFY746" s="90"/>
      <c r="AFZ746" s="90"/>
      <c r="AGA746" s="90"/>
      <c r="AGB746" s="90"/>
      <c r="AGC746" s="90"/>
      <c r="AGD746" s="90"/>
      <c r="AGE746" s="90"/>
      <c r="AGF746" s="90"/>
      <c r="AGG746" s="90"/>
      <c r="AGH746" s="90"/>
      <c r="AGI746" s="90"/>
      <c r="AGJ746" s="90"/>
      <c r="AGK746" s="90"/>
      <c r="AGL746" s="90"/>
      <c r="AGM746" s="90"/>
      <c r="AGN746" s="90"/>
      <c r="AGO746" s="90"/>
      <c r="AGP746" s="90"/>
      <c r="AGQ746" s="90"/>
      <c r="AGR746" s="90"/>
      <c r="AGS746" s="90"/>
      <c r="AGT746" s="90"/>
      <c r="AGU746" s="90"/>
      <c r="AGV746" s="90"/>
      <c r="AGW746" s="90"/>
      <c r="AGX746" s="90"/>
      <c r="AGY746" s="90"/>
      <c r="AGZ746" s="90"/>
      <c r="AHA746" s="90"/>
      <c r="AHB746" s="90"/>
      <c r="AHC746" s="90"/>
      <c r="AHD746" s="90"/>
      <c r="AHE746" s="90"/>
      <c r="AHF746" s="90"/>
      <c r="AHG746" s="90"/>
      <c r="AHH746" s="90"/>
      <c r="AHI746" s="90"/>
      <c r="AHJ746" s="90"/>
      <c r="AHK746" s="90"/>
      <c r="AHL746" s="90"/>
      <c r="AHM746" s="90"/>
      <c r="AHN746" s="90"/>
      <c r="AHO746" s="90"/>
      <c r="AHP746" s="90"/>
      <c r="AHQ746" s="90"/>
      <c r="AHR746" s="90"/>
      <c r="AHS746" s="90"/>
      <c r="AHT746" s="90"/>
      <c r="AHU746" s="90"/>
      <c r="AHV746" s="90"/>
      <c r="AHW746" s="90"/>
      <c r="AHX746" s="90"/>
      <c r="AHY746" s="90"/>
      <c r="AHZ746" s="90"/>
      <c r="AIA746" s="90"/>
      <c r="AIB746" s="90"/>
      <c r="AIC746" s="90"/>
      <c r="AID746" s="90"/>
      <c r="AIE746" s="90"/>
      <c r="AIF746" s="90"/>
      <c r="AIG746" s="90"/>
      <c r="AIH746" s="90"/>
      <c r="AII746" s="90"/>
      <c r="AIJ746" s="90"/>
      <c r="AIK746" s="90"/>
      <c r="AIL746" s="90"/>
      <c r="AIM746" s="90"/>
      <c r="AIN746" s="90"/>
      <c r="AIO746" s="90"/>
      <c r="AIP746" s="90"/>
      <c r="AIQ746" s="90"/>
      <c r="AIR746" s="90"/>
      <c r="AIS746" s="90"/>
      <c r="AIT746" s="90"/>
      <c r="AIU746" s="90"/>
      <c r="AIV746" s="90"/>
      <c r="AIW746" s="90"/>
      <c r="AIX746" s="90"/>
      <c r="AIY746" s="90"/>
      <c r="AIZ746" s="90"/>
      <c r="AJA746" s="90"/>
      <c r="AJB746" s="90"/>
      <c r="AJC746" s="90"/>
      <c r="AJD746" s="90"/>
      <c r="AJE746" s="90"/>
      <c r="AJF746" s="90"/>
      <c r="AJG746" s="90"/>
      <c r="AJH746" s="90"/>
      <c r="AJI746" s="90"/>
      <c r="AJJ746" s="90"/>
      <c r="AJK746" s="90"/>
      <c r="AJL746" s="90"/>
      <c r="AJM746" s="90"/>
      <c r="AJN746" s="90"/>
      <c r="AJO746" s="90"/>
      <c r="AJP746" s="90"/>
      <c r="AJQ746" s="90"/>
      <c r="AJR746" s="90"/>
      <c r="AJS746" s="90"/>
      <c r="AJT746" s="90"/>
      <c r="AJU746" s="90"/>
      <c r="AJV746" s="90"/>
      <c r="AJW746" s="90"/>
      <c r="AJX746" s="90"/>
      <c r="AJY746" s="90"/>
      <c r="AJZ746" s="90"/>
      <c r="AKA746" s="90"/>
      <c r="AKB746" s="90"/>
      <c r="AKC746" s="90"/>
      <c r="AKD746" s="90"/>
      <c r="AKE746" s="90"/>
      <c r="AKF746" s="90"/>
      <c r="AKG746" s="90"/>
      <c r="AKH746" s="90"/>
      <c r="AKI746" s="90"/>
      <c r="AKJ746" s="90"/>
      <c r="AKK746" s="90"/>
      <c r="AKL746" s="90"/>
      <c r="AKM746" s="90"/>
      <c r="AKN746" s="90"/>
      <c r="AKO746" s="90"/>
      <c r="AKP746" s="90"/>
      <c r="AKQ746" s="90"/>
      <c r="AKR746" s="90"/>
      <c r="AKS746" s="90"/>
      <c r="AKT746" s="90"/>
      <c r="AKU746" s="90"/>
      <c r="AKV746" s="90"/>
      <c r="AKW746" s="90"/>
      <c r="AKX746" s="90"/>
      <c r="AKY746" s="90"/>
      <c r="AKZ746" s="90"/>
      <c r="ALA746" s="90"/>
      <c r="ALB746" s="90"/>
      <c r="ALC746" s="90"/>
      <c r="ALD746" s="90"/>
      <c r="ALE746" s="90"/>
      <c r="ALF746" s="90"/>
      <c r="ALG746" s="90"/>
      <c r="ALH746" s="90"/>
      <c r="ALI746" s="90"/>
      <c r="ALJ746" s="90"/>
      <c r="ALK746" s="90"/>
      <c r="ALL746" s="90"/>
      <c r="ALM746" s="90"/>
      <c r="ALN746" s="90"/>
      <c r="ALO746" s="90"/>
      <c r="ALP746" s="90"/>
      <c r="ALQ746" s="90"/>
      <c r="ALR746" s="90"/>
      <c r="ALS746" s="90"/>
      <c r="ALT746" s="90"/>
      <c r="ALU746" s="90"/>
      <c r="ALV746" s="90"/>
      <c r="ALW746" s="90"/>
      <c r="ALX746" s="90"/>
      <c r="ALY746" s="90"/>
      <c r="ALZ746" s="90"/>
      <c r="AMA746" s="90"/>
      <c r="AMB746" s="90"/>
      <c r="AMC746" s="90"/>
      <c r="AMD746" s="90"/>
      <c r="AME746" s="90"/>
      <c r="AMF746" s="90"/>
      <c r="AMG746" s="90"/>
      <c r="AMH746" s="90"/>
    </row>
    <row r="747" spans="1:1022" ht="74.099999999999994" customHeight="1" x14ac:dyDescent="0.3">
      <c r="A747" s="536"/>
      <c r="B747" s="530"/>
      <c r="C747" s="367"/>
      <c r="D747" s="530"/>
      <c r="E747" s="530"/>
      <c r="F747" s="427"/>
      <c r="G747" s="530"/>
      <c r="H747" s="537"/>
      <c r="I747" s="538"/>
      <c r="J747" s="210" t="s">
        <v>735</v>
      </c>
      <c r="K747" s="213"/>
      <c r="L747" s="538"/>
      <c r="M747" s="538"/>
      <c r="N747" s="540"/>
      <c r="O747" s="369"/>
      <c r="P747" s="391"/>
      <c r="Q747" s="385"/>
      <c r="R747" s="393"/>
      <c r="S747" s="394"/>
      <c r="T747" s="385"/>
      <c r="U747" s="386"/>
      <c r="V747" s="210" t="s">
        <v>112</v>
      </c>
      <c r="W747" s="116"/>
      <c r="X747" s="117"/>
      <c r="Y747" s="118"/>
      <c r="Z747" s="116"/>
      <c r="AA747" s="120" t="str">
        <f t="shared" si="943"/>
        <v/>
      </c>
      <c r="AB747" s="121"/>
      <c r="AC747" s="121"/>
      <c r="AD747" s="122" t="str">
        <f t="shared" si="941"/>
        <v/>
      </c>
      <c r="AE747" s="121"/>
      <c r="AF747" s="121"/>
      <c r="AG747" s="121"/>
      <c r="AH747" s="123" t="str">
        <f>IFERROR(IF(AND(AA746="Probabilidad",AA747="Probabilidad"),(AI746-(+AI746*AD747)),IF(AND(AA747="Probabilidad",AA746="Impacto"),(AI746-(+AI746*AD747)),IF(AA747="Impacto",AI746,""))),"")</f>
        <v/>
      </c>
      <c r="AI747" s="122" t="str">
        <f t="shared" si="942"/>
        <v/>
      </c>
      <c r="AJ747" s="387"/>
      <c r="AK747" s="539"/>
      <c r="AL747" s="211" t="str">
        <f t="shared" si="989"/>
        <v/>
      </c>
      <c r="AM747" s="389"/>
      <c r="AN747" s="388"/>
      <c r="AO747" s="384"/>
      <c r="AP747" s="367"/>
      <c r="AQ747" s="120" t="s">
        <v>118</v>
      </c>
      <c r="AR747" s="119"/>
      <c r="AS747" s="119"/>
      <c r="AT747" s="126"/>
      <c r="AU747" s="127"/>
      <c r="AV747" s="371"/>
      <c r="AW747" s="142" t="s">
        <v>112</v>
      </c>
      <c r="AX747" s="128"/>
      <c r="AY747" s="129"/>
      <c r="AZ747" s="130"/>
      <c r="BA747" s="143" t="s">
        <v>118</v>
      </c>
      <c r="BB747" s="128"/>
      <c r="BC747" s="128"/>
      <c r="BD747" s="128"/>
      <c r="BE747" s="373"/>
      <c r="BF747" s="374"/>
      <c r="BG747" s="374"/>
      <c r="BH747" s="131"/>
    </row>
    <row r="748" spans="1:1022" ht="45" customHeight="1" x14ac:dyDescent="0.3">
      <c r="A748" s="536"/>
      <c r="B748" s="530"/>
      <c r="C748" s="367"/>
      <c r="D748" s="530"/>
      <c r="E748" s="530"/>
      <c r="F748" s="427"/>
      <c r="G748" s="530"/>
      <c r="H748" s="537"/>
      <c r="I748" s="538"/>
      <c r="J748" s="210" t="s">
        <v>741</v>
      </c>
      <c r="K748" s="213"/>
      <c r="L748" s="538"/>
      <c r="M748" s="538"/>
      <c r="N748" s="540"/>
      <c r="O748" s="369"/>
      <c r="P748" s="391"/>
      <c r="Q748" s="385"/>
      <c r="R748" s="393"/>
      <c r="S748" s="394"/>
      <c r="T748" s="385"/>
      <c r="U748" s="386"/>
      <c r="V748" s="210" t="s">
        <v>124</v>
      </c>
      <c r="W748" s="116"/>
      <c r="X748" s="117"/>
      <c r="Y748" s="118"/>
      <c r="Z748" s="116"/>
      <c r="AA748" s="120" t="str">
        <f t="shared" si="943"/>
        <v/>
      </c>
      <c r="AB748" s="121"/>
      <c r="AC748" s="121"/>
      <c r="AD748" s="122" t="str">
        <f t="shared" si="941"/>
        <v/>
      </c>
      <c r="AE748" s="121"/>
      <c r="AF748" s="121"/>
      <c r="AG748" s="121"/>
      <c r="AH748" s="123" t="str">
        <f t="shared" ref="AH748:AH752" si="1025">IFERROR(IF(AND(AA747="Probabilidad",AA748="Probabilidad"),(AI747-(+AI747*AD748)),IF(AND(AA748="Probabilidad",AA747="Impacto"),(AI747-(+AI747*AD748)),IF(AA748="Impacto",AI747,""))),"")</f>
        <v/>
      </c>
      <c r="AI748" s="122" t="str">
        <f t="shared" si="942"/>
        <v/>
      </c>
      <c r="AJ748" s="387"/>
      <c r="AK748" s="539"/>
      <c r="AL748" s="211" t="str">
        <f t="shared" si="989"/>
        <v/>
      </c>
      <c r="AM748" s="389"/>
      <c r="AN748" s="388"/>
      <c r="AO748" s="384"/>
      <c r="AP748" s="367"/>
      <c r="AQ748" s="120" t="s">
        <v>128</v>
      </c>
      <c r="AR748" s="119"/>
      <c r="AS748" s="119"/>
      <c r="AT748" s="126"/>
      <c r="AU748" s="127"/>
      <c r="AV748" s="371"/>
      <c r="AW748" s="142" t="s">
        <v>124</v>
      </c>
      <c r="AX748" s="128"/>
      <c r="AY748" s="129"/>
      <c r="AZ748" s="130"/>
      <c r="BA748" s="143" t="s">
        <v>128</v>
      </c>
      <c r="BB748" s="128"/>
      <c r="BC748" s="128"/>
      <c r="BD748" s="128"/>
      <c r="BE748" s="373"/>
      <c r="BF748" s="374"/>
      <c r="BG748" s="374"/>
      <c r="BH748" s="131"/>
    </row>
    <row r="749" spans="1:1022" ht="30" customHeight="1" x14ac:dyDescent="0.3">
      <c r="A749" s="536"/>
      <c r="B749" s="530"/>
      <c r="C749" s="367"/>
      <c r="D749" s="530"/>
      <c r="E749" s="530"/>
      <c r="F749" s="427"/>
      <c r="G749" s="530"/>
      <c r="H749" s="537"/>
      <c r="I749" s="538"/>
      <c r="J749" s="210" t="s">
        <v>749</v>
      </c>
      <c r="K749" s="213"/>
      <c r="L749" s="538"/>
      <c r="M749" s="538"/>
      <c r="N749" s="540"/>
      <c r="O749" s="369"/>
      <c r="P749" s="391"/>
      <c r="Q749" s="385"/>
      <c r="R749" s="393"/>
      <c r="S749" s="394"/>
      <c r="T749" s="385"/>
      <c r="U749" s="386"/>
      <c r="V749" s="210" t="s">
        <v>131</v>
      </c>
      <c r="W749" s="116"/>
      <c r="X749" s="117"/>
      <c r="Y749" s="118"/>
      <c r="Z749" s="116"/>
      <c r="AA749" s="120" t="str">
        <f t="shared" si="943"/>
        <v/>
      </c>
      <c r="AB749" s="121"/>
      <c r="AC749" s="121"/>
      <c r="AD749" s="122" t="str">
        <f t="shared" si="941"/>
        <v/>
      </c>
      <c r="AE749" s="121"/>
      <c r="AF749" s="121"/>
      <c r="AG749" s="121"/>
      <c r="AH749" s="123" t="str">
        <f t="shared" si="1025"/>
        <v/>
      </c>
      <c r="AI749" s="122" t="str">
        <f t="shared" si="942"/>
        <v/>
      </c>
      <c r="AJ749" s="387"/>
      <c r="AK749" s="539"/>
      <c r="AL749" s="211" t="str">
        <f t="shared" si="989"/>
        <v/>
      </c>
      <c r="AM749" s="389"/>
      <c r="AN749" s="388"/>
      <c r="AO749" s="384"/>
      <c r="AP749" s="367"/>
      <c r="AQ749" s="120" t="s">
        <v>136</v>
      </c>
      <c r="AR749" s="119"/>
      <c r="AS749" s="135"/>
      <c r="AT749" s="126"/>
      <c r="AU749" s="127"/>
      <c r="AV749" s="371"/>
      <c r="AW749" s="142" t="s">
        <v>131</v>
      </c>
      <c r="AX749" s="128"/>
      <c r="AY749" s="129"/>
      <c r="AZ749" s="130"/>
      <c r="BA749" s="143" t="s">
        <v>136</v>
      </c>
      <c r="BB749" s="128"/>
      <c r="BC749" s="128"/>
      <c r="BD749" s="128"/>
      <c r="BE749" s="373"/>
      <c r="BF749" s="374"/>
      <c r="BG749" s="374"/>
      <c r="BH749" s="131"/>
    </row>
    <row r="750" spans="1:1022" ht="18.95" customHeight="1" x14ac:dyDescent="0.3">
      <c r="A750" s="536"/>
      <c r="B750" s="530"/>
      <c r="C750" s="367"/>
      <c r="D750" s="530"/>
      <c r="E750" s="530"/>
      <c r="F750" s="427"/>
      <c r="G750" s="530"/>
      <c r="H750" s="537"/>
      <c r="I750" s="538"/>
      <c r="J750" s="210" t="s">
        <v>756</v>
      </c>
      <c r="K750" s="213"/>
      <c r="L750" s="538"/>
      <c r="M750" s="538"/>
      <c r="N750" s="540"/>
      <c r="O750" s="369"/>
      <c r="P750" s="391"/>
      <c r="Q750" s="385"/>
      <c r="R750" s="393"/>
      <c r="S750" s="394"/>
      <c r="T750" s="385"/>
      <c r="U750" s="386"/>
      <c r="V750" s="210" t="s">
        <v>139</v>
      </c>
      <c r="W750" s="116"/>
      <c r="X750" s="117"/>
      <c r="Y750" s="118"/>
      <c r="Z750" s="116"/>
      <c r="AA750" s="120" t="str">
        <f t="shared" si="943"/>
        <v/>
      </c>
      <c r="AB750" s="121"/>
      <c r="AC750" s="121"/>
      <c r="AD750" s="122" t="str">
        <f t="shared" si="941"/>
        <v/>
      </c>
      <c r="AE750" s="121"/>
      <c r="AF750" s="121"/>
      <c r="AG750" s="121"/>
      <c r="AH750" s="123" t="str">
        <f t="shared" si="1025"/>
        <v/>
      </c>
      <c r="AI750" s="122" t="str">
        <f t="shared" si="942"/>
        <v/>
      </c>
      <c r="AJ750" s="387"/>
      <c r="AK750" s="539"/>
      <c r="AL750" s="211" t="str">
        <f t="shared" si="989"/>
        <v/>
      </c>
      <c r="AM750" s="389"/>
      <c r="AN750" s="388"/>
      <c r="AO750" s="384"/>
      <c r="AP750" s="367"/>
      <c r="AQ750" s="120" t="s">
        <v>145</v>
      </c>
      <c r="AR750" s="119"/>
      <c r="AS750" s="135"/>
      <c r="AT750" s="126"/>
      <c r="AU750" s="127"/>
      <c r="AV750" s="371"/>
      <c r="AW750" s="142" t="s">
        <v>139</v>
      </c>
      <c r="AX750" s="128"/>
      <c r="AY750" s="129"/>
      <c r="AZ750" s="130"/>
      <c r="BA750" s="143" t="s">
        <v>145</v>
      </c>
      <c r="BB750" s="128"/>
      <c r="BC750" s="128"/>
      <c r="BD750" s="128"/>
      <c r="BE750" s="373"/>
      <c r="BF750" s="374"/>
      <c r="BG750" s="374"/>
      <c r="BH750" s="131"/>
    </row>
    <row r="751" spans="1:1022" ht="18.95" customHeight="1" x14ac:dyDescent="0.3">
      <c r="A751" s="536"/>
      <c r="B751" s="530"/>
      <c r="C751" s="367"/>
      <c r="D751" s="530"/>
      <c r="E751" s="530"/>
      <c r="F751" s="427"/>
      <c r="G751" s="530"/>
      <c r="H751" s="537"/>
      <c r="I751" s="538"/>
      <c r="J751" s="210" t="s">
        <v>757</v>
      </c>
      <c r="K751" s="213"/>
      <c r="L751" s="538"/>
      <c r="M751" s="538"/>
      <c r="N751" s="540"/>
      <c r="O751" s="369"/>
      <c r="P751" s="391"/>
      <c r="Q751" s="385"/>
      <c r="R751" s="393"/>
      <c r="S751" s="394"/>
      <c r="T751" s="385"/>
      <c r="U751" s="386"/>
      <c r="V751" s="210" t="s">
        <v>150</v>
      </c>
      <c r="W751" s="116"/>
      <c r="X751" s="117"/>
      <c r="Y751" s="118"/>
      <c r="Z751" s="116"/>
      <c r="AA751" s="120" t="str">
        <f t="shared" si="943"/>
        <v/>
      </c>
      <c r="AB751" s="121"/>
      <c r="AC751" s="121"/>
      <c r="AD751" s="122" t="str">
        <f t="shared" si="941"/>
        <v/>
      </c>
      <c r="AE751" s="121"/>
      <c r="AF751" s="121"/>
      <c r="AG751" s="121"/>
      <c r="AH751" s="123" t="str">
        <f t="shared" si="1025"/>
        <v/>
      </c>
      <c r="AI751" s="122" t="str">
        <f t="shared" si="942"/>
        <v/>
      </c>
      <c r="AJ751" s="387"/>
      <c r="AK751" s="539"/>
      <c r="AL751" s="211" t="str">
        <f t="shared" si="989"/>
        <v/>
      </c>
      <c r="AM751" s="389"/>
      <c r="AN751" s="388"/>
      <c r="AO751" s="384"/>
      <c r="AP751" s="367"/>
      <c r="AQ751" s="120" t="s">
        <v>155</v>
      </c>
      <c r="AR751" s="119"/>
      <c r="AS751" s="135"/>
      <c r="AT751" s="126"/>
      <c r="AU751" s="127"/>
      <c r="AV751" s="371"/>
      <c r="AW751" s="142" t="s">
        <v>150</v>
      </c>
      <c r="AX751" s="128"/>
      <c r="AY751" s="129"/>
      <c r="AZ751" s="130"/>
      <c r="BA751" s="143" t="s">
        <v>155</v>
      </c>
      <c r="BB751" s="128"/>
      <c r="BC751" s="128"/>
      <c r="BD751" s="128"/>
      <c r="BE751" s="373"/>
      <c r="BF751" s="374"/>
      <c r="BG751" s="374"/>
      <c r="BH751" s="131"/>
    </row>
    <row r="752" spans="1:1022" ht="23.1" customHeight="1" x14ac:dyDescent="0.3">
      <c r="A752" s="536"/>
      <c r="B752" s="530"/>
      <c r="C752" s="367"/>
      <c r="D752" s="530"/>
      <c r="E752" s="530"/>
      <c r="F752" s="427"/>
      <c r="G752" s="530"/>
      <c r="H752" s="537"/>
      <c r="I752" s="538"/>
      <c r="J752" s="210" t="s">
        <v>758</v>
      </c>
      <c r="K752" s="213"/>
      <c r="L752" s="538"/>
      <c r="M752" s="538"/>
      <c r="N752" s="540"/>
      <c r="O752" s="369"/>
      <c r="P752" s="392"/>
      <c r="Q752" s="385"/>
      <c r="R752" s="393"/>
      <c r="S752" s="394"/>
      <c r="T752" s="385"/>
      <c r="U752" s="386"/>
      <c r="V752" s="210" t="s">
        <v>161</v>
      </c>
      <c r="W752" s="116"/>
      <c r="X752" s="117"/>
      <c r="Y752" s="118"/>
      <c r="Z752" s="116"/>
      <c r="AA752" s="120" t="str">
        <f t="shared" si="943"/>
        <v/>
      </c>
      <c r="AB752" s="121"/>
      <c r="AC752" s="121"/>
      <c r="AD752" s="122" t="str">
        <f t="shared" ref="AD752:AD815" si="1026">IF(AND(AB752="Preventivo",AC752="Automático"),"50%",IF(AND(AB752="Preventivo",AC752="Manual"),"40%",IF(AND(AB752="Detectivo",AC752="Automático"),"40%",IF(AND(AB752="Detectivo",AC752="Manual"),"30%",IF(AND(AB752="Correctivo",AC752="Automático"),"35%",IF(AND(AB752="Correctivo",AC752="Manual"),"25%",""))))))</f>
        <v/>
      </c>
      <c r="AE752" s="121"/>
      <c r="AF752" s="121"/>
      <c r="AG752" s="121"/>
      <c r="AH752" s="123" t="str">
        <f t="shared" si="1025"/>
        <v/>
      </c>
      <c r="AI752" s="122" t="str">
        <f t="shared" ref="AI752:AI815" si="1027">AH752</f>
        <v/>
      </c>
      <c r="AJ752" s="387"/>
      <c r="AK752" s="539"/>
      <c r="AL752" s="211" t="str">
        <f t="shared" si="989"/>
        <v/>
      </c>
      <c r="AM752" s="389"/>
      <c r="AN752" s="388"/>
      <c r="AO752" s="384"/>
      <c r="AP752" s="367"/>
      <c r="AQ752" s="120" t="s">
        <v>162</v>
      </c>
      <c r="AR752" s="119"/>
      <c r="AS752" s="135"/>
      <c r="AT752" s="126"/>
      <c r="AU752" s="127"/>
      <c r="AV752" s="372"/>
      <c r="AW752" s="142" t="s">
        <v>161</v>
      </c>
      <c r="AX752" s="128"/>
      <c r="AY752" s="129"/>
      <c r="AZ752" s="130"/>
      <c r="BA752" s="143" t="s">
        <v>162</v>
      </c>
      <c r="BB752" s="128"/>
      <c r="BC752" s="128"/>
      <c r="BD752" s="128"/>
      <c r="BE752" s="373"/>
      <c r="BF752" s="374"/>
      <c r="BG752" s="374"/>
      <c r="BH752" s="131"/>
    </row>
    <row r="753" spans="1:1022" s="144" customFormat="1" ht="69.95" customHeight="1" x14ac:dyDescent="0.25">
      <c r="A753" s="536"/>
      <c r="B753" s="530"/>
      <c r="C753" s="367"/>
      <c r="D753" s="530"/>
      <c r="E753" s="530"/>
      <c r="F753" s="427"/>
      <c r="G753" s="530"/>
      <c r="H753" s="537" t="str">
        <f>IF(B753="Seguridad_Información","Posibilidad de "&amp;C753&amp;"con "&amp;M753&amp;" "&amp;"por"&amp;" "&amp;I753&amp;" "&amp;"debido a"&amp;" "&amp;L753,"Posibilidad de"&amp;" "&amp;M753&amp;" "&amp;"por"&amp;" "&amp;I753&amp;" debido a"&amp;" "&amp;L753)</f>
        <v xml:space="preserve">Posibilidad de  por  debido a </v>
      </c>
      <c r="I753" s="538"/>
      <c r="J753" s="210" t="s">
        <v>717</v>
      </c>
      <c r="K753" s="213"/>
      <c r="L753" s="538"/>
      <c r="M753" s="538"/>
      <c r="N753" s="540"/>
      <c r="O753" s="369"/>
      <c r="P753" s="390" t="str">
        <f>IF(OR($O753=[3]Tabla_Probabilidad!$D$30,$O753=[3]Tabla_Probabilidad!$D$32,$O753=[3]Tabla_Probabilidad!$J$32),"Muy Baja",IF(OR($O753=[3]Tabla_Probabilidad!$E$30,$O753=[3]Tabla_Probabilidad!$E$32,$O753=[3]Tabla_Probabilidad!$K$32),"Baja",IF(OR($O753=[3]Tabla_Probabilidad!$F$30,$O753=[3]Tabla_Probabilidad!$F$32,$O753=[3]Tabla_Probabilidad!$L$32),"Media",IF(OR($O753=[3]Tabla_Probabilidad!$G$30,$O753=[3]Tabla_Probabilidad!$G$32,$O753=[3]Tabla_Probabilidad!$M$32),"Alta",IF(OR($O753=[3]Tabla_Probabilidad!$H$30,$O753=[3]Tabla_Probabilidad!$H$32,$O753=[3]Tabla_Probabilidad!$N$32),"Muy Alta","")))))</f>
        <v/>
      </c>
      <c r="Q753" s="385" t="str">
        <f t="shared" ref="Q753" si="1028">IF(P753="","",IF(P753="Muy Baja",0.2,IF(P753="Baja",0.4,IF(P753="Media",0.6,IF(P753="Alta",0.8,IF(P753="Muy Alta",1,))))))</f>
        <v/>
      </c>
      <c r="R753" s="393"/>
      <c r="S753" s="394" t="str">
        <f>IF(OR($R753=[3]Tabla_Impacto!$D$24,$R753=[3]Tabla_Impacto!$D$27,$R753=[3]Tabla_Impacto!$J$24,$R753=[3]Tabla_Impacto!$P$26,$R753=[3]Tabla_Impacto!$V$26,$R753=[3]Tabla_Impacto!$AB$26),"Leve",IF(OR($R753=[3]Tabla_Impacto!$E$24,$R753=[3]Tabla_Impacto!$E$27,$R753=[3]Tabla_Impacto!$K$24,$R753=[3]Tabla_Impacto!$Q$26,$R753=[3]Tabla_Impacto!$W$26,$R753=[3]Tabla_Impacto!$AC$26),"Menor",IF(OR($R753=[3]Tabla_Impacto!$F$24,$R753=[3]Tabla_Impacto!$F$27,$R753=[3]Tabla_Impacto!$L$24,$R753=[3]Tabla_Impacto!$R$26,$R753=[3]Tabla_Impacto!$X$26,$R753=[3]Tabla_Impacto!$AD$26),"Moderado",IF(OR($R753=[3]Tabla_Impacto!$G$24,$R753=[3]Tabla_Impacto!$G$27,$R753=[3]Tabla_Impacto!$M$24,$R753=[3]Tabla_Impacto!$S$26,$R753=[3]Tabla_Impacto!$Y$26,$R753=[3]Tabla_Impacto!$AE$26),"Mayor",IF(OR($R753=[3]Tabla_Impacto!$H$24,$R753=[3]Tabla_Impacto!$H$27,$R753=[3]Tabla_Impacto!$N$24,$R753=[3]Tabla_Impacto!$T$26,$R753=[3]Tabla_Impacto!$Z$26,$R753=[3]Tabla_Impacto!$AF$26),"Catastrófico","")))))</f>
        <v/>
      </c>
      <c r="T753" s="385" t="str">
        <f t="shared" ref="T753" si="1029">IF(S753="","",IF(S753="Leve",0.2,IF(S753="Menor",0.4,IF(S753="Moderado",0.6,IF(S753="Mayor",0.8,IF(S753="Catastrófico",1,))))))</f>
        <v/>
      </c>
      <c r="U753" s="403" t="str">
        <f t="shared" ref="U753" si="1030">IF(OR(AND(P753="Muy Baja",S753="Leve"),AND(P753="Muy Baja",S753="Menor"),AND(P753="Baja",S753="Leve")),"Bajo",IF(OR(AND(P753="Muy baja",S753="Moderado"),AND(P753="Baja",S753="Menor"),AND(P753="Baja",S753="Moderado"),AND(P753="Media",S753="Leve"),AND(P753="Media",S753="Menor"),AND(P753="Media",S753="Moderado"),AND(P753="Alta",S753="Leve"),AND(P753="Alta",S753="Menor")),"Moderado",IF(OR(AND(P753="Muy Baja",S753="Mayor"),AND(P753="Baja",S753="Mayor"),AND(P753="Media",S753="Mayor"),AND(P753="Alta",S753="Moderado"),AND(P753="Alta",S753="Mayor"),AND(P753="Muy Alta",S753="Leve"),AND(P753="Muy Alta",S753="Menor"),AND(P753="Muy Alta",S753="Moderado"),AND(P753="Muy Alta",S753="Mayor")),"Alto",IF(OR(AND(P753="Muy Baja",S753="Catastrófico"),AND(P753="Baja",S753="Catastrófico"),AND(P753="Media",S753="Catastrófico"),AND(P753="Alta",S753="Catastrófico"),AND(P753="Muy Alta",S753="Catastrófico")),"Extremo",""))))</f>
        <v/>
      </c>
      <c r="V753" s="210" t="s">
        <v>91</v>
      </c>
      <c r="W753" s="116"/>
      <c r="X753" s="117"/>
      <c r="Y753" s="117"/>
      <c r="Z753" s="116"/>
      <c r="AA753" s="120" t="str">
        <f t="shared" ref="AA753:AA816" si="1031">IF(OR(AB753="Preventivo",AB753="Detectivo"),"Probabilidad",IF(AB753="Correctivo","Impacto",""))</f>
        <v/>
      </c>
      <c r="AB753" s="121"/>
      <c r="AC753" s="121"/>
      <c r="AD753" s="122" t="str">
        <f t="shared" si="1026"/>
        <v/>
      </c>
      <c r="AE753" s="121"/>
      <c r="AF753" s="121"/>
      <c r="AG753" s="121"/>
      <c r="AH753" s="123" t="str">
        <f>IFERROR(IF(AA753="Probabilidad",(Q753-(+Q753*AD753)),IF(AA753="Impacto",Q753,"")),"")</f>
        <v/>
      </c>
      <c r="AI753" s="122" t="str">
        <f t="shared" si="1027"/>
        <v/>
      </c>
      <c r="AJ753" s="387" t="str">
        <f t="shared" ref="AJ753" si="1032">IFERROR(IF(AK753="","",IF(AK753&lt;=0.2,"Muy Baja",IF(AK753&lt;=0.4,"Baja",IF(AK753&lt;=0.6,"Media",IF(AK753&lt;=0.8,"Alta","Muy Alta"))))),"")</f>
        <v/>
      </c>
      <c r="AK753" s="542" t="str">
        <f t="shared" ref="AK753" si="1033">IFERROR(LOOKUP(MAX(AI753:AI759)+1,(AI753:AI759)),"")</f>
        <v/>
      </c>
      <c r="AL753" s="214" t="str">
        <f>IFERROR(IF(AA753="Impacto",(T753-(+T753*AD753)),IF(AA753="Probabilidad",T753,"")),"")</f>
        <v/>
      </c>
      <c r="AM753" s="543" t="str">
        <f t="shared" ref="AM753" si="1034">IFERROR(IF(AN753="","",IF(AN753&lt;=0.2,"Leve",IF(AN753&lt;=0.4,"Menor",IF(AN753&lt;=0.6,"Moderado",IF(AN753&lt;=0.8,"Mayor","Catastrófico"))))),"")</f>
        <v/>
      </c>
      <c r="AN753" s="544" t="str">
        <f t="shared" ref="AN753" si="1035">IFERROR(LOOKUP(MAX(AL753:AL759)+1,(AL753:AL759)),"")</f>
        <v/>
      </c>
      <c r="AO753" s="541" t="str">
        <f t="shared" ref="AO753" si="1036">IFERROR(IF(OR(AND(AJ753="Muy Baja",AM753="Leve"),AND(AJ753="Muy Baja",AM753="Menor"),AND(AJ753="Baja",AM753="Leve")),"Bajo",IF(OR(AND(AJ753="Muy baja",AM753="Moderado"),AND(AJ753="Baja",AM753="Menor"),AND(AJ753="Baja",AM753="Moderado"),AND(AJ753="Media",AM753="Leve"),AND(AJ753="Media",AM753="Menor"),AND(AJ753="Media",AM753="Moderado"),AND(AJ753="Alta",AM753="Leve"),AND(AJ753="Alta",AM753="Menor")),"Moderado",IF(OR(AND(AJ753="Muy Baja",AM753="Mayor"),AND(AJ753="Baja",AM753="Mayor"),AND(AJ753="Media",AM753="Mayor"),AND(AJ753="Alta",AM753="Moderado"),AND(AJ753="Alta",AM753="Mayor"),AND(AJ753="Muy Alta",AM753="Leve"),AND(AJ753="Muy Alta",AM753="Menor"),AND(AJ753="Muy Alta",AM753="Moderado"),AND(AJ753="Muy Alta",AM753="Mayor")),"Alto",IF(OR(AND(AJ753="Muy Baja",AM753="Catastrófico"),AND(AJ753="Baja",AM753="Catastrófico"),AND(AJ753="Media",AM753="Catastrófico"),AND(AJ753="Alta",AM753="Catastrófico"),AND(AJ753="Muy Alta",AM753="Catastrófico")),"Extremo","")))),"")</f>
        <v/>
      </c>
      <c r="AP753" s="367"/>
      <c r="AQ753" s="215" t="s">
        <v>105</v>
      </c>
      <c r="AR753" s="119"/>
      <c r="AS753" s="135"/>
      <c r="AT753" s="126"/>
      <c r="AU753" s="127"/>
      <c r="AV753" s="370"/>
      <c r="AW753" s="216" t="s">
        <v>91</v>
      </c>
      <c r="AX753" s="128"/>
      <c r="AY753" s="129"/>
      <c r="AZ753" s="130"/>
      <c r="BA753" s="217" t="s">
        <v>105</v>
      </c>
      <c r="BB753" s="128"/>
      <c r="BC753" s="128"/>
      <c r="BD753" s="128"/>
      <c r="BE753" s="373"/>
      <c r="BF753" s="374"/>
      <c r="BG753" s="374"/>
      <c r="BH753" s="131"/>
      <c r="BI753" s="90"/>
      <c r="BJ753" s="90"/>
      <c r="BK753" s="90"/>
      <c r="BL753" s="90"/>
      <c r="BM753" s="90"/>
      <c r="BN753" s="90"/>
      <c r="BO753" s="90"/>
      <c r="BP753" s="90"/>
      <c r="BQ753" s="90"/>
      <c r="BR753" s="90"/>
      <c r="BS753" s="90"/>
      <c r="BT753" s="90"/>
      <c r="BU753" s="90"/>
      <c r="BV753" s="90"/>
      <c r="BW753" s="90"/>
      <c r="BX753" s="90"/>
      <c r="BY753" s="90"/>
      <c r="BZ753" s="90"/>
      <c r="CA753" s="90"/>
      <c r="CB753" s="90"/>
      <c r="CC753" s="90"/>
      <c r="CD753" s="90"/>
      <c r="CE753" s="90"/>
      <c r="CF753" s="90"/>
      <c r="CG753" s="90"/>
      <c r="CH753" s="90"/>
      <c r="CI753" s="90"/>
      <c r="CJ753" s="90"/>
      <c r="CK753" s="90"/>
      <c r="CL753" s="90"/>
      <c r="CM753" s="90"/>
      <c r="CN753" s="90"/>
      <c r="CO753" s="90"/>
      <c r="CP753" s="90"/>
      <c r="CQ753" s="90"/>
      <c r="CR753" s="90"/>
      <c r="CS753" s="90"/>
      <c r="CT753" s="90"/>
      <c r="CU753" s="90"/>
      <c r="CV753" s="90"/>
      <c r="CW753" s="90"/>
      <c r="CX753" s="90"/>
      <c r="CY753" s="90"/>
      <c r="CZ753" s="90"/>
      <c r="DA753" s="90"/>
      <c r="DB753" s="90"/>
      <c r="DC753" s="90"/>
      <c r="DD753" s="90"/>
      <c r="DE753" s="90"/>
      <c r="DF753" s="90"/>
      <c r="DG753" s="90"/>
      <c r="DH753" s="90"/>
      <c r="DI753" s="90"/>
      <c r="DJ753" s="90"/>
      <c r="DK753" s="90"/>
      <c r="DL753" s="90"/>
      <c r="DM753" s="90"/>
      <c r="DN753" s="90"/>
      <c r="DO753" s="90"/>
      <c r="DP753" s="90"/>
      <c r="DQ753" s="90"/>
      <c r="DR753" s="90"/>
      <c r="DS753" s="90"/>
      <c r="DT753" s="90"/>
      <c r="DU753" s="90"/>
      <c r="DV753" s="90"/>
      <c r="DW753" s="90"/>
      <c r="DX753" s="90"/>
      <c r="DY753" s="90"/>
      <c r="DZ753" s="90"/>
      <c r="EA753" s="90"/>
      <c r="EB753" s="90"/>
      <c r="EC753" s="90"/>
      <c r="ED753" s="90"/>
      <c r="EE753" s="90"/>
      <c r="EF753" s="90"/>
      <c r="EG753" s="90"/>
      <c r="EH753" s="90"/>
      <c r="EI753" s="90"/>
      <c r="EJ753" s="90"/>
      <c r="EK753" s="90"/>
      <c r="EL753" s="90"/>
      <c r="EM753" s="90"/>
      <c r="EN753" s="90"/>
      <c r="EO753" s="90"/>
      <c r="EP753" s="90"/>
      <c r="EQ753" s="90"/>
      <c r="ER753" s="90"/>
      <c r="ES753" s="90"/>
      <c r="ET753" s="90"/>
      <c r="EU753" s="90"/>
      <c r="EV753" s="90"/>
      <c r="EW753" s="90"/>
      <c r="EX753" s="90"/>
      <c r="EY753" s="90"/>
      <c r="EZ753" s="90"/>
      <c r="FA753" s="90"/>
      <c r="FB753" s="90"/>
      <c r="FC753" s="90"/>
      <c r="FD753" s="90"/>
      <c r="FE753" s="90"/>
      <c r="FF753" s="90"/>
      <c r="FG753" s="90"/>
      <c r="FH753" s="90"/>
      <c r="FI753" s="90"/>
      <c r="FJ753" s="90"/>
      <c r="FK753" s="90"/>
      <c r="FL753" s="90"/>
      <c r="FM753" s="90"/>
      <c r="FN753" s="90"/>
      <c r="FO753" s="90"/>
      <c r="FP753" s="90"/>
      <c r="FQ753" s="90"/>
      <c r="FR753" s="90"/>
      <c r="FS753" s="90"/>
      <c r="FT753" s="90"/>
      <c r="FU753" s="90"/>
      <c r="FV753" s="90"/>
      <c r="FW753" s="90"/>
      <c r="FX753" s="90"/>
      <c r="FY753" s="90"/>
      <c r="FZ753" s="90"/>
      <c r="GA753" s="90"/>
      <c r="GB753" s="90"/>
      <c r="GC753" s="90"/>
      <c r="GD753" s="90"/>
      <c r="GE753" s="90"/>
      <c r="GF753" s="90"/>
      <c r="GG753" s="90"/>
      <c r="GH753" s="90"/>
      <c r="GI753" s="90"/>
      <c r="GJ753" s="90"/>
      <c r="GK753" s="90"/>
      <c r="GL753" s="90"/>
      <c r="GM753" s="90"/>
      <c r="GN753" s="90"/>
      <c r="GO753" s="90"/>
      <c r="GP753" s="90"/>
      <c r="GQ753" s="90"/>
      <c r="GR753" s="90"/>
      <c r="GS753" s="90"/>
      <c r="GT753" s="90"/>
      <c r="GU753" s="90"/>
      <c r="GV753" s="90"/>
      <c r="GW753" s="90"/>
      <c r="GX753" s="90"/>
      <c r="GY753" s="90"/>
      <c r="GZ753" s="90"/>
      <c r="HA753" s="90"/>
      <c r="HB753" s="90"/>
      <c r="HC753" s="90"/>
      <c r="HD753" s="90"/>
      <c r="HE753" s="90"/>
      <c r="HF753" s="90"/>
      <c r="HG753" s="90"/>
      <c r="HH753" s="90"/>
      <c r="HI753" s="90"/>
      <c r="HJ753" s="90"/>
      <c r="HK753" s="90"/>
      <c r="HL753" s="90"/>
      <c r="HM753" s="90"/>
      <c r="HN753" s="90"/>
      <c r="HO753" s="90"/>
      <c r="HP753" s="90"/>
      <c r="HQ753" s="90"/>
      <c r="HR753" s="90"/>
      <c r="HS753" s="90"/>
      <c r="HT753" s="90"/>
      <c r="HU753" s="90"/>
      <c r="HV753" s="90"/>
      <c r="HW753" s="90"/>
      <c r="HX753" s="90"/>
      <c r="HY753" s="90"/>
      <c r="HZ753" s="90"/>
      <c r="IA753" s="90"/>
      <c r="IB753" s="90"/>
      <c r="IC753" s="90"/>
      <c r="ID753" s="90"/>
      <c r="IE753" s="90"/>
      <c r="IF753" s="90"/>
      <c r="IG753" s="90"/>
      <c r="IH753" s="90"/>
      <c r="II753" s="90"/>
      <c r="IJ753" s="90"/>
      <c r="IK753" s="90"/>
      <c r="IL753" s="90"/>
      <c r="IM753" s="90"/>
      <c r="IN753" s="90"/>
      <c r="IO753" s="90"/>
      <c r="IP753" s="90"/>
      <c r="IQ753" s="90"/>
      <c r="IR753" s="90"/>
      <c r="IS753" s="90"/>
      <c r="IT753" s="90"/>
      <c r="IU753" s="90"/>
      <c r="IV753" s="90"/>
      <c r="IW753" s="90"/>
      <c r="IX753" s="90"/>
      <c r="IY753" s="90"/>
      <c r="IZ753" s="90"/>
      <c r="JA753" s="90"/>
      <c r="JB753" s="90"/>
      <c r="JC753" s="90"/>
      <c r="JD753" s="90"/>
      <c r="JE753" s="90"/>
      <c r="JF753" s="90"/>
      <c r="JG753" s="90"/>
      <c r="JH753" s="90"/>
      <c r="JI753" s="90"/>
      <c r="JJ753" s="90"/>
      <c r="JK753" s="90"/>
      <c r="JL753" s="90"/>
      <c r="JM753" s="90"/>
      <c r="JN753" s="90"/>
      <c r="JO753" s="90"/>
      <c r="JP753" s="90"/>
      <c r="JQ753" s="90"/>
      <c r="JR753" s="90"/>
      <c r="JS753" s="90"/>
      <c r="JT753" s="90"/>
      <c r="JU753" s="90"/>
      <c r="JV753" s="90"/>
      <c r="JW753" s="90"/>
      <c r="JX753" s="90"/>
      <c r="JY753" s="90"/>
      <c r="JZ753" s="90"/>
      <c r="KA753" s="90"/>
      <c r="KB753" s="90"/>
      <c r="KC753" s="90"/>
      <c r="KD753" s="90"/>
      <c r="KE753" s="90"/>
      <c r="KF753" s="90"/>
      <c r="KG753" s="90"/>
      <c r="KH753" s="90"/>
      <c r="KI753" s="90"/>
      <c r="KJ753" s="90"/>
      <c r="KK753" s="90"/>
      <c r="KL753" s="90"/>
      <c r="KM753" s="90"/>
      <c r="KN753" s="90"/>
      <c r="KO753" s="90"/>
      <c r="KP753" s="90"/>
      <c r="KQ753" s="90"/>
      <c r="KR753" s="90"/>
      <c r="KS753" s="90"/>
      <c r="KT753" s="90"/>
      <c r="KU753" s="90"/>
      <c r="KV753" s="90"/>
      <c r="KW753" s="90"/>
      <c r="KX753" s="90"/>
      <c r="KY753" s="90"/>
      <c r="KZ753" s="90"/>
      <c r="LA753" s="90"/>
      <c r="LB753" s="90"/>
      <c r="LC753" s="90"/>
      <c r="LD753" s="90"/>
      <c r="LE753" s="90"/>
      <c r="LF753" s="90"/>
      <c r="LG753" s="90"/>
      <c r="LH753" s="90"/>
      <c r="LI753" s="90"/>
      <c r="LJ753" s="90"/>
      <c r="LK753" s="90"/>
      <c r="LL753" s="90"/>
      <c r="LM753" s="90"/>
      <c r="LN753" s="90"/>
      <c r="LO753" s="90"/>
      <c r="LP753" s="90"/>
      <c r="LQ753" s="90"/>
      <c r="LR753" s="90"/>
      <c r="LS753" s="90"/>
      <c r="LT753" s="90"/>
      <c r="LU753" s="90"/>
      <c r="LV753" s="90"/>
      <c r="LW753" s="90"/>
      <c r="LX753" s="90"/>
      <c r="LY753" s="90"/>
      <c r="LZ753" s="90"/>
      <c r="MA753" s="90"/>
      <c r="MB753" s="90"/>
      <c r="MC753" s="90"/>
      <c r="MD753" s="90"/>
      <c r="ME753" s="90"/>
      <c r="MF753" s="90"/>
      <c r="MG753" s="90"/>
      <c r="MH753" s="90"/>
      <c r="MI753" s="90"/>
      <c r="MJ753" s="90"/>
      <c r="MK753" s="90"/>
      <c r="ML753" s="90"/>
      <c r="MM753" s="90"/>
      <c r="MN753" s="90"/>
      <c r="MO753" s="90"/>
      <c r="MP753" s="90"/>
      <c r="MQ753" s="90"/>
      <c r="MR753" s="90"/>
      <c r="MS753" s="90"/>
      <c r="MT753" s="90"/>
      <c r="MU753" s="90"/>
      <c r="MV753" s="90"/>
      <c r="MW753" s="90"/>
      <c r="MX753" s="90"/>
      <c r="MY753" s="90"/>
      <c r="MZ753" s="90"/>
      <c r="NA753" s="90"/>
      <c r="NB753" s="90"/>
      <c r="NC753" s="90"/>
      <c r="ND753" s="90"/>
      <c r="NE753" s="90"/>
      <c r="NF753" s="90"/>
      <c r="NG753" s="90"/>
      <c r="NH753" s="90"/>
      <c r="NI753" s="90"/>
      <c r="NJ753" s="90"/>
      <c r="NK753" s="90"/>
      <c r="NL753" s="90"/>
      <c r="NM753" s="90"/>
      <c r="NN753" s="90"/>
      <c r="NO753" s="90"/>
      <c r="NP753" s="90"/>
      <c r="NQ753" s="90"/>
      <c r="NR753" s="90"/>
      <c r="NS753" s="90"/>
      <c r="NT753" s="90"/>
      <c r="NU753" s="90"/>
      <c r="NV753" s="90"/>
      <c r="NW753" s="90"/>
      <c r="NX753" s="90"/>
      <c r="NY753" s="90"/>
      <c r="NZ753" s="90"/>
      <c r="OA753" s="90"/>
      <c r="OB753" s="90"/>
      <c r="OC753" s="90"/>
      <c r="OD753" s="90"/>
      <c r="OE753" s="90"/>
      <c r="OF753" s="90"/>
      <c r="OG753" s="90"/>
      <c r="OH753" s="90"/>
      <c r="OI753" s="90"/>
      <c r="OJ753" s="90"/>
      <c r="OK753" s="90"/>
      <c r="OL753" s="90"/>
      <c r="OM753" s="90"/>
      <c r="ON753" s="90"/>
      <c r="OO753" s="90"/>
      <c r="OP753" s="90"/>
      <c r="OQ753" s="90"/>
      <c r="OR753" s="90"/>
      <c r="OS753" s="90"/>
      <c r="OT753" s="90"/>
      <c r="OU753" s="90"/>
      <c r="OV753" s="90"/>
      <c r="OW753" s="90"/>
      <c r="OX753" s="90"/>
      <c r="OY753" s="90"/>
      <c r="OZ753" s="90"/>
      <c r="PA753" s="90"/>
      <c r="PB753" s="90"/>
      <c r="PC753" s="90"/>
      <c r="PD753" s="90"/>
      <c r="PE753" s="90"/>
      <c r="PF753" s="90"/>
      <c r="PG753" s="90"/>
      <c r="PH753" s="90"/>
      <c r="PI753" s="90"/>
      <c r="PJ753" s="90"/>
      <c r="PK753" s="90"/>
      <c r="PL753" s="90"/>
      <c r="PM753" s="90"/>
      <c r="PN753" s="90"/>
      <c r="PO753" s="90"/>
      <c r="PP753" s="90"/>
      <c r="PQ753" s="90"/>
      <c r="PR753" s="90"/>
      <c r="PS753" s="90"/>
      <c r="PT753" s="90"/>
      <c r="PU753" s="90"/>
      <c r="PV753" s="90"/>
      <c r="PW753" s="90"/>
      <c r="PX753" s="90"/>
      <c r="PY753" s="90"/>
      <c r="PZ753" s="90"/>
      <c r="QA753" s="90"/>
      <c r="QB753" s="90"/>
      <c r="QC753" s="90"/>
      <c r="QD753" s="90"/>
      <c r="QE753" s="90"/>
      <c r="QF753" s="90"/>
      <c r="QG753" s="90"/>
      <c r="QH753" s="90"/>
      <c r="QI753" s="90"/>
      <c r="QJ753" s="90"/>
      <c r="QK753" s="90"/>
      <c r="QL753" s="90"/>
      <c r="QM753" s="90"/>
      <c r="QN753" s="90"/>
      <c r="QO753" s="90"/>
      <c r="QP753" s="90"/>
      <c r="QQ753" s="90"/>
      <c r="QR753" s="90"/>
      <c r="QS753" s="90"/>
      <c r="QT753" s="90"/>
      <c r="QU753" s="90"/>
      <c r="QV753" s="90"/>
      <c r="QW753" s="90"/>
      <c r="QX753" s="90"/>
      <c r="QY753" s="90"/>
      <c r="QZ753" s="90"/>
      <c r="RA753" s="90"/>
      <c r="RB753" s="90"/>
      <c r="RC753" s="90"/>
      <c r="RD753" s="90"/>
      <c r="RE753" s="90"/>
      <c r="RF753" s="90"/>
      <c r="RG753" s="90"/>
      <c r="RH753" s="90"/>
      <c r="RI753" s="90"/>
      <c r="RJ753" s="90"/>
      <c r="RK753" s="90"/>
      <c r="RL753" s="90"/>
      <c r="RM753" s="90"/>
      <c r="RN753" s="90"/>
      <c r="RO753" s="90"/>
      <c r="RP753" s="90"/>
      <c r="RQ753" s="90"/>
      <c r="RR753" s="90"/>
      <c r="RS753" s="90"/>
      <c r="RT753" s="90"/>
      <c r="RU753" s="90"/>
      <c r="RV753" s="90"/>
      <c r="RW753" s="90"/>
      <c r="RX753" s="90"/>
      <c r="RY753" s="90"/>
      <c r="RZ753" s="90"/>
      <c r="SA753" s="90"/>
      <c r="SB753" s="90"/>
      <c r="SC753" s="90"/>
      <c r="SD753" s="90"/>
      <c r="SE753" s="90"/>
      <c r="SF753" s="90"/>
      <c r="SG753" s="90"/>
      <c r="SH753" s="90"/>
      <c r="SI753" s="90"/>
      <c r="SJ753" s="90"/>
      <c r="SK753" s="90"/>
      <c r="SL753" s="90"/>
      <c r="SM753" s="90"/>
      <c r="SN753" s="90"/>
      <c r="SO753" s="90"/>
      <c r="SP753" s="90"/>
      <c r="SQ753" s="90"/>
      <c r="SR753" s="90"/>
      <c r="SS753" s="90"/>
      <c r="ST753" s="90"/>
      <c r="SU753" s="90"/>
      <c r="SV753" s="90"/>
      <c r="SW753" s="90"/>
      <c r="SX753" s="90"/>
      <c r="SY753" s="90"/>
      <c r="SZ753" s="90"/>
      <c r="TA753" s="90"/>
      <c r="TB753" s="90"/>
      <c r="TC753" s="90"/>
      <c r="TD753" s="90"/>
      <c r="TE753" s="90"/>
      <c r="TF753" s="90"/>
      <c r="TG753" s="90"/>
      <c r="TH753" s="90"/>
      <c r="TI753" s="90"/>
      <c r="TJ753" s="90"/>
      <c r="TK753" s="90"/>
      <c r="TL753" s="90"/>
      <c r="TM753" s="90"/>
      <c r="TN753" s="90"/>
      <c r="TO753" s="90"/>
      <c r="TP753" s="90"/>
      <c r="TQ753" s="90"/>
      <c r="TR753" s="90"/>
      <c r="TS753" s="90"/>
      <c r="TT753" s="90"/>
      <c r="TU753" s="90"/>
      <c r="TV753" s="90"/>
      <c r="TW753" s="90"/>
      <c r="TX753" s="90"/>
      <c r="TY753" s="90"/>
      <c r="TZ753" s="90"/>
      <c r="UA753" s="90"/>
      <c r="UB753" s="90"/>
      <c r="UC753" s="90"/>
      <c r="UD753" s="90"/>
      <c r="UE753" s="90"/>
      <c r="UF753" s="90"/>
      <c r="UG753" s="90"/>
      <c r="UH753" s="90"/>
      <c r="UI753" s="90"/>
      <c r="UJ753" s="90"/>
      <c r="UK753" s="90"/>
      <c r="UL753" s="90"/>
      <c r="UM753" s="90"/>
      <c r="UN753" s="90"/>
      <c r="UO753" s="90"/>
      <c r="UP753" s="90"/>
      <c r="UQ753" s="90"/>
      <c r="UR753" s="90"/>
      <c r="US753" s="90"/>
      <c r="UT753" s="90"/>
      <c r="UU753" s="90"/>
      <c r="UV753" s="90"/>
      <c r="UW753" s="90"/>
      <c r="UX753" s="90"/>
      <c r="UY753" s="90"/>
      <c r="UZ753" s="90"/>
      <c r="VA753" s="90"/>
      <c r="VB753" s="90"/>
      <c r="VC753" s="90"/>
      <c r="VD753" s="90"/>
      <c r="VE753" s="90"/>
      <c r="VF753" s="90"/>
      <c r="VG753" s="90"/>
      <c r="VH753" s="90"/>
      <c r="VI753" s="90"/>
      <c r="VJ753" s="90"/>
      <c r="VK753" s="90"/>
      <c r="VL753" s="90"/>
      <c r="VM753" s="90"/>
      <c r="VN753" s="90"/>
      <c r="VO753" s="90"/>
      <c r="VP753" s="90"/>
      <c r="VQ753" s="90"/>
      <c r="VR753" s="90"/>
      <c r="VS753" s="90"/>
      <c r="VT753" s="90"/>
      <c r="VU753" s="90"/>
      <c r="VV753" s="90"/>
      <c r="VW753" s="90"/>
      <c r="VX753" s="90"/>
      <c r="VY753" s="90"/>
      <c r="VZ753" s="90"/>
      <c r="WA753" s="90"/>
      <c r="WB753" s="90"/>
      <c r="WC753" s="90"/>
      <c r="WD753" s="90"/>
      <c r="WE753" s="90"/>
      <c r="WF753" s="90"/>
      <c r="WG753" s="90"/>
      <c r="WH753" s="90"/>
      <c r="WI753" s="90"/>
      <c r="WJ753" s="90"/>
      <c r="WK753" s="90"/>
      <c r="WL753" s="90"/>
      <c r="WM753" s="90"/>
      <c r="WN753" s="90"/>
      <c r="WO753" s="90"/>
      <c r="WP753" s="90"/>
      <c r="WQ753" s="90"/>
      <c r="WR753" s="90"/>
      <c r="WS753" s="90"/>
      <c r="WT753" s="90"/>
      <c r="WU753" s="90"/>
      <c r="WV753" s="90"/>
      <c r="WW753" s="90"/>
      <c r="WX753" s="90"/>
      <c r="WY753" s="90"/>
      <c r="WZ753" s="90"/>
      <c r="XA753" s="90"/>
      <c r="XB753" s="90"/>
      <c r="XC753" s="90"/>
      <c r="XD753" s="90"/>
      <c r="XE753" s="90"/>
      <c r="XF753" s="90"/>
      <c r="XG753" s="90"/>
      <c r="XH753" s="90"/>
      <c r="XI753" s="90"/>
      <c r="XJ753" s="90"/>
      <c r="XK753" s="90"/>
      <c r="XL753" s="90"/>
      <c r="XM753" s="90"/>
      <c r="XN753" s="90"/>
      <c r="XO753" s="90"/>
      <c r="XP753" s="90"/>
      <c r="XQ753" s="90"/>
      <c r="XR753" s="90"/>
      <c r="XS753" s="90"/>
      <c r="XT753" s="90"/>
      <c r="XU753" s="90"/>
      <c r="XV753" s="90"/>
      <c r="XW753" s="90"/>
      <c r="XX753" s="90"/>
      <c r="XY753" s="90"/>
      <c r="XZ753" s="90"/>
      <c r="YA753" s="90"/>
      <c r="YB753" s="90"/>
      <c r="YC753" s="90"/>
      <c r="YD753" s="90"/>
      <c r="YE753" s="90"/>
      <c r="YF753" s="90"/>
      <c r="YG753" s="90"/>
      <c r="YH753" s="90"/>
      <c r="YI753" s="90"/>
      <c r="YJ753" s="90"/>
      <c r="YK753" s="90"/>
      <c r="YL753" s="90"/>
      <c r="YM753" s="90"/>
      <c r="YN753" s="90"/>
      <c r="YO753" s="90"/>
      <c r="YP753" s="90"/>
      <c r="YQ753" s="90"/>
      <c r="YR753" s="90"/>
      <c r="YS753" s="90"/>
      <c r="YT753" s="90"/>
      <c r="YU753" s="90"/>
      <c r="YV753" s="90"/>
      <c r="YW753" s="90"/>
      <c r="YX753" s="90"/>
      <c r="YY753" s="90"/>
      <c r="YZ753" s="90"/>
      <c r="ZA753" s="90"/>
      <c r="ZB753" s="90"/>
      <c r="ZC753" s="90"/>
      <c r="ZD753" s="90"/>
      <c r="ZE753" s="90"/>
      <c r="ZF753" s="90"/>
      <c r="ZG753" s="90"/>
      <c r="ZH753" s="90"/>
      <c r="ZI753" s="90"/>
      <c r="ZJ753" s="90"/>
      <c r="ZK753" s="90"/>
      <c r="ZL753" s="90"/>
      <c r="ZM753" s="90"/>
      <c r="ZN753" s="90"/>
      <c r="ZO753" s="90"/>
      <c r="ZP753" s="90"/>
      <c r="ZQ753" s="90"/>
      <c r="ZR753" s="90"/>
      <c r="ZS753" s="90"/>
      <c r="ZT753" s="90"/>
      <c r="ZU753" s="90"/>
      <c r="ZV753" s="90"/>
      <c r="ZW753" s="90"/>
      <c r="ZX753" s="90"/>
      <c r="ZY753" s="90"/>
      <c r="ZZ753" s="90"/>
      <c r="AAA753" s="90"/>
      <c r="AAB753" s="90"/>
      <c r="AAC753" s="90"/>
      <c r="AAD753" s="90"/>
      <c r="AAE753" s="90"/>
      <c r="AAF753" s="90"/>
      <c r="AAG753" s="90"/>
      <c r="AAH753" s="90"/>
      <c r="AAI753" s="90"/>
      <c r="AAJ753" s="90"/>
      <c r="AAK753" s="90"/>
      <c r="AAL753" s="90"/>
      <c r="AAM753" s="90"/>
      <c r="AAN753" s="90"/>
      <c r="AAO753" s="90"/>
      <c r="AAP753" s="90"/>
      <c r="AAQ753" s="90"/>
      <c r="AAR753" s="90"/>
      <c r="AAS753" s="90"/>
      <c r="AAT753" s="90"/>
      <c r="AAU753" s="90"/>
      <c r="AAV753" s="90"/>
      <c r="AAW753" s="90"/>
      <c r="AAX753" s="90"/>
      <c r="AAY753" s="90"/>
      <c r="AAZ753" s="90"/>
      <c r="ABA753" s="90"/>
      <c r="ABB753" s="90"/>
      <c r="ABC753" s="90"/>
      <c r="ABD753" s="90"/>
      <c r="ABE753" s="90"/>
      <c r="ABF753" s="90"/>
      <c r="ABG753" s="90"/>
      <c r="ABH753" s="90"/>
      <c r="ABI753" s="90"/>
      <c r="ABJ753" s="90"/>
      <c r="ABK753" s="90"/>
      <c r="ABL753" s="90"/>
      <c r="ABM753" s="90"/>
      <c r="ABN753" s="90"/>
      <c r="ABO753" s="90"/>
      <c r="ABP753" s="90"/>
      <c r="ABQ753" s="90"/>
      <c r="ABR753" s="90"/>
      <c r="ABS753" s="90"/>
      <c r="ABT753" s="90"/>
      <c r="ABU753" s="90"/>
      <c r="ABV753" s="90"/>
      <c r="ABW753" s="90"/>
      <c r="ABX753" s="90"/>
      <c r="ABY753" s="90"/>
      <c r="ABZ753" s="90"/>
      <c r="ACA753" s="90"/>
      <c r="ACB753" s="90"/>
      <c r="ACC753" s="90"/>
      <c r="ACD753" s="90"/>
      <c r="ACE753" s="90"/>
      <c r="ACF753" s="90"/>
      <c r="ACG753" s="90"/>
      <c r="ACH753" s="90"/>
      <c r="ACI753" s="90"/>
      <c r="ACJ753" s="90"/>
      <c r="ACK753" s="90"/>
      <c r="ACL753" s="90"/>
      <c r="ACM753" s="90"/>
      <c r="ACN753" s="90"/>
      <c r="ACO753" s="90"/>
      <c r="ACP753" s="90"/>
      <c r="ACQ753" s="90"/>
      <c r="ACR753" s="90"/>
      <c r="ACS753" s="90"/>
      <c r="ACT753" s="90"/>
      <c r="ACU753" s="90"/>
      <c r="ACV753" s="90"/>
      <c r="ACW753" s="90"/>
      <c r="ACX753" s="90"/>
      <c r="ACY753" s="90"/>
      <c r="ACZ753" s="90"/>
      <c r="ADA753" s="90"/>
      <c r="ADB753" s="90"/>
      <c r="ADC753" s="90"/>
      <c r="ADD753" s="90"/>
      <c r="ADE753" s="90"/>
      <c r="ADF753" s="90"/>
      <c r="ADG753" s="90"/>
      <c r="ADH753" s="90"/>
      <c r="ADI753" s="90"/>
      <c r="ADJ753" s="90"/>
      <c r="ADK753" s="90"/>
      <c r="ADL753" s="90"/>
      <c r="ADM753" s="90"/>
      <c r="ADN753" s="90"/>
      <c r="ADO753" s="90"/>
      <c r="ADP753" s="90"/>
      <c r="ADQ753" s="90"/>
      <c r="ADR753" s="90"/>
      <c r="ADS753" s="90"/>
      <c r="ADT753" s="90"/>
      <c r="ADU753" s="90"/>
      <c r="ADV753" s="90"/>
      <c r="ADW753" s="90"/>
      <c r="ADX753" s="90"/>
      <c r="ADY753" s="90"/>
      <c r="ADZ753" s="90"/>
      <c r="AEA753" s="90"/>
      <c r="AEB753" s="90"/>
      <c r="AEC753" s="90"/>
      <c r="AED753" s="90"/>
      <c r="AEE753" s="90"/>
      <c r="AEF753" s="90"/>
      <c r="AEG753" s="90"/>
      <c r="AEH753" s="90"/>
      <c r="AEI753" s="90"/>
      <c r="AEJ753" s="90"/>
      <c r="AEK753" s="90"/>
      <c r="AEL753" s="90"/>
      <c r="AEM753" s="90"/>
      <c r="AEN753" s="90"/>
      <c r="AEO753" s="90"/>
      <c r="AEP753" s="90"/>
      <c r="AEQ753" s="90"/>
      <c r="AER753" s="90"/>
      <c r="AES753" s="90"/>
      <c r="AET753" s="90"/>
      <c r="AEU753" s="90"/>
      <c r="AEV753" s="90"/>
      <c r="AEW753" s="90"/>
      <c r="AEX753" s="90"/>
      <c r="AEY753" s="90"/>
      <c r="AEZ753" s="90"/>
      <c r="AFA753" s="90"/>
      <c r="AFB753" s="90"/>
      <c r="AFC753" s="90"/>
      <c r="AFD753" s="90"/>
      <c r="AFE753" s="90"/>
      <c r="AFF753" s="90"/>
      <c r="AFG753" s="90"/>
      <c r="AFH753" s="90"/>
      <c r="AFI753" s="90"/>
      <c r="AFJ753" s="90"/>
      <c r="AFK753" s="90"/>
      <c r="AFL753" s="90"/>
      <c r="AFM753" s="90"/>
      <c r="AFN753" s="90"/>
      <c r="AFO753" s="90"/>
      <c r="AFP753" s="90"/>
      <c r="AFQ753" s="90"/>
      <c r="AFR753" s="90"/>
      <c r="AFS753" s="90"/>
      <c r="AFT753" s="90"/>
      <c r="AFU753" s="90"/>
      <c r="AFV753" s="90"/>
      <c r="AFW753" s="90"/>
      <c r="AFX753" s="90"/>
      <c r="AFY753" s="90"/>
      <c r="AFZ753" s="90"/>
      <c r="AGA753" s="90"/>
      <c r="AGB753" s="90"/>
      <c r="AGC753" s="90"/>
      <c r="AGD753" s="90"/>
      <c r="AGE753" s="90"/>
      <c r="AGF753" s="90"/>
      <c r="AGG753" s="90"/>
      <c r="AGH753" s="90"/>
      <c r="AGI753" s="90"/>
      <c r="AGJ753" s="90"/>
      <c r="AGK753" s="90"/>
      <c r="AGL753" s="90"/>
      <c r="AGM753" s="90"/>
      <c r="AGN753" s="90"/>
      <c r="AGO753" s="90"/>
      <c r="AGP753" s="90"/>
      <c r="AGQ753" s="90"/>
      <c r="AGR753" s="90"/>
      <c r="AGS753" s="90"/>
      <c r="AGT753" s="90"/>
      <c r="AGU753" s="90"/>
      <c r="AGV753" s="90"/>
      <c r="AGW753" s="90"/>
      <c r="AGX753" s="90"/>
      <c r="AGY753" s="90"/>
      <c r="AGZ753" s="90"/>
      <c r="AHA753" s="90"/>
      <c r="AHB753" s="90"/>
      <c r="AHC753" s="90"/>
      <c r="AHD753" s="90"/>
      <c r="AHE753" s="90"/>
      <c r="AHF753" s="90"/>
      <c r="AHG753" s="90"/>
      <c r="AHH753" s="90"/>
      <c r="AHI753" s="90"/>
      <c r="AHJ753" s="90"/>
      <c r="AHK753" s="90"/>
      <c r="AHL753" s="90"/>
      <c r="AHM753" s="90"/>
      <c r="AHN753" s="90"/>
      <c r="AHO753" s="90"/>
      <c r="AHP753" s="90"/>
      <c r="AHQ753" s="90"/>
      <c r="AHR753" s="90"/>
      <c r="AHS753" s="90"/>
      <c r="AHT753" s="90"/>
      <c r="AHU753" s="90"/>
      <c r="AHV753" s="90"/>
      <c r="AHW753" s="90"/>
      <c r="AHX753" s="90"/>
      <c r="AHY753" s="90"/>
      <c r="AHZ753" s="90"/>
      <c r="AIA753" s="90"/>
      <c r="AIB753" s="90"/>
      <c r="AIC753" s="90"/>
      <c r="AID753" s="90"/>
      <c r="AIE753" s="90"/>
      <c r="AIF753" s="90"/>
      <c r="AIG753" s="90"/>
      <c r="AIH753" s="90"/>
      <c r="AII753" s="90"/>
      <c r="AIJ753" s="90"/>
      <c r="AIK753" s="90"/>
      <c r="AIL753" s="90"/>
      <c r="AIM753" s="90"/>
      <c r="AIN753" s="90"/>
      <c r="AIO753" s="90"/>
      <c r="AIP753" s="90"/>
      <c r="AIQ753" s="90"/>
      <c r="AIR753" s="90"/>
      <c r="AIS753" s="90"/>
      <c r="AIT753" s="90"/>
      <c r="AIU753" s="90"/>
      <c r="AIV753" s="90"/>
      <c r="AIW753" s="90"/>
      <c r="AIX753" s="90"/>
      <c r="AIY753" s="90"/>
      <c r="AIZ753" s="90"/>
      <c r="AJA753" s="90"/>
      <c r="AJB753" s="90"/>
      <c r="AJC753" s="90"/>
      <c r="AJD753" s="90"/>
      <c r="AJE753" s="90"/>
      <c r="AJF753" s="90"/>
      <c r="AJG753" s="90"/>
      <c r="AJH753" s="90"/>
      <c r="AJI753" s="90"/>
      <c r="AJJ753" s="90"/>
      <c r="AJK753" s="90"/>
      <c r="AJL753" s="90"/>
      <c r="AJM753" s="90"/>
      <c r="AJN753" s="90"/>
      <c r="AJO753" s="90"/>
      <c r="AJP753" s="90"/>
      <c r="AJQ753" s="90"/>
      <c r="AJR753" s="90"/>
      <c r="AJS753" s="90"/>
      <c r="AJT753" s="90"/>
      <c r="AJU753" s="90"/>
      <c r="AJV753" s="90"/>
      <c r="AJW753" s="90"/>
      <c r="AJX753" s="90"/>
      <c r="AJY753" s="90"/>
      <c r="AJZ753" s="90"/>
      <c r="AKA753" s="90"/>
      <c r="AKB753" s="90"/>
      <c r="AKC753" s="90"/>
      <c r="AKD753" s="90"/>
      <c r="AKE753" s="90"/>
      <c r="AKF753" s="90"/>
      <c r="AKG753" s="90"/>
      <c r="AKH753" s="90"/>
      <c r="AKI753" s="90"/>
      <c r="AKJ753" s="90"/>
      <c r="AKK753" s="90"/>
      <c r="AKL753" s="90"/>
      <c r="AKM753" s="90"/>
      <c r="AKN753" s="90"/>
      <c r="AKO753" s="90"/>
      <c r="AKP753" s="90"/>
      <c r="AKQ753" s="90"/>
      <c r="AKR753" s="90"/>
      <c r="AKS753" s="90"/>
      <c r="AKT753" s="90"/>
      <c r="AKU753" s="90"/>
      <c r="AKV753" s="90"/>
      <c r="AKW753" s="90"/>
      <c r="AKX753" s="90"/>
      <c r="AKY753" s="90"/>
      <c r="AKZ753" s="90"/>
      <c r="ALA753" s="90"/>
      <c r="ALB753" s="90"/>
      <c r="ALC753" s="90"/>
      <c r="ALD753" s="90"/>
      <c r="ALE753" s="90"/>
      <c r="ALF753" s="90"/>
      <c r="ALG753" s="90"/>
      <c r="ALH753" s="90"/>
      <c r="ALI753" s="90"/>
      <c r="ALJ753" s="90"/>
      <c r="ALK753" s="90"/>
      <c r="ALL753" s="90"/>
      <c r="ALM753" s="90"/>
      <c r="ALN753" s="90"/>
      <c r="ALO753" s="90"/>
      <c r="ALP753" s="90"/>
      <c r="ALQ753" s="90"/>
      <c r="ALR753" s="90"/>
      <c r="ALS753" s="90"/>
      <c r="ALT753" s="90"/>
      <c r="ALU753" s="90"/>
      <c r="ALV753" s="90"/>
      <c r="ALW753" s="90"/>
      <c r="ALX753" s="90"/>
      <c r="ALY753" s="90"/>
      <c r="ALZ753" s="90"/>
      <c r="AMA753" s="90"/>
      <c r="AMB753" s="90"/>
      <c r="AMC753" s="90"/>
      <c r="AMD753" s="90"/>
      <c r="AME753" s="90"/>
      <c r="AMF753" s="90"/>
      <c r="AMG753" s="90"/>
      <c r="AMH753" s="90"/>
    </row>
    <row r="754" spans="1:1022" ht="74.099999999999994" customHeight="1" x14ac:dyDescent="0.3">
      <c r="A754" s="536"/>
      <c r="B754" s="530"/>
      <c r="C754" s="367"/>
      <c r="D754" s="530"/>
      <c r="E754" s="530"/>
      <c r="F754" s="427"/>
      <c r="G754" s="530"/>
      <c r="H754" s="537"/>
      <c r="I754" s="538"/>
      <c r="J754" s="210" t="s">
        <v>735</v>
      </c>
      <c r="K754" s="213"/>
      <c r="L754" s="538"/>
      <c r="M754" s="538"/>
      <c r="N754" s="540"/>
      <c r="O754" s="369"/>
      <c r="P754" s="391"/>
      <c r="Q754" s="385"/>
      <c r="R754" s="393"/>
      <c r="S754" s="394"/>
      <c r="T754" s="385"/>
      <c r="U754" s="404"/>
      <c r="V754" s="210" t="s">
        <v>112</v>
      </c>
      <c r="W754" s="116"/>
      <c r="X754" s="117"/>
      <c r="Y754" s="117"/>
      <c r="Z754" s="116"/>
      <c r="AA754" s="120" t="str">
        <f t="shared" si="1031"/>
        <v/>
      </c>
      <c r="AB754" s="121"/>
      <c r="AC754" s="121"/>
      <c r="AD754" s="122" t="str">
        <f t="shared" si="1026"/>
        <v/>
      </c>
      <c r="AE754" s="121"/>
      <c r="AF754" s="121"/>
      <c r="AG754" s="121"/>
      <c r="AH754" s="123" t="str">
        <f>IFERROR(IF(AND(AA753="Probabilidad",AA754="Probabilidad"),(AI753-(+AI753*AD754)),IF(AND(AA754="Probabilidad",AA753="Impacto"),(AI753-(+AI753*AD754)),IF(AA754="Impacto",AI753,""))),"")</f>
        <v/>
      </c>
      <c r="AI754" s="122" t="str">
        <f t="shared" si="1027"/>
        <v/>
      </c>
      <c r="AJ754" s="387"/>
      <c r="AK754" s="542"/>
      <c r="AL754" s="214" t="str">
        <f t="shared" si="989"/>
        <v/>
      </c>
      <c r="AM754" s="543"/>
      <c r="AN754" s="544"/>
      <c r="AO754" s="541"/>
      <c r="AP754" s="367"/>
      <c r="AQ754" s="215" t="s">
        <v>118</v>
      </c>
      <c r="AR754" s="119"/>
      <c r="AS754" s="135"/>
      <c r="AT754" s="126"/>
      <c r="AU754" s="127"/>
      <c r="AV754" s="371"/>
      <c r="AW754" s="216" t="s">
        <v>112</v>
      </c>
      <c r="AX754" s="128"/>
      <c r="AY754" s="129"/>
      <c r="AZ754" s="130"/>
      <c r="BA754" s="217" t="s">
        <v>118</v>
      </c>
      <c r="BB754" s="128"/>
      <c r="BC754" s="128"/>
      <c r="BD754" s="128"/>
      <c r="BE754" s="373"/>
      <c r="BF754" s="374"/>
      <c r="BG754" s="374"/>
      <c r="BH754" s="131"/>
    </row>
    <row r="755" spans="1:1022" ht="45" customHeight="1" x14ac:dyDescent="0.3">
      <c r="A755" s="536"/>
      <c r="B755" s="530"/>
      <c r="C755" s="367"/>
      <c r="D755" s="530"/>
      <c r="E755" s="530"/>
      <c r="F755" s="427"/>
      <c r="G755" s="530"/>
      <c r="H755" s="537"/>
      <c r="I755" s="538"/>
      <c r="J755" s="210" t="s">
        <v>741</v>
      </c>
      <c r="K755" s="213"/>
      <c r="L755" s="538"/>
      <c r="M755" s="538"/>
      <c r="N755" s="540"/>
      <c r="O755" s="369"/>
      <c r="P755" s="391"/>
      <c r="Q755" s="385"/>
      <c r="R755" s="393"/>
      <c r="S755" s="394"/>
      <c r="T755" s="385"/>
      <c r="U755" s="404"/>
      <c r="V755" s="210" t="s">
        <v>124</v>
      </c>
      <c r="W755" s="116"/>
      <c r="X755" s="117"/>
      <c r="Y755" s="117"/>
      <c r="Z755" s="116"/>
      <c r="AA755" s="120" t="str">
        <f t="shared" si="1031"/>
        <v/>
      </c>
      <c r="AB755" s="121"/>
      <c r="AC755" s="121"/>
      <c r="AD755" s="122" t="str">
        <f t="shared" si="1026"/>
        <v/>
      </c>
      <c r="AE755" s="121"/>
      <c r="AF755" s="121"/>
      <c r="AG755" s="121"/>
      <c r="AH755" s="123" t="str">
        <f t="shared" ref="AH755:AH759" si="1037">IFERROR(IF(AND(AA754="Probabilidad",AA755="Probabilidad"),(AI754-(+AI754*AD755)),IF(AND(AA755="Probabilidad",AA754="Impacto"),(AI754-(+AI754*AD755)),IF(AA755="Impacto",AI754,""))),"")</f>
        <v/>
      </c>
      <c r="AI755" s="122" t="str">
        <f t="shared" si="1027"/>
        <v/>
      </c>
      <c r="AJ755" s="387"/>
      <c r="AK755" s="542"/>
      <c r="AL755" s="214" t="str">
        <f t="shared" si="989"/>
        <v/>
      </c>
      <c r="AM755" s="543"/>
      <c r="AN755" s="544"/>
      <c r="AO755" s="541"/>
      <c r="AP755" s="367"/>
      <c r="AQ755" s="215" t="s">
        <v>128</v>
      </c>
      <c r="AR755" s="119"/>
      <c r="AS755" s="135"/>
      <c r="AT755" s="126"/>
      <c r="AU755" s="127"/>
      <c r="AV755" s="371"/>
      <c r="AW755" s="216" t="s">
        <v>124</v>
      </c>
      <c r="AX755" s="128"/>
      <c r="AY755" s="129"/>
      <c r="AZ755" s="130"/>
      <c r="BA755" s="217" t="s">
        <v>128</v>
      </c>
      <c r="BB755" s="128"/>
      <c r="BC755" s="128"/>
      <c r="BD755" s="128"/>
      <c r="BE755" s="373"/>
      <c r="BF755" s="374"/>
      <c r="BG755" s="374"/>
      <c r="BH755" s="131"/>
    </row>
    <row r="756" spans="1:1022" ht="30" customHeight="1" x14ac:dyDescent="0.3">
      <c r="A756" s="536"/>
      <c r="B756" s="530"/>
      <c r="C756" s="367"/>
      <c r="D756" s="530"/>
      <c r="E756" s="530"/>
      <c r="F756" s="427"/>
      <c r="G756" s="530"/>
      <c r="H756" s="537"/>
      <c r="I756" s="538"/>
      <c r="J756" s="210" t="s">
        <v>749</v>
      </c>
      <c r="K756" s="213"/>
      <c r="L756" s="538"/>
      <c r="M756" s="538"/>
      <c r="N756" s="540"/>
      <c r="O756" s="369"/>
      <c r="P756" s="391"/>
      <c r="Q756" s="385"/>
      <c r="R756" s="393"/>
      <c r="S756" s="394"/>
      <c r="T756" s="385"/>
      <c r="U756" s="404"/>
      <c r="V756" s="210" t="s">
        <v>131</v>
      </c>
      <c r="W756" s="116"/>
      <c r="X756" s="117"/>
      <c r="Y756" s="117"/>
      <c r="Z756" s="116"/>
      <c r="AA756" s="120" t="str">
        <f t="shared" si="1031"/>
        <v/>
      </c>
      <c r="AB756" s="121"/>
      <c r="AC756" s="121"/>
      <c r="AD756" s="122" t="str">
        <f t="shared" si="1026"/>
        <v/>
      </c>
      <c r="AE756" s="121"/>
      <c r="AF756" s="121"/>
      <c r="AG756" s="121"/>
      <c r="AH756" s="123" t="str">
        <f t="shared" si="1037"/>
        <v/>
      </c>
      <c r="AI756" s="122" t="str">
        <f t="shared" si="1027"/>
        <v/>
      </c>
      <c r="AJ756" s="387"/>
      <c r="AK756" s="542"/>
      <c r="AL756" s="214" t="str">
        <f t="shared" si="989"/>
        <v/>
      </c>
      <c r="AM756" s="543"/>
      <c r="AN756" s="544"/>
      <c r="AO756" s="541"/>
      <c r="AP756" s="367"/>
      <c r="AQ756" s="215" t="s">
        <v>136</v>
      </c>
      <c r="AR756" s="119"/>
      <c r="AS756" s="135"/>
      <c r="AT756" s="126"/>
      <c r="AU756" s="127"/>
      <c r="AV756" s="371"/>
      <c r="AW756" s="216" t="s">
        <v>131</v>
      </c>
      <c r="AX756" s="128"/>
      <c r="AY756" s="129"/>
      <c r="AZ756" s="130"/>
      <c r="BA756" s="217" t="s">
        <v>136</v>
      </c>
      <c r="BB756" s="128"/>
      <c r="BC756" s="128"/>
      <c r="BD756" s="128"/>
      <c r="BE756" s="373"/>
      <c r="BF756" s="374"/>
      <c r="BG756" s="374"/>
      <c r="BH756" s="131"/>
    </row>
    <row r="757" spans="1:1022" ht="18.95" customHeight="1" x14ac:dyDescent="0.3">
      <c r="A757" s="536"/>
      <c r="B757" s="530"/>
      <c r="C757" s="367"/>
      <c r="D757" s="530"/>
      <c r="E757" s="530"/>
      <c r="F757" s="427"/>
      <c r="G757" s="530"/>
      <c r="H757" s="537"/>
      <c r="I757" s="538"/>
      <c r="J757" s="210" t="s">
        <v>756</v>
      </c>
      <c r="K757" s="213"/>
      <c r="L757" s="538"/>
      <c r="M757" s="538"/>
      <c r="N757" s="540"/>
      <c r="O757" s="369"/>
      <c r="P757" s="391"/>
      <c r="Q757" s="385"/>
      <c r="R757" s="393"/>
      <c r="S757" s="394"/>
      <c r="T757" s="385"/>
      <c r="U757" s="404"/>
      <c r="V757" s="210" t="s">
        <v>139</v>
      </c>
      <c r="W757" s="116"/>
      <c r="X757" s="117"/>
      <c r="Y757" s="117"/>
      <c r="Z757" s="116"/>
      <c r="AA757" s="120" t="str">
        <f t="shared" si="1031"/>
        <v/>
      </c>
      <c r="AB757" s="121"/>
      <c r="AC757" s="121"/>
      <c r="AD757" s="122" t="str">
        <f t="shared" si="1026"/>
        <v/>
      </c>
      <c r="AE757" s="121"/>
      <c r="AF757" s="121"/>
      <c r="AG757" s="121"/>
      <c r="AH757" s="123" t="str">
        <f t="shared" si="1037"/>
        <v/>
      </c>
      <c r="AI757" s="122" t="str">
        <f t="shared" si="1027"/>
        <v/>
      </c>
      <c r="AJ757" s="387"/>
      <c r="AK757" s="542"/>
      <c r="AL757" s="214" t="str">
        <f t="shared" si="989"/>
        <v/>
      </c>
      <c r="AM757" s="543"/>
      <c r="AN757" s="544"/>
      <c r="AO757" s="541"/>
      <c r="AP757" s="367"/>
      <c r="AQ757" s="215" t="s">
        <v>145</v>
      </c>
      <c r="AR757" s="119"/>
      <c r="AS757" s="135"/>
      <c r="AT757" s="126"/>
      <c r="AU757" s="127"/>
      <c r="AV757" s="371"/>
      <c r="AW757" s="216" t="s">
        <v>139</v>
      </c>
      <c r="AX757" s="128"/>
      <c r="AY757" s="129"/>
      <c r="AZ757" s="130"/>
      <c r="BA757" s="217" t="s">
        <v>145</v>
      </c>
      <c r="BB757" s="128"/>
      <c r="BC757" s="128"/>
      <c r="BD757" s="128"/>
      <c r="BE757" s="373"/>
      <c r="BF757" s="374"/>
      <c r="BG757" s="374"/>
      <c r="BH757" s="131"/>
    </row>
    <row r="758" spans="1:1022" ht="18.95" customHeight="1" x14ac:dyDescent="0.3">
      <c r="A758" s="536"/>
      <c r="B758" s="530"/>
      <c r="C758" s="367"/>
      <c r="D758" s="530"/>
      <c r="E758" s="530"/>
      <c r="F758" s="427"/>
      <c r="G758" s="530"/>
      <c r="H758" s="537"/>
      <c r="I758" s="538"/>
      <c r="J758" s="210" t="s">
        <v>757</v>
      </c>
      <c r="K758" s="213"/>
      <c r="L758" s="538"/>
      <c r="M758" s="538"/>
      <c r="N758" s="540"/>
      <c r="O758" s="369"/>
      <c r="P758" s="391"/>
      <c r="Q758" s="385"/>
      <c r="R758" s="393"/>
      <c r="S758" s="394"/>
      <c r="T758" s="385"/>
      <c r="U758" s="404"/>
      <c r="V758" s="210" t="s">
        <v>150</v>
      </c>
      <c r="W758" s="116"/>
      <c r="X758" s="117"/>
      <c r="Y758" s="117"/>
      <c r="Z758" s="116"/>
      <c r="AA758" s="120" t="str">
        <f t="shared" si="1031"/>
        <v/>
      </c>
      <c r="AB758" s="121"/>
      <c r="AC758" s="121"/>
      <c r="AD758" s="122" t="str">
        <f t="shared" si="1026"/>
        <v/>
      </c>
      <c r="AE758" s="121"/>
      <c r="AF758" s="121"/>
      <c r="AG758" s="121"/>
      <c r="AH758" s="123" t="str">
        <f t="shared" si="1037"/>
        <v/>
      </c>
      <c r="AI758" s="122" t="str">
        <f t="shared" si="1027"/>
        <v/>
      </c>
      <c r="AJ758" s="387"/>
      <c r="AK758" s="542"/>
      <c r="AL758" s="214" t="str">
        <f t="shared" si="989"/>
        <v/>
      </c>
      <c r="AM758" s="543"/>
      <c r="AN758" s="544"/>
      <c r="AO758" s="541"/>
      <c r="AP758" s="367"/>
      <c r="AQ758" s="215" t="s">
        <v>155</v>
      </c>
      <c r="AR758" s="119"/>
      <c r="AS758" s="135"/>
      <c r="AT758" s="126"/>
      <c r="AU758" s="127"/>
      <c r="AV758" s="371"/>
      <c r="AW758" s="216" t="s">
        <v>150</v>
      </c>
      <c r="AX758" s="128"/>
      <c r="AY758" s="129"/>
      <c r="AZ758" s="130"/>
      <c r="BA758" s="217" t="s">
        <v>155</v>
      </c>
      <c r="BB758" s="128"/>
      <c r="BC758" s="128"/>
      <c r="BD758" s="128"/>
      <c r="BE758" s="373"/>
      <c r="BF758" s="374"/>
      <c r="BG758" s="374"/>
      <c r="BH758" s="131"/>
    </row>
    <row r="759" spans="1:1022" ht="23.1" customHeight="1" x14ac:dyDescent="0.3">
      <c r="A759" s="536"/>
      <c r="B759" s="530"/>
      <c r="C759" s="367"/>
      <c r="D759" s="530"/>
      <c r="E759" s="530"/>
      <c r="F759" s="427"/>
      <c r="G759" s="530"/>
      <c r="H759" s="537"/>
      <c r="I759" s="538"/>
      <c r="J759" s="210" t="s">
        <v>758</v>
      </c>
      <c r="K759" s="213"/>
      <c r="L759" s="538"/>
      <c r="M759" s="538"/>
      <c r="N759" s="540"/>
      <c r="O759" s="369"/>
      <c r="P759" s="392"/>
      <c r="Q759" s="385"/>
      <c r="R759" s="393"/>
      <c r="S759" s="394"/>
      <c r="T759" s="385"/>
      <c r="U759" s="405"/>
      <c r="V759" s="210" t="s">
        <v>161</v>
      </c>
      <c r="W759" s="116"/>
      <c r="X759" s="117"/>
      <c r="Y759" s="117"/>
      <c r="Z759" s="116"/>
      <c r="AA759" s="120" t="str">
        <f t="shared" si="1031"/>
        <v/>
      </c>
      <c r="AB759" s="121"/>
      <c r="AC759" s="121"/>
      <c r="AD759" s="122" t="str">
        <f t="shared" si="1026"/>
        <v/>
      </c>
      <c r="AE759" s="121"/>
      <c r="AF759" s="121"/>
      <c r="AG759" s="121"/>
      <c r="AH759" s="123" t="str">
        <f t="shared" si="1037"/>
        <v/>
      </c>
      <c r="AI759" s="122" t="str">
        <f t="shared" si="1027"/>
        <v/>
      </c>
      <c r="AJ759" s="387"/>
      <c r="AK759" s="542"/>
      <c r="AL759" s="214" t="str">
        <f t="shared" si="989"/>
        <v/>
      </c>
      <c r="AM759" s="543"/>
      <c r="AN759" s="544"/>
      <c r="AO759" s="541"/>
      <c r="AP759" s="367"/>
      <c r="AQ759" s="215" t="s">
        <v>162</v>
      </c>
      <c r="AR759" s="119"/>
      <c r="AS759" s="135"/>
      <c r="AT759" s="126"/>
      <c r="AU759" s="127"/>
      <c r="AV759" s="372"/>
      <c r="AW759" s="216" t="s">
        <v>161</v>
      </c>
      <c r="AX759" s="128"/>
      <c r="AY759" s="129"/>
      <c r="AZ759" s="130"/>
      <c r="BA759" s="217" t="s">
        <v>162</v>
      </c>
      <c r="BB759" s="128"/>
      <c r="BC759" s="128"/>
      <c r="BD759" s="128"/>
      <c r="BE759" s="373"/>
      <c r="BF759" s="374"/>
      <c r="BG759" s="374"/>
      <c r="BH759" s="131"/>
    </row>
    <row r="760" spans="1:1022" s="144" customFormat="1" ht="69.95" customHeight="1" x14ac:dyDescent="0.25">
      <c r="A760" s="536"/>
      <c r="B760" s="530"/>
      <c r="C760" s="367"/>
      <c r="D760" s="530"/>
      <c r="E760" s="530"/>
      <c r="F760" s="427"/>
      <c r="G760" s="530"/>
      <c r="H760" s="537" t="str">
        <f>IF(B760="Seguridad_Información","Posibilidad de "&amp;C760&amp;"con "&amp;M760&amp;" "&amp;"por"&amp;" "&amp;I760&amp;" "&amp;"debido a"&amp;" "&amp;L760,"Posibilidad de"&amp;" "&amp;M760&amp;" "&amp;"por"&amp;" "&amp;I760&amp;" debido a"&amp;" "&amp;L760)</f>
        <v xml:space="preserve">Posibilidad de  por  debido a </v>
      </c>
      <c r="I760" s="538"/>
      <c r="J760" s="210" t="s">
        <v>717</v>
      </c>
      <c r="K760" s="213"/>
      <c r="L760" s="538"/>
      <c r="M760" s="538"/>
      <c r="N760" s="540"/>
      <c r="O760" s="369"/>
      <c r="P760" s="390" t="str">
        <f>IF(OR($O760=[3]Tabla_Probabilidad!$D$30,$O760=[3]Tabla_Probabilidad!$D$32,$O760=[3]Tabla_Probabilidad!$J$32),"Muy Baja",IF(OR($O760=[3]Tabla_Probabilidad!$E$30,$O760=[3]Tabla_Probabilidad!$E$32,$O760=[3]Tabla_Probabilidad!$K$32),"Baja",IF(OR($O760=[3]Tabla_Probabilidad!$F$30,$O760=[3]Tabla_Probabilidad!$F$32,$O760=[3]Tabla_Probabilidad!$L$32),"Media",IF(OR($O760=[3]Tabla_Probabilidad!$G$30,$O760=[3]Tabla_Probabilidad!$G$32,$O760=[3]Tabla_Probabilidad!$M$32),"Alta",IF(OR($O760=[3]Tabla_Probabilidad!$H$30,$O760=[3]Tabla_Probabilidad!$H$32,$O760=[3]Tabla_Probabilidad!$N$32),"Muy Alta","")))))</f>
        <v/>
      </c>
      <c r="Q760" s="385" t="str">
        <f t="shared" ref="Q760" si="1038">IF(P760="","",IF(P760="Muy Baja",0.2,IF(P760="Baja",0.4,IF(P760="Media",0.6,IF(P760="Alta",0.8,IF(P760="Muy Alta",1,))))))</f>
        <v/>
      </c>
      <c r="R760" s="393"/>
      <c r="S760" s="394" t="str">
        <f>IF(OR($R760=[3]Tabla_Impacto!$D$24,$R760=[3]Tabla_Impacto!$D$27,$R760=[3]Tabla_Impacto!$J$24,$R760=[3]Tabla_Impacto!$P$26,$R760=[3]Tabla_Impacto!$V$26,$R760=[3]Tabla_Impacto!$AB$26),"Leve",IF(OR($R760=[3]Tabla_Impacto!$E$24,$R760=[3]Tabla_Impacto!$E$27,$R760=[3]Tabla_Impacto!$K$24,$R760=[3]Tabla_Impacto!$Q$26,$R760=[3]Tabla_Impacto!$W$26,$R760=[3]Tabla_Impacto!$AC$26),"Menor",IF(OR($R760=[3]Tabla_Impacto!$F$24,$R760=[3]Tabla_Impacto!$F$27,$R760=[3]Tabla_Impacto!$L$24,$R760=[3]Tabla_Impacto!$R$26,$R760=[3]Tabla_Impacto!$X$26,$R760=[3]Tabla_Impacto!$AD$26),"Moderado",IF(OR($R760=[3]Tabla_Impacto!$G$24,$R760=[3]Tabla_Impacto!$G$27,$R760=[3]Tabla_Impacto!$M$24,$R760=[3]Tabla_Impacto!$S$26,$R760=[3]Tabla_Impacto!$Y$26,$R760=[3]Tabla_Impacto!$AE$26),"Mayor",IF(OR($R760=[3]Tabla_Impacto!$H$24,$R760=[3]Tabla_Impacto!$H$27,$R760=[3]Tabla_Impacto!$N$24,$R760=[3]Tabla_Impacto!$T$26,$R760=[3]Tabla_Impacto!$Z$26,$R760=[3]Tabla_Impacto!$AF$26),"Catastrófico","")))))</f>
        <v/>
      </c>
      <c r="T760" s="385" t="str">
        <f t="shared" ref="T760" si="1039">IF(S760="","",IF(S760="Leve",0.2,IF(S760="Menor",0.4,IF(S760="Moderado",0.6,IF(S760="Mayor",0.8,IF(S760="Catastrófico",1,))))))</f>
        <v/>
      </c>
      <c r="U760" s="386" t="str">
        <f t="shared" ref="U760" si="1040">IF(OR(AND(P760="Muy Baja",S760="Leve"),AND(P760="Muy Baja",S760="Menor"),AND(P760="Baja",S760="Leve")),"Bajo",IF(OR(AND(P760="Muy baja",S760="Moderado"),AND(P760="Baja",S760="Menor"),AND(P760="Baja",S760="Moderado"),AND(P760="Media",S760="Leve"),AND(P760="Media",S760="Menor"),AND(P760="Media",S760="Moderado"),AND(P760="Alta",S760="Leve"),AND(P760="Alta",S760="Menor")),"Moderado",IF(OR(AND(P760="Muy Baja",S760="Mayor"),AND(P760="Baja",S760="Mayor"),AND(P760="Media",S760="Mayor"),AND(P760="Alta",S760="Moderado"),AND(P760="Alta",S760="Mayor"),AND(P760="Muy Alta",S760="Leve"),AND(P760="Muy Alta",S760="Menor"),AND(P760="Muy Alta",S760="Moderado"),AND(P760="Muy Alta",S760="Mayor")),"Alto",IF(OR(AND(P760="Muy Baja",S760="Catastrófico"),AND(P760="Baja",S760="Catastrófico"),AND(P760="Media",S760="Catastrófico"),AND(P760="Alta",S760="Catastrófico"),AND(P760="Muy Alta",S760="Catastrófico")),"Extremo",""))))</f>
        <v/>
      </c>
      <c r="V760" s="210" t="s">
        <v>91</v>
      </c>
      <c r="W760" s="116"/>
      <c r="X760" s="117"/>
      <c r="Y760" s="117"/>
      <c r="Z760" s="116"/>
      <c r="AA760" s="120" t="str">
        <f t="shared" si="1031"/>
        <v/>
      </c>
      <c r="AB760" s="121"/>
      <c r="AC760" s="121"/>
      <c r="AD760" s="122" t="str">
        <f t="shared" si="1026"/>
        <v/>
      </c>
      <c r="AE760" s="121"/>
      <c r="AF760" s="121"/>
      <c r="AG760" s="121"/>
      <c r="AH760" s="123" t="str">
        <f>IFERROR(IF(AA760="Probabilidad",(Q760-(+Q760*AD760)),IF(AA760="Impacto",Q760,"")),"")</f>
        <v/>
      </c>
      <c r="AI760" s="122" t="str">
        <f t="shared" si="1027"/>
        <v/>
      </c>
      <c r="AJ760" s="387" t="str">
        <f t="shared" ref="AJ760" si="1041">IFERROR(IF(AK760="","",IF(AK760&lt;=0.2,"Muy Baja",IF(AK760&lt;=0.4,"Baja",IF(AK760&lt;=0.6,"Media",IF(AK760&lt;=0.8,"Alta","Muy Alta"))))),"")</f>
        <v/>
      </c>
      <c r="AK760" s="542" t="str">
        <f t="shared" ref="AK760" si="1042">IFERROR(LOOKUP(MAX(AI760:AI766)+1,(AI760:AI766)),"")</f>
        <v/>
      </c>
      <c r="AL760" s="214" t="str">
        <f>IFERROR(IF(AA760="Impacto",(T760-(+T760*AD760)),IF(AA760="Probabilidad",T760,"")),"")</f>
        <v/>
      </c>
      <c r="AM760" s="543" t="str">
        <f t="shared" ref="AM760" si="1043">IFERROR(IF(AN760="","",IF(AN760&lt;=0.2,"Leve",IF(AN760&lt;=0.4,"Menor",IF(AN760&lt;=0.6,"Moderado",IF(AN760&lt;=0.8,"Mayor","Catastrófico"))))),"")</f>
        <v/>
      </c>
      <c r="AN760" s="544" t="str">
        <f t="shared" ref="AN760" si="1044">IFERROR(LOOKUP(MAX(AL760:AL766)+1,(AL760:AL766)),"")</f>
        <v/>
      </c>
      <c r="AO760" s="541" t="str">
        <f t="shared" ref="AO760" si="1045">IFERROR(IF(OR(AND(AJ760="Muy Baja",AM760="Leve"),AND(AJ760="Muy Baja",AM760="Menor"),AND(AJ760="Baja",AM760="Leve")),"Bajo",IF(OR(AND(AJ760="Muy baja",AM760="Moderado"),AND(AJ760="Baja",AM760="Menor"),AND(AJ760="Baja",AM760="Moderado"),AND(AJ760="Media",AM760="Leve"),AND(AJ760="Media",AM760="Menor"),AND(AJ760="Media",AM760="Moderado"),AND(AJ760="Alta",AM760="Leve"),AND(AJ760="Alta",AM760="Menor")),"Moderado",IF(OR(AND(AJ760="Muy Baja",AM760="Mayor"),AND(AJ760="Baja",AM760="Mayor"),AND(AJ760="Media",AM760="Mayor"),AND(AJ760="Alta",AM760="Moderado"),AND(AJ760="Alta",AM760="Mayor"),AND(AJ760="Muy Alta",AM760="Leve"),AND(AJ760="Muy Alta",AM760="Menor"),AND(AJ760="Muy Alta",AM760="Moderado"),AND(AJ760="Muy Alta",AM760="Mayor")),"Alto",IF(OR(AND(AJ760="Muy Baja",AM760="Catastrófico"),AND(AJ760="Baja",AM760="Catastrófico"),AND(AJ760="Media",AM760="Catastrófico"),AND(AJ760="Alta",AM760="Catastrófico"),AND(AJ760="Muy Alta",AM760="Catastrófico")),"Extremo","")))),"")</f>
        <v/>
      </c>
      <c r="AP760" s="367"/>
      <c r="AQ760" s="215" t="s">
        <v>105</v>
      </c>
      <c r="AR760" s="119"/>
      <c r="AS760" s="135"/>
      <c r="AT760" s="126"/>
      <c r="AU760" s="127"/>
      <c r="AV760" s="370"/>
      <c r="AW760" s="216" t="s">
        <v>91</v>
      </c>
      <c r="AX760" s="128"/>
      <c r="AY760" s="129"/>
      <c r="AZ760" s="130"/>
      <c r="BA760" s="217" t="s">
        <v>105</v>
      </c>
      <c r="BB760" s="128"/>
      <c r="BC760" s="128"/>
      <c r="BD760" s="128"/>
      <c r="BE760" s="373"/>
      <c r="BF760" s="374"/>
      <c r="BG760" s="374"/>
      <c r="BH760" s="131"/>
      <c r="BI760" s="90"/>
      <c r="BJ760" s="90"/>
      <c r="BK760" s="90"/>
      <c r="BL760" s="90"/>
      <c r="BM760" s="90"/>
      <c r="BN760" s="90"/>
      <c r="BO760" s="90"/>
      <c r="BP760" s="90"/>
      <c r="BQ760" s="90"/>
      <c r="BR760" s="90"/>
      <c r="BS760" s="90"/>
      <c r="BT760" s="90"/>
      <c r="BU760" s="90"/>
      <c r="BV760" s="90"/>
      <c r="BW760" s="90"/>
      <c r="BX760" s="90"/>
      <c r="BY760" s="90"/>
      <c r="BZ760" s="90"/>
      <c r="CA760" s="90"/>
      <c r="CB760" s="90"/>
      <c r="CC760" s="90"/>
      <c r="CD760" s="90"/>
      <c r="CE760" s="90"/>
      <c r="CF760" s="90"/>
      <c r="CG760" s="90"/>
      <c r="CH760" s="90"/>
      <c r="CI760" s="90"/>
      <c r="CJ760" s="90"/>
      <c r="CK760" s="90"/>
      <c r="CL760" s="90"/>
      <c r="CM760" s="90"/>
      <c r="CN760" s="90"/>
      <c r="CO760" s="90"/>
      <c r="CP760" s="90"/>
      <c r="CQ760" s="90"/>
      <c r="CR760" s="90"/>
      <c r="CS760" s="90"/>
      <c r="CT760" s="90"/>
      <c r="CU760" s="90"/>
      <c r="CV760" s="90"/>
      <c r="CW760" s="90"/>
      <c r="CX760" s="90"/>
      <c r="CY760" s="90"/>
      <c r="CZ760" s="90"/>
      <c r="DA760" s="90"/>
      <c r="DB760" s="90"/>
      <c r="DC760" s="90"/>
      <c r="DD760" s="90"/>
      <c r="DE760" s="90"/>
      <c r="DF760" s="90"/>
      <c r="DG760" s="90"/>
      <c r="DH760" s="90"/>
      <c r="DI760" s="90"/>
      <c r="DJ760" s="90"/>
      <c r="DK760" s="90"/>
      <c r="DL760" s="90"/>
      <c r="DM760" s="90"/>
      <c r="DN760" s="90"/>
      <c r="DO760" s="90"/>
      <c r="DP760" s="90"/>
      <c r="DQ760" s="90"/>
      <c r="DR760" s="90"/>
      <c r="DS760" s="90"/>
      <c r="DT760" s="90"/>
      <c r="DU760" s="90"/>
      <c r="DV760" s="90"/>
      <c r="DW760" s="90"/>
      <c r="DX760" s="90"/>
      <c r="DY760" s="90"/>
      <c r="DZ760" s="90"/>
      <c r="EA760" s="90"/>
      <c r="EB760" s="90"/>
      <c r="EC760" s="90"/>
      <c r="ED760" s="90"/>
      <c r="EE760" s="90"/>
      <c r="EF760" s="90"/>
      <c r="EG760" s="90"/>
      <c r="EH760" s="90"/>
      <c r="EI760" s="90"/>
      <c r="EJ760" s="90"/>
      <c r="EK760" s="90"/>
      <c r="EL760" s="90"/>
      <c r="EM760" s="90"/>
      <c r="EN760" s="90"/>
      <c r="EO760" s="90"/>
      <c r="EP760" s="90"/>
      <c r="EQ760" s="90"/>
      <c r="ER760" s="90"/>
      <c r="ES760" s="90"/>
      <c r="ET760" s="90"/>
      <c r="EU760" s="90"/>
      <c r="EV760" s="90"/>
      <c r="EW760" s="90"/>
      <c r="EX760" s="90"/>
      <c r="EY760" s="90"/>
      <c r="EZ760" s="90"/>
      <c r="FA760" s="90"/>
      <c r="FB760" s="90"/>
      <c r="FC760" s="90"/>
      <c r="FD760" s="90"/>
      <c r="FE760" s="90"/>
      <c r="FF760" s="90"/>
      <c r="FG760" s="90"/>
      <c r="FH760" s="90"/>
      <c r="FI760" s="90"/>
      <c r="FJ760" s="90"/>
      <c r="FK760" s="90"/>
      <c r="FL760" s="90"/>
      <c r="FM760" s="90"/>
      <c r="FN760" s="90"/>
      <c r="FO760" s="90"/>
      <c r="FP760" s="90"/>
      <c r="FQ760" s="90"/>
      <c r="FR760" s="90"/>
      <c r="FS760" s="90"/>
      <c r="FT760" s="90"/>
      <c r="FU760" s="90"/>
      <c r="FV760" s="90"/>
      <c r="FW760" s="90"/>
      <c r="FX760" s="90"/>
      <c r="FY760" s="90"/>
      <c r="FZ760" s="90"/>
      <c r="GA760" s="90"/>
      <c r="GB760" s="90"/>
      <c r="GC760" s="90"/>
      <c r="GD760" s="90"/>
      <c r="GE760" s="90"/>
      <c r="GF760" s="90"/>
      <c r="GG760" s="90"/>
      <c r="GH760" s="90"/>
      <c r="GI760" s="90"/>
      <c r="GJ760" s="90"/>
      <c r="GK760" s="90"/>
      <c r="GL760" s="90"/>
      <c r="GM760" s="90"/>
      <c r="GN760" s="90"/>
      <c r="GO760" s="90"/>
      <c r="GP760" s="90"/>
      <c r="GQ760" s="90"/>
      <c r="GR760" s="90"/>
      <c r="GS760" s="90"/>
      <c r="GT760" s="90"/>
      <c r="GU760" s="90"/>
      <c r="GV760" s="90"/>
      <c r="GW760" s="90"/>
      <c r="GX760" s="90"/>
      <c r="GY760" s="90"/>
      <c r="GZ760" s="90"/>
      <c r="HA760" s="90"/>
      <c r="HB760" s="90"/>
      <c r="HC760" s="90"/>
      <c r="HD760" s="90"/>
      <c r="HE760" s="90"/>
      <c r="HF760" s="90"/>
      <c r="HG760" s="90"/>
      <c r="HH760" s="90"/>
      <c r="HI760" s="90"/>
      <c r="HJ760" s="90"/>
      <c r="HK760" s="90"/>
      <c r="HL760" s="90"/>
      <c r="HM760" s="90"/>
      <c r="HN760" s="90"/>
      <c r="HO760" s="90"/>
      <c r="HP760" s="90"/>
      <c r="HQ760" s="90"/>
      <c r="HR760" s="90"/>
      <c r="HS760" s="90"/>
      <c r="HT760" s="90"/>
      <c r="HU760" s="90"/>
      <c r="HV760" s="90"/>
      <c r="HW760" s="90"/>
      <c r="HX760" s="90"/>
      <c r="HY760" s="90"/>
      <c r="HZ760" s="90"/>
      <c r="IA760" s="90"/>
      <c r="IB760" s="90"/>
      <c r="IC760" s="90"/>
      <c r="ID760" s="90"/>
      <c r="IE760" s="90"/>
      <c r="IF760" s="90"/>
      <c r="IG760" s="90"/>
      <c r="IH760" s="90"/>
      <c r="II760" s="90"/>
      <c r="IJ760" s="90"/>
      <c r="IK760" s="90"/>
      <c r="IL760" s="90"/>
      <c r="IM760" s="90"/>
      <c r="IN760" s="90"/>
      <c r="IO760" s="90"/>
      <c r="IP760" s="90"/>
      <c r="IQ760" s="90"/>
      <c r="IR760" s="90"/>
      <c r="IS760" s="90"/>
      <c r="IT760" s="90"/>
      <c r="IU760" s="90"/>
      <c r="IV760" s="90"/>
      <c r="IW760" s="90"/>
      <c r="IX760" s="90"/>
      <c r="IY760" s="90"/>
      <c r="IZ760" s="90"/>
      <c r="JA760" s="90"/>
      <c r="JB760" s="90"/>
      <c r="JC760" s="90"/>
      <c r="JD760" s="90"/>
      <c r="JE760" s="90"/>
      <c r="JF760" s="90"/>
      <c r="JG760" s="90"/>
      <c r="JH760" s="90"/>
      <c r="JI760" s="90"/>
      <c r="JJ760" s="90"/>
      <c r="JK760" s="90"/>
      <c r="JL760" s="90"/>
      <c r="JM760" s="90"/>
      <c r="JN760" s="90"/>
      <c r="JO760" s="90"/>
      <c r="JP760" s="90"/>
      <c r="JQ760" s="90"/>
      <c r="JR760" s="90"/>
      <c r="JS760" s="90"/>
      <c r="JT760" s="90"/>
      <c r="JU760" s="90"/>
      <c r="JV760" s="90"/>
      <c r="JW760" s="90"/>
      <c r="JX760" s="90"/>
      <c r="JY760" s="90"/>
      <c r="JZ760" s="90"/>
      <c r="KA760" s="90"/>
      <c r="KB760" s="90"/>
      <c r="KC760" s="90"/>
      <c r="KD760" s="90"/>
      <c r="KE760" s="90"/>
      <c r="KF760" s="90"/>
      <c r="KG760" s="90"/>
      <c r="KH760" s="90"/>
      <c r="KI760" s="90"/>
      <c r="KJ760" s="90"/>
      <c r="KK760" s="90"/>
      <c r="KL760" s="90"/>
      <c r="KM760" s="90"/>
      <c r="KN760" s="90"/>
      <c r="KO760" s="90"/>
      <c r="KP760" s="90"/>
      <c r="KQ760" s="90"/>
      <c r="KR760" s="90"/>
      <c r="KS760" s="90"/>
      <c r="KT760" s="90"/>
      <c r="KU760" s="90"/>
      <c r="KV760" s="90"/>
      <c r="KW760" s="90"/>
      <c r="KX760" s="90"/>
      <c r="KY760" s="90"/>
      <c r="KZ760" s="90"/>
      <c r="LA760" s="90"/>
      <c r="LB760" s="90"/>
      <c r="LC760" s="90"/>
      <c r="LD760" s="90"/>
      <c r="LE760" s="90"/>
      <c r="LF760" s="90"/>
      <c r="LG760" s="90"/>
      <c r="LH760" s="90"/>
      <c r="LI760" s="90"/>
      <c r="LJ760" s="90"/>
      <c r="LK760" s="90"/>
      <c r="LL760" s="90"/>
      <c r="LM760" s="90"/>
      <c r="LN760" s="90"/>
      <c r="LO760" s="90"/>
      <c r="LP760" s="90"/>
      <c r="LQ760" s="90"/>
      <c r="LR760" s="90"/>
      <c r="LS760" s="90"/>
      <c r="LT760" s="90"/>
      <c r="LU760" s="90"/>
      <c r="LV760" s="90"/>
      <c r="LW760" s="90"/>
      <c r="LX760" s="90"/>
      <c r="LY760" s="90"/>
      <c r="LZ760" s="90"/>
      <c r="MA760" s="90"/>
      <c r="MB760" s="90"/>
      <c r="MC760" s="90"/>
      <c r="MD760" s="90"/>
      <c r="ME760" s="90"/>
      <c r="MF760" s="90"/>
      <c r="MG760" s="90"/>
      <c r="MH760" s="90"/>
      <c r="MI760" s="90"/>
      <c r="MJ760" s="90"/>
      <c r="MK760" s="90"/>
      <c r="ML760" s="90"/>
      <c r="MM760" s="90"/>
      <c r="MN760" s="90"/>
      <c r="MO760" s="90"/>
      <c r="MP760" s="90"/>
      <c r="MQ760" s="90"/>
      <c r="MR760" s="90"/>
      <c r="MS760" s="90"/>
      <c r="MT760" s="90"/>
      <c r="MU760" s="90"/>
      <c r="MV760" s="90"/>
      <c r="MW760" s="90"/>
      <c r="MX760" s="90"/>
      <c r="MY760" s="90"/>
      <c r="MZ760" s="90"/>
      <c r="NA760" s="90"/>
      <c r="NB760" s="90"/>
      <c r="NC760" s="90"/>
      <c r="ND760" s="90"/>
      <c r="NE760" s="90"/>
      <c r="NF760" s="90"/>
      <c r="NG760" s="90"/>
      <c r="NH760" s="90"/>
      <c r="NI760" s="90"/>
      <c r="NJ760" s="90"/>
      <c r="NK760" s="90"/>
      <c r="NL760" s="90"/>
      <c r="NM760" s="90"/>
      <c r="NN760" s="90"/>
      <c r="NO760" s="90"/>
      <c r="NP760" s="90"/>
      <c r="NQ760" s="90"/>
      <c r="NR760" s="90"/>
      <c r="NS760" s="90"/>
      <c r="NT760" s="90"/>
      <c r="NU760" s="90"/>
      <c r="NV760" s="90"/>
      <c r="NW760" s="90"/>
      <c r="NX760" s="90"/>
      <c r="NY760" s="90"/>
      <c r="NZ760" s="90"/>
      <c r="OA760" s="90"/>
      <c r="OB760" s="90"/>
      <c r="OC760" s="90"/>
      <c r="OD760" s="90"/>
      <c r="OE760" s="90"/>
      <c r="OF760" s="90"/>
      <c r="OG760" s="90"/>
      <c r="OH760" s="90"/>
      <c r="OI760" s="90"/>
      <c r="OJ760" s="90"/>
      <c r="OK760" s="90"/>
      <c r="OL760" s="90"/>
      <c r="OM760" s="90"/>
      <c r="ON760" s="90"/>
      <c r="OO760" s="90"/>
      <c r="OP760" s="90"/>
      <c r="OQ760" s="90"/>
      <c r="OR760" s="90"/>
      <c r="OS760" s="90"/>
      <c r="OT760" s="90"/>
      <c r="OU760" s="90"/>
      <c r="OV760" s="90"/>
      <c r="OW760" s="90"/>
      <c r="OX760" s="90"/>
      <c r="OY760" s="90"/>
      <c r="OZ760" s="90"/>
      <c r="PA760" s="90"/>
      <c r="PB760" s="90"/>
      <c r="PC760" s="90"/>
      <c r="PD760" s="90"/>
      <c r="PE760" s="90"/>
      <c r="PF760" s="90"/>
      <c r="PG760" s="90"/>
      <c r="PH760" s="90"/>
      <c r="PI760" s="90"/>
      <c r="PJ760" s="90"/>
      <c r="PK760" s="90"/>
      <c r="PL760" s="90"/>
      <c r="PM760" s="90"/>
      <c r="PN760" s="90"/>
      <c r="PO760" s="90"/>
      <c r="PP760" s="90"/>
      <c r="PQ760" s="90"/>
      <c r="PR760" s="90"/>
      <c r="PS760" s="90"/>
      <c r="PT760" s="90"/>
      <c r="PU760" s="90"/>
      <c r="PV760" s="90"/>
      <c r="PW760" s="90"/>
      <c r="PX760" s="90"/>
      <c r="PY760" s="90"/>
      <c r="PZ760" s="90"/>
      <c r="QA760" s="90"/>
      <c r="QB760" s="90"/>
      <c r="QC760" s="90"/>
      <c r="QD760" s="90"/>
      <c r="QE760" s="90"/>
      <c r="QF760" s="90"/>
      <c r="QG760" s="90"/>
      <c r="QH760" s="90"/>
      <c r="QI760" s="90"/>
      <c r="QJ760" s="90"/>
      <c r="QK760" s="90"/>
      <c r="QL760" s="90"/>
      <c r="QM760" s="90"/>
      <c r="QN760" s="90"/>
      <c r="QO760" s="90"/>
      <c r="QP760" s="90"/>
      <c r="QQ760" s="90"/>
      <c r="QR760" s="90"/>
      <c r="QS760" s="90"/>
      <c r="QT760" s="90"/>
      <c r="QU760" s="90"/>
      <c r="QV760" s="90"/>
      <c r="QW760" s="90"/>
      <c r="QX760" s="90"/>
      <c r="QY760" s="90"/>
      <c r="QZ760" s="90"/>
      <c r="RA760" s="90"/>
      <c r="RB760" s="90"/>
      <c r="RC760" s="90"/>
      <c r="RD760" s="90"/>
      <c r="RE760" s="90"/>
      <c r="RF760" s="90"/>
      <c r="RG760" s="90"/>
      <c r="RH760" s="90"/>
      <c r="RI760" s="90"/>
      <c r="RJ760" s="90"/>
      <c r="RK760" s="90"/>
      <c r="RL760" s="90"/>
      <c r="RM760" s="90"/>
      <c r="RN760" s="90"/>
      <c r="RO760" s="90"/>
      <c r="RP760" s="90"/>
      <c r="RQ760" s="90"/>
      <c r="RR760" s="90"/>
      <c r="RS760" s="90"/>
      <c r="RT760" s="90"/>
      <c r="RU760" s="90"/>
      <c r="RV760" s="90"/>
      <c r="RW760" s="90"/>
      <c r="RX760" s="90"/>
      <c r="RY760" s="90"/>
      <c r="RZ760" s="90"/>
      <c r="SA760" s="90"/>
      <c r="SB760" s="90"/>
      <c r="SC760" s="90"/>
      <c r="SD760" s="90"/>
      <c r="SE760" s="90"/>
      <c r="SF760" s="90"/>
      <c r="SG760" s="90"/>
      <c r="SH760" s="90"/>
      <c r="SI760" s="90"/>
      <c r="SJ760" s="90"/>
      <c r="SK760" s="90"/>
      <c r="SL760" s="90"/>
      <c r="SM760" s="90"/>
      <c r="SN760" s="90"/>
      <c r="SO760" s="90"/>
      <c r="SP760" s="90"/>
      <c r="SQ760" s="90"/>
      <c r="SR760" s="90"/>
      <c r="SS760" s="90"/>
      <c r="ST760" s="90"/>
      <c r="SU760" s="90"/>
      <c r="SV760" s="90"/>
      <c r="SW760" s="90"/>
      <c r="SX760" s="90"/>
      <c r="SY760" s="90"/>
      <c r="SZ760" s="90"/>
      <c r="TA760" s="90"/>
      <c r="TB760" s="90"/>
      <c r="TC760" s="90"/>
      <c r="TD760" s="90"/>
      <c r="TE760" s="90"/>
      <c r="TF760" s="90"/>
      <c r="TG760" s="90"/>
      <c r="TH760" s="90"/>
      <c r="TI760" s="90"/>
      <c r="TJ760" s="90"/>
      <c r="TK760" s="90"/>
      <c r="TL760" s="90"/>
      <c r="TM760" s="90"/>
      <c r="TN760" s="90"/>
      <c r="TO760" s="90"/>
      <c r="TP760" s="90"/>
      <c r="TQ760" s="90"/>
      <c r="TR760" s="90"/>
      <c r="TS760" s="90"/>
      <c r="TT760" s="90"/>
      <c r="TU760" s="90"/>
      <c r="TV760" s="90"/>
      <c r="TW760" s="90"/>
      <c r="TX760" s="90"/>
      <c r="TY760" s="90"/>
      <c r="TZ760" s="90"/>
      <c r="UA760" s="90"/>
      <c r="UB760" s="90"/>
      <c r="UC760" s="90"/>
      <c r="UD760" s="90"/>
      <c r="UE760" s="90"/>
      <c r="UF760" s="90"/>
      <c r="UG760" s="90"/>
      <c r="UH760" s="90"/>
      <c r="UI760" s="90"/>
      <c r="UJ760" s="90"/>
      <c r="UK760" s="90"/>
      <c r="UL760" s="90"/>
      <c r="UM760" s="90"/>
      <c r="UN760" s="90"/>
      <c r="UO760" s="90"/>
      <c r="UP760" s="90"/>
      <c r="UQ760" s="90"/>
      <c r="UR760" s="90"/>
      <c r="US760" s="90"/>
      <c r="UT760" s="90"/>
      <c r="UU760" s="90"/>
      <c r="UV760" s="90"/>
      <c r="UW760" s="90"/>
      <c r="UX760" s="90"/>
      <c r="UY760" s="90"/>
      <c r="UZ760" s="90"/>
      <c r="VA760" s="90"/>
      <c r="VB760" s="90"/>
      <c r="VC760" s="90"/>
      <c r="VD760" s="90"/>
      <c r="VE760" s="90"/>
      <c r="VF760" s="90"/>
      <c r="VG760" s="90"/>
      <c r="VH760" s="90"/>
      <c r="VI760" s="90"/>
      <c r="VJ760" s="90"/>
      <c r="VK760" s="90"/>
      <c r="VL760" s="90"/>
      <c r="VM760" s="90"/>
      <c r="VN760" s="90"/>
      <c r="VO760" s="90"/>
      <c r="VP760" s="90"/>
      <c r="VQ760" s="90"/>
      <c r="VR760" s="90"/>
      <c r="VS760" s="90"/>
      <c r="VT760" s="90"/>
      <c r="VU760" s="90"/>
      <c r="VV760" s="90"/>
      <c r="VW760" s="90"/>
      <c r="VX760" s="90"/>
      <c r="VY760" s="90"/>
      <c r="VZ760" s="90"/>
      <c r="WA760" s="90"/>
      <c r="WB760" s="90"/>
      <c r="WC760" s="90"/>
      <c r="WD760" s="90"/>
      <c r="WE760" s="90"/>
      <c r="WF760" s="90"/>
      <c r="WG760" s="90"/>
      <c r="WH760" s="90"/>
      <c r="WI760" s="90"/>
      <c r="WJ760" s="90"/>
      <c r="WK760" s="90"/>
      <c r="WL760" s="90"/>
      <c r="WM760" s="90"/>
      <c r="WN760" s="90"/>
      <c r="WO760" s="90"/>
      <c r="WP760" s="90"/>
      <c r="WQ760" s="90"/>
      <c r="WR760" s="90"/>
      <c r="WS760" s="90"/>
      <c r="WT760" s="90"/>
      <c r="WU760" s="90"/>
      <c r="WV760" s="90"/>
      <c r="WW760" s="90"/>
      <c r="WX760" s="90"/>
      <c r="WY760" s="90"/>
      <c r="WZ760" s="90"/>
      <c r="XA760" s="90"/>
      <c r="XB760" s="90"/>
      <c r="XC760" s="90"/>
      <c r="XD760" s="90"/>
      <c r="XE760" s="90"/>
      <c r="XF760" s="90"/>
      <c r="XG760" s="90"/>
      <c r="XH760" s="90"/>
      <c r="XI760" s="90"/>
      <c r="XJ760" s="90"/>
      <c r="XK760" s="90"/>
      <c r="XL760" s="90"/>
      <c r="XM760" s="90"/>
      <c r="XN760" s="90"/>
      <c r="XO760" s="90"/>
      <c r="XP760" s="90"/>
      <c r="XQ760" s="90"/>
      <c r="XR760" s="90"/>
      <c r="XS760" s="90"/>
      <c r="XT760" s="90"/>
      <c r="XU760" s="90"/>
      <c r="XV760" s="90"/>
      <c r="XW760" s="90"/>
      <c r="XX760" s="90"/>
      <c r="XY760" s="90"/>
      <c r="XZ760" s="90"/>
      <c r="YA760" s="90"/>
      <c r="YB760" s="90"/>
      <c r="YC760" s="90"/>
      <c r="YD760" s="90"/>
      <c r="YE760" s="90"/>
      <c r="YF760" s="90"/>
      <c r="YG760" s="90"/>
      <c r="YH760" s="90"/>
      <c r="YI760" s="90"/>
      <c r="YJ760" s="90"/>
      <c r="YK760" s="90"/>
      <c r="YL760" s="90"/>
      <c r="YM760" s="90"/>
      <c r="YN760" s="90"/>
      <c r="YO760" s="90"/>
      <c r="YP760" s="90"/>
      <c r="YQ760" s="90"/>
      <c r="YR760" s="90"/>
      <c r="YS760" s="90"/>
      <c r="YT760" s="90"/>
      <c r="YU760" s="90"/>
      <c r="YV760" s="90"/>
      <c r="YW760" s="90"/>
      <c r="YX760" s="90"/>
      <c r="YY760" s="90"/>
      <c r="YZ760" s="90"/>
      <c r="ZA760" s="90"/>
      <c r="ZB760" s="90"/>
      <c r="ZC760" s="90"/>
      <c r="ZD760" s="90"/>
      <c r="ZE760" s="90"/>
      <c r="ZF760" s="90"/>
      <c r="ZG760" s="90"/>
      <c r="ZH760" s="90"/>
      <c r="ZI760" s="90"/>
      <c r="ZJ760" s="90"/>
      <c r="ZK760" s="90"/>
      <c r="ZL760" s="90"/>
      <c r="ZM760" s="90"/>
      <c r="ZN760" s="90"/>
      <c r="ZO760" s="90"/>
      <c r="ZP760" s="90"/>
      <c r="ZQ760" s="90"/>
      <c r="ZR760" s="90"/>
      <c r="ZS760" s="90"/>
      <c r="ZT760" s="90"/>
      <c r="ZU760" s="90"/>
      <c r="ZV760" s="90"/>
      <c r="ZW760" s="90"/>
      <c r="ZX760" s="90"/>
      <c r="ZY760" s="90"/>
      <c r="ZZ760" s="90"/>
      <c r="AAA760" s="90"/>
      <c r="AAB760" s="90"/>
      <c r="AAC760" s="90"/>
      <c r="AAD760" s="90"/>
      <c r="AAE760" s="90"/>
      <c r="AAF760" s="90"/>
      <c r="AAG760" s="90"/>
      <c r="AAH760" s="90"/>
      <c r="AAI760" s="90"/>
      <c r="AAJ760" s="90"/>
      <c r="AAK760" s="90"/>
      <c r="AAL760" s="90"/>
      <c r="AAM760" s="90"/>
      <c r="AAN760" s="90"/>
      <c r="AAO760" s="90"/>
      <c r="AAP760" s="90"/>
      <c r="AAQ760" s="90"/>
      <c r="AAR760" s="90"/>
      <c r="AAS760" s="90"/>
      <c r="AAT760" s="90"/>
      <c r="AAU760" s="90"/>
      <c r="AAV760" s="90"/>
      <c r="AAW760" s="90"/>
      <c r="AAX760" s="90"/>
      <c r="AAY760" s="90"/>
      <c r="AAZ760" s="90"/>
      <c r="ABA760" s="90"/>
      <c r="ABB760" s="90"/>
      <c r="ABC760" s="90"/>
      <c r="ABD760" s="90"/>
      <c r="ABE760" s="90"/>
      <c r="ABF760" s="90"/>
      <c r="ABG760" s="90"/>
      <c r="ABH760" s="90"/>
      <c r="ABI760" s="90"/>
      <c r="ABJ760" s="90"/>
      <c r="ABK760" s="90"/>
      <c r="ABL760" s="90"/>
      <c r="ABM760" s="90"/>
      <c r="ABN760" s="90"/>
      <c r="ABO760" s="90"/>
      <c r="ABP760" s="90"/>
      <c r="ABQ760" s="90"/>
      <c r="ABR760" s="90"/>
      <c r="ABS760" s="90"/>
      <c r="ABT760" s="90"/>
      <c r="ABU760" s="90"/>
      <c r="ABV760" s="90"/>
      <c r="ABW760" s="90"/>
      <c r="ABX760" s="90"/>
      <c r="ABY760" s="90"/>
      <c r="ABZ760" s="90"/>
      <c r="ACA760" s="90"/>
      <c r="ACB760" s="90"/>
      <c r="ACC760" s="90"/>
      <c r="ACD760" s="90"/>
      <c r="ACE760" s="90"/>
      <c r="ACF760" s="90"/>
      <c r="ACG760" s="90"/>
      <c r="ACH760" s="90"/>
      <c r="ACI760" s="90"/>
      <c r="ACJ760" s="90"/>
      <c r="ACK760" s="90"/>
      <c r="ACL760" s="90"/>
      <c r="ACM760" s="90"/>
      <c r="ACN760" s="90"/>
      <c r="ACO760" s="90"/>
      <c r="ACP760" s="90"/>
      <c r="ACQ760" s="90"/>
      <c r="ACR760" s="90"/>
      <c r="ACS760" s="90"/>
      <c r="ACT760" s="90"/>
      <c r="ACU760" s="90"/>
      <c r="ACV760" s="90"/>
      <c r="ACW760" s="90"/>
      <c r="ACX760" s="90"/>
      <c r="ACY760" s="90"/>
      <c r="ACZ760" s="90"/>
      <c r="ADA760" s="90"/>
      <c r="ADB760" s="90"/>
      <c r="ADC760" s="90"/>
      <c r="ADD760" s="90"/>
      <c r="ADE760" s="90"/>
      <c r="ADF760" s="90"/>
      <c r="ADG760" s="90"/>
      <c r="ADH760" s="90"/>
      <c r="ADI760" s="90"/>
      <c r="ADJ760" s="90"/>
      <c r="ADK760" s="90"/>
      <c r="ADL760" s="90"/>
      <c r="ADM760" s="90"/>
      <c r="ADN760" s="90"/>
      <c r="ADO760" s="90"/>
      <c r="ADP760" s="90"/>
      <c r="ADQ760" s="90"/>
      <c r="ADR760" s="90"/>
      <c r="ADS760" s="90"/>
      <c r="ADT760" s="90"/>
      <c r="ADU760" s="90"/>
      <c r="ADV760" s="90"/>
      <c r="ADW760" s="90"/>
      <c r="ADX760" s="90"/>
      <c r="ADY760" s="90"/>
      <c r="ADZ760" s="90"/>
      <c r="AEA760" s="90"/>
      <c r="AEB760" s="90"/>
      <c r="AEC760" s="90"/>
      <c r="AED760" s="90"/>
      <c r="AEE760" s="90"/>
      <c r="AEF760" s="90"/>
      <c r="AEG760" s="90"/>
      <c r="AEH760" s="90"/>
      <c r="AEI760" s="90"/>
      <c r="AEJ760" s="90"/>
      <c r="AEK760" s="90"/>
      <c r="AEL760" s="90"/>
      <c r="AEM760" s="90"/>
      <c r="AEN760" s="90"/>
      <c r="AEO760" s="90"/>
      <c r="AEP760" s="90"/>
      <c r="AEQ760" s="90"/>
      <c r="AER760" s="90"/>
      <c r="AES760" s="90"/>
      <c r="AET760" s="90"/>
      <c r="AEU760" s="90"/>
      <c r="AEV760" s="90"/>
      <c r="AEW760" s="90"/>
      <c r="AEX760" s="90"/>
      <c r="AEY760" s="90"/>
      <c r="AEZ760" s="90"/>
      <c r="AFA760" s="90"/>
      <c r="AFB760" s="90"/>
      <c r="AFC760" s="90"/>
      <c r="AFD760" s="90"/>
      <c r="AFE760" s="90"/>
      <c r="AFF760" s="90"/>
      <c r="AFG760" s="90"/>
      <c r="AFH760" s="90"/>
      <c r="AFI760" s="90"/>
      <c r="AFJ760" s="90"/>
      <c r="AFK760" s="90"/>
      <c r="AFL760" s="90"/>
      <c r="AFM760" s="90"/>
      <c r="AFN760" s="90"/>
      <c r="AFO760" s="90"/>
      <c r="AFP760" s="90"/>
      <c r="AFQ760" s="90"/>
      <c r="AFR760" s="90"/>
      <c r="AFS760" s="90"/>
      <c r="AFT760" s="90"/>
      <c r="AFU760" s="90"/>
      <c r="AFV760" s="90"/>
      <c r="AFW760" s="90"/>
      <c r="AFX760" s="90"/>
      <c r="AFY760" s="90"/>
      <c r="AFZ760" s="90"/>
      <c r="AGA760" s="90"/>
      <c r="AGB760" s="90"/>
      <c r="AGC760" s="90"/>
      <c r="AGD760" s="90"/>
      <c r="AGE760" s="90"/>
      <c r="AGF760" s="90"/>
      <c r="AGG760" s="90"/>
      <c r="AGH760" s="90"/>
      <c r="AGI760" s="90"/>
      <c r="AGJ760" s="90"/>
      <c r="AGK760" s="90"/>
      <c r="AGL760" s="90"/>
      <c r="AGM760" s="90"/>
      <c r="AGN760" s="90"/>
      <c r="AGO760" s="90"/>
      <c r="AGP760" s="90"/>
      <c r="AGQ760" s="90"/>
      <c r="AGR760" s="90"/>
      <c r="AGS760" s="90"/>
      <c r="AGT760" s="90"/>
      <c r="AGU760" s="90"/>
      <c r="AGV760" s="90"/>
      <c r="AGW760" s="90"/>
      <c r="AGX760" s="90"/>
      <c r="AGY760" s="90"/>
      <c r="AGZ760" s="90"/>
      <c r="AHA760" s="90"/>
      <c r="AHB760" s="90"/>
      <c r="AHC760" s="90"/>
      <c r="AHD760" s="90"/>
      <c r="AHE760" s="90"/>
      <c r="AHF760" s="90"/>
      <c r="AHG760" s="90"/>
      <c r="AHH760" s="90"/>
      <c r="AHI760" s="90"/>
      <c r="AHJ760" s="90"/>
      <c r="AHK760" s="90"/>
      <c r="AHL760" s="90"/>
      <c r="AHM760" s="90"/>
      <c r="AHN760" s="90"/>
      <c r="AHO760" s="90"/>
      <c r="AHP760" s="90"/>
      <c r="AHQ760" s="90"/>
      <c r="AHR760" s="90"/>
      <c r="AHS760" s="90"/>
      <c r="AHT760" s="90"/>
      <c r="AHU760" s="90"/>
      <c r="AHV760" s="90"/>
      <c r="AHW760" s="90"/>
      <c r="AHX760" s="90"/>
      <c r="AHY760" s="90"/>
      <c r="AHZ760" s="90"/>
      <c r="AIA760" s="90"/>
      <c r="AIB760" s="90"/>
      <c r="AIC760" s="90"/>
      <c r="AID760" s="90"/>
      <c r="AIE760" s="90"/>
      <c r="AIF760" s="90"/>
      <c r="AIG760" s="90"/>
      <c r="AIH760" s="90"/>
      <c r="AII760" s="90"/>
      <c r="AIJ760" s="90"/>
      <c r="AIK760" s="90"/>
      <c r="AIL760" s="90"/>
      <c r="AIM760" s="90"/>
      <c r="AIN760" s="90"/>
      <c r="AIO760" s="90"/>
      <c r="AIP760" s="90"/>
      <c r="AIQ760" s="90"/>
      <c r="AIR760" s="90"/>
      <c r="AIS760" s="90"/>
      <c r="AIT760" s="90"/>
      <c r="AIU760" s="90"/>
      <c r="AIV760" s="90"/>
      <c r="AIW760" s="90"/>
      <c r="AIX760" s="90"/>
      <c r="AIY760" s="90"/>
      <c r="AIZ760" s="90"/>
      <c r="AJA760" s="90"/>
      <c r="AJB760" s="90"/>
      <c r="AJC760" s="90"/>
      <c r="AJD760" s="90"/>
      <c r="AJE760" s="90"/>
      <c r="AJF760" s="90"/>
      <c r="AJG760" s="90"/>
      <c r="AJH760" s="90"/>
      <c r="AJI760" s="90"/>
      <c r="AJJ760" s="90"/>
      <c r="AJK760" s="90"/>
      <c r="AJL760" s="90"/>
      <c r="AJM760" s="90"/>
      <c r="AJN760" s="90"/>
      <c r="AJO760" s="90"/>
      <c r="AJP760" s="90"/>
      <c r="AJQ760" s="90"/>
      <c r="AJR760" s="90"/>
      <c r="AJS760" s="90"/>
      <c r="AJT760" s="90"/>
      <c r="AJU760" s="90"/>
      <c r="AJV760" s="90"/>
      <c r="AJW760" s="90"/>
      <c r="AJX760" s="90"/>
      <c r="AJY760" s="90"/>
      <c r="AJZ760" s="90"/>
      <c r="AKA760" s="90"/>
      <c r="AKB760" s="90"/>
      <c r="AKC760" s="90"/>
      <c r="AKD760" s="90"/>
      <c r="AKE760" s="90"/>
      <c r="AKF760" s="90"/>
      <c r="AKG760" s="90"/>
      <c r="AKH760" s="90"/>
      <c r="AKI760" s="90"/>
      <c r="AKJ760" s="90"/>
      <c r="AKK760" s="90"/>
      <c r="AKL760" s="90"/>
      <c r="AKM760" s="90"/>
      <c r="AKN760" s="90"/>
      <c r="AKO760" s="90"/>
      <c r="AKP760" s="90"/>
      <c r="AKQ760" s="90"/>
      <c r="AKR760" s="90"/>
      <c r="AKS760" s="90"/>
      <c r="AKT760" s="90"/>
      <c r="AKU760" s="90"/>
      <c r="AKV760" s="90"/>
      <c r="AKW760" s="90"/>
      <c r="AKX760" s="90"/>
      <c r="AKY760" s="90"/>
      <c r="AKZ760" s="90"/>
      <c r="ALA760" s="90"/>
      <c r="ALB760" s="90"/>
      <c r="ALC760" s="90"/>
      <c r="ALD760" s="90"/>
      <c r="ALE760" s="90"/>
      <c r="ALF760" s="90"/>
      <c r="ALG760" s="90"/>
      <c r="ALH760" s="90"/>
      <c r="ALI760" s="90"/>
      <c r="ALJ760" s="90"/>
      <c r="ALK760" s="90"/>
      <c r="ALL760" s="90"/>
      <c r="ALM760" s="90"/>
      <c r="ALN760" s="90"/>
      <c r="ALO760" s="90"/>
      <c r="ALP760" s="90"/>
      <c r="ALQ760" s="90"/>
      <c r="ALR760" s="90"/>
      <c r="ALS760" s="90"/>
      <c r="ALT760" s="90"/>
      <c r="ALU760" s="90"/>
      <c r="ALV760" s="90"/>
      <c r="ALW760" s="90"/>
      <c r="ALX760" s="90"/>
      <c r="ALY760" s="90"/>
      <c r="ALZ760" s="90"/>
      <c r="AMA760" s="90"/>
      <c r="AMB760" s="90"/>
      <c r="AMC760" s="90"/>
      <c r="AMD760" s="90"/>
      <c r="AME760" s="90"/>
      <c r="AMF760" s="90"/>
      <c r="AMG760" s="90"/>
      <c r="AMH760" s="90"/>
    </row>
    <row r="761" spans="1:1022" ht="74.099999999999994" customHeight="1" x14ac:dyDescent="0.3">
      <c r="A761" s="536"/>
      <c r="B761" s="530"/>
      <c r="C761" s="367"/>
      <c r="D761" s="530"/>
      <c r="E761" s="530"/>
      <c r="F761" s="427"/>
      <c r="G761" s="530"/>
      <c r="H761" s="537"/>
      <c r="I761" s="538"/>
      <c r="J761" s="210" t="s">
        <v>735</v>
      </c>
      <c r="K761" s="213"/>
      <c r="L761" s="538"/>
      <c r="M761" s="538"/>
      <c r="N761" s="540"/>
      <c r="O761" s="369"/>
      <c r="P761" s="391"/>
      <c r="Q761" s="385"/>
      <c r="R761" s="393"/>
      <c r="S761" s="394"/>
      <c r="T761" s="385"/>
      <c r="U761" s="386"/>
      <c r="V761" s="210" t="s">
        <v>112</v>
      </c>
      <c r="W761" s="116"/>
      <c r="X761" s="117"/>
      <c r="Y761" s="117"/>
      <c r="Z761" s="116"/>
      <c r="AA761" s="120" t="str">
        <f t="shared" si="1031"/>
        <v/>
      </c>
      <c r="AB761" s="121"/>
      <c r="AC761" s="121"/>
      <c r="AD761" s="122" t="str">
        <f t="shared" si="1026"/>
        <v/>
      </c>
      <c r="AE761" s="121"/>
      <c r="AF761" s="121"/>
      <c r="AG761" s="121"/>
      <c r="AH761" s="123" t="str">
        <f>IFERROR(IF(AND(AA760="Probabilidad",AA761="Probabilidad"),(AI760-(+AI760*AD761)),IF(AND(AA761="Probabilidad",AA760="Impacto"),(AI760-(+AI760*AD761)),IF(AA761="Impacto",AI760,""))),"")</f>
        <v/>
      </c>
      <c r="AI761" s="122" t="str">
        <f t="shared" si="1027"/>
        <v/>
      </c>
      <c r="AJ761" s="387"/>
      <c r="AK761" s="542"/>
      <c r="AL761" s="214" t="str">
        <f t="shared" si="989"/>
        <v/>
      </c>
      <c r="AM761" s="543"/>
      <c r="AN761" s="544"/>
      <c r="AO761" s="541"/>
      <c r="AP761" s="367"/>
      <c r="AQ761" s="215" t="s">
        <v>118</v>
      </c>
      <c r="AR761" s="119"/>
      <c r="AS761" s="135"/>
      <c r="AT761" s="126"/>
      <c r="AU761" s="127"/>
      <c r="AV761" s="371"/>
      <c r="AW761" s="216" t="s">
        <v>112</v>
      </c>
      <c r="AX761" s="128"/>
      <c r="AY761" s="129"/>
      <c r="AZ761" s="130"/>
      <c r="BA761" s="217" t="s">
        <v>118</v>
      </c>
      <c r="BB761" s="128"/>
      <c r="BC761" s="128"/>
      <c r="BD761" s="128"/>
      <c r="BE761" s="373"/>
      <c r="BF761" s="374"/>
      <c r="BG761" s="374"/>
      <c r="BH761" s="131"/>
    </row>
    <row r="762" spans="1:1022" ht="45" customHeight="1" x14ac:dyDescent="0.3">
      <c r="A762" s="536"/>
      <c r="B762" s="530"/>
      <c r="C762" s="367"/>
      <c r="D762" s="530"/>
      <c r="E762" s="530"/>
      <c r="F762" s="427"/>
      <c r="G762" s="530"/>
      <c r="H762" s="537"/>
      <c r="I762" s="538"/>
      <c r="J762" s="210" t="s">
        <v>741</v>
      </c>
      <c r="K762" s="213"/>
      <c r="L762" s="538"/>
      <c r="M762" s="538"/>
      <c r="N762" s="540"/>
      <c r="O762" s="369"/>
      <c r="P762" s="391"/>
      <c r="Q762" s="385"/>
      <c r="R762" s="393"/>
      <c r="S762" s="394"/>
      <c r="T762" s="385"/>
      <c r="U762" s="386"/>
      <c r="V762" s="216" t="s">
        <v>124</v>
      </c>
      <c r="W762" s="116"/>
      <c r="X762" s="117"/>
      <c r="Y762" s="117"/>
      <c r="Z762" s="116"/>
      <c r="AA762" s="120" t="str">
        <f t="shared" si="1031"/>
        <v/>
      </c>
      <c r="AB762" s="121"/>
      <c r="AC762" s="121"/>
      <c r="AD762" s="122" t="str">
        <f t="shared" si="1026"/>
        <v/>
      </c>
      <c r="AE762" s="121"/>
      <c r="AF762" s="121"/>
      <c r="AG762" s="121"/>
      <c r="AH762" s="123" t="str">
        <f t="shared" ref="AH762:AH766" si="1046">IFERROR(IF(AND(AA761="Probabilidad",AA762="Probabilidad"),(AI761-(+AI761*AD762)),IF(AND(AA762="Probabilidad",AA761="Impacto"),(AI761-(+AI761*AD762)),IF(AA762="Impacto",AI761,""))),"")</f>
        <v/>
      </c>
      <c r="AI762" s="122" t="str">
        <f t="shared" si="1027"/>
        <v/>
      </c>
      <c r="AJ762" s="387"/>
      <c r="AK762" s="542"/>
      <c r="AL762" s="214" t="str">
        <f t="shared" si="989"/>
        <v/>
      </c>
      <c r="AM762" s="543"/>
      <c r="AN762" s="544"/>
      <c r="AO762" s="541"/>
      <c r="AP762" s="367"/>
      <c r="AQ762" s="215" t="s">
        <v>128</v>
      </c>
      <c r="AR762" s="119"/>
      <c r="AS762" s="135"/>
      <c r="AT762" s="126"/>
      <c r="AU762" s="127"/>
      <c r="AV762" s="371"/>
      <c r="AW762" s="216" t="s">
        <v>124</v>
      </c>
      <c r="AX762" s="128"/>
      <c r="AY762" s="129"/>
      <c r="AZ762" s="130"/>
      <c r="BA762" s="217" t="s">
        <v>128</v>
      </c>
      <c r="BB762" s="128"/>
      <c r="BC762" s="128"/>
      <c r="BD762" s="128"/>
      <c r="BE762" s="373"/>
      <c r="BF762" s="374"/>
      <c r="BG762" s="374"/>
      <c r="BH762" s="131"/>
    </row>
    <row r="763" spans="1:1022" ht="30" customHeight="1" x14ac:dyDescent="0.3">
      <c r="A763" s="536"/>
      <c r="B763" s="530"/>
      <c r="C763" s="367"/>
      <c r="D763" s="530"/>
      <c r="E763" s="530"/>
      <c r="F763" s="427"/>
      <c r="G763" s="530"/>
      <c r="H763" s="537"/>
      <c r="I763" s="538"/>
      <c r="J763" s="210" t="s">
        <v>749</v>
      </c>
      <c r="K763" s="213"/>
      <c r="L763" s="538"/>
      <c r="M763" s="538"/>
      <c r="N763" s="540"/>
      <c r="O763" s="369"/>
      <c r="P763" s="391"/>
      <c r="Q763" s="385"/>
      <c r="R763" s="393"/>
      <c r="S763" s="394"/>
      <c r="T763" s="385"/>
      <c r="U763" s="386"/>
      <c r="V763" s="216" t="s">
        <v>131</v>
      </c>
      <c r="W763" s="116"/>
      <c r="X763" s="117"/>
      <c r="Y763" s="117"/>
      <c r="Z763" s="116"/>
      <c r="AA763" s="120" t="str">
        <f t="shared" si="1031"/>
        <v/>
      </c>
      <c r="AB763" s="121"/>
      <c r="AC763" s="121"/>
      <c r="AD763" s="122" t="str">
        <f t="shared" si="1026"/>
        <v/>
      </c>
      <c r="AE763" s="121"/>
      <c r="AF763" s="121"/>
      <c r="AG763" s="121"/>
      <c r="AH763" s="123" t="str">
        <f t="shared" si="1046"/>
        <v/>
      </c>
      <c r="AI763" s="122" t="str">
        <f t="shared" si="1027"/>
        <v/>
      </c>
      <c r="AJ763" s="387"/>
      <c r="AK763" s="542"/>
      <c r="AL763" s="214" t="str">
        <f t="shared" si="989"/>
        <v/>
      </c>
      <c r="AM763" s="543"/>
      <c r="AN763" s="544"/>
      <c r="AO763" s="541"/>
      <c r="AP763" s="367"/>
      <c r="AQ763" s="215" t="s">
        <v>136</v>
      </c>
      <c r="AR763" s="119"/>
      <c r="AS763" s="135"/>
      <c r="AT763" s="126"/>
      <c r="AU763" s="127"/>
      <c r="AV763" s="371"/>
      <c r="AW763" s="216" t="s">
        <v>131</v>
      </c>
      <c r="AX763" s="128"/>
      <c r="AY763" s="129"/>
      <c r="AZ763" s="130"/>
      <c r="BA763" s="217" t="s">
        <v>136</v>
      </c>
      <c r="BB763" s="128"/>
      <c r="BC763" s="128"/>
      <c r="BD763" s="128"/>
      <c r="BE763" s="373"/>
      <c r="BF763" s="374"/>
      <c r="BG763" s="374"/>
      <c r="BH763" s="131"/>
    </row>
    <row r="764" spans="1:1022" ht="18.95" customHeight="1" x14ac:dyDescent="0.3">
      <c r="A764" s="536"/>
      <c r="B764" s="530"/>
      <c r="C764" s="367"/>
      <c r="D764" s="530"/>
      <c r="E764" s="530"/>
      <c r="F764" s="427"/>
      <c r="G764" s="530"/>
      <c r="H764" s="537"/>
      <c r="I764" s="538"/>
      <c r="J764" s="210" t="s">
        <v>756</v>
      </c>
      <c r="K764" s="213"/>
      <c r="L764" s="538"/>
      <c r="M764" s="538"/>
      <c r="N764" s="540"/>
      <c r="O764" s="369"/>
      <c r="P764" s="391"/>
      <c r="Q764" s="385"/>
      <c r="R764" s="393"/>
      <c r="S764" s="394"/>
      <c r="T764" s="385"/>
      <c r="U764" s="386"/>
      <c r="V764" s="216" t="s">
        <v>139</v>
      </c>
      <c r="W764" s="116"/>
      <c r="X764" s="117"/>
      <c r="Y764" s="117"/>
      <c r="Z764" s="116"/>
      <c r="AA764" s="120" t="str">
        <f t="shared" si="1031"/>
        <v/>
      </c>
      <c r="AB764" s="121"/>
      <c r="AC764" s="121"/>
      <c r="AD764" s="122" t="str">
        <f t="shared" si="1026"/>
        <v/>
      </c>
      <c r="AE764" s="121"/>
      <c r="AF764" s="121"/>
      <c r="AG764" s="121"/>
      <c r="AH764" s="123" t="str">
        <f t="shared" si="1046"/>
        <v/>
      </c>
      <c r="AI764" s="122" t="str">
        <f t="shared" si="1027"/>
        <v/>
      </c>
      <c r="AJ764" s="387"/>
      <c r="AK764" s="542"/>
      <c r="AL764" s="214" t="str">
        <f t="shared" si="989"/>
        <v/>
      </c>
      <c r="AM764" s="543"/>
      <c r="AN764" s="544"/>
      <c r="AO764" s="541"/>
      <c r="AP764" s="367"/>
      <c r="AQ764" s="215" t="s">
        <v>145</v>
      </c>
      <c r="AR764" s="119"/>
      <c r="AS764" s="135"/>
      <c r="AT764" s="126"/>
      <c r="AU764" s="127"/>
      <c r="AV764" s="371"/>
      <c r="AW764" s="216" t="s">
        <v>139</v>
      </c>
      <c r="AX764" s="128"/>
      <c r="AY764" s="129"/>
      <c r="AZ764" s="130"/>
      <c r="BA764" s="217" t="s">
        <v>145</v>
      </c>
      <c r="BB764" s="128"/>
      <c r="BC764" s="128"/>
      <c r="BD764" s="128"/>
      <c r="BE764" s="373"/>
      <c r="BF764" s="374"/>
      <c r="BG764" s="374"/>
      <c r="BH764" s="131"/>
    </row>
    <row r="765" spans="1:1022" ht="18.95" customHeight="1" x14ac:dyDescent="0.3">
      <c r="A765" s="536"/>
      <c r="B765" s="530"/>
      <c r="C765" s="367"/>
      <c r="D765" s="530"/>
      <c r="E765" s="530"/>
      <c r="F765" s="427"/>
      <c r="G765" s="530"/>
      <c r="H765" s="537"/>
      <c r="I765" s="538"/>
      <c r="J765" s="210" t="s">
        <v>757</v>
      </c>
      <c r="K765" s="213"/>
      <c r="L765" s="538"/>
      <c r="M765" s="538"/>
      <c r="N765" s="540"/>
      <c r="O765" s="369"/>
      <c r="P765" s="391"/>
      <c r="Q765" s="385"/>
      <c r="R765" s="393"/>
      <c r="S765" s="394"/>
      <c r="T765" s="385"/>
      <c r="U765" s="386"/>
      <c r="V765" s="216" t="s">
        <v>150</v>
      </c>
      <c r="W765" s="116"/>
      <c r="X765" s="117"/>
      <c r="Y765" s="117"/>
      <c r="Z765" s="116"/>
      <c r="AA765" s="120" t="str">
        <f t="shared" si="1031"/>
        <v/>
      </c>
      <c r="AB765" s="121"/>
      <c r="AC765" s="121"/>
      <c r="AD765" s="122" t="str">
        <f t="shared" si="1026"/>
        <v/>
      </c>
      <c r="AE765" s="121"/>
      <c r="AF765" s="121"/>
      <c r="AG765" s="121"/>
      <c r="AH765" s="123" t="str">
        <f t="shared" si="1046"/>
        <v/>
      </c>
      <c r="AI765" s="122" t="str">
        <f t="shared" si="1027"/>
        <v/>
      </c>
      <c r="AJ765" s="387"/>
      <c r="AK765" s="542"/>
      <c r="AL765" s="214" t="str">
        <f t="shared" si="989"/>
        <v/>
      </c>
      <c r="AM765" s="543"/>
      <c r="AN765" s="544"/>
      <c r="AO765" s="541"/>
      <c r="AP765" s="367"/>
      <c r="AQ765" s="215" t="s">
        <v>155</v>
      </c>
      <c r="AR765" s="119"/>
      <c r="AS765" s="135"/>
      <c r="AT765" s="126"/>
      <c r="AU765" s="127"/>
      <c r="AV765" s="371"/>
      <c r="AW765" s="216" t="s">
        <v>150</v>
      </c>
      <c r="AX765" s="128"/>
      <c r="AY765" s="129"/>
      <c r="AZ765" s="130"/>
      <c r="BA765" s="217" t="s">
        <v>155</v>
      </c>
      <c r="BB765" s="128"/>
      <c r="BC765" s="128"/>
      <c r="BD765" s="128"/>
      <c r="BE765" s="373"/>
      <c r="BF765" s="374"/>
      <c r="BG765" s="374"/>
      <c r="BH765" s="131"/>
    </row>
    <row r="766" spans="1:1022" ht="23.1" customHeight="1" x14ac:dyDescent="0.3">
      <c r="A766" s="536"/>
      <c r="B766" s="530"/>
      <c r="C766" s="367"/>
      <c r="D766" s="530"/>
      <c r="E766" s="530"/>
      <c r="F766" s="427"/>
      <c r="G766" s="530"/>
      <c r="H766" s="537"/>
      <c r="I766" s="538"/>
      <c r="J766" s="210" t="s">
        <v>758</v>
      </c>
      <c r="K766" s="213"/>
      <c r="L766" s="538"/>
      <c r="M766" s="538"/>
      <c r="N766" s="540"/>
      <c r="O766" s="369"/>
      <c r="P766" s="392"/>
      <c r="Q766" s="385"/>
      <c r="R766" s="393"/>
      <c r="S766" s="394"/>
      <c r="T766" s="385"/>
      <c r="U766" s="386"/>
      <c r="V766" s="216" t="s">
        <v>161</v>
      </c>
      <c r="W766" s="116"/>
      <c r="X766" s="117"/>
      <c r="Y766" s="117"/>
      <c r="Z766" s="116"/>
      <c r="AA766" s="120" t="str">
        <f t="shared" si="1031"/>
        <v/>
      </c>
      <c r="AB766" s="121"/>
      <c r="AC766" s="121"/>
      <c r="AD766" s="122" t="str">
        <f t="shared" si="1026"/>
        <v/>
      </c>
      <c r="AE766" s="121"/>
      <c r="AF766" s="121"/>
      <c r="AG766" s="121"/>
      <c r="AH766" s="123" t="str">
        <f t="shared" si="1046"/>
        <v/>
      </c>
      <c r="AI766" s="122" t="str">
        <f t="shared" si="1027"/>
        <v/>
      </c>
      <c r="AJ766" s="387"/>
      <c r="AK766" s="542"/>
      <c r="AL766" s="214" t="str">
        <f t="shared" si="989"/>
        <v/>
      </c>
      <c r="AM766" s="543"/>
      <c r="AN766" s="544"/>
      <c r="AO766" s="541"/>
      <c r="AP766" s="367"/>
      <c r="AQ766" s="215" t="s">
        <v>162</v>
      </c>
      <c r="AR766" s="119"/>
      <c r="AS766" s="135"/>
      <c r="AT766" s="126"/>
      <c r="AU766" s="127"/>
      <c r="AV766" s="372"/>
      <c r="AW766" s="216" t="s">
        <v>161</v>
      </c>
      <c r="AX766" s="128"/>
      <c r="AY766" s="129"/>
      <c r="AZ766" s="130"/>
      <c r="BA766" s="217" t="s">
        <v>162</v>
      </c>
      <c r="BB766" s="128"/>
      <c r="BC766" s="128"/>
      <c r="BD766" s="128"/>
      <c r="BE766" s="373"/>
      <c r="BF766" s="374"/>
      <c r="BG766" s="374"/>
      <c r="BH766" s="131"/>
    </row>
    <row r="767" spans="1:1022" s="144" customFormat="1" ht="69.95" customHeight="1" x14ac:dyDescent="0.25">
      <c r="A767" s="536"/>
      <c r="B767" s="530"/>
      <c r="C767" s="367"/>
      <c r="D767" s="530"/>
      <c r="E767" s="530"/>
      <c r="F767" s="427"/>
      <c r="G767" s="530"/>
      <c r="H767" s="537" t="str">
        <f>IF(B767="Seguridad_Información","Posibilidad de "&amp;C767&amp;"con "&amp;M767&amp;" "&amp;"por"&amp;" "&amp;I767&amp;" "&amp;"debido a"&amp;" "&amp;L767,"Posibilidad de"&amp;" "&amp;M767&amp;" "&amp;"por"&amp;" "&amp;I767&amp;" debido a"&amp;" "&amp;L767)</f>
        <v xml:space="preserve">Posibilidad de  por  debido a </v>
      </c>
      <c r="I767" s="538"/>
      <c r="J767" s="210" t="s">
        <v>717</v>
      </c>
      <c r="K767" s="213"/>
      <c r="L767" s="538"/>
      <c r="M767" s="538"/>
      <c r="N767" s="540"/>
      <c r="O767" s="369"/>
      <c r="P767" s="390" t="str">
        <f>IF(OR($O767=[3]Tabla_Probabilidad!$D$30,$O767=[3]Tabla_Probabilidad!$D$32,$O767=[3]Tabla_Probabilidad!$J$32),"Muy Baja",IF(OR($O767=[3]Tabla_Probabilidad!$E$30,$O767=[3]Tabla_Probabilidad!$E$32,$O767=[3]Tabla_Probabilidad!$K$32),"Baja",IF(OR($O767=[3]Tabla_Probabilidad!$F$30,$O767=[3]Tabla_Probabilidad!$F$32,$O767=[3]Tabla_Probabilidad!$L$32),"Media",IF(OR($O767=[3]Tabla_Probabilidad!$G$30,$O767=[3]Tabla_Probabilidad!$G$32,$O767=[3]Tabla_Probabilidad!$M$32),"Alta",IF(OR($O767=[3]Tabla_Probabilidad!$H$30,$O767=[3]Tabla_Probabilidad!$H$32,$O767=[3]Tabla_Probabilidad!$N$32),"Muy Alta","")))))</f>
        <v/>
      </c>
      <c r="Q767" s="385" t="str">
        <f t="shared" ref="Q767" si="1047">IF(P767="","",IF(P767="Muy Baja",0.2,IF(P767="Baja",0.4,IF(P767="Media",0.6,IF(P767="Alta",0.8,IF(P767="Muy Alta",1,))))))</f>
        <v/>
      </c>
      <c r="R767" s="393"/>
      <c r="S767" s="394" t="str">
        <f>IF(OR($R767=[3]Tabla_Impacto!$D$24,$R767=[3]Tabla_Impacto!$D$27,$R767=[3]Tabla_Impacto!$J$24,$R767=[3]Tabla_Impacto!$P$26,$R767=[3]Tabla_Impacto!$V$26,$R767=[3]Tabla_Impacto!$AB$26),"Leve",IF(OR($R767=[3]Tabla_Impacto!$E$24,$R767=[3]Tabla_Impacto!$E$27,$R767=[3]Tabla_Impacto!$K$24,$R767=[3]Tabla_Impacto!$Q$26,$R767=[3]Tabla_Impacto!$W$26,$R767=[3]Tabla_Impacto!$AC$26),"Menor",IF(OR($R767=[3]Tabla_Impacto!$F$24,$R767=[3]Tabla_Impacto!$F$27,$R767=[3]Tabla_Impacto!$L$24,$R767=[3]Tabla_Impacto!$R$26,$R767=[3]Tabla_Impacto!$X$26,$R767=[3]Tabla_Impacto!$AD$26),"Moderado",IF(OR($R767=[3]Tabla_Impacto!$G$24,$R767=[3]Tabla_Impacto!$G$27,$R767=[3]Tabla_Impacto!$M$24,$R767=[3]Tabla_Impacto!$S$26,$R767=[3]Tabla_Impacto!$Y$26,$R767=[3]Tabla_Impacto!$AE$26),"Mayor",IF(OR($R767=[3]Tabla_Impacto!$H$24,$R767=[3]Tabla_Impacto!$H$27,$R767=[3]Tabla_Impacto!$N$24,$R767=[3]Tabla_Impacto!$T$26,$R767=[3]Tabla_Impacto!$Z$26,$R767=[3]Tabla_Impacto!$AF$26),"Catastrófico","")))))</f>
        <v/>
      </c>
      <c r="T767" s="385" t="str">
        <f t="shared" ref="T767" si="1048">IF(S767="","",IF(S767="Leve",0.2,IF(S767="Menor",0.4,IF(S767="Moderado",0.6,IF(S767="Mayor",0.8,IF(S767="Catastrófico",1,))))))</f>
        <v/>
      </c>
      <c r="U767" s="403" t="str">
        <f t="shared" ref="U767" si="1049">IF(OR(AND(P767="Muy Baja",S767="Leve"),AND(P767="Muy Baja",S767="Menor"),AND(P767="Baja",S767="Leve")),"Bajo",IF(OR(AND(P767="Muy baja",S767="Moderado"),AND(P767="Baja",S767="Menor"),AND(P767="Baja",S767="Moderado"),AND(P767="Media",S767="Leve"),AND(P767="Media",S767="Menor"),AND(P767="Media",S767="Moderado"),AND(P767="Alta",S767="Leve"),AND(P767="Alta",S767="Menor")),"Moderado",IF(OR(AND(P767="Muy Baja",S767="Mayor"),AND(P767="Baja",S767="Mayor"),AND(P767="Media",S767="Mayor"),AND(P767="Alta",S767="Moderado"),AND(P767="Alta",S767="Mayor"),AND(P767="Muy Alta",S767="Leve"),AND(P767="Muy Alta",S767="Menor"),AND(P767="Muy Alta",S767="Moderado"),AND(P767="Muy Alta",S767="Mayor")),"Alto",IF(OR(AND(P767="Muy Baja",S767="Catastrófico"),AND(P767="Baja",S767="Catastrófico"),AND(P767="Media",S767="Catastrófico"),AND(P767="Alta",S767="Catastrófico"),AND(P767="Muy Alta",S767="Catastrófico")),"Extremo",""))))</f>
        <v/>
      </c>
      <c r="V767" s="216" t="s">
        <v>91</v>
      </c>
      <c r="W767" s="116"/>
      <c r="X767" s="117"/>
      <c r="Y767" s="117"/>
      <c r="Z767" s="116"/>
      <c r="AA767" s="120" t="str">
        <f t="shared" si="1031"/>
        <v/>
      </c>
      <c r="AB767" s="121"/>
      <c r="AC767" s="121"/>
      <c r="AD767" s="122" t="str">
        <f t="shared" si="1026"/>
        <v/>
      </c>
      <c r="AE767" s="121"/>
      <c r="AF767" s="121"/>
      <c r="AG767" s="121"/>
      <c r="AH767" s="123" t="str">
        <f>IFERROR(IF(AA767="Probabilidad",(Q767-(+Q767*AD767)),IF(AA767="Impacto",Q767,"")),"")</f>
        <v/>
      </c>
      <c r="AI767" s="122" t="str">
        <f t="shared" si="1027"/>
        <v/>
      </c>
      <c r="AJ767" s="387" t="str">
        <f t="shared" ref="AJ767" si="1050">IFERROR(IF(AK767="","",IF(AK767&lt;=0.2,"Muy Baja",IF(AK767&lt;=0.4,"Baja",IF(AK767&lt;=0.6,"Media",IF(AK767&lt;=0.8,"Alta","Muy Alta"))))),"")</f>
        <v/>
      </c>
      <c r="AK767" s="542" t="str">
        <f t="shared" ref="AK767" si="1051">IFERROR(LOOKUP(MAX(AI767:AI773)+1,(AI767:AI773)),"")</f>
        <v/>
      </c>
      <c r="AL767" s="214" t="str">
        <f>IFERROR(IF(AA767="Impacto",(T767-(+T767*AD767)),IF(AA767="Probabilidad",T767,"")),"")</f>
        <v/>
      </c>
      <c r="AM767" s="543" t="str">
        <f t="shared" ref="AM767" si="1052">IFERROR(IF(AN767="","",IF(AN767&lt;=0.2,"Leve",IF(AN767&lt;=0.4,"Menor",IF(AN767&lt;=0.6,"Moderado",IF(AN767&lt;=0.8,"Mayor","Catastrófico"))))),"")</f>
        <v/>
      </c>
      <c r="AN767" s="544" t="str">
        <f t="shared" ref="AN767" si="1053">IFERROR(LOOKUP(MAX(AL767:AL773)+1,(AL767:AL773)),"")</f>
        <v/>
      </c>
      <c r="AO767" s="541" t="str">
        <f t="shared" ref="AO767" si="1054">IFERROR(IF(OR(AND(AJ767="Muy Baja",AM767="Leve"),AND(AJ767="Muy Baja",AM767="Menor"),AND(AJ767="Baja",AM767="Leve")),"Bajo",IF(OR(AND(AJ767="Muy baja",AM767="Moderado"),AND(AJ767="Baja",AM767="Menor"),AND(AJ767="Baja",AM767="Moderado"),AND(AJ767="Media",AM767="Leve"),AND(AJ767="Media",AM767="Menor"),AND(AJ767="Media",AM767="Moderado"),AND(AJ767="Alta",AM767="Leve"),AND(AJ767="Alta",AM767="Menor")),"Moderado",IF(OR(AND(AJ767="Muy Baja",AM767="Mayor"),AND(AJ767="Baja",AM767="Mayor"),AND(AJ767="Media",AM767="Mayor"),AND(AJ767="Alta",AM767="Moderado"),AND(AJ767="Alta",AM767="Mayor"),AND(AJ767="Muy Alta",AM767="Leve"),AND(AJ767="Muy Alta",AM767="Menor"),AND(AJ767="Muy Alta",AM767="Moderado"),AND(AJ767="Muy Alta",AM767="Mayor")),"Alto",IF(OR(AND(AJ767="Muy Baja",AM767="Catastrófico"),AND(AJ767="Baja",AM767="Catastrófico"),AND(AJ767="Media",AM767="Catastrófico"),AND(AJ767="Alta",AM767="Catastrófico"),AND(AJ767="Muy Alta",AM767="Catastrófico")),"Extremo","")))),"")</f>
        <v/>
      </c>
      <c r="AP767" s="367"/>
      <c r="AQ767" s="215" t="s">
        <v>105</v>
      </c>
      <c r="AR767" s="119"/>
      <c r="AS767" s="135"/>
      <c r="AT767" s="126"/>
      <c r="AU767" s="127"/>
      <c r="AV767" s="370"/>
      <c r="AW767" s="216" t="s">
        <v>91</v>
      </c>
      <c r="AX767" s="128"/>
      <c r="AY767" s="129"/>
      <c r="AZ767" s="130"/>
      <c r="BA767" s="217" t="s">
        <v>105</v>
      </c>
      <c r="BB767" s="128"/>
      <c r="BC767" s="128"/>
      <c r="BD767" s="128"/>
      <c r="BE767" s="373"/>
      <c r="BF767" s="374"/>
      <c r="BG767" s="374"/>
      <c r="BH767" s="131"/>
      <c r="BI767" s="90"/>
      <c r="BJ767" s="90"/>
      <c r="BK767" s="90"/>
      <c r="BL767" s="90"/>
      <c r="BM767" s="90"/>
      <c r="BN767" s="90"/>
      <c r="BO767" s="90"/>
      <c r="BP767" s="90"/>
      <c r="BQ767" s="90"/>
      <c r="BR767" s="90"/>
      <c r="BS767" s="90"/>
      <c r="BT767" s="90"/>
      <c r="BU767" s="90"/>
      <c r="BV767" s="90"/>
      <c r="BW767" s="90"/>
      <c r="BX767" s="90"/>
      <c r="BY767" s="90"/>
      <c r="BZ767" s="90"/>
      <c r="CA767" s="90"/>
      <c r="CB767" s="90"/>
      <c r="CC767" s="90"/>
      <c r="CD767" s="90"/>
      <c r="CE767" s="90"/>
      <c r="CF767" s="90"/>
      <c r="CG767" s="90"/>
      <c r="CH767" s="90"/>
      <c r="CI767" s="90"/>
      <c r="CJ767" s="90"/>
      <c r="CK767" s="90"/>
      <c r="CL767" s="90"/>
      <c r="CM767" s="90"/>
      <c r="CN767" s="90"/>
      <c r="CO767" s="90"/>
      <c r="CP767" s="90"/>
      <c r="CQ767" s="90"/>
      <c r="CR767" s="90"/>
      <c r="CS767" s="90"/>
      <c r="CT767" s="90"/>
      <c r="CU767" s="90"/>
      <c r="CV767" s="90"/>
      <c r="CW767" s="90"/>
      <c r="CX767" s="90"/>
      <c r="CY767" s="90"/>
      <c r="CZ767" s="90"/>
      <c r="DA767" s="90"/>
      <c r="DB767" s="90"/>
      <c r="DC767" s="90"/>
      <c r="DD767" s="90"/>
      <c r="DE767" s="90"/>
      <c r="DF767" s="90"/>
      <c r="DG767" s="90"/>
      <c r="DH767" s="90"/>
      <c r="DI767" s="90"/>
      <c r="DJ767" s="90"/>
      <c r="DK767" s="90"/>
      <c r="DL767" s="90"/>
      <c r="DM767" s="90"/>
      <c r="DN767" s="90"/>
      <c r="DO767" s="90"/>
      <c r="DP767" s="90"/>
      <c r="DQ767" s="90"/>
      <c r="DR767" s="90"/>
      <c r="DS767" s="90"/>
      <c r="DT767" s="90"/>
      <c r="DU767" s="90"/>
      <c r="DV767" s="90"/>
      <c r="DW767" s="90"/>
      <c r="DX767" s="90"/>
      <c r="DY767" s="90"/>
      <c r="DZ767" s="90"/>
      <c r="EA767" s="90"/>
      <c r="EB767" s="90"/>
      <c r="EC767" s="90"/>
      <c r="ED767" s="90"/>
      <c r="EE767" s="90"/>
      <c r="EF767" s="90"/>
      <c r="EG767" s="90"/>
      <c r="EH767" s="90"/>
      <c r="EI767" s="90"/>
      <c r="EJ767" s="90"/>
      <c r="EK767" s="90"/>
      <c r="EL767" s="90"/>
      <c r="EM767" s="90"/>
      <c r="EN767" s="90"/>
      <c r="EO767" s="90"/>
      <c r="EP767" s="90"/>
      <c r="EQ767" s="90"/>
      <c r="ER767" s="90"/>
      <c r="ES767" s="90"/>
      <c r="ET767" s="90"/>
      <c r="EU767" s="90"/>
      <c r="EV767" s="90"/>
      <c r="EW767" s="90"/>
      <c r="EX767" s="90"/>
      <c r="EY767" s="90"/>
      <c r="EZ767" s="90"/>
      <c r="FA767" s="90"/>
      <c r="FB767" s="90"/>
      <c r="FC767" s="90"/>
      <c r="FD767" s="90"/>
      <c r="FE767" s="90"/>
      <c r="FF767" s="90"/>
      <c r="FG767" s="90"/>
      <c r="FH767" s="90"/>
      <c r="FI767" s="90"/>
      <c r="FJ767" s="90"/>
      <c r="FK767" s="90"/>
      <c r="FL767" s="90"/>
      <c r="FM767" s="90"/>
      <c r="FN767" s="90"/>
      <c r="FO767" s="90"/>
      <c r="FP767" s="90"/>
      <c r="FQ767" s="90"/>
      <c r="FR767" s="90"/>
      <c r="FS767" s="90"/>
      <c r="FT767" s="90"/>
      <c r="FU767" s="90"/>
      <c r="FV767" s="90"/>
      <c r="FW767" s="90"/>
      <c r="FX767" s="90"/>
      <c r="FY767" s="90"/>
      <c r="FZ767" s="90"/>
      <c r="GA767" s="90"/>
      <c r="GB767" s="90"/>
      <c r="GC767" s="90"/>
      <c r="GD767" s="90"/>
      <c r="GE767" s="90"/>
      <c r="GF767" s="90"/>
      <c r="GG767" s="90"/>
      <c r="GH767" s="90"/>
      <c r="GI767" s="90"/>
      <c r="GJ767" s="90"/>
      <c r="GK767" s="90"/>
      <c r="GL767" s="90"/>
      <c r="GM767" s="90"/>
      <c r="GN767" s="90"/>
      <c r="GO767" s="90"/>
      <c r="GP767" s="90"/>
      <c r="GQ767" s="90"/>
      <c r="GR767" s="90"/>
      <c r="GS767" s="90"/>
      <c r="GT767" s="90"/>
      <c r="GU767" s="90"/>
      <c r="GV767" s="90"/>
      <c r="GW767" s="90"/>
      <c r="GX767" s="90"/>
      <c r="GY767" s="90"/>
      <c r="GZ767" s="90"/>
      <c r="HA767" s="90"/>
      <c r="HB767" s="90"/>
      <c r="HC767" s="90"/>
      <c r="HD767" s="90"/>
      <c r="HE767" s="90"/>
      <c r="HF767" s="90"/>
      <c r="HG767" s="90"/>
      <c r="HH767" s="90"/>
      <c r="HI767" s="90"/>
      <c r="HJ767" s="90"/>
      <c r="HK767" s="90"/>
      <c r="HL767" s="90"/>
      <c r="HM767" s="90"/>
      <c r="HN767" s="90"/>
      <c r="HO767" s="90"/>
      <c r="HP767" s="90"/>
      <c r="HQ767" s="90"/>
      <c r="HR767" s="90"/>
      <c r="HS767" s="90"/>
      <c r="HT767" s="90"/>
      <c r="HU767" s="90"/>
      <c r="HV767" s="90"/>
      <c r="HW767" s="90"/>
      <c r="HX767" s="90"/>
      <c r="HY767" s="90"/>
      <c r="HZ767" s="90"/>
      <c r="IA767" s="90"/>
      <c r="IB767" s="90"/>
      <c r="IC767" s="90"/>
      <c r="ID767" s="90"/>
      <c r="IE767" s="90"/>
      <c r="IF767" s="90"/>
      <c r="IG767" s="90"/>
      <c r="IH767" s="90"/>
      <c r="II767" s="90"/>
      <c r="IJ767" s="90"/>
      <c r="IK767" s="90"/>
      <c r="IL767" s="90"/>
      <c r="IM767" s="90"/>
      <c r="IN767" s="90"/>
      <c r="IO767" s="90"/>
      <c r="IP767" s="90"/>
      <c r="IQ767" s="90"/>
      <c r="IR767" s="90"/>
      <c r="IS767" s="90"/>
      <c r="IT767" s="90"/>
      <c r="IU767" s="90"/>
      <c r="IV767" s="90"/>
      <c r="IW767" s="90"/>
      <c r="IX767" s="90"/>
      <c r="IY767" s="90"/>
      <c r="IZ767" s="90"/>
      <c r="JA767" s="90"/>
      <c r="JB767" s="90"/>
      <c r="JC767" s="90"/>
      <c r="JD767" s="90"/>
      <c r="JE767" s="90"/>
      <c r="JF767" s="90"/>
      <c r="JG767" s="90"/>
      <c r="JH767" s="90"/>
      <c r="JI767" s="90"/>
      <c r="JJ767" s="90"/>
      <c r="JK767" s="90"/>
      <c r="JL767" s="90"/>
      <c r="JM767" s="90"/>
      <c r="JN767" s="90"/>
      <c r="JO767" s="90"/>
      <c r="JP767" s="90"/>
      <c r="JQ767" s="90"/>
      <c r="JR767" s="90"/>
      <c r="JS767" s="90"/>
      <c r="JT767" s="90"/>
      <c r="JU767" s="90"/>
      <c r="JV767" s="90"/>
      <c r="JW767" s="90"/>
      <c r="JX767" s="90"/>
      <c r="JY767" s="90"/>
      <c r="JZ767" s="90"/>
      <c r="KA767" s="90"/>
      <c r="KB767" s="90"/>
      <c r="KC767" s="90"/>
      <c r="KD767" s="90"/>
      <c r="KE767" s="90"/>
      <c r="KF767" s="90"/>
      <c r="KG767" s="90"/>
      <c r="KH767" s="90"/>
      <c r="KI767" s="90"/>
      <c r="KJ767" s="90"/>
      <c r="KK767" s="90"/>
      <c r="KL767" s="90"/>
      <c r="KM767" s="90"/>
      <c r="KN767" s="90"/>
      <c r="KO767" s="90"/>
      <c r="KP767" s="90"/>
      <c r="KQ767" s="90"/>
      <c r="KR767" s="90"/>
      <c r="KS767" s="90"/>
      <c r="KT767" s="90"/>
      <c r="KU767" s="90"/>
      <c r="KV767" s="90"/>
      <c r="KW767" s="90"/>
      <c r="KX767" s="90"/>
      <c r="KY767" s="90"/>
      <c r="KZ767" s="90"/>
      <c r="LA767" s="90"/>
      <c r="LB767" s="90"/>
      <c r="LC767" s="90"/>
      <c r="LD767" s="90"/>
      <c r="LE767" s="90"/>
      <c r="LF767" s="90"/>
      <c r="LG767" s="90"/>
      <c r="LH767" s="90"/>
      <c r="LI767" s="90"/>
      <c r="LJ767" s="90"/>
      <c r="LK767" s="90"/>
      <c r="LL767" s="90"/>
      <c r="LM767" s="90"/>
      <c r="LN767" s="90"/>
      <c r="LO767" s="90"/>
      <c r="LP767" s="90"/>
      <c r="LQ767" s="90"/>
      <c r="LR767" s="90"/>
      <c r="LS767" s="90"/>
      <c r="LT767" s="90"/>
      <c r="LU767" s="90"/>
      <c r="LV767" s="90"/>
      <c r="LW767" s="90"/>
      <c r="LX767" s="90"/>
      <c r="LY767" s="90"/>
      <c r="LZ767" s="90"/>
      <c r="MA767" s="90"/>
      <c r="MB767" s="90"/>
      <c r="MC767" s="90"/>
      <c r="MD767" s="90"/>
      <c r="ME767" s="90"/>
      <c r="MF767" s="90"/>
      <c r="MG767" s="90"/>
      <c r="MH767" s="90"/>
      <c r="MI767" s="90"/>
      <c r="MJ767" s="90"/>
      <c r="MK767" s="90"/>
      <c r="ML767" s="90"/>
      <c r="MM767" s="90"/>
      <c r="MN767" s="90"/>
      <c r="MO767" s="90"/>
      <c r="MP767" s="90"/>
      <c r="MQ767" s="90"/>
      <c r="MR767" s="90"/>
      <c r="MS767" s="90"/>
      <c r="MT767" s="90"/>
      <c r="MU767" s="90"/>
      <c r="MV767" s="90"/>
      <c r="MW767" s="90"/>
      <c r="MX767" s="90"/>
      <c r="MY767" s="90"/>
      <c r="MZ767" s="90"/>
      <c r="NA767" s="90"/>
      <c r="NB767" s="90"/>
      <c r="NC767" s="90"/>
      <c r="ND767" s="90"/>
      <c r="NE767" s="90"/>
      <c r="NF767" s="90"/>
      <c r="NG767" s="90"/>
      <c r="NH767" s="90"/>
      <c r="NI767" s="90"/>
      <c r="NJ767" s="90"/>
      <c r="NK767" s="90"/>
      <c r="NL767" s="90"/>
      <c r="NM767" s="90"/>
      <c r="NN767" s="90"/>
      <c r="NO767" s="90"/>
      <c r="NP767" s="90"/>
      <c r="NQ767" s="90"/>
      <c r="NR767" s="90"/>
      <c r="NS767" s="90"/>
      <c r="NT767" s="90"/>
      <c r="NU767" s="90"/>
      <c r="NV767" s="90"/>
      <c r="NW767" s="90"/>
      <c r="NX767" s="90"/>
      <c r="NY767" s="90"/>
      <c r="NZ767" s="90"/>
      <c r="OA767" s="90"/>
      <c r="OB767" s="90"/>
      <c r="OC767" s="90"/>
      <c r="OD767" s="90"/>
      <c r="OE767" s="90"/>
      <c r="OF767" s="90"/>
      <c r="OG767" s="90"/>
      <c r="OH767" s="90"/>
      <c r="OI767" s="90"/>
      <c r="OJ767" s="90"/>
      <c r="OK767" s="90"/>
      <c r="OL767" s="90"/>
      <c r="OM767" s="90"/>
      <c r="ON767" s="90"/>
      <c r="OO767" s="90"/>
      <c r="OP767" s="90"/>
      <c r="OQ767" s="90"/>
      <c r="OR767" s="90"/>
      <c r="OS767" s="90"/>
      <c r="OT767" s="90"/>
      <c r="OU767" s="90"/>
      <c r="OV767" s="90"/>
      <c r="OW767" s="90"/>
      <c r="OX767" s="90"/>
      <c r="OY767" s="90"/>
      <c r="OZ767" s="90"/>
      <c r="PA767" s="90"/>
      <c r="PB767" s="90"/>
      <c r="PC767" s="90"/>
      <c r="PD767" s="90"/>
      <c r="PE767" s="90"/>
      <c r="PF767" s="90"/>
      <c r="PG767" s="90"/>
      <c r="PH767" s="90"/>
      <c r="PI767" s="90"/>
      <c r="PJ767" s="90"/>
      <c r="PK767" s="90"/>
      <c r="PL767" s="90"/>
      <c r="PM767" s="90"/>
      <c r="PN767" s="90"/>
      <c r="PO767" s="90"/>
      <c r="PP767" s="90"/>
      <c r="PQ767" s="90"/>
      <c r="PR767" s="90"/>
      <c r="PS767" s="90"/>
      <c r="PT767" s="90"/>
      <c r="PU767" s="90"/>
      <c r="PV767" s="90"/>
      <c r="PW767" s="90"/>
      <c r="PX767" s="90"/>
      <c r="PY767" s="90"/>
      <c r="PZ767" s="90"/>
      <c r="QA767" s="90"/>
      <c r="QB767" s="90"/>
      <c r="QC767" s="90"/>
      <c r="QD767" s="90"/>
      <c r="QE767" s="90"/>
      <c r="QF767" s="90"/>
      <c r="QG767" s="90"/>
      <c r="QH767" s="90"/>
      <c r="QI767" s="90"/>
      <c r="QJ767" s="90"/>
      <c r="QK767" s="90"/>
      <c r="QL767" s="90"/>
      <c r="QM767" s="90"/>
      <c r="QN767" s="90"/>
      <c r="QO767" s="90"/>
      <c r="QP767" s="90"/>
      <c r="QQ767" s="90"/>
      <c r="QR767" s="90"/>
      <c r="QS767" s="90"/>
      <c r="QT767" s="90"/>
      <c r="QU767" s="90"/>
      <c r="QV767" s="90"/>
      <c r="QW767" s="90"/>
      <c r="QX767" s="90"/>
      <c r="QY767" s="90"/>
      <c r="QZ767" s="90"/>
      <c r="RA767" s="90"/>
      <c r="RB767" s="90"/>
      <c r="RC767" s="90"/>
      <c r="RD767" s="90"/>
      <c r="RE767" s="90"/>
      <c r="RF767" s="90"/>
      <c r="RG767" s="90"/>
      <c r="RH767" s="90"/>
      <c r="RI767" s="90"/>
      <c r="RJ767" s="90"/>
      <c r="RK767" s="90"/>
      <c r="RL767" s="90"/>
      <c r="RM767" s="90"/>
      <c r="RN767" s="90"/>
      <c r="RO767" s="90"/>
      <c r="RP767" s="90"/>
      <c r="RQ767" s="90"/>
      <c r="RR767" s="90"/>
      <c r="RS767" s="90"/>
      <c r="RT767" s="90"/>
      <c r="RU767" s="90"/>
      <c r="RV767" s="90"/>
      <c r="RW767" s="90"/>
      <c r="RX767" s="90"/>
      <c r="RY767" s="90"/>
      <c r="RZ767" s="90"/>
      <c r="SA767" s="90"/>
      <c r="SB767" s="90"/>
      <c r="SC767" s="90"/>
      <c r="SD767" s="90"/>
      <c r="SE767" s="90"/>
      <c r="SF767" s="90"/>
      <c r="SG767" s="90"/>
      <c r="SH767" s="90"/>
      <c r="SI767" s="90"/>
      <c r="SJ767" s="90"/>
      <c r="SK767" s="90"/>
      <c r="SL767" s="90"/>
      <c r="SM767" s="90"/>
      <c r="SN767" s="90"/>
      <c r="SO767" s="90"/>
      <c r="SP767" s="90"/>
      <c r="SQ767" s="90"/>
      <c r="SR767" s="90"/>
      <c r="SS767" s="90"/>
      <c r="ST767" s="90"/>
      <c r="SU767" s="90"/>
      <c r="SV767" s="90"/>
      <c r="SW767" s="90"/>
      <c r="SX767" s="90"/>
      <c r="SY767" s="90"/>
      <c r="SZ767" s="90"/>
      <c r="TA767" s="90"/>
      <c r="TB767" s="90"/>
      <c r="TC767" s="90"/>
      <c r="TD767" s="90"/>
      <c r="TE767" s="90"/>
      <c r="TF767" s="90"/>
      <c r="TG767" s="90"/>
      <c r="TH767" s="90"/>
      <c r="TI767" s="90"/>
      <c r="TJ767" s="90"/>
      <c r="TK767" s="90"/>
      <c r="TL767" s="90"/>
      <c r="TM767" s="90"/>
      <c r="TN767" s="90"/>
      <c r="TO767" s="90"/>
      <c r="TP767" s="90"/>
      <c r="TQ767" s="90"/>
      <c r="TR767" s="90"/>
      <c r="TS767" s="90"/>
      <c r="TT767" s="90"/>
      <c r="TU767" s="90"/>
      <c r="TV767" s="90"/>
      <c r="TW767" s="90"/>
      <c r="TX767" s="90"/>
      <c r="TY767" s="90"/>
      <c r="TZ767" s="90"/>
      <c r="UA767" s="90"/>
      <c r="UB767" s="90"/>
      <c r="UC767" s="90"/>
      <c r="UD767" s="90"/>
      <c r="UE767" s="90"/>
      <c r="UF767" s="90"/>
      <c r="UG767" s="90"/>
      <c r="UH767" s="90"/>
      <c r="UI767" s="90"/>
      <c r="UJ767" s="90"/>
      <c r="UK767" s="90"/>
      <c r="UL767" s="90"/>
      <c r="UM767" s="90"/>
      <c r="UN767" s="90"/>
      <c r="UO767" s="90"/>
      <c r="UP767" s="90"/>
      <c r="UQ767" s="90"/>
      <c r="UR767" s="90"/>
      <c r="US767" s="90"/>
      <c r="UT767" s="90"/>
      <c r="UU767" s="90"/>
      <c r="UV767" s="90"/>
      <c r="UW767" s="90"/>
      <c r="UX767" s="90"/>
      <c r="UY767" s="90"/>
      <c r="UZ767" s="90"/>
      <c r="VA767" s="90"/>
      <c r="VB767" s="90"/>
      <c r="VC767" s="90"/>
      <c r="VD767" s="90"/>
      <c r="VE767" s="90"/>
      <c r="VF767" s="90"/>
      <c r="VG767" s="90"/>
      <c r="VH767" s="90"/>
      <c r="VI767" s="90"/>
      <c r="VJ767" s="90"/>
      <c r="VK767" s="90"/>
      <c r="VL767" s="90"/>
      <c r="VM767" s="90"/>
      <c r="VN767" s="90"/>
      <c r="VO767" s="90"/>
      <c r="VP767" s="90"/>
      <c r="VQ767" s="90"/>
      <c r="VR767" s="90"/>
      <c r="VS767" s="90"/>
      <c r="VT767" s="90"/>
      <c r="VU767" s="90"/>
      <c r="VV767" s="90"/>
      <c r="VW767" s="90"/>
      <c r="VX767" s="90"/>
      <c r="VY767" s="90"/>
      <c r="VZ767" s="90"/>
      <c r="WA767" s="90"/>
      <c r="WB767" s="90"/>
      <c r="WC767" s="90"/>
      <c r="WD767" s="90"/>
      <c r="WE767" s="90"/>
      <c r="WF767" s="90"/>
      <c r="WG767" s="90"/>
      <c r="WH767" s="90"/>
      <c r="WI767" s="90"/>
      <c r="WJ767" s="90"/>
      <c r="WK767" s="90"/>
      <c r="WL767" s="90"/>
      <c r="WM767" s="90"/>
      <c r="WN767" s="90"/>
      <c r="WO767" s="90"/>
      <c r="WP767" s="90"/>
      <c r="WQ767" s="90"/>
      <c r="WR767" s="90"/>
      <c r="WS767" s="90"/>
      <c r="WT767" s="90"/>
      <c r="WU767" s="90"/>
      <c r="WV767" s="90"/>
      <c r="WW767" s="90"/>
      <c r="WX767" s="90"/>
      <c r="WY767" s="90"/>
      <c r="WZ767" s="90"/>
      <c r="XA767" s="90"/>
      <c r="XB767" s="90"/>
      <c r="XC767" s="90"/>
      <c r="XD767" s="90"/>
      <c r="XE767" s="90"/>
      <c r="XF767" s="90"/>
      <c r="XG767" s="90"/>
      <c r="XH767" s="90"/>
      <c r="XI767" s="90"/>
      <c r="XJ767" s="90"/>
      <c r="XK767" s="90"/>
      <c r="XL767" s="90"/>
      <c r="XM767" s="90"/>
      <c r="XN767" s="90"/>
      <c r="XO767" s="90"/>
      <c r="XP767" s="90"/>
      <c r="XQ767" s="90"/>
      <c r="XR767" s="90"/>
      <c r="XS767" s="90"/>
      <c r="XT767" s="90"/>
      <c r="XU767" s="90"/>
      <c r="XV767" s="90"/>
      <c r="XW767" s="90"/>
      <c r="XX767" s="90"/>
      <c r="XY767" s="90"/>
      <c r="XZ767" s="90"/>
      <c r="YA767" s="90"/>
      <c r="YB767" s="90"/>
      <c r="YC767" s="90"/>
      <c r="YD767" s="90"/>
      <c r="YE767" s="90"/>
      <c r="YF767" s="90"/>
      <c r="YG767" s="90"/>
      <c r="YH767" s="90"/>
      <c r="YI767" s="90"/>
      <c r="YJ767" s="90"/>
      <c r="YK767" s="90"/>
      <c r="YL767" s="90"/>
      <c r="YM767" s="90"/>
      <c r="YN767" s="90"/>
      <c r="YO767" s="90"/>
      <c r="YP767" s="90"/>
      <c r="YQ767" s="90"/>
      <c r="YR767" s="90"/>
      <c r="YS767" s="90"/>
      <c r="YT767" s="90"/>
      <c r="YU767" s="90"/>
      <c r="YV767" s="90"/>
      <c r="YW767" s="90"/>
      <c r="YX767" s="90"/>
      <c r="YY767" s="90"/>
      <c r="YZ767" s="90"/>
      <c r="ZA767" s="90"/>
      <c r="ZB767" s="90"/>
      <c r="ZC767" s="90"/>
      <c r="ZD767" s="90"/>
      <c r="ZE767" s="90"/>
      <c r="ZF767" s="90"/>
      <c r="ZG767" s="90"/>
      <c r="ZH767" s="90"/>
      <c r="ZI767" s="90"/>
      <c r="ZJ767" s="90"/>
      <c r="ZK767" s="90"/>
      <c r="ZL767" s="90"/>
      <c r="ZM767" s="90"/>
      <c r="ZN767" s="90"/>
      <c r="ZO767" s="90"/>
      <c r="ZP767" s="90"/>
      <c r="ZQ767" s="90"/>
      <c r="ZR767" s="90"/>
      <c r="ZS767" s="90"/>
      <c r="ZT767" s="90"/>
      <c r="ZU767" s="90"/>
      <c r="ZV767" s="90"/>
      <c r="ZW767" s="90"/>
      <c r="ZX767" s="90"/>
      <c r="ZY767" s="90"/>
      <c r="ZZ767" s="90"/>
      <c r="AAA767" s="90"/>
      <c r="AAB767" s="90"/>
      <c r="AAC767" s="90"/>
      <c r="AAD767" s="90"/>
      <c r="AAE767" s="90"/>
      <c r="AAF767" s="90"/>
      <c r="AAG767" s="90"/>
      <c r="AAH767" s="90"/>
      <c r="AAI767" s="90"/>
      <c r="AAJ767" s="90"/>
      <c r="AAK767" s="90"/>
      <c r="AAL767" s="90"/>
      <c r="AAM767" s="90"/>
      <c r="AAN767" s="90"/>
      <c r="AAO767" s="90"/>
      <c r="AAP767" s="90"/>
      <c r="AAQ767" s="90"/>
      <c r="AAR767" s="90"/>
      <c r="AAS767" s="90"/>
      <c r="AAT767" s="90"/>
      <c r="AAU767" s="90"/>
      <c r="AAV767" s="90"/>
      <c r="AAW767" s="90"/>
      <c r="AAX767" s="90"/>
      <c r="AAY767" s="90"/>
      <c r="AAZ767" s="90"/>
      <c r="ABA767" s="90"/>
      <c r="ABB767" s="90"/>
      <c r="ABC767" s="90"/>
      <c r="ABD767" s="90"/>
      <c r="ABE767" s="90"/>
      <c r="ABF767" s="90"/>
      <c r="ABG767" s="90"/>
      <c r="ABH767" s="90"/>
      <c r="ABI767" s="90"/>
      <c r="ABJ767" s="90"/>
      <c r="ABK767" s="90"/>
      <c r="ABL767" s="90"/>
      <c r="ABM767" s="90"/>
      <c r="ABN767" s="90"/>
      <c r="ABO767" s="90"/>
      <c r="ABP767" s="90"/>
      <c r="ABQ767" s="90"/>
      <c r="ABR767" s="90"/>
      <c r="ABS767" s="90"/>
      <c r="ABT767" s="90"/>
      <c r="ABU767" s="90"/>
      <c r="ABV767" s="90"/>
      <c r="ABW767" s="90"/>
      <c r="ABX767" s="90"/>
      <c r="ABY767" s="90"/>
      <c r="ABZ767" s="90"/>
      <c r="ACA767" s="90"/>
      <c r="ACB767" s="90"/>
      <c r="ACC767" s="90"/>
      <c r="ACD767" s="90"/>
      <c r="ACE767" s="90"/>
      <c r="ACF767" s="90"/>
      <c r="ACG767" s="90"/>
      <c r="ACH767" s="90"/>
      <c r="ACI767" s="90"/>
      <c r="ACJ767" s="90"/>
      <c r="ACK767" s="90"/>
      <c r="ACL767" s="90"/>
      <c r="ACM767" s="90"/>
      <c r="ACN767" s="90"/>
      <c r="ACO767" s="90"/>
      <c r="ACP767" s="90"/>
      <c r="ACQ767" s="90"/>
      <c r="ACR767" s="90"/>
      <c r="ACS767" s="90"/>
      <c r="ACT767" s="90"/>
      <c r="ACU767" s="90"/>
      <c r="ACV767" s="90"/>
      <c r="ACW767" s="90"/>
      <c r="ACX767" s="90"/>
      <c r="ACY767" s="90"/>
      <c r="ACZ767" s="90"/>
      <c r="ADA767" s="90"/>
      <c r="ADB767" s="90"/>
      <c r="ADC767" s="90"/>
      <c r="ADD767" s="90"/>
      <c r="ADE767" s="90"/>
      <c r="ADF767" s="90"/>
      <c r="ADG767" s="90"/>
      <c r="ADH767" s="90"/>
      <c r="ADI767" s="90"/>
      <c r="ADJ767" s="90"/>
      <c r="ADK767" s="90"/>
      <c r="ADL767" s="90"/>
      <c r="ADM767" s="90"/>
      <c r="ADN767" s="90"/>
      <c r="ADO767" s="90"/>
      <c r="ADP767" s="90"/>
      <c r="ADQ767" s="90"/>
      <c r="ADR767" s="90"/>
      <c r="ADS767" s="90"/>
      <c r="ADT767" s="90"/>
      <c r="ADU767" s="90"/>
      <c r="ADV767" s="90"/>
      <c r="ADW767" s="90"/>
      <c r="ADX767" s="90"/>
      <c r="ADY767" s="90"/>
      <c r="ADZ767" s="90"/>
      <c r="AEA767" s="90"/>
      <c r="AEB767" s="90"/>
      <c r="AEC767" s="90"/>
      <c r="AED767" s="90"/>
      <c r="AEE767" s="90"/>
      <c r="AEF767" s="90"/>
      <c r="AEG767" s="90"/>
      <c r="AEH767" s="90"/>
      <c r="AEI767" s="90"/>
      <c r="AEJ767" s="90"/>
      <c r="AEK767" s="90"/>
      <c r="AEL767" s="90"/>
      <c r="AEM767" s="90"/>
      <c r="AEN767" s="90"/>
      <c r="AEO767" s="90"/>
      <c r="AEP767" s="90"/>
      <c r="AEQ767" s="90"/>
      <c r="AER767" s="90"/>
      <c r="AES767" s="90"/>
      <c r="AET767" s="90"/>
      <c r="AEU767" s="90"/>
      <c r="AEV767" s="90"/>
      <c r="AEW767" s="90"/>
      <c r="AEX767" s="90"/>
      <c r="AEY767" s="90"/>
      <c r="AEZ767" s="90"/>
      <c r="AFA767" s="90"/>
      <c r="AFB767" s="90"/>
      <c r="AFC767" s="90"/>
      <c r="AFD767" s="90"/>
      <c r="AFE767" s="90"/>
      <c r="AFF767" s="90"/>
      <c r="AFG767" s="90"/>
      <c r="AFH767" s="90"/>
      <c r="AFI767" s="90"/>
      <c r="AFJ767" s="90"/>
      <c r="AFK767" s="90"/>
      <c r="AFL767" s="90"/>
      <c r="AFM767" s="90"/>
      <c r="AFN767" s="90"/>
      <c r="AFO767" s="90"/>
      <c r="AFP767" s="90"/>
      <c r="AFQ767" s="90"/>
      <c r="AFR767" s="90"/>
      <c r="AFS767" s="90"/>
      <c r="AFT767" s="90"/>
      <c r="AFU767" s="90"/>
      <c r="AFV767" s="90"/>
      <c r="AFW767" s="90"/>
      <c r="AFX767" s="90"/>
      <c r="AFY767" s="90"/>
      <c r="AFZ767" s="90"/>
      <c r="AGA767" s="90"/>
      <c r="AGB767" s="90"/>
      <c r="AGC767" s="90"/>
      <c r="AGD767" s="90"/>
      <c r="AGE767" s="90"/>
      <c r="AGF767" s="90"/>
      <c r="AGG767" s="90"/>
      <c r="AGH767" s="90"/>
      <c r="AGI767" s="90"/>
      <c r="AGJ767" s="90"/>
      <c r="AGK767" s="90"/>
      <c r="AGL767" s="90"/>
      <c r="AGM767" s="90"/>
      <c r="AGN767" s="90"/>
      <c r="AGO767" s="90"/>
      <c r="AGP767" s="90"/>
      <c r="AGQ767" s="90"/>
      <c r="AGR767" s="90"/>
      <c r="AGS767" s="90"/>
      <c r="AGT767" s="90"/>
      <c r="AGU767" s="90"/>
      <c r="AGV767" s="90"/>
      <c r="AGW767" s="90"/>
      <c r="AGX767" s="90"/>
      <c r="AGY767" s="90"/>
      <c r="AGZ767" s="90"/>
      <c r="AHA767" s="90"/>
      <c r="AHB767" s="90"/>
      <c r="AHC767" s="90"/>
      <c r="AHD767" s="90"/>
      <c r="AHE767" s="90"/>
      <c r="AHF767" s="90"/>
      <c r="AHG767" s="90"/>
      <c r="AHH767" s="90"/>
      <c r="AHI767" s="90"/>
      <c r="AHJ767" s="90"/>
      <c r="AHK767" s="90"/>
      <c r="AHL767" s="90"/>
      <c r="AHM767" s="90"/>
      <c r="AHN767" s="90"/>
      <c r="AHO767" s="90"/>
      <c r="AHP767" s="90"/>
      <c r="AHQ767" s="90"/>
      <c r="AHR767" s="90"/>
      <c r="AHS767" s="90"/>
      <c r="AHT767" s="90"/>
      <c r="AHU767" s="90"/>
      <c r="AHV767" s="90"/>
      <c r="AHW767" s="90"/>
      <c r="AHX767" s="90"/>
      <c r="AHY767" s="90"/>
      <c r="AHZ767" s="90"/>
      <c r="AIA767" s="90"/>
      <c r="AIB767" s="90"/>
      <c r="AIC767" s="90"/>
      <c r="AID767" s="90"/>
      <c r="AIE767" s="90"/>
      <c r="AIF767" s="90"/>
      <c r="AIG767" s="90"/>
      <c r="AIH767" s="90"/>
      <c r="AII767" s="90"/>
      <c r="AIJ767" s="90"/>
      <c r="AIK767" s="90"/>
      <c r="AIL767" s="90"/>
      <c r="AIM767" s="90"/>
      <c r="AIN767" s="90"/>
      <c r="AIO767" s="90"/>
      <c r="AIP767" s="90"/>
      <c r="AIQ767" s="90"/>
      <c r="AIR767" s="90"/>
      <c r="AIS767" s="90"/>
      <c r="AIT767" s="90"/>
      <c r="AIU767" s="90"/>
      <c r="AIV767" s="90"/>
      <c r="AIW767" s="90"/>
      <c r="AIX767" s="90"/>
      <c r="AIY767" s="90"/>
      <c r="AIZ767" s="90"/>
      <c r="AJA767" s="90"/>
      <c r="AJB767" s="90"/>
      <c r="AJC767" s="90"/>
      <c r="AJD767" s="90"/>
      <c r="AJE767" s="90"/>
      <c r="AJF767" s="90"/>
      <c r="AJG767" s="90"/>
      <c r="AJH767" s="90"/>
      <c r="AJI767" s="90"/>
      <c r="AJJ767" s="90"/>
      <c r="AJK767" s="90"/>
      <c r="AJL767" s="90"/>
      <c r="AJM767" s="90"/>
      <c r="AJN767" s="90"/>
      <c r="AJO767" s="90"/>
      <c r="AJP767" s="90"/>
      <c r="AJQ767" s="90"/>
      <c r="AJR767" s="90"/>
      <c r="AJS767" s="90"/>
      <c r="AJT767" s="90"/>
      <c r="AJU767" s="90"/>
      <c r="AJV767" s="90"/>
      <c r="AJW767" s="90"/>
      <c r="AJX767" s="90"/>
      <c r="AJY767" s="90"/>
      <c r="AJZ767" s="90"/>
      <c r="AKA767" s="90"/>
      <c r="AKB767" s="90"/>
      <c r="AKC767" s="90"/>
      <c r="AKD767" s="90"/>
      <c r="AKE767" s="90"/>
      <c r="AKF767" s="90"/>
      <c r="AKG767" s="90"/>
      <c r="AKH767" s="90"/>
      <c r="AKI767" s="90"/>
      <c r="AKJ767" s="90"/>
      <c r="AKK767" s="90"/>
      <c r="AKL767" s="90"/>
      <c r="AKM767" s="90"/>
      <c r="AKN767" s="90"/>
      <c r="AKO767" s="90"/>
      <c r="AKP767" s="90"/>
      <c r="AKQ767" s="90"/>
      <c r="AKR767" s="90"/>
      <c r="AKS767" s="90"/>
      <c r="AKT767" s="90"/>
      <c r="AKU767" s="90"/>
      <c r="AKV767" s="90"/>
      <c r="AKW767" s="90"/>
      <c r="AKX767" s="90"/>
      <c r="AKY767" s="90"/>
      <c r="AKZ767" s="90"/>
      <c r="ALA767" s="90"/>
      <c r="ALB767" s="90"/>
      <c r="ALC767" s="90"/>
      <c r="ALD767" s="90"/>
      <c r="ALE767" s="90"/>
      <c r="ALF767" s="90"/>
      <c r="ALG767" s="90"/>
      <c r="ALH767" s="90"/>
      <c r="ALI767" s="90"/>
      <c r="ALJ767" s="90"/>
      <c r="ALK767" s="90"/>
      <c r="ALL767" s="90"/>
      <c r="ALM767" s="90"/>
      <c r="ALN767" s="90"/>
      <c r="ALO767" s="90"/>
      <c r="ALP767" s="90"/>
      <c r="ALQ767" s="90"/>
      <c r="ALR767" s="90"/>
      <c r="ALS767" s="90"/>
      <c r="ALT767" s="90"/>
      <c r="ALU767" s="90"/>
      <c r="ALV767" s="90"/>
      <c r="ALW767" s="90"/>
      <c r="ALX767" s="90"/>
      <c r="ALY767" s="90"/>
      <c r="ALZ767" s="90"/>
      <c r="AMA767" s="90"/>
      <c r="AMB767" s="90"/>
      <c r="AMC767" s="90"/>
      <c r="AMD767" s="90"/>
      <c r="AME767" s="90"/>
      <c r="AMF767" s="90"/>
      <c r="AMG767" s="90"/>
      <c r="AMH767" s="90"/>
    </row>
    <row r="768" spans="1:1022" ht="74.099999999999994" customHeight="1" x14ac:dyDescent="0.3">
      <c r="A768" s="536"/>
      <c r="B768" s="530"/>
      <c r="C768" s="367"/>
      <c r="D768" s="530"/>
      <c r="E768" s="530"/>
      <c r="F768" s="427"/>
      <c r="G768" s="530"/>
      <c r="H768" s="537"/>
      <c r="I768" s="538"/>
      <c r="J768" s="210" t="s">
        <v>735</v>
      </c>
      <c r="K768" s="213"/>
      <c r="L768" s="538"/>
      <c r="M768" s="538"/>
      <c r="N768" s="540"/>
      <c r="O768" s="369"/>
      <c r="P768" s="391"/>
      <c r="Q768" s="385"/>
      <c r="R768" s="393"/>
      <c r="S768" s="394"/>
      <c r="T768" s="385"/>
      <c r="U768" s="404"/>
      <c r="V768" s="216" t="s">
        <v>112</v>
      </c>
      <c r="W768" s="116"/>
      <c r="X768" s="117"/>
      <c r="Y768" s="117"/>
      <c r="Z768" s="116"/>
      <c r="AA768" s="120" t="str">
        <f t="shared" si="1031"/>
        <v/>
      </c>
      <c r="AB768" s="121"/>
      <c r="AC768" s="121"/>
      <c r="AD768" s="122" t="str">
        <f t="shared" si="1026"/>
        <v/>
      </c>
      <c r="AE768" s="121"/>
      <c r="AF768" s="121"/>
      <c r="AG768" s="121"/>
      <c r="AH768" s="123" t="str">
        <f>IFERROR(IF(AND(AA767="Probabilidad",AA768="Probabilidad"),(AI767-(+AI767*AD768)),IF(AND(AA768="Probabilidad",AA767="Impacto"),(AI767-(+AI767*AD768)),IF(AA768="Impacto",AI767,""))),"")</f>
        <v/>
      </c>
      <c r="AI768" s="122" t="str">
        <f t="shared" si="1027"/>
        <v/>
      </c>
      <c r="AJ768" s="387"/>
      <c r="AK768" s="542"/>
      <c r="AL768" s="214" t="str">
        <f t="shared" si="989"/>
        <v/>
      </c>
      <c r="AM768" s="543"/>
      <c r="AN768" s="544"/>
      <c r="AO768" s="541"/>
      <c r="AP768" s="367"/>
      <c r="AQ768" s="215" t="s">
        <v>118</v>
      </c>
      <c r="AR768" s="119"/>
      <c r="AS768" s="135"/>
      <c r="AT768" s="126"/>
      <c r="AU768" s="127"/>
      <c r="AV768" s="371"/>
      <c r="AW768" s="216" t="s">
        <v>112</v>
      </c>
      <c r="AX768" s="128"/>
      <c r="AY768" s="129"/>
      <c r="AZ768" s="130"/>
      <c r="BA768" s="217" t="s">
        <v>118</v>
      </c>
      <c r="BB768" s="128"/>
      <c r="BC768" s="128"/>
      <c r="BD768" s="128"/>
      <c r="BE768" s="373"/>
      <c r="BF768" s="374"/>
      <c r="BG768" s="374"/>
      <c r="BH768" s="131"/>
    </row>
    <row r="769" spans="1:1022" ht="45" customHeight="1" x14ac:dyDescent="0.3">
      <c r="A769" s="536"/>
      <c r="B769" s="530"/>
      <c r="C769" s="367"/>
      <c r="D769" s="530"/>
      <c r="E769" s="530"/>
      <c r="F769" s="427"/>
      <c r="G769" s="530"/>
      <c r="H769" s="537"/>
      <c r="I769" s="538"/>
      <c r="J769" s="210" t="s">
        <v>741</v>
      </c>
      <c r="K769" s="213"/>
      <c r="L769" s="538"/>
      <c r="M769" s="538"/>
      <c r="N769" s="540"/>
      <c r="O769" s="369"/>
      <c r="P769" s="391"/>
      <c r="Q769" s="385"/>
      <c r="R769" s="393"/>
      <c r="S769" s="394"/>
      <c r="T769" s="385"/>
      <c r="U769" s="404"/>
      <c r="V769" s="216" t="s">
        <v>124</v>
      </c>
      <c r="W769" s="116"/>
      <c r="X769" s="117"/>
      <c r="Y769" s="117"/>
      <c r="Z769" s="116"/>
      <c r="AA769" s="120" t="str">
        <f t="shared" si="1031"/>
        <v/>
      </c>
      <c r="AB769" s="121"/>
      <c r="AC769" s="121"/>
      <c r="AD769" s="122" t="str">
        <f t="shared" si="1026"/>
        <v/>
      </c>
      <c r="AE769" s="121"/>
      <c r="AF769" s="121"/>
      <c r="AG769" s="121"/>
      <c r="AH769" s="123" t="str">
        <f t="shared" ref="AH769:AH773" si="1055">IFERROR(IF(AND(AA768="Probabilidad",AA769="Probabilidad"),(AI768-(+AI768*AD769)),IF(AND(AA769="Probabilidad",AA768="Impacto"),(AI768-(+AI768*AD769)),IF(AA769="Impacto",AI768,""))),"")</f>
        <v/>
      </c>
      <c r="AI769" s="122" t="str">
        <f t="shared" si="1027"/>
        <v/>
      </c>
      <c r="AJ769" s="387"/>
      <c r="AK769" s="542"/>
      <c r="AL769" s="214" t="str">
        <f t="shared" si="989"/>
        <v/>
      </c>
      <c r="AM769" s="543"/>
      <c r="AN769" s="544"/>
      <c r="AO769" s="541"/>
      <c r="AP769" s="367"/>
      <c r="AQ769" s="215" t="s">
        <v>128</v>
      </c>
      <c r="AR769" s="119"/>
      <c r="AS769" s="135"/>
      <c r="AT769" s="126"/>
      <c r="AU769" s="127"/>
      <c r="AV769" s="371"/>
      <c r="AW769" s="216" t="s">
        <v>124</v>
      </c>
      <c r="AX769" s="128"/>
      <c r="AY769" s="129"/>
      <c r="AZ769" s="130"/>
      <c r="BA769" s="217" t="s">
        <v>128</v>
      </c>
      <c r="BB769" s="128"/>
      <c r="BC769" s="128"/>
      <c r="BD769" s="128"/>
      <c r="BE769" s="373"/>
      <c r="BF769" s="374"/>
      <c r="BG769" s="374"/>
      <c r="BH769" s="131"/>
    </row>
    <row r="770" spans="1:1022" ht="30" customHeight="1" x14ac:dyDescent="0.3">
      <c r="A770" s="536"/>
      <c r="B770" s="530"/>
      <c r="C770" s="367"/>
      <c r="D770" s="530"/>
      <c r="E770" s="530"/>
      <c r="F770" s="427"/>
      <c r="G770" s="530"/>
      <c r="H770" s="537"/>
      <c r="I770" s="538"/>
      <c r="J770" s="210" t="s">
        <v>749</v>
      </c>
      <c r="K770" s="213"/>
      <c r="L770" s="538"/>
      <c r="M770" s="538"/>
      <c r="N770" s="540"/>
      <c r="O770" s="369"/>
      <c r="P770" s="391"/>
      <c r="Q770" s="385"/>
      <c r="R770" s="393"/>
      <c r="S770" s="394"/>
      <c r="T770" s="385"/>
      <c r="U770" s="404"/>
      <c r="V770" s="216" t="s">
        <v>131</v>
      </c>
      <c r="W770" s="116"/>
      <c r="X770" s="117"/>
      <c r="Y770" s="117"/>
      <c r="Z770" s="116"/>
      <c r="AA770" s="120" t="str">
        <f t="shared" si="1031"/>
        <v/>
      </c>
      <c r="AB770" s="121"/>
      <c r="AC770" s="121"/>
      <c r="AD770" s="122" t="str">
        <f t="shared" si="1026"/>
        <v/>
      </c>
      <c r="AE770" s="121"/>
      <c r="AF770" s="121"/>
      <c r="AG770" s="121"/>
      <c r="AH770" s="123" t="str">
        <f t="shared" si="1055"/>
        <v/>
      </c>
      <c r="AI770" s="122" t="str">
        <f t="shared" si="1027"/>
        <v/>
      </c>
      <c r="AJ770" s="387"/>
      <c r="AK770" s="542"/>
      <c r="AL770" s="214" t="str">
        <f t="shared" si="989"/>
        <v/>
      </c>
      <c r="AM770" s="543"/>
      <c r="AN770" s="544"/>
      <c r="AO770" s="541"/>
      <c r="AP770" s="367"/>
      <c r="AQ770" s="215" t="s">
        <v>136</v>
      </c>
      <c r="AR770" s="119"/>
      <c r="AS770" s="135"/>
      <c r="AT770" s="126"/>
      <c r="AU770" s="127"/>
      <c r="AV770" s="371"/>
      <c r="AW770" s="216" t="s">
        <v>131</v>
      </c>
      <c r="AX770" s="128"/>
      <c r="AY770" s="129"/>
      <c r="AZ770" s="130"/>
      <c r="BA770" s="217" t="s">
        <v>136</v>
      </c>
      <c r="BB770" s="128"/>
      <c r="BC770" s="128"/>
      <c r="BD770" s="128"/>
      <c r="BE770" s="373"/>
      <c r="BF770" s="374"/>
      <c r="BG770" s="374"/>
      <c r="BH770" s="131"/>
    </row>
    <row r="771" spans="1:1022" ht="18.95" customHeight="1" x14ac:dyDescent="0.3">
      <c r="A771" s="536"/>
      <c r="B771" s="530"/>
      <c r="C771" s="367"/>
      <c r="D771" s="530"/>
      <c r="E771" s="530"/>
      <c r="F771" s="427"/>
      <c r="G771" s="530"/>
      <c r="H771" s="537"/>
      <c r="I771" s="538"/>
      <c r="J771" s="210" t="s">
        <v>756</v>
      </c>
      <c r="K771" s="213"/>
      <c r="L771" s="538"/>
      <c r="M771" s="538"/>
      <c r="N771" s="540"/>
      <c r="O771" s="369"/>
      <c r="P771" s="391"/>
      <c r="Q771" s="385"/>
      <c r="R771" s="393"/>
      <c r="S771" s="394"/>
      <c r="T771" s="385"/>
      <c r="U771" s="404"/>
      <c r="V771" s="216" t="s">
        <v>139</v>
      </c>
      <c r="W771" s="116"/>
      <c r="X771" s="117"/>
      <c r="Y771" s="117"/>
      <c r="Z771" s="116"/>
      <c r="AA771" s="120" t="str">
        <f t="shared" si="1031"/>
        <v/>
      </c>
      <c r="AB771" s="121"/>
      <c r="AC771" s="121"/>
      <c r="AD771" s="122" t="str">
        <f t="shared" si="1026"/>
        <v/>
      </c>
      <c r="AE771" s="121"/>
      <c r="AF771" s="121"/>
      <c r="AG771" s="121"/>
      <c r="AH771" s="123" t="str">
        <f t="shared" si="1055"/>
        <v/>
      </c>
      <c r="AI771" s="122" t="str">
        <f t="shared" si="1027"/>
        <v/>
      </c>
      <c r="AJ771" s="387"/>
      <c r="AK771" s="542"/>
      <c r="AL771" s="214" t="str">
        <f t="shared" si="989"/>
        <v/>
      </c>
      <c r="AM771" s="543"/>
      <c r="AN771" s="544"/>
      <c r="AO771" s="541"/>
      <c r="AP771" s="367"/>
      <c r="AQ771" s="215" t="s">
        <v>145</v>
      </c>
      <c r="AR771" s="119"/>
      <c r="AS771" s="135"/>
      <c r="AT771" s="218"/>
      <c r="AU771" s="219"/>
      <c r="AV771" s="371"/>
      <c r="AW771" s="216" t="s">
        <v>139</v>
      </c>
      <c r="AX771" s="128"/>
      <c r="AY771" s="129"/>
      <c r="AZ771" s="130"/>
      <c r="BA771" s="217" t="s">
        <v>145</v>
      </c>
      <c r="BB771" s="128"/>
      <c r="BC771" s="128"/>
      <c r="BD771" s="128"/>
      <c r="BE771" s="373"/>
      <c r="BF771" s="374"/>
      <c r="BG771" s="374"/>
      <c r="BH771" s="131"/>
    </row>
    <row r="772" spans="1:1022" ht="18.95" customHeight="1" x14ac:dyDescent="0.3">
      <c r="A772" s="536"/>
      <c r="B772" s="530"/>
      <c r="C772" s="367"/>
      <c r="D772" s="530"/>
      <c r="E772" s="530"/>
      <c r="F772" s="427"/>
      <c r="G772" s="530"/>
      <c r="H772" s="537"/>
      <c r="I772" s="538"/>
      <c r="J772" s="210" t="s">
        <v>757</v>
      </c>
      <c r="K772" s="213"/>
      <c r="L772" s="538"/>
      <c r="M772" s="538"/>
      <c r="N772" s="540"/>
      <c r="O772" s="369"/>
      <c r="P772" s="391"/>
      <c r="Q772" s="385"/>
      <c r="R772" s="393"/>
      <c r="S772" s="394"/>
      <c r="T772" s="385"/>
      <c r="U772" s="404"/>
      <c r="V772" s="216" t="s">
        <v>150</v>
      </c>
      <c r="W772" s="116"/>
      <c r="X772" s="117"/>
      <c r="Y772" s="117"/>
      <c r="Z772" s="116"/>
      <c r="AA772" s="120" t="str">
        <f t="shared" si="1031"/>
        <v/>
      </c>
      <c r="AB772" s="121"/>
      <c r="AC772" s="121"/>
      <c r="AD772" s="122" t="str">
        <f t="shared" si="1026"/>
        <v/>
      </c>
      <c r="AE772" s="121"/>
      <c r="AF772" s="121"/>
      <c r="AG772" s="121"/>
      <c r="AH772" s="123" t="str">
        <f t="shared" si="1055"/>
        <v/>
      </c>
      <c r="AI772" s="122" t="str">
        <f t="shared" si="1027"/>
        <v/>
      </c>
      <c r="AJ772" s="387"/>
      <c r="AK772" s="542"/>
      <c r="AL772" s="214" t="str">
        <f t="shared" si="989"/>
        <v/>
      </c>
      <c r="AM772" s="543"/>
      <c r="AN772" s="544"/>
      <c r="AO772" s="541"/>
      <c r="AP772" s="367"/>
      <c r="AQ772" s="215" t="s">
        <v>155</v>
      </c>
      <c r="AR772" s="119"/>
      <c r="AS772" s="135"/>
      <c r="AT772" s="218"/>
      <c r="AU772" s="219"/>
      <c r="AV772" s="371"/>
      <c r="AW772" s="216" t="s">
        <v>150</v>
      </c>
      <c r="AX772" s="128"/>
      <c r="AY772" s="129"/>
      <c r="AZ772" s="130"/>
      <c r="BA772" s="217" t="s">
        <v>155</v>
      </c>
      <c r="BB772" s="128"/>
      <c r="BC772" s="128"/>
      <c r="BD772" s="128"/>
      <c r="BE772" s="373"/>
      <c r="BF772" s="374"/>
      <c r="BG772" s="374"/>
      <c r="BH772" s="131"/>
    </row>
    <row r="773" spans="1:1022" ht="23.1" customHeight="1" x14ac:dyDescent="0.3">
      <c r="A773" s="536"/>
      <c r="B773" s="530"/>
      <c r="C773" s="367"/>
      <c r="D773" s="530"/>
      <c r="E773" s="530"/>
      <c r="F773" s="427"/>
      <c r="G773" s="530"/>
      <c r="H773" s="537"/>
      <c r="I773" s="538"/>
      <c r="J773" s="210" t="s">
        <v>758</v>
      </c>
      <c r="K773" s="213"/>
      <c r="L773" s="538"/>
      <c r="M773" s="538"/>
      <c r="N773" s="540"/>
      <c r="O773" s="369"/>
      <c r="P773" s="392"/>
      <c r="Q773" s="385"/>
      <c r="R773" s="393"/>
      <c r="S773" s="394"/>
      <c r="T773" s="385"/>
      <c r="U773" s="405"/>
      <c r="V773" s="216" t="s">
        <v>161</v>
      </c>
      <c r="W773" s="116"/>
      <c r="X773" s="117"/>
      <c r="Y773" s="117"/>
      <c r="Z773" s="116"/>
      <c r="AA773" s="120" t="str">
        <f t="shared" si="1031"/>
        <v/>
      </c>
      <c r="AB773" s="121"/>
      <c r="AC773" s="121"/>
      <c r="AD773" s="122" t="str">
        <f t="shared" si="1026"/>
        <v/>
      </c>
      <c r="AE773" s="121"/>
      <c r="AF773" s="121"/>
      <c r="AG773" s="121"/>
      <c r="AH773" s="123" t="str">
        <f t="shared" si="1055"/>
        <v/>
      </c>
      <c r="AI773" s="122" t="str">
        <f t="shared" si="1027"/>
        <v/>
      </c>
      <c r="AJ773" s="387"/>
      <c r="AK773" s="542"/>
      <c r="AL773" s="214" t="str">
        <f t="shared" si="989"/>
        <v/>
      </c>
      <c r="AM773" s="543"/>
      <c r="AN773" s="544"/>
      <c r="AO773" s="541"/>
      <c r="AP773" s="367"/>
      <c r="AQ773" s="215" t="s">
        <v>162</v>
      </c>
      <c r="AR773" s="119"/>
      <c r="AS773" s="135"/>
      <c r="AT773" s="218"/>
      <c r="AU773" s="219"/>
      <c r="AV773" s="372"/>
      <c r="AW773" s="216" t="s">
        <v>161</v>
      </c>
      <c r="AX773" s="128"/>
      <c r="AY773" s="129"/>
      <c r="AZ773" s="130"/>
      <c r="BA773" s="217" t="s">
        <v>162</v>
      </c>
      <c r="BB773" s="128"/>
      <c r="BC773" s="128"/>
      <c r="BD773" s="128"/>
      <c r="BE773" s="373"/>
      <c r="BF773" s="374"/>
      <c r="BG773" s="374"/>
      <c r="BH773" s="131"/>
    </row>
    <row r="774" spans="1:1022" s="144" customFormat="1" ht="69.95" customHeight="1" x14ac:dyDescent="0.25">
      <c r="A774" s="536"/>
      <c r="B774" s="530"/>
      <c r="C774" s="367"/>
      <c r="D774" s="530"/>
      <c r="E774" s="530"/>
      <c r="F774" s="427"/>
      <c r="G774" s="530"/>
      <c r="H774" s="537" t="str">
        <f>IF(B774="Seguridad_Información","Posibilidad de "&amp;C774&amp;"con "&amp;M774&amp;" "&amp;"por"&amp;" "&amp;I774&amp;" "&amp;"debido a"&amp;" "&amp;L774,"Posibilidad de"&amp;" "&amp;M774&amp;" "&amp;"por"&amp;" "&amp;I774&amp;" debido a"&amp;" "&amp;L774)</f>
        <v xml:space="preserve">Posibilidad de  por  debido a </v>
      </c>
      <c r="I774" s="538"/>
      <c r="J774" s="210" t="s">
        <v>717</v>
      </c>
      <c r="K774" s="213"/>
      <c r="L774" s="538"/>
      <c r="M774" s="538"/>
      <c r="N774" s="540"/>
      <c r="O774" s="369"/>
      <c r="P774" s="390" t="str">
        <f>IF(OR($O774=[3]Tabla_Probabilidad!$D$30,$O774=[3]Tabla_Probabilidad!$D$32,$O774=[3]Tabla_Probabilidad!$J$32),"Muy Baja",IF(OR($O774=[3]Tabla_Probabilidad!$E$30,$O774=[3]Tabla_Probabilidad!$E$32,$O774=[3]Tabla_Probabilidad!$K$32),"Baja",IF(OR($O774=[3]Tabla_Probabilidad!$F$30,$O774=[3]Tabla_Probabilidad!$F$32,$O774=[3]Tabla_Probabilidad!$L$32),"Media",IF(OR($O774=[3]Tabla_Probabilidad!$G$30,$O774=[3]Tabla_Probabilidad!$G$32,$O774=[3]Tabla_Probabilidad!$M$32),"Alta",IF(OR($O774=[3]Tabla_Probabilidad!$H$30,$O774=[3]Tabla_Probabilidad!$H$32,$O774=[3]Tabla_Probabilidad!$N$32),"Muy Alta","")))))</f>
        <v/>
      </c>
      <c r="Q774" s="385" t="str">
        <f t="shared" ref="Q774" si="1056">IF(P774="","",IF(P774="Muy Baja",0.2,IF(P774="Baja",0.4,IF(P774="Media",0.6,IF(P774="Alta",0.8,IF(P774="Muy Alta",1,))))))</f>
        <v/>
      </c>
      <c r="R774" s="393"/>
      <c r="S774" s="394" t="str">
        <f>IF(OR($R774=[3]Tabla_Impacto!$D$24,$R774=[3]Tabla_Impacto!$D$27,$R774=[3]Tabla_Impacto!$J$24,$R774=[3]Tabla_Impacto!$P$26,$R774=[3]Tabla_Impacto!$V$26,$R774=[3]Tabla_Impacto!$AB$26),"Leve",IF(OR($R774=[3]Tabla_Impacto!$E$24,$R774=[3]Tabla_Impacto!$E$27,$R774=[3]Tabla_Impacto!$K$24,$R774=[3]Tabla_Impacto!$Q$26,$R774=[3]Tabla_Impacto!$W$26,$R774=[3]Tabla_Impacto!$AC$26),"Menor",IF(OR($R774=[3]Tabla_Impacto!$F$24,$R774=[3]Tabla_Impacto!$F$27,$R774=[3]Tabla_Impacto!$L$24,$R774=[3]Tabla_Impacto!$R$26,$R774=[3]Tabla_Impacto!$X$26,$R774=[3]Tabla_Impacto!$AD$26),"Moderado",IF(OR($R774=[3]Tabla_Impacto!$G$24,$R774=[3]Tabla_Impacto!$G$27,$R774=[3]Tabla_Impacto!$M$24,$R774=[3]Tabla_Impacto!$S$26,$R774=[3]Tabla_Impacto!$Y$26,$R774=[3]Tabla_Impacto!$AE$26),"Mayor",IF(OR($R774=[3]Tabla_Impacto!$H$24,$R774=[3]Tabla_Impacto!$H$27,$R774=[3]Tabla_Impacto!$N$24,$R774=[3]Tabla_Impacto!$T$26,$R774=[3]Tabla_Impacto!$Z$26,$R774=[3]Tabla_Impacto!$AF$26),"Catastrófico","")))))</f>
        <v/>
      </c>
      <c r="T774" s="385" t="str">
        <f>IF(S774="","",IF(S774="Leve",0.2,IF(S774="Menor",0.4,IF(S774="Moderado",0.6,IF(S774="Mayor",0.8,IF(S774="Catastrófico",1,))))))</f>
        <v/>
      </c>
      <c r="U774" s="386" t="str">
        <f t="shared" ref="U774" si="1057">IF(OR(AND(P774="Muy Baja",S774="Leve"),AND(P774="Muy Baja",S774="Menor"),AND(P774="Baja",S774="Leve")),"Bajo",IF(OR(AND(P774="Muy baja",S774="Moderado"),AND(P774="Baja",S774="Menor"),AND(P774="Baja",S774="Moderado"),AND(P774="Media",S774="Leve"),AND(P774="Media",S774="Menor"),AND(P774="Media",S774="Moderado"),AND(P774="Alta",S774="Leve"),AND(P774="Alta",S774="Menor")),"Moderado",IF(OR(AND(P774="Muy Baja",S774="Mayor"),AND(P774="Baja",S774="Mayor"),AND(P774="Media",S774="Mayor"),AND(P774="Alta",S774="Moderado"),AND(P774="Alta",S774="Mayor"),AND(P774="Muy Alta",S774="Leve"),AND(P774="Muy Alta",S774="Menor"),AND(P774="Muy Alta",S774="Moderado"),AND(P774="Muy Alta",S774="Mayor")),"Alto",IF(OR(AND(P774="Muy Baja",S774="Catastrófico"),AND(P774="Baja",S774="Catastrófico"),AND(P774="Media",S774="Catastrófico"),AND(P774="Alta",S774="Catastrófico"),AND(P774="Muy Alta",S774="Catastrófico")),"Extremo",""))))</f>
        <v/>
      </c>
      <c r="V774" s="216" t="s">
        <v>91</v>
      </c>
      <c r="W774" s="116"/>
      <c r="X774" s="117"/>
      <c r="Y774" s="117"/>
      <c r="Z774" s="116"/>
      <c r="AA774" s="120" t="str">
        <f t="shared" si="1031"/>
        <v/>
      </c>
      <c r="AB774" s="121"/>
      <c r="AC774" s="121"/>
      <c r="AD774" s="122" t="str">
        <f t="shared" si="1026"/>
        <v/>
      </c>
      <c r="AE774" s="121"/>
      <c r="AF774" s="121"/>
      <c r="AG774" s="121"/>
      <c r="AH774" s="123" t="str">
        <f>IFERROR(IF(AA774="Probabilidad",(Q774-(+Q774*AD774)),IF(AA774="Impacto",Q774,"")),"")</f>
        <v/>
      </c>
      <c r="AI774" s="122" t="str">
        <f t="shared" si="1027"/>
        <v/>
      </c>
      <c r="AJ774" s="387" t="str">
        <f t="shared" ref="AJ774" si="1058">IFERROR(IF(AK774="","",IF(AK774&lt;=0.2,"Muy Baja",IF(AK774&lt;=0.4,"Baja",IF(AK774&lt;=0.6,"Media",IF(AK774&lt;=0.8,"Alta","Muy Alta"))))),"")</f>
        <v/>
      </c>
      <c r="AK774" s="542" t="str">
        <f t="shared" ref="AK774" si="1059">IFERROR(LOOKUP(MAX(AI774:AI780)+1,(AI774:AI780)),"")</f>
        <v/>
      </c>
      <c r="AL774" s="214" t="str">
        <f>IFERROR(IF(AA774="Impacto",(T774-(+T774*AD774)),IF(AA774="Probabilidad",T774,"")),"")</f>
        <v/>
      </c>
      <c r="AM774" s="543" t="str">
        <f t="shared" ref="AM774" si="1060">IFERROR(IF(AN774="","",IF(AN774&lt;=0.2,"Leve",IF(AN774&lt;=0.4,"Menor",IF(AN774&lt;=0.6,"Moderado",IF(AN774&lt;=0.8,"Mayor","Catastrófico"))))),"")</f>
        <v/>
      </c>
      <c r="AN774" s="544" t="str">
        <f t="shared" ref="AN774" si="1061">IFERROR(LOOKUP(MAX(AL774:AL780)+1,(AL774:AL780)),"")</f>
        <v/>
      </c>
      <c r="AO774" s="541" t="str">
        <f t="shared" ref="AO774" si="1062">IFERROR(IF(OR(AND(AJ774="Muy Baja",AM774="Leve"),AND(AJ774="Muy Baja",AM774="Menor"),AND(AJ774="Baja",AM774="Leve")),"Bajo",IF(OR(AND(AJ774="Muy baja",AM774="Moderado"),AND(AJ774="Baja",AM774="Menor"),AND(AJ774="Baja",AM774="Moderado"),AND(AJ774="Media",AM774="Leve"),AND(AJ774="Media",AM774="Menor"),AND(AJ774="Media",AM774="Moderado"),AND(AJ774="Alta",AM774="Leve"),AND(AJ774="Alta",AM774="Menor")),"Moderado",IF(OR(AND(AJ774="Muy Baja",AM774="Mayor"),AND(AJ774="Baja",AM774="Mayor"),AND(AJ774="Media",AM774="Mayor"),AND(AJ774="Alta",AM774="Moderado"),AND(AJ774="Alta",AM774="Mayor"),AND(AJ774="Muy Alta",AM774="Leve"),AND(AJ774="Muy Alta",AM774="Menor"),AND(AJ774="Muy Alta",AM774="Moderado"),AND(AJ774="Muy Alta",AM774="Mayor")),"Alto",IF(OR(AND(AJ774="Muy Baja",AM774="Catastrófico"),AND(AJ774="Baja",AM774="Catastrófico"),AND(AJ774="Media",AM774="Catastrófico"),AND(AJ774="Alta",AM774="Catastrófico"),AND(AJ774="Muy Alta",AM774="Catastrófico")),"Extremo","")))),"")</f>
        <v/>
      </c>
      <c r="AP774" s="367"/>
      <c r="AQ774" s="215" t="s">
        <v>105</v>
      </c>
      <c r="AR774" s="119"/>
      <c r="AS774" s="135"/>
      <c r="AT774" s="218"/>
      <c r="AU774" s="219"/>
      <c r="AV774" s="370"/>
      <c r="AW774" s="216" t="s">
        <v>91</v>
      </c>
      <c r="AX774" s="128"/>
      <c r="AY774" s="129"/>
      <c r="AZ774" s="130"/>
      <c r="BA774" s="217" t="s">
        <v>105</v>
      </c>
      <c r="BB774" s="128"/>
      <c r="BC774" s="128"/>
      <c r="BD774" s="128"/>
      <c r="BE774" s="373"/>
      <c r="BF774" s="374"/>
      <c r="BG774" s="374"/>
      <c r="BH774" s="131"/>
      <c r="BI774" s="90"/>
      <c r="BJ774" s="90"/>
      <c r="BK774" s="90"/>
      <c r="BL774" s="90"/>
      <c r="BM774" s="90"/>
      <c r="BN774" s="90"/>
      <c r="BO774" s="90"/>
      <c r="BP774" s="90"/>
      <c r="BQ774" s="90"/>
      <c r="BR774" s="90"/>
      <c r="BS774" s="90"/>
      <c r="BT774" s="90"/>
      <c r="BU774" s="90"/>
      <c r="BV774" s="90"/>
      <c r="BW774" s="90"/>
      <c r="BX774" s="90"/>
      <c r="BY774" s="90"/>
      <c r="BZ774" s="90"/>
      <c r="CA774" s="90"/>
      <c r="CB774" s="90"/>
      <c r="CC774" s="90"/>
      <c r="CD774" s="90"/>
      <c r="CE774" s="90"/>
      <c r="CF774" s="90"/>
      <c r="CG774" s="90"/>
      <c r="CH774" s="90"/>
      <c r="CI774" s="90"/>
      <c r="CJ774" s="90"/>
      <c r="CK774" s="90"/>
      <c r="CL774" s="90"/>
      <c r="CM774" s="90"/>
      <c r="CN774" s="90"/>
      <c r="CO774" s="90"/>
      <c r="CP774" s="90"/>
      <c r="CQ774" s="90"/>
      <c r="CR774" s="90"/>
      <c r="CS774" s="90"/>
      <c r="CT774" s="90"/>
      <c r="CU774" s="90"/>
      <c r="CV774" s="90"/>
      <c r="CW774" s="90"/>
      <c r="CX774" s="90"/>
      <c r="CY774" s="90"/>
      <c r="CZ774" s="90"/>
      <c r="DA774" s="90"/>
      <c r="DB774" s="90"/>
      <c r="DC774" s="90"/>
      <c r="DD774" s="90"/>
      <c r="DE774" s="90"/>
      <c r="DF774" s="90"/>
      <c r="DG774" s="90"/>
      <c r="DH774" s="90"/>
      <c r="DI774" s="90"/>
      <c r="DJ774" s="90"/>
      <c r="DK774" s="90"/>
      <c r="DL774" s="90"/>
      <c r="DM774" s="90"/>
      <c r="DN774" s="90"/>
      <c r="DO774" s="90"/>
      <c r="DP774" s="90"/>
      <c r="DQ774" s="90"/>
      <c r="DR774" s="90"/>
      <c r="DS774" s="90"/>
      <c r="DT774" s="90"/>
      <c r="DU774" s="90"/>
      <c r="DV774" s="90"/>
      <c r="DW774" s="90"/>
      <c r="DX774" s="90"/>
      <c r="DY774" s="90"/>
      <c r="DZ774" s="90"/>
      <c r="EA774" s="90"/>
      <c r="EB774" s="90"/>
      <c r="EC774" s="90"/>
      <c r="ED774" s="90"/>
      <c r="EE774" s="90"/>
      <c r="EF774" s="90"/>
      <c r="EG774" s="90"/>
      <c r="EH774" s="90"/>
      <c r="EI774" s="90"/>
      <c r="EJ774" s="90"/>
      <c r="EK774" s="90"/>
      <c r="EL774" s="90"/>
      <c r="EM774" s="90"/>
      <c r="EN774" s="90"/>
      <c r="EO774" s="90"/>
      <c r="EP774" s="90"/>
      <c r="EQ774" s="90"/>
      <c r="ER774" s="90"/>
      <c r="ES774" s="90"/>
      <c r="ET774" s="90"/>
      <c r="EU774" s="90"/>
      <c r="EV774" s="90"/>
      <c r="EW774" s="90"/>
      <c r="EX774" s="90"/>
      <c r="EY774" s="90"/>
      <c r="EZ774" s="90"/>
      <c r="FA774" s="90"/>
      <c r="FB774" s="90"/>
      <c r="FC774" s="90"/>
      <c r="FD774" s="90"/>
      <c r="FE774" s="90"/>
      <c r="FF774" s="90"/>
      <c r="FG774" s="90"/>
      <c r="FH774" s="90"/>
      <c r="FI774" s="90"/>
      <c r="FJ774" s="90"/>
      <c r="FK774" s="90"/>
      <c r="FL774" s="90"/>
      <c r="FM774" s="90"/>
      <c r="FN774" s="90"/>
      <c r="FO774" s="90"/>
      <c r="FP774" s="90"/>
      <c r="FQ774" s="90"/>
      <c r="FR774" s="90"/>
      <c r="FS774" s="90"/>
      <c r="FT774" s="90"/>
      <c r="FU774" s="90"/>
      <c r="FV774" s="90"/>
      <c r="FW774" s="90"/>
      <c r="FX774" s="90"/>
      <c r="FY774" s="90"/>
      <c r="FZ774" s="90"/>
      <c r="GA774" s="90"/>
      <c r="GB774" s="90"/>
      <c r="GC774" s="90"/>
      <c r="GD774" s="90"/>
      <c r="GE774" s="90"/>
      <c r="GF774" s="90"/>
      <c r="GG774" s="90"/>
      <c r="GH774" s="90"/>
      <c r="GI774" s="90"/>
      <c r="GJ774" s="90"/>
      <c r="GK774" s="90"/>
      <c r="GL774" s="90"/>
      <c r="GM774" s="90"/>
      <c r="GN774" s="90"/>
      <c r="GO774" s="90"/>
      <c r="GP774" s="90"/>
      <c r="GQ774" s="90"/>
      <c r="GR774" s="90"/>
      <c r="GS774" s="90"/>
      <c r="GT774" s="90"/>
      <c r="GU774" s="90"/>
      <c r="GV774" s="90"/>
      <c r="GW774" s="90"/>
      <c r="GX774" s="90"/>
      <c r="GY774" s="90"/>
      <c r="GZ774" s="90"/>
      <c r="HA774" s="90"/>
      <c r="HB774" s="90"/>
      <c r="HC774" s="90"/>
      <c r="HD774" s="90"/>
      <c r="HE774" s="90"/>
      <c r="HF774" s="90"/>
      <c r="HG774" s="90"/>
      <c r="HH774" s="90"/>
      <c r="HI774" s="90"/>
      <c r="HJ774" s="90"/>
      <c r="HK774" s="90"/>
      <c r="HL774" s="90"/>
      <c r="HM774" s="90"/>
      <c r="HN774" s="90"/>
      <c r="HO774" s="90"/>
      <c r="HP774" s="90"/>
      <c r="HQ774" s="90"/>
      <c r="HR774" s="90"/>
      <c r="HS774" s="90"/>
      <c r="HT774" s="90"/>
      <c r="HU774" s="90"/>
      <c r="HV774" s="90"/>
      <c r="HW774" s="90"/>
      <c r="HX774" s="90"/>
      <c r="HY774" s="90"/>
      <c r="HZ774" s="90"/>
      <c r="IA774" s="90"/>
      <c r="IB774" s="90"/>
      <c r="IC774" s="90"/>
      <c r="ID774" s="90"/>
      <c r="IE774" s="90"/>
      <c r="IF774" s="90"/>
      <c r="IG774" s="90"/>
      <c r="IH774" s="90"/>
      <c r="II774" s="90"/>
      <c r="IJ774" s="90"/>
      <c r="IK774" s="90"/>
      <c r="IL774" s="90"/>
      <c r="IM774" s="90"/>
      <c r="IN774" s="90"/>
      <c r="IO774" s="90"/>
      <c r="IP774" s="90"/>
      <c r="IQ774" s="90"/>
      <c r="IR774" s="90"/>
      <c r="IS774" s="90"/>
      <c r="IT774" s="90"/>
      <c r="IU774" s="90"/>
      <c r="IV774" s="90"/>
      <c r="IW774" s="90"/>
      <c r="IX774" s="90"/>
      <c r="IY774" s="90"/>
      <c r="IZ774" s="90"/>
      <c r="JA774" s="90"/>
      <c r="JB774" s="90"/>
      <c r="JC774" s="90"/>
      <c r="JD774" s="90"/>
      <c r="JE774" s="90"/>
      <c r="JF774" s="90"/>
      <c r="JG774" s="90"/>
      <c r="JH774" s="90"/>
      <c r="JI774" s="90"/>
      <c r="JJ774" s="90"/>
      <c r="JK774" s="90"/>
      <c r="JL774" s="90"/>
      <c r="JM774" s="90"/>
      <c r="JN774" s="90"/>
      <c r="JO774" s="90"/>
      <c r="JP774" s="90"/>
      <c r="JQ774" s="90"/>
      <c r="JR774" s="90"/>
      <c r="JS774" s="90"/>
      <c r="JT774" s="90"/>
      <c r="JU774" s="90"/>
      <c r="JV774" s="90"/>
      <c r="JW774" s="90"/>
      <c r="JX774" s="90"/>
      <c r="JY774" s="90"/>
      <c r="JZ774" s="90"/>
      <c r="KA774" s="90"/>
      <c r="KB774" s="90"/>
      <c r="KC774" s="90"/>
      <c r="KD774" s="90"/>
      <c r="KE774" s="90"/>
      <c r="KF774" s="90"/>
      <c r="KG774" s="90"/>
      <c r="KH774" s="90"/>
      <c r="KI774" s="90"/>
      <c r="KJ774" s="90"/>
      <c r="KK774" s="90"/>
      <c r="KL774" s="90"/>
      <c r="KM774" s="90"/>
      <c r="KN774" s="90"/>
      <c r="KO774" s="90"/>
      <c r="KP774" s="90"/>
      <c r="KQ774" s="90"/>
      <c r="KR774" s="90"/>
      <c r="KS774" s="90"/>
      <c r="KT774" s="90"/>
      <c r="KU774" s="90"/>
      <c r="KV774" s="90"/>
      <c r="KW774" s="90"/>
      <c r="KX774" s="90"/>
      <c r="KY774" s="90"/>
      <c r="KZ774" s="90"/>
      <c r="LA774" s="90"/>
      <c r="LB774" s="90"/>
      <c r="LC774" s="90"/>
      <c r="LD774" s="90"/>
      <c r="LE774" s="90"/>
      <c r="LF774" s="90"/>
      <c r="LG774" s="90"/>
      <c r="LH774" s="90"/>
      <c r="LI774" s="90"/>
      <c r="LJ774" s="90"/>
      <c r="LK774" s="90"/>
      <c r="LL774" s="90"/>
      <c r="LM774" s="90"/>
      <c r="LN774" s="90"/>
      <c r="LO774" s="90"/>
      <c r="LP774" s="90"/>
      <c r="LQ774" s="90"/>
      <c r="LR774" s="90"/>
      <c r="LS774" s="90"/>
      <c r="LT774" s="90"/>
      <c r="LU774" s="90"/>
      <c r="LV774" s="90"/>
      <c r="LW774" s="90"/>
      <c r="LX774" s="90"/>
      <c r="LY774" s="90"/>
      <c r="LZ774" s="90"/>
      <c r="MA774" s="90"/>
      <c r="MB774" s="90"/>
      <c r="MC774" s="90"/>
      <c r="MD774" s="90"/>
      <c r="ME774" s="90"/>
      <c r="MF774" s="90"/>
      <c r="MG774" s="90"/>
      <c r="MH774" s="90"/>
      <c r="MI774" s="90"/>
      <c r="MJ774" s="90"/>
      <c r="MK774" s="90"/>
      <c r="ML774" s="90"/>
      <c r="MM774" s="90"/>
      <c r="MN774" s="90"/>
      <c r="MO774" s="90"/>
      <c r="MP774" s="90"/>
      <c r="MQ774" s="90"/>
      <c r="MR774" s="90"/>
      <c r="MS774" s="90"/>
      <c r="MT774" s="90"/>
      <c r="MU774" s="90"/>
      <c r="MV774" s="90"/>
      <c r="MW774" s="90"/>
      <c r="MX774" s="90"/>
      <c r="MY774" s="90"/>
      <c r="MZ774" s="90"/>
      <c r="NA774" s="90"/>
      <c r="NB774" s="90"/>
      <c r="NC774" s="90"/>
      <c r="ND774" s="90"/>
      <c r="NE774" s="90"/>
      <c r="NF774" s="90"/>
      <c r="NG774" s="90"/>
      <c r="NH774" s="90"/>
      <c r="NI774" s="90"/>
      <c r="NJ774" s="90"/>
      <c r="NK774" s="90"/>
      <c r="NL774" s="90"/>
      <c r="NM774" s="90"/>
      <c r="NN774" s="90"/>
      <c r="NO774" s="90"/>
      <c r="NP774" s="90"/>
      <c r="NQ774" s="90"/>
      <c r="NR774" s="90"/>
      <c r="NS774" s="90"/>
      <c r="NT774" s="90"/>
      <c r="NU774" s="90"/>
      <c r="NV774" s="90"/>
      <c r="NW774" s="90"/>
      <c r="NX774" s="90"/>
      <c r="NY774" s="90"/>
      <c r="NZ774" s="90"/>
      <c r="OA774" s="90"/>
      <c r="OB774" s="90"/>
      <c r="OC774" s="90"/>
      <c r="OD774" s="90"/>
      <c r="OE774" s="90"/>
      <c r="OF774" s="90"/>
      <c r="OG774" s="90"/>
      <c r="OH774" s="90"/>
      <c r="OI774" s="90"/>
      <c r="OJ774" s="90"/>
      <c r="OK774" s="90"/>
      <c r="OL774" s="90"/>
      <c r="OM774" s="90"/>
      <c r="ON774" s="90"/>
      <c r="OO774" s="90"/>
      <c r="OP774" s="90"/>
      <c r="OQ774" s="90"/>
      <c r="OR774" s="90"/>
      <c r="OS774" s="90"/>
      <c r="OT774" s="90"/>
      <c r="OU774" s="90"/>
      <c r="OV774" s="90"/>
      <c r="OW774" s="90"/>
      <c r="OX774" s="90"/>
      <c r="OY774" s="90"/>
      <c r="OZ774" s="90"/>
      <c r="PA774" s="90"/>
      <c r="PB774" s="90"/>
      <c r="PC774" s="90"/>
      <c r="PD774" s="90"/>
      <c r="PE774" s="90"/>
      <c r="PF774" s="90"/>
      <c r="PG774" s="90"/>
      <c r="PH774" s="90"/>
      <c r="PI774" s="90"/>
      <c r="PJ774" s="90"/>
      <c r="PK774" s="90"/>
      <c r="PL774" s="90"/>
      <c r="PM774" s="90"/>
      <c r="PN774" s="90"/>
      <c r="PO774" s="90"/>
      <c r="PP774" s="90"/>
      <c r="PQ774" s="90"/>
      <c r="PR774" s="90"/>
      <c r="PS774" s="90"/>
      <c r="PT774" s="90"/>
      <c r="PU774" s="90"/>
      <c r="PV774" s="90"/>
      <c r="PW774" s="90"/>
      <c r="PX774" s="90"/>
      <c r="PY774" s="90"/>
      <c r="PZ774" s="90"/>
      <c r="QA774" s="90"/>
      <c r="QB774" s="90"/>
      <c r="QC774" s="90"/>
      <c r="QD774" s="90"/>
      <c r="QE774" s="90"/>
      <c r="QF774" s="90"/>
      <c r="QG774" s="90"/>
      <c r="QH774" s="90"/>
      <c r="QI774" s="90"/>
      <c r="QJ774" s="90"/>
      <c r="QK774" s="90"/>
      <c r="QL774" s="90"/>
      <c r="QM774" s="90"/>
      <c r="QN774" s="90"/>
      <c r="QO774" s="90"/>
      <c r="QP774" s="90"/>
      <c r="QQ774" s="90"/>
      <c r="QR774" s="90"/>
      <c r="QS774" s="90"/>
      <c r="QT774" s="90"/>
      <c r="QU774" s="90"/>
      <c r="QV774" s="90"/>
      <c r="QW774" s="90"/>
      <c r="QX774" s="90"/>
      <c r="QY774" s="90"/>
      <c r="QZ774" s="90"/>
      <c r="RA774" s="90"/>
      <c r="RB774" s="90"/>
      <c r="RC774" s="90"/>
      <c r="RD774" s="90"/>
      <c r="RE774" s="90"/>
      <c r="RF774" s="90"/>
      <c r="RG774" s="90"/>
      <c r="RH774" s="90"/>
      <c r="RI774" s="90"/>
      <c r="RJ774" s="90"/>
      <c r="RK774" s="90"/>
      <c r="RL774" s="90"/>
      <c r="RM774" s="90"/>
      <c r="RN774" s="90"/>
      <c r="RO774" s="90"/>
      <c r="RP774" s="90"/>
      <c r="RQ774" s="90"/>
      <c r="RR774" s="90"/>
      <c r="RS774" s="90"/>
      <c r="RT774" s="90"/>
      <c r="RU774" s="90"/>
      <c r="RV774" s="90"/>
      <c r="RW774" s="90"/>
      <c r="RX774" s="90"/>
      <c r="RY774" s="90"/>
      <c r="RZ774" s="90"/>
      <c r="SA774" s="90"/>
      <c r="SB774" s="90"/>
      <c r="SC774" s="90"/>
      <c r="SD774" s="90"/>
      <c r="SE774" s="90"/>
      <c r="SF774" s="90"/>
      <c r="SG774" s="90"/>
      <c r="SH774" s="90"/>
      <c r="SI774" s="90"/>
      <c r="SJ774" s="90"/>
      <c r="SK774" s="90"/>
      <c r="SL774" s="90"/>
      <c r="SM774" s="90"/>
      <c r="SN774" s="90"/>
      <c r="SO774" s="90"/>
      <c r="SP774" s="90"/>
      <c r="SQ774" s="90"/>
      <c r="SR774" s="90"/>
      <c r="SS774" s="90"/>
      <c r="ST774" s="90"/>
      <c r="SU774" s="90"/>
      <c r="SV774" s="90"/>
      <c r="SW774" s="90"/>
      <c r="SX774" s="90"/>
      <c r="SY774" s="90"/>
      <c r="SZ774" s="90"/>
      <c r="TA774" s="90"/>
      <c r="TB774" s="90"/>
      <c r="TC774" s="90"/>
      <c r="TD774" s="90"/>
      <c r="TE774" s="90"/>
      <c r="TF774" s="90"/>
      <c r="TG774" s="90"/>
      <c r="TH774" s="90"/>
      <c r="TI774" s="90"/>
      <c r="TJ774" s="90"/>
      <c r="TK774" s="90"/>
      <c r="TL774" s="90"/>
      <c r="TM774" s="90"/>
      <c r="TN774" s="90"/>
      <c r="TO774" s="90"/>
      <c r="TP774" s="90"/>
      <c r="TQ774" s="90"/>
      <c r="TR774" s="90"/>
      <c r="TS774" s="90"/>
      <c r="TT774" s="90"/>
      <c r="TU774" s="90"/>
      <c r="TV774" s="90"/>
      <c r="TW774" s="90"/>
      <c r="TX774" s="90"/>
      <c r="TY774" s="90"/>
      <c r="TZ774" s="90"/>
      <c r="UA774" s="90"/>
      <c r="UB774" s="90"/>
      <c r="UC774" s="90"/>
      <c r="UD774" s="90"/>
      <c r="UE774" s="90"/>
      <c r="UF774" s="90"/>
      <c r="UG774" s="90"/>
      <c r="UH774" s="90"/>
      <c r="UI774" s="90"/>
      <c r="UJ774" s="90"/>
      <c r="UK774" s="90"/>
      <c r="UL774" s="90"/>
      <c r="UM774" s="90"/>
      <c r="UN774" s="90"/>
      <c r="UO774" s="90"/>
      <c r="UP774" s="90"/>
      <c r="UQ774" s="90"/>
      <c r="UR774" s="90"/>
      <c r="US774" s="90"/>
      <c r="UT774" s="90"/>
      <c r="UU774" s="90"/>
      <c r="UV774" s="90"/>
      <c r="UW774" s="90"/>
      <c r="UX774" s="90"/>
      <c r="UY774" s="90"/>
      <c r="UZ774" s="90"/>
      <c r="VA774" s="90"/>
      <c r="VB774" s="90"/>
      <c r="VC774" s="90"/>
      <c r="VD774" s="90"/>
      <c r="VE774" s="90"/>
      <c r="VF774" s="90"/>
      <c r="VG774" s="90"/>
      <c r="VH774" s="90"/>
      <c r="VI774" s="90"/>
      <c r="VJ774" s="90"/>
      <c r="VK774" s="90"/>
      <c r="VL774" s="90"/>
      <c r="VM774" s="90"/>
      <c r="VN774" s="90"/>
      <c r="VO774" s="90"/>
      <c r="VP774" s="90"/>
      <c r="VQ774" s="90"/>
      <c r="VR774" s="90"/>
      <c r="VS774" s="90"/>
      <c r="VT774" s="90"/>
      <c r="VU774" s="90"/>
      <c r="VV774" s="90"/>
      <c r="VW774" s="90"/>
      <c r="VX774" s="90"/>
      <c r="VY774" s="90"/>
      <c r="VZ774" s="90"/>
      <c r="WA774" s="90"/>
      <c r="WB774" s="90"/>
      <c r="WC774" s="90"/>
      <c r="WD774" s="90"/>
      <c r="WE774" s="90"/>
      <c r="WF774" s="90"/>
      <c r="WG774" s="90"/>
      <c r="WH774" s="90"/>
      <c r="WI774" s="90"/>
      <c r="WJ774" s="90"/>
      <c r="WK774" s="90"/>
      <c r="WL774" s="90"/>
      <c r="WM774" s="90"/>
      <c r="WN774" s="90"/>
      <c r="WO774" s="90"/>
      <c r="WP774" s="90"/>
      <c r="WQ774" s="90"/>
      <c r="WR774" s="90"/>
      <c r="WS774" s="90"/>
      <c r="WT774" s="90"/>
      <c r="WU774" s="90"/>
      <c r="WV774" s="90"/>
      <c r="WW774" s="90"/>
      <c r="WX774" s="90"/>
      <c r="WY774" s="90"/>
      <c r="WZ774" s="90"/>
      <c r="XA774" s="90"/>
      <c r="XB774" s="90"/>
      <c r="XC774" s="90"/>
      <c r="XD774" s="90"/>
      <c r="XE774" s="90"/>
      <c r="XF774" s="90"/>
      <c r="XG774" s="90"/>
      <c r="XH774" s="90"/>
      <c r="XI774" s="90"/>
      <c r="XJ774" s="90"/>
      <c r="XK774" s="90"/>
      <c r="XL774" s="90"/>
      <c r="XM774" s="90"/>
      <c r="XN774" s="90"/>
      <c r="XO774" s="90"/>
      <c r="XP774" s="90"/>
      <c r="XQ774" s="90"/>
      <c r="XR774" s="90"/>
      <c r="XS774" s="90"/>
      <c r="XT774" s="90"/>
      <c r="XU774" s="90"/>
      <c r="XV774" s="90"/>
      <c r="XW774" s="90"/>
      <c r="XX774" s="90"/>
      <c r="XY774" s="90"/>
      <c r="XZ774" s="90"/>
      <c r="YA774" s="90"/>
      <c r="YB774" s="90"/>
      <c r="YC774" s="90"/>
      <c r="YD774" s="90"/>
      <c r="YE774" s="90"/>
      <c r="YF774" s="90"/>
      <c r="YG774" s="90"/>
      <c r="YH774" s="90"/>
      <c r="YI774" s="90"/>
      <c r="YJ774" s="90"/>
      <c r="YK774" s="90"/>
      <c r="YL774" s="90"/>
      <c r="YM774" s="90"/>
      <c r="YN774" s="90"/>
      <c r="YO774" s="90"/>
      <c r="YP774" s="90"/>
      <c r="YQ774" s="90"/>
      <c r="YR774" s="90"/>
      <c r="YS774" s="90"/>
      <c r="YT774" s="90"/>
      <c r="YU774" s="90"/>
      <c r="YV774" s="90"/>
      <c r="YW774" s="90"/>
      <c r="YX774" s="90"/>
      <c r="YY774" s="90"/>
      <c r="YZ774" s="90"/>
      <c r="ZA774" s="90"/>
      <c r="ZB774" s="90"/>
      <c r="ZC774" s="90"/>
      <c r="ZD774" s="90"/>
      <c r="ZE774" s="90"/>
      <c r="ZF774" s="90"/>
      <c r="ZG774" s="90"/>
      <c r="ZH774" s="90"/>
      <c r="ZI774" s="90"/>
      <c r="ZJ774" s="90"/>
      <c r="ZK774" s="90"/>
      <c r="ZL774" s="90"/>
      <c r="ZM774" s="90"/>
      <c r="ZN774" s="90"/>
      <c r="ZO774" s="90"/>
      <c r="ZP774" s="90"/>
      <c r="ZQ774" s="90"/>
      <c r="ZR774" s="90"/>
      <c r="ZS774" s="90"/>
      <c r="ZT774" s="90"/>
      <c r="ZU774" s="90"/>
      <c r="ZV774" s="90"/>
      <c r="ZW774" s="90"/>
      <c r="ZX774" s="90"/>
      <c r="ZY774" s="90"/>
      <c r="ZZ774" s="90"/>
      <c r="AAA774" s="90"/>
      <c r="AAB774" s="90"/>
      <c r="AAC774" s="90"/>
      <c r="AAD774" s="90"/>
      <c r="AAE774" s="90"/>
      <c r="AAF774" s="90"/>
      <c r="AAG774" s="90"/>
      <c r="AAH774" s="90"/>
      <c r="AAI774" s="90"/>
      <c r="AAJ774" s="90"/>
      <c r="AAK774" s="90"/>
      <c r="AAL774" s="90"/>
      <c r="AAM774" s="90"/>
      <c r="AAN774" s="90"/>
      <c r="AAO774" s="90"/>
      <c r="AAP774" s="90"/>
      <c r="AAQ774" s="90"/>
      <c r="AAR774" s="90"/>
      <c r="AAS774" s="90"/>
      <c r="AAT774" s="90"/>
      <c r="AAU774" s="90"/>
      <c r="AAV774" s="90"/>
      <c r="AAW774" s="90"/>
      <c r="AAX774" s="90"/>
      <c r="AAY774" s="90"/>
      <c r="AAZ774" s="90"/>
      <c r="ABA774" s="90"/>
      <c r="ABB774" s="90"/>
      <c r="ABC774" s="90"/>
      <c r="ABD774" s="90"/>
      <c r="ABE774" s="90"/>
      <c r="ABF774" s="90"/>
      <c r="ABG774" s="90"/>
      <c r="ABH774" s="90"/>
      <c r="ABI774" s="90"/>
      <c r="ABJ774" s="90"/>
      <c r="ABK774" s="90"/>
      <c r="ABL774" s="90"/>
      <c r="ABM774" s="90"/>
      <c r="ABN774" s="90"/>
      <c r="ABO774" s="90"/>
      <c r="ABP774" s="90"/>
      <c r="ABQ774" s="90"/>
      <c r="ABR774" s="90"/>
      <c r="ABS774" s="90"/>
      <c r="ABT774" s="90"/>
      <c r="ABU774" s="90"/>
      <c r="ABV774" s="90"/>
      <c r="ABW774" s="90"/>
      <c r="ABX774" s="90"/>
      <c r="ABY774" s="90"/>
      <c r="ABZ774" s="90"/>
      <c r="ACA774" s="90"/>
      <c r="ACB774" s="90"/>
      <c r="ACC774" s="90"/>
      <c r="ACD774" s="90"/>
      <c r="ACE774" s="90"/>
      <c r="ACF774" s="90"/>
      <c r="ACG774" s="90"/>
      <c r="ACH774" s="90"/>
      <c r="ACI774" s="90"/>
      <c r="ACJ774" s="90"/>
      <c r="ACK774" s="90"/>
      <c r="ACL774" s="90"/>
      <c r="ACM774" s="90"/>
      <c r="ACN774" s="90"/>
      <c r="ACO774" s="90"/>
      <c r="ACP774" s="90"/>
      <c r="ACQ774" s="90"/>
      <c r="ACR774" s="90"/>
      <c r="ACS774" s="90"/>
      <c r="ACT774" s="90"/>
      <c r="ACU774" s="90"/>
      <c r="ACV774" s="90"/>
      <c r="ACW774" s="90"/>
      <c r="ACX774" s="90"/>
      <c r="ACY774" s="90"/>
      <c r="ACZ774" s="90"/>
      <c r="ADA774" s="90"/>
      <c r="ADB774" s="90"/>
      <c r="ADC774" s="90"/>
      <c r="ADD774" s="90"/>
      <c r="ADE774" s="90"/>
      <c r="ADF774" s="90"/>
      <c r="ADG774" s="90"/>
      <c r="ADH774" s="90"/>
      <c r="ADI774" s="90"/>
      <c r="ADJ774" s="90"/>
      <c r="ADK774" s="90"/>
      <c r="ADL774" s="90"/>
      <c r="ADM774" s="90"/>
      <c r="ADN774" s="90"/>
      <c r="ADO774" s="90"/>
      <c r="ADP774" s="90"/>
      <c r="ADQ774" s="90"/>
      <c r="ADR774" s="90"/>
      <c r="ADS774" s="90"/>
      <c r="ADT774" s="90"/>
      <c r="ADU774" s="90"/>
      <c r="ADV774" s="90"/>
      <c r="ADW774" s="90"/>
      <c r="ADX774" s="90"/>
      <c r="ADY774" s="90"/>
      <c r="ADZ774" s="90"/>
      <c r="AEA774" s="90"/>
      <c r="AEB774" s="90"/>
      <c r="AEC774" s="90"/>
      <c r="AED774" s="90"/>
      <c r="AEE774" s="90"/>
      <c r="AEF774" s="90"/>
      <c r="AEG774" s="90"/>
      <c r="AEH774" s="90"/>
      <c r="AEI774" s="90"/>
      <c r="AEJ774" s="90"/>
      <c r="AEK774" s="90"/>
      <c r="AEL774" s="90"/>
      <c r="AEM774" s="90"/>
      <c r="AEN774" s="90"/>
      <c r="AEO774" s="90"/>
      <c r="AEP774" s="90"/>
      <c r="AEQ774" s="90"/>
      <c r="AER774" s="90"/>
      <c r="AES774" s="90"/>
      <c r="AET774" s="90"/>
      <c r="AEU774" s="90"/>
      <c r="AEV774" s="90"/>
      <c r="AEW774" s="90"/>
      <c r="AEX774" s="90"/>
      <c r="AEY774" s="90"/>
      <c r="AEZ774" s="90"/>
      <c r="AFA774" s="90"/>
      <c r="AFB774" s="90"/>
      <c r="AFC774" s="90"/>
      <c r="AFD774" s="90"/>
      <c r="AFE774" s="90"/>
      <c r="AFF774" s="90"/>
      <c r="AFG774" s="90"/>
      <c r="AFH774" s="90"/>
      <c r="AFI774" s="90"/>
      <c r="AFJ774" s="90"/>
      <c r="AFK774" s="90"/>
      <c r="AFL774" s="90"/>
      <c r="AFM774" s="90"/>
      <c r="AFN774" s="90"/>
      <c r="AFO774" s="90"/>
      <c r="AFP774" s="90"/>
      <c r="AFQ774" s="90"/>
      <c r="AFR774" s="90"/>
      <c r="AFS774" s="90"/>
      <c r="AFT774" s="90"/>
      <c r="AFU774" s="90"/>
      <c r="AFV774" s="90"/>
      <c r="AFW774" s="90"/>
      <c r="AFX774" s="90"/>
      <c r="AFY774" s="90"/>
      <c r="AFZ774" s="90"/>
      <c r="AGA774" s="90"/>
      <c r="AGB774" s="90"/>
      <c r="AGC774" s="90"/>
      <c r="AGD774" s="90"/>
      <c r="AGE774" s="90"/>
      <c r="AGF774" s="90"/>
      <c r="AGG774" s="90"/>
      <c r="AGH774" s="90"/>
      <c r="AGI774" s="90"/>
      <c r="AGJ774" s="90"/>
      <c r="AGK774" s="90"/>
      <c r="AGL774" s="90"/>
      <c r="AGM774" s="90"/>
      <c r="AGN774" s="90"/>
      <c r="AGO774" s="90"/>
      <c r="AGP774" s="90"/>
      <c r="AGQ774" s="90"/>
      <c r="AGR774" s="90"/>
      <c r="AGS774" s="90"/>
      <c r="AGT774" s="90"/>
      <c r="AGU774" s="90"/>
      <c r="AGV774" s="90"/>
      <c r="AGW774" s="90"/>
      <c r="AGX774" s="90"/>
      <c r="AGY774" s="90"/>
      <c r="AGZ774" s="90"/>
      <c r="AHA774" s="90"/>
      <c r="AHB774" s="90"/>
      <c r="AHC774" s="90"/>
      <c r="AHD774" s="90"/>
      <c r="AHE774" s="90"/>
      <c r="AHF774" s="90"/>
      <c r="AHG774" s="90"/>
      <c r="AHH774" s="90"/>
      <c r="AHI774" s="90"/>
      <c r="AHJ774" s="90"/>
      <c r="AHK774" s="90"/>
      <c r="AHL774" s="90"/>
      <c r="AHM774" s="90"/>
      <c r="AHN774" s="90"/>
      <c r="AHO774" s="90"/>
      <c r="AHP774" s="90"/>
      <c r="AHQ774" s="90"/>
      <c r="AHR774" s="90"/>
      <c r="AHS774" s="90"/>
      <c r="AHT774" s="90"/>
      <c r="AHU774" s="90"/>
      <c r="AHV774" s="90"/>
      <c r="AHW774" s="90"/>
      <c r="AHX774" s="90"/>
      <c r="AHY774" s="90"/>
      <c r="AHZ774" s="90"/>
      <c r="AIA774" s="90"/>
      <c r="AIB774" s="90"/>
      <c r="AIC774" s="90"/>
      <c r="AID774" s="90"/>
      <c r="AIE774" s="90"/>
      <c r="AIF774" s="90"/>
      <c r="AIG774" s="90"/>
      <c r="AIH774" s="90"/>
      <c r="AII774" s="90"/>
      <c r="AIJ774" s="90"/>
      <c r="AIK774" s="90"/>
      <c r="AIL774" s="90"/>
      <c r="AIM774" s="90"/>
      <c r="AIN774" s="90"/>
      <c r="AIO774" s="90"/>
      <c r="AIP774" s="90"/>
      <c r="AIQ774" s="90"/>
      <c r="AIR774" s="90"/>
      <c r="AIS774" s="90"/>
      <c r="AIT774" s="90"/>
      <c r="AIU774" s="90"/>
      <c r="AIV774" s="90"/>
      <c r="AIW774" s="90"/>
      <c r="AIX774" s="90"/>
      <c r="AIY774" s="90"/>
      <c r="AIZ774" s="90"/>
      <c r="AJA774" s="90"/>
      <c r="AJB774" s="90"/>
      <c r="AJC774" s="90"/>
      <c r="AJD774" s="90"/>
      <c r="AJE774" s="90"/>
      <c r="AJF774" s="90"/>
      <c r="AJG774" s="90"/>
      <c r="AJH774" s="90"/>
      <c r="AJI774" s="90"/>
      <c r="AJJ774" s="90"/>
      <c r="AJK774" s="90"/>
      <c r="AJL774" s="90"/>
      <c r="AJM774" s="90"/>
      <c r="AJN774" s="90"/>
      <c r="AJO774" s="90"/>
      <c r="AJP774" s="90"/>
      <c r="AJQ774" s="90"/>
      <c r="AJR774" s="90"/>
      <c r="AJS774" s="90"/>
      <c r="AJT774" s="90"/>
      <c r="AJU774" s="90"/>
      <c r="AJV774" s="90"/>
      <c r="AJW774" s="90"/>
      <c r="AJX774" s="90"/>
      <c r="AJY774" s="90"/>
      <c r="AJZ774" s="90"/>
      <c r="AKA774" s="90"/>
      <c r="AKB774" s="90"/>
      <c r="AKC774" s="90"/>
      <c r="AKD774" s="90"/>
      <c r="AKE774" s="90"/>
      <c r="AKF774" s="90"/>
      <c r="AKG774" s="90"/>
      <c r="AKH774" s="90"/>
      <c r="AKI774" s="90"/>
      <c r="AKJ774" s="90"/>
      <c r="AKK774" s="90"/>
      <c r="AKL774" s="90"/>
      <c r="AKM774" s="90"/>
      <c r="AKN774" s="90"/>
      <c r="AKO774" s="90"/>
      <c r="AKP774" s="90"/>
      <c r="AKQ774" s="90"/>
      <c r="AKR774" s="90"/>
      <c r="AKS774" s="90"/>
      <c r="AKT774" s="90"/>
      <c r="AKU774" s="90"/>
      <c r="AKV774" s="90"/>
      <c r="AKW774" s="90"/>
      <c r="AKX774" s="90"/>
      <c r="AKY774" s="90"/>
      <c r="AKZ774" s="90"/>
      <c r="ALA774" s="90"/>
      <c r="ALB774" s="90"/>
      <c r="ALC774" s="90"/>
      <c r="ALD774" s="90"/>
      <c r="ALE774" s="90"/>
      <c r="ALF774" s="90"/>
      <c r="ALG774" s="90"/>
      <c r="ALH774" s="90"/>
      <c r="ALI774" s="90"/>
      <c r="ALJ774" s="90"/>
      <c r="ALK774" s="90"/>
      <c r="ALL774" s="90"/>
      <c r="ALM774" s="90"/>
      <c r="ALN774" s="90"/>
      <c r="ALO774" s="90"/>
      <c r="ALP774" s="90"/>
      <c r="ALQ774" s="90"/>
      <c r="ALR774" s="90"/>
      <c r="ALS774" s="90"/>
      <c r="ALT774" s="90"/>
      <c r="ALU774" s="90"/>
      <c r="ALV774" s="90"/>
      <c r="ALW774" s="90"/>
      <c r="ALX774" s="90"/>
      <c r="ALY774" s="90"/>
      <c r="ALZ774" s="90"/>
      <c r="AMA774" s="90"/>
      <c r="AMB774" s="90"/>
      <c r="AMC774" s="90"/>
      <c r="AMD774" s="90"/>
      <c r="AME774" s="90"/>
      <c r="AMF774" s="90"/>
      <c r="AMG774" s="90"/>
      <c r="AMH774" s="90"/>
    </row>
    <row r="775" spans="1:1022" ht="74.099999999999994" customHeight="1" x14ac:dyDescent="0.3">
      <c r="A775" s="536"/>
      <c r="B775" s="530"/>
      <c r="C775" s="367"/>
      <c r="D775" s="530"/>
      <c r="E775" s="530"/>
      <c r="F775" s="427"/>
      <c r="G775" s="530"/>
      <c r="H775" s="537"/>
      <c r="I775" s="538"/>
      <c r="J775" s="210" t="s">
        <v>735</v>
      </c>
      <c r="K775" s="213"/>
      <c r="L775" s="538"/>
      <c r="M775" s="538"/>
      <c r="N775" s="540"/>
      <c r="O775" s="369"/>
      <c r="P775" s="391"/>
      <c r="Q775" s="385"/>
      <c r="R775" s="393"/>
      <c r="S775" s="394"/>
      <c r="T775" s="385"/>
      <c r="U775" s="386"/>
      <c r="V775" s="216" t="s">
        <v>112</v>
      </c>
      <c r="W775" s="116"/>
      <c r="X775" s="117"/>
      <c r="Y775" s="117"/>
      <c r="Z775" s="116"/>
      <c r="AA775" s="120" t="str">
        <f t="shared" si="1031"/>
        <v/>
      </c>
      <c r="AB775" s="121"/>
      <c r="AC775" s="121"/>
      <c r="AD775" s="122" t="str">
        <f t="shared" si="1026"/>
        <v/>
      </c>
      <c r="AE775" s="121"/>
      <c r="AF775" s="121"/>
      <c r="AG775" s="121"/>
      <c r="AH775" s="123" t="str">
        <f>IFERROR(IF(AND(AA774="Probabilidad",AA775="Probabilidad"),(AI774-(+AI774*AD775)),IF(AND(AA775="Probabilidad",AA774="Impacto"),(AI774-(+AI774*AD775)),IF(AA775="Impacto",AI774,""))),"")</f>
        <v/>
      </c>
      <c r="AI775" s="122" t="str">
        <f t="shared" si="1027"/>
        <v/>
      </c>
      <c r="AJ775" s="387"/>
      <c r="AK775" s="542"/>
      <c r="AL775" s="214" t="str">
        <f t="shared" si="989"/>
        <v/>
      </c>
      <c r="AM775" s="543"/>
      <c r="AN775" s="544"/>
      <c r="AO775" s="541"/>
      <c r="AP775" s="367"/>
      <c r="AQ775" s="215" t="s">
        <v>118</v>
      </c>
      <c r="AR775" s="119"/>
      <c r="AS775" s="135"/>
      <c r="AT775" s="218"/>
      <c r="AU775" s="219"/>
      <c r="AV775" s="371"/>
      <c r="AW775" s="216" t="s">
        <v>112</v>
      </c>
      <c r="AX775" s="128"/>
      <c r="AY775" s="129"/>
      <c r="AZ775" s="130"/>
      <c r="BA775" s="217" t="s">
        <v>118</v>
      </c>
      <c r="BB775" s="128"/>
      <c r="BC775" s="128"/>
      <c r="BD775" s="128"/>
      <c r="BE775" s="373"/>
      <c r="BF775" s="374"/>
      <c r="BG775" s="374"/>
      <c r="BH775" s="131"/>
    </row>
    <row r="776" spans="1:1022" ht="45" customHeight="1" x14ac:dyDescent="0.3">
      <c r="A776" s="536"/>
      <c r="B776" s="530"/>
      <c r="C776" s="367"/>
      <c r="D776" s="530"/>
      <c r="E776" s="530"/>
      <c r="F776" s="427"/>
      <c r="G776" s="530"/>
      <c r="H776" s="537"/>
      <c r="I776" s="538"/>
      <c r="J776" s="210" t="s">
        <v>741</v>
      </c>
      <c r="K776" s="213"/>
      <c r="L776" s="538"/>
      <c r="M776" s="538"/>
      <c r="N776" s="540"/>
      <c r="O776" s="369"/>
      <c r="P776" s="391"/>
      <c r="Q776" s="385"/>
      <c r="R776" s="393"/>
      <c r="S776" s="394"/>
      <c r="T776" s="385"/>
      <c r="U776" s="386"/>
      <c r="V776" s="216" t="s">
        <v>124</v>
      </c>
      <c r="W776" s="116"/>
      <c r="X776" s="117"/>
      <c r="Y776" s="117"/>
      <c r="Z776" s="116"/>
      <c r="AA776" s="120" t="str">
        <f t="shared" si="1031"/>
        <v/>
      </c>
      <c r="AB776" s="121"/>
      <c r="AC776" s="121"/>
      <c r="AD776" s="122" t="str">
        <f t="shared" si="1026"/>
        <v/>
      </c>
      <c r="AE776" s="121"/>
      <c r="AF776" s="121"/>
      <c r="AG776" s="121"/>
      <c r="AH776" s="123" t="str">
        <f t="shared" ref="AH776:AH780" si="1063">IFERROR(IF(AND(AA775="Probabilidad",AA776="Probabilidad"),(AI775-(+AI775*AD776)),IF(AND(AA776="Probabilidad",AA775="Impacto"),(AI775-(+AI775*AD776)),IF(AA776="Impacto",AI775,""))),"")</f>
        <v/>
      </c>
      <c r="AI776" s="122" t="str">
        <f t="shared" si="1027"/>
        <v/>
      </c>
      <c r="AJ776" s="387"/>
      <c r="AK776" s="542"/>
      <c r="AL776" s="214" t="str">
        <f t="shared" si="989"/>
        <v/>
      </c>
      <c r="AM776" s="543"/>
      <c r="AN776" s="544"/>
      <c r="AO776" s="541"/>
      <c r="AP776" s="367"/>
      <c r="AQ776" s="215" t="s">
        <v>128</v>
      </c>
      <c r="AR776" s="119"/>
      <c r="AS776" s="135"/>
      <c r="AT776" s="218"/>
      <c r="AU776" s="219"/>
      <c r="AV776" s="371"/>
      <c r="AW776" s="216" t="s">
        <v>124</v>
      </c>
      <c r="AX776" s="128"/>
      <c r="AY776" s="129"/>
      <c r="AZ776" s="130"/>
      <c r="BA776" s="217" t="s">
        <v>128</v>
      </c>
      <c r="BB776" s="128"/>
      <c r="BC776" s="128"/>
      <c r="BD776" s="128"/>
      <c r="BE776" s="373"/>
      <c r="BF776" s="374"/>
      <c r="BG776" s="374"/>
      <c r="BH776" s="131"/>
    </row>
    <row r="777" spans="1:1022" ht="30" customHeight="1" x14ac:dyDescent="0.3">
      <c r="A777" s="536"/>
      <c r="B777" s="530"/>
      <c r="C777" s="367"/>
      <c r="D777" s="530"/>
      <c r="E777" s="530"/>
      <c r="F777" s="427"/>
      <c r="G777" s="530"/>
      <c r="H777" s="537"/>
      <c r="I777" s="538"/>
      <c r="J777" s="210" t="s">
        <v>749</v>
      </c>
      <c r="K777" s="213"/>
      <c r="L777" s="538"/>
      <c r="M777" s="538"/>
      <c r="N777" s="540"/>
      <c r="O777" s="369"/>
      <c r="P777" s="391"/>
      <c r="Q777" s="385"/>
      <c r="R777" s="393"/>
      <c r="S777" s="394"/>
      <c r="T777" s="385"/>
      <c r="U777" s="386"/>
      <c r="V777" s="216" t="s">
        <v>131</v>
      </c>
      <c r="W777" s="116"/>
      <c r="X777" s="117"/>
      <c r="Y777" s="117"/>
      <c r="Z777" s="116"/>
      <c r="AA777" s="120" t="str">
        <f t="shared" si="1031"/>
        <v/>
      </c>
      <c r="AB777" s="121"/>
      <c r="AC777" s="121"/>
      <c r="AD777" s="122" t="str">
        <f t="shared" si="1026"/>
        <v/>
      </c>
      <c r="AE777" s="121"/>
      <c r="AF777" s="121"/>
      <c r="AG777" s="121"/>
      <c r="AH777" s="123" t="str">
        <f t="shared" si="1063"/>
        <v/>
      </c>
      <c r="AI777" s="122" t="str">
        <f t="shared" si="1027"/>
        <v/>
      </c>
      <c r="AJ777" s="387"/>
      <c r="AK777" s="542"/>
      <c r="AL777" s="214" t="str">
        <f t="shared" si="989"/>
        <v/>
      </c>
      <c r="AM777" s="543"/>
      <c r="AN777" s="544"/>
      <c r="AO777" s="541"/>
      <c r="AP777" s="367"/>
      <c r="AQ777" s="215" t="s">
        <v>136</v>
      </c>
      <c r="AR777" s="119"/>
      <c r="AS777" s="135"/>
      <c r="AT777" s="218"/>
      <c r="AU777" s="219"/>
      <c r="AV777" s="371"/>
      <c r="AW777" s="216" t="s">
        <v>131</v>
      </c>
      <c r="AX777" s="128"/>
      <c r="AY777" s="129"/>
      <c r="AZ777" s="130"/>
      <c r="BA777" s="217" t="s">
        <v>136</v>
      </c>
      <c r="BB777" s="128"/>
      <c r="BC777" s="128"/>
      <c r="BD777" s="128"/>
      <c r="BE777" s="373"/>
      <c r="BF777" s="374"/>
      <c r="BG777" s="374"/>
      <c r="BH777" s="131"/>
    </row>
    <row r="778" spans="1:1022" ht="18.95" customHeight="1" x14ac:dyDescent="0.3">
      <c r="A778" s="536"/>
      <c r="B778" s="530"/>
      <c r="C778" s="367"/>
      <c r="D778" s="530"/>
      <c r="E778" s="530"/>
      <c r="F778" s="427"/>
      <c r="G778" s="530"/>
      <c r="H778" s="537"/>
      <c r="I778" s="538"/>
      <c r="J778" s="210" t="s">
        <v>756</v>
      </c>
      <c r="K778" s="213"/>
      <c r="L778" s="538"/>
      <c r="M778" s="538"/>
      <c r="N778" s="540"/>
      <c r="O778" s="369"/>
      <c r="P778" s="391"/>
      <c r="Q778" s="385"/>
      <c r="R778" s="393"/>
      <c r="S778" s="394"/>
      <c r="T778" s="385"/>
      <c r="U778" s="386"/>
      <c r="V778" s="216" t="s">
        <v>139</v>
      </c>
      <c r="W778" s="116"/>
      <c r="X778" s="117"/>
      <c r="Y778" s="117"/>
      <c r="Z778" s="116"/>
      <c r="AA778" s="120" t="str">
        <f t="shared" si="1031"/>
        <v/>
      </c>
      <c r="AB778" s="121"/>
      <c r="AC778" s="121"/>
      <c r="AD778" s="122" t="str">
        <f t="shared" si="1026"/>
        <v/>
      </c>
      <c r="AE778" s="121"/>
      <c r="AF778" s="121"/>
      <c r="AG778" s="121"/>
      <c r="AH778" s="123" t="str">
        <f t="shared" si="1063"/>
        <v/>
      </c>
      <c r="AI778" s="122" t="str">
        <f t="shared" si="1027"/>
        <v/>
      </c>
      <c r="AJ778" s="387"/>
      <c r="AK778" s="542"/>
      <c r="AL778" s="214" t="str">
        <f t="shared" si="989"/>
        <v/>
      </c>
      <c r="AM778" s="543"/>
      <c r="AN778" s="544"/>
      <c r="AO778" s="541"/>
      <c r="AP778" s="367"/>
      <c r="AQ778" s="215" t="s">
        <v>145</v>
      </c>
      <c r="AR778" s="119"/>
      <c r="AS778" s="135"/>
      <c r="AT778" s="218"/>
      <c r="AU778" s="219"/>
      <c r="AV778" s="371"/>
      <c r="AW778" s="216" t="s">
        <v>139</v>
      </c>
      <c r="AX778" s="128"/>
      <c r="AY778" s="129"/>
      <c r="AZ778" s="130"/>
      <c r="BA778" s="217" t="s">
        <v>145</v>
      </c>
      <c r="BB778" s="128"/>
      <c r="BC778" s="128"/>
      <c r="BD778" s="128"/>
      <c r="BE778" s="373"/>
      <c r="BF778" s="374"/>
      <c r="BG778" s="374"/>
      <c r="BH778" s="131"/>
    </row>
    <row r="779" spans="1:1022" ht="18.95" customHeight="1" x14ac:dyDescent="0.3">
      <c r="A779" s="536"/>
      <c r="B779" s="530"/>
      <c r="C779" s="367"/>
      <c r="D779" s="530"/>
      <c r="E779" s="530"/>
      <c r="F779" s="427"/>
      <c r="G779" s="530"/>
      <c r="H779" s="537"/>
      <c r="I779" s="538"/>
      <c r="J779" s="210" t="s">
        <v>757</v>
      </c>
      <c r="K779" s="213"/>
      <c r="L779" s="538"/>
      <c r="M779" s="538"/>
      <c r="N779" s="540"/>
      <c r="O779" s="369"/>
      <c r="P779" s="391"/>
      <c r="Q779" s="385"/>
      <c r="R779" s="393"/>
      <c r="S779" s="394"/>
      <c r="T779" s="385"/>
      <c r="U779" s="386"/>
      <c r="V779" s="216" t="s">
        <v>150</v>
      </c>
      <c r="W779" s="116"/>
      <c r="X779" s="117"/>
      <c r="Y779" s="117"/>
      <c r="Z779" s="116"/>
      <c r="AA779" s="120" t="str">
        <f t="shared" si="1031"/>
        <v/>
      </c>
      <c r="AB779" s="121"/>
      <c r="AC779" s="121"/>
      <c r="AD779" s="122" t="str">
        <f t="shared" si="1026"/>
        <v/>
      </c>
      <c r="AE779" s="121"/>
      <c r="AF779" s="121"/>
      <c r="AG779" s="121"/>
      <c r="AH779" s="123" t="str">
        <f t="shared" si="1063"/>
        <v/>
      </c>
      <c r="AI779" s="122" t="str">
        <f t="shared" si="1027"/>
        <v/>
      </c>
      <c r="AJ779" s="387"/>
      <c r="AK779" s="542"/>
      <c r="AL779" s="214" t="str">
        <f t="shared" si="989"/>
        <v/>
      </c>
      <c r="AM779" s="543"/>
      <c r="AN779" s="544"/>
      <c r="AO779" s="541"/>
      <c r="AP779" s="367"/>
      <c r="AQ779" s="215" t="s">
        <v>155</v>
      </c>
      <c r="AR779" s="119"/>
      <c r="AS779" s="135"/>
      <c r="AT779" s="218"/>
      <c r="AU779" s="219"/>
      <c r="AV779" s="371"/>
      <c r="AW779" s="216" t="s">
        <v>150</v>
      </c>
      <c r="AX779" s="128"/>
      <c r="AY779" s="129"/>
      <c r="AZ779" s="130"/>
      <c r="BA779" s="217" t="s">
        <v>155</v>
      </c>
      <c r="BB779" s="128"/>
      <c r="BC779" s="128"/>
      <c r="BD779" s="128"/>
      <c r="BE779" s="373"/>
      <c r="BF779" s="374"/>
      <c r="BG779" s="374"/>
      <c r="BH779" s="131"/>
    </row>
    <row r="780" spans="1:1022" ht="23.1" customHeight="1" x14ac:dyDescent="0.3">
      <c r="A780" s="536"/>
      <c r="B780" s="530"/>
      <c r="C780" s="367"/>
      <c r="D780" s="530"/>
      <c r="E780" s="530"/>
      <c r="F780" s="427"/>
      <c r="G780" s="530"/>
      <c r="H780" s="537"/>
      <c r="I780" s="538"/>
      <c r="J780" s="210" t="s">
        <v>758</v>
      </c>
      <c r="K780" s="213"/>
      <c r="L780" s="538"/>
      <c r="M780" s="538"/>
      <c r="N780" s="540"/>
      <c r="O780" s="369"/>
      <c r="P780" s="392"/>
      <c r="Q780" s="385"/>
      <c r="R780" s="393"/>
      <c r="S780" s="394"/>
      <c r="T780" s="385"/>
      <c r="U780" s="386"/>
      <c r="V780" s="216" t="s">
        <v>161</v>
      </c>
      <c r="W780" s="116"/>
      <c r="X780" s="117"/>
      <c r="Y780" s="117"/>
      <c r="Z780" s="116"/>
      <c r="AA780" s="120" t="str">
        <f t="shared" si="1031"/>
        <v/>
      </c>
      <c r="AB780" s="121"/>
      <c r="AC780" s="121"/>
      <c r="AD780" s="122" t="str">
        <f t="shared" si="1026"/>
        <v/>
      </c>
      <c r="AE780" s="121"/>
      <c r="AF780" s="121"/>
      <c r="AG780" s="121"/>
      <c r="AH780" s="123" t="str">
        <f t="shared" si="1063"/>
        <v/>
      </c>
      <c r="AI780" s="122" t="str">
        <f t="shared" si="1027"/>
        <v/>
      </c>
      <c r="AJ780" s="387"/>
      <c r="AK780" s="542"/>
      <c r="AL780" s="214" t="str">
        <f t="shared" si="989"/>
        <v/>
      </c>
      <c r="AM780" s="543"/>
      <c r="AN780" s="544"/>
      <c r="AO780" s="541"/>
      <c r="AP780" s="367"/>
      <c r="AQ780" s="215" t="s">
        <v>162</v>
      </c>
      <c r="AR780" s="119"/>
      <c r="AS780" s="135"/>
      <c r="AT780" s="218"/>
      <c r="AU780" s="219"/>
      <c r="AV780" s="372"/>
      <c r="AW780" s="216" t="s">
        <v>161</v>
      </c>
      <c r="AX780" s="128"/>
      <c r="AY780" s="129"/>
      <c r="AZ780" s="130"/>
      <c r="BA780" s="217" t="s">
        <v>162</v>
      </c>
      <c r="BB780" s="128"/>
      <c r="BC780" s="128"/>
      <c r="BD780" s="128"/>
      <c r="BE780" s="373"/>
      <c r="BF780" s="374"/>
      <c r="BG780" s="374"/>
      <c r="BH780" s="131"/>
    </row>
    <row r="781" spans="1:1022" s="144" customFormat="1" ht="69.95" customHeight="1" x14ac:dyDescent="0.25">
      <c r="A781" s="536"/>
      <c r="B781" s="530"/>
      <c r="C781" s="367"/>
      <c r="D781" s="530"/>
      <c r="E781" s="530"/>
      <c r="F781" s="427"/>
      <c r="G781" s="530"/>
      <c r="H781" s="537" t="str">
        <f>IF(B781="Seguridad_Información","Posibilidad de "&amp;C781&amp;"con "&amp;M781&amp;" "&amp;"por"&amp;" "&amp;I781&amp;" "&amp;"debido a"&amp;" "&amp;L781,"Posibilidad de"&amp;" "&amp;M781&amp;" "&amp;"por"&amp;" "&amp;I781&amp;" debido a"&amp;" "&amp;L781)</f>
        <v xml:space="preserve">Posibilidad de  por  debido a </v>
      </c>
      <c r="I781" s="538"/>
      <c r="J781" s="210" t="s">
        <v>717</v>
      </c>
      <c r="K781" s="213"/>
      <c r="L781" s="538"/>
      <c r="M781" s="538"/>
      <c r="N781" s="540"/>
      <c r="O781" s="369"/>
      <c r="P781" s="390" t="str">
        <f>IF(OR($O781=[3]Tabla_Probabilidad!$D$30,$O781=[3]Tabla_Probabilidad!$D$32,$O781=[3]Tabla_Probabilidad!$J$32),"Muy Baja",IF(OR($O781=[3]Tabla_Probabilidad!$E$30,$O781=[3]Tabla_Probabilidad!$E$32,$O781=[3]Tabla_Probabilidad!$K$32),"Baja",IF(OR($O781=[3]Tabla_Probabilidad!$F$30,$O781=[3]Tabla_Probabilidad!$F$32,$O781=[3]Tabla_Probabilidad!$L$32),"Media",IF(OR($O781=[3]Tabla_Probabilidad!$G$30,$O781=[3]Tabla_Probabilidad!$G$32,$O781=[3]Tabla_Probabilidad!$M$32),"Alta",IF(OR($O781=[3]Tabla_Probabilidad!$H$30,$O781=[3]Tabla_Probabilidad!$H$32,$O781=[3]Tabla_Probabilidad!$N$32),"Muy Alta","")))))</f>
        <v/>
      </c>
      <c r="Q781" s="385" t="str">
        <f t="shared" ref="Q781" si="1064">IF(P781="","",IF(P781="Muy Baja",0.2,IF(P781="Baja",0.4,IF(P781="Media",0.6,IF(P781="Alta",0.8,IF(P781="Muy Alta",1,))))))</f>
        <v/>
      </c>
      <c r="R781" s="393"/>
      <c r="S781" s="394" t="str">
        <f>IF(OR($R781=[3]Tabla_Impacto!$D$24,$R781=[3]Tabla_Impacto!$D$27,$R781=[3]Tabla_Impacto!$J$24,$R781=[3]Tabla_Impacto!$P$26,$R781=[3]Tabla_Impacto!$V$26,$R781=[3]Tabla_Impacto!$AB$26),"Leve",IF(OR($R781=[3]Tabla_Impacto!$E$24,$R781=[3]Tabla_Impacto!$E$27,$R781=[3]Tabla_Impacto!$K$24,$R781=[3]Tabla_Impacto!$Q$26,$R781=[3]Tabla_Impacto!$W$26,$R781=[3]Tabla_Impacto!$AC$26),"Menor",IF(OR($R781=[3]Tabla_Impacto!$F$24,$R781=[3]Tabla_Impacto!$F$27,$R781=[3]Tabla_Impacto!$L$24,$R781=[3]Tabla_Impacto!$R$26,$R781=[3]Tabla_Impacto!$X$26,$R781=[3]Tabla_Impacto!$AD$26),"Moderado",IF(OR($R781=[3]Tabla_Impacto!$G$24,$R781=[3]Tabla_Impacto!$G$27,$R781=[3]Tabla_Impacto!$M$24,$R781=[3]Tabla_Impacto!$S$26,$R781=[3]Tabla_Impacto!$Y$26,$R781=[3]Tabla_Impacto!$AE$26),"Mayor",IF(OR($R781=[3]Tabla_Impacto!$H$24,$R781=[3]Tabla_Impacto!$H$27,$R781=[3]Tabla_Impacto!$N$24,$R781=[3]Tabla_Impacto!$T$26,$R781=[3]Tabla_Impacto!$Z$26,$R781=[3]Tabla_Impacto!$AF$26),"Catastrófico","")))))</f>
        <v/>
      </c>
      <c r="T781" s="385" t="str">
        <f t="shared" ref="T781" si="1065">IF(S781="","",IF(S781="Leve",0.2,IF(S781="Menor",0.4,IF(S781="Moderado",0.6,IF(S781="Mayor",0.8,IF(S781="Catastrófico",1,))))))</f>
        <v/>
      </c>
      <c r="U781" s="403" t="str">
        <f t="shared" ref="U781" si="1066">IF(OR(AND(P781="Muy Baja",S781="Leve"),AND(P781="Muy Baja",S781="Menor"),AND(P781="Baja",S781="Leve")),"Bajo",IF(OR(AND(P781="Muy baja",S781="Moderado"),AND(P781="Baja",S781="Menor"),AND(P781="Baja",S781="Moderado"),AND(P781="Media",S781="Leve"),AND(P781="Media",S781="Menor"),AND(P781="Media",S781="Moderado"),AND(P781="Alta",S781="Leve"),AND(P781="Alta",S781="Menor")),"Moderado",IF(OR(AND(P781="Muy Baja",S781="Mayor"),AND(P781="Baja",S781="Mayor"),AND(P781="Media",S781="Mayor"),AND(P781="Alta",S781="Moderado"),AND(P781="Alta",S781="Mayor"),AND(P781="Muy Alta",S781="Leve"),AND(P781="Muy Alta",S781="Menor"),AND(P781="Muy Alta",S781="Moderado"),AND(P781="Muy Alta",S781="Mayor")),"Alto",IF(OR(AND(P781="Muy Baja",S781="Catastrófico"),AND(P781="Baja",S781="Catastrófico"),AND(P781="Media",S781="Catastrófico"),AND(P781="Alta",S781="Catastrófico"),AND(P781="Muy Alta",S781="Catastrófico")),"Extremo",""))))</f>
        <v/>
      </c>
      <c r="V781" s="216" t="s">
        <v>91</v>
      </c>
      <c r="W781" s="116"/>
      <c r="X781" s="117"/>
      <c r="Y781" s="117"/>
      <c r="Z781" s="116"/>
      <c r="AA781" s="120" t="str">
        <f t="shared" si="1031"/>
        <v/>
      </c>
      <c r="AB781" s="121"/>
      <c r="AC781" s="121"/>
      <c r="AD781" s="122" t="str">
        <f t="shared" si="1026"/>
        <v/>
      </c>
      <c r="AE781" s="121"/>
      <c r="AF781" s="121"/>
      <c r="AG781" s="121"/>
      <c r="AH781" s="123" t="str">
        <f>IFERROR(IF(AA781="Probabilidad",(Q781-(+Q781*AD781)),IF(AA781="Impacto",Q781,"")),"")</f>
        <v/>
      </c>
      <c r="AI781" s="122" t="str">
        <f t="shared" si="1027"/>
        <v/>
      </c>
      <c r="AJ781" s="387" t="str">
        <f t="shared" ref="AJ781" si="1067">IFERROR(IF(AK781="","",IF(AK781&lt;=0.2,"Muy Baja",IF(AK781&lt;=0.4,"Baja",IF(AK781&lt;=0.6,"Media",IF(AK781&lt;=0.8,"Alta","Muy Alta"))))),"")</f>
        <v/>
      </c>
      <c r="AK781" s="542" t="str">
        <f t="shared" ref="AK781" si="1068">IFERROR(LOOKUP(MAX(AI781:AI787)+1,(AI781:AI787)),"")</f>
        <v/>
      </c>
      <c r="AL781" s="214" t="str">
        <f>IFERROR(IF(AA781="Impacto",(T781-(+T781*AD781)),IF(AA781="Probabilidad",T781,"")),"")</f>
        <v/>
      </c>
      <c r="AM781" s="543" t="str">
        <f t="shared" ref="AM781" si="1069">IFERROR(IF(AN781="","",IF(AN781&lt;=0.2,"Leve",IF(AN781&lt;=0.4,"Menor",IF(AN781&lt;=0.6,"Moderado",IF(AN781&lt;=0.8,"Mayor","Catastrófico"))))),"")</f>
        <v/>
      </c>
      <c r="AN781" s="544" t="str">
        <f t="shared" ref="AN781" si="1070">IFERROR(LOOKUP(MAX(AL781:AL787)+1,(AL781:AL787)),"")</f>
        <v/>
      </c>
      <c r="AO781" s="541" t="str">
        <f t="shared" ref="AO781" si="1071">IFERROR(IF(OR(AND(AJ781="Muy Baja",AM781="Leve"),AND(AJ781="Muy Baja",AM781="Menor"),AND(AJ781="Baja",AM781="Leve")),"Bajo",IF(OR(AND(AJ781="Muy baja",AM781="Moderado"),AND(AJ781="Baja",AM781="Menor"),AND(AJ781="Baja",AM781="Moderado"),AND(AJ781="Media",AM781="Leve"),AND(AJ781="Media",AM781="Menor"),AND(AJ781="Media",AM781="Moderado"),AND(AJ781="Alta",AM781="Leve"),AND(AJ781="Alta",AM781="Menor")),"Moderado",IF(OR(AND(AJ781="Muy Baja",AM781="Mayor"),AND(AJ781="Baja",AM781="Mayor"),AND(AJ781="Media",AM781="Mayor"),AND(AJ781="Alta",AM781="Moderado"),AND(AJ781="Alta",AM781="Mayor"),AND(AJ781="Muy Alta",AM781="Leve"),AND(AJ781="Muy Alta",AM781="Menor"),AND(AJ781="Muy Alta",AM781="Moderado"),AND(AJ781="Muy Alta",AM781="Mayor")),"Alto",IF(OR(AND(AJ781="Muy Baja",AM781="Catastrófico"),AND(AJ781="Baja",AM781="Catastrófico"),AND(AJ781="Media",AM781="Catastrófico"),AND(AJ781="Alta",AM781="Catastrófico"),AND(AJ781="Muy Alta",AM781="Catastrófico")),"Extremo","")))),"")</f>
        <v/>
      </c>
      <c r="AP781" s="367"/>
      <c r="AQ781" s="215" t="s">
        <v>105</v>
      </c>
      <c r="AR781" s="119"/>
      <c r="AS781" s="135"/>
      <c r="AT781" s="218"/>
      <c r="AU781" s="219"/>
      <c r="AV781" s="370"/>
      <c r="AW781" s="216" t="s">
        <v>91</v>
      </c>
      <c r="AX781" s="128"/>
      <c r="AY781" s="129"/>
      <c r="AZ781" s="130"/>
      <c r="BA781" s="217" t="s">
        <v>105</v>
      </c>
      <c r="BB781" s="128"/>
      <c r="BC781" s="128"/>
      <c r="BD781" s="128"/>
      <c r="BE781" s="373"/>
      <c r="BF781" s="374"/>
      <c r="BG781" s="374"/>
      <c r="BH781" s="131"/>
      <c r="BI781" s="90"/>
      <c r="BJ781" s="90"/>
      <c r="BK781" s="90"/>
      <c r="BL781" s="90"/>
      <c r="BM781" s="90"/>
      <c r="BN781" s="90"/>
      <c r="BO781" s="90"/>
      <c r="BP781" s="90"/>
      <c r="BQ781" s="90"/>
      <c r="BR781" s="90"/>
      <c r="BS781" s="90"/>
      <c r="BT781" s="90"/>
      <c r="BU781" s="90"/>
      <c r="BV781" s="90"/>
      <c r="BW781" s="90"/>
      <c r="BX781" s="90"/>
      <c r="BY781" s="90"/>
      <c r="BZ781" s="90"/>
      <c r="CA781" s="90"/>
      <c r="CB781" s="90"/>
      <c r="CC781" s="90"/>
      <c r="CD781" s="90"/>
      <c r="CE781" s="90"/>
      <c r="CF781" s="90"/>
      <c r="CG781" s="90"/>
      <c r="CH781" s="90"/>
      <c r="CI781" s="90"/>
      <c r="CJ781" s="90"/>
      <c r="CK781" s="90"/>
      <c r="CL781" s="90"/>
      <c r="CM781" s="90"/>
      <c r="CN781" s="90"/>
      <c r="CO781" s="90"/>
      <c r="CP781" s="90"/>
      <c r="CQ781" s="90"/>
      <c r="CR781" s="90"/>
      <c r="CS781" s="90"/>
      <c r="CT781" s="90"/>
      <c r="CU781" s="90"/>
      <c r="CV781" s="90"/>
      <c r="CW781" s="90"/>
      <c r="CX781" s="90"/>
      <c r="CY781" s="90"/>
      <c r="CZ781" s="90"/>
      <c r="DA781" s="90"/>
      <c r="DB781" s="90"/>
      <c r="DC781" s="90"/>
      <c r="DD781" s="90"/>
      <c r="DE781" s="90"/>
      <c r="DF781" s="90"/>
      <c r="DG781" s="90"/>
      <c r="DH781" s="90"/>
      <c r="DI781" s="90"/>
      <c r="DJ781" s="90"/>
      <c r="DK781" s="90"/>
      <c r="DL781" s="90"/>
      <c r="DM781" s="90"/>
      <c r="DN781" s="90"/>
      <c r="DO781" s="90"/>
      <c r="DP781" s="90"/>
      <c r="DQ781" s="90"/>
      <c r="DR781" s="90"/>
      <c r="DS781" s="90"/>
      <c r="DT781" s="90"/>
      <c r="DU781" s="90"/>
      <c r="DV781" s="90"/>
      <c r="DW781" s="90"/>
      <c r="DX781" s="90"/>
      <c r="DY781" s="90"/>
      <c r="DZ781" s="90"/>
      <c r="EA781" s="90"/>
      <c r="EB781" s="90"/>
      <c r="EC781" s="90"/>
      <c r="ED781" s="90"/>
      <c r="EE781" s="90"/>
      <c r="EF781" s="90"/>
      <c r="EG781" s="90"/>
      <c r="EH781" s="90"/>
      <c r="EI781" s="90"/>
      <c r="EJ781" s="90"/>
      <c r="EK781" s="90"/>
      <c r="EL781" s="90"/>
      <c r="EM781" s="90"/>
      <c r="EN781" s="90"/>
      <c r="EO781" s="90"/>
      <c r="EP781" s="90"/>
      <c r="EQ781" s="90"/>
      <c r="ER781" s="90"/>
      <c r="ES781" s="90"/>
      <c r="ET781" s="90"/>
      <c r="EU781" s="90"/>
      <c r="EV781" s="90"/>
      <c r="EW781" s="90"/>
      <c r="EX781" s="90"/>
      <c r="EY781" s="90"/>
      <c r="EZ781" s="90"/>
      <c r="FA781" s="90"/>
      <c r="FB781" s="90"/>
      <c r="FC781" s="90"/>
      <c r="FD781" s="90"/>
      <c r="FE781" s="90"/>
      <c r="FF781" s="90"/>
      <c r="FG781" s="90"/>
      <c r="FH781" s="90"/>
      <c r="FI781" s="90"/>
      <c r="FJ781" s="90"/>
      <c r="FK781" s="90"/>
      <c r="FL781" s="90"/>
      <c r="FM781" s="90"/>
      <c r="FN781" s="90"/>
      <c r="FO781" s="90"/>
      <c r="FP781" s="90"/>
      <c r="FQ781" s="90"/>
      <c r="FR781" s="90"/>
      <c r="FS781" s="90"/>
      <c r="FT781" s="90"/>
      <c r="FU781" s="90"/>
      <c r="FV781" s="90"/>
      <c r="FW781" s="90"/>
      <c r="FX781" s="90"/>
      <c r="FY781" s="90"/>
      <c r="FZ781" s="90"/>
      <c r="GA781" s="90"/>
      <c r="GB781" s="90"/>
      <c r="GC781" s="90"/>
      <c r="GD781" s="90"/>
      <c r="GE781" s="90"/>
      <c r="GF781" s="90"/>
      <c r="GG781" s="90"/>
      <c r="GH781" s="90"/>
      <c r="GI781" s="90"/>
      <c r="GJ781" s="90"/>
      <c r="GK781" s="90"/>
      <c r="GL781" s="90"/>
      <c r="GM781" s="90"/>
      <c r="GN781" s="90"/>
      <c r="GO781" s="90"/>
      <c r="GP781" s="90"/>
      <c r="GQ781" s="90"/>
      <c r="GR781" s="90"/>
      <c r="GS781" s="90"/>
      <c r="GT781" s="90"/>
      <c r="GU781" s="90"/>
      <c r="GV781" s="90"/>
      <c r="GW781" s="90"/>
      <c r="GX781" s="90"/>
      <c r="GY781" s="90"/>
      <c r="GZ781" s="90"/>
      <c r="HA781" s="90"/>
      <c r="HB781" s="90"/>
      <c r="HC781" s="90"/>
      <c r="HD781" s="90"/>
      <c r="HE781" s="90"/>
      <c r="HF781" s="90"/>
      <c r="HG781" s="90"/>
      <c r="HH781" s="90"/>
      <c r="HI781" s="90"/>
      <c r="HJ781" s="90"/>
      <c r="HK781" s="90"/>
      <c r="HL781" s="90"/>
      <c r="HM781" s="90"/>
      <c r="HN781" s="90"/>
      <c r="HO781" s="90"/>
      <c r="HP781" s="90"/>
      <c r="HQ781" s="90"/>
      <c r="HR781" s="90"/>
      <c r="HS781" s="90"/>
      <c r="HT781" s="90"/>
      <c r="HU781" s="90"/>
      <c r="HV781" s="90"/>
      <c r="HW781" s="90"/>
      <c r="HX781" s="90"/>
      <c r="HY781" s="90"/>
      <c r="HZ781" s="90"/>
      <c r="IA781" s="90"/>
      <c r="IB781" s="90"/>
      <c r="IC781" s="90"/>
      <c r="ID781" s="90"/>
      <c r="IE781" s="90"/>
      <c r="IF781" s="90"/>
      <c r="IG781" s="90"/>
      <c r="IH781" s="90"/>
      <c r="II781" s="90"/>
      <c r="IJ781" s="90"/>
      <c r="IK781" s="90"/>
      <c r="IL781" s="90"/>
      <c r="IM781" s="90"/>
      <c r="IN781" s="90"/>
      <c r="IO781" s="90"/>
      <c r="IP781" s="90"/>
      <c r="IQ781" s="90"/>
      <c r="IR781" s="90"/>
      <c r="IS781" s="90"/>
      <c r="IT781" s="90"/>
      <c r="IU781" s="90"/>
      <c r="IV781" s="90"/>
      <c r="IW781" s="90"/>
      <c r="IX781" s="90"/>
      <c r="IY781" s="90"/>
      <c r="IZ781" s="90"/>
      <c r="JA781" s="90"/>
      <c r="JB781" s="90"/>
      <c r="JC781" s="90"/>
      <c r="JD781" s="90"/>
      <c r="JE781" s="90"/>
      <c r="JF781" s="90"/>
      <c r="JG781" s="90"/>
      <c r="JH781" s="90"/>
      <c r="JI781" s="90"/>
      <c r="JJ781" s="90"/>
      <c r="JK781" s="90"/>
      <c r="JL781" s="90"/>
      <c r="JM781" s="90"/>
      <c r="JN781" s="90"/>
      <c r="JO781" s="90"/>
      <c r="JP781" s="90"/>
      <c r="JQ781" s="90"/>
      <c r="JR781" s="90"/>
      <c r="JS781" s="90"/>
      <c r="JT781" s="90"/>
      <c r="JU781" s="90"/>
      <c r="JV781" s="90"/>
      <c r="JW781" s="90"/>
      <c r="JX781" s="90"/>
      <c r="JY781" s="90"/>
      <c r="JZ781" s="90"/>
      <c r="KA781" s="90"/>
      <c r="KB781" s="90"/>
      <c r="KC781" s="90"/>
      <c r="KD781" s="90"/>
      <c r="KE781" s="90"/>
      <c r="KF781" s="90"/>
      <c r="KG781" s="90"/>
      <c r="KH781" s="90"/>
      <c r="KI781" s="90"/>
      <c r="KJ781" s="90"/>
      <c r="KK781" s="90"/>
      <c r="KL781" s="90"/>
      <c r="KM781" s="90"/>
      <c r="KN781" s="90"/>
      <c r="KO781" s="90"/>
      <c r="KP781" s="90"/>
      <c r="KQ781" s="90"/>
      <c r="KR781" s="90"/>
      <c r="KS781" s="90"/>
      <c r="KT781" s="90"/>
      <c r="KU781" s="90"/>
      <c r="KV781" s="90"/>
      <c r="KW781" s="90"/>
      <c r="KX781" s="90"/>
      <c r="KY781" s="90"/>
      <c r="KZ781" s="90"/>
      <c r="LA781" s="90"/>
      <c r="LB781" s="90"/>
      <c r="LC781" s="90"/>
      <c r="LD781" s="90"/>
      <c r="LE781" s="90"/>
      <c r="LF781" s="90"/>
      <c r="LG781" s="90"/>
      <c r="LH781" s="90"/>
      <c r="LI781" s="90"/>
      <c r="LJ781" s="90"/>
      <c r="LK781" s="90"/>
      <c r="LL781" s="90"/>
      <c r="LM781" s="90"/>
      <c r="LN781" s="90"/>
      <c r="LO781" s="90"/>
      <c r="LP781" s="90"/>
      <c r="LQ781" s="90"/>
      <c r="LR781" s="90"/>
      <c r="LS781" s="90"/>
      <c r="LT781" s="90"/>
      <c r="LU781" s="90"/>
      <c r="LV781" s="90"/>
      <c r="LW781" s="90"/>
      <c r="LX781" s="90"/>
      <c r="LY781" s="90"/>
      <c r="LZ781" s="90"/>
      <c r="MA781" s="90"/>
      <c r="MB781" s="90"/>
      <c r="MC781" s="90"/>
      <c r="MD781" s="90"/>
      <c r="ME781" s="90"/>
      <c r="MF781" s="90"/>
      <c r="MG781" s="90"/>
      <c r="MH781" s="90"/>
      <c r="MI781" s="90"/>
      <c r="MJ781" s="90"/>
      <c r="MK781" s="90"/>
      <c r="ML781" s="90"/>
      <c r="MM781" s="90"/>
      <c r="MN781" s="90"/>
      <c r="MO781" s="90"/>
      <c r="MP781" s="90"/>
      <c r="MQ781" s="90"/>
      <c r="MR781" s="90"/>
      <c r="MS781" s="90"/>
      <c r="MT781" s="90"/>
      <c r="MU781" s="90"/>
      <c r="MV781" s="90"/>
      <c r="MW781" s="90"/>
      <c r="MX781" s="90"/>
      <c r="MY781" s="90"/>
      <c r="MZ781" s="90"/>
      <c r="NA781" s="90"/>
      <c r="NB781" s="90"/>
      <c r="NC781" s="90"/>
      <c r="ND781" s="90"/>
      <c r="NE781" s="90"/>
      <c r="NF781" s="90"/>
      <c r="NG781" s="90"/>
      <c r="NH781" s="90"/>
      <c r="NI781" s="90"/>
      <c r="NJ781" s="90"/>
      <c r="NK781" s="90"/>
      <c r="NL781" s="90"/>
      <c r="NM781" s="90"/>
      <c r="NN781" s="90"/>
      <c r="NO781" s="90"/>
      <c r="NP781" s="90"/>
      <c r="NQ781" s="90"/>
      <c r="NR781" s="90"/>
      <c r="NS781" s="90"/>
      <c r="NT781" s="90"/>
      <c r="NU781" s="90"/>
      <c r="NV781" s="90"/>
      <c r="NW781" s="90"/>
      <c r="NX781" s="90"/>
      <c r="NY781" s="90"/>
      <c r="NZ781" s="90"/>
      <c r="OA781" s="90"/>
      <c r="OB781" s="90"/>
      <c r="OC781" s="90"/>
      <c r="OD781" s="90"/>
      <c r="OE781" s="90"/>
      <c r="OF781" s="90"/>
      <c r="OG781" s="90"/>
      <c r="OH781" s="90"/>
      <c r="OI781" s="90"/>
      <c r="OJ781" s="90"/>
      <c r="OK781" s="90"/>
      <c r="OL781" s="90"/>
      <c r="OM781" s="90"/>
      <c r="ON781" s="90"/>
      <c r="OO781" s="90"/>
      <c r="OP781" s="90"/>
      <c r="OQ781" s="90"/>
      <c r="OR781" s="90"/>
      <c r="OS781" s="90"/>
      <c r="OT781" s="90"/>
      <c r="OU781" s="90"/>
      <c r="OV781" s="90"/>
      <c r="OW781" s="90"/>
      <c r="OX781" s="90"/>
      <c r="OY781" s="90"/>
      <c r="OZ781" s="90"/>
      <c r="PA781" s="90"/>
      <c r="PB781" s="90"/>
      <c r="PC781" s="90"/>
      <c r="PD781" s="90"/>
      <c r="PE781" s="90"/>
      <c r="PF781" s="90"/>
      <c r="PG781" s="90"/>
      <c r="PH781" s="90"/>
      <c r="PI781" s="90"/>
      <c r="PJ781" s="90"/>
      <c r="PK781" s="90"/>
      <c r="PL781" s="90"/>
      <c r="PM781" s="90"/>
      <c r="PN781" s="90"/>
      <c r="PO781" s="90"/>
      <c r="PP781" s="90"/>
      <c r="PQ781" s="90"/>
      <c r="PR781" s="90"/>
      <c r="PS781" s="90"/>
      <c r="PT781" s="90"/>
      <c r="PU781" s="90"/>
      <c r="PV781" s="90"/>
      <c r="PW781" s="90"/>
      <c r="PX781" s="90"/>
      <c r="PY781" s="90"/>
      <c r="PZ781" s="90"/>
      <c r="QA781" s="90"/>
      <c r="QB781" s="90"/>
      <c r="QC781" s="90"/>
      <c r="QD781" s="90"/>
      <c r="QE781" s="90"/>
      <c r="QF781" s="90"/>
      <c r="QG781" s="90"/>
      <c r="QH781" s="90"/>
      <c r="QI781" s="90"/>
      <c r="QJ781" s="90"/>
      <c r="QK781" s="90"/>
      <c r="QL781" s="90"/>
      <c r="QM781" s="90"/>
      <c r="QN781" s="90"/>
      <c r="QO781" s="90"/>
      <c r="QP781" s="90"/>
      <c r="QQ781" s="90"/>
      <c r="QR781" s="90"/>
      <c r="QS781" s="90"/>
      <c r="QT781" s="90"/>
      <c r="QU781" s="90"/>
      <c r="QV781" s="90"/>
      <c r="QW781" s="90"/>
      <c r="QX781" s="90"/>
      <c r="QY781" s="90"/>
      <c r="QZ781" s="90"/>
      <c r="RA781" s="90"/>
      <c r="RB781" s="90"/>
      <c r="RC781" s="90"/>
      <c r="RD781" s="90"/>
      <c r="RE781" s="90"/>
      <c r="RF781" s="90"/>
      <c r="RG781" s="90"/>
      <c r="RH781" s="90"/>
      <c r="RI781" s="90"/>
      <c r="RJ781" s="90"/>
      <c r="RK781" s="90"/>
      <c r="RL781" s="90"/>
      <c r="RM781" s="90"/>
      <c r="RN781" s="90"/>
      <c r="RO781" s="90"/>
      <c r="RP781" s="90"/>
      <c r="RQ781" s="90"/>
      <c r="RR781" s="90"/>
      <c r="RS781" s="90"/>
      <c r="RT781" s="90"/>
      <c r="RU781" s="90"/>
      <c r="RV781" s="90"/>
      <c r="RW781" s="90"/>
      <c r="RX781" s="90"/>
      <c r="RY781" s="90"/>
      <c r="RZ781" s="90"/>
      <c r="SA781" s="90"/>
      <c r="SB781" s="90"/>
      <c r="SC781" s="90"/>
      <c r="SD781" s="90"/>
      <c r="SE781" s="90"/>
      <c r="SF781" s="90"/>
      <c r="SG781" s="90"/>
      <c r="SH781" s="90"/>
      <c r="SI781" s="90"/>
      <c r="SJ781" s="90"/>
      <c r="SK781" s="90"/>
      <c r="SL781" s="90"/>
      <c r="SM781" s="90"/>
      <c r="SN781" s="90"/>
      <c r="SO781" s="90"/>
      <c r="SP781" s="90"/>
      <c r="SQ781" s="90"/>
      <c r="SR781" s="90"/>
      <c r="SS781" s="90"/>
      <c r="ST781" s="90"/>
      <c r="SU781" s="90"/>
      <c r="SV781" s="90"/>
      <c r="SW781" s="90"/>
      <c r="SX781" s="90"/>
      <c r="SY781" s="90"/>
      <c r="SZ781" s="90"/>
      <c r="TA781" s="90"/>
      <c r="TB781" s="90"/>
      <c r="TC781" s="90"/>
      <c r="TD781" s="90"/>
      <c r="TE781" s="90"/>
      <c r="TF781" s="90"/>
      <c r="TG781" s="90"/>
      <c r="TH781" s="90"/>
      <c r="TI781" s="90"/>
      <c r="TJ781" s="90"/>
      <c r="TK781" s="90"/>
      <c r="TL781" s="90"/>
      <c r="TM781" s="90"/>
      <c r="TN781" s="90"/>
      <c r="TO781" s="90"/>
      <c r="TP781" s="90"/>
      <c r="TQ781" s="90"/>
      <c r="TR781" s="90"/>
      <c r="TS781" s="90"/>
      <c r="TT781" s="90"/>
      <c r="TU781" s="90"/>
      <c r="TV781" s="90"/>
      <c r="TW781" s="90"/>
      <c r="TX781" s="90"/>
      <c r="TY781" s="90"/>
      <c r="TZ781" s="90"/>
      <c r="UA781" s="90"/>
      <c r="UB781" s="90"/>
      <c r="UC781" s="90"/>
      <c r="UD781" s="90"/>
      <c r="UE781" s="90"/>
      <c r="UF781" s="90"/>
      <c r="UG781" s="90"/>
      <c r="UH781" s="90"/>
      <c r="UI781" s="90"/>
      <c r="UJ781" s="90"/>
      <c r="UK781" s="90"/>
      <c r="UL781" s="90"/>
      <c r="UM781" s="90"/>
      <c r="UN781" s="90"/>
      <c r="UO781" s="90"/>
      <c r="UP781" s="90"/>
      <c r="UQ781" s="90"/>
      <c r="UR781" s="90"/>
      <c r="US781" s="90"/>
      <c r="UT781" s="90"/>
      <c r="UU781" s="90"/>
      <c r="UV781" s="90"/>
      <c r="UW781" s="90"/>
      <c r="UX781" s="90"/>
      <c r="UY781" s="90"/>
      <c r="UZ781" s="90"/>
      <c r="VA781" s="90"/>
      <c r="VB781" s="90"/>
      <c r="VC781" s="90"/>
      <c r="VD781" s="90"/>
      <c r="VE781" s="90"/>
      <c r="VF781" s="90"/>
      <c r="VG781" s="90"/>
      <c r="VH781" s="90"/>
      <c r="VI781" s="90"/>
      <c r="VJ781" s="90"/>
      <c r="VK781" s="90"/>
      <c r="VL781" s="90"/>
      <c r="VM781" s="90"/>
      <c r="VN781" s="90"/>
      <c r="VO781" s="90"/>
      <c r="VP781" s="90"/>
      <c r="VQ781" s="90"/>
      <c r="VR781" s="90"/>
      <c r="VS781" s="90"/>
      <c r="VT781" s="90"/>
      <c r="VU781" s="90"/>
      <c r="VV781" s="90"/>
      <c r="VW781" s="90"/>
      <c r="VX781" s="90"/>
      <c r="VY781" s="90"/>
      <c r="VZ781" s="90"/>
      <c r="WA781" s="90"/>
      <c r="WB781" s="90"/>
      <c r="WC781" s="90"/>
      <c r="WD781" s="90"/>
      <c r="WE781" s="90"/>
      <c r="WF781" s="90"/>
      <c r="WG781" s="90"/>
      <c r="WH781" s="90"/>
      <c r="WI781" s="90"/>
      <c r="WJ781" s="90"/>
      <c r="WK781" s="90"/>
      <c r="WL781" s="90"/>
      <c r="WM781" s="90"/>
      <c r="WN781" s="90"/>
      <c r="WO781" s="90"/>
      <c r="WP781" s="90"/>
      <c r="WQ781" s="90"/>
      <c r="WR781" s="90"/>
      <c r="WS781" s="90"/>
      <c r="WT781" s="90"/>
      <c r="WU781" s="90"/>
      <c r="WV781" s="90"/>
      <c r="WW781" s="90"/>
      <c r="WX781" s="90"/>
      <c r="WY781" s="90"/>
      <c r="WZ781" s="90"/>
      <c r="XA781" s="90"/>
      <c r="XB781" s="90"/>
      <c r="XC781" s="90"/>
      <c r="XD781" s="90"/>
      <c r="XE781" s="90"/>
      <c r="XF781" s="90"/>
      <c r="XG781" s="90"/>
      <c r="XH781" s="90"/>
      <c r="XI781" s="90"/>
      <c r="XJ781" s="90"/>
      <c r="XK781" s="90"/>
      <c r="XL781" s="90"/>
      <c r="XM781" s="90"/>
      <c r="XN781" s="90"/>
      <c r="XO781" s="90"/>
      <c r="XP781" s="90"/>
      <c r="XQ781" s="90"/>
      <c r="XR781" s="90"/>
      <c r="XS781" s="90"/>
      <c r="XT781" s="90"/>
      <c r="XU781" s="90"/>
      <c r="XV781" s="90"/>
      <c r="XW781" s="90"/>
      <c r="XX781" s="90"/>
      <c r="XY781" s="90"/>
      <c r="XZ781" s="90"/>
      <c r="YA781" s="90"/>
      <c r="YB781" s="90"/>
      <c r="YC781" s="90"/>
      <c r="YD781" s="90"/>
      <c r="YE781" s="90"/>
      <c r="YF781" s="90"/>
      <c r="YG781" s="90"/>
      <c r="YH781" s="90"/>
      <c r="YI781" s="90"/>
      <c r="YJ781" s="90"/>
      <c r="YK781" s="90"/>
      <c r="YL781" s="90"/>
      <c r="YM781" s="90"/>
      <c r="YN781" s="90"/>
      <c r="YO781" s="90"/>
      <c r="YP781" s="90"/>
      <c r="YQ781" s="90"/>
      <c r="YR781" s="90"/>
      <c r="YS781" s="90"/>
      <c r="YT781" s="90"/>
      <c r="YU781" s="90"/>
      <c r="YV781" s="90"/>
      <c r="YW781" s="90"/>
      <c r="YX781" s="90"/>
      <c r="YY781" s="90"/>
      <c r="YZ781" s="90"/>
      <c r="ZA781" s="90"/>
      <c r="ZB781" s="90"/>
      <c r="ZC781" s="90"/>
      <c r="ZD781" s="90"/>
      <c r="ZE781" s="90"/>
      <c r="ZF781" s="90"/>
      <c r="ZG781" s="90"/>
      <c r="ZH781" s="90"/>
      <c r="ZI781" s="90"/>
      <c r="ZJ781" s="90"/>
      <c r="ZK781" s="90"/>
      <c r="ZL781" s="90"/>
      <c r="ZM781" s="90"/>
      <c r="ZN781" s="90"/>
      <c r="ZO781" s="90"/>
      <c r="ZP781" s="90"/>
      <c r="ZQ781" s="90"/>
      <c r="ZR781" s="90"/>
      <c r="ZS781" s="90"/>
      <c r="ZT781" s="90"/>
      <c r="ZU781" s="90"/>
      <c r="ZV781" s="90"/>
      <c r="ZW781" s="90"/>
      <c r="ZX781" s="90"/>
      <c r="ZY781" s="90"/>
      <c r="ZZ781" s="90"/>
      <c r="AAA781" s="90"/>
      <c r="AAB781" s="90"/>
      <c r="AAC781" s="90"/>
      <c r="AAD781" s="90"/>
      <c r="AAE781" s="90"/>
      <c r="AAF781" s="90"/>
      <c r="AAG781" s="90"/>
      <c r="AAH781" s="90"/>
      <c r="AAI781" s="90"/>
      <c r="AAJ781" s="90"/>
      <c r="AAK781" s="90"/>
      <c r="AAL781" s="90"/>
      <c r="AAM781" s="90"/>
      <c r="AAN781" s="90"/>
      <c r="AAO781" s="90"/>
      <c r="AAP781" s="90"/>
      <c r="AAQ781" s="90"/>
      <c r="AAR781" s="90"/>
      <c r="AAS781" s="90"/>
      <c r="AAT781" s="90"/>
      <c r="AAU781" s="90"/>
      <c r="AAV781" s="90"/>
      <c r="AAW781" s="90"/>
      <c r="AAX781" s="90"/>
      <c r="AAY781" s="90"/>
      <c r="AAZ781" s="90"/>
      <c r="ABA781" s="90"/>
      <c r="ABB781" s="90"/>
      <c r="ABC781" s="90"/>
      <c r="ABD781" s="90"/>
      <c r="ABE781" s="90"/>
      <c r="ABF781" s="90"/>
      <c r="ABG781" s="90"/>
      <c r="ABH781" s="90"/>
      <c r="ABI781" s="90"/>
      <c r="ABJ781" s="90"/>
      <c r="ABK781" s="90"/>
      <c r="ABL781" s="90"/>
      <c r="ABM781" s="90"/>
      <c r="ABN781" s="90"/>
      <c r="ABO781" s="90"/>
      <c r="ABP781" s="90"/>
      <c r="ABQ781" s="90"/>
      <c r="ABR781" s="90"/>
      <c r="ABS781" s="90"/>
      <c r="ABT781" s="90"/>
      <c r="ABU781" s="90"/>
      <c r="ABV781" s="90"/>
      <c r="ABW781" s="90"/>
      <c r="ABX781" s="90"/>
      <c r="ABY781" s="90"/>
      <c r="ABZ781" s="90"/>
      <c r="ACA781" s="90"/>
      <c r="ACB781" s="90"/>
      <c r="ACC781" s="90"/>
      <c r="ACD781" s="90"/>
      <c r="ACE781" s="90"/>
      <c r="ACF781" s="90"/>
      <c r="ACG781" s="90"/>
      <c r="ACH781" s="90"/>
      <c r="ACI781" s="90"/>
      <c r="ACJ781" s="90"/>
      <c r="ACK781" s="90"/>
      <c r="ACL781" s="90"/>
      <c r="ACM781" s="90"/>
      <c r="ACN781" s="90"/>
      <c r="ACO781" s="90"/>
      <c r="ACP781" s="90"/>
      <c r="ACQ781" s="90"/>
      <c r="ACR781" s="90"/>
      <c r="ACS781" s="90"/>
      <c r="ACT781" s="90"/>
      <c r="ACU781" s="90"/>
      <c r="ACV781" s="90"/>
      <c r="ACW781" s="90"/>
      <c r="ACX781" s="90"/>
      <c r="ACY781" s="90"/>
      <c r="ACZ781" s="90"/>
      <c r="ADA781" s="90"/>
      <c r="ADB781" s="90"/>
      <c r="ADC781" s="90"/>
      <c r="ADD781" s="90"/>
      <c r="ADE781" s="90"/>
      <c r="ADF781" s="90"/>
      <c r="ADG781" s="90"/>
      <c r="ADH781" s="90"/>
      <c r="ADI781" s="90"/>
      <c r="ADJ781" s="90"/>
      <c r="ADK781" s="90"/>
      <c r="ADL781" s="90"/>
      <c r="ADM781" s="90"/>
      <c r="ADN781" s="90"/>
      <c r="ADO781" s="90"/>
      <c r="ADP781" s="90"/>
      <c r="ADQ781" s="90"/>
      <c r="ADR781" s="90"/>
      <c r="ADS781" s="90"/>
      <c r="ADT781" s="90"/>
      <c r="ADU781" s="90"/>
      <c r="ADV781" s="90"/>
      <c r="ADW781" s="90"/>
      <c r="ADX781" s="90"/>
      <c r="ADY781" s="90"/>
      <c r="ADZ781" s="90"/>
      <c r="AEA781" s="90"/>
      <c r="AEB781" s="90"/>
      <c r="AEC781" s="90"/>
      <c r="AED781" s="90"/>
      <c r="AEE781" s="90"/>
      <c r="AEF781" s="90"/>
      <c r="AEG781" s="90"/>
      <c r="AEH781" s="90"/>
      <c r="AEI781" s="90"/>
      <c r="AEJ781" s="90"/>
      <c r="AEK781" s="90"/>
      <c r="AEL781" s="90"/>
      <c r="AEM781" s="90"/>
      <c r="AEN781" s="90"/>
      <c r="AEO781" s="90"/>
      <c r="AEP781" s="90"/>
      <c r="AEQ781" s="90"/>
      <c r="AER781" s="90"/>
      <c r="AES781" s="90"/>
      <c r="AET781" s="90"/>
      <c r="AEU781" s="90"/>
      <c r="AEV781" s="90"/>
      <c r="AEW781" s="90"/>
      <c r="AEX781" s="90"/>
      <c r="AEY781" s="90"/>
      <c r="AEZ781" s="90"/>
      <c r="AFA781" s="90"/>
      <c r="AFB781" s="90"/>
      <c r="AFC781" s="90"/>
      <c r="AFD781" s="90"/>
      <c r="AFE781" s="90"/>
      <c r="AFF781" s="90"/>
      <c r="AFG781" s="90"/>
      <c r="AFH781" s="90"/>
      <c r="AFI781" s="90"/>
      <c r="AFJ781" s="90"/>
      <c r="AFK781" s="90"/>
      <c r="AFL781" s="90"/>
      <c r="AFM781" s="90"/>
      <c r="AFN781" s="90"/>
      <c r="AFO781" s="90"/>
      <c r="AFP781" s="90"/>
      <c r="AFQ781" s="90"/>
      <c r="AFR781" s="90"/>
      <c r="AFS781" s="90"/>
      <c r="AFT781" s="90"/>
      <c r="AFU781" s="90"/>
      <c r="AFV781" s="90"/>
      <c r="AFW781" s="90"/>
      <c r="AFX781" s="90"/>
      <c r="AFY781" s="90"/>
      <c r="AFZ781" s="90"/>
      <c r="AGA781" s="90"/>
      <c r="AGB781" s="90"/>
      <c r="AGC781" s="90"/>
      <c r="AGD781" s="90"/>
      <c r="AGE781" s="90"/>
      <c r="AGF781" s="90"/>
      <c r="AGG781" s="90"/>
      <c r="AGH781" s="90"/>
      <c r="AGI781" s="90"/>
      <c r="AGJ781" s="90"/>
      <c r="AGK781" s="90"/>
      <c r="AGL781" s="90"/>
      <c r="AGM781" s="90"/>
      <c r="AGN781" s="90"/>
      <c r="AGO781" s="90"/>
      <c r="AGP781" s="90"/>
      <c r="AGQ781" s="90"/>
      <c r="AGR781" s="90"/>
      <c r="AGS781" s="90"/>
      <c r="AGT781" s="90"/>
      <c r="AGU781" s="90"/>
      <c r="AGV781" s="90"/>
      <c r="AGW781" s="90"/>
      <c r="AGX781" s="90"/>
      <c r="AGY781" s="90"/>
      <c r="AGZ781" s="90"/>
      <c r="AHA781" s="90"/>
      <c r="AHB781" s="90"/>
      <c r="AHC781" s="90"/>
      <c r="AHD781" s="90"/>
      <c r="AHE781" s="90"/>
      <c r="AHF781" s="90"/>
      <c r="AHG781" s="90"/>
      <c r="AHH781" s="90"/>
      <c r="AHI781" s="90"/>
      <c r="AHJ781" s="90"/>
      <c r="AHK781" s="90"/>
      <c r="AHL781" s="90"/>
      <c r="AHM781" s="90"/>
      <c r="AHN781" s="90"/>
      <c r="AHO781" s="90"/>
      <c r="AHP781" s="90"/>
      <c r="AHQ781" s="90"/>
      <c r="AHR781" s="90"/>
      <c r="AHS781" s="90"/>
      <c r="AHT781" s="90"/>
      <c r="AHU781" s="90"/>
      <c r="AHV781" s="90"/>
      <c r="AHW781" s="90"/>
      <c r="AHX781" s="90"/>
      <c r="AHY781" s="90"/>
      <c r="AHZ781" s="90"/>
      <c r="AIA781" s="90"/>
      <c r="AIB781" s="90"/>
      <c r="AIC781" s="90"/>
      <c r="AID781" s="90"/>
      <c r="AIE781" s="90"/>
      <c r="AIF781" s="90"/>
      <c r="AIG781" s="90"/>
      <c r="AIH781" s="90"/>
      <c r="AII781" s="90"/>
      <c r="AIJ781" s="90"/>
      <c r="AIK781" s="90"/>
      <c r="AIL781" s="90"/>
      <c r="AIM781" s="90"/>
      <c r="AIN781" s="90"/>
      <c r="AIO781" s="90"/>
      <c r="AIP781" s="90"/>
      <c r="AIQ781" s="90"/>
      <c r="AIR781" s="90"/>
      <c r="AIS781" s="90"/>
      <c r="AIT781" s="90"/>
      <c r="AIU781" s="90"/>
      <c r="AIV781" s="90"/>
      <c r="AIW781" s="90"/>
      <c r="AIX781" s="90"/>
      <c r="AIY781" s="90"/>
      <c r="AIZ781" s="90"/>
      <c r="AJA781" s="90"/>
      <c r="AJB781" s="90"/>
      <c r="AJC781" s="90"/>
      <c r="AJD781" s="90"/>
      <c r="AJE781" s="90"/>
      <c r="AJF781" s="90"/>
      <c r="AJG781" s="90"/>
      <c r="AJH781" s="90"/>
      <c r="AJI781" s="90"/>
      <c r="AJJ781" s="90"/>
      <c r="AJK781" s="90"/>
      <c r="AJL781" s="90"/>
      <c r="AJM781" s="90"/>
      <c r="AJN781" s="90"/>
      <c r="AJO781" s="90"/>
      <c r="AJP781" s="90"/>
      <c r="AJQ781" s="90"/>
      <c r="AJR781" s="90"/>
      <c r="AJS781" s="90"/>
      <c r="AJT781" s="90"/>
      <c r="AJU781" s="90"/>
      <c r="AJV781" s="90"/>
      <c r="AJW781" s="90"/>
      <c r="AJX781" s="90"/>
      <c r="AJY781" s="90"/>
      <c r="AJZ781" s="90"/>
      <c r="AKA781" s="90"/>
      <c r="AKB781" s="90"/>
      <c r="AKC781" s="90"/>
      <c r="AKD781" s="90"/>
      <c r="AKE781" s="90"/>
      <c r="AKF781" s="90"/>
      <c r="AKG781" s="90"/>
      <c r="AKH781" s="90"/>
      <c r="AKI781" s="90"/>
      <c r="AKJ781" s="90"/>
      <c r="AKK781" s="90"/>
      <c r="AKL781" s="90"/>
      <c r="AKM781" s="90"/>
      <c r="AKN781" s="90"/>
      <c r="AKO781" s="90"/>
      <c r="AKP781" s="90"/>
      <c r="AKQ781" s="90"/>
      <c r="AKR781" s="90"/>
      <c r="AKS781" s="90"/>
      <c r="AKT781" s="90"/>
      <c r="AKU781" s="90"/>
      <c r="AKV781" s="90"/>
      <c r="AKW781" s="90"/>
      <c r="AKX781" s="90"/>
      <c r="AKY781" s="90"/>
      <c r="AKZ781" s="90"/>
      <c r="ALA781" s="90"/>
      <c r="ALB781" s="90"/>
      <c r="ALC781" s="90"/>
      <c r="ALD781" s="90"/>
      <c r="ALE781" s="90"/>
      <c r="ALF781" s="90"/>
      <c r="ALG781" s="90"/>
      <c r="ALH781" s="90"/>
      <c r="ALI781" s="90"/>
      <c r="ALJ781" s="90"/>
      <c r="ALK781" s="90"/>
      <c r="ALL781" s="90"/>
      <c r="ALM781" s="90"/>
      <c r="ALN781" s="90"/>
      <c r="ALO781" s="90"/>
      <c r="ALP781" s="90"/>
      <c r="ALQ781" s="90"/>
      <c r="ALR781" s="90"/>
      <c r="ALS781" s="90"/>
      <c r="ALT781" s="90"/>
      <c r="ALU781" s="90"/>
      <c r="ALV781" s="90"/>
      <c r="ALW781" s="90"/>
      <c r="ALX781" s="90"/>
      <c r="ALY781" s="90"/>
      <c r="ALZ781" s="90"/>
      <c r="AMA781" s="90"/>
      <c r="AMB781" s="90"/>
      <c r="AMC781" s="90"/>
      <c r="AMD781" s="90"/>
      <c r="AME781" s="90"/>
      <c r="AMF781" s="90"/>
      <c r="AMG781" s="90"/>
      <c r="AMH781" s="90"/>
    </row>
    <row r="782" spans="1:1022" ht="74.099999999999994" customHeight="1" x14ac:dyDescent="0.3">
      <c r="A782" s="536"/>
      <c r="B782" s="530"/>
      <c r="C782" s="367"/>
      <c r="D782" s="530"/>
      <c r="E782" s="530"/>
      <c r="F782" s="427"/>
      <c r="G782" s="530"/>
      <c r="H782" s="537"/>
      <c r="I782" s="538"/>
      <c r="J782" s="210" t="s">
        <v>735</v>
      </c>
      <c r="K782" s="213"/>
      <c r="L782" s="538"/>
      <c r="M782" s="538"/>
      <c r="N782" s="540"/>
      <c r="O782" s="369"/>
      <c r="P782" s="391"/>
      <c r="Q782" s="385"/>
      <c r="R782" s="393"/>
      <c r="S782" s="394"/>
      <c r="T782" s="385"/>
      <c r="U782" s="404"/>
      <c r="V782" s="216" t="s">
        <v>112</v>
      </c>
      <c r="W782" s="116"/>
      <c r="X782" s="117"/>
      <c r="Y782" s="117"/>
      <c r="Z782" s="116"/>
      <c r="AA782" s="120" t="str">
        <f t="shared" si="1031"/>
        <v/>
      </c>
      <c r="AB782" s="121"/>
      <c r="AC782" s="121"/>
      <c r="AD782" s="122" t="str">
        <f t="shared" si="1026"/>
        <v/>
      </c>
      <c r="AE782" s="121"/>
      <c r="AF782" s="121"/>
      <c r="AG782" s="121"/>
      <c r="AH782" s="123" t="str">
        <f>IFERROR(IF(AND(AA781="Probabilidad",AA782="Probabilidad"),(AI781-(+AI781*AD782)),IF(AND(AA782="Probabilidad",AA781="Impacto"),(AI781-(+AI781*AD782)),IF(AA782="Impacto",AI781,""))),"")</f>
        <v/>
      </c>
      <c r="AI782" s="122" t="str">
        <f t="shared" si="1027"/>
        <v/>
      </c>
      <c r="AJ782" s="387"/>
      <c r="AK782" s="542"/>
      <c r="AL782" s="214" t="str">
        <f t="shared" si="989"/>
        <v/>
      </c>
      <c r="AM782" s="543"/>
      <c r="AN782" s="544"/>
      <c r="AO782" s="541"/>
      <c r="AP782" s="367"/>
      <c r="AQ782" s="215" t="s">
        <v>118</v>
      </c>
      <c r="AR782" s="119"/>
      <c r="AS782" s="135"/>
      <c r="AT782" s="218"/>
      <c r="AU782" s="219"/>
      <c r="AV782" s="371"/>
      <c r="AW782" s="216" t="s">
        <v>112</v>
      </c>
      <c r="AX782" s="128"/>
      <c r="AY782" s="129"/>
      <c r="AZ782" s="130"/>
      <c r="BA782" s="217" t="s">
        <v>118</v>
      </c>
      <c r="BB782" s="128"/>
      <c r="BC782" s="128"/>
      <c r="BD782" s="128"/>
      <c r="BE782" s="373"/>
      <c r="BF782" s="374"/>
      <c r="BG782" s="374"/>
      <c r="BH782" s="131"/>
    </row>
    <row r="783" spans="1:1022" ht="45" customHeight="1" x14ac:dyDescent="0.3">
      <c r="A783" s="536"/>
      <c r="B783" s="530"/>
      <c r="C783" s="367"/>
      <c r="D783" s="530"/>
      <c r="E783" s="530"/>
      <c r="F783" s="427"/>
      <c r="G783" s="530"/>
      <c r="H783" s="537"/>
      <c r="I783" s="538"/>
      <c r="J783" s="210" t="s">
        <v>741</v>
      </c>
      <c r="K783" s="213"/>
      <c r="L783" s="538"/>
      <c r="M783" s="538"/>
      <c r="N783" s="540"/>
      <c r="O783" s="369"/>
      <c r="P783" s="391"/>
      <c r="Q783" s="385"/>
      <c r="R783" s="393"/>
      <c r="S783" s="394"/>
      <c r="T783" s="385"/>
      <c r="U783" s="404"/>
      <c r="V783" s="216" t="s">
        <v>124</v>
      </c>
      <c r="W783" s="116"/>
      <c r="X783" s="117"/>
      <c r="Y783" s="117"/>
      <c r="Z783" s="116"/>
      <c r="AA783" s="120" t="str">
        <f t="shared" si="1031"/>
        <v/>
      </c>
      <c r="AB783" s="121"/>
      <c r="AC783" s="121"/>
      <c r="AD783" s="122" t="str">
        <f t="shared" si="1026"/>
        <v/>
      </c>
      <c r="AE783" s="121"/>
      <c r="AF783" s="121"/>
      <c r="AG783" s="121"/>
      <c r="AH783" s="123" t="str">
        <f t="shared" ref="AH783:AH787" si="1072">IFERROR(IF(AND(AA782="Probabilidad",AA783="Probabilidad"),(AI782-(+AI782*AD783)),IF(AND(AA783="Probabilidad",AA782="Impacto"),(AI782-(+AI782*AD783)),IF(AA783="Impacto",AI782,""))),"")</f>
        <v/>
      </c>
      <c r="AI783" s="122" t="str">
        <f t="shared" si="1027"/>
        <v/>
      </c>
      <c r="AJ783" s="387"/>
      <c r="AK783" s="542"/>
      <c r="AL783" s="214" t="str">
        <f t="shared" ref="AL783:AL787" si="1073">IFERROR(IF(AND(AA782="Impacto",AA783="Impacto"),(AL782-(+AL782*AD783)),IF(AND(AA783="Impacto",AA782="Probabilidad"),(AL782-(+AL782*AD783)),IF(AA783="Probabilidad",AL782,""))),"")</f>
        <v/>
      </c>
      <c r="AM783" s="543"/>
      <c r="AN783" s="544"/>
      <c r="AO783" s="541"/>
      <c r="AP783" s="367"/>
      <c r="AQ783" s="215" t="s">
        <v>128</v>
      </c>
      <c r="AR783" s="119"/>
      <c r="AS783" s="135"/>
      <c r="AT783" s="218"/>
      <c r="AU783" s="219"/>
      <c r="AV783" s="371"/>
      <c r="AW783" s="216" t="s">
        <v>124</v>
      </c>
      <c r="AX783" s="128"/>
      <c r="AY783" s="129"/>
      <c r="AZ783" s="130"/>
      <c r="BA783" s="217" t="s">
        <v>128</v>
      </c>
      <c r="BB783" s="128"/>
      <c r="BC783" s="128"/>
      <c r="BD783" s="128"/>
      <c r="BE783" s="373"/>
      <c r="BF783" s="374"/>
      <c r="BG783" s="374"/>
      <c r="BH783" s="131"/>
    </row>
    <row r="784" spans="1:1022" ht="30" customHeight="1" x14ac:dyDescent="0.3">
      <c r="A784" s="536"/>
      <c r="B784" s="530"/>
      <c r="C784" s="367"/>
      <c r="D784" s="530"/>
      <c r="E784" s="530"/>
      <c r="F784" s="427"/>
      <c r="G784" s="530"/>
      <c r="H784" s="537"/>
      <c r="I784" s="538"/>
      <c r="J784" s="210" t="s">
        <v>749</v>
      </c>
      <c r="K784" s="213"/>
      <c r="L784" s="538"/>
      <c r="M784" s="538"/>
      <c r="N784" s="540"/>
      <c r="O784" s="369"/>
      <c r="P784" s="391"/>
      <c r="Q784" s="385"/>
      <c r="R784" s="393"/>
      <c r="S784" s="394"/>
      <c r="T784" s="385"/>
      <c r="U784" s="404"/>
      <c r="V784" s="216" t="s">
        <v>131</v>
      </c>
      <c r="W784" s="116"/>
      <c r="X784" s="117"/>
      <c r="Y784" s="117"/>
      <c r="Z784" s="116"/>
      <c r="AA784" s="120" t="str">
        <f t="shared" si="1031"/>
        <v/>
      </c>
      <c r="AB784" s="121"/>
      <c r="AC784" s="121"/>
      <c r="AD784" s="122" t="str">
        <f t="shared" si="1026"/>
        <v/>
      </c>
      <c r="AE784" s="121"/>
      <c r="AF784" s="121"/>
      <c r="AG784" s="121"/>
      <c r="AH784" s="123" t="str">
        <f t="shared" si="1072"/>
        <v/>
      </c>
      <c r="AI784" s="122" t="str">
        <f t="shared" si="1027"/>
        <v/>
      </c>
      <c r="AJ784" s="387"/>
      <c r="AK784" s="542"/>
      <c r="AL784" s="214" t="str">
        <f t="shared" si="1073"/>
        <v/>
      </c>
      <c r="AM784" s="543"/>
      <c r="AN784" s="544"/>
      <c r="AO784" s="541"/>
      <c r="AP784" s="367"/>
      <c r="AQ784" s="215" t="s">
        <v>136</v>
      </c>
      <c r="AR784" s="119"/>
      <c r="AS784" s="135"/>
      <c r="AT784" s="218"/>
      <c r="AU784" s="219"/>
      <c r="AV784" s="371"/>
      <c r="AW784" s="216" t="s">
        <v>131</v>
      </c>
      <c r="AX784" s="128"/>
      <c r="AY784" s="129"/>
      <c r="AZ784" s="130"/>
      <c r="BA784" s="217" t="s">
        <v>136</v>
      </c>
      <c r="BB784" s="128"/>
      <c r="BC784" s="128"/>
      <c r="BD784" s="128"/>
      <c r="BE784" s="373"/>
      <c r="BF784" s="374"/>
      <c r="BG784" s="374"/>
      <c r="BH784" s="131"/>
    </row>
    <row r="785" spans="1:1022" ht="18.95" customHeight="1" x14ac:dyDescent="0.3">
      <c r="A785" s="536"/>
      <c r="B785" s="530"/>
      <c r="C785" s="367"/>
      <c r="D785" s="530"/>
      <c r="E785" s="530"/>
      <c r="F785" s="427"/>
      <c r="G785" s="530"/>
      <c r="H785" s="537"/>
      <c r="I785" s="538"/>
      <c r="J785" s="210" t="s">
        <v>756</v>
      </c>
      <c r="K785" s="213"/>
      <c r="L785" s="538"/>
      <c r="M785" s="538"/>
      <c r="N785" s="540"/>
      <c r="O785" s="369"/>
      <c r="P785" s="391"/>
      <c r="Q785" s="385"/>
      <c r="R785" s="393"/>
      <c r="S785" s="394"/>
      <c r="T785" s="385"/>
      <c r="U785" s="404"/>
      <c r="V785" s="216" t="s">
        <v>139</v>
      </c>
      <c r="W785" s="116"/>
      <c r="X785" s="117"/>
      <c r="Y785" s="117"/>
      <c r="Z785" s="116"/>
      <c r="AA785" s="120" t="str">
        <f t="shared" si="1031"/>
        <v/>
      </c>
      <c r="AB785" s="121"/>
      <c r="AC785" s="121"/>
      <c r="AD785" s="122" t="str">
        <f t="shared" si="1026"/>
        <v/>
      </c>
      <c r="AE785" s="121"/>
      <c r="AF785" s="121"/>
      <c r="AG785" s="121"/>
      <c r="AH785" s="123" t="str">
        <f t="shared" si="1072"/>
        <v/>
      </c>
      <c r="AI785" s="122" t="str">
        <f t="shared" si="1027"/>
        <v/>
      </c>
      <c r="AJ785" s="387"/>
      <c r="AK785" s="542"/>
      <c r="AL785" s="214" t="str">
        <f t="shared" si="1073"/>
        <v/>
      </c>
      <c r="AM785" s="543"/>
      <c r="AN785" s="544"/>
      <c r="AO785" s="541"/>
      <c r="AP785" s="367"/>
      <c r="AQ785" s="215" t="s">
        <v>145</v>
      </c>
      <c r="AR785" s="119"/>
      <c r="AS785" s="135"/>
      <c r="AT785" s="218"/>
      <c r="AU785" s="219"/>
      <c r="AV785" s="371"/>
      <c r="AW785" s="216" t="s">
        <v>139</v>
      </c>
      <c r="AX785" s="128"/>
      <c r="AY785" s="129"/>
      <c r="AZ785" s="130"/>
      <c r="BA785" s="217" t="s">
        <v>145</v>
      </c>
      <c r="BB785" s="128"/>
      <c r="BC785" s="128"/>
      <c r="BD785" s="128"/>
      <c r="BE785" s="373"/>
      <c r="BF785" s="374"/>
      <c r="BG785" s="374"/>
      <c r="BH785" s="131"/>
    </row>
    <row r="786" spans="1:1022" ht="18.95" customHeight="1" x14ac:dyDescent="0.3">
      <c r="A786" s="536"/>
      <c r="B786" s="530"/>
      <c r="C786" s="367"/>
      <c r="D786" s="530"/>
      <c r="E786" s="530"/>
      <c r="F786" s="427"/>
      <c r="G786" s="530"/>
      <c r="H786" s="537"/>
      <c r="I786" s="538"/>
      <c r="J786" s="210" t="s">
        <v>757</v>
      </c>
      <c r="K786" s="213"/>
      <c r="L786" s="538"/>
      <c r="M786" s="538"/>
      <c r="N786" s="540"/>
      <c r="O786" s="369"/>
      <c r="P786" s="391"/>
      <c r="Q786" s="385"/>
      <c r="R786" s="393"/>
      <c r="S786" s="394"/>
      <c r="T786" s="385"/>
      <c r="U786" s="404"/>
      <c r="V786" s="216" t="s">
        <v>150</v>
      </c>
      <c r="W786" s="116"/>
      <c r="X786" s="117"/>
      <c r="Y786" s="117"/>
      <c r="Z786" s="116"/>
      <c r="AA786" s="143" t="str">
        <f t="shared" si="1031"/>
        <v/>
      </c>
      <c r="AB786" s="121"/>
      <c r="AC786" s="121"/>
      <c r="AD786" s="122" t="str">
        <f t="shared" si="1026"/>
        <v/>
      </c>
      <c r="AE786" s="121"/>
      <c r="AF786" s="121"/>
      <c r="AG786" s="121"/>
      <c r="AH786" s="123" t="str">
        <f t="shared" si="1072"/>
        <v/>
      </c>
      <c r="AI786" s="122" t="str">
        <f t="shared" si="1027"/>
        <v/>
      </c>
      <c r="AJ786" s="387"/>
      <c r="AK786" s="542"/>
      <c r="AL786" s="214" t="str">
        <f t="shared" si="1073"/>
        <v/>
      </c>
      <c r="AM786" s="543"/>
      <c r="AN786" s="544"/>
      <c r="AO786" s="541"/>
      <c r="AP786" s="367"/>
      <c r="AQ786" s="215" t="s">
        <v>155</v>
      </c>
      <c r="AR786" s="119"/>
      <c r="AS786" s="135"/>
      <c r="AT786" s="218"/>
      <c r="AU786" s="219"/>
      <c r="AV786" s="371"/>
      <c r="AW786" s="216" t="s">
        <v>150</v>
      </c>
      <c r="AX786" s="128"/>
      <c r="AY786" s="129"/>
      <c r="AZ786" s="130"/>
      <c r="BA786" s="217" t="s">
        <v>155</v>
      </c>
      <c r="BB786" s="128"/>
      <c r="BC786" s="128"/>
      <c r="BD786" s="128"/>
      <c r="BE786" s="373"/>
      <c r="BF786" s="374"/>
      <c r="BG786" s="374"/>
      <c r="BH786" s="131"/>
    </row>
    <row r="787" spans="1:1022" ht="23.1" customHeight="1" x14ac:dyDescent="0.3">
      <c r="A787" s="536"/>
      <c r="B787" s="530"/>
      <c r="C787" s="367"/>
      <c r="D787" s="530"/>
      <c r="E787" s="530"/>
      <c r="F787" s="427"/>
      <c r="G787" s="530"/>
      <c r="H787" s="537"/>
      <c r="I787" s="538"/>
      <c r="J787" s="210" t="s">
        <v>758</v>
      </c>
      <c r="K787" s="213"/>
      <c r="L787" s="538"/>
      <c r="M787" s="538"/>
      <c r="N787" s="540"/>
      <c r="O787" s="369"/>
      <c r="P787" s="392"/>
      <c r="Q787" s="385"/>
      <c r="R787" s="393"/>
      <c r="S787" s="394"/>
      <c r="T787" s="385"/>
      <c r="U787" s="405"/>
      <c r="V787" s="216" t="s">
        <v>161</v>
      </c>
      <c r="W787" s="116"/>
      <c r="X787" s="117"/>
      <c r="Y787" s="117"/>
      <c r="Z787" s="116"/>
      <c r="AA787" s="143" t="str">
        <f t="shared" si="1031"/>
        <v/>
      </c>
      <c r="AB787" s="121"/>
      <c r="AC787" s="121"/>
      <c r="AD787" s="122" t="str">
        <f t="shared" si="1026"/>
        <v/>
      </c>
      <c r="AE787" s="121"/>
      <c r="AF787" s="121"/>
      <c r="AG787" s="121"/>
      <c r="AH787" s="123" t="str">
        <f t="shared" si="1072"/>
        <v/>
      </c>
      <c r="AI787" s="122" t="str">
        <f t="shared" si="1027"/>
        <v/>
      </c>
      <c r="AJ787" s="387"/>
      <c r="AK787" s="542"/>
      <c r="AL787" s="214" t="str">
        <f t="shared" si="1073"/>
        <v/>
      </c>
      <c r="AM787" s="543"/>
      <c r="AN787" s="544"/>
      <c r="AO787" s="541"/>
      <c r="AP787" s="367"/>
      <c r="AQ787" s="215" t="s">
        <v>162</v>
      </c>
      <c r="AR787" s="119"/>
      <c r="AS787" s="135"/>
      <c r="AT787" s="218"/>
      <c r="AU787" s="219"/>
      <c r="AV787" s="372"/>
      <c r="AW787" s="216" t="s">
        <v>161</v>
      </c>
      <c r="AX787" s="128"/>
      <c r="AY787" s="129"/>
      <c r="AZ787" s="130"/>
      <c r="BA787" s="217" t="s">
        <v>162</v>
      </c>
      <c r="BB787" s="128"/>
      <c r="BC787" s="128"/>
      <c r="BD787" s="128"/>
      <c r="BE787" s="373"/>
      <c r="BF787" s="374"/>
      <c r="BG787" s="374"/>
      <c r="BH787" s="131"/>
    </row>
    <row r="788" spans="1:1022" s="144" customFormat="1" ht="69.95" customHeight="1" x14ac:dyDescent="0.25">
      <c r="A788" s="536"/>
      <c r="B788" s="530"/>
      <c r="C788" s="367"/>
      <c r="D788" s="530"/>
      <c r="E788" s="530"/>
      <c r="F788" s="427"/>
      <c r="G788" s="530"/>
      <c r="H788" s="537" t="str">
        <f>IF(B788="Seguridad_Información","Posibilidad de "&amp;C788&amp;"con "&amp;M788&amp;" "&amp;"por"&amp;" "&amp;I788&amp;" "&amp;"debido a"&amp;" "&amp;L788,"Posibilidad de"&amp;" "&amp;M788&amp;" "&amp;"por"&amp;" "&amp;I788&amp;" debido a"&amp;" "&amp;L788)</f>
        <v xml:space="preserve">Posibilidad de  por  debido a </v>
      </c>
      <c r="I788" s="538"/>
      <c r="J788" s="210" t="s">
        <v>717</v>
      </c>
      <c r="K788" s="213"/>
      <c r="L788" s="538"/>
      <c r="M788" s="538"/>
      <c r="N788" s="540"/>
      <c r="O788" s="369"/>
      <c r="P788" s="390" t="str">
        <f>IF(OR($O788=[3]Tabla_Probabilidad!$D$30,$O788=[3]Tabla_Probabilidad!$D$32,$O788=[3]Tabla_Probabilidad!$J$32),"Muy Baja",IF(OR($O788=[3]Tabla_Probabilidad!$E$30,$O788=[3]Tabla_Probabilidad!$E$32,$O788=[3]Tabla_Probabilidad!$K$32),"Baja",IF(OR($O788=[3]Tabla_Probabilidad!$F$30,$O788=[3]Tabla_Probabilidad!$F$32,$O788=[3]Tabla_Probabilidad!$L$32),"Media",IF(OR($O788=[3]Tabla_Probabilidad!$G$30,$O788=[3]Tabla_Probabilidad!$G$32,$O788=[3]Tabla_Probabilidad!$M$32),"Alta",IF(OR($O788=[3]Tabla_Probabilidad!$H$30,$O788=[3]Tabla_Probabilidad!$H$32,$O788=[3]Tabla_Probabilidad!$N$32),"Muy Alta","")))))</f>
        <v/>
      </c>
      <c r="Q788" s="385" t="str">
        <f t="shared" ref="Q788" si="1074">IF(P788="","",IF(P788="Muy Baja",0.2,IF(P788="Baja",0.4,IF(P788="Media",0.6,IF(P788="Alta",0.8,IF(P788="Muy Alta",1,))))))</f>
        <v/>
      </c>
      <c r="R788" s="393"/>
      <c r="S788" s="394" t="str">
        <f>IF(OR($R788=[3]Tabla_Impacto!$D$24,$R788=[3]Tabla_Impacto!$D$27,$R788=[3]Tabla_Impacto!$J$24,$R788=[3]Tabla_Impacto!$P$26,$R788=[3]Tabla_Impacto!$V$26,$R788=[3]Tabla_Impacto!$AB$26),"Leve",IF(OR($R788=[3]Tabla_Impacto!$E$24,$R788=[3]Tabla_Impacto!$E$27,$R788=[3]Tabla_Impacto!$K$24,$R788=[3]Tabla_Impacto!$Q$26,$R788=[3]Tabla_Impacto!$W$26,$R788=[3]Tabla_Impacto!$AC$26),"Menor",IF(OR($R788=[3]Tabla_Impacto!$F$24,$R788=[3]Tabla_Impacto!$F$27,$R788=[3]Tabla_Impacto!$L$24,$R788=[3]Tabla_Impacto!$R$26,$R788=[3]Tabla_Impacto!$X$26,$R788=[3]Tabla_Impacto!$AD$26),"Moderado",IF(OR($R788=[3]Tabla_Impacto!$G$24,$R788=[3]Tabla_Impacto!$G$27,$R788=[3]Tabla_Impacto!$M$24,$R788=[3]Tabla_Impacto!$S$26,$R788=[3]Tabla_Impacto!$Y$26,$R788=[3]Tabla_Impacto!$AE$26),"Mayor",IF(OR($R788=[3]Tabla_Impacto!$H$24,$R788=[3]Tabla_Impacto!$H$27,$R788=[3]Tabla_Impacto!$N$24,$R788=[3]Tabla_Impacto!$T$26,$R788=[3]Tabla_Impacto!$Z$26,$R788=[3]Tabla_Impacto!$AF$26),"Catastrófico","")))))</f>
        <v/>
      </c>
      <c r="T788" s="385" t="str">
        <f>IF(S788="","",IF(S788="Leve",0.2,IF(S788="Menor",0.4,IF(S788="Moderado",0.6,IF(S788="Mayor",0.8,IF(S788="Catastrófico",1,))))))</f>
        <v/>
      </c>
      <c r="U788" s="386" t="str">
        <f t="shared" ref="U788" si="1075">IF(OR(AND(P788="Muy Baja",S788="Leve"),AND(P788="Muy Baja",S788="Menor"),AND(P788="Baja",S788="Leve")),"Bajo",IF(OR(AND(P788="Muy baja",S788="Moderado"),AND(P788="Baja",S788="Menor"),AND(P788="Baja",S788="Moderado"),AND(P788="Media",S788="Leve"),AND(P788="Media",S788="Menor"),AND(P788="Media",S788="Moderado"),AND(P788="Alta",S788="Leve"),AND(P788="Alta",S788="Menor")),"Moderado",IF(OR(AND(P788="Muy Baja",S788="Mayor"),AND(P788="Baja",S788="Mayor"),AND(P788="Media",S788="Mayor"),AND(P788="Alta",S788="Moderado"),AND(P788="Alta",S788="Mayor"),AND(P788="Muy Alta",S788="Leve"),AND(P788="Muy Alta",S788="Menor"),AND(P788="Muy Alta",S788="Moderado"),AND(P788="Muy Alta",S788="Mayor")),"Alto",IF(OR(AND(P788="Muy Baja",S788="Catastrófico"),AND(P788="Baja",S788="Catastrófico"),AND(P788="Media",S788="Catastrófico"),AND(P788="Alta",S788="Catastrófico"),AND(P788="Muy Alta",S788="Catastrófico")),"Extremo",""))))</f>
        <v/>
      </c>
      <c r="V788" s="216" t="s">
        <v>91</v>
      </c>
      <c r="W788" s="116"/>
      <c r="X788" s="117"/>
      <c r="Y788" s="117"/>
      <c r="Z788" s="116"/>
      <c r="AA788" s="143" t="str">
        <f t="shared" si="1031"/>
        <v/>
      </c>
      <c r="AB788" s="121"/>
      <c r="AC788" s="121"/>
      <c r="AD788" s="122" t="str">
        <f t="shared" si="1026"/>
        <v/>
      </c>
      <c r="AE788" s="121"/>
      <c r="AF788" s="121"/>
      <c r="AG788" s="121"/>
      <c r="AH788" s="123" t="str">
        <f>IFERROR(IF(AA788="Probabilidad",(Q788-(+Q788*AD788)),IF(AA788="Impacto",Q788,"")),"")</f>
        <v/>
      </c>
      <c r="AI788" s="122" t="str">
        <f t="shared" si="1027"/>
        <v/>
      </c>
      <c r="AJ788" s="387" t="str">
        <f t="shared" ref="AJ788" si="1076">IFERROR(IF(AK788="","",IF(AK788&lt;=0.2,"Muy Baja",IF(AK788&lt;=0.4,"Baja",IF(AK788&lt;=0.6,"Media",IF(AK788&lt;=0.8,"Alta","Muy Alta"))))),"")</f>
        <v/>
      </c>
      <c r="AK788" s="542" t="str">
        <f t="shared" ref="AK788" si="1077">IFERROR(LOOKUP(MAX(AI788:AI794)+1,(AI788:AI794)),"")</f>
        <v/>
      </c>
      <c r="AL788" s="214" t="str">
        <f>IFERROR(IF(AA788="Impacto",(T788-(+T788*AD788)),IF(AA788="Probabilidad",T788,"")),"")</f>
        <v/>
      </c>
      <c r="AM788" s="543" t="str">
        <f t="shared" ref="AM788" si="1078">IFERROR(IF(AN788="","",IF(AN788&lt;=0.2,"Leve",IF(AN788&lt;=0.4,"Menor",IF(AN788&lt;=0.6,"Moderado",IF(AN788&lt;=0.8,"Mayor","Catastrófico"))))),"")</f>
        <v/>
      </c>
      <c r="AN788" s="544" t="str">
        <f t="shared" ref="AN788" si="1079">IFERROR(LOOKUP(MAX(AL788:AL794)+1,(AL788:AL794)),"")</f>
        <v/>
      </c>
      <c r="AO788" s="541" t="str">
        <f t="shared" ref="AO788" si="1080">IFERROR(IF(OR(AND(AJ788="Muy Baja",AM788="Leve"),AND(AJ788="Muy Baja",AM788="Menor"),AND(AJ788="Baja",AM788="Leve")),"Bajo",IF(OR(AND(AJ788="Muy baja",AM788="Moderado"),AND(AJ788="Baja",AM788="Menor"),AND(AJ788="Baja",AM788="Moderado"),AND(AJ788="Media",AM788="Leve"),AND(AJ788="Media",AM788="Menor"),AND(AJ788="Media",AM788="Moderado"),AND(AJ788="Alta",AM788="Leve"),AND(AJ788="Alta",AM788="Menor")),"Moderado",IF(OR(AND(AJ788="Muy Baja",AM788="Mayor"),AND(AJ788="Baja",AM788="Mayor"),AND(AJ788="Media",AM788="Mayor"),AND(AJ788="Alta",AM788="Moderado"),AND(AJ788="Alta",AM788="Mayor"),AND(AJ788="Muy Alta",AM788="Leve"),AND(AJ788="Muy Alta",AM788="Menor"),AND(AJ788="Muy Alta",AM788="Moderado"),AND(AJ788="Muy Alta",AM788="Mayor")),"Alto",IF(OR(AND(AJ788="Muy Baja",AM788="Catastrófico"),AND(AJ788="Baja",AM788="Catastrófico"),AND(AJ788="Media",AM788="Catastrófico"),AND(AJ788="Alta",AM788="Catastrófico"),AND(AJ788="Muy Alta",AM788="Catastrófico")),"Extremo","")))),"")</f>
        <v/>
      </c>
      <c r="AP788" s="367"/>
      <c r="AQ788" s="215" t="s">
        <v>105</v>
      </c>
      <c r="AR788" s="119"/>
      <c r="AS788" s="135"/>
      <c r="AT788" s="218"/>
      <c r="AU788" s="219"/>
      <c r="AV788" s="370"/>
      <c r="AW788" s="216" t="s">
        <v>91</v>
      </c>
      <c r="AX788" s="128"/>
      <c r="AY788" s="129"/>
      <c r="AZ788" s="130"/>
      <c r="BA788" s="217" t="s">
        <v>105</v>
      </c>
      <c r="BB788" s="128"/>
      <c r="BC788" s="128"/>
      <c r="BD788" s="128"/>
      <c r="BE788" s="373"/>
      <c r="BF788" s="374"/>
      <c r="BG788" s="374"/>
      <c r="BH788" s="131"/>
      <c r="BI788" s="90"/>
      <c r="BJ788" s="90"/>
      <c r="BK788" s="90"/>
      <c r="BL788" s="90"/>
      <c r="BM788" s="90"/>
      <c r="BN788" s="90"/>
      <c r="BO788" s="90"/>
      <c r="BP788" s="90"/>
      <c r="BQ788" s="90"/>
      <c r="BR788" s="90"/>
      <c r="BS788" s="90"/>
      <c r="BT788" s="90"/>
      <c r="BU788" s="90"/>
      <c r="BV788" s="90"/>
      <c r="BW788" s="90"/>
      <c r="BX788" s="90"/>
      <c r="BY788" s="90"/>
      <c r="BZ788" s="90"/>
      <c r="CA788" s="90"/>
      <c r="CB788" s="90"/>
      <c r="CC788" s="90"/>
      <c r="CD788" s="90"/>
      <c r="CE788" s="90"/>
      <c r="CF788" s="90"/>
      <c r="CG788" s="90"/>
      <c r="CH788" s="90"/>
      <c r="CI788" s="90"/>
      <c r="CJ788" s="90"/>
      <c r="CK788" s="90"/>
      <c r="CL788" s="90"/>
      <c r="CM788" s="90"/>
      <c r="CN788" s="90"/>
      <c r="CO788" s="90"/>
      <c r="CP788" s="90"/>
      <c r="CQ788" s="90"/>
      <c r="CR788" s="90"/>
      <c r="CS788" s="90"/>
      <c r="CT788" s="90"/>
      <c r="CU788" s="90"/>
      <c r="CV788" s="90"/>
      <c r="CW788" s="90"/>
      <c r="CX788" s="90"/>
      <c r="CY788" s="90"/>
      <c r="CZ788" s="90"/>
      <c r="DA788" s="90"/>
      <c r="DB788" s="90"/>
      <c r="DC788" s="90"/>
      <c r="DD788" s="90"/>
      <c r="DE788" s="90"/>
      <c r="DF788" s="90"/>
      <c r="DG788" s="90"/>
      <c r="DH788" s="90"/>
      <c r="DI788" s="90"/>
      <c r="DJ788" s="90"/>
      <c r="DK788" s="90"/>
      <c r="DL788" s="90"/>
      <c r="DM788" s="90"/>
      <c r="DN788" s="90"/>
      <c r="DO788" s="90"/>
      <c r="DP788" s="90"/>
      <c r="DQ788" s="90"/>
      <c r="DR788" s="90"/>
      <c r="DS788" s="90"/>
      <c r="DT788" s="90"/>
      <c r="DU788" s="90"/>
      <c r="DV788" s="90"/>
      <c r="DW788" s="90"/>
      <c r="DX788" s="90"/>
      <c r="DY788" s="90"/>
      <c r="DZ788" s="90"/>
      <c r="EA788" s="90"/>
      <c r="EB788" s="90"/>
      <c r="EC788" s="90"/>
      <c r="ED788" s="90"/>
      <c r="EE788" s="90"/>
      <c r="EF788" s="90"/>
      <c r="EG788" s="90"/>
      <c r="EH788" s="90"/>
      <c r="EI788" s="90"/>
      <c r="EJ788" s="90"/>
      <c r="EK788" s="90"/>
      <c r="EL788" s="90"/>
      <c r="EM788" s="90"/>
      <c r="EN788" s="90"/>
      <c r="EO788" s="90"/>
      <c r="EP788" s="90"/>
      <c r="EQ788" s="90"/>
      <c r="ER788" s="90"/>
      <c r="ES788" s="90"/>
      <c r="ET788" s="90"/>
      <c r="EU788" s="90"/>
      <c r="EV788" s="90"/>
      <c r="EW788" s="90"/>
      <c r="EX788" s="90"/>
      <c r="EY788" s="90"/>
      <c r="EZ788" s="90"/>
      <c r="FA788" s="90"/>
      <c r="FB788" s="90"/>
      <c r="FC788" s="90"/>
      <c r="FD788" s="90"/>
      <c r="FE788" s="90"/>
      <c r="FF788" s="90"/>
      <c r="FG788" s="90"/>
      <c r="FH788" s="90"/>
      <c r="FI788" s="90"/>
      <c r="FJ788" s="90"/>
      <c r="FK788" s="90"/>
      <c r="FL788" s="90"/>
      <c r="FM788" s="90"/>
      <c r="FN788" s="90"/>
      <c r="FO788" s="90"/>
      <c r="FP788" s="90"/>
      <c r="FQ788" s="90"/>
      <c r="FR788" s="90"/>
      <c r="FS788" s="90"/>
      <c r="FT788" s="90"/>
      <c r="FU788" s="90"/>
      <c r="FV788" s="90"/>
      <c r="FW788" s="90"/>
      <c r="FX788" s="90"/>
      <c r="FY788" s="90"/>
      <c r="FZ788" s="90"/>
      <c r="GA788" s="90"/>
      <c r="GB788" s="90"/>
      <c r="GC788" s="90"/>
      <c r="GD788" s="90"/>
      <c r="GE788" s="90"/>
      <c r="GF788" s="90"/>
      <c r="GG788" s="90"/>
      <c r="GH788" s="90"/>
      <c r="GI788" s="90"/>
      <c r="GJ788" s="90"/>
      <c r="GK788" s="90"/>
      <c r="GL788" s="90"/>
      <c r="GM788" s="90"/>
      <c r="GN788" s="90"/>
      <c r="GO788" s="90"/>
      <c r="GP788" s="90"/>
      <c r="GQ788" s="90"/>
      <c r="GR788" s="90"/>
      <c r="GS788" s="90"/>
      <c r="GT788" s="90"/>
      <c r="GU788" s="90"/>
      <c r="GV788" s="90"/>
      <c r="GW788" s="90"/>
      <c r="GX788" s="90"/>
      <c r="GY788" s="90"/>
      <c r="GZ788" s="90"/>
      <c r="HA788" s="90"/>
      <c r="HB788" s="90"/>
      <c r="HC788" s="90"/>
      <c r="HD788" s="90"/>
      <c r="HE788" s="90"/>
      <c r="HF788" s="90"/>
      <c r="HG788" s="90"/>
      <c r="HH788" s="90"/>
      <c r="HI788" s="90"/>
      <c r="HJ788" s="90"/>
      <c r="HK788" s="90"/>
      <c r="HL788" s="90"/>
      <c r="HM788" s="90"/>
      <c r="HN788" s="90"/>
      <c r="HO788" s="90"/>
      <c r="HP788" s="90"/>
      <c r="HQ788" s="90"/>
      <c r="HR788" s="90"/>
      <c r="HS788" s="90"/>
      <c r="HT788" s="90"/>
      <c r="HU788" s="90"/>
      <c r="HV788" s="90"/>
      <c r="HW788" s="90"/>
      <c r="HX788" s="90"/>
      <c r="HY788" s="90"/>
      <c r="HZ788" s="90"/>
      <c r="IA788" s="90"/>
      <c r="IB788" s="90"/>
      <c r="IC788" s="90"/>
      <c r="ID788" s="90"/>
      <c r="IE788" s="90"/>
      <c r="IF788" s="90"/>
      <c r="IG788" s="90"/>
      <c r="IH788" s="90"/>
      <c r="II788" s="90"/>
      <c r="IJ788" s="90"/>
      <c r="IK788" s="90"/>
      <c r="IL788" s="90"/>
      <c r="IM788" s="90"/>
      <c r="IN788" s="90"/>
      <c r="IO788" s="90"/>
      <c r="IP788" s="90"/>
      <c r="IQ788" s="90"/>
      <c r="IR788" s="90"/>
      <c r="IS788" s="90"/>
      <c r="IT788" s="90"/>
      <c r="IU788" s="90"/>
      <c r="IV788" s="90"/>
      <c r="IW788" s="90"/>
      <c r="IX788" s="90"/>
      <c r="IY788" s="90"/>
      <c r="IZ788" s="90"/>
      <c r="JA788" s="90"/>
      <c r="JB788" s="90"/>
      <c r="JC788" s="90"/>
      <c r="JD788" s="90"/>
      <c r="JE788" s="90"/>
      <c r="JF788" s="90"/>
      <c r="JG788" s="90"/>
      <c r="JH788" s="90"/>
      <c r="JI788" s="90"/>
      <c r="JJ788" s="90"/>
      <c r="JK788" s="90"/>
      <c r="JL788" s="90"/>
      <c r="JM788" s="90"/>
      <c r="JN788" s="90"/>
      <c r="JO788" s="90"/>
      <c r="JP788" s="90"/>
      <c r="JQ788" s="90"/>
      <c r="JR788" s="90"/>
      <c r="JS788" s="90"/>
      <c r="JT788" s="90"/>
      <c r="JU788" s="90"/>
      <c r="JV788" s="90"/>
      <c r="JW788" s="90"/>
      <c r="JX788" s="90"/>
      <c r="JY788" s="90"/>
      <c r="JZ788" s="90"/>
      <c r="KA788" s="90"/>
      <c r="KB788" s="90"/>
      <c r="KC788" s="90"/>
      <c r="KD788" s="90"/>
      <c r="KE788" s="90"/>
      <c r="KF788" s="90"/>
      <c r="KG788" s="90"/>
      <c r="KH788" s="90"/>
      <c r="KI788" s="90"/>
      <c r="KJ788" s="90"/>
      <c r="KK788" s="90"/>
      <c r="KL788" s="90"/>
      <c r="KM788" s="90"/>
      <c r="KN788" s="90"/>
      <c r="KO788" s="90"/>
      <c r="KP788" s="90"/>
      <c r="KQ788" s="90"/>
      <c r="KR788" s="90"/>
      <c r="KS788" s="90"/>
      <c r="KT788" s="90"/>
      <c r="KU788" s="90"/>
      <c r="KV788" s="90"/>
      <c r="KW788" s="90"/>
      <c r="KX788" s="90"/>
      <c r="KY788" s="90"/>
      <c r="KZ788" s="90"/>
      <c r="LA788" s="90"/>
      <c r="LB788" s="90"/>
      <c r="LC788" s="90"/>
      <c r="LD788" s="90"/>
      <c r="LE788" s="90"/>
      <c r="LF788" s="90"/>
      <c r="LG788" s="90"/>
      <c r="LH788" s="90"/>
      <c r="LI788" s="90"/>
      <c r="LJ788" s="90"/>
      <c r="LK788" s="90"/>
      <c r="LL788" s="90"/>
      <c r="LM788" s="90"/>
      <c r="LN788" s="90"/>
      <c r="LO788" s="90"/>
      <c r="LP788" s="90"/>
      <c r="LQ788" s="90"/>
      <c r="LR788" s="90"/>
      <c r="LS788" s="90"/>
      <c r="LT788" s="90"/>
      <c r="LU788" s="90"/>
      <c r="LV788" s="90"/>
      <c r="LW788" s="90"/>
      <c r="LX788" s="90"/>
      <c r="LY788" s="90"/>
      <c r="LZ788" s="90"/>
      <c r="MA788" s="90"/>
      <c r="MB788" s="90"/>
      <c r="MC788" s="90"/>
      <c r="MD788" s="90"/>
      <c r="ME788" s="90"/>
      <c r="MF788" s="90"/>
      <c r="MG788" s="90"/>
      <c r="MH788" s="90"/>
      <c r="MI788" s="90"/>
      <c r="MJ788" s="90"/>
      <c r="MK788" s="90"/>
      <c r="ML788" s="90"/>
      <c r="MM788" s="90"/>
      <c r="MN788" s="90"/>
      <c r="MO788" s="90"/>
      <c r="MP788" s="90"/>
      <c r="MQ788" s="90"/>
      <c r="MR788" s="90"/>
      <c r="MS788" s="90"/>
      <c r="MT788" s="90"/>
      <c r="MU788" s="90"/>
      <c r="MV788" s="90"/>
      <c r="MW788" s="90"/>
      <c r="MX788" s="90"/>
      <c r="MY788" s="90"/>
      <c r="MZ788" s="90"/>
      <c r="NA788" s="90"/>
      <c r="NB788" s="90"/>
      <c r="NC788" s="90"/>
      <c r="ND788" s="90"/>
      <c r="NE788" s="90"/>
      <c r="NF788" s="90"/>
      <c r="NG788" s="90"/>
      <c r="NH788" s="90"/>
      <c r="NI788" s="90"/>
      <c r="NJ788" s="90"/>
      <c r="NK788" s="90"/>
      <c r="NL788" s="90"/>
      <c r="NM788" s="90"/>
      <c r="NN788" s="90"/>
      <c r="NO788" s="90"/>
      <c r="NP788" s="90"/>
      <c r="NQ788" s="90"/>
      <c r="NR788" s="90"/>
      <c r="NS788" s="90"/>
      <c r="NT788" s="90"/>
      <c r="NU788" s="90"/>
      <c r="NV788" s="90"/>
      <c r="NW788" s="90"/>
      <c r="NX788" s="90"/>
      <c r="NY788" s="90"/>
      <c r="NZ788" s="90"/>
      <c r="OA788" s="90"/>
      <c r="OB788" s="90"/>
      <c r="OC788" s="90"/>
      <c r="OD788" s="90"/>
      <c r="OE788" s="90"/>
      <c r="OF788" s="90"/>
      <c r="OG788" s="90"/>
      <c r="OH788" s="90"/>
      <c r="OI788" s="90"/>
      <c r="OJ788" s="90"/>
      <c r="OK788" s="90"/>
      <c r="OL788" s="90"/>
      <c r="OM788" s="90"/>
      <c r="ON788" s="90"/>
      <c r="OO788" s="90"/>
      <c r="OP788" s="90"/>
      <c r="OQ788" s="90"/>
      <c r="OR788" s="90"/>
      <c r="OS788" s="90"/>
      <c r="OT788" s="90"/>
      <c r="OU788" s="90"/>
      <c r="OV788" s="90"/>
      <c r="OW788" s="90"/>
      <c r="OX788" s="90"/>
      <c r="OY788" s="90"/>
      <c r="OZ788" s="90"/>
      <c r="PA788" s="90"/>
      <c r="PB788" s="90"/>
      <c r="PC788" s="90"/>
      <c r="PD788" s="90"/>
      <c r="PE788" s="90"/>
      <c r="PF788" s="90"/>
      <c r="PG788" s="90"/>
      <c r="PH788" s="90"/>
      <c r="PI788" s="90"/>
      <c r="PJ788" s="90"/>
      <c r="PK788" s="90"/>
      <c r="PL788" s="90"/>
      <c r="PM788" s="90"/>
      <c r="PN788" s="90"/>
      <c r="PO788" s="90"/>
      <c r="PP788" s="90"/>
      <c r="PQ788" s="90"/>
      <c r="PR788" s="90"/>
      <c r="PS788" s="90"/>
      <c r="PT788" s="90"/>
      <c r="PU788" s="90"/>
      <c r="PV788" s="90"/>
      <c r="PW788" s="90"/>
      <c r="PX788" s="90"/>
      <c r="PY788" s="90"/>
      <c r="PZ788" s="90"/>
      <c r="QA788" s="90"/>
      <c r="QB788" s="90"/>
      <c r="QC788" s="90"/>
      <c r="QD788" s="90"/>
      <c r="QE788" s="90"/>
      <c r="QF788" s="90"/>
      <c r="QG788" s="90"/>
      <c r="QH788" s="90"/>
      <c r="QI788" s="90"/>
      <c r="QJ788" s="90"/>
      <c r="QK788" s="90"/>
      <c r="QL788" s="90"/>
      <c r="QM788" s="90"/>
      <c r="QN788" s="90"/>
      <c r="QO788" s="90"/>
      <c r="QP788" s="90"/>
      <c r="QQ788" s="90"/>
      <c r="QR788" s="90"/>
      <c r="QS788" s="90"/>
      <c r="QT788" s="90"/>
      <c r="QU788" s="90"/>
      <c r="QV788" s="90"/>
      <c r="QW788" s="90"/>
      <c r="QX788" s="90"/>
      <c r="QY788" s="90"/>
      <c r="QZ788" s="90"/>
      <c r="RA788" s="90"/>
      <c r="RB788" s="90"/>
      <c r="RC788" s="90"/>
      <c r="RD788" s="90"/>
      <c r="RE788" s="90"/>
      <c r="RF788" s="90"/>
      <c r="RG788" s="90"/>
      <c r="RH788" s="90"/>
      <c r="RI788" s="90"/>
      <c r="RJ788" s="90"/>
      <c r="RK788" s="90"/>
      <c r="RL788" s="90"/>
      <c r="RM788" s="90"/>
      <c r="RN788" s="90"/>
      <c r="RO788" s="90"/>
      <c r="RP788" s="90"/>
      <c r="RQ788" s="90"/>
      <c r="RR788" s="90"/>
      <c r="RS788" s="90"/>
      <c r="RT788" s="90"/>
      <c r="RU788" s="90"/>
      <c r="RV788" s="90"/>
      <c r="RW788" s="90"/>
      <c r="RX788" s="90"/>
      <c r="RY788" s="90"/>
      <c r="RZ788" s="90"/>
      <c r="SA788" s="90"/>
      <c r="SB788" s="90"/>
      <c r="SC788" s="90"/>
      <c r="SD788" s="90"/>
      <c r="SE788" s="90"/>
      <c r="SF788" s="90"/>
      <c r="SG788" s="90"/>
      <c r="SH788" s="90"/>
      <c r="SI788" s="90"/>
      <c r="SJ788" s="90"/>
      <c r="SK788" s="90"/>
      <c r="SL788" s="90"/>
      <c r="SM788" s="90"/>
      <c r="SN788" s="90"/>
      <c r="SO788" s="90"/>
      <c r="SP788" s="90"/>
      <c r="SQ788" s="90"/>
      <c r="SR788" s="90"/>
      <c r="SS788" s="90"/>
      <c r="ST788" s="90"/>
      <c r="SU788" s="90"/>
      <c r="SV788" s="90"/>
      <c r="SW788" s="90"/>
      <c r="SX788" s="90"/>
      <c r="SY788" s="90"/>
      <c r="SZ788" s="90"/>
      <c r="TA788" s="90"/>
      <c r="TB788" s="90"/>
      <c r="TC788" s="90"/>
      <c r="TD788" s="90"/>
      <c r="TE788" s="90"/>
      <c r="TF788" s="90"/>
      <c r="TG788" s="90"/>
      <c r="TH788" s="90"/>
      <c r="TI788" s="90"/>
      <c r="TJ788" s="90"/>
      <c r="TK788" s="90"/>
      <c r="TL788" s="90"/>
      <c r="TM788" s="90"/>
      <c r="TN788" s="90"/>
      <c r="TO788" s="90"/>
      <c r="TP788" s="90"/>
      <c r="TQ788" s="90"/>
      <c r="TR788" s="90"/>
      <c r="TS788" s="90"/>
      <c r="TT788" s="90"/>
      <c r="TU788" s="90"/>
      <c r="TV788" s="90"/>
      <c r="TW788" s="90"/>
      <c r="TX788" s="90"/>
      <c r="TY788" s="90"/>
      <c r="TZ788" s="90"/>
      <c r="UA788" s="90"/>
      <c r="UB788" s="90"/>
      <c r="UC788" s="90"/>
      <c r="UD788" s="90"/>
      <c r="UE788" s="90"/>
      <c r="UF788" s="90"/>
      <c r="UG788" s="90"/>
      <c r="UH788" s="90"/>
      <c r="UI788" s="90"/>
      <c r="UJ788" s="90"/>
      <c r="UK788" s="90"/>
      <c r="UL788" s="90"/>
      <c r="UM788" s="90"/>
      <c r="UN788" s="90"/>
      <c r="UO788" s="90"/>
      <c r="UP788" s="90"/>
      <c r="UQ788" s="90"/>
      <c r="UR788" s="90"/>
      <c r="US788" s="90"/>
      <c r="UT788" s="90"/>
      <c r="UU788" s="90"/>
      <c r="UV788" s="90"/>
      <c r="UW788" s="90"/>
      <c r="UX788" s="90"/>
      <c r="UY788" s="90"/>
      <c r="UZ788" s="90"/>
      <c r="VA788" s="90"/>
      <c r="VB788" s="90"/>
      <c r="VC788" s="90"/>
      <c r="VD788" s="90"/>
      <c r="VE788" s="90"/>
      <c r="VF788" s="90"/>
      <c r="VG788" s="90"/>
      <c r="VH788" s="90"/>
      <c r="VI788" s="90"/>
      <c r="VJ788" s="90"/>
      <c r="VK788" s="90"/>
      <c r="VL788" s="90"/>
      <c r="VM788" s="90"/>
      <c r="VN788" s="90"/>
      <c r="VO788" s="90"/>
      <c r="VP788" s="90"/>
      <c r="VQ788" s="90"/>
      <c r="VR788" s="90"/>
      <c r="VS788" s="90"/>
      <c r="VT788" s="90"/>
      <c r="VU788" s="90"/>
      <c r="VV788" s="90"/>
      <c r="VW788" s="90"/>
      <c r="VX788" s="90"/>
      <c r="VY788" s="90"/>
      <c r="VZ788" s="90"/>
      <c r="WA788" s="90"/>
      <c r="WB788" s="90"/>
      <c r="WC788" s="90"/>
      <c r="WD788" s="90"/>
      <c r="WE788" s="90"/>
      <c r="WF788" s="90"/>
      <c r="WG788" s="90"/>
      <c r="WH788" s="90"/>
      <c r="WI788" s="90"/>
      <c r="WJ788" s="90"/>
      <c r="WK788" s="90"/>
      <c r="WL788" s="90"/>
      <c r="WM788" s="90"/>
      <c r="WN788" s="90"/>
      <c r="WO788" s="90"/>
      <c r="WP788" s="90"/>
      <c r="WQ788" s="90"/>
      <c r="WR788" s="90"/>
      <c r="WS788" s="90"/>
      <c r="WT788" s="90"/>
      <c r="WU788" s="90"/>
      <c r="WV788" s="90"/>
      <c r="WW788" s="90"/>
      <c r="WX788" s="90"/>
      <c r="WY788" s="90"/>
      <c r="WZ788" s="90"/>
      <c r="XA788" s="90"/>
      <c r="XB788" s="90"/>
      <c r="XC788" s="90"/>
      <c r="XD788" s="90"/>
      <c r="XE788" s="90"/>
      <c r="XF788" s="90"/>
      <c r="XG788" s="90"/>
      <c r="XH788" s="90"/>
      <c r="XI788" s="90"/>
      <c r="XJ788" s="90"/>
      <c r="XK788" s="90"/>
      <c r="XL788" s="90"/>
      <c r="XM788" s="90"/>
      <c r="XN788" s="90"/>
      <c r="XO788" s="90"/>
      <c r="XP788" s="90"/>
      <c r="XQ788" s="90"/>
      <c r="XR788" s="90"/>
      <c r="XS788" s="90"/>
      <c r="XT788" s="90"/>
      <c r="XU788" s="90"/>
      <c r="XV788" s="90"/>
      <c r="XW788" s="90"/>
      <c r="XX788" s="90"/>
      <c r="XY788" s="90"/>
      <c r="XZ788" s="90"/>
      <c r="YA788" s="90"/>
      <c r="YB788" s="90"/>
      <c r="YC788" s="90"/>
      <c r="YD788" s="90"/>
      <c r="YE788" s="90"/>
      <c r="YF788" s="90"/>
      <c r="YG788" s="90"/>
      <c r="YH788" s="90"/>
      <c r="YI788" s="90"/>
      <c r="YJ788" s="90"/>
      <c r="YK788" s="90"/>
      <c r="YL788" s="90"/>
      <c r="YM788" s="90"/>
      <c r="YN788" s="90"/>
      <c r="YO788" s="90"/>
      <c r="YP788" s="90"/>
      <c r="YQ788" s="90"/>
      <c r="YR788" s="90"/>
      <c r="YS788" s="90"/>
      <c r="YT788" s="90"/>
      <c r="YU788" s="90"/>
      <c r="YV788" s="90"/>
      <c r="YW788" s="90"/>
      <c r="YX788" s="90"/>
      <c r="YY788" s="90"/>
      <c r="YZ788" s="90"/>
      <c r="ZA788" s="90"/>
      <c r="ZB788" s="90"/>
      <c r="ZC788" s="90"/>
      <c r="ZD788" s="90"/>
      <c r="ZE788" s="90"/>
      <c r="ZF788" s="90"/>
      <c r="ZG788" s="90"/>
      <c r="ZH788" s="90"/>
      <c r="ZI788" s="90"/>
      <c r="ZJ788" s="90"/>
      <c r="ZK788" s="90"/>
      <c r="ZL788" s="90"/>
      <c r="ZM788" s="90"/>
      <c r="ZN788" s="90"/>
      <c r="ZO788" s="90"/>
      <c r="ZP788" s="90"/>
      <c r="ZQ788" s="90"/>
      <c r="ZR788" s="90"/>
      <c r="ZS788" s="90"/>
      <c r="ZT788" s="90"/>
      <c r="ZU788" s="90"/>
      <c r="ZV788" s="90"/>
      <c r="ZW788" s="90"/>
      <c r="ZX788" s="90"/>
      <c r="ZY788" s="90"/>
      <c r="ZZ788" s="90"/>
      <c r="AAA788" s="90"/>
      <c r="AAB788" s="90"/>
      <c r="AAC788" s="90"/>
      <c r="AAD788" s="90"/>
      <c r="AAE788" s="90"/>
      <c r="AAF788" s="90"/>
      <c r="AAG788" s="90"/>
      <c r="AAH788" s="90"/>
      <c r="AAI788" s="90"/>
      <c r="AAJ788" s="90"/>
      <c r="AAK788" s="90"/>
      <c r="AAL788" s="90"/>
      <c r="AAM788" s="90"/>
      <c r="AAN788" s="90"/>
      <c r="AAO788" s="90"/>
      <c r="AAP788" s="90"/>
      <c r="AAQ788" s="90"/>
      <c r="AAR788" s="90"/>
      <c r="AAS788" s="90"/>
      <c r="AAT788" s="90"/>
      <c r="AAU788" s="90"/>
      <c r="AAV788" s="90"/>
      <c r="AAW788" s="90"/>
      <c r="AAX788" s="90"/>
      <c r="AAY788" s="90"/>
      <c r="AAZ788" s="90"/>
      <c r="ABA788" s="90"/>
      <c r="ABB788" s="90"/>
      <c r="ABC788" s="90"/>
      <c r="ABD788" s="90"/>
      <c r="ABE788" s="90"/>
      <c r="ABF788" s="90"/>
      <c r="ABG788" s="90"/>
      <c r="ABH788" s="90"/>
      <c r="ABI788" s="90"/>
      <c r="ABJ788" s="90"/>
      <c r="ABK788" s="90"/>
      <c r="ABL788" s="90"/>
      <c r="ABM788" s="90"/>
      <c r="ABN788" s="90"/>
      <c r="ABO788" s="90"/>
      <c r="ABP788" s="90"/>
      <c r="ABQ788" s="90"/>
      <c r="ABR788" s="90"/>
      <c r="ABS788" s="90"/>
      <c r="ABT788" s="90"/>
      <c r="ABU788" s="90"/>
      <c r="ABV788" s="90"/>
      <c r="ABW788" s="90"/>
      <c r="ABX788" s="90"/>
      <c r="ABY788" s="90"/>
      <c r="ABZ788" s="90"/>
      <c r="ACA788" s="90"/>
      <c r="ACB788" s="90"/>
      <c r="ACC788" s="90"/>
      <c r="ACD788" s="90"/>
      <c r="ACE788" s="90"/>
      <c r="ACF788" s="90"/>
      <c r="ACG788" s="90"/>
      <c r="ACH788" s="90"/>
      <c r="ACI788" s="90"/>
      <c r="ACJ788" s="90"/>
      <c r="ACK788" s="90"/>
      <c r="ACL788" s="90"/>
      <c r="ACM788" s="90"/>
      <c r="ACN788" s="90"/>
      <c r="ACO788" s="90"/>
      <c r="ACP788" s="90"/>
      <c r="ACQ788" s="90"/>
      <c r="ACR788" s="90"/>
      <c r="ACS788" s="90"/>
      <c r="ACT788" s="90"/>
      <c r="ACU788" s="90"/>
      <c r="ACV788" s="90"/>
      <c r="ACW788" s="90"/>
      <c r="ACX788" s="90"/>
      <c r="ACY788" s="90"/>
      <c r="ACZ788" s="90"/>
      <c r="ADA788" s="90"/>
      <c r="ADB788" s="90"/>
      <c r="ADC788" s="90"/>
      <c r="ADD788" s="90"/>
      <c r="ADE788" s="90"/>
      <c r="ADF788" s="90"/>
      <c r="ADG788" s="90"/>
      <c r="ADH788" s="90"/>
      <c r="ADI788" s="90"/>
      <c r="ADJ788" s="90"/>
      <c r="ADK788" s="90"/>
      <c r="ADL788" s="90"/>
      <c r="ADM788" s="90"/>
      <c r="ADN788" s="90"/>
      <c r="ADO788" s="90"/>
      <c r="ADP788" s="90"/>
      <c r="ADQ788" s="90"/>
      <c r="ADR788" s="90"/>
      <c r="ADS788" s="90"/>
      <c r="ADT788" s="90"/>
      <c r="ADU788" s="90"/>
      <c r="ADV788" s="90"/>
      <c r="ADW788" s="90"/>
      <c r="ADX788" s="90"/>
      <c r="ADY788" s="90"/>
      <c r="ADZ788" s="90"/>
      <c r="AEA788" s="90"/>
      <c r="AEB788" s="90"/>
      <c r="AEC788" s="90"/>
      <c r="AED788" s="90"/>
      <c r="AEE788" s="90"/>
      <c r="AEF788" s="90"/>
      <c r="AEG788" s="90"/>
      <c r="AEH788" s="90"/>
      <c r="AEI788" s="90"/>
      <c r="AEJ788" s="90"/>
      <c r="AEK788" s="90"/>
      <c r="AEL788" s="90"/>
      <c r="AEM788" s="90"/>
      <c r="AEN788" s="90"/>
      <c r="AEO788" s="90"/>
      <c r="AEP788" s="90"/>
      <c r="AEQ788" s="90"/>
      <c r="AER788" s="90"/>
      <c r="AES788" s="90"/>
      <c r="AET788" s="90"/>
      <c r="AEU788" s="90"/>
      <c r="AEV788" s="90"/>
      <c r="AEW788" s="90"/>
      <c r="AEX788" s="90"/>
      <c r="AEY788" s="90"/>
      <c r="AEZ788" s="90"/>
      <c r="AFA788" s="90"/>
      <c r="AFB788" s="90"/>
      <c r="AFC788" s="90"/>
      <c r="AFD788" s="90"/>
      <c r="AFE788" s="90"/>
      <c r="AFF788" s="90"/>
      <c r="AFG788" s="90"/>
      <c r="AFH788" s="90"/>
      <c r="AFI788" s="90"/>
      <c r="AFJ788" s="90"/>
      <c r="AFK788" s="90"/>
      <c r="AFL788" s="90"/>
      <c r="AFM788" s="90"/>
      <c r="AFN788" s="90"/>
      <c r="AFO788" s="90"/>
      <c r="AFP788" s="90"/>
      <c r="AFQ788" s="90"/>
      <c r="AFR788" s="90"/>
      <c r="AFS788" s="90"/>
      <c r="AFT788" s="90"/>
      <c r="AFU788" s="90"/>
      <c r="AFV788" s="90"/>
      <c r="AFW788" s="90"/>
      <c r="AFX788" s="90"/>
      <c r="AFY788" s="90"/>
      <c r="AFZ788" s="90"/>
      <c r="AGA788" s="90"/>
      <c r="AGB788" s="90"/>
      <c r="AGC788" s="90"/>
      <c r="AGD788" s="90"/>
      <c r="AGE788" s="90"/>
      <c r="AGF788" s="90"/>
      <c r="AGG788" s="90"/>
      <c r="AGH788" s="90"/>
      <c r="AGI788" s="90"/>
      <c r="AGJ788" s="90"/>
      <c r="AGK788" s="90"/>
      <c r="AGL788" s="90"/>
      <c r="AGM788" s="90"/>
      <c r="AGN788" s="90"/>
      <c r="AGO788" s="90"/>
      <c r="AGP788" s="90"/>
      <c r="AGQ788" s="90"/>
      <c r="AGR788" s="90"/>
      <c r="AGS788" s="90"/>
      <c r="AGT788" s="90"/>
      <c r="AGU788" s="90"/>
      <c r="AGV788" s="90"/>
      <c r="AGW788" s="90"/>
      <c r="AGX788" s="90"/>
      <c r="AGY788" s="90"/>
      <c r="AGZ788" s="90"/>
      <c r="AHA788" s="90"/>
      <c r="AHB788" s="90"/>
      <c r="AHC788" s="90"/>
      <c r="AHD788" s="90"/>
      <c r="AHE788" s="90"/>
      <c r="AHF788" s="90"/>
      <c r="AHG788" s="90"/>
      <c r="AHH788" s="90"/>
      <c r="AHI788" s="90"/>
      <c r="AHJ788" s="90"/>
      <c r="AHK788" s="90"/>
      <c r="AHL788" s="90"/>
      <c r="AHM788" s="90"/>
      <c r="AHN788" s="90"/>
      <c r="AHO788" s="90"/>
      <c r="AHP788" s="90"/>
      <c r="AHQ788" s="90"/>
      <c r="AHR788" s="90"/>
      <c r="AHS788" s="90"/>
      <c r="AHT788" s="90"/>
      <c r="AHU788" s="90"/>
      <c r="AHV788" s="90"/>
      <c r="AHW788" s="90"/>
      <c r="AHX788" s="90"/>
      <c r="AHY788" s="90"/>
      <c r="AHZ788" s="90"/>
      <c r="AIA788" s="90"/>
      <c r="AIB788" s="90"/>
      <c r="AIC788" s="90"/>
      <c r="AID788" s="90"/>
      <c r="AIE788" s="90"/>
      <c r="AIF788" s="90"/>
      <c r="AIG788" s="90"/>
      <c r="AIH788" s="90"/>
      <c r="AII788" s="90"/>
      <c r="AIJ788" s="90"/>
      <c r="AIK788" s="90"/>
      <c r="AIL788" s="90"/>
      <c r="AIM788" s="90"/>
      <c r="AIN788" s="90"/>
      <c r="AIO788" s="90"/>
      <c r="AIP788" s="90"/>
      <c r="AIQ788" s="90"/>
      <c r="AIR788" s="90"/>
      <c r="AIS788" s="90"/>
      <c r="AIT788" s="90"/>
      <c r="AIU788" s="90"/>
      <c r="AIV788" s="90"/>
      <c r="AIW788" s="90"/>
      <c r="AIX788" s="90"/>
      <c r="AIY788" s="90"/>
      <c r="AIZ788" s="90"/>
      <c r="AJA788" s="90"/>
      <c r="AJB788" s="90"/>
      <c r="AJC788" s="90"/>
      <c r="AJD788" s="90"/>
      <c r="AJE788" s="90"/>
      <c r="AJF788" s="90"/>
      <c r="AJG788" s="90"/>
      <c r="AJH788" s="90"/>
      <c r="AJI788" s="90"/>
      <c r="AJJ788" s="90"/>
      <c r="AJK788" s="90"/>
      <c r="AJL788" s="90"/>
      <c r="AJM788" s="90"/>
      <c r="AJN788" s="90"/>
      <c r="AJO788" s="90"/>
      <c r="AJP788" s="90"/>
      <c r="AJQ788" s="90"/>
      <c r="AJR788" s="90"/>
      <c r="AJS788" s="90"/>
      <c r="AJT788" s="90"/>
      <c r="AJU788" s="90"/>
      <c r="AJV788" s="90"/>
      <c r="AJW788" s="90"/>
      <c r="AJX788" s="90"/>
      <c r="AJY788" s="90"/>
      <c r="AJZ788" s="90"/>
      <c r="AKA788" s="90"/>
      <c r="AKB788" s="90"/>
      <c r="AKC788" s="90"/>
      <c r="AKD788" s="90"/>
      <c r="AKE788" s="90"/>
      <c r="AKF788" s="90"/>
      <c r="AKG788" s="90"/>
      <c r="AKH788" s="90"/>
      <c r="AKI788" s="90"/>
      <c r="AKJ788" s="90"/>
      <c r="AKK788" s="90"/>
      <c r="AKL788" s="90"/>
      <c r="AKM788" s="90"/>
      <c r="AKN788" s="90"/>
      <c r="AKO788" s="90"/>
      <c r="AKP788" s="90"/>
      <c r="AKQ788" s="90"/>
      <c r="AKR788" s="90"/>
      <c r="AKS788" s="90"/>
      <c r="AKT788" s="90"/>
      <c r="AKU788" s="90"/>
      <c r="AKV788" s="90"/>
      <c r="AKW788" s="90"/>
      <c r="AKX788" s="90"/>
      <c r="AKY788" s="90"/>
      <c r="AKZ788" s="90"/>
      <c r="ALA788" s="90"/>
      <c r="ALB788" s="90"/>
      <c r="ALC788" s="90"/>
      <c r="ALD788" s="90"/>
      <c r="ALE788" s="90"/>
      <c r="ALF788" s="90"/>
      <c r="ALG788" s="90"/>
      <c r="ALH788" s="90"/>
      <c r="ALI788" s="90"/>
      <c r="ALJ788" s="90"/>
      <c r="ALK788" s="90"/>
      <c r="ALL788" s="90"/>
      <c r="ALM788" s="90"/>
      <c r="ALN788" s="90"/>
      <c r="ALO788" s="90"/>
      <c r="ALP788" s="90"/>
      <c r="ALQ788" s="90"/>
      <c r="ALR788" s="90"/>
      <c r="ALS788" s="90"/>
      <c r="ALT788" s="90"/>
      <c r="ALU788" s="90"/>
      <c r="ALV788" s="90"/>
      <c r="ALW788" s="90"/>
      <c r="ALX788" s="90"/>
      <c r="ALY788" s="90"/>
      <c r="ALZ788" s="90"/>
      <c r="AMA788" s="90"/>
      <c r="AMB788" s="90"/>
      <c r="AMC788" s="90"/>
      <c r="AMD788" s="90"/>
      <c r="AME788" s="90"/>
      <c r="AMF788" s="90"/>
      <c r="AMG788" s="90"/>
      <c r="AMH788" s="90"/>
    </row>
    <row r="789" spans="1:1022" ht="74.099999999999994" customHeight="1" x14ac:dyDescent="0.3">
      <c r="A789" s="536"/>
      <c r="B789" s="530"/>
      <c r="C789" s="367"/>
      <c r="D789" s="530"/>
      <c r="E789" s="530"/>
      <c r="F789" s="427"/>
      <c r="G789" s="530"/>
      <c r="H789" s="537"/>
      <c r="I789" s="538"/>
      <c r="J789" s="210" t="s">
        <v>735</v>
      </c>
      <c r="K789" s="213"/>
      <c r="L789" s="538"/>
      <c r="M789" s="538"/>
      <c r="N789" s="540"/>
      <c r="O789" s="369"/>
      <c r="P789" s="391"/>
      <c r="Q789" s="385"/>
      <c r="R789" s="393"/>
      <c r="S789" s="394"/>
      <c r="T789" s="385"/>
      <c r="U789" s="386"/>
      <c r="V789" s="216" t="s">
        <v>112</v>
      </c>
      <c r="W789" s="116"/>
      <c r="X789" s="117"/>
      <c r="Y789" s="117"/>
      <c r="Z789" s="116"/>
      <c r="AA789" s="143" t="str">
        <f t="shared" si="1031"/>
        <v/>
      </c>
      <c r="AB789" s="121"/>
      <c r="AC789" s="121"/>
      <c r="AD789" s="122" t="str">
        <f t="shared" si="1026"/>
        <v/>
      </c>
      <c r="AE789" s="121"/>
      <c r="AF789" s="121"/>
      <c r="AG789" s="121"/>
      <c r="AH789" s="123" t="str">
        <f>IFERROR(IF(AND(AA788="Probabilidad",AA789="Probabilidad"),(AI788-(+AI788*AD789)),IF(AND(AA789="Probabilidad",AA788="Impacto"),(AI788-(+AI788*AD789)),IF(AA789="Impacto",AI788,""))),"")</f>
        <v/>
      </c>
      <c r="AI789" s="122" t="str">
        <f t="shared" si="1027"/>
        <v/>
      </c>
      <c r="AJ789" s="387"/>
      <c r="AK789" s="542"/>
      <c r="AL789" s="214" t="str">
        <f t="shared" ref="AL789:AL852" si="1081">IFERROR(IF(AND(AA788="Impacto",AA789="Impacto"),(AL788-(+AL788*AD789)),IF(AND(AA789="Impacto",AA788="Probabilidad"),(AL788-(+AL788*AD789)),IF(AA789="Probabilidad",AL788,""))),"")</f>
        <v/>
      </c>
      <c r="AM789" s="543"/>
      <c r="AN789" s="544"/>
      <c r="AO789" s="541"/>
      <c r="AP789" s="367"/>
      <c r="AQ789" s="215" t="s">
        <v>118</v>
      </c>
      <c r="AR789" s="119"/>
      <c r="AS789" s="135"/>
      <c r="AT789" s="218"/>
      <c r="AU789" s="219"/>
      <c r="AV789" s="371"/>
      <c r="AW789" s="216" t="s">
        <v>112</v>
      </c>
      <c r="AX789" s="128"/>
      <c r="AY789" s="129"/>
      <c r="AZ789" s="130"/>
      <c r="BA789" s="217" t="s">
        <v>118</v>
      </c>
      <c r="BB789" s="128"/>
      <c r="BC789" s="128"/>
      <c r="BD789" s="128"/>
      <c r="BE789" s="373"/>
      <c r="BF789" s="374"/>
      <c r="BG789" s="374"/>
      <c r="BH789" s="131"/>
    </row>
    <row r="790" spans="1:1022" ht="45" customHeight="1" x14ac:dyDescent="0.3">
      <c r="A790" s="536"/>
      <c r="B790" s="530"/>
      <c r="C790" s="367"/>
      <c r="D790" s="530"/>
      <c r="E790" s="530"/>
      <c r="F790" s="427"/>
      <c r="G790" s="530"/>
      <c r="H790" s="537"/>
      <c r="I790" s="538"/>
      <c r="J790" s="210" t="s">
        <v>741</v>
      </c>
      <c r="K790" s="213"/>
      <c r="L790" s="538"/>
      <c r="M790" s="538"/>
      <c r="N790" s="540"/>
      <c r="O790" s="369"/>
      <c r="P790" s="391"/>
      <c r="Q790" s="385"/>
      <c r="R790" s="393"/>
      <c r="S790" s="394"/>
      <c r="T790" s="385"/>
      <c r="U790" s="386"/>
      <c r="V790" s="216" t="s">
        <v>124</v>
      </c>
      <c r="W790" s="116"/>
      <c r="X790" s="117"/>
      <c r="Y790" s="117"/>
      <c r="Z790" s="116"/>
      <c r="AA790" s="143" t="str">
        <f t="shared" si="1031"/>
        <v/>
      </c>
      <c r="AB790" s="121"/>
      <c r="AC790" s="121"/>
      <c r="AD790" s="122" t="str">
        <f t="shared" si="1026"/>
        <v/>
      </c>
      <c r="AE790" s="121"/>
      <c r="AF790" s="121"/>
      <c r="AG790" s="121"/>
      <c r="AH790" s="123" t="str">
        <f t="shared" ref="AH790:AH794" si="1082">IFERROR(IF(AND(AA789="Probabilidad",AA790="Probabilidad"),(AI789-(+AI789*AD790)),IF(AND(AA790="Probabilidad",AA789="Impacto"),(AI789-(+AI789*AD790)),IF(AA790="Impacto",AI789,""))),"")</f>
        <v/>
      </c>
      <c r="AI790" s="122" t="str">
        <f t="shared" si="1027"/>
        <v/>
      </c>
      <c r="AJ790" s="387"/>
      <c r="AK790" s="542"/>
      <c r="AL790" s="214" t="str">
        <f t="shared" si="1081"/>
        <v/>
      </c>
      <c r="AM790" s="543"/>
      <c r="AN790" s="544"/>
      <c r="AO790" s="541"/>
      <c r="AP790" s="367"/>
      <c r="AQ790" s="215" t="s">
        <v>128</v>
      </c>
      <c r="AR790" s="119"/>
      <c r="AS790" s="135"/>
      <c r="AT790" s="218"/>
      <c r="AU790" s="219"/>
      <c r="AV790" s="371"/>
      <c r="AW790" s="216" t="s">
        <v>124</v>
      </c>
      <c r="AX790" s="128"/>
      <c r="AY790" s="129"/>
      <c r="AZ790" s="130"/>
      <c r="BA790" s="217" t="s">
        <v>128</v>
      </c>
      <c r="BB790" s="128"/>
      <c r="BC790" s="128"/>
      <c r="BD790" s="128"/>
      <c r="BE790" s="373"/>
      <c r="BF790" s="374"/>
      <c r="BG790" s="374"/>
      <c r="BH790" s="131"/>
    </row>
    <row r="791" spans="1:1022" ht="30" customHeight="1" x14ac:dyDescent="0.3">
      <c r="A791" s="536"/>
      <c r="B791" s="530"/>
      <c r="C791" s="367"/>
      <c r="D791" s="530"/>
      <c r="E791" s="530"/>
      <c r="F791" s="427"/>
      <c r="G791" s="530"/>
      <c r="H791" s="537"/>
      <c r="I791" s="538"/>
      <c r="J791" s="210" t="s">
        <v>749</v>
      </c>
      <c r="K791" s="213"/>
      <c r="L791" s="538"/>
      <c r="M791" s="538"/>
      <c r="N791" s="540"/>
      <c r="O791" s="369"/>
      <c r="P791" s="391"/>
      <c r="Q791" s="385"/>
      <c r="R791" s="393"/>
      <c r="S791" s="394"/>
      <c r="T791" s="385"/>
      <c r="U791" s="386"/>
      <c r="V791" s="216" t="s">
        <v>131</v>
      </c>
      <c r="W791" s="116"/>
      <c r="X791" s="117"/>
      <c r="Y791" s="117"/>
      <c r="Z791" s="116"/>
      <c r="AA791" s="143" t="str">
        <f t="shared" si="1031"/>
        <v/>
      </c>
      <c r="AB791" s="121"/>
      <c r="AC791" s="121"/>
      <c r="AD791" s="122" t="str">
        <f t="shared" si="1026"/>
        <v/>
      </c>
      <c r="AE791" s="121"/>
      <c r="AF791" s="121"/>
      <c r="AG791" s="121"/>
      <c r="AH791" s="123" t="str">
        <f t="shared" si="1082"/>
        <v/>
      </c>
      <c r="AI791" s="122" t="str">
        <f t="shared" si="1027"/>
        <v/>
      </c>
      <c r="AJ791" s="387"/>
      <c r="AK791" s="542"/>
      <c r="AL791" s="214" t="str">
        <f t="shared" si="1081"/>
        <v/>
      </c>
      <c r="AM791" s="543"/>
      <c r="AN791" s="544"/>
      <c r="AO791" s="541"/>
      <c r="AP791" s="367"/>
      <c r="AQ791" s="215" t="s">
        <v>136</v>
      </c>
      <c r="AR791" s="119"/>
      <c r="AS791" s="135"/>
      <c r="AT791" s="218"/>
      <c r="AU791" s="219"/>
      <c r="AV791" s="371"/>
      <c r="AW791" s="216" t="s">
        <v>131</v>
      </c>
      <c r="AX791" s="128"/>
      <c r="AY791" s="129"/>
      <c r="AZ791" s="130"/>
      <c r="BA791" s="217" t="s">
        <v>136</v>
      </c>
      <c r="BB791" s="128"/>
      <c r="BC791" s="128"/>
      <c r="BD791" s="128"/>
      <c r="BE791" s="373"/>
      <c r="BF791" s="374"/>
      <c r="BG791" s="374"/>
      <c r="BH791" s="131"/>
    </row>
    <row r="792" spans="1:1022" ht="18.95" customHeight="1" x14ac:dyDescent="0.3">
      <c r="A792" s="536"/>
      <c r="B792" s="530"/>
      <c r="C792" s="367"/>
      <c r="D792" s="530"/>
      <c r="E792" s="530"/>
      <c r="F792" s="427"/>
      <c r="G792" s="530"/>
      <c r="H792" s="537"/>
      <c r="I792" s="538"/>
      <c r="J792" s="210" t="s">
        <v>756</v>
      </c>
      <c r="K792" s="213"/>
      <c r="L792" s="538"/>
      <c r="M792" s="538"/>
      <c r="N792" s="540"/>
      <c r="O792" s="369"/>
      <c r="P792" s="391"/>
      <c r="Q792" s="385"/>
      <c r="R792" s="393"/>
      <c r="S792" s="394"/>
      <c r="T792" s="385"/>
      <c r="U792" s="386"/>
      <c r="V792" s="216" t="s">
        <v>139</v>
      </c>
      <c r="W792" s="116"/>
      <c r="X792" s="117"/>
      <c r="Y792" s="117"/>
      <c r="Z792" s="116"/>
      <c r="AA792" s="143" t="str">
        <f t="shared" si="1031"/>
        <v/>
      </c>
      <c r="AB792" s="121"/>
      <c r="AC792" s="121"/>
      <c r="AD792" s="122" t="str">
        <f t="shared" si="1026"/>
        <v/>
      </c>
      <c r="AE792" s="121"/>
      <c r="AF792" s="121"/>
      <c r="AG792" s="121"/>
      <c r="AH792" s="123" t="str">
        <f t="shared" si="1082"/>
        <v/>
      </c>
      <c r="AI792" s="122" t="str">
        <f t="shared" si="1027"/>
        <v/>
      </c>
      <c r="AJ792" s="387"/>
      <c r="AK792" s="542"/>
      <c r="AL792" s="214" t="str">
        <f t="shared" si="1081"/>
        <v/>
      </c>
      <c r="AM792" s="543"/>
      <c r="AN792" s="544"/>
      <c r="AO792" s="541"/>
      <c r="AP792" s="367"/>
      <c r="AQ792" s="215" t="s">
        <v>145</v>
      </c>
      <c r="AR792" s="119"/>
      <c r="AS792" s="135"/>
      <c r="AT792" s="218"/>
      <c r="AU792" s="219"/>
      <c r="AV792" s="371"/>
      <c r="AW792" s="216" t="s">
        <v>139</v>
      </c>
      <c r="AX792" s="128"/>
      <c r="AY792" s="129"/>
      <c r="AZ792" s="130"/>
      <c r="BA792" s="217" t="s">
        <v>145</v>
      </c>
      <c r="BB792" s="128"/>
      <c r="BC792" s="128"/>
      <c r="BD792" s="128"/>
      <c r="BE792" s="373"/>
      <c r="BF792" s="374"/>
      <c r="BG792" s="374"/>
      <c r="BH792" s="131"/>
    </row>
    <row r="793" spans="1:1022" ht="18.95" customHeight="1" x14ac:dyDescent="0.3">
      <c r="A793" s="536"/>
      <c r="B793" s="530"/>
      <c r="C793" s="367"/>
      <c r="D793" s="530"/>
      <c r="E793" s="530"/>
      <c r="F793" s="427"/>
      <c r="G793" s="530"/>
      <c r="H793" s="537"/>
      <c r="I793" s="538"/>
      <c r="J793" s="210" t="s">
        <v>757</v>
      </c>
      <c r="K793" s="213"/>
      <c r="L793" s="538"/>
      <c r="M793" s="538"/>
      <c r="N793" s="540"/>
      <c r="O793" s="369"/>
      <c r="P793" s="391"/>
      <c r="Q793" s="385"/>
      <c r="R793" s="393"/>
      <c r="S793" s="394"/>
      <c r="T793" s="385"/>
      <c r="U793" s="386"/>
      <c r="V793" s="216" t="s">
        <v>150</v>
      </c>
      <c r="W793" s="116"/>
      <c r="X793" s="117"/>
      <c r="Y793" s="117"/>
      <c r="Z793" s="116"/>
      <c r="AA793" s="143" t="str">
        <f t="shared" si="1031"/>
        <v/>
      </c>
      <c r="AB793" s="121"/>
      <c r="AC793" s="121"/>
      <c r="AD793" s="122" t="str">
        <f t="shared" si="1026"/>
        <v/>
      </c>
      <c r="AE793" s="121"/>
      <c r="AF793" s="121"/>
      <c r="AG793" s="121"/>
      <c r="AH793" s="123" t="str">
        <f t="shared" si="1082"/>
        <v/>
      </c>
      <c r="AI793" s="122" t="str">
        <f t="shared" si="1027"/>
        <v/>
      </c>
      <c r="AJ793" s="387"/>
      <c r="AK793" s="542"/>
      <c r="AL793" s="214" t="str">
        <f t="shared" si="1081"/>
        <v/>
      </c>
      <c r="AM793" s="543"/>
      <c r="AN793" s="544"/>
      <c r="AO793" s="541"/>
      <c r="AP793" s="367"/>
      <c r="AQ793" s="215" t="s">
        <v>155</v>
      </c>
      <c r="AR793" s="119"/>
      <c r="AS793" s="135"/>
      <c r="AT793" s="218"/>
      <c r="AU793" s="219"/>
      <c r="AV793" s="371"/>
      <c r="AW793" s="216" t="s">
        <v>150</v>
      </c>
      <c r="AX793" s="128"/>
      <c r="AY793" s="129"/>
      <c r="AZ793" s="130"/>
      <c r="BA793" s="217" t="s">
        <v>155</v>
      </c>
      <c r="BB793" s="128"/>
      <c r="BC793" s="128"/>
      <c r="BD793" s="128"/>
      <c r="BE793" s="373"/>
      <c r="BF793" s="374"/>
      <c r="BG793" s="374"/>
      <c r="BH793" s="131"/>
    </row>
    <row r="794" spans="1:1022" ht="23.1" customHeight="1" x14ac:dyDescent="0.3">
      <c r="A794" s="536"/>
      <c r="B794" s="530"/>
      <c r="C794" s="367"/>
      <c r="D794" s="530"/>
      <c r="E794" s="530"/>
      <c r="F794" s="427"/>
      <c r="G794" s="530"/>
      <c r="H794" s="537"/>
      <c r="I794" s="538"/>
      <c r="J794" s="210" t="s">
        <v>758</v>
      </c>
      <c r="K794" s="213"/>
      <c r="L794" s="538"/>
      <c r="M794" s="538"/>
      <c r="N794" s="540"/>
      <c r="O794" s="369"/>
      <c r="P794" s="392"/>
      <c r="Q794" s="385"/>
      <c r="R794" s="393"/>
      <c r="S794" s="394"/>
      <c r="T794" s="385"/>
      <c r="U794" s="386"/>
      <c r="V794" s="216" t="s">
        <v>161</v>
      </c>
      <c r="W794" s="116"/>
      <c r="X794" s="117"/>
      <c r="Y794" s="117"/>
      <c r="Z794" s="116"/>
      <c r="AA794" s="143" t="str">
        <f t="shared" si="1031"/>
        <v/>
      </c>
      <c r="AB794" s="121"/>
      <c r="AC794" s="121"/>
      <c r="AD794" s="122" t="str">
        <f t="shared" si="1026"/>
        <v/>
      </c>
      <c r="AE794" s="121"/>
      <c r="AF794" s="121"/>
      <c r="AG794" s="121"/>
      <c r="AH794" s="123" t="str">
        <f t="shared" si="1082"/>
        <v/>
      </c>
      <c r="AI794" s="122" t="str">
        <f t="shared" si="1027"/>
        <v/>
      </c>
      <c r="AJ794" s="387"/>
      <c r="AK794" s="542"/>
      <c r="AL794" s="214" t="str">
        <f t="shared" si="1081"/>
        <v/>
      </c>
      <c r="AM794" s="543"/>
      <c r="AN794" s="544"/>
      <c r="AO794" s="541"/>
      <c r="AP794" s="367"/>
      <c r="AQ794" s="215" t="s">
        <v>162</v>
      </c>
      <c r="AR794" s="119"/>
      <c r="AS794" s="135"/>
      <c r="AT794" s="218"/>
      <c r="AU794" s="219"/>
      <c r="AV794" s="372"/>
      <c r="AW794" s="216" t="s">
        <v>161</v>
      </c>
      <c r="AX794" s="128"/>
      <c r="AY794" s="129"/>
      <c r="AZ794" s="130"/>
      <c r="BA794" s="217" t="s">
        <v>162</v>
      </c>
      <c r="BB794" s="128"/>
      <c r="BC794" s="128"/>
      <c r="BD794" s="128"/>
      <c r="BE794" s="373"/>
      <c r="BF794" s="374"/>
      <c r="BG794" s="374"/>
      <c r="BH794" s="131"/>
    </row>
    <row r="795" spans="1:1022" s="144" customFormat="1" ht="69.95" customHeight="1" x14ac:dyDescent="0.25">
      <c r="A795" s="536"/>
      <c r="B795" s="530"/>
      <c r="C795" s="367"/>
      <c r="D795" s="530"/>
      <c r="E795" s="530"/>
      <c r="F795" s="427"/>
      <c r="G795" s="530"/>
      <c r="H795" s="537" t="str">
        <f>IF(B795="Seguridad_Información","Posibilidad de "&amp;C795&amp;"con "&amp;M795&amp;" "&amp;"por"&amp;" "&amp;I795&amp;" "&amp;"debido a"&amp;" "&amp;L795,"Posibilidad de"&amp;" "&amp;M795&amp;" "&amp;"por"&amp;" "&amp;I795&amp;" debido a"&amp;" "&amp;L795)</f>
        <v xml:space="preserve">Posibilidad de  por  debido a </v>
      </c>
      <c r="I795" s="538"/>
      <c r="J795" s="210" t="s">
        <v>717</v>
      </c>
      <c r="K795" s="213"/>
      <c r="L795" s="538"/>
      <c r="M795" s="538"/>
      <c r="N795" s="540"/>
      <c r="O795" s="369"/>
      <c r="P795" s="390" t="str">
        <f>IF(OR($O795=[3]Tabla_Probabilidad!$D$30,$O795=[3]Tabla_Probabilidad!$D$32,$O795=[3]Tabla_Probabilidad!$J$32),"Muy Baja",IF(OR($O795=[3]Tabla_Probabilidad!$E$30,$O795=[3]Tabla_Probabilidad!$E$32,$O795=[3]Tabla_Probabilidad!$K$32),"Baja",IF(OR($O795=[3]Tabla_Probabilidad!$F$30,$O795=[3]Tabla_Probabilidad!$F$32,$O795=[3]Tabla_Probabilidad!$L$32),"Media",IF(OR($O795=[3]Tabla_Probabilidad!$G$30,$O795=[3]Tabla_Probabilidad!$G$32,$O795=[3]Tabla_Probabilidad!$M$32),"Alta",IF(OR($O795=[3]Tabla_Probabilidad!$H$30,$O795=[3]Tabla_Probabilidad!$H$32,$O795=[3]Tabla_Probabilidad!$N$32),"Muy Alta","")))))</f>
        <v/>
      </c>
      <c r="Q795" s="385" t="str">
        <f t="shared" ref="Q795" si="1083">IF(P795="","",IF(P795="Muy Baja",0.2,IF(P795="Baja",0.4,IF(P795="Media",0.6,IF(P795="Alta",0.8,IF(P795="Muy Alta",1,))))))</f>
        <v/>
      </c>
      <c r="R795" s="393"/>
      <c r="S795" s="394" t="str">
        <f>IF(OR($R795=[3]Tabla_Impacto!$D$24,$R795=[3]Tabla_Impacto!$D$27,$R795=[3]Tabla_Impacto!$J$24,$R795=[3]Tabla_Impacto!$P$26,$R795=[3]Tabla_Impacto!$V$26,$R795=[3]Tabla_Impacto!$AB$26),"Leve",IF(OR($R795=[3]Tabla_Impacto!$E$24,$R795=[3]Tabla_Impacto!$E$27,$R795=[3]Tabla_Impacto!$K$24,$R795=[3]Tabla_Impacto!$Q$26,$R795=[3]Tabla_Impacto!$W$26,$R795=[3]Tabla_Impacto!$AC$26),"Menor",IF(OR($R795=[3]Tabla_Impacto!$F$24,$R795=[3]Tabla_Impacto!$F$27,$R795=[3]Tabla_Impacto!$L$24,$R795=[3]Tabla_Impacto!$R$26,$R795=[3]Tabla_Impacto!$X$26,$R795=[3]Tabla_Impacto!$AD$26),"Moderado",IF(OR($R795=[3]Tabla_Impacto!$G$24,$R795=[3]Tabla_Impacto!$G$27,$R795=[3]Tabla_Impacto!$M$24,$R795=[3]Tabla_Impacto!$S$26,$R795=[3]Tabla_Impacto!$Y$26,$R795=[3]Tabla_Impacto!$AE$26),"Mayor",IF(OR($R795=[3]Tabla_Impacto!$H$24,$R795=[3]Tabla_Impacto!$H$27,$R795=[3]Tabla_Impacto!$N$24,$R795=[3]Tabla_Impacto!$T$26,$R795=[3]Tabla_Impacto!$Z$26,$R795=[3]Tabla_Impacto!$AF$26),"Catastrófico","")))))</f>
        <v/>
      </c>
      <c r="T795" s="385" t="str">
        <f t="shared" ref="T795" si="1084">IF(S795="","",IF(S795="Leve",0.2,IF(S795="Menor",0.4,IF(S795="Moderado",0.6,IF(S795="Mayor",0.8,IF(S795="Catastrófico",1,))))))</f>
        <v/>
      </c>
      <c r="U795" s="403" t="str">
        <f t="shared" ref="U795" si="1085">IF(OR(AND(P795="Muy Baja",S795="Leve"),AND(P795="Muy Baja",S795="Menor"),AND(P795="Baja",S795="Leve")),"Bajo",IF(OR(AND(P795="Muy baja",S795="Moderado"),AND(P795="Baja",S795="Menor"),AND(P795="Baja",S795="Moderado"),AND(P795="Media",S795="Leve"),AND(P795="Media",S795="Menor"),AND(P795="Media",S795="Moderado"),AND(P795="Alta",S795="Leve"),AND(P795="Alta",S795="Menor")),"Moderado",IF(OR(AND(P795="Muy Baja",S795="Mayor"),AND(P795="Baja",S795="Mayor"),AND(P795="Media",S795="Mayor"),AND(P795="Alta",S795="Moderado"),AND(P795="Alta",S795="Mayor"),AND(P795="Muy Alta",S795="Leve"),AND(P795="Muy Alta",S795="Menor"),AND(P795="Muy Alta",S795="Moderado"),AND(P795="Muy Alta",S795="Mayor")),"Alto",IF(OR(AND(P795="Muy Baja",S795="Catastrófico"),AND(P795="Baja",S795="Catastrófico"),AND(P795="Media",S795="Catastrófico"),AND(P795="Alta",S795="Catastrófico"),AND(P795="Muy Alta",S795="Catastrófico")),"Extremo",""))))</f>
        <v/>
      </c>
      <c r="V795" s="216" t="s">
        <v>91</v>
      </c>
      <c r="W795" s="116"/>
      <c r="X795" s="117"/>
      <c r="Y795" s="117"/>
      <c r="Z795" s="116"/>
      <c r="AA795" s="143" t="str">
        <f t="shared" si="1031"/>
        <v/>
      </c>
      <c r="AB795" s="121"/>
      <c r="AC795" s="121"/>
      <c r="AD795" s="122" t="str">
        <f t="shared" si="1026"/>
        <v/>
      </c>
      <c r="AE795" s="121"/>
      <c r="AF795" s="121"/>
      <c r="AG795" s="121"/>
      <c r="AH795" s="123" t="str">
        <f>IFERROR(IF(AA795="Probabilidad",(Q795-(+Q795*AD795)),IF(AA795="Impacto",Q795,"")),"")</f>
        <v/>
      </c>
      <c r="AI795" s="122" t="str">
        <f t="shared" si="1027"/>
        <v/>
      </c>
      <c r="AJ795" s="387" t="str">
        <f t="shared" ref="AJ795" si="1086">IFERROR(IF(AK795="","",IF(AK795&lt;=0.2,"Muy Baja",IF(AK795&lt;=0.4,"Baja",IF(AK795&lt;=0.6,"Media",IF(AK795&lt;=0.8,"Alta","Muy Alta"))))),"")</f>
        <v/>
      </c>
      <c r="AK795" s="542" t="str">
        <f t="shared" ref="AK795" si="1087">IFERROR(LOOKUP(MAX(AI795:AI801)+1,(AI795:AI801)),"")</f>
        <v/>
      </c>
      <c r="AL795" s="214" t="str">
        <f>IFERROR(IF(AA795="Impacto",(T795-(+T795*AD795)),IF(AA795="Probabilidad",T795,"")),"")</f>
        <v/>
      </c>
      <c r="AM795" s="543" t="str">
        <f t="shared" ref="AM795" si="1088">IFERROR(IF(AN795="","",IF(AN795&lt;=0.2,"Leve",IF(AN795&lt;=0.4,"Menor",IF(AN795&lt;=0.6,"Moderado",IF(AN795&lt;=0.8,"Mayor","Catastrófico"))))),"")</f>
        <v/>
      </c>
      <c r="AN795" s="544" t="str">
        <f t="shared" ref="AN795" si="1089">IFERROR(LOOKUP(MAX(AL795:AL801)+1,(AL795:AL801)),"")</f>
        <v/>
      </c>
      <c r="AO795" s="541" t="str">
        <f t="shared" ref="AO795" si="1090">IFERROR(IF(OR(AND(AJ795="Muy Baja",AM795="Leve"),AND(AJ795="Muy Baja",AM795="Menor"),AND(AJ795="Baja",AM795="Leve")),"Bajo",IF(OR(AND(AJ795="Muy baja",AM795="Moderado"),AND(AJ795="Baja",AM795="Menor"),AND(AJ795="Baja",AM795="Moderado"),AND(AJ795="Media",AM795="Leve"),AND(AJ795="Media",AM795="Menor"),AND(AJ795="Media",AM795="Moderado"),AND(AJ795="Alta",AM795="Leve"),AND(AJ795="Alta",AM795="Menor")),"Moderado",IF(OR(AND(AJ795="Muy Baja",AM795="Mayor"),AND(AJ795="Baja",AM795="Mayor"),AND(AJ795="Media",AM795="Mayor"),AND(AJ795="Alta",AM795="Moderado"),AND(AJ795="Alta",AM795="Mayor"),AND(AJ795="Muy Alta",AM795="Leve"),AND(AJ795="Muy Alta",AM795="Menor"),AND(AJ795="Muy Alta",AM795="Moderado"),AND(AJ795="Muy Alta",AM795="Mayor")),"Alto",IF(OR(AND(AJ795="Muy Baja",AM795="Catastrófico"),AND(AJ795="Baja",AM795="Catastrófico"),AND(AJ795="Media",AM795="Catastrófico"),AND(AJ795="Alta",AM795="Catastrófico"),AND(AJ795="Muy Alta",AM795="Catastrófico")),"Extremo","")))),"")</f>
        <v/>
      </c>
      <c r="AP795" s="367"/>
      <c r="AQ795" s="215" t="s">
        <v>105</v>
      </c>
      <c r="AR795" s="119"/>
      <c r="AS795" s="135"/>
      <c r="AT795" s="218"/>
      <c r="AU795" s="219"/>
      <c r="AV795" s="370"/>
      <c r="AW795" s="216" t="s">
        <v>91</v>
      </c>
      <c r="AX795" s="128"/>
      <c r="AY795" s="129"/>
      <c r="AZ795" s="130"/>
      <c r="BA795" s="217" t="s">
        <v>105</v>
      </c>
      <c r="BB795" s="128"/>
      <c r="BC795" s="128"/>
      <c r="BD795" s="128"/>
      <c r="BE795" s="373"/>
      <c r="BF795" s="374"/>
      <c r="BG795" s="374"/>
      <c r="BH795" s="131"/>
      <c r="BI795" s="90"/>
      <c r="BJ795" s="90"/>
      <c r="BK795" s="90"/>
      <c r="BL795" s="90"/>
      <c r="BM795" s="90"/>
      <c r="BN795" s="90"/>
      <c r="BO795" s="90"/>
      <c r="BP795" s="90"/>
      <c r="BQ795" s="90"/>
      <c r="BR795" s="90"/>
      <c r="BS795" s="90"/>
      <c r="BT795" s="90"/>
      <c r="BU795" s="90"/>
      <c r="BV795" s="90"/>
      <c r="BW795" s="90"/>
      <c r="BX795" s="90"/>
      <c r="BY795" s="90"/>
      <c r="BZ795" s="90"/>
      <c r="CA795" s="90"/>
      <c r="CB795" s="90"/>
      <c r="CC795" s="90"/>
      <c r="CD795" s="90"/>
      <c r="CE795" s="90"/>
      <c r="CF795" s="90"/>
      <c r="CG795" s="90"/>
      <c r="CH795" s="90"/>
      <c r="CI795" s="90"/>
      <c r="CJ795" s="90"/>
      <c r="CK795" s="90"/>
      <c r="CL795" s="90"/>
      <c r="CM795" s="90"/>
      <c r="CN795" s="90"/>
      <c r="CO795" s="90"/>
      <c r="CP795" s="90"/>
      <c r="CQ795" s="90"/>
      <c r="CR795" s="90"/>
      <c r="CS795" s="90"/>
      <c r="CT795" s="90"/>
      <c r="CU795" s="90"/>
      <c r="CV795" s="90"/>
      <c r="CW795" s="90"/>
      <c r="CX795" s="90"/>
      <c r="CY795" s="90"/>
      <c r="CZ795" s="90"/>
      <c r="DA795" s="90"/>
      <c r="DB795" s="90"/>
      <c r="DC795" s="90"/>
      <c r="DD795" s="90"/>
      <c r="DE795" s="90"/>
      <c r="DF795" s="90"/>
      <c r="DG795" s="90"/>
      <c r="DH795" s="90"/>
      <c r="DI795" s="90"/>
      <c r="DJ795" s="90"/>
      <c r="DK795" s="90"/>
      <c r="DL795" s="90"/>
      <c r="DM795" s="90"/>
      <c r="DN795" s="90"/>
      <c r="DO795" s="90"/>
      <c r="DP795" s="90"/>
      <c r="DQ795" s="90"/>
      <c r="DR795" s="90"/>
      <c r="DS795" s="90"/>
      <c r="DT795" s="90"/>
      <c r="DU795" s="90"/>
      <c r="DV795" s="90"/>
      <c r="DW795" s="90"/>
      <c r="DX795" s="90"/>
      <c r="DY795" s="90"/>
      <c r="DZ795" s="90"/>
      <c r="EA795" s="90"/>
      <c r="EB795" s="90"/>
      <c r="EC795" s="90"/>
      <c r="ED795" s="90"/>
      <c r="EE795" s="90"/>
      <c r="EF795" s="90"/>
      <c r="EG795" s="90"/>
      <c r="EH795" s="90"/>
      <c r="EI795" s="90"/>
      <c r="EJ795" s="90"/>
      <c r="EK795" s="90"/>
      <c r="EL795" s="90"/>
      <c r="EM795" s="90"/>
      <c r="EN795" s="90"/>
      <c r="EO795" s="90"/>
      <c r="EP795" s="90"/>
      <c r="EQ795" s="90"/>
      <c r="ER795" s="90"/>
      <c r="ES795" s="90"/>
      <c r="ET795" s="90"/>
      <c r="EU795" s="90"/>
      <c r="EV795" s="90"/>
      <c r="EW795" s="90"/>
      <c r="EX795" s="90"/>
      <c r="EY795" s="90"/>
      <c r="EZ795" s="90"/>
      <c r="FA795" s="90"/>
      <c r="FB795" s="90"/>
      <c r="FC795" s="90"/>
      <c r="FD795" s="90"/>
      <c r="FE795" s="90"/>
      <c r="FF795" s="90"/>
      <c r="FG795" s="90"/>
      <c r="FH795" s="90"/>
      <c r="FI795" s="90"/>
      <c r="FJ795" s="90"/>
      <c r="FK795" s="90"/>
      <c r="FL795" s="90"/>
      <c r="FM795" s="90"/>
      <c r="FN795" s="90"/>
      <c r="FO795" s="90"/>
      <c r="FP795" s="90"/>
      <c r="FQ795" s="90"/>
      <c r="FR795" s="90"/>
      <c r="FS795" s="90"/>
      <c r="FT795" s="90"/>
      <c r="FU795" s="90"/>
      <c r="FV795" s="90"/>
      <c r="FW795" s="90"/>
      <c r="FX795" s="90"/>
      <c r="FY795" s="90"/>
      <c r="FZ795" s="90"/>
      <c r="GA795" s="90"/>
      <c r="GB795" s="90"/>
      <c r="GC795" s="90"/>
      <c r="GD795" s="90"/>
      <c r="GE795" s="90"/>
      <c r="GF795" s="90"/>
      <c r="GG795" s="90"/>
      <c r="GH795" s="90"/>
      <c r="GI795" s="90"/>
      <c r="GJ795" s="90"/>
      <c r="GK795" s="90"/>
      <c r="GL795" s="90"/>
      <c r="GM795" s="90"/>
      <c r="GN795" s="90"/>
      <c r="GO795" s="90"/>
      <c r="GP795" s="90"/>
      <c r="GQ795" s="90"/>
      <c r="GR795" s="90"/>
      <c r="GS795" s="90"/>
      <c r="GT795" s="90"/>
      <c r="GU795" s="90"/>
      <c r="GV795" s="90"/>
      <c r="GW795" s="90"/>
      <c r="GX795" s="90"/>
      <c r="GY795" s="90"/>
      <c r="GZ795" s="90"/>
      <c r="HA795" s="90"/>
      <c r="HB795" s="90"/>
      <c r="HC795" s="90"/>
      <c r="HD795" s="90"/>
      <c r="HE795" s="90"/>
      <c r="HF795" s="90"/>
      <c r="HG795" s="90"/>
      <c r="HH795" s="90"/>
      <c r="HI795" s="90"/>
      <c r="HJ795" s="90"/>
      <c r="HK795" s="90"/>
      <c r="HL795" s="90"/>
      <c r="HM795" s="90"/>
      <c r="HN795" s="90"/>
      <c r="HO795" s="90"/>
      <c r="HP795" s="90"/>
      <c r="HQ795" s="90"/>
      <c r="HR795" s="90"/>
      <c r="HS795" s="90"/>
      <c r="HT795" s="90"/>
      <c r="HU795" s="90"/>
      <c r="HV795" s="90"/>
      <c r="HW795" s="90"/>
      <c r="HX795" s="90"/>
      <c r="HY795" s="90"/>
      <c r="HZ795" s="90"/>
      <c r="IA795" s="90"/>
      <c r="IB795" s="90"/>
      <c r="IC795" s="90"/>
      <c r="ID795" s="90"/>
      <c r="IE795" s="90"/>
      <c r="IF795" s="90"/>
      <c r="IG795" s="90"/>
      <c r="IH795" s="90"/>
      <c r="II795" s="90"/>
      <c r="IJ795" s="90"/>
      <c r="IK795" s="90"/>
      <c r="IL795" s="90"/>
      <c r="IM795" s="90"/>
      <c r="IN795" s="90"/>
      <c r="IO795" s="90"/>
      <c r="IP795" s="90"/>
      <c r="IQ795" s="90"/>
      <c r="IR795" s="90"/>
      <c r="IS795" s="90"/>
      <c r="IT795" s="90"/>
      <c r="IU795" s="90"/>
      <c r="IV795" s="90"/>
      <c r="IW795" s="90"/>
      <c r="IX795" s="90"/>
      <c r="IY795" s="90"/>
      <c r="IZ795" s="90"/>
      <c r="JA795" s="90"/>
      <c r="JB795" s="90"/>
      <c r="JC795" s="90"/>
      <c r="JD795" s="90"/>
      <c r="JE795" s="90"/>
      <c r="JF795" s="90"/>
      <c r="JG795" s="90"/>
      <c r="JH795" s="90"/>
      <c r="JI795" s="90"/>
      <c r="JJ795" s="90"/>
      <c r="JK795" s="90"/>
      <c r="JL795" s="90"/>
      <c r="JM795" s="90"/>
      <c r="JN795" s="90"/>
      <c r="JO795" s="90"/>
      <c r="JP795" s="90"/>
      <c r="JQ795" s="90"/>
      <c r="JR795" s="90"/>
      <c r="JS795" s="90"/>
      <c r="JT795" s="90"/>
      <c r="JU795" s="90"/>
      <c r="JV795" s="90"/>
      <c r="JW795" s="90"/>
      <c r="JX795" s="90"/>
      <c r="JY795" s="90"/>
      <c r="JZ795" s="90"/>
      <c r="KA795" s="90"/>
      <c r="KB795" s="90"/>
      <c r="KC795" s="90"/>
      <c r="KD795" s="90"/>
      <c r="KE795" s="90"/>
      <c r="KF795" s="90"/>
      <c r="KG795" s="90"/>
      <c r="KH795" s="90"/>
      <c r="KI795" s="90"/>
      <c r="KJ795" s="90"/>
      <c r="KK795" s="90"/>
      <c r="KL795" s="90"/>
      <c r="KM795" s="90"/>
      <c r="KN795" s="90"/>
      <c r="KO795" s="90"/>
      <c r="KP795" s="90"/>
      <c r="KQ795" s="90"/>
      <c r="KR795" s="90"/>
      <c r="KS795" s="90"/>
      <c r="KT795" s="90"/>
      <c r="KU795" s="90"/>
      <c r="KV795" s="90"/>
      <c r="KW795" s="90"/>
      <c r="KX795" s="90"/>
      <c r="KY795" s="90"/>
      <c r="KZ795" s="90"/>
      <c r="LA795" s="90"/>
      <c r="LB795" s="90"/>
      <c r="LC795" s="90"/>
      <c r="LD795" s="90"/>
      <c r="LE795" s="90"/>
      <c r="LF795" s="90"/>
      <c r="LG795" s="90"/>
      <c r="LH795" s="90"/>
      <c r="LI795" s="90"/>
      <c r="LJ795" s="90"/>
      <c r="LK795" s="90"/>
      <c r="LL795" s="90"/>
      <c r="LM795" s="90"/>
      <c r="LN795" s="90"/>
      <c r="LO795" s="90"/>
      <c r="LP795" s="90"/>
      <c r="LQ795" s="90"/>
      <c r="LR795" s="90"/>
      <c r="LS795" s="90"/>
      <c r="LT795" s="90"/>
      <c r="LU795" s="90"/>
      <c r="LV795" s="90"/>
      <c r="LW795" s="90"/>
      <c r="LX795" s="90"/>
      <c r="LY795" s="90"/>
      <c r="LZ795" s="90"/>
      <c r="MA795" s="90"/>
      <c r="MB795" s="90"/>
      <c r="MC795" s="90"/>
      <c r="MD795" s="90"/>
      <c r="ME795" s="90"/>
      <c r="MF795" s="90"/>
      <c r="MG795" s="90"/>
      <c r="MH795" s="90"/>
      <c r="MI795" s="90"/>
      <c r="MJ795" s="90"/>
      <c r="MK795" s="90"/>
      <c r="ML795" s="90"/>
      <c r="MM795" s="90"/>
      <c r="MN795" s="90"/>
      <c r="MO795" s="90"/>
      <c r="MP795" s="90"/>
      <c r="MQ795" s="90"/>
      <c r="MR795" s="90"/>
      <c r="MS795" s="90"/>
      <c r="MT795" s="90"/>
      <c r="MU795" s="90"/>
      <c r="MV795" s="90"/>
      <c r="MW795" s="90"/>
      <c r="MX795" s="90"/>
      <c r="MY795" s="90"/>
      <c r="MZ795" s="90"/>
      <c r="NA795" s="90"/>
      <c r="NB795" s="90"/>
      <c r="NC795" s="90"/>
      <c r="ND795" s="90"/>
      <c r="NE795" s="90"/>
      <c r="NF795" s="90"/>
      <c r="NG795" s="90"/>
      <c r="NH795" s="90"/>
      <c r="NI795" s="90"/>
      <c r="NJ795" s="90"/>
      <c r="NK795" s="90"/>
      <c r="NL795" s="90"/>
      <c r="NM795" s="90"/>
      <c r="NN795" s="90"/>
      <c r="NO795" s="90"/>
      <c r="NP795" s="90"/>
      <c r="NQ795" s="90"/>
      <c r="NR795" s="90"/>
      <c r="NS795" s="90"/>
      <c r="NT795" s="90"/>
      <c r="NU795" s="90"/>
      <c r="NV795" s="90"/>
      <c r="NW795" s="90"/>
      <c r="NX795" s="90"/>
      <c r="NY795" s="90"/>
      <c r="NZ795" s="90"/>
      <c r="OA795" s="90"/>
      <c r="OB795" s="90"/>
      <c r="OC795" s="90"/>
      <c r="OD795" s="90"/>
      <c r="OE795" s="90"/>
      <c r="OF795" s="90"/>
      <c r="OG795" s="90"/>
      <c r="OH795" s="90"/>
      <c r="OI795" s="90"/>
      <c r="OJ795" s="90"/>
      <c r="OK795" s="90"/>
      <c r="OL795" s="90"/>
      <c r="OM795" s="90"/>
      <c r="ON795" s="90"/>
      <c r="OO795" s="90"/>
      <c r="OP795" s="90"/>
      <c r="OQ795" s="90"/>
      <c r="OR795" s="90"/>
      <c r="OS795" s="90"/>
      <c r="OT795" s="90"/>
      <c r="OU795" s="90"/>
      <c r="OV795" s="90"/>
      <c r="OW795" s="90"/>
      <c r="OX795" s="90"/>
      <c r="OY795" s="90"/>
      <c r="OZ795" s="90"/>
      <c r="PA795" s="90"/>
      <c r="PB795" s="90"/>
      <c r="PC795" s="90"/>
      <c r="PD795" s="90"/>
      <c r="PE795" s="90"/>
      <c r="PF795" s="90"/>
      <c r="PG795" s="90"/>
      <c r="PH795" s="90"/>
      <c r="PI795" s="90"/>
      <c r="PJ795" s="90"/>
      <c r="PK795" s="90"/>
      <c r="PL795" s="90"/>
      <c r="PM795" s="90"/>
      <c r="PN795" s="90"/>
      <c r="PO795" s="90"/>
      <c r="PP795" s="90"/>
      <c r="PQ795" s="90"/>
      <c r="PR795" s="90"/>
      <c r="PS795" s="90"/>
      <c r="PT795" s="90"/>
      <c r="PU795" s="90"/>
      <c r="PV795" s="90"/>
      <c r="PW795" s="90"/>
      <c r="PX795" s="90"/>
      <c r="PY795" s="90"/>
      <c r="PZ795" s="90"/>
      <c r="QA795" s="90"/>
      <c r="QB795" s="90"/>
      <c r="QC795" s="90"/>
      <c r="QD795" s="90"/>
      <c r="QE795" s="90"/>
      <c r="QF795" s="90"/>
      <c r="QG795" s="90"/>
      <c r="QH795" s="90"/>
      <c r="QI795" s="90"/>
      <c r="QJ795" s="90"/>
      <c r="QK795" s="90"/>
      <c r="QL795" s="90"/>
      <c r="QM795" s="90"/>
      <c r="QN795" s="90"/>
      <c r="QO795" s="90"/>
      <c r="QP795" s="90"/>
      <c r="QQ795" s="90"/>
      <c r="QR795" s="90"/>
      <c r="QS795" s="90"/>
      <c r="QT795" s="90"/>
      <c r="QU795" s="90"/>
      <c r="QV795" s="90"/>
      <c r="QW795" s="90"/>
      <c r="QX795" s="90"/>
      <c r="QY795" s="90"/>
      <c r="QZ795" s="90"/>
      <c r="RA795" s="90"/>
      <c r="RB795" s="90"/>
      <c r="RC795" s="90"/>
      <c r="RD795" s="90"/>
      <c r="RE795" s="90"/>
      <c r="RF795" s="90"/>
      <c r="RG795" s="90"/>
      <c r="RH795" s="90"/>
      <c r="RI795" s="90"/>
      <c r="RJ795" s="90"/>
      <c r="RK795" s="90"/>
      <c r="RL795" s="90"/>
      <c r="RM795" s="90"/>
      <c r="RN795" s="90"/>
      <c r="RO795" s="90"/>
      <c r="RP795" s="90"/>
      <c r="RQ795" s="90"/>
      <c r="RR795" s="90"/>
      <c r="RS795" s="90"/>
      <c r="RT795" s="90"/>
      <c r="RU795" s="90"/>
      <c r="RV795" s="90"/>
      <c r="RW795" s="90"/>
      <c r="RX795" s="90"/>
      <c r="RY795" s="90"/>
      <c r="RZ795" s="90"/>
      <c r="SA795" s="90"/>
      <c r="SB795" s="90"/>
      <c r="SC795" s="90"/>
      <c r="SD795" s="90"/>
      <c r="SE795" s="90"/>
      <c r="SF795" s="90"/>
      <c r="SG795" s="90"/>
      <c r="SH795" s="90"/>
      <c r="SI795" s="90"/>
      <c r="SJ795" s="90"/>
      <c r="SK795" s="90"/>
      <c r="SL795" s="90"/>
      <c r="SM795" s="90"/>
      <c r="SN795" s="90"/>
      <c r="SO795" s="90"/>
      <c r="SP795" s="90"/>
      <c r="SQ795" s="90"/>
      <c r="SR795" s="90"/>
      <c r="SS795" s="90"/>
      <c r="ST795" s="90"/>
      <c r="SU795" s="90"/>
      <c r="SV795" s="90"/>
      <c r="SW795" s="90"/>
      <c r="SX795" s="90"/>
      <c r="SY795" s="90"/>
      <c r="SZ795" s="90"/>
      <c r="TA795" s="90"/>
      <c r="TB795" s="90"/>
      <c r="TC795" s="90"/>
      <c r="TD795" s="90"/>
      <c r="TE795" s="90"/>
      <c r="TF795" s="90"/>
      <c r="TG795" s="90"/>
      <c r="TH795" s="90"/>
      <c r="TI795" s="90"/>
      <c r="TJ795" s="90"/>
      <c r="TK795" s="90"/>
      <c r="TL795" s="90"/>
      <c r="TM795" s="90"/>
      <c r="TN795" s="90"/>
      <c r="TO795" s="90"/>
      <c r="TP795" s="90"/>
      <c r="TQ795" s="90"/>
      <c r="TR795" s="90"/>
      <c r="TS795" s="90"/>
      <c r="TT795" s="90"/>
      <c r="TU795" s="90"/>
      <c r="TV795" s="90"/>
      <c r="TW795" s="90"/>
      <c r="TX795" s="90"/>
      <c r="TY795" s="90"/>
      <c r="TZ795" s="90"/>
      <c r="UA795" s="90"/>
      <c r="UB795" s="90"/>
      <c r="UC795" s="90"/>
      <c r="UD795" s="90"/>
      <c r="UE795" s="90"/>
      <c r="UF795" s="90"/>
      <c r="UG795" s="90"/>
      <c r="UH795" s="90"/>
      <c r="UI795" s="90"/>
      <c r="UJ795" s="90"/>
      <c r="UK795" s="90"/>
      <c r="UL795" s="90"/>
      <c r="UM795" s="90"/>
      <c r="UN795" s="90"/>
      <c r="UO795" s="90"/>
      <c r="UP795" s="90"/>
      <c r="UQ795" s="90"/>
      <c r="UR795" s="90"/>
      <c r="US795" s="90"/>
      <c r="UT795" s="90"/>
      <c r="UU795" s="90"/>
      <c r="UV795" s="90"/>
      <c r="UW795" s="90"/>
      <c r="UX795" s="90"/>
      <c r="UY795" s="90"/>
      <c r="UZ795" s="90"/>
      <c r="VA795" s="90"/>
      <c r="VB795" s="90"/>
      <c r="VC795" s="90"/>
      <c r="VD795" s="90"/>
      <c r="VE795" s="90"/>
      <c r="VF795" s="90"/>
      <c r="VG795" s="90"/>
      <c r="VH795" s="90"/>
      <c r="VI795" s="90"/>
      <c r="VJ795" s="90"/>
      <c r="VK795" s="90"/>
      <c r="VL795" s="90"/>
      <c r="VM795" s="90"/>
      <c r="VN795" s="90"/>
      <c r="VO795" s="90"/>
      <c r="VP795" s="90"/>
      <c r="VQ795" s="90"/>
      <c r="VR795" s="90"/>
      <c r="VS795" s="90"/>
      <c r="VT795" s="90"/>
      <c r="VU795" s="90"/>
      <c r="VV795" s="90"/>
      <c r="VW795" s="90"/>
      <c r="VX795" s="90"/>
      <c r="VY795" s="90"/>
      <c r="VZ795" s="90"/>
      <c r="WA795" s="90"/>
      <c r="WB795" s="90"/>
      <c r="WC795" s="90"/>
      <c r="WD795" s="90"/>
      <c r="WE795" s="90"/>
      <c r="WF795" s="90"/>
      <c r="WG795" s="90"/>
      <c r="WH795" s="90"/>
      <c r="WI795" s="90"/>
      <c r="WJ795" s="90"/>
      <c r="WK795" s="90"/>
      <c r="WL795" s="90"/>
      <c r="WM795" s="90"/>
      <c r="WN795" s="90"/>
      <c r="WO795" s="90"/>
      <c r="WP795" s="90"/>
      <c r="WQ795" s="90"/>
      <c r="WR795" s="90"/>
      <c r="WS795" s="90"/>
      <c r="WT795" s="90"/>
      <c r="WU795" s="90"/>
      <c r="WV795" s="90"/>
      <c r="WW795" s="90"/>
      <c r="WX795" s="90"/>
      <c r="WY795" s="90"/>
      <c r="WZ795" s="90"/>
      <c r="XA795" s="90"/>
      <c r="XB795" s="90"/>
      <c r="XC795" s="90"/>
      <c r="XD795" s="90"/>
      <c r="XE795" s="90"/>
      <c r="XF795" s="90"/>
      <c r="XG795" s="90"/>
      <c r="XH795" s="90"/>
      <c r="XI795" s="90"/>
      <c r="XJ795" s="90"/>
      <c r="XK795" s="90"/>
      <c r="XL795" s="90"/>
      <c r="XM795" s="90"/>
      <c r="XN795" s="90"/>
      <c r="XO795" s="90"/>
      <c r="XP795" s="90"/>
      <c r="XQ795" s="90"/>
      <c r="XR795" s="90"/>
      <c r="XS795" s="90"/>
      <c r="XT795" s="90"/>
      <c r="XU795" s="90"/>
      <c r="XV795" s="90"/>
      <c r="XW795" s="90"/>
      <c r="XX795" s="90"/>
      <c r="XY795" s="90"/>
      <c r="XZ795" s="90"/>
      <c r="YA795" s="90"/>
      <c r="YB795" s="90"/>
      <c r="YC795" s="90"/>
      <c r="YD795" s="90"/>
      <c r="YE795" s="90"/>
      <c r="YF795" s="90"/>
      <c r="YG795" s="90"/>
      <c r="YH795" s="90"/>
      <c r="YI795" s="90"/>
      <c r="YJ795" s="90"/>
      <c r="YK795" s="90"/>
      <c r="YL795" s="90"/>
      <c r="YM795" s="90"/>
      <c r="YN795" s="90"/>
      <c r="YO795" s="90"/>
      <c r="YP795" s="90"/>
      <c r="YQ795" s="90"/>
      <c r="YR795" s="90"/>
      <c r="YS795" s="90"/>
      <c r="YT795" s="90"/>
      <c r="YU795" s="90"/>
      <c r="YV795" s="90"/>
      <c r="YW795" s="90"/>
      <c r="YX795" s="90"/>
      <c r="YY795" s="90"/>
      <c r="YZ795" s="90"/>
      <c r="ZA795" s="90"/>
      <c r="ZB795" s="90"/>
      <c r="ZC795" s="90"/>
      <c r="ZD795" s="90"/>
      <c r="ZE795" s="90"/>
      <c r="ZF795" s="90"/>
      <c r="ZG795" s="90"/>
      <c r="ZH795" s="90"/>
      <c r="ZI795" s="90"/>
      <c r="ZJ795" s="90"/>
      <c r="ZK795" s="90"/>
      <c r="ZL795" s="90"/>
      <c r="ZM795" s="90"/>
      <c r="ZN795" s="90"/>
      <c r="ZO795" s="90"/>
      <c r="ZP795" s="90"/>
      <c r="ZQ795" s="90"/>
      <c r="ZR795" s="90"/>
      <c r="ZS795" s="90"/>
      <c r="ZT795" s="90"/>
      <c r="ZU795" s="90"/>
      <c r="ZV795" s="90"/>
      <c r="ZW795" s="90"/>
      <c r="ZX795" s="90"/>
      <c r="ZY795" s="90"/>
      <c r="ZZ795" s="90"/>
      <c r="AAA795" s="90"/>
      <c r="AAB795" s="90"/>
      <c r="AAC795" s="90"/>
      <c r="AAD795" s="90"/>
      <c r="AAE795" s="90"/>
      <c r="AAF795" s="90"/>
      <c r="AAG795" s="90"/>
      <c r="AAH795" s="90"/>
      <c r="AAI795" s="90"/>
      <c r="AAJ795" s="90"/>
      <c r="AAK795" s="90"/>
      <c r="AAL795" s="90"/>
      <c r="AAM795" s="90"/>
      <c r="AAN795" s="90"/>
      <c r="AAO795" s="90"/>
      <c r="AAP795" s="90"/>
      <c r="AAQ795" s="90"/>
      <c r="AAR795" s="90"/>
      <c r="AAS795" s="90"/>
      <c r="AAT795" s="90"/>
      <c r="AAU795" s="90"/>
      <c r="AAV795" s="90"/>
      <c r="AAW795" s="90"/>
      <c r="AAX795" s="90"/>
      <c r="AAY795" s="90"/>
      <c r="AAZ795" s="90"/>
      <c r="ABA795" s="90"/>
      <c r="ABB795" s="90"/>
      <c r="ABC795" s="90"/>
      <c r="ABD795" s="90"/>
      <c r="ABE795" s="90"/>
      <c r="ABF795" s="90"/>
      <c r="ABG795" s="90"/>
      <c r="ABH795" s="90"/>
      <c r="ABI795" s="90"/>
      <c r="ABJ795" s="90"/>
      <c r="ABK795" s="90"/>
      <c r="ABL795" s="90"/>
      <c r="ABM795" s="90"/>
      <c r="ABN795" s="90"/>
      <c r="ABO795" s="90"/>
      <c r="ABP795" s="90"/>
      <c r="ABQ795" s="90"/>
      <c r="ABR795" s="90"/>
      <c r="ABS795" s="90"/>
      <c r="ABT795" s="90"/>
      <c r="ABU795" s="90"/>
      <c r="ABV795" s="90"/>
      <c r="ABW795" s="90"/>
      <c r="ABX795" s="90"/>
      <c r="ABY795" s="90"/>
      <c r="ABZ795" s="90"/>
      <c r="ACA795" s="90"/>
      <c r="ACB795" s="90"/>
      <c r="ACC795" s="90"/>
      <c r="ACD795" s="90"/>
      <c r="ACE795" s="90"/>
      <c r="ACF795" s="90"/>
      <c r="ACG795" s="90"/>
      <c r="ACH795" s="90"/>
      <c r="ACI795" s="90"/>
      <c r="ACJ795" s="90"/>
      <c r="ACK795" s="90"/>
      <c r="ACL795" s="90"/>
      <c r="ACM795" s="90"/>
      <c r="ACN795" s="90"/>
      <c r="ACO795" s="90"/>
      <c r="ACP795" s="90"/>
      <c r="ACQ795" s="90"/>
      <c r="ACR795" s="90"/>
      <c r="ACS795" s="90"/>
      <c r="ACT795" s="90"/>
      <c r="ACU795" s="90"/>
      <c r="ACV795" s="90"/>
      <c r="ACW795" s="90"/>
      <c r="ACX795" s="90"/>
      <c r="ACY795" s="90"/>
      <c r="ACZ795" s="90"/>
      <c r="ADA795" s="90"/>
      <c r="ADB795" s="90"/>
      <c r="ADC795" s="90"/>
      <c r="ADD795" s="90"/>
      <c r="ADE795" s="90"/>
      <c r="ADF795" s="90"/>
      <c r="ADG795" s="90"/>
      <c r="ADH795" s="90"/>
      <c r="ADI795" s="90"/>
      <c r="ADJ795" s="90"/>
      <c r="ADK795" s="90"/>
      <c r="ADL795" s="90"/>
      <c r="ADM795" s="90"/>
      <c r="ADN795" s="90"/>
      <c r="ADO795" s="90"/>
      <c r="ADP795" s="90"/>
      <c r="ADQ795" s="90"/>
      <c r="ADR795" s="90"/>
      <c r="ADS795" s="90"/>
      <c r="ADT795" s="90"/>
      <c r="ADU795" s="90"/>
      <c r="ADV795" s="90"/>
      <c r="ADW795" s="90"/>
      <c r="ADX795" s="90"/>
      <c r="ADY795" s="90"/>
      <c r="ADZ795" s="90"/>
      <c r="AEA795" s="90"/>
      <c r="AEB795" s="90"/>
      <c r="AEC795" s="90"/>
      <c r="AED795" s="90"/>
      <c r="AEE795" s="90"/>
      <c r="AEF795" s="90"/>
      <c r="AEG795" s="90"/>
      <c r="AEH795" s="90"/>
      <c r="AEI795" s="90"/>
      <c r="AEJ795" s="90"/>
      <c r="AEK795" s="90"/>
      <c r="AEL795" s="90"/>
      <c r="AEM795" s="90"/>
      <c r="AEN795" s="90"/>
      <c r="AEO795" s="90"/>
      <c r="AEP795" s="90"/>
      <c r="AEQ795" s="90"/>
      <c r="AER795" s="90"/>
      <c r="AES795" s="90"/>
      <c r="AET795" s="90"/>
      <c r="AEU795" s="90"/>
      <c r="AEV795" s="90"/>
      <c r="AEW795" s="90"/>
      <c r="AEX795" s="90"/>
      <c r="AEY795" s="90"/>
      <c r="AEZ795" s="90"/>
      <c r="AFA795" s="90"/>
      <c r="AFB795" s="90"/>
      <c r="AFC795" s="90"/>
      <c r="AFD795" s="90"/>
      <c r="AFE795" s="90"/>
      <c r="AFF795" s="90"/>
      <c r="AFG795" s="90"/>
      <c r="AFH795" s="90"/>
      <c r="AFI795" s="90"/>
      <c r="AFJ795" s="90"/>
      <c r="AFK795" s="90"/>
      <c r="AFL795" s="90"/>
      <c r="AFM795" s="90"/>
      <c r="AFN795" s="90"/>
      <c r="AFO795" s="90"/>
      <c r="AFP795" s="90"/>
      <c r="AFQ795" s="90"/>
      <c r="AFR795" s="90"/>
      <c r="AFS795" s="90"/>
      <c r="AFT795" s="90"/>
      <c r="AFU795" s="90"/>
      <c r="AFV795" s="90"/>
      <c r="AFW795" s="90"/>
      <c r="AFX795" s="90"/>
      <c r="AFY795" s="90"/>
      <c r="AFZ795" s="90"/>
      <c r="AGA795" s="90"/>
      <c r="AGB795" s="90"/>
      <c r="AGC795" s="90"/>
      <c r="AGD795" s="90"/>
      <c r="AGE795" s="90"/>
      <c r="AGF795" s="90"/>
      <c r="AGG795" s="90"/>
      <c r="AGH795" s="90"/>
      <c r="AGI795" s="90"/>
      <c r="AGJ795" s="90"/>
      <c r="AGK795" s="90"/>
      <c r="AGL795" s="90"/>
      <c r="AGM795" s="90"/>
      <c r="AGN795" s="90"/>
      <c r="AGO795" s="90"/>
      <c r="AGP795" s="90"/>
      <c r="AGQ795" s="90"/>
      <c r="AGR795" s="90"/>
      <c r="AGS795" s="90"/>
      <c r="AGT795" s="90"/>
      <c r="AGU795" s="90"/>
      <c r="AGV795" s="90"/>
      <c r="AGW795" s="90"/>
      <c r="AGX795" s="90"/>
      <c r="AGY795" s="90"/>
      <c r="AGZ795" s="90"/>
      <c r="AHA795" s="90"/>
      <c r="AHB795" s="90"/>
      <c r="AHC795" s="90"/>
      <c r="AHD795" s="90"/>
      <c r="AHE795" s="90"/>
      <c r="AHF795" s="90"/>
      <c r="AHG795" s="90"/>
      <c r="AHH795" s="90"/>
      <c r="AHI795" s="90"/>
      <c r="AHJ795" s="90"/>
      <c r="AHK795" s="90"/>
      <c r="AHL795" s="90"/>
      <c r="AHM795" s="90"/>
      <c r="AHN795" s="90"/>
      <c r="AHO795" s="90"/>
      <c r="AHP795" s="90"/>
      <c r="AHQ795" s="90"/>
      <c r="AHR795" s="90"/>
      <c r="AHS795" s="90"/>
      <c r="AHT795" s="90"/>
      <c r="AHU795" s="90"/>
      <c r="AHV795" s="90"/>
      <c r="AHW795" s="90"/>
      <c r="AHX795" s="90"/>
      <c r="AHY795" s="90"/>
      <c r="AHZ795" s="90"/>
      <c r="AIA795" s="90"/>
      <c r="AIB795" s="90"/>
      <c r="AIC795" s="90"/>
      <c r="AID795" s="90"/>
      <c r="AIE795" s="90"/>
      <c r="AIF795" s="90"/>
      <c r="AIG795" s="90"/>
      <c r="AIH795" s="90"/>
      <c r="AII795" s="90"/>
      <c r="AIJ795" s="90"/>
      <c r="AIK795" s="90"/>
      <c r="AIL795" s="90"/>
      <c r="AIM795" s="90"/>
      <c r="AIN795" s="90"/>
      <c r="AIO795" s="90"/>
      <c r="AIP795" s="90"/>
      <c r="AIQ795" s="90"/>
      <c r="AIR795" s="90"/>
      <c r="AIS795" s="90"/>
      <c r="AIT795" s="90"/>
      <c r="AIU795" s="90"/>
      <c r="AIV795" s="90"/>
      <c r="AIW795" s="90"/>
      <c r="AIX795" s="90"/>
      <c r="AIY795" s="90"/>
      <c r="AIZ795" s="90"/>
      <c r="AJA795" s="90"/>
      <c r="AJB795" s="90"/>
      <c r="AJC795" s="90"/>
      <c r="AJD795" s="90"/>
      <c r="AJE795" s="90"/>
      <c r="AJF795" s="90"/>
      <c r="AJG795" s="90"/>
      <c r="AJH795" s="90"/>
      <c r="AJI795" s="90"/>
      <c r="AJJ795" s="90"/>
      <c r="AJK795" s="90"/>
      <c r="AJL795" s="90"/>
      <c r="AJM795" s="90"/>
      <c r="AJN795" s="90"/>
      <c r="AJO795" s="90"/>
      <c r="AJP795" s="90"/>
      <c r="AJQ795" s="90"/>
      <c r="AJR795" s="90"/>
      <c r="AJS795" s="90"/>
      <c r="AJT795" s="90"/>
      <c r="AJU795" s="90"/>
      <c r="AJV795" s="90"/>
      <c r="AJW795" s="90"/>
      <c r="AJX795" s="90"/>
      <c r="AJY795" s="90"/>
      <c r="AJZ795" s="90"/>
      <c r="AKA795" s="90"/>
      <c r="AKB795" s="90"/>
      <c r="AKC795" s="90"/>
      <c r="AKD795" s="90"/>
      <c r="AKE795" s="90"/>
      <c r="AKF795" s="90"/>
      <c r="AKG795" s="90"/>
      <c r="AKH795" s="90"/>
      <c r="AKI795" s="90"/>
      <c r="AKJ795" s="90"/>
      <c r="AKK795" s="90"/>
      <c r="AKL795" s="90"/>
      <c r="AKM795" s="90"/>
      <c r="AKN795" s="90"/>
      <c r="AKO795" s="90"/>
      <c r="AKP795" s="90"/>
      <c r="AKQ795" s="90"/>
      <c r="AKR795" s="90"/>
      <c r="AKS795" s="90"/>
      <c r="AKT795" s="90"/>
      <c r="AKU795" s="90"/>
      <c r="AKV795" s="90"/>
      <c r="AKW795" s="90"/>
      <c r="AKX795" s="90"/>
      <c r="AKY795" s="90"/>
      <c r="AKZ795" s="90"/>
      <c r="ALA795" s="90"/>
      <c r="ALB795" s="90"/>
      <c r="ALC795" s="90"/>
      <c r="ALD795" s="90"/>
      <c r="ALE795" s="90"/>
      <c r="ALF795" s="90"/>
      <c r="ALG795" s="90"/>
      <c r="ALH795" s="90"/>
      <c r="ALI795" s="90"/>
      <c r="ALJ795" s="90"/>
      <c r="ALK795" s="90"/>
      <c r="ALL795" s="90"/>
      <c r="ALM795" s="90"/>
      <c r="ALN795" s="90"/>
      <c r="ALO795" s="90"/>
      <c r="ALP795" s="90"/>
      <c r="ALQ795" s="90"/>
      <c r="ALR795" s="90"/>
      <c r="ALS795" s="90"/>
      <c r="ALT795" s="90"/>
      <c r="ALU795" s="90"/>
      <c r="ALV795" s="90"/>
      <c r="ALW795" s="90"/>
      <c r="ALX795" s="90"/>
      <c r="ALY795" s="90"/>
      <c r="ALZ795" s="90"/>
      <c r="AMA795" s="90"/>
      <c r="AMB795" s="90"/>
      <c r="AMC795" s="90"/>
      <c r="AMD795" s="90"/>
      <c r="AME795" s="90"/>
      <c r="AMF795" s="90"/>
      <c r="AMG795" s="90"/>
      <c r="AMH795" s="90"/>
    </row>
    <row r="796" spans="1:1022" ht="74.099999999999994" customHeight="1" x14ac:dyDescent="0.3">
      <c r="A796" s="536"/>
      <c r="B796" s="530"/>
      <c r="C796" s="367"/>
      <c r="D796" s="530"/>
      <c r="E796" s="530"/>
      <c r="F796" s="427"/>
      <c r="G796" s="530"/>
      <c r="H796" s="537"/>
      <c r="I796" s="538"/>
      <c r="J796" s="210" t="s">
        <v>735</v>
      </c>
      <c r="K796" s="213"/>
      <c r="L796" s="538"/>
      <c r="M796" s="538"/>
      <c r="N796" s="540"/>
      <c r="O796" s="369"/>
      <c r="P796" s="391"/>
      <c r="Q796" s="385"/>
      <c r="R796" s="393"/>
      <c r="S796" s="394"/>
      <c r="T796" s="385"/>
      <c r="U796" s="404"/>
      <c r="V796" s="216" t="s">
        <v>112</v>
      </c>
      <c r="W796" s="116"/>
      <c r="X796" s="117"/>
      <c r="Y796" s="117"/>
      <c r="Z796" s="116"/>
      <c r="AA796" s="143" t="str">
        <f t="shared" si="1031"/>
        <v/>
      </c>
      <c r="AB796" s="121"/>
      <c r="AC796" s="121"/>
      <c r="AD796" s="122" t="str">
        <f t="shared" si="1026"/>
        <v/>
      </c>
      <c r="AE796" s="121"/>
      <c r="AF796" s="121"/>
      <c r="AG796" s="121"/>
      <c r="AH796" s="123" t="str">
        <f>IFERROR(IF(AND(AA795="Probabilidad",AA796="Probabilidad"),(AI795-(+AI795*AD796)),IF(AND(AA796="Probabilidad",AA795="Impacto"),(AI795-(+AI795*AD796)),IF(AA796="Impacto",AI795,""))),"")</f>
        <v/>
      </c>
      <c r="AI796" s="122" t="str">
        <f t="shared" si="1027"/>
        <v/>
      </c>
      <c r="AJ796" s="387"/>
      <c r="AK796" s="542"/>
      <c r="AL796" s="214" t="str">
        <f t="shared" si="1081"/>
        <v/>
      </c>
      <c r="AM796" s="543"/>
      <c r="AN796" s="544"/>
      <c r="AO796" s="541"/>
      <c r="AP796" s="367"/>
      <c r="AQ796" s="215" t="s">
        <v>118</v>
      </c>
      <c r="AR796" s="119"/>
      <c r="AS796" s="135"/>
      <c r="AT796" s="218"/>
      <c r="AU796" s="219"/>
      <c r="AV796" s="371"/>
      <c r="AW796" s="216" t="s">
        <v>112</v>
      </c>
      <c r="AX796" s="128"/>
      <c r="AY796" s="129"/>
      <c r="AZ796" s="130"/>
      <c r="BA796" s="217" t="s">
        <v>118</v>
      </c>
      <c r="BB796" s="128"/>
      <c r="BC796" s="128"/>
      <c r="BD796" s="128"/>
      <c r="BE796" s="373"/>
      <c r="BF796" s="374"/>
      <c r="BG796" s="374"/>
      <c r="BH796" s="131"/>
    </row>
    <row r="797" spans="1:1022" ht="45" customHeight="1" x14ac:dyDescent="0.3">
      <c r="A797" s="536"/>
      <c r="B797" s="530"/>
      <c r="C797" s="367"/>
      <c r="D797" s="530"/>
      <c r="E797" s="530"/>
      <c r="F797" s="427"/>
      <c r="G797" s="530"/>
      <c r="H797" s="537"/>
      <c r="I797" s="538"/>
      <c r="J797" s="210" t="s">
        <v>741</v>
      </c>
      <c r="K797" s="213"/>
      <c r="L797" s="538"/>
      <c r="M797" s="538"/>
      <c r="N797" s="540"/>
      <c r="O797" s="369"/>
      <c r="P797" s="391"/>
      <c r="Q797" s="385"/>
      <c r="R797" s="393"/>
      <c r="S797" s="394"/>
      <c r="T797" s="385"/>
      <c r="U797" s="404"/>
      <c r="V797" s="216" t="s">
        <v>124</v>
      </c>
      <c r="W797" s="116"/>
      <c r="X797" s="117"/>
      <c r="Y797" s="117"/>
      <c r="Z797" s="116"/>
      <c r="AA797" s="143" t="str">
        <f t="shared" si="1031"/>
        <v/>
      </c>
      <c r="AB797" s="121"/>
      <c r="AC797" s="121"/>
      <c r="AD797" s="122" t="str">
        <f t="shared" si="1026"/>
        <v/>
      </c>
      <c r="AE797" s="121"/>
      <c r="AF797" s="121"/>
      <c r="AG797" s="121"/>
      <c r="AH797" s="123" t="str">
        <f t="shared" ref="AH797:AH801" si="1091">IFERROR(IF(AND(AA796="Probabilidad",AA797="Probabilidad"),(AI796-(+AI796*AD797)),IF(AND(AA797="Probabilidad",AA796="Impacto"),(AI796-(+AI796*AD797)),IF(AA797="Impacto",AI796,""))),"")</f>
        <v/>
      </c>
      <c r="AI797" s="122" t="str">
        <f t="shared" si="1027"/>
        <v/>
      </c>
      <c r="AJ797" s="387"/>
      <c r="AK797" s="542"/>
      <c r="AL797" s="214" t="str">
        <f t="shared" si="1081"/>
        <v/>
      </c>
      <c r="AM797" s="543"/>
      <c r="AN797" s="544"/>
      <c r="AO797" s="541"/>
      <c r="AP797" s="367"/>
      <c r="AQ797" s="215" t="s">
        <v>128</v>
      </c>
      <c r="AR797" s="119"/>
      <c r="AS797" s="135"/>
      <c r="AT797" s="218"/>
      <c r="AU797" s="219"/>
      <c r="AV797" s="371"/>
      <c r="AW797" s="216" t="s">
        <v>124</v>
      </c>
      <c r="AX797" s="128"/>
      <c r="AY797" s="129"/>
      <c r="AZ797" s="130"/>
      <c r="BA797" s="217" t="s">
        <v>128</v>
      </c>
      <c r="BB797" s="128"/>
      <c r="BC797" s="128"/>
      <c r="BD797" s="128"/>
      <c r="BE797" s="373"/>
      <c r="BF797" s="374"/>
      <c r="BG797" s="374"/>
      <c r="BH797" s="131"/>
    </row>
    <row r="798" spans="1:1022" ht="30" customHeight="1" x14ac:dyDescent="0.3">
      <c r="A798" s="536"/>
      <c r="B798" s="530"/>
      <c r="C798" s="367"/>
      <c r="D798" s="530"/>
      <c r="E798" s="530"/>
      <c r="F798" s="427"/>
      <c r="G798" s="530"/>
      <c r="H798" s="537"/>
      <c r="I798" s="538"/>
      <c r="J798" s="210" t="s">
        <v>749</v>
      </c>
      <c r="K798" s="213"/>
      <c r="L798" s="538"/>
      <c r="M798" s="538"/>
      <c r="N798" s="540"/>
      <c r="O798" s="369"/>
      <c r="P798" s="391"/>
      <c r="Q798" s="385"/>
      <c r="R798" s="393"/>
      <c r="S798" s="394"/>
      <c r="T798" s="385"/>
      <c r="U798" s="404"/>
      <c r="V798" s="216" t="s">
        <v>131</v>
      </c>
      <c r="W798" s="116"/>
      <c r="X798" s="117"/>
      <c r="Y798" s="117"/>
      <c r="Z798" s="116"/>
      <c r="AA798" s="143" t="str">
        <f t="shared" si="1031"/>
        <v/>
      </c>
      <c r="AB798" s="121"/>
      <c r="AC798" s="121"/>
      <c r="AD798" s="122" t="str">
        <f t="shared" si="1026"/>
        <v/>
      </c>
      <c r="AE798" s="121"/>
      <c r="AF798" s="121"/>
      <c r="AG798" s="121"/>
      <c r="AH798" s="123" t="str">
        <f t="shared" si="1091"/>
        <v/>
      </c>
      <c r="AI798" s="122" t="str">
        <f t="shared" si="1027"/>
        <v/>
      </c>
      <c r="AJ798" s="387"/>
      <c r="AK798" s="542"/>
      <c r="AL798" s="214" t="str">
        <f t="shared" si="1081"/>
        <v/>
      </c>
      <c r="AM798" s="543"/>
      <c r="AN798" s="544"/>
      <c r="AO798" s="541"/>
      <c r="AP798" s="367"/>
      <c r="AQ798" s="215" t="s">
        <v>136</v>
      </c>
      <c r="AR798" s="119"/>
      <c r="AS798" s="135"/>
      <c r="AT798" s="218"/>
      <c r="AU798" s="219"/>
      <c r="AV798" s="371"/>
      <c r="AW798" s="216" t="s">
        <v>131</v>
      </c>
      <c r="AX798" s="128"/>
      <c r="AY798" s="129"/>
      <c r="AZ798" s="130"/>
      <c r="BA798" s="217" t="s">
        <v>136</v>
      </c>
      <c r="BB798" s="128"/>
      <c r="BC798" s="128"/>
      <c r="BD798" s="128"/>
      <c r="BE798" s="373"/>
      <c r="BF798" s="374"/>
      <c r="BG798" s="374"/>
      <c r="BH798" s="131"/>
    </row>
    <row r="799" spans="1:1022" ht="18.95" customHeight="1" x14ac:dyDescent="0.3">
      <c r="A799" s="536"/>
      <c r="B799" s="530"/>
      <c r="C799" s="367"/>
      <c r="D799" s="530"/>
      <c r="E799" s="530"/>
      <c r="F799" s="427"/>
      <c r="G799" s="530"/>
      <c r="H799" s="537"/>
      <c r="I799" s="538"/>
      <c r="J799" s="210" t="s">
        <v>756</v>
      </c>
      <c r="K799" s="213"/>
      <c r="L799" s="538"/>
      <c r="M799" s="538"/>
      <c r="N799" s="540"/>
      <c r="O799" s="369"/>
      <c r="P799" s="391"/>
      <c r="Q799" s="385"/>
      <c r="R799" s="393"/>
      <c r="S799" s="394"/>
      <c r="T799" s="385"/>
      <c r="U799" s="404"/>
      <c r="V799" s="216" t="s">
        <v>139</v>
      </c>
      <c r="W799" s="116"/>
      <c r="X799" s="117"/>
      <c r="Y799" s="117"/>
      <c r="Z799" s="116"/>
      <c r="AA799" s="143" t="str">
        <f t="shared" si="1031"/>
        <v/>
      </c>
      <c r="AB799" s="121"/>
      <c r="AC799" s="121"/>
      <c r="AD799" s="122" t="str">
        <f t="shared" si="1026"/>
        <v/>
      </c>
      <c r="AE799" s="121"/>
      <c r="AF799" s="121"/>
      <c r="AG799" s="121"/>
      <c r="AH799" s="123" t="str">
        <f t="shared" si="1091"/>
        <v/>
      </c>
      <c r="AI799" s="122" t="str">
        <f t="shared" si="1027"/>
        <v/>
      </c>
      <c r="AJ799" s="387"/>
      <c r="AK799" s="542"/>
      <c r="AL799" s="214" t="str">
        <f t="shared" si="1081"/>
        <v/>
      </c>
      <c r="AM799" s="543"/>
      <c r="AN799" s="544"/>
      <c r="AO799" s="541"/>
      <c r="AP799" s="367"/>
      <c r="AQ799" s="215" t="s">
        <v>145</v>
      </c>
      <c r="AR799" s="119"/>
      <c r="AS799" s="135"/>
      <c r="AT799" s="218"/>
      <c r="AU799" s="219"/>
      <c r="AV799" s="371"/>
      <c r="AW799" s="216" t="s">
        <v>139</v>
      </c>
      <c r="AX799" s="128"/>
      <c r="AY799" s="129"/>
      <c r="AZ799" s="130"/>
      <c r="BA799" s="217" t="s">
        <v>145</v>
      </c>
      <c r="BB799" s="128"/>
      <c r="BC799" s="128"/>
      <c r="BD799" s="128"/>
      <c r="BE799" s="373"/>
      <c r="BF799" s="374"/>
      <c r="BG799" s="374"/>
      <c r="BH799" s="131"/>
    </row>
    <row r="800" spans="1:1022" ht="18.95" customHeight="1" x14ac:dyDescent="0.3">
      <c r="A800" s="536"/>
      <c r="B800" s="530"/>
      <c r="C800" s="367"/>
      <c r="D800" s="530"/>
      <c r="E800" s="530"/>
      <c r="F800" s="427"/>
      <c r="G800" s="530"/>
      <c r="H800" s="537"/>
      <c r="I800" s="538"/>
      <c r="J800" s="210" t="s">
        <v>757</v>
      </c>
      <c r="K800" s="213"/>
      <c r="L800" s="538"/>
      <c r="M800" s="538"/>
      <c r="N800" s="540"/>
      <c r="O800" s="369"/>
      <c r="P800" s="391"/>
      <c r="Q800" s="385"/>
      <c r="R800" s="393"/>
      <c r="S800" s="394"/>
      <c r="T800" s="385"/>
      <c r="U800" s="404"/>
      <c r="V800" s="216" t="s">
        <v>150</v>
      </c>
      <c r="W800" s="116"/>
      <c r="X800" s="117"/>
      <c r="Y800" s="117"/>
      <c r="Z800" s="116"/>
      <c r="AA800" s="143" t="str">
        <f t="shared" si="1031"/>
        <v/>
      </c>
      <c r="AB800" s="121"/>
      <c r="AC800" s="121"/>
      <c r="AD800" s="122" t="str">
        <f t="shared" si="1026"/>
        <v/>
      </c>
      <c r="AE800" s="121"/>
      <c r="AF800" s="121"/>
      <c r="AG800" s="121"/>
      <c r="AH800" s="123" t="str">
        <f t="shared" si="1091"/>
        <v/>
      </c>
      <c r="AI800" s="122" t="str">
        <f t="shared" si="1027"/>
        <v/>
      </c>
      <c r="AJ800" s="387"/>
      <c r="AK800" s="542"/>
      <c r="AL800" s="214" t="str">
        <f t="shared" si="1081"/>
        <v/>
      </c>
      <c r="AM800" s="543"/>
      <c r="AN800" s="544"/>
      <c r="AO800" s="541"/>
      <c r="AP800" s="367"/>
      <c r="AQ800" s="215" t="s">
        <v>155</v>
      </c>
      <c r="AR800" s="119"/>
      <c r="AS800" s="135"/>
      <c r="AT800" s="218"/>
      <c r="AU800" s="219"/>
      <c r="AV800" s="371"/>
      <c r="AW800" s="216" t="s">
        <v>150</v>
      </c>
      <c r="AX800" s="128"/>
      <c r="AY800" s="129"/>
      <c r="AZ800" s="130"/>
      <c r="BA800" s="217" t="s">
        <v>155</v>
      </c>
      <c r="BB800" s="128"/>
      <c r="BC800" s="128"/>
      <c r="BD800" s="128"/>
      <c r="BE800" s="373"/>
      <c r="BF800" s="374"/>
      <c r="BG800" s="374"/>
      <c r="BH800" s="131"/>
    </row>
    <row r="801" spans="1:1022" ht="23.1" customHeight="1" x14ac:dyDescent="0.3">
      <c r="A801" s="536"/>
      <c r="B801" s="530"/>
      <c r="C801" s="367"/>
      <c r="D801" s="530"/>
      <c r="E801" s="530"/>
      <c r="F801" s="427"/>
      <c r="G801" s="530"/>
      <c r="H801" s="537"/>
      <c r="I801" s="538"/>
      <c r="J801" s="210" t="s">
        <v>758</v>
      </c>
      <c r="K801" s="213"/>
      <c r="L801" s="538"/>
      <c r="M801" s="538"/>
      <c r="N801" s="540"/>
      <c r="O801" s="369"/>
      <c r="P801" s="392"/>
      <c r="Q801" s="385"/>
      <c r="R801" s="393"/>
      <c r="S801" s="394"/>
      <c r="T801" s="385"/>
      <c r="U801" s="405"/>
      <c r="V801" s="216" t="s">
        <v>161</v>
      </c>
      <c r="W801" s="116"/>
      <c r="X801" s="117"/>
      <c r="Y801" s="117"/>
      <c r="Z801" s="116"/>
      <c r="AA801" s="143" t="str">
        <f t="shared" si="1031"/>
        <v/>
      </c>
      <c r="AB801" s="121"/>
      <c r="AC801" s="121"/>
      <c r="AD801" s="122" t="str">
        <f t="shared" si="1026"/>
        <v/>
      </c>
      <c r="AE801" s="121"/>
      <c r="AF801" s="121"/>
      <c r="AG801" s="121"/>
      <c r="AH801" s="123" t="str">
        <f t="shared" si="1091"/>
        <v/>
      </c>
      <c r="AI801" s="122" t="str">
        <f t="shared" si="1027"/>
        <v/>
      </c>
      <c r="AJ801" s="387"/>
      <c r="AK801" s="542"/>
      <c r="AL801" s="214" t="str">
        <f t="shared" si="1081"/>
        <v/>
      </c>
      <c r="AM801" s="543"/>
      <c r="AN801" s="544"/>
      <c r="AO801" s="541"/>
      <c r="AP801" s="367"/>
      <c r="AQ801" s="215" t="s">
        <v>162</v>
      </c>
      <c r="AR801" s="119"/>
      <c r="AS801" s="135"/>
      <c r="AT801" s="218"/>
      <c r="AU801" s="219"/>
      <c r="AV801" s="372"/>
      <c r="AW801" s="216" t="s">
        <v>161</v>
      </c>
      <c r="AX801" s="128"/>
      <c r="AY801" s="129"/>
      <c r="AZ801" s="130"/>
      <c r="BA801" s="217" t="s">
        <v>162</v>
      </c>
      <c r="BB801" s="128"/>
      <c r="BC801" s="128"/>
      <c r="BD801" s="128"/>
      <c r="BE801" s="373"/>
      <c r="BF801" s="374"/>
      <c r="BG801" s="374"/>
      <c r="BH801" s="131"/>
    </row>
    <row r="802" spans="1:1022" s="144" customFormat="1" ht="69.95" customHeight="1" x14ac:dyDescent="0.25">
      <c r="A802" s="536"/>
      <c r="B802" s="530"/>
      <c r="C802" s="367"/>
      <c r="D802" s="530"/>
      <c r="E802" s="530"/>
      <c r="F802" s="427"/>
      <c r="G802" s="530"/>
      <c r="H802" s="537" t="str">
        <f>IF(B802="Seguridad_Información","Posibilidad de "&amp;C802&amp;"con "&amp;M802&amp;" "&amp;"por"&amp;" "&amp;I802&amp;" "&amp;"debido a"&amp;" "&amp;L802,"Posibilidad de"&amp;" "&amp;M802&amp;" "&amp;"por"&amp;" "&amp;I802&amp;" debido a"&amp;" "&amp;L802)</f>
        <v xml:space="preserve">Posibilidad de  por  debido a </v>
      </c>
      <c r="I802" s="538"/>
      <c r="J802" s="210" t="s">
        <v>717</v>
      </c>
      <c r="K802" s="213"/>
      <c r="L802" s="538"/>
      <c r="M802" s="538"/>
      <c r="N802" s="540"/>
      <c r="O802" s="369"/>
      <c r="P802" s="390" t="str">
        <f>IF(OR($O802=[3]Tabla_Probabilidad!$D$30,$O802=[3]Tabla_Probabilidad!$D$32,$O802=[3]Tabla_Probabilidad!$J$32),"Muy Baja",IF(OR($O802=[3]Tabla_Probabilidad!$E$30,$O802=[3]Tabla_Probabilidad!$E$32,$O802=[3]Tabla_Probabilidad!$K$32),"Baja",IF(OR($O802=[3]Tabla_Probabilidad!$F$30,$O802=[3]Tabla_Probabilidad!$F$32,$O802=[3]Tabla_Probabilidad!$L$32),"Media",IF(OR($O802=[3]Tabla_Probabilidad!$G$30,$O802=[3]Tabla_Probabilidad!$G$32,$O802=[3]Tabla_Probabilidad!$M$32),"Alta",IF(OR($O802=[3]Tabla_Probabilidad!$H$30,$O802=[3]Tabla_Probabilidad!$H$32,$O802=[3]Tabla_Probabilidad!$N$32),"Muy Alta","")))))</f>
        <v/>
      </c>
      <c r="Q802" s="385" t="str">
        <f t="shared" ref="Q802" si="1092">IF(P802="","",IF(P802="Muy Baja",0.2,IF(P802="Baja",0.4,IF(P802="Media",0.6,IF(P802="Alta",0.8,IF(P802="Muy Alta",1,))))))</f>
        <v/>
      </c>
      <c r="R802" s="393"/>
      <c r="S802" s="394" t="str">
        <f>IF(OR($R802=[3]Tabla_Impacto!$D$24,$R802=[3]Tabla_Impacto!$D$27,$R802=[3]Tabla_Impacto!$J$24,$R802=[3]Tabla_Impacto!$P$26,$R802=[3]Tabla_Impacto!$V$26,$R802=[3]Tabla_Impacto!$AB$26),"Leve",IF(OR($R802=[3]Tabla_Impacto!$E$24,$R802=[3]Tabla_Impacto!$E$27,$R802=[3]Tabla_Impacto!$K$24,$R802=[3]Tabla_Impacto!$Q$26,$R802=[3]Tabla_Impacto!$W$26,$R802=[3]Tabla_Impacto!$AC$26),"Menor",IF(OR($R802=[3]Tabla_Impacto!$F$24,$R802=[3]Tabla_Impacto!$F$27,$R802=[3]Tabla_Impacto!$L$24,$R802=[3]Tabla_Impacto!$R$26,$R802=[3]Tabla_Impacto!$X$26,$R802=[3]Tabla_Impacto!$AD$26),"Moderado",IF(OR($R802=[3]Tabla_Impacto!$G$24,$R802=[3]Tabla_Impacto!$G$27,$R802=[3]Tabla_Impacto!$M$24,$R802=[3]Tabla_Impacto!$S$26,$R802=[3]Tabla_Impacto!$Y$26,$R802=[3]Tabla_Impacto!$AE$26),"Mayor",IF(OR($R802=[3]Tabla_Impacto!$H$24,$R802=[3]Tabla_Impacto!$H$27,$R802=[3]Tabla_Impacto!$N$24,$R802=[3]Tabla_Impacto!$T$26,$R802=[3]Tabla_Impacto!$Z$26,$R802=[3]Tabla_Impacto!$AF$26),"Catastrófico","")))))</f>
        <v/>
      </c>
      <c r="T802" s="385" t="str">
        <f>IF(S802="","",IF(S802="Leve",0.2,IF(S802="Menor",0.4,IF(S802="Moderado",0.6,IF(S802="Mayor",0.8,IF(S802="Catastrófico",1,))))))</f>
        <v/>
      </c>
      <c r="U802" s="386" t="str">
        <f t="shared" ref="U802" si="1093">IF(OR(AND(P802="Muy Baja",S802="Leve"),AND(P802="Muy Baja",S802="Menor"),AND(P802="Baja",S802="Leve")),"Bajo",IF(OR(AND(P802="Muy baja",S802="Moderado"),AND(P802="Baja",S802="Menor"),AND(P802="Baja",S802="Moderado"),AND(P802="Media",S802="Leve"),AND(P802="Media",S802="Menor"),AND(P802="Media",S802="Moderado"),AND(P802="Alta",S802="Leve"),AND(P802="Alta",S802="Menor")),"Moderado",IF(OR(AND(P802="Muy Baja",S802="Mayor"),AND(P802="Baja",S802="Mayor"),AND(P802="Media",S802="Mayor"),AND(P802="Alta",S802="Moderado"),AND(P802="Alta",S802="Mayor"),AND(P802="Muy Alta",S802="Leve"),AND(P802="Muy Alta",S802="Menor"),AND(P802="Muy Alta",S802="Moderado"),AND(P802="Muy Alta",S802="Mayor")),"Alto",IF(OR(AND(P802="Muy Baja",S802="Catastrófico"),AND(P802="Baja",S802="Catastrófico"),AND(P802="Media",S802="Catastrófico"),AND(P802="Alta",S802="Catastrófico"),AND(P802="Muy Alta",S802="Catastrófico")),"Extremo",""))))</f>
        <v/>
      </c>
      <c r="V802" s="216" t="s">
        <v>91</v>
      </c>
      <c r="W802" s="116"/>
      <c r="X802" s="117"/>
      <c r="Y802" s="117"/>
      <c r="Z802" s="116"/>
      <c r="AA802" s="143" t="str">
        <f t="shared" si="1031"/>
        <v/>
      </c>
      <c r="AB802" s="121"/>
      <c r="AC802" s="121"/>
      <c r="AD802" s="122" t="str">
        <f t="shared" si="1026"/>
        <v/>
      </c>
      <c r="AE802" s="121"/>
      <c r="AF802" s="121"/>
      <c r="AG802" s="121"/>
      <c r="AH802" s="123" t="str">
        <f>IFERROR(IF(AA802="Probabilidad",(Q802-(+Q802*AD802)),IF(AA802="Impacto",Q802,"")),"")</f>
        <v/>
      </c>
      <c r="AI802" s="122" t="str">
        <f t="shared" si="1027"/>
        <v/>
      </c>
      <c r="AJ802" s="387" t="str">
        <f t="shared" ref="AJ802" si="1094">IFERROR(IF(AK802="","",IF(AK802&lt;=0.2,"Muy Baja",IF(AK802&lt;=0.4,"Baja",IF(AK802&lt;=0.6,"Media",IF(AK802&lt;=0.8,"Alta","Muy Alta"))))),"")</f>
        <v/>
      </c>
      <c r="AK802" s="542" t="str">
        <f t="shared" ref="AK802" si="1095">IFERROR(LOOKUP(MAX(AI802:AI808)+1,(AI802:AI808)),"")</f>
        <v/>
      </c>
      <c r="AL802" s="214" t="str">
        <f>IFERROR(IF(AA802="Impacto",(T802-(+T802*AD802)),IF(AA802="Probabilidad",T802,"")),"")</f>
        <v/>
      </c>
      <c r="AM802" s="543" t="str">
        <f t="shared" ref="AM802" si="1096">IFERROR(IF(AN802="","",IF(AN802&lt;=0.2,"Leve",IF(AN802&lt;=0.4,"Menor",IF(AN802&lt;=0.6,"Moderado",IF(AN802&lt;=0.8,"Mayor","Catastrófico"))))),"")</f>
        <v/>
      </c>
      <c r="AN802" s="544" t="str">
        <f t="shared" ref="AN802" si="1097">IFERROR(LOOKUP(MAX(AL802:AL808)+1,(AL802:AL808)),"")</f>
        <v/>
      </c>
      <c r="AO802" s="541" t="str">
        <f t="shared" ref="AO802" si="1098">IFERROR(IF(OR(AND(AJ802="Muy Baja",AM802="Leve"),AND(AJ802="Muy Baja",AM802="Menor"),AND(AJ802="Baja",AM802="Leve")),"Bajo",IF(OR(AND(AJ802="Muy baja",AM802="Moderado"),AND(AJ802="Baja",AM802="Menor"),AND(AJ802="Baja",AM802="Moderado"),AND(AJ802="Media",AM802="Leve"),AND(AJ802="Media",AM802="Menor"),AND(AJ802="Media",AM802="Moderado"),AND(AJ802="Alta",AM802="Leve"),AND(AJ802="Alta",AM802="Menor")),"Moderado",IF(OR(AND(AJ802="Muy Baja",AM802="Mayor"),AND(AJ802="Baja",AM802="Mayor"),AND(AJ802="Media",AM802="Mayor"),AND(AJ802="Alta",AM802="Moderado"),AND(AJ802="Alta",AM802="Mayor"),AND(AJ802="Muy Alta",AM802="Leve"),AND(AJ802="Muy Alta",AM802="Menor"),AND(AJ802="Muy Alta",AM802="Moderado"),AND(AJ802="Muy Alta",AM802="Mayor")),"Alto",IF(OR(AND(AJ802="Muy Baja",AM802="Catastrófico"),AND(AJ802="Baja",AM802="Catastrófico"),AND(AJ802="Media",AM802="Catastrófico"),AND(AJ802="Alta",AM802="Catastrófico"),AND(AJ802="Muy Alta",AM802="Catastrófico")),"Extremo","")))),"")</f>
        <v/>
      </c>
      <c r="AP802" s="367"/>
      <c r="AQ802" s="215" t="s">
        <v>105</v>
      </c>
      <c r="AR802" s="119"/>
      <c r="AS802" s="135"/>
      <c r="AT802" s="218"/>
      <c r="AU802" s="219"/>
      <c r="AV802" s="370"/>
      <c r="AW802" s="216" t="s">
        <v>91</v>
      </c>
      <c r="AX802" s="128"/>
      <c r="AY802" s="129"/>
      <c r="AZ802" s="130"/>
      <c r="BA802" s="217" t="s">
        <v>105</v>
      </c>
      <c r="BB802" s="128"/>
      <c r="BC802" s="128"/>
      <c r="BD802" s="128"/>
      <c r="BE802" s="373"/>
      <c r="BF802" s="374"/>
      <c r="BG802" s="374"/>
      <c r="BH802" s="131"/>
      <c r="BI802" s="90"/>
      <c r="BJ802" s="90"/>
      <c r="BK802" s="90"/>
      <c r="BL802" s="90"/>
      <c r="BM802" s="90"/>
      <c r="BN802" s="90"/>
      <c r="BO802" s="90"/>
      <c r="BP802" s="90"/>
      <c r="BQ802" s="90"/>
      <c r="BR802" s="90"/>
      <c r="BS802" s="90"/>
      <c r="BT802" s="90"/>
      <c r="BU802" s="90"/>
      <c r="BV802" s="90"/>
      <c r="BW802" s="90"/>
      <c r="BX802" s="90"/>
      <c r="BY802" s="90"/>
      <c r="BZ802" s="90"/>
      <c r="CA802" s="90"/>
      <c r="CB802" s="90"/>
      <c r="CC802" s="90"/>
      <c r="CD802" s="90"/>
      <c r="CE802" s="90"/>
      <c r="CF802" s="90"/>
      <c r="CG802" s="90"/>
      <c r="CH802" s="90"/>
      <c r="CI802" s="90"/>
      <c r="CJ802" s="90"/>
      <c r="CK802" s="90"/>
      <c r="CL802" s="90"/>
      <c r="CM802" s="90"/>
      <c r="CN802" s="90"/>
      <c r="CO802" s="90"/>
      <c r="CP802" s="90"/>
      <c r="CQ802" s="90"/>
      <c r="CR802" s="90"/>
      <c r="CS802" s="90"/>
      <c r="CT802" s="90"/>
      <c r="CU802" s="90"/>
      <c r="CV802" s="90"/>
      <c r="CW802" s="90"/>
      <c r="CX802" s="90"/>
      <c r="CY802" s="90"/>
      <c r="CZ802" s="90"/>
      <c r="DA802" s="90"/>
      <c r="DB802" s="90"/>
      <c r="DC802" s="90"/>
      <c r="DD802" s="90"/>
      <c r="DE802" s="90"/>
      <c r="DF802" s="90"/>
      <c r="DG802" s="90"/>
      <c r="DH802" s="90"/>
      <c r="DI802" s="90"/>
      <c r="DJ802" s="90"/>
      <c r="DK802" s="90"/>
      <c r="DL802" s="90"/>
      <c r="DM802" s="90"/>
      <c r="DN802" s="90"/>
      <c r="DO802" s="90"/>
      <c r="DP802" s="90"/>
      <c r="DQ802" s="90"/>
      <c r="DR802" s="90"/>
      <c r="DS802" s="90"/>
      <c r="DT802" s="90"/>
      <c r="DU802" s="90"/>
      <c r="DV802" s="90"/>
      <c r="DW802" s="90"/>
      <c r="DX802" s="90"/>
      <c r="DY802" s="90"/>
      <c r="DZ802" s="90"/>
      <c r="EA802" s="90"/>
      <c r="EB802" s="90"/>
      <c r="EC802" s="90"/>
      <c r="ED802" s="90"/>
      <c r="EE802" s="90"/>
      <c r="EF802" s="90"/>
      <c r="EG802" s="90"/>
      <c r="EH802" s="90"/>
      <c r="EI802" s="90"/>
      <c r="EJ802" s="90"/>
      <c r="EK802" s="90"/>
      <c r="EL802" s="90"/>
      <c r="EM802" s="90"/>
      <c r="EN802" s="90"/>
      <c r="EO802" s="90"/>
      <c r="EP802" s="90"/>
      <c r="EQ802" s="90"/>
      <c r="ER802" s="90"/>
      <c r="ES802" s="90"/>
      <c r="ET802" s="90"/>
      <c r="EU802" s="90"/>
      <c r="EV802" s="90"/>
      <c r="EW802" s="90"/>
      <c r="EX802" s="90"/>
      <c r="EY802" s="90"/>
      <c r="EZ802" s="90"/>
      <c r="FA802" s="90"/>
      <c r="FB802" s="90"/>
      <c r="FC802" s="90"/>
      <c r="FD802" s="90"/>
      <c r="FE802" s="90"/>
      <c r="FF802" s="90"/>
      <c r="FG802" s="90"/>
      <c r="FH802" s="90"/>
      <c r="FI802" s="90"/>
      <c r="FJ802" s="90"/>
      <c r="FK802" s="90"/>
      <c r="FL802" s="90"/>
      <c r="FM802" s="90"/>
      <c r="FN802" s="90"/>
      <c r="FO802" s="90"/>
      <c r="FP802" s="90"/>
      <c r="FQ802" s="90"/>
      <c r="FR802" s="90"/>
      <c r="FS802" s="90"/>
      <c r="FT802" s="90"/>
      <c r="FU802" s="90"/>
      <c r="FV802" s="90"/>
      <c r="FW802" s="90"/>
      <c r="FX802" s="90"/>
      <c r="FY802" s="90"/>
      <c r="FZ802" s="90"/>
      <c r="GA802" s="90"/>
      <c r="GB802" s="90"/>
      <c r="GC802" s="90"/>
      <c r="GD802" s="90"/>
      <c r="GE802" s="90"/>
      <c r="GF802" s="90"/>
      <c r="GG802" s="90"/>
      <c r="GH802" s="90"/>
      <c r="GI802" s="90"/>
      <c r="GJ802" s="90"/>
      <c r="GK802" s="90"/>
      <c r="GL802" s="90"/>
      <c r="GM802" s="90"/>
      <c r="GN802" s="90"/>
      <c r="GO802" s="90"/>
      <c r="GP802" s="90"/>
      <c r="GQ802" s="90"/>
      <c r="GR802" s="90"/>
      <c r="GS802" s="90"/>
      <c r="GT802" s="90"/>
      <c r="GU802" s="90"/>
      <c r="GV802" s="90"/>
      <c r="GW802" s="90"/>
      <c r="GX802" s="90"/>
      <c r="GY802" s="90"/>
      <c r="GZ802" s="90"/>
      <c r="HA802" s="90"/>
      <c r="HB802" s="90"/>
      <c r="HC802" s="90"/>
      <c r="HD802" s="90"/>
      <c r="HE802" s="90"/>
      <c r="HF802" s="90"/>
      <c r="HG802" s="90"/>
      <c r="HH802" s="90"/>
      <c r="HI802" s="90"/>
      <c r="HJ802" s="90"/>
      <c r="HK802" s="90"/>
      <c r="HL802" s="90"/>
      <c r="HM802" s="90"/>
      <c r="HN802" s="90"/>
      <c r="HO802" s="90"/>
      <c r="HP802" s="90"/>
      <c r="HQ802" s="90"/>
      <c r="HR802" s="90"/>
      <c r="HS802" s="90"/>
      <c r="HT802" s="90"/>
      <c r="HU802" s="90"/>
      <c r="HV802" s="90"/>
      <c r="HW802" s="90"/>
      <c r="HX802" s="90"/>
      <c r="HY802" s="90"/>
      <c r="HZ802" s="90"/>
      <c r="IA802" s="90"/>
      <c r="IB802" s="90"/>
      <c r="IC802" s="90"/>
      <c r="ID802" s="90"/>
      <c r="IE802" s="90"/>
      <c r="IF802" s="90"/>
      <c r="IG802" s="90"/>
      <c r="IH802" s="90"/>
      <c r="II802" s="90"/>
      <c r="IJ802" s="90"/>
      <c r="IK802" s="90"/>
      <c r="IL802" s="90"/>
      <c r="IM802" s="90"/>
      <c r="IN802" s="90"/>
      <c r="IO802" s="90"/>
      <c r="IP802" s="90"/>
      <c r="IQ802" s="90"/>
      <c r="IR802" s="90"/>
      <c r="IS802" s="90"/>
      <c r="IT802" s="90"/>
      <c r="IU802" s="90"/>
      <c r="IV802" s="90"/>
      <c r="IW802" s="90"/>
      <c r="IX802" s="90"/>
      <c r="IY802" s="90"/>
      <c r="IZ802" s="90"/>
      <c r="JA802" s="90"/>
      <c r="JB802" s="90"/>
      <c r="JC802" s="90"/>
      <c r="JD802" s="90"/>
      <c r="JE802" s="90"/>
      <c r="JF802" s="90"/>
      <c r="JG802" s="90"/>
      <c r="JH802" s="90"/>
      <c r="JI802" s="90"/>
      <c r="JJ802" s="90"/>
      <c r="JK802" s="90"/>
      <c r="JL802" s="90"/>
      <c r="JM802" s="90"/>
      <c r="JN802" s="90"/>
      <c r="JO802" s="90"/>
      <c r="JP802" s="90"/>
      <c r="JQ802" s="90"/>
      <c r="JR802" s="90"/>
      <c r="JS802" s="90"/>
      <c r="JT802" s="90"/>
      <c r="JU802" s="90"/>
      <c r="JV802" s="90"/>
      <c r="JW802" s="90"/>
      <c r="JX802" s="90"/>
      <c r="JY802" s="90"/>
      <c r="JZ802" s="90"/>
      <c r="KA802" s="90"/>
      <c r="KB802" s="90"/>
      <c r="KC802" s="90"/>
      <c r="KD802" s="90"/>
      <c r="KE802" s="90"/>
      <c r="KF802" s="90"/>
      <c r="KG802" s="90"/>
      <c r="KH802" s="90"/>
      <c r="KI802" s="90"/>
      <c r="KJ802" s="90"/>
      <c r="KK802" s="90"/>
      <c r="KL802" s="90"/>
      <c r="KM802" s="90"/>
      <c r="KN802" s="90"/>
      <c r="KO802" s="90"/>
      <c r="KP802" s="90"/>
      <c r="KQ802" s="90"/>
      <c r="KR802" s="90"/>
      <c r="KS802" s="90"/>
      <c r="KT802" s="90"/>
      <c r="KU802" s="90"/>
      <c r="KV802" s="90"/>
      <c r="KW802" s="90"/>
      <c r="KX802" s="90"/>
      <c r="KY802" s="90"/>
      <c r="KZ802" s="90"/>
      <c r="LA802" s="90"/>
      <c r="LB802" s="90"/>
      <c r="LC802" s="90"/>
      <c r="LD802" s="90"/>
      <c r="LE802" s="90"/>
      <c r="LF802" s="90"/>
      <c r="LG802" s="90"/>
      <c r="LH802" s="90"/>
      <c r="LI802" s="90"/>
      <c r="LJ802" s="90"/>
      <c r="LK802" s="90"/>
      <c r="LL802" s="90"/>
      <c r="LM802" s="90"/>
      <c r="LN802" s="90"/>
      <c r="LO802" s="90"/>
      <c r="LP802" s="90"/>
      <c r="LQ802" s="90"/>
      <c r="LR802" s="90"/>
      <c r="LS802" s="90"/>
      <c r="LT802" s="90"/>
      <c r="LU802" s="90"/>
      <c r="LV802" s="90"/>
      <c r="LW802" s="90"/>
      <c r="LX802" s="90"/>
      <c r="LY802" s="90"/>
      <c r="LZ802" s="90"/>
      <c r="MA802" s="90"/>
      <c r="MB802" s="90"/>
      <c r="MC802" s="90"/>
      <c r="MD802" s="90"/>
      <c r="ME802" s="90"/>
      <c r="MF802" s="90"/>
      <c r="MG802" s="90"/>
      <c r="MH802" s="90"/>
      <c r="MI802" s="90"/>
      <c r="MJ802" s="90"/>
      <c r="MK802" s="90"/>
      <c r="ML802" s="90"/>
      <c r="MM802" s="90"/>
      <c r="MN802" s="90"/>
      <c r="MO802" s="90"/>
      <c r="MP802" s="90"/>
      <c r="MQ802" s="90"/>
      <c r="MR802" s="90"/>
      <c r="MS802" s="90"/>
      <c r="MT802" s="90"/>
      <c r="MU802" s="90"/>
      <c r="MV802" s="90"/>
      <c r="MW802" s="90"/>
      <c r="MX802" s="90"/>
      <c r="MY802" s="90"/>
      <c r="MZ802" s="90"/>
      <c r="NA802" s="90"/>
      <c r="NB802" s="90"/>
      <c r="NC802" s="90"/>
      <c r="ND802" s="90"/>
      <c r="NE802" s="90"/>
      <c r="NF802" s="90"/>
      <c r="NG802" s="90"/>
      <c r="NH802" s="90"/>
      <c r="NI802" s="90"/>
      <c r="NJ802" s="90"/>
      <c r="NK802" s="90"/>
      <c r="NL802" s="90"/>
      <c r="NM802" s="90"/>
      <c r="NN802" s="90"/>
      <c r="NO802" s="90"/>
      <c r="NP802" s="90"/>
      <c r="NQ802" s="90"/>
      <c r="NR802" s="90"/>
      <c r="NS802" s="90"/>
      <c r="NT802" s="90"/>
      <c r="NU802" s="90"/>
      <c r="NV802" s="90"/>
      <c r="NW802" s="90"/>
      <c r="NX802" s="90"/>
      <c r="NY802" s="90"/>
      <c r="NZ802" s="90"/>
      <c r="OA802" s="90"/>
      <c r="OB802" s="90"/>
      <c r="OC802" s="90"/>
      <c r="OD802" s="90"/>
      <c r="OE802" s="90"/>
      <c r="OF802" s="90"/>
      <c r="OG802" s="90"/>
      <c r="OH802" s="90"/>
      <c r="OI802" s="90"/>
      <c r="OJ802" s="90"/>
      <c r="OK802" s="90"/>
      <c r="OL802" s="90"/>
      <c r="OM802" s="90"/>
      <c r="ON802" s="90"/>
      <c r="OO802" s="90"/>
      <c r="OP802" s="90"/>
      <c r="OQ802" s="90"/>
      <c r="OR802" s="90"/>
      <c r="OS802" s="90"/>
      <c r="OT802" s="90"/>
      <c r="OU802" s="90"/>
      <c r="OV802" s="90"/>
      <c r="OW802" s="90"/>
      <c r="OX802" s="90"/>
      <c r="OY802" s="90"/>
      <c r="OZ802" s="90"/>
      <c r="PA802" s="90"/>
      <c r="PB802" s="90"/>
      <c r="PC802" s="90"/>
      <c r="PD802" s="90"/>
      <c r="PE802" s="90"/>
      <c r="PF802" s="90"/>
      <c r="PG802" s="90"/>
      <c r="PH802" s="90"/>
      <c r="PI802" s="90"/>
      <c r="PJ802" s="90"/>
      <c r="PK802" s="90"/>
      <c r="PL802" s="90"/>
      <c r="PM802" s="90"/>
      <c r="PN802" s="90"/>
      <c r="PO802" s="90"/>
      <c r="PP802" s="90"/>
      <c r="PQ802" s="90"/>
      <c r="PR802" s="90"/>
      <c r="PS802" s="90"/>
      <c r="PT802" s="90"/>
      <c r="PU802" s="90"/>
      <c r="PV802" s="90"/>
      <c r="PW802" s="90"/>
      <c r="PX802" s="90"/>
      <c r="PY802" s="90"/>
      <c r="PZ802" s="90"/>
      <c r="QA802" s="90"/>
      <c r="QB802" s="90"/>
      <c r="QC802" s="90"/>
      <c r="QD802" s="90"/>
      <c r="QE802" s="90"/>
      <c r="QF802" s="90"/>
      <c r="QG802" s="90"/>
      <c r="QH802" s="90"/>
      <c r="QI802" s="90"/>
      <c r="QJ802" s="90"/>
      <c r="QK802" s="90"/>
      <c r="QL802" s="90"/>
      <c r="QM802" s="90"/>
      <c r="QN802" s="90"/>
      <c r="QO802" s="90"/>
      <c r="QP802" s="90"/>
      <c r="QQ802" s="90"/>
      <c r="QR802" s="90"/>
      <c r="QS802" s="90"/>
      <c r="QT802" s="90"/>
      <c r="QU802" s="90"/>
      <c r="QV802" s="90"/>
      <c r="QW802" s="90"/>
      <c r="QX802" s="90"/>
      <c r="QY802" s="90"/>
      <c r="QZ802" s="90"/>
      <c r="RA802" s="90"/>
      <c r="RB802" s="90"/>
      <c r="RC802" s="90"/>
      <c r="RD802" s="90"/>
      <c r="RE802" s="90"/>
      <c r="RF802" s="90"/>
      <c r="RG802" s="90"/>
      <c r="RH802" s="90"/>
      <c r="RI802" s="90"/>
      <c r="RJ802" s="90"/>
      <c r="RK802" s="90"/>
      <c r="RL802" s="90"/>
      <c r="RM802" s="90"/>
      <c r="RN802" s="90"/>
      <c r="RO802" s="90"/>
      <c r="RP802" s="90"/>
      <c r="RQ802" s="90"/>
      <c r="RR802" s="90"/>
      <c r="RS802" s="90"/>
      <c r="RT802" s="90"/>
      <c r="RU802" s="90"/>
      <c r="RV802" s="90"/>
      <c r="RW802" s="90"/>
      <c r="RX802" s="90"/>
      <c r="RY802" s="90"/>
      <c r="RZ802" s="90"/>
      <c r="SA802" s="90"/>
      <c r="SB802" s="90"/>
      <c r="SC802" s="90"/>
      <c r="SD802" s="90"/>
      <c r="SE802" s="90"/>
      <c r="SF802" s="90"/>
      <c r="SG802" s="90"/>
      <c r="SH802" s="90"/>
      <c r="SI802" s="90"/>
      <c r="SJ802" s="90"/>
      <c r="SK802" s="90"/>
      <c r="SL802" s="90"/>
      <c r="SM802" s="90"/>
      <c r="SN802" s="90"/>
      <c r="SO802" s="90"/>
      <c r="SP802" s="90"/>
      <c r="SQ802" s="90"/>
      <c r="SR802" s="90"/>
      <c r="SS802" s="90"/>
      <c r="ST802" s="90"/>
      <c r="SU802" s="90"/>
      <c r="SV802" s="90"/>
      <c r="SW802" s="90"/>
      <c r="SX802" s="90"/>
      <c r="SY802" s="90"/>
      <c r="SZ802" s="90"/>
      <c r="TA802" s="90"/>
      <c r="TB802" s="90"/>
      <c r="TC802" s="90"/>
      <c r="TD802" s="90"/>
      <c r="TE802" s="90"/>
      <c r="TF802" s="90"/>
      <c r="TG802" s="90"/>
      <c r="TH802" s="90"/>
      <c r="TI802" s="90"/>
      <c r="TJ802" s="90"/>
      <c r="TK802" s="90"/>
      <c r="TL802" s="90"/>
      <c r="TM802" s="90"/>
      <c r="TN802" s="90"/>
      <c r="TO802" s="90"/>
      <c r="TP802" s="90"/>
      <c r="TQ802" s="90"/>
      <c r="TR802" s="90"/>
      <c r="TS802" s="90"/>
      <c r="TT802" s="90"/>
      <c r="TU802" s="90"/>
      <c r="TV802" s="90"/>
      <c r="TW802" s="90"/>
      <c r="TX802" s="90"/>
      <c r="TY802" s="90"/>
      <c r="TZ802" s="90"/>
      <c r="UA802" s="90"/>
      <c r="UB802" s="90"/>
      <c r="UC802" s="90"/>
      <c r="UD802" s="90"/>
      <c r="UE802" s="90"/>
      <c r="UF802" s="90"/>
      <c r="UG802" s="90"/>
      <c r="UH802" s="90"/>
      <c r="UI802" s="90"/>
      <c r="UJ802" s="90"/>
      <c r="UK802" s="90"/>
      <c r="UL802" s="90"/>
      <c r="UM802" s="90"/>
      <c r="UN802" s="90"/>
      <c r="UO802" s="90"/>
      <c r="UP802" s="90"/>
      <c r="UQ802" s="90"/>
      <c r="UR802" s="90"/>
      <c r="US802" s="90"/>
      <c r="UT802" s="90"/>
      <c r="UU802" s="90"/>
      <c r="UV802" s="90"/>
      <c r="UW802" s="90"/>
      <c r="UX802" s="90"/>
      <c r="UY802" s="90"/>
      <c r="UZ802" s="90"/>
      <c r="VA802" s="90"/>
      <c r="VB802" s="90"/>
      <c r="VC802" s="90"/>
      <c r="VD802" s="90"/>
      <c r="VE802" s="90"/>
      <c r="VF802" s="90"/>
      <c r="VG802" s="90"/>
      <c r="VH802" s="90"/>
      <c r="VI802" s="90"/>
      <c r="VJ802" s="90"/>
      <c r="VK802" s="90"/>
      <c r="VL802" s="90"/>
      <c r="VM802" s="90"/>
      <c r="VN802" s="90"/>
      <c r="VO802" s="90"/>
      <c r="VP802" s="90"/>
      <c r="VQ802" s="90"/>
      <c r="VR802" s="90"/>
      <c r="VS802" s="90"/>
      <c r="VT802" s="90"/>
      <c r="VU802" s="90"/>
      <c r="VV802" s="90"/>
      <c r="VW802" s="90"/>
      <c r="VX802" s="90"/>
      <c r="VY802" s="90"/>
      <c r="VZ802" s="90"/>
      <c r="WA802" s="90"/>
      <c r="WB802" s="90"/>
      <c r="WC802" s="90"/>
      <c r="WD802" s="90"/>
      <c r="WE802" s="90"/>
      <c r="WF802" s="90"/>
      <c r="WG802" s="90"/>
      <c r="WH802" s="90"/>
      <c r="WI802" s="90"/>
      <c r="WJ802" s="90"/>
      <c r="WK802" s="90"/>
      <c r="WL802" s="90"/>
      <c r="WM802" s="90"/>
      <c r="WN802" s="90"/>
      <c r="WO802" s="90"/>
      <c r="WP802" s="90"/>
      <c r="WQ802" s="90"/>
      <c r="WR802" s="90"/>
      <c r="WS802" s="90"/>
      <c r="WT802" s="90"/>
      <c r="WU802" s="90"/>
      <c r="WV802" s="90"/>
      <c r="WW802" s="90"/>
      <c r="WX802" s="90"/>
      <c r="WY802" s="90"/>
      <c r="WZ802" s="90"/>
      <c r="XA802" s="90"/>
      <c r="XB802" s="90"/>
      <c r="XC802" s="90"/>
      <c r="XD802" s="90"/>
      <c r="XE802" s="90"/>
      <c r="XF802" s="90"/>
      <c r="XG802" s="90"/>
      <c r="XH802" s="90"/>
      <c r="XI802" s="90"/>
      <c r="XJ802" s="90"/>
      <c r="XK802" s="90"/>
      <c r="XL802" s="90"/>
      <c r="XM802" s="90"/>
      <c r="XN802" s="90"/>
      <c r="XO802" s="90"/>
      <c r="XP802" s="90"/>
      <c r="XQ802" s="90"/>
      <c r="XR802" s="90"/>
      <c r="XS802" s="90"/>
      <c r="XT802" s="90"/>
      <c r="XU802" s="90"/>
      <c r="XV802" s="90"/>
      <c r="XW802" s="90"/>
      <c r="XX802" s="90"/>
      <c r="XY802" s="90"/>
      <c r="XZ802" s="90"/>
      <c r="YA802" s="90"/>
      <c r="YB802" s="90"/>
      <c r="YC802" s="90"/>
      <c r="YD802" s="90"/>
      <c r="YE802" s="90"/>
      <c r="YF802" s="90"/>
      <c r="YG802" s="90"/>
      <c r="YH802" s="90"/>
      <c r="YI802" s="90"/>
      <c r="YJ802" s="90"/>
      <c r="YK802" s="90"/>
      <c r="YL802" s="90"/>
      <c r="YM802" s="90"/>
      <c r="YN802" s="90"/>
      <c r="YO802" s="90"/>
      <c r="YP802" s="90"/>
      <c r="YQ802" s="90"/>
      <c r="YR802" s="90"/>
      <c r="YS802" s="90"/>
      <c r="YT802" s="90"/>
      <c r="YU802" s="90"/>
      <c r="YV802" s="90"/>
      <c r="YW802" s="90"/>
      <c r="YX802" s="90"/>
      <c r="YY802" s="90"/>
      <c r="YZ802" s="90"/>
      <c r="ZA802" s="90"/>
      <c r="ZB802" s="90"/>
      <c r="ZC802" s="90"/>
      <c r="ZD802" s="90"/>
      <c r="ZE802" s="90"/>
      <c r="ZF802" s="90"/>
      <c r="ZG802" s="90"/>
      <c r="ZH802" s="90"/>
      <c r="ZI802" s="90"/>
      <c r="ZJ802" s="90"/>
      <c r="ZK802" s="90"/>
      <c r="ZL802" s="90"/>
      <c r="ZM802" s="90"/>
      <c r="ZN802" s="90"/>
      <c r="ZO802" s="90"/>
      <c r="ZP802" s="90"/>
      <c r="ZQ802" s="90"/>
      <c r="ZR802" s="90"/>
      <c r="ZS802" s="90"/>
      <c r="ZT802" s="90"/>
      <c r="ZU802" s="90"/>
      <c r="ZV802" s="90"/>
      <c r="ZW802" s="90"/>
      <c r="ZX802" s="90"/>
      <c r="ZY802" s="90"/>
      <c r="ZZ802" s="90"/>
      <c r="AAA802" s="90"/>
      <c r="AAB802" s="90"/>
      <c r="AAC802" s="90"/>
      <c r="AAD802" s="90"/>
      <c r="AAE802" s="90"/>
      <c r="AAF802" s="90"/>
      <c r="AAG802" s="90"/>
      <c r="AAH802" s="90"/>
      <c r="AAI802" s="90"/>
      <c r="AAJ802" s="90"/>
      <c r="AAK802" s="90"/>
      <c r="AAL802" s="90"/>
      <c r="AAM802" s="90"/>
      <c r="AAN802" s="90"/>
      <c r="AAO802" s="90"/>
      <c r="AAP802" s="90"/>
      <c r="AAQ802" s="90"/>
      <c r="AAR802" s="90"/>
      <c r="AAS802" s="90"/>
      <c r="AAT802" s="90"/>
      <c r="AAU802" s="90"/>
      <c r="AAV802" s="90"/>
      <c r="AAW802" s="90"/>
      <c r="AAX802" s="90"/>
      <c r="AAY802" s="90"/>
      <c r="AAZ802" s="90"/>
      <c r="ABA802" s="90"/>
      <c r="ABB802" s="90"/>
      <c r="ABC802" s="90"/>
      <c r="ABD802" s="90"/>
      <c r="ABE802" s="90"/>
      <c r="ABF802" s="90"/>
      <c r="ABG802" s="90"/>
      <c r="ABH802" s="90"/>
      <c r="ABI802" s="90"/>
      <c r="ABJ802" s="90"/>
      <c r="ABK802" s="90"/>
      <c r="ABL802" s="90"/>
      <c r="ABM802" s="90"/>
      <c r="ABN802" s="90"/>
      <c r="ABO802" s="90"/>
      <c r="ABP802" s="90"/>
      <c r="ABQ802" s="90"/>
      <c r="ABR802" s="90"/>
      <c r="ABS802" s="90"/>
      <c r="ABT802" s="90"/>
      <c r="ABU802" s="90"/>
      <c r="ABV802" s="90"/>
      <c r="ABW802" s="90"/>
      <c r="ABX802" s="90"/>
      <c r="ABY802" s="90"/>
      <c r="ABZ802" s="90"/>
      <c r="ACA802" s="90"/>
      <c r="ACB802" s="90"/>
      <c r="ACC802" s="90"/>
      <c r="ACD802" s="90"/>
      <c r="ACE802" s="90"/>
      <c r="ACF802" s="90"/>
      <c r="ACG802" s="90"/>
      <c r="ACH802" s="90"/>
      <c r="ACI802" s="90"/>
      <c r="ACJ802" s="90"/>
      <c r="ACK802" s="90"/>
      <c r="ACL802" s="90"/>
      <c r="ACM802" s="90"/>
      <c r="ACN802" s="90"/>
      <c r="ACO802" s="90"/>
      <c r="ACP802" s="90"/>
      <c r="ACQ802" s="90"/>
      <c r="ACR802" s="90"/>
      <c r="ACS802" s="90"/>
      <c r="ACT802" s="90"/>
      <c r="ACU802" s="90"/>
      <c r="ACV802" s="90"/>
      <c r="ACW802" s="90"/>
      <c r="ACX802" s="90"/>
      <c r="ACY802" s="90"/>
      <c r="ACZ802" s="90"/>
      <c r="ADA802" s="90"/>
      <c r="ADB802" s="90"/>
      <c r="ADC802" s="90"/>
      <c r="ADD802" s="90"/>
      <c r="ADE802" s="90"/>
      <c r="ADF802" s="90"/>
      <c r="ADG802" s="90"/>
      <c r="ADH802" s="90"/>
      <c r="ADI802" s="90"/>
      <c r="ADJ802" s="90"/>
      <c r="ADK802" s="90"/>
      <c r="ADL802" s="90"/>
      <c r="ADM802" s="90"/>
      <c r="ADN802" s="90"/>
      <c r="ADO802" s="90"/>
      <c r="ADP802" s="90"/>
      <c r="ADQ802" s="90"/>
      <c r="ADR802" s="90"/>
      <c r="ADS802" s="90"/>
      <c r="ADT802" s="90"/>
      <c r="ADU802" s="90"/>
      <c r="ADV802" s="90"/>
      <c r="ADW802" s="90"/>
      <c r="ADX802" s="90"/>
      <c r="ADY802" s="90"/>
      <c r="ADZ802" s="90"/>
      <c r="AEA802" s="90"/>
      <c r="AEB802" s="90"/>
      <c r="AEC802" s="90"/>
      <c r="AED802" s="90"/>
      <c r="AEE802" s="90"/>
      <c r="AEF802" s="90"/>
      <c r="AEG802" s="90"/>
      <c r="AEH802" s="90"/>
      <c r="AEI802" s="90"/>
      <c r="AEJ802" s="90"/>
      <c r="AEK802" s="90"/>
      <c r="AEL802" s="90"/>
      <c r="AEM802" s="90"/>
      <c r="AEN802" s="90"/>
      <c r="AEO802" s="90"/>
      <c r="AEP802" s="90"/>
      <c r="AEQ802" s="90"/>
      <c r="AER802" s="90"/>
      <c r="AES802" s="90"/>
      <c r="AET802" s="90"/>
      <c r="AEU802" s="90"/>
      <c r="AEV802" s="90"/>
      <c r="AEW802" s="90"/>
      <c r="AEX802" s="90"/>
      <c r="AEY802" s="90"/>
      <c r="AEZ802" s="90"/>
      <c r="AFA802" s="90"/>
      <c r="AFB802" s="90"/>
      <c r="AFC802" s="90"/>
      <c r="AFD802" s="90"/>
      <c r="AFE802" s="90"/>
      <c r="AFF802" s="90"/>
      <c r="AFG802" s="90"/>
      <c r="AFH802" s="90"/>
      <c r="AFI802" s="90"/>
      <c r="AFJ802" s="90"/>
      <c r="AFK802" s="90"/>
      <c r="AFL802" s="90"/>
      <c r="AFM802" s="90"/>
      <c r="AFN802" s="90"/>
      <c r="AFO802" s="90"/>
      <c r="AFP802" s="90"/>
      <c r="AFQ802" s="90"/>
      <c r="AFR802" s="90"/>
      <c r="AFS802" s="90"/>
      <c r="AFT802" s="90"/>
      <c r="AFU802" s="90"/>
      <c r="AFV802" s="90"/>
      <c r="AFW802" s="90"/>
      <c r="AFX802" s="90"/>
      <c r="AFY802" s="90"/>
      <c r="AFZ802" s="90"/>
      <c r="AGA802" s="90"/>
      <c r="AGB802" s="90"/>
      <c r="AGC802" s="90"/>
      <c r="AGD802" s="90"/>
      <c r="AGE802" s="90"/>
      <c r="AGF802" s="90"/>
      <c r="AGG802" s="90"/>
      <c r="AGH802" s="90"/>
      <c r="AGI802" s="90"/>
      <c r="AGJ802" s="90"/>
      <c r="AGK802" s="90"/>
      <c r="AGL802" s="90"/>
      <c r="AGM802" s="90"/>
      <c r="AGN802" s="90"/>
      <c r="AGO802" s="90"/>
      <c r="AGP802" s="90"/>
      <c r="AGQ802" s="90"/>
      <c r="AGR802" s="90"/>
      <c r="AGS802" s="90"/>
      <c r="AGT802" s="90"/>
      <c r="AGU802" s="90"/>
      <c r="AGV802" s="90"/>
      <c r="AGW802" s="90"/>
      <c r="AGX802" s="90"/>
      <c r="AGY802" s="90"/>
      <c r="AGZ802" s="90"/>
      <c r="AHA802" s="90"/>
      <c r="AHB802" s="90"/>
      <c r="AHC802" s="90"/>
      <c r="AHD802" s="90"/>
      <c r="AHE802" s="90"/>
      <c r="AHF802" s="90"/>
      <c r="AHG802" s="90"/>
      <c r="AHH802" s="90"/>
      <c r="AHI802" s="90"/>
      <c r="AHJ802" s="90"/>
      <c r="AHK802" s="90"/>
      <c r="AHL802" s="90"/>
      <c r="AHM802" s="90"/>
      <c r="AHN802" s="90"/>
      <c r="AHO802" s="90"/>
      <c r="AHP802" s="90"/>
      <c r="AHQ802" s="90"/>
      <c r="AHR802" s="90"/>
      <c r="AHS802" s="90"/>
      <c r="AHT802" s="90"/>
      <c r="AHU802" s="90"/>
      <c r="AHV802" s="90"/>
      <c r="AHW802" s="90"/>
      <c r="AHX802" s="90"/>
      <c r="AHY802" s="90"/>
      <c r="AHZ802" s="90"/>
      <c r="AIA802" s="90"/>
      <c r="AIB802" s="90"/>
      <c r="AIC802" s="90"/>
      <c r="AID802" s="90"/>
      <c r="AIE802" s="90"/>
      <c r="AIF802" s="90"/>
      <c r="AIG802" s="90"/>
      <c r="AIH802" s="90"/>
      <c r="AII802" s="90"/>
      <c r="AIJ802" s="90"/>
      <c r="AIK802" s="90"/>
      <c r="AIL802" s="90"/>
      <c r="AIM802" s="90"/>
      <c r="AIN802" s="90"/>
      <c r="AIO802" s="90"/>
      <c r="AIP802" s="90"/>
      <c r="AIQ802" s="90"/>
      <c r="AIR802" s="90"/>
      <c r="AIS802" s="90"/>
      <c r="AIT802" s="90"/>
      <c r="AIU802" s="90"/>
      <c r="AIV802" s="90"/>
      <c r="AIW802" s="90"/>
      <c r="AIX802" s="90"/>
      <c r="AIY802" s="90"/>
      <c r="AIZ802" s="90"/>
      <c r="AJA802" s="90"/>
      <c r="AJB802" s="90"/>
      <c r="AJC802" s="90"/>
      <c r="AJD802" s="90"/>
      <c r="AJE802" s="90"/>
      <c r="AJF802" s="90"/>
      <c r="AJG802" s="90"/>
      <c r="AJH802" s="90"/>
      <c r="AJI802" s="90"/>
      <c r="AJJ802" s="90"/>
      <c r="AJK802" s="90"/>
      <c r="AJL802" s="90"/>
      <c r="AJM802" s="90"/>
      <c r="AJN802" s="90"/>
      <c r="AJO802" s="90"/>
      <c r="AJP802" s="90"/>
      <c r="AJQ802" s="90"/>
      <c r="AJR802" s="90"/>
      <c r="AJS802" s="90"/>
      <c r="AJT802" s="90"/>
      <c r="AJU802" s="90"/>
      <c r="AJV802" s="90"/>
      <c r="AJW802" s="90"/>
      <c r="AJX802" s="90"/>
      <c r="AJY802" s="90"/>
      <c r="AJZ802" s="90"/>
      <c r="AKA802" s="90"/>
      <c r="AKB802" s="90"/>
      <c r="AKC802" s="90"/>
      <c r="AKD802" s="90"/>
      <c r="AKE802" s="90"/>
      <c r="AKF802" s="90"/>
      <c r="AKG802" s="90"/>
      <c r="AKH802" s="90"/>
      <c r="AKI802" s="90"/>
      <c r="AKJ802" s="90"/>
      <c r="AKK802" s="90"/>
      <c r="AKL802" s="90"/>
      <c r="AKM802" s="90"/>
      <c r="AKN802" s="90"/>
      <c r="AKO802" s="90"/>
      <c r="AKP802" s="90"/>
      <c r="AKQ802" s="90"/>
      <c r="AKR802" s="90"/>
      <c r="AKS802" s="90"/>
      <c r="AKT802" s="90"/>
      <c r="AKU802" s="90"/>
      <c r="AKV802" s="90"/>
      <c r="AKW802" s="90"/>
      <c r="AKX802" s="90"/>
      <c r="AKY802" s="90"/>
      <c r="AKZ802" s="90"/>
      <c r="ALA802" s="90"/>
      <c r="ALB802" s="90"/>
      <c r="ALC802" s="90"/>
      <c r="ALD802" s="90"/>
      <c r="ALE802" s="90"/>
      <c r="ALF802" s="90"/>
      <c r="ALG802" s="90"/>
      <c r="ALH802" s="90"/>
      <c r="ALI802" s="90"/>
      <c r="ALJ802" s="90"/>
      <c r="ALK802" s="90"/>
      <c r="ALL802" s="90"/>
      <c r="ALM802" s="90"/>
      <c r="ALN802" s="90"/>
      <c r="ALO802" s="90"/>
      <c r="ALP802" s="90"/>
      <c r="ALQ802" s="90"/>
      <c r="ALR802" s="90"/>
      <c r="ALS802" s="90"/>
      <c r="ALT802" s="90"/>
      <c r="ALU802" s="90"/>
      <c r="ALV802" s="90"/>
      <c r="ALW802" s="90"/>
      <c r="ALX802" s="90"/>
      <c r="ALY802" s="90"/>
      <c r="ALZ802" s="90"/>
      <c r="AMA802" s="90"/>
      <c r="AMB802" s="90"/>
      <c r="AMC802" s="90"/>
      <c r="AMD802" s="90"/>
      <c r="AME802" s="90"/>
      <c r="AMF802" s="90"/>
      <c r="AMG802" s="90"/>
      <c r="AMH802" s="90"/>
    </row>
    <row r="803" spans="1:1022" ht="74.099999999999994" customHeight="1" x14ac:dyDescent="0.3">
      <c r="A803" s="536"/>
      <c r="B803" s="530"/>
      <c r="C803" s="367"/>
      <c r="D803" s="530"/>
      <c r="E803" s="530"/>
      <c r="F803" s="427"/>
      <c r="G803" s="530"/>
      <c r="H803" s="537"/>
      <c r="I803" s="538"/>
      <c r="J803" s="210" t="s">
        <v>735</v>
      </c>
      <c r="K803" s="213"/>
      <c r="L803" s="538"/>
      <c r="M803" s="538"/>
      <c r="N803" s="540"/>
      <c r="O803" s="369"/>
      <c r="P803" s="391"/>
      <c r="Q803" s="385"/>
      <c r="R803" s="393"/>
      <c r="S803" s="394"/>
      <c r="T803" s="385"/>
      <c r="U803" s="386"/>
      <c r="V803" s="216" t="s">
        <v>112</v>
      </c>
      <c r="W803" s="116"/>
      <c r="X803" s="117"/>
      <c r="Y803" s="117"/>
      <c r="Z803" s="116"/>
      <c r="AA803" s="143" t="str">
        <f t="shared" si="1031"/>
        <v/>
      </c>
      <c r="AB803" s="121"/>
      <c r="AC803" s="121"/>
      <c r="AD803" s="122" t="str">
        <f t="shared" si="1026"/>
        <v/>
      </c>
      <c r="AE803" s="121"/>
      <c r="AF803" s="121"/>
      <c r="AG803" s="121"/>
      <c r="AH803" s="123" t="str">
        <f>IFERROR(IF(AND(AA802="Probabilidad",AA803="Probabilidad"),(AI802-(+AI802*AD803)),IF(AND(AA803="Probabilidad",AA802="Impacto"),(AI802-(+AI802*AD803)),IF(AA803="Impacto",AI802,""))),"")</f>
        <v/>
      </c>
      <c r="AI803" s="122" t="str">
        <f t="shared" si="1027"/>
        <v/>
      </c>
      <c r="AJ803" s="387"/>
      <c r="AK803" s="542"/>
      <c r="AL803" s="214" t="str">
        <f t="shared" si="1081"/>
        <v/>
      </c>
      <c r="AM803" s="543"/>
      <c r="AN803" s="544"/>
      <c r="AO803" s="541"/>
      <c r="AP803" s="367"/>
      <c r="AQ803" s="215" t="s">
        <v>118</v>
      </c>
      <c r="AR803" s="119"/>
      <c r="AS803" s="135"/>
      <c r="AT803" s="218"/>
      <c r="AU803" s="219"/>
      <c r="AV803" s="371"/>
      <c r="AW803" s="216" t="s">
        <v>112</v>
      </c>
      <c r="AX803" s="128"/>
      <c r="AY803" s="129"/>
      <c r="AZ803" s="130"/>
      <c r="BA803" s="217" t="s">
        <v>118</v>
      </c>
      <c r="BB803" s="128"/>
      <c r="BC803" s="128"/>
      <c r="BD803" s="128"/>
      <c r="BE803" s="373"/>
      <c r="BF803" s="374"/>
      <c r="BG803" s="374"/>
      <c r="BH803" s="131"/>
    </row>
    <row r="804" spans="1:1022" ht="45" customHeight="1" x14ac:dyDescent="0.3">
      <c r="A804" s="536"/>
      <c r="B804" s="530"/>
      <c r="C804" s="367"/>
      <c r="D804" s="530"/>
      <c r="E804" s="530"/>
      <c r="F804" s="427"/>
      <c r="G804" s="530"/>
      <c r="H804" s="537"/>
      <c r="I804" s="538"/>
      <c r="J804" s="210" t="s">
        <v>741</v>
      </c>
      <c r="K804" s="213"/>
      <c r="L804" s="538"/>
      <c r="M804" s="538"/>
      <c r="N804" s="540"/>
      <c r="O804" s="369"/>
      <c r="P804" s="391"/>
      <c r="Q804" s="385"/>
      <c r="R804" s="393"/>
      <c r="S804" s="394"/>
      <c r="T804" s="385"/>
      <c r="U804" s="386"/>
      <c r="V804" s="216" t="s">
        <v>124</v>
      </c>
      <c r="W804" s="116"/>
      <c r="X804" s="117"/>
      <c r="Y804" s="117"/>
      <c r="Z804" s="116"/>
      <c r="AA804" s="143" t="str">
        <f t="shared" si="1031"/>
        <v/>
      </c>
      <c r="AB804" s="121"/>
      <c r="AC804" s="121"/>
      <c r="AD804" s="122" t="str">
        <f t="shared" si="1026"/>
        <v/>
      </c>
      <c r="AE804" s="121"/>
      <c r="AF804" s="121"/>
      <c r="AG804" s="121"/>
      <c r="AH804" s="123" t="str">
        <f t="shared" ref="AH804:AH808" si="1099">IFERROR(IF(AND(AA803="Probabilidad",AA804="Probabilidad"),(AI803-(+AI803*AD804)),IF(AND(AA804="Probabilidad",AA803="Impacto"),(AI803-(+AI803*AD804)),IF(AA804="Impacto",AI803,""))),"")</f>
        <v/>
      </c>
      <c r="AI804" s="122" t="str">
        <f t="shared" si="1027"/>
        <v/>
      </c>
      <c r="AJ804" s="387"/>
      <c r="AK804" s="542"/>
      <c r="AL804" s="214" t="str">
        <f t="shared" si="1081"/>
        <v/>
      </c>
      <c r="AM804" s="543"/>
      <c r="AN804" s="544"/>
      <c r="AO804" s="541"/>
      <c r="AP804" s="367"/>
      <c r="AQ804" s="215" t="s">
        <v>128</v>
      </c>
      <c r="AR804" s="119"/>
      <c r="AS804" s="135"/>
      <c r="AT804" s="218"/>
      <c r="AU804" s="219"/>
      <c r="AV804" s="371"/>
      <c r="AW804" s="216" t="s">
        <v>124</v>
      </c>
      <c r="AX804" s="128"/>
      <c r="AY804" s="129"/>
      <c r="AZ804" s="130"/>
      <c r="BA804" s="217" t="s">
        <v>128</v>
      </c>
      <c r="BB804" s="128"/>
      <c r="BC804" s="128"/>
      <c r="BD804" s="128"/>
      <c r="BE804" s="373"/>
      <c r="BF804" s="374"/>
      <c r="BG804" s="374"/>
      <c r="BH804" s="131"/>
    </row>
    <row r="805" spans="1:1022" ht="30" customHeight="1" x14ac:dyDescent="0.3">
      <c r="A805" s="536"/>
      <c r="B805" s="530"/>
      <c r="C805" s="367"/>
      <c r="D805" s="530"/>
      <c r="E805" s="530"/>
      <c r="F805" s="427"/>
      <c r="G805" s="530"/>
      <c r="H805" s="537"/>
      <c r="I805" s="538"/>
      <c r="J805" s="210" t="s">
        <v>749</v>
      </c>
      <c r="K805" s="213"/>
      <c r="L805" s="538"/>
      <c r="M805" s="538"/>
      <c r="N805" s="540"/>
      <c r="O805" s="369"/>
      <c r="P805" s="391"/>
      <c r="Q805" s="385"/>
      <c r="R805" s="393"/>
      <c r="S805" s="394"/>
      <c r="T805" s="385"/>
      <c r="U805" s="386"/>
      <c r="V805" s="216" t="s">
        <v>131</v>
      </c>
      <c r="W805" s="116"/>
      <c r="X805" s="117"/>
      <c r="Y805" s="117"/>
      <c r="Z805" s="116"/>
      <c r="AA805" s="143" t="str">
        <f t="shared" si="1031"/>
        <v/>
      </c>
      <c r="AB805" s="121"/>
      <c r="AC805" s="121"/>
      <c r="AD805" s="122" t="str">
        <f t="shared" si="1026"/>
        <v/>
      </c>
      <c r="AE805" s="121"/>
      <c r="AF805" s="121"/>
      <c r="AG805" s="121"/>
      <c r="AH805" s="123" t="str">
        <f t="shared" si="1099"/>
        <v/>
      </c>
      <c r="AI805" s="122" t="str">
        <f t="shared" si="1027"/>
        <v/>
      </c>
      <c r="AJ805" s="387"/>
      <c r="AK805" s="542"/>
      <c r="AL805" s="214" t="str">
        <f t="shared" si="1081"/>
        <v/>
      </c>
      <c r="AM805" s="543"/>
      <c r="AN805" s="544"/>
      <c r="AO805" s="541"/>
      <c r="AP805" s="367"/>
      <c r="AQ805" s="215" t="s">
        <v>136</v>
      </c>
      <c r="AR805" s="119"/>
      <c r="AS805" s="135"/>
      <c r="AT805" s="218"/>
      <c r="AU805" s="219"/>
      <c r="AV805" s="371"/>
      <c r="AW805" s="216" t="s">
        <v>131</v>
      </c>
      <c r="AX805" s="128"/>
      <c r="AY805" s="129"/>
      <c r="AZ805" s="130"/>
      <c r="BA805" s="217" t="s">
        <v>136</v>
      </c>
      <c r="BB805" s="128"/>
      <c r="BC805" s="128"/>
      <c r="BD805" s="128"/>
      <c r="BE805" s="373"/>
      <c r="BF805" s="374"/>
      <c r="BG805" s="374"/>
      <c r="BH805" s="131"/>
    </row>
    <row r="806" spans="1:1022" ht="18.95" customHeight="1" x14ac:dyDescent="0.3">
      <c r="A806" s="536"/>
      <c r="B806" s="530"/>
      <c r="C806" s="367"/>
      <c r="D806" s="530"/>
      <c r="E806" s="530"/>
      <c r="F806" s="427"/>
      <c r="G806" s="530"/>
      <c r="H806" s="537"/>
      <c r="I806" s="538"/>
      <c r="J806" s="210" t="s">
        <v>756</v>
      </c>
      <c r="K806" s="213"/>
      <c r="L806" s="538"/>
      <c r="M806" s="538"/>
      <c r="N806" s="540"/>
      <c r="O806" s="369"/>
      <c r="P806" s="391"/>
      <c r="Q806" s="385"/>
      <c r="R806" s="393"/>
      <c r="S806" s="394"/>
      <c r="T806" s="385"/>
      <c r="U806" s="386"/>
      <c r="V806" s="216" t="s">
        <v>139</v>
      </c>
      <c r="W806" s="116"/>
      <c r="X806" s="117"/>
      <c r="Y806" s="117"/>
      <c r="Z806" s="116"/>
      <c r="AA806" s="143" t="str">
        <f t="shared" si="1031"/>
        <v/>
      </c>
      <c r="AB806" s="121"/>
      <c r="AC806" s="121"/>
      <c r="AD806" s="122" t="str">
        <f t="shared" si="1026"/>
        <v/>
      </c>
      <c r="AE806" s="121"/>
      <c r="AF806" s="121"/>
      <c r="AG806" s="121"/>
      <c r="AH806" s="123" t="str">
        <f t="shared" si="1099"/>
        <v/>
      </c>
      <c r="AI806" s="122" t="str">
        <f t="shared" si="1027"/>
        <v/>
      </c>
      <c r="AJ806" s="387"/>
      <c r="AK806" s="542"/>
      <c r="AL806" s="214" t="str">
        <f t="shared" si="1081"/>
        <v/>
      </c>
      <c r="AM806" s="543"/>
      <c r="AN806" s="544"/>
      <c r="AO806" s="541"/>
      <c r="AP806" s="367"/>
      <c r="AQ806" s="215" t="s">
        <v>145</v>
      </c>
      <c r="AR806" s="119"/>
      <c r="AS806" s="135"/>
      <c r="AT806" s="218"/>
      <c r="AU806" s="219"/>
      <c r="AV806" s="371"/>
      <c r="AW806" s="216" t="s">
        <v>139</v>
      </c>
      <c r="AX806" s="128"/>
      <c r="AY806" s="129"/>
      <c r="AZ806" s="130"/>
      <c r="BA806" s="217" t="s">
        <v>145</v>
      </c>
      <c r="BB806" s="128"/>
      <c r="BC806" s="128"/>
      <c r="BD806" s="128"/>
      <c r="BE806" s="373"/>
      <c r="BF806" s="374"/>
      <c r="BG806" s="374"/>
      <c r="BH806" s="131"/>
    </row>
    <row r="807" spans="1:1022" ht="18.95" customHeight="1" x14ac:dyDescent="0.3">
      <c r="A807" s="536"/>
      <c r="B807" s="530"/>
      <c r="C807" s="367"/>
      <c r="D807" s="530"/>
      <c r="E807" s="530"/>
      <c r="F807" s="427"/>
      <c r="G807" s="530"/>
      <c r="H807" s="537"/>
      <c r="I807" s="538"/>
      <c r="J807" s="210" t="s">
        <v>757</v>
      </c>
      <c r="K807" s="213"/>
      <c r="L807" s="538"/>
      <c r="M807" s="538"/>
      <c r="N807" s="540"/>
      <c r="O807" s="369"/>
      <c r="P807" s="391"/>
      <c r="Q807" s="385"/>
      <c r="R807" s="393"/>
      <c r="S807" s="394"/>
      <c r="T807" s="385"/>
      <c r="U807" s="386"/>
      <c r="V807" s="216" t="s">
        <v>150</v>
      </c>
      <c r="W807" s="116"/>
      <c r="X807" s="117"/>
      <c r="Y807" s="117"/>
      <c r="Z807" s="116"/>
      <c r="AA807" s="143" t="str">
        <f t="shared" si="1031"/>
        <v/>
      </c>
      <c r="AB807" s="121"/>
      <c r="AC807" s="121"/>
      <c r="AD807" s="122" t="str">
        <f t="shared" si="1026"/>
        <v/>
      </c>
      <c r="AE807" s="121"/>
      <c r="AF807" s="121"/>
      <c r="AG807" s="121"/>
      <c r="AH807" s="123" t="str">
        <f t="shared" si="1099"/>
        <v/>
      </c>
      <c r="AI807" s="122" t="str">
        <f t="shared" si="1027"/>
        <v/>
      </c>
      <c r="AJ807" s="387"/>
      <c r="AK807" s="542"/>
      <c r="AL807" s="214" t="str">
        <f t="shared" si="1081"/>
        <v/>
      </c>
      <c r="AM807" s="543"/>
      <c r="AN807" s="544"/>
      <c r="AO807" s="541"/>
      <c r="AP807" s="367"/>
      <c r="AQ807" s="215" t="s">
        <v>155</v>
      </c>
      <c r="AR807" s="119"/>
      <c r="AS807" s="135"/>
      <c r="AT807" s="218"/>
      <c r="AU807" s="219"/>
      <c r="AV807" s="371"/>
      <c r="AW807" s="216" t="s">
        <v>150</v>
      </c>
      <c r="AX807" s="128"/>
      <c r="AY807" s="129"/>
      <c r="AZ807" s="130"/>
      <c r="BA807" s="217" t="s">
        <v>155</v>
      </c>
      <c r="BB807" s="128"/>
      <c r="BC807" s="128"/>
      <c r="BD807" s="128"/>
      <c r="BE807" s="373"/>
      <c r="BF807" s="374"/>
      <c r="BG807" s="374"/>
      <c r="BH807" s="131"/>
    </row>
    <row r="808" spans="1:1022" ht="23.1" customHeight="1" x14ac:dyDescent="0.3">
      <c r="A808" s="536"/>
      <c r="B808" s="530"/>
      <c r="C808" s="367"/>
      <c r="D808" s="530"/>
      <c r="E808" s="530"/>
      <c r="F808" s="427"/>
      <c r="G808" s="530"/>
      <c r="H808" s="537"/>
      <c r="I808" s="538"/>
      <c r="J808" s="210" t="s">
        <v>758</v>
      </c>
      <c r="K808" s="213"/>
      <c r="L808" s="538"/>
      <c r="M808" s="538"/>
      <c r="N808" s="540"/>
      <c r="O808" s="369"/>
      <c r="P808" s="392"/>
      <c r="Q808" s="385"/>
      <c r="R808" s="393"/>
      <c r="S808" s="394"/>
      <c r="T808" s="385"/>
      <c r="U808" s="386"/>
      <c r="V808" s="216" t="s">
        <v>161</v>
      </c>
      <c r="W808" s="116"/>
      <c r="X808" s="117"/>
      <c r="Y808" s="117"/>
      <c r="Z808" s="116"/>
      <c r="AA808" s="143" t="str">
        <f t="shared" si="1031"/>
        <v/>
      </c>
      <c r="AB808" s="121"/>
      <c r="AC808" s="121"/>
      <c r="AD808" s="122" t="str">
        <f t="shared" si="1026"/>
        <v/>
      </c>
      <c r="AE808" s="121"/>
      <c r="AF808" s="121"/>
      <c r="AG808" s="121"/>
      <c r="AH808" s="123" t="str">
        <f t="shared" si="1099"/>
        <v/>
      </c>
      <c r="AI808" s="122" t="str">
        <f t="shared" si="1027"/>
        <v/>
      </c>
      <c r="AJ808" s="387"/>
      <c r="AK808" s="542"/>
      <c r="AL808" s="214" t="str">
        <f t="shared" si="1081"/>
        <v/>
      </c>
      <c r="AM808" s="543"/>
      <c r="AN808" s="544"/>
      <c r="AO808" s="541"/>
      <c r="AP808" s="367"/>
      <c r="AQ808" s="215" t="s">
        <v>162</v>
      </c>
      <c r="AR808" s="119"/>
      <c r="AS808" s="135"/>
      <c r="AT808" s="218"/>
      <c r="AU808" s="219"/>
      <c r="AV808" s="372"/>
      <c r="AW808" s="216" t="s">
        <v>161</v>
      </c>
      <c r="AX808" s="128"/>
      <c r="AY808" s="129"/>
      <c r="AZ808" s="130"/>
      <c r="BA808" s="217" t="s">
        <v>162</v>
      </c>
      <c r="BB808" s="128"/>
      <c r="BC808" s="128"/>
      <c r="BD808" s="128"/>
      <c r="BE808" s="373"/>
      <c r="BF808" s="374"/>
      <c r="BG808" s="374"/>
      <c r="BH808" s="131"/>
    </row>
    <row r="809" spans="1:1022" s="144" customFormat="1" ht="69.95" customHeight="1" x14ac:dyDescent="0.25">
      <c r="A809" s="536"/>
      <c r="B809" s="530"/>
      <c r="C809" s="367"/>
      <c r="D809" s="530"/>
      <c r="E809" s="530"/>
      <c r="F809" s="427"/>
      <c r="G809" s="530"/>
      <c r="H809" s="537" t="str">
        <f>IF(B809="Seguridad_Información","Posibilidad de "&amp;C809&amp;"con "&amp;M809&amp;" "&amp;"por"&amp;" "&amp;I809&amp;" "&amp;"debido a"&amp;" "&amp;L809,"Posibilidad de"&amp;" "&amp;M809&amp;" "&amp;"por"&amp;" "&amp;I809&amp;" debido a"&amp;" "&amp;L809)</f>
        <v xml:space="preserve">Posibilidad de  por  debido a </v>
      </c>
      <c r="I809" s="538"/>
      <c r="J809" s="210" t="s">
        <v>717</v>
      </c>
      <c r="K809" s="213"/>
      <c r="L809" s="538"/>
      <c r="M809" s="538"/>
      <c r="N809" s="540"/>
      <c r="O809" s="369"/>
      <c r="P809" s="390" t="str">
        <f>IF(OR($O809=[3]Tabla_Probabilidad!$D$30,$O809=[3]Tabla_Probabilidad!$D$32,$O809=[3]Tabla_Probabilidad!$J$32),"Muy Baja",IF(OR($O809=[3]Tabla_Probabilidad!$E$30,$O809=[3]Tabla_Probabilidad!$E$32,$O809=[3]Tabla_Probabilidad!$K$32),"Baja",IF(OR($O809=[3]Tabla_Probabilidad!$F$30,$O809=[3]Tabla_Probabilidad!$F$32,$O809=[3]Tabla_Probabilidad!$L$32),"Media",IF(OR($O809=[3]Tabla_Probabilidad!$G$30,$O809=[3]Tabla_Probabilidad!$G$32,$O809=[3]Tabla_Probabilidad!$M$32),"Alta",IF(OR($O809=[3]Tabla_Probabilidad!$H$30,$O809=[3]Tabla_Probabilidad!$H$32,$O809=[3]Tabla_Probabilidad!$N$32),"Muy Alta","")))))</f>
        <v/>
      </c>
      <c r="Q809" s="385" t="str">
        <f t="shared" ref="Q809" si="1100">IF(P809="","",IF(P809="Muy Baja",0.2,IF(P809="Baja",0.4,IF(P809="Media",0.6,IF(P809="Alta",0.8,IF(P809="Muy Alta",1,))))))</f>
        <v/>
      </c>
      <c r="R809" s="393"/>
      <c r="S809" s="394" t="str">
        <f>IF(OR($R809=[3]Tabla_Impacto!$D$24,$R809=[3]Tabla_Impacto!$D$27,$R809=[3]Tabla_Impacto!$J$24,$R809=[3]Tabla_Impacto!$P$26,$R809=[3]Tabla_Impacto!$V$26,$R809=[3]Tabla_Impacto!$AB$26),"Leve",IF(OR($R809=[3]Tabla_Impacto!$E$24,$R809=[3]Tabla_Impacto!$E$27,$R809=[3]Tabla_Impacto!$K$24,$R809=[3]Tabla_Impacto!$Q$26,$R809=[3]Tabla_Impacto!$W$26,$R809=[3]Tabla_Impacto!$AC$26),"Menor",IF(OR($R809=[3]Tabla_Impacto!$F$24,$R809=[3]Tabla_Impacto!$F$27,$R809=[3]Tabla_Impacto!$L$24,$R809=[3]Tabla_Impacto!$R$26,$R809=[3]Tabla_Impacto!$X$26,$R809=[3]Tabla_Impacto!$AD$26),"Moderado",IF(OR($R809=[3]Tabla_Impacto!$G$24,$R809=[3]Tabla_Impacto!$G$27,$R809=[3]Tabla_Impacto!$M$24,$R809=[3]Tabla_Impacto!$S$26,$R809=[3]Tabla_Impacto!$Y$26,$R809=[3]Tabla_Impacto!$AE$26),"Mayor",IF(OR($R809=[3]Tabla_Impacto!$H$24,$R809=[3]Tabla_Impacto!$H$27,$R809=[3]Tabla_Impacto!$N$24,$R809=[3]Tabla_Impacto!$T$26,$R809=[3]Tabla_Impacto!$Z$26,$R809=[3]Tabla_Impacto!$AF$26),"Catastrófico","")))))</f>
        <v/>
      </c>
      <c r="T809" s="385" t="str">
        <f t="shared" ref="T809" si="1101">IF(S809="","",IF(S809="Leve",0.2,IF(S809="Menor",0.4,IF(S809="Moderado",0.6,IF(S809="Mayor",0.8,IF(S809="Catastrófico",1,))))))</f>
        <v/>
      </c>
      <c r="U809" s="403" t="str">
        <f t="shared" ref="U809" si="1102">IF(OR(AND(P809="Muy Baja",S809="Leve"),AND(P809="Muy Baja",S809="Menor"),AND(P809="Baja",S809="Leve")),"Bajo",IF(OR(AND(P809="Muy baja",S809="Moderado"),AND(P809="Baja",S809="Menor"),AND(P809="Baja",S809="Moderado"),AND(P809="Media",S809="Leve"),AND(P809="Media",S809="Menor"),AND(P809="Media",S809="Moderado"),AND(P809="Alta",S809="Leve"),AND(P809="Alta",S809="Menor")),"Moderado",IF(OR(AND(P809="Muy Baja",S809="Mayor"),AND(P809="Baja",S809="Mayor"),AND(P809="Media",S809="Mayor"),AND(P809="Alta",S809="Moderado"),AND(P809="Alta",S809="Mayor"),AND(P809="Muy Alta",S809="Leve"),AND(P809="Muy Alta",S809="Menor"),AND(P809="Muy Alta",S809="Moderado"),AND(P809="Muy Alta",S809="Mayor")),"Alto",IF(OR(AND(P809="Muy Baja",S809="Catastrófico"),AND(P809="Baja",S809="Catastrófico"),AND(P809="Media",S809="Catastrófico"),AND(P809="Alta",S809="Catastrófico"),AND(P809="Muy Alta",S809="Catastrófico")),"Extremo",""))))</f>
        <v/>
      </c>
      <c r="V809" s="216" t="s">
        <v>91</v>
      </c>
      <c r="W809" s="116"/>
      <c r="X809" s="117"/>
      <c r="Y809" s="117"/>
      <c r="Z809" s="116"/>
      <c r="AA809" s="143" t="str">
        <f t="shared" si="1031"/>
        <v/>
      </c>
      <c r="AB809" s="121"/>
      <c r="AC809" s="121"/>
      <c r="AD809" s="122" t="str">
        <f t="shared" si="1026"/>
        <v/>
      </c>
      <c r="AE809" s="121"/>
      <c r="AF809" s="121"/>
      <c r="AG809" s="121"/>
      <c r="AH809" s="123" t="str">
        <f>IFERROR(IF(AA809="Probabilidad",(Q809-(+Q809*AD809)),IF(AA809="Impacto",Q809,"")),"")</f>
        <v/>
      </c>
      <c r="AI809" s="122" t="str">
        <f t="shared" si="1027"/>
        <v/>
      </c>
      <c r="AJ809" s="387" t="str">
        <f t="shared" ref="AJ809" si="1103">IFERROR(IF(AK809="","",IF(AK809&lt;=0.2,"Muy Baja",IF(AK809&lt;=0.4,"Baja",IF(AK809&lt;=0.6,"Media",IF(AK809&lt;=0.8,"Alta","Muy Alta"))))),"")</f>
        <v/>
      </c>
      <c r="AK809" s="542" t="str">
        <f t="shared" ref="AK809" si="1104">IFERROR(LOOKUP(MAX(AI809:AI815)+1,(AI809:AI815)),"")</f>
        <v/>
      </c>
      <c r="AL809" s="214" t="str">
        <f>IFERROR(IF(AA809="Impacto",(T809-(+T809*AD809)),IF(AA809="Probabilidad",T809,"")),"")</f>
        <v/>
      </c>
      <c r="AM809" s="543" t="str">
        <f t="shared" ref="AM809" si="1105">IFERROR(IF(AN809="","",IF(AN809&lt;=0.2,"Leve",IF(AN809&lt;=0.4,"Menor",IF(AN809&lt;=0.6,"Moderado",IF(AN809&lt;=0.8,"Mayor","Catastrófico"))))),"")</f>
        <v/>
      </c>
      <c r="AN809" s="544" t="str">
        <f t="shared" ref="AN809" si="1106">IFERROR(LOOKUP(MAX(AL809:AL815)+1,(AL809:AL815)),"")</f>
        <v/>
      </c>
      <c r="AO809" s="541" t="str">
        <f t="shared" ref="AO809" si="1107">IFERROR(IF(OR(AND(AJ809="Muy Baja",AM809="Leve"),AND(AJ809="Muy Baja",AM809="Menor"),AND(AJ809="Baja",AM809="Leve")),"Bajo",IF(OR(AND(AJ809="Muy baja",AM809="Moderado"),AND(AJ809="Baja",AM809="Menor"),AND(AJ809="Baja",AM809="Moderado"),AND(AJ809="Media",AM809="Leve"),AND(AJ809="Media",AM809="Menor"),AND(AJ809="Media",AM809="Moderado"),AND(AJ809="Alta",AM809="Leve"),AND(AJ809="Alta",AM809="Menor")),"Moderado",IF(OR(AND(AJ809="Muy Baja",AM809="Mayor"),AND(AJ809="Baja",AM809="Mayor"),AND(AJ809="Media",AM809="Mayor"),AND(AJ809="Alta",AM809="Moderado"),AND(AJ809="Alta",AM809="Mayor"),AND(AJ809="Muy Alta",AM809="Leve"),AND(AJ809="Muy Alta",AM809="Menor"),AND(AJ809="Muy Alta",AM809="Moderado"),AND(AJ809="Muy Alta",AM809="Mayor")),"Alto",IF(OR(AND(AJ809="Muy Baja",AM809="Catastrófico"),AND(AJ809="Baja",AM809="Catastrófico"),AND(AJ809="Media",AM809="Catastrófico"),AND(AJ809="Alta",AM809="Catastrófico"),AND(AJ809="Muy Alta",AM809="Catastrófico")),"Extremo","")))),"")</f>
        <v/>
      </c>
      <c r="AP809" s="367"/>
      <c r="AQ809" s="215" t="s">
        <v>105</v>
      </c>
      <c r="AR809" s="119"/>
      <c r="AS809" s="135"/>
      <c r="AT809" s="218"/>
      <c r="AU809" s="219"/>
      <c r="AV809" s="370"/>
      <c r="AW809" s="216" t="s">
        <v>91</v>
      </c>
      <c r="AX809" s="128"/>
      <c r="AY809" s="129"/>
      <c r="AZ809" s="130"/>
      <c r="BA809" s="217" t="s">
        <v>105</v>
      </c>
      <c r="BB809" s="128"/>
      <c r="BC809" s="128"/>
      <c r="BD809" s="128"/>
      <c r="BE809" s="373"/>
      <c r="BF809" s="374"/>
      <c r="BG809" s="374"/>
      <c r="BH809" s="131"/>
      <c r="BI809" s="90"/>
      <c r="BJ809" s="90"/>
      <c r="BK809" s="90"/>
      <c r="BL809" s="90"/>
      <c r="BM809" s="90"/>
      <c r="BN809" s="90"/>
      <c r="BO809" s="90"/>
      <c r="BP809" s="90"/>
      <c r="BQ809" s="90"/>
      <c r="BR809" s="90"/>
      <c r="BS809" s="90"/>
      <c r="BT809" s="90"/>
      <c r="BU809" s="90"/>
      <c r="BV809" s="90"/>
      <c r="BW809" s="90"/>
      <c r="BX809" s="90"/>
      <c r="BY809" s="90"/>
      <c r="BZ809" s="90"/>
      <c r="CA809" s="90"/>
      <c r="CB809" s="90"/>
      <c r="CC809" s="90"/>
      <c r="CD809" s="90"/>
      <c r="CE809" s="90"/>
      <c r="CF809" s="90"/>
      <c r="CG809" s="90"/>
      <c r="CH809" s="90"/>
      <c r="CI809" s="90"/>
      <c r="CJ809" s="90"/>
      <c r="CK809" s="90"/>
      <c r="CL809" s="90"/>
      <c r="CM809" s="90"/>
      <c r="CN809" s="90"/>
      <c r="CO809" s="90"/>
      <c r="CP809" s="90"/>
      <c r="CQ809" s="90"/>
      <c r="CR809" s="90"/>
      <c r="CS809" s="90"/>
      <c r="CT809" s="90"/>
      <c r="CU809" s="90"/>
      <c r="CV809" s="90"/>
      <c r="CW809" s="90"/>
      <c r="CX809" s="90"/>
      <c r="CY809" s="90"/>
      <c r="CZ809" s="90"/>
      <c r="DA809" s="90"/>
      <c r="DB809" s="90"/>
      <c r="DC809" s="90"/>
      <c r="DD809" s="90"/>
      <c r="DE809" s="90"/>
      <c r="DF809" s="90"/>
      <c r="DG809" s="90"/>
      <c r="DH809" s="90"/>
      <c r="DI809" s="90"/>
      <c r="DJ809" s="90"/>
      <c r="DK809" s="90"/>
      <c r="DL809" s="90"/>
      <c r="DM809" s="90"/>
      <c r="DN809" s="90"/>
      <c r="DO809" s="90"/>
      <c r="DP809" s="90"/>
      <c r="DQ809" s="90"/>
      <c r="DR809" s="90"/>
      <c r="DS809" s="90"/>
      <c r="DT809" s="90"/>
      <c r="DU809" s="90"/>
      <c r="DV809" s="90"/>
      <c r="DW809" s="90"/>
      <c r="DX809" s="90"/>
      <c r="DY809" s="90"/>
      <c r="DZ809" s="90"/>
      <c r="EA809" s="90"/>
      <c r="EB809" s="90"/>
      <c r="EC809" s="90"/>
      <c r="ED809" s="90"/>
      <c r="EE809" s="90"/>
      <c r="EF809" s="90"/>
      <c r="EG809" s="90"/>
      <c r="EH809" s="90"/>
      <c r="EI809" s="90"/>
      <c r="EJ809" s="90"/>
      <c r="EK809" s="90"/>
      <c r="EL809" s="90"/>
      <c r="EM809" s="90"/>
      <c r="EN809" s="90"/>
      <c r="EO809" s="90"/>
      <c r="EP809" s="90"/>
      <c r="EQ809" s="90"/>
      <c r="ER809" s="90"/>
      <c r="ES809" s="90"/>
      <c r="ET809" s="90"/>
      <c r="EU809" s="90"/>
      <c r="EV809" s="90"/>
      <c r="EW809" s="90"/>
      <c r="EX809" s="90"/>
      <c r="EY809" s="90"/>
      <c r="EZ809" s="90"/>
      <c r="FA809" s="90"/>
      <c r="FB809" s="90"/>
      <c r="FC809" s="90"/>
      <c r="FD809" s="90"/>
      <c r="FE809" s="90"/>
      <c r="FF809" s="90"/>
      <c r="FG809" s="90"/>
      <c r="FH809" s="90"/>
      <c r="FI809" s="90"/>
      <c r="FJ809" s="90"/>
      <c r="FK809" s="90"/>
      <c r="FL809" s="90"/>
      <c r="FM809" s="90"/>
      <c r="FN809" s="90"/>
      <c r="FO809" s="90"/>
      <c r="FP809" s="90"/>
      <c r="FQ809" s="90"/>
      <c r="FR809" s="90"/>
      <c r="FS809" s="90"/>
      <c r="FT809" s="90"/>
      <c r="FU809" s="90"/>
      <c r="FV809" s="90"/>
      <c r="FW809" s="90"/>
      <c r="FX809" s="90"/>
      <c r="FY809" s="90"/>
      <c r="FZ809" s="90"/>
      <c r="GA809" s="90"/>
      <c r="GB809" s="90"/>
      <c r="GC809" s="90"/>
      <c r="GD809" s="90"/>
      <c r="GE809" s="90"/>
      <c r="GF809" s="90"/>
      <c r="GG809" s="90"/>
      <c r="GH809" s="90"/>
      <c r="GI809" s="90"/>
      <c r="GJ809" s="90"/>
      <c r="GK809" s="90"/>
      <c r="GL809" s="90"/>
      <c r="GM809" s="90"/>
      <c r="GN809" s="90"/>
      <c r="GO809" s="90"/>
      <c r="GP809" s="90"/>
      <c r="GQ809" s="90"/>
      <c r="GR809" s="90"/>
      <c r="GS809" s="90"/>
      <c r="GT809" s="90"/>
      <c r="GU809" s="90"/>
      <c r="GV809" s="90"/>
      <c r="GW809" s="90"/>
      <c r="GX809" s="90"/>
      <c r="GY809" s="90"/>
      <c r="GZ809" s="90"/>
      <c r="HA809" s="90"/>
      <c r="HB809" s="90"/>
      <c r="HC809" s="90"/>
      <c r="HD809" s="90"/>
      <c r="HE809" s="90"/>
      <c r="HF809" s="90"/>
      <c r="HG809" s="90"/>
      <c r="HH809" s="90"/>
      <c r="HI809" s="90"/>
      <c r="HJ809" s="90"/>
      <c r="HK809" s="90"/>
      <c r="HL809" s="90"/>
      <c r="HM809" s="90"/>
      <c r="HN809" s="90"/>
      <c r="HO809" s="90"/>
      <c r="HP809" s="90"/>
      <c r="HQ809" s="90"/>
      <c r="HR809" s="90"/>
      <c r="HS809" s="90"/>
      <c r="HT809" s="90"/>
      <c r="HU809" s="90"/>
      <c r="HV809" s="90"/>
      <c r="HW809" s="90"/>
      <c r="HX809" s="90"/>
      <c r="HY809" s="90"/>
      <c r="HZ809" s="90"/>
      <c r="IA809" s="90"/>
      <c r="IB809" s="90"/>
      <c r="IC809" s="90"/>
      <c r="ID809" s="90"/>
      <c r="IE809" s="90"/>
      <c r="IF809" s="90"/>
      <c r="IG809" s="90"/>
      <c r="IH809" s="90"/>
      <c r="II809" s="90"/>
      <c r="IJ809" s="90"/>
      <c r="IK809" s="90"/>
      <c r="IL809" s="90"/>
      <c r="IM809" s="90"/>
      <c r="IN809" s="90"/>
      <c r="IO809" s="90"/>
      <c r="IP809" s="90"/>
      <c r="IQ809" s="90"/>
      <c r="IR809" s="90"/>
      <c r="IS809" s="90"/>
      <c r="IT809" s="90"/>
      <c r="IU809" s="90"/>
      <c r="IV809" s="90"/>
      <c r="IW809" s="90"/>
      <c r="IX809" s="90"/>
      <c r="IY809" s="90"/>
      <c r="IZ809" s="90"/>
      <c r="JA809" s="90"/>
      <c r="JB809" s="90"/>
      <c r="JC809" s="90"/>
      <c r="JD809" s="90"/>
      <c r="JE809" s="90"/>
      <c r="JF809" s="90"/>
      <c r="JG809" s="90"/>
      <c r="JH809" s="90"/>
      <c r="JI809" s="90"/>
      <c r="JJ809" s="90"/>
      <c r="JK809" s="90"/>
      <c r="JL809" s="90"/>
      <c r="JM809" s="90"/>
      <c r="JN809" s="90"/>
      <c r="JO809" s="90"/>
      <c r="JP809" s="90"/>
      <c r="JQ809" s="90"/>
      <c r="JR809" s="90"/>
      <c r="JS809" s="90"/>
      <c r="JT809" s="90"/>
      <c r="JU809" s="90"/>
      <c r="JV809" s="90"/>
      <c r="JW809" s="90"/>
      <c r="JX809" s="90"/>
      <c r="JY809" s="90"/>
      <c r="JZ809" s="90"/>
      <c r="KA809" s="90"/>
      <c r="KB809" s="90"/>
      <c r="KC809" s="90"/>
      <c r="KD809" s="90"/>
      <c r="KE809" s="90"/>
      <c r="KF809" s="90"/>
      <c r="KG809" s="90"/>
      <c r="KH809" s="90"/>
      <c r="KI809" s="90"/>
      <c r="KJ809" s="90"/>
      <c r="KK809" s="90"/>
      <c r="KL809" s="90"/>
      <c r="KM809" s="90"/>
      <c r="KN809" s="90"/>
      <c r="KO809" s="90"/>
      <c r="KP809" s="90"/>
      <c r="KQ809" s="90"/>
      <c r="KR809" s="90"/>
      <c r="KS809" s="90"/>
      <c r="KT809" s="90"/>
      <c r="KU809" s="90"/>
      <c r="KV809" s="90"/>
      <c r="KW809" s="90"/>
      <c r="KX809" s="90"/>
      <c r="KY809" s="90"/>
      <c r="KZ809" s="90"/>
      <c r="LA809" s="90"/>
      <c r="LB809" s="90"/>
      <c r="LC809" s="90"/>
      <c r="LD809" s="90"/>
      <c r="LE809" s="90"/>
      <c r="LF809" s="90"/>
      <c r="LG809" s="90"/>
      <c r="LH809" s="90"/>
      <c r="LI809" s="90"/>
      <c r="LJ809" s="90"/>
      <c r="LK809" s="90"/>
      <c r="LL809" s="90"/>
      <c r="LM809" s="90"/>
      <c r="LN809" s="90"/>
      <c r="LO809" s="90"/>
      <c r="LP809" s="90"/>
      <c r="LQ809" s="90"/>
      <c r="LR809" s="90"/>
      <c r="LS809" s="90"/>
      <c r="LT809" s="90"/>
      <c r="LU809" s="90"/>
      <c r="LV809" s="90"/>
      <c r="LW809" s="90"/>
      <c r="LX809" s="90"/>
      <c r="LY809" s="90"/>
      <c r="LZ809" s="90"/>
      <c r="MA809" s="90"/>
      <c r="MB809" s="90"/>
      <c r="MC809" s="90"/>
      <c r="MD809" s="90"/>
      <c r="ME809" s="90"/>
      <c r="MF809" s="90"/>
      <c r="MG809" s="90"/>
      <c r="MH809" s="90"/>
      <c r="MI809" s="90"/>
      <c r="MJ809" s="90"/>
      <c r="MK809" s="90"/>
      <c r="ML809" s="90"/>
      <c r="MM809" s="90"/>
      <c r="MN809" s="90"/>
      <c r="MO809" s="90"/>
      <c r="MP809" s="90"/>
      <c r="MQ809" s="90"/>
      <c r="MR809" s="90"/>
      <c r="MS809" s="90"/>
      <c r="MT809" s="90"/>
      <c r="MU809" s="90"/>
      <c r="MV809" s="90"/>
      <c r="MW809" s="90"/>
      <c r="MX809" s="90"/>
      <c r="MY809" s="90"/>
      <c r="MZ809" s="90"/>
      <c r="NA809" s="90"/>
      <c r="NB809" s="90"/>
      <c r="NC809" s="90"/>
      <c r="ND809" s="90"/>
      <c r="NE809" s="90"/>
      <c r="NF809" s="90"/>
      <c r="NG809" s="90"/>
      <c r="NH809" s="90"/>
      <c r="NI809" s="90"/>
      <c r="NJ809" s="90"/>
      <c r="NK809" s="90"/>
      <c r="NL809" s="90"/>
      <c r="NM809" s="90"/>
      <c r="NN809" s="90"/>
      <c r="NO809" s="90"/>
      <c r="NP809" s="90"/>
      <c r="NQ809" s="90"/>
      <c r="NR809" s="90"/>
      <c r="NS809" s="90"/>
      <c r="NT809" s="90"/>
      <c r="NU809" s="90"/>
      <c r="NV809" s="90"/>
      <c r="NW809" s="90"/>
      <c r="NX809" s="90"/>
      <c r="NY809" s="90"/>
      <c r="NZ809" s="90"/>
      <c r="OA809" s="90"/>
      <c r="OB809" s="90"/>
      <c r="OC809" s="90"/>
      <c r="OD809" s="90"/>
      <c r="OE809" s="90"/>
      <c r="OF809" s="90"/>
      <c r="OG809" s="90"/>
      <c r="OH809" s="90"/>
      <c r="OI809" s="90"/>
      <c r="OJ809" s="90"/>
      <c r="OK809" s="90"/>
      <c r="OL809" s="90"/>
      <c r="OM809" s="90"/>
      <c r="ON809" s="90"/>
      <c r="OO809" s="90"/>
      <c r="OP809" s="90"/>
      <c r="OQ809" s="90"/>
      <c r="OR809" s="90"/>
      <c r="OS809" s="90"/>
      <c r="OT809" s="90"/>
      <c r="OU809" s="90"/>
      <c r="OV809" s="90"/>
      <c r="OW809" s="90"/>
      <c r="OX809" s="90"/>
      <c r="OY809" s="90"/>
      <c r="OZ809" s="90"/>
      <c r="PA809" s="90"/>
      <c r="PB809" s="90"/>
      <c r="PC809" s="90"/>
      <c r="PD809" s="90"/>
      <c r="PE809" s="90"/>
      <c r="PF809" s="90"/>
      <c r="PG809" s="90"/>
      <c r="PH809" s="90"/>
      <c r="PI809" s="90"/>
      <c r="PJ809" s="90"/>
      <c r="PK809" s="90"/>
      <c r="PL809" s="90"/>
      <c r="PM809" s="90"/>
      <c r="PN809" s="90"/>
      <c r="PO809" s="90"/>
      <c r="PP809" s="90"/>
      <c r="PQ809" s="90"/>
      <c r="PR809" s="90"/>
      <c r="PS809" s="90"/>
      <c r="PT809" s="90"/>
      <c r="PU809" s="90"/>
      <c r="PV809" s="90"/>
      <c r="PW809" s="90"/>
      <c r="PX809" s="90"/>
      <c r="PY809" s="90"/>
      <c r="PZ809" s="90"/>
      <c r="QA809" s="90"/>
      <c r="QB809" s="90"/>
      <c r="QC809" s="90"/>
      <c r="QD809" s="90"/>
      <c r="QE809" s="90"/>
      <c r="QF809" s="90"/>
      <c r="QG809" s="90"/>
      <c r="QH809" s="90"/>
      <c r="QI809" s="90"/>
      <c r="QJ809" s="90"/>
      <c r="QK809" s="90"/>
      <c r="QL809" s="90"/>
      <c r="QM809" s="90"/>
      <c r="QN809" s="90"/>
      <c r="QO809" s="90"/>
      <c r="QP809" s="90"/>
      <c r="QQ809" s="90"/>
      <c r="QR809" s="90"/>
      <c r="QS809" s="90"/>
      <c r="QT809" s="90"/>
      <c r="QU809" s="90"/>
      <c r="QV809" s="90"/>
      <c r="QW809" s="90"/>
      <c r="QX809" s="90"/>
      <c r="QY809" s="90"/>
      <c r="QZ809" s="90"/>
      <c r="RA809" s="90"/>
      <c r="RB809" s="90"/>
      <c r="RC809" s="90"/>
      <c r="RD809" s="90"/>
      <c r="RE809" s="90"/>
      <c r="RF809" s="90"/>
      <c r="RG809" s="90"/>
      <c r="RH809" s="90"/>
      <c r="RI809" s="90"/>
      <c r="RJ809" s="90"/>
      <c r="RK809" s="90"/>
      <c r="RL809" s="90"/>
      <c r="RM809" s="90"/>
      <c r="RN809" s="90"/>
      <c r="RO809" s="90"/>
      <c r="RP809" s="90"/>
      <c r="RQ809" s="90"/>
      <c r="RR809" s="90"/>
      <c r="RS809" s="90"/>
      <c r="RT809" s="90"/>
      <c r="RU809" s="90"/>
      <c r="RV809" s="90"/>
      <c r="RW809" s="90"/>
      <c r="RX809" s="90"/>
      <c r="RY809" s="90"/>
      <c r="RZ809" s="90"/>
      <c r="SA809" s="90"/>
      <c r="SB809" s="90"/>
      <c r="SC809" s="90"/>
      <c r="SD809" s="90"/>
      <c r="SE809" s="90"/>
      <c r="SF809" s="90"/>
      <c r="SG809" s="90"/>
      <c r="SH809" s="90"/>
      <c r="SI809" s="90"/>
      <c r="SJ809" s="90"/>
      <c r="SK809" s="90"/>
      <c r="SL809" s="90"/>
      <c r="SM809" s="90"/>
      <c r="SN809" s="90"/>
      <c r="SO809" s="90"/>
      <c r="SP809" s="90"/>
      <c r="SQ809" s="90"/>
      <c r="SR809" s="90"/>
      <c r="SS809" s="90"/>
      <c r="ST809" s="90"/>
      <c r="SU809" s="90"/>
      <c r="SV809" s="90"/>
      <c r="SW809" s="90"/>
      <c r="SX809" s="90"/>
      <c r="SY809" s="90"/>
      <c r="SZ809" s="90"/>
      <c r="TA809" s="90"/>
      <c r="TB809" s="90"/>
      <c r="TC809" s="90"/>
      <c r="TD809" s="90"/>
      <c r="TE809" s="90"/>
      <c r="TF809" s="90"/>
      <c r="TG809" s="90"/>
      <c r="TH809" s="90"/>
      <c r="TI809" s="90"/>
      <c r="TJ809" s="90"/>
      <c r="TK809" s="90"/>
      <c r="TL809" s="90"/>
      <c r="TM809" s="90"/>
      <c r="TN809" s="90"/>
      <c r="TO809" s="90"/>
      <c r="TP809" s="90"/>
      <c r="TQ809" s="90"/>
      <c r="TR809" s="90"/>
      <c r="TS809" s="90"/>
      <c r="TT809" s="90"/>
      <c r="TU809" s="90"/>
      <c r="TV809" s="90"/>
      <c r="TW809" s="90"/>
      <c r="TX809" s="90"/>
      <c r="TY809" s="90"/>
      <c r="TZ809" s="90"/>
      <c r="UA809" s="90"/>
      <c r="UB809" s="90"/>
      <c r="UC809" s="90"/>
      <c r="UD809" s="90"/>
      <c r="UE809" s="90"/>
      <c r="UF809" s="90"/>
      <c r="UG809" s="90"/>
      <c r="UH809" s="90"/>
      <c r="UI809" s="90"/>
      <c r="UJ809" s="90"/>
      <c r="UK809" s="90"/>
      <c r="UL809" s="90"/>
      <c r="UM809" s="90"/>
      <c r="UN809" s="90"/>
      <c r="UO809" s="90"/>
      <c r="UP809" s="90"/>
      <c r="UQ809" s="90"/>
      <c r="UR809" s="90"/>
      <c r="US809" s="90"/>
      <c r="UT809" s="90"/>
      <c r="UU809" s="90"/>
      <c r="UV809" s="90"/>
      <c r="UW809" s="90"/>
      <c r="UX809" s="90"/>
      <c r="UY809" s="90"/>
      <c r="UZ809" s="90"/>
      <c r="VA809" s="90"/>
      <c r="VB809" s="90"/>
      <c r="VC809" s="90"/>
      <c r="VD809" s="90"/>
      <c r="VE809" s="90"/>
      <c r="VF809" s="90"/>
      <c r="VG809" s="90"/>
      <c r="VH809" s="90"/>
      <c r="VI809" s="90"/>
      <c r="VJ809" s="90"/>
      <c r="VK809" s="90"/>
      <c r="VL809" s="90"/>
      <c r="VM809" s="90"/>
      <c r="VN809" s="90"/>
      <c r="VO809" s="90"/>
      <c r="VP809" s="90"/>
      <c r="VQ809" s="90"/>
      <c r="VR809" s="90"/>
      <c r="VS809" s="90"/>
      <c r="VT809" s="90"/>
      <c r="VU809" s="90"/>
      <c r="VV809" s="90"/>
      <c r="VW809" s="90"/>
      <c r="VX809" s="90"/>
      <c r="VY809" s="90"/>
      <c r="VZ809" s="90"/>
      <c r="WA809" s="90"/>
      <c r="WB809" s="90"/>
      <c r="WC809" s="90"/>
      <c r="WD809" s="90"/>
      <c r="WE809" s="90"/>
      <c r="WF809" s="90"/>
      <c r="WG809" s="90"/>
      <c r="WH809" s="90"/>
      <c r="WI809" s="90"/>
      <c r="WJ809" s="90"/>
      <c r="WK809" s="90"/>
      <c r="WL809" s="90"/>
      <c r="WM809" s="90"/>
      <c r="WN809" s="90"/>
      <c r="WO809" s="90"/>
      <c r="WP809" s="90"/>
      <c r="WQ809" s="90"/>
      <c r="WR809" s="90"/>
      <c r="WS809" s="90"/>
      <c r="WT809" s="90"/>
      <c r="WU809" s="90"/>
      <c r="WV809" s="90"/>
      <c r="WW809" s="90"/>
      <c r="WX809" s="90"/>
      <c r="WY809" s="90"/>
      <c r="WZ809" s="90"/>
      <c r="XA809" s="90"/>
      <c r="XB809" s="90"/>
      <c r="XC809" s="90"/>
      <c r="XD809" s="90"/>
      <c r="XE809" s="90"/>
      <c r="XF809" s="90"/>
      <c r="XG809" s="90"/>
      <c r="XH809" s="90"/>
      <c r="XI809" s="90"/>
      <c r="XJ809" s="90"/>
      <c r="XK809" s="90"/>
      <c r="XL809" s="90"/>
      <c r="XM809" s="90"/>
      <c r="XN809" s="90"/>
      <c r="XO809" s="90"/>
      <c r="XP809" s="90"/>
      <c r="XQ809" s="90"/>
      <c r="XR809" s="90"/>
      <c r="XS809" s="90"/>
      <c r="XT809" s="90"/>
      <c r="XU809" s="90"/>
      <c r="XV809" s="90"/>
      <c r="XW809" s="90"/>
      <c r="XX809" s="90"/>
      <c r="XY809" s="90"/>
      <c r="XZ809" s="90"/>
      <c r="YA809" s="90"/>
      <c r="YB809" s="90"/>
      <c r="YC809" s="90"/>
      <c r="YD809" s="90"/>
      <c r="YE809" s="90"/>
      <c r="YF809" s="90"/>
      <c r="YG809" s="90"/>
      <c r="YH809" s="90"/>
      <c r="YI809" s="90"/>
      <c r="YJ809" s="90"/>
      <c r="YK809" s="90"/>
      <c r="YL809" s="90"/>
      <c r="YM809" s="90"/>
      <c r="YN809" s="90"/>
      <c r="YO809" s="90"/>
      <c r="YP809" s="90"/>
      <c r="YQ809" s="90"/>
      <c r="YR809" s="90"/>
      <c r="YS809" s="90"/>
      <c r="YT809" s="90"/>
      <c r="YU809" s="90"/>
      <c r="YV809" s="90"/>
      <c r="YW809" s="90"/>
      <c r="YX809" s="90"/>
      <c r="YY809" s="90"/>
      <c r="YZ809" s="90"/>
      <c r="ZA809" s="90"/>
      <c r="ZB809" s="90"/>
      <c r="ZC809" s="90"/>
      <c r="ZD809" s="90"/>
      <c r="ZE809" s="90"/>
      <c r="ZF809" s="90"/>
      <c r="ZG809" s="90"/>
      <c r="ZH809" s="90"/>
      <c r="ZI809" s="90"/>
      <c r="ZJ809" s="90"/>
      <c r="ZK809" s="90"/>
      <c r="ZL809" s="90"/>
      <c r="ZM809" s="90"/>
      <c r="ZN809" s="90"/>
      <c r="ZO809" s="90"/>
      <c r="ZP809" s="90"/>
      <c r="ZQ809" s="90"/>
      <c r="ZR809" s="90"/>
      <c r="ZS809" s="90"/>
      <c r="ZT809" s="90"/>
      <c r="ZU809" s="90"/>
      <c r="ZV809" s="90"/>
      <c r="ZW809" s="90"/>
      <c r="ZX809" s="90"/>
      <c r="ZY809" s="90"/>
      <c r="ZZ809" s="90"/>
      <c r="AAA809" s="90"/>
      <c r="AAB809" s="90"/>
      <c r="AAC809" s="90"/>
      <c r="AAD809" s="90"/>
      <c r="AAE809" s="90"/>
      <c r="AAF809" s="90"/>
      <c r="AAG809" s="90"/>
      <c r="AAH809" s="90"/>
      <c r="AAI809" s="90"/>
      <c r="AAJ809" s="90"/>
      <c r="AAK809" s="90"/>
      <c r="AAL809" s="90"/>
      <c r="AAM809" s="90"/>
      <c r="AAN809" s="90"/>
      <c r="AAO809" s="90"/>
      <c r="AAP809" s="90"/>
      <c r="AAQ809" s="90"/>
      <c r="AAR809" s="90"/>
      <c r="AAS809" s="90"/>
      <c r="AAT809" s="90"/>
      <c r="AAU809" s="90"/>
      <c r="AAV809" s="90"/>
      <c r="AAW809" s="90"/>
      <c r="AAX809" s="90"/>
      <c r="AAY809" s="90"/>
      <c r="AAZ809" s="90"/>
      <c r="ABA809" s="90"/>
      <c r="ABB809" s="90"/>
      <c r="ABC809" s="90"/>
      <c r="ABD809" s="90"/>
      <c r="ABE809" s="90"/>
      <c r="ABF809" s="90"/>
      <c r="ABG809" s="90"/>
      <c r="ABH809" s="90"/>
      <c r="ABI809" s="90"/>
      <c r="ABJ809" s="90"/>
      <c r="ABK809" s="90"/>
      <c r="ABL809" s="90"/>
      <c r="ABM809" s="90"/>
      <c r="ABN809" s="90"/>
      <c r="ABO809" s="90"/>
      <c r="ABP809" s="90"/>
      <c r="ABQ809" s="90"/>
      <c r="ABR809" s="90"/>
      <c r="ABS809" s="90"/>
      <c r="ABT809" s="90"/>
      <c r="ABU809" s="90"/>
      <c r="ABV809" s="90"/>
      <c r="ABW809" s="90"/>
      <c r="ABX809" s="90"/>
      <c r="ABY809" s="90"/>
      <c r="ABZ809" s="90"/>
      <c r="ACA809" s="90"/>
      <c r="ACB809" s="90"/>
      <c r="ACC809" s="90"/>
      <c r="ACD809" s="90"/>
      <c r="ACE809" s="90"/>
      <c r="ACF809" s="90"/>
      <c r="ACG809" s="90"/>
      <c r="ACH809" s="90"/>
      <c r="ACI809" s="90"/>
      <c r="ACJ809" s="90"/>
      <c r="ACK809" s="90"/>
      <c r="ACL809" s="90"/>
      <c r="ACM809" s="90"/>
      <c r="ACN809" s="90"/>
      <c r="ACO809" s="90"/>
      <c r="ACP809" s="90"/>
      <c r="ACQ809" s="90"/>
      <c r="ACR809" s="90"/>
      <c r="ACS809" s="90"/>
      <c r="ACT809" s="90"/>
      <c r="ACU809" s="90"/>
      <c r="ACV809" s="90"/>
      <c r="ACW809" s="90"/>
      <c r="ACX809" s="90"/>
      <c r="ACY809" s="90"/>
      <c r="ACZ809" s="90"/>
      <c r="ADA809" s="90"/>
      <c r="ADB809" s="90"/>
      <c r="ADC809" s="90"/>
      <c r="ADD809" s="90"/>
      <c r="ADE809" s="90"/>
      <c r="ADF809" s="90"/>
      <c r="ADG809" s="90"/>
      <c r="ADH809" s="90"/>
      <c r="ADI809" s="90"/>
      <c r="ADJ809" s="90"/>
      <c r="ADK809" s="90"/>
      <c r="ADL809" s="90"/>
      <c r="ADM809" s="90"/>
      <c r="ADN809" s="90"/>
      <c r="ADO809" s="90"/>
      <c r="ADP809" s="90"/>
      <c r="ADQ809" s="90"/>
      <c r="ADR809" s="90"/>
      <c r="ADS809" s="90"/>
      <c r="ADT809" s="90"/>
      <c r="ADU809" s="90"/>
      <c r="ADV809" s="90"/>
      <c r="ADW809" s="90"/>
      <c r="ADX809" s="90"/>
      <c r="ADY809" s="90"/>
      <c r="ADZ809" s="90"/>
      <c r="AEA809" s="90"/>
      <c r="AEB809" s="90"/>
      <c r="AEC809" s="90"/>
      <c r="AED809" s="90"/>
      <c r="AEE809" s="90"/>
      <c r="AEF809" s="90"/>
      <c r="AEG809" s="90"/>
      <c r="AEH809" s="90"/>
      <c r="AEI809" s="90"/>
      <c r="AEJ809" s="90"/>
      <c r="AEK809" s="90"/>
      <c r="AEL809" s="90"/>
      <c r="AEM809" s="90"/>
      <c r="AEN809" s="90"/>
      <c r="AEO809" s="90"/>
      <c r="AEP809" s="90"/>
      <c r="AEQ809" s="90"/>
      <c r="AER809" s="90"/>
      <c r="AES809" s="90"/>
      <c r="AET809" s="90"/>
      <c r="AEU809" s="90"/>
      <c r="AEV809" s="90"/>
      <c r="AEW809" s="90"/>
      <c r="AEX809" s="90"/>
      <c r="AEY809" s="90"/>
      <c r="AEZ809" s="90"/>
      <c r="AFA809" s="90"/>
      <c r="AFB809" s="90"/>
      <c r="AFC809" s="90"/>
      <c r="AFD809" s="90"/>
      <c r="AFE809" s="90"/>
      <c r="AFF809" s="90"/>
      <c r="AFG809" s="90"/>
      <c r="AFH809" s="90"/>
      <c r="AFI809" s="90"/>
      <c r="AFJ809" s="90"/>
      <c r="AFK809" s="90"/>
      <c r="AFL809" s="90"/>
      <c r="AFM809" s="90"/>
      <c r="AFN809" s="90"/>
      <c r="AFO809" s="90"/>
      <c r="AFP809" s="90"/>
      <c r="AFQ809" s="90"/>
      <c r="AFR809" s="90"/>
      <c r="AFS809" s="90"/>
      <c r="AFT809" s="90"/>
      <c r="AFU809" s="90"/>
      <c r="AFV809" s="90"/>
      <c r="AFW809" s="90"/>
      <c r="AFX809" s="90"/>
      <c r="AFY809" s="90"/>
      <c r="AFZ809" s="90"/>
      <c r="AGA809" s="90"/>
      <c r="AGB809" s="90"/>
      <c r="AGC809" s="90"/>
      <c r="AGD809" s="90"/>
      <c r="AGE809" s="90"/>
      <c r="AGF809" s="90"/>
      <c r="AGG809" s="90"/>
      <c r="AGH809" s="90"/>
      <c r="AGI809" s="90"/>
      <c r="AGJ809" s="90"/>
      <c r="AGK809" s="90"/>
      <c r="AGL809" s="90"/>
      <c r="AGM809" s="90"/>
      <c r="AGN809" s="90"/>
      <c r="AGO809" s="90"/>
      <c r="AGP809" s="90"/>
      <c r="AGQ809" s="90"/>
      <c r="AGR809" s="90"/>
      <c r="AGS809" s="90"/>
      <c r="AGT809" s="90"/>
      <c r="AGU809" s="90"/>
      <c r="AGV809" s="90"/>
      <c r="AGW809" s="90"/>
      <c r="AGX809" s="90"/>
      <c r="AGY809" s="90"/>
      <c r="AGZ809" s="90"/>
      <c r="AHA809" s="90"/>
      <c r="AHB809" s="90"/>
      <c r="AHC809" s="90"/>
      <c r="AHD809" s="90"/>
      <c r="AHE809" s="90"/>
      <c r="AHF809" s="90"/>
      <c r="AHG809" s="90"/>
      <c r="AHH809" s="90"/>
      <c r="AHI809" s="90"/>
      <c r="AHJ809" s="90"/>
      <c r="AHK809" s="90"/>
      <c r="AHL809" s="90"/>
      <c r="AHM809" s="90"/>
      <c r="AHN809" s="90"/>
      <c r="AHO809" s="90"/>
      <c r="AHP809" s="90"/>
      <c r="AHQ809" s="90"/>
      <c r="AHR809" s="90"/>
      <c r="AHS809" s="90"/>
      <c r="AHT809" s="90"/>
      <c r="AHU809" s="90"/>
      <c r="AHV809" s="90"/>
      <c r="AHW809" s="90"/>
      <c r="AHX809" s="90"/>
      <c r="AHY809" s="90"/>
      <c r="AHZ809" s="90"/>
      <c r="AIA809" s="90"/>
      <c r="AIB809" s="90"/>
      <c r="AIC809" s="90"/>
      <c r="AID809" s="90"/>
      <c r="AIE809" s="90"/>
      <c r="AIF809" s="90"/>
      <c r="AIG809" s="90"/>
      <c r="AIH809" s="90"/>
      <c r="AII809" s="90"/>
      <c r="AIJ809" s="90"/>
      <c r="AIK809" s="90"/>
      <c r="AIL809" s="90"/>
      <c r="AIM809" s="90"/>
      <c r="AIN809" s="90"/>
      <c r="AIO809" s="90"/>
      <c r="AIP809" s="90"/>
      <c r="AIQ809" s="90"/>
      <c r="AIR809" s="90"/>
      <c r="AIS809" s="90"/>
      <c r="AIT809" s="90"/>
      <c r="AIU809" s="90"/>
      <c r="AIV809" s="90"/>
      <c r="AIW809" s="90"/>
      <c r="AIX809" s="90"/>
      <c r="AIY809" s="90"/>
      <c r="AIZ809" s="90"/>
      <c r="AJA809" s="90"/>
      <c r="AJB809" s="90"/>
      <c r="AJC809" s="90"/>
      <c r="AJD809" s="90"/>
      <c r="AJE809" s="90"/>
      <c r="AJF809" s="90"/>
      <c r="AJG809" s="90"/>
      <c r="AJH809" s="90"/>
      <c r="AJI809" s="90"/>
      <c r="AJJ809" s="90"/>
      <c r="AJK809" s="90"/>
      <c r="AJL809" s="90"/>
      <c r="AJM809" s="90"/>
      <c r="AJN809" s="90"/>
      <c r="AJO809" s="90"/>
      <c r="AJP809" s="90"/>
      <c r="AJQ809" s="90"/>
      <c r="AJR809" s="90"/>
      <c r="AJS809" s="90"/>
      <c r="AJT809" s="90"/>
      <c r="AJU809" s="90"/>
      <c r="AJV809" s="90"/>
      <c r="AJW809" s="90"/>
      <c r="AJX809" s="90"/>
      <c r="AJY809" s="90"/>
      <c r="AJZ809" s="90"/>
      <c r="AKA809" s="90"/>
      <c r="AKB809" s="90"/>
      <c r="AKC809" s="90"/>
      <c r="AKD809" s="90"/>
      <c r="AKE809" s="90"/>
      <c r="AKF809" s="90"/>
      <c r="AKG809" s="90"/>
      <c r="AKH809" s="90"/>
      <c r="AKI809" s="90"/>
      <c r="AKJ809" s="90"/>
      <c r="AKK809" s="90"/>
      <c r="AKL809" s="90"/>
      <c r="AKM809" s="90"/>
      <c r="AKN809" s="90"/>
      <c r="AKO809" s="90"/>
      <c r="AKP809" s="90"/>
      <c r="AKQ809" s="90"/>
      <c r="AKR809" s="90"/>
      <c r="AKS809" s="90"/>
      <c r="AKT809" s="90"/>
      <c r="AKU809" s="90"/>
      <c r="AKV809" s="90"/>
      <c r="AKW809" s="90"/>
      <c r="AKX809" s="90"/>
      <c r="AKY809" s="90"/>
      <c r="AKZ809" s="90"/>
      <c r="ALA809" s="90"/>
      <c r="ALB809" s="90"/>
      <c r="ALC809" s="90"/>
      <c r="ALD809" s="90"/>
      <c r="ALE809" s="90"/>
      <c r="ALF809" s="90"/>
      <c r="ALG809" s="90"/>
      <c r="ALH809" s="90"/>
      <c r="ALI809" s="90"/>
      <c r="ALJ809" s="90"/>
      <c r="ALK809" s="90"/>
      <c r="ALL809" s="90"/>
      <c r="ALM809" s="90"/>
      <c r="ALN809" s="90"/>
      <c r="ALO809" s="90"/>
      <c r="ALP809" s="90"/>
      <c r="ALQ809" s="90"/>
      <c r="ALR809" s="90"/>
      <c r="ALS809" s="90"/>
      <c r="ALT809" s="90"/>
      <c r="ALU809" s="90"/>
      <c r="ALV809" s="90"/>
      <c r="ALW809" s="90"/>
      <c r="ALX809" s="90"/>
      <c r="ALY809" s="90"/>
      <c r="ALZ809" s="90"/>
      <c r="AMA809" s="90"/>
      <c r="AMB809" s="90"/>
      <c r="AMC809" s="90"/>
      <c r="AMD809" s="90"/>
      <c r="AME809" s="90"/>
      <c r="AMF809" s="90"/>
      <c r="AMG809" s="90"/>
      <c r="AMH809" s="90"/>
    </row>
    <row r="810" spans="1:1022" ht="74.099999999999994" customHeight="1" x14ac:dyDescent="0.3">
      <c r="A810" s="536"/>
      <c r="B810" s="530"/>
      <c r="C810" s="367"/>
      <c r="D810" s="530"/>
      <c r="E810" s="530"/>
      <c r="F810" s="427"/>
      <c r="G810" s="530"/>
      <c r="H810" s="537"/>
      <c r="I810" s="538"/>
      <c r="J810" s="210" t="s">
        <v>735</v>
      </c>
      <c r="K810" s="213"/>
      <c r="L810" s="538"/>
      <c r="M810" s="538"/>
      <c r="N810" s="540"/>
      <c r="O810" s="369"/>
      <c r="P810" s="391"/>
      <c r="Q810" s="385"/>
      <c r="R810" s="393"/>
      <c r="S810" s="394"/>
      <c r="T810" s="385"/>
      <c r="U810" s="404"/>
      <c r="V810" s="216" t="s">
        <v>112</v>
      </c>
      <c r="W810" s="116"/>
      <c r="X810" s="117"/>
      <c r="Y810" s="117"/>
      <c r="Z810" s="116"/>
      <c r="AA810" s="143" t="str">
        <f t="shared" si="1031"/>
        <v/>
      </c>
      <c r="AB810" s="121"/>
      <c r="AC810" s="121"/>
      <c r="AD810" s="122" t="str">
        <f t="shared" si="1026"/>
        <v/>
      </c>
      <c r="AE810" s="121"/>
      <c r="AF810" s="121"/>
      <c r="AG810" s="121"/>
      <c r="AH810" s="123" t="str">
        <f>IFERROR(IF(AND(AA809="Probabilidad",AA810="Probabilidad"),(AI809-(+AI809*AD810)),IF(AND(AA810="Probabilidad",AA809="Impacto"),(AI809-(+AI809*AD810)),IF(AA810="Impacto",AI809,""))),"")</f>
        <v/>
      </c>
      <c r="AI810" s="122" t="str">
        <f t="shared" si="1027"/>
        <v/>
      </c>
      <c r="AJ810" s="387"/>
      <c r="AK810" s="542"/>
      <c r="AL810" s="214" t="str">
        <f t="shared" si="1081"/>
        <v/>
      </c>
      <c r="AM810" s="543"/>
      <c r="AN810" s="544"/>
      <c r="AO810" s="541"/>
      <c r="AP810" s="367"/>
      <c r="AQ810" s="215" t="s">
        <v>118</v>
      </c>
      <c r="AR810" s="119"/>
      <c r="AS810" s="135"/>
      <c r="AT810" s="218"/>
      <c r="AU810" s="219"/>
      <c r="AV810" s="371"/>
      <c r="AW810" s="216" t="s">
        <v>112</v>
      </c>
      <c r="AX810" s="128"/>
      <c r="AY810" s="129"/>
      <c r="AZ810" s="130"/>
      <c r="BA810" s="217" t="s">
        <v>118</v>
      </c>
      <c r="BB810" s="128"/>
      <c r="BC810" s="128"/>
      <c r="BD810" s="128"/>
      <c r="BE810" s="373"/>
      <c r="BF810" s="374"/>
      <c r="BG810" s="374"/>
      <c r="BH810" s="131"/>
    </row>
    <row r="811" spans="1:1022" ht="45" customHeight="1" x14ac:dyDescent="0.3">
      <c r="A811" s="536"/>
      <c r="B811" s="530"/>
      <c r="C811" s="367"/>
      <c r="D811" s="530"/>
      <c r="E811" s="530"/>
      <c r="F811" s="427"/>
      <c r="G811" s="530"/>
      <c r="H811" s="537"/>
      <c r="I811" s="538"/>
      <c r="J811" s="210" t="s">
        <v>741</v>
      </c>
      <c r="K811" s="213"/>
      <c r="L811" s="538"/>
      <c r="M811" s="538"/>
      <c r="N811" s="540"/>
      <c r="O811" s="369"/>
      <c r="P811" s="391"/>
      <c r="Q811" s="385"/>
      <c r="R811" s="393"/>
      <c r="S811" s="394"/>
      <c r="T811" s="385"/>
      <c r="U811" s="404"/>
      <c r="V811" s="216" t="s">
        <v>124</v>
      </c>
      <c r="W811" s="116"/>
      <c r="X811" s="117"/>
      <c r="Y811" s="117"/>
      <c r="Z811" s="116"/>
      <c r="AA811" s="143" t="str">
        <f t="shared" si="1031"/>
        <v/>
      </c>
      <c r="AB811" s="121"/>
      <c r="AC811" s="121"/>
      <c r="AD811" s="122" t="str">
        <f t="shared" si="1026"/>
        <v/>
      </c>
      <c r="AE811" s="121"/>
      <c r="AF811" s="121"/>
      <c r="AG811" s="121"/>
      <c r="AH811" s="123" t="str">
        <f t="shared" ref="AH811:AH815" si="1108">IFERROR(IF(AND(AA810="Probabilidad",AA811="Probabilidad"),(AI810-(+AI810*AD811)),IF(AND(AA811="Probabilidad",AA810="Impacto"),(AI810-(+AI810*AD811)),IF(AA811="Impacto",AI810,""))),"")</f>
        <v/>
      </c>
      <c r="AI811" s="122" t="str">
        <f t="shared" si="1027"/>
        <v/>
      </c>
      <c r="AJ811" s="387"/>
      <c r="AK811" s="542"/>
      <c r="AL811" s="214" t="str">
        <f t="shared" si="1081"/>
        <v/>
      </c>
      <c r="AM811" s="543"/>
      <c r="AN811" s="544"/>
      <c r="AO811" s="541"/>
      <c r="AP811" s="367"/>
      <c r="AQ811" s="215" t="s">
        <v>128</v>
      </c>
      <c r="AR811" s="119"/>
      <c r="AS811" s="135"/>
      <c r="AT811" s="218"/>
      <c r="AU811" s="219"/>
      <c r="AV811" s="371"/>
      <c r="AW811" s="216" t="s">
        <v>124</v>
      </c>
      <c r="AX811" s="128"/>
      <c r="AY811" s="129"/>
      <c r="AZ811" s="130"/>
      <c r="BA811" s="217" t="s">
        <v>128</v>
      </c>
      <c r="BB811" s="128"/>
      <c r="BC811" s="128"/>
      <c r="BD811" s="128"/>
      <c r="BE811" s="373"/>
      <c r="BF811" s="374"/>
      <c r="BG811" s="374"/>
      <c r="BH811" s="131"/>
    </row>
    <row r="812" spans="1:1022" ht="30" customHeight="1" x14ac:dyDescent="0.3">
      <c r="A812" s="536"/>
      <c r="B812" s="530"/>
      <c r="C812" s="367"/>
      <c r="D812" s="530"/>
      <c r="E812" s="530"/>
      <c r="F812" s="427"/>
      <c r="G812" s="530"/>
      <c r="H812" s="537"/>
      <c r="I812" s="538"/>
      <c r="J812" s="210" t="s">
        <v>749</v>
      </c>
      <c r="K812" s="213"/>
      <c r="L812" s="538"/>
      <c r="M812" s="538"/>
      <c r="N812" s="540"/>
      <c r="O812" s="369"/>
      <c r="P812" s="391"/>
      <c r="Q812" s="385"/>
      <c r="R812" s="393"/>
      <c r="S812" s="394"/>
      <c r="T812" s="385"/>
      <c r="U812" s="404"/>
      <c r="V812" s="216" t="s">
        <v>131</v>
      </c>
      <c r="W812" s="116"/>
      <c r="X812" s="117"/>
      <c r="Y812" s="117"/>
      <c r="Z812" s="116"/>
      <c r="AA812" s="143" t="str">
        <f t="shared" si="1031"/>
        <v/>
      </c>
      <c r="AB812" s="121"/>
      <c r="AC812" s="121"/>
      <c r="AD812" s="122" t="str">
        <f t="shared" si="1026"/>
        <v/>
      </c>
      <c r="AE812" s="121"/>
      <c r="AF812" s="121"/>
      <c r="AG812" s="121"/>
      <c r="AH812" s="123" t="str">
        <f t="shared" si="1108"/>
        <v/>
      </c>
      <c r="AI812" s="122" t="str">
        <f t="shared" si="1027"/>
        <v/>
      </c>
      <c r="AJ812" s="387"/>
      <c r="AK812" s="542"/>
      <c r="AL812" s="214" t="str">
        <f t="shared" si="1081"/>
        <v/>
      </c>
      <c r="AM812" s="543"/>
      <c r="AN812" s="544"/>
      <c r="AO812" s="541"/>
      <c r="AP812" s="367"/>
      <c r="AQ812" s="217" t="s">
        <v>136</v>
      </c>
      <c r="AR812" s="119"/>
      <c r="AS812" s="135"/>
      <c r="AT812" s="218"/>
      <c r="AU812" s="219"/>
      <c r="AV812" s="371"/>
      <c r="AW812" s="216" t="s">
        <v>131</v>
      </c>
      <c r="AX812" s="128"/>
      <c r="AY812" s="129"/>
      <c r="AZ812" s="130"/>
      <c r="BA812" s="217" t="s">
        <v>136</v>
      </c>
      <c r="BB812" s="128"/>
      <c r="BC812" s="128"/>
      <c r="BD812" s="128"/>
      <c r="BE812" s="373"/>
      <c r="BF812" s="374"/>
      <c r="BG812" s="374"/>
      <c r="BH812" s="131"/>
    </row>
    <row r="813" spans="1:1022" ht="18.95" customHeight="1" x14ac:dyDescent="0.3">
      <c r="A813" s="536"/>
      <c r="B813" s="530"/>
      <c r="C813" s="367"/>
      <c r="D813" s="530"/>
      <c r="E813" s="530"/>
      <c r="F813" s="427"/>
      <c r="G813" s="530"/>
      <c r="H813" s="537"/>
      <c r="I813" s="538"/>
      <c r="J813" s="210" t="s">
        <v>756</v>
      </c>
      <c r="K813" s="213"/>
      <c r="L813" s="538"/>
      <c r="M813" s="538"/>
      <c r="N813" s="540"/>
      <c r="O813" s="369"/>
      <c r="P813" s="391"/>
      <c r="Q813" s="385"/>
      <c r="R813" s="393"/>
      <c r="S813" s="394"/>
      <c r="T813" s="385"/>
      <c r="U813" s="404"/>
      <c r="V813" s="216" t="s">
        <v>139</v>
      </c>
      <c r="W813" s="116"/>
      <c r="X813" s="117"/>
      <c r="Y813" s="117"/>
      <c r="Z813" s="116"/>
      <c r="AA813" s="143" t="str">
        <f t="shared" si="1031"/>
        <v/>
      </c>
      <c r="AB813" s="121"/>
      <c r="AC813" s="121"/>
      <c r="AD813" s="122" t="str">
        <f t="shared" si="1026"/>
        <v/>
      </c>
      <c r="AE813" s="121"/>
      <c r="AF813" s="121"/>
      <c r="AG813" s="121"/>
      <c r="AH813" s="123" t="str">
        <f t="shared" si="1108"/>
        <v/>
      </c>
      <c r="AI813" s="122" t="str">
        <f t="shared" si="1027"/>
        <v/>
      </c>
      <c r="AJ813" s="387"/>
      <c r="AK813" s="542"/>
      <c r="AL813" s="214" t="str">
        <f t="shared" si="1081"/>
        <v/>
      </c>
      <c r="AM813" s="543"/>
      <c r="AN813" s="544"/>
      <c r="AO813" s="541"/>
      <c r="AP813" s="367"/>
      <c r="AQ813" s="217" t="s">
        <v>145</v>
      </c>
      <c r="AR813" s="119"/>
      <c r="AS813" s="135"/>
      <c r="AT813" s="218"/>
      <c r="AU813" s="219"/>
      <c r="AV813" s="371"/>
      <c r="AW813" s="216" t="s">
        <v>139</v>
      </c>
      <c r="AX813" s="128"/>
      <c r="AY813" s="129"/>
      <c r="AZ813" s="130"/>
      <c r="BA813" s="217" t="s">
        <v>145</v>
      </c>
      <c r="BB813" s="128"/>
      <c r="BC813" s="128"/>
      <c r="BD813" s="128"/>
      <c r="BE813" s="373"/>
      <c r="BF813" s="374"/>
      <c r="BG813" s="374"/>
      <c r="BH813" s="131"/>
    </row>
    <row r="814" spans="1:1022" ht="18.95" customHeight="1" x14ac:dyDescent="0.3">
      <c r="A814" s="536"/>
      <c r="B814" s="530"/>
      <c r="C814" s="367"/>
      <c r="D814" s="530"/>
      <c r="E814" s="530"/>
      <c r="F814" s="427"/>
      <c r="G814" s="530"/>
      <c r="H814" s="537"/>
      <c r="I814" s="538"/>
      <c r="J814" s="210" t="s">
        <v>757</v>
      </c>
      <c r="K814" s="213"/>
      <c r="L814" s="538"/>
      <c r="M814" s="538"/>
      <c r="N814" s="540"/>
      <c r="O814" s="369"/>
      <c r="P814" s="391"/>
      <c r="Q814" s="385"/>
      <c r="R814" s="393"/>
      <c r="S814" s="394"/>
      <c r="T814" s="385"/>
      <c r="U814" s="404"/>
      <c r="V814" s="216" t="s">
        <v>150</v>
      </c>
      <c r="W814" s="116"/>
      <c r="X814" s="117"/>
      <c r="Y814" s="117"/>
      <c r="Z814" s="116"/>
      <c r="AA814" s="143" t="str">
        <f t="shared" si="1031"/>
        <v/>
      </c>
      <c r="AB814" s="121"/>
      <c r="AC814" s="121"/>
      <c r="AD814" s="122" t="str">
        <f t="shared" si="1026"/>
        <v/>
      </c>
      <c r="AE814" s="121"/>
      <c r="AF814" s="121"/>
      <c r="AG814" s="121"/>
      <c r="AH814" s="123" t="str">
        <f t="shared" si="1108"/>
        <v/>
      </c>
      <c r="AI814" s="122" t="str">
        <f t="shared" si="1027"/>
        <v/>
      </c>
      <c r="AJ814" s="387"/>
      <c r="AK814" s="542"/>
      <c r="AL814" s="214" t="str">
        <f t="shared" si="1081"/>
        <v/>
      </c>
      <c r="AM814" s="543"/>
      <c r="AN814" s="544"/>
      <c r="AO814" s="541"/>
      <c r="AP814" s="367"/>
      <c r="AQ814" s="217" t="s">
        <v>155</v>
      </c>
      <c r="AR814" s="119"/>
      <c r="AS814" s="135"/>
      <c r="AT814" s="218"/>
      <c r="AU814" s="219"/>
      <c r="AV814" s="371"/>
      <c r="AW814" s="216" t="s">
        <v>150</v>
      </c>
      <c r="AX814" s="128"/>
      <c r="AY814" s="129"/>
      <c r="AZ814" s="130"/>
      <c r="BA814" s="217" t="s">
        <v>155</v>
      </c>
      <c r="BB814" s="128"/>
      <c r="BC814" s="128"/>
      <c r="BD814" s="128"/>
      <c r="BE814" s="373"/>
      <c r="BF814" s="374"/>
      <c r="BG814" s="374"/>
      <c r="BH814" s="131"/>
    </row>
    <row r="815" spans="1:1022" ht="23.1" customHeight="1" x14ac:dyDescent="0.3">
      <c r="A815" s="536"/>
      <c r="B815" s="530"/>
      <c r="C815" s="367"/>
      <c r="D815" s="530"/>
      <c r="E815" s="530"/>
      <c r="F815" s="427"/>
      <c r="G815" s="530"/>
      <c r="H815" s="537"/>
      <c r="I815" s="538"/>
      <c r="J815" s="210" t="s">
        <v>758</v>
      </c>
      <c r="K815" s="213"/>
      <c r="L815" s="538"/>
      <c r="M815" s="538"/>
      <c r="N815" s="540"/>
      <c r="O815" s="369"/>
      <c r="P815" s="392"/>
      <c r="Q815" s="385"/>
      <c r="R815" s="393"/>
      <c r="S815" s="394"/>
      <c r="T815" s="385"/>
      <c r="U815" s="405"/>
      <c r="V815" s="216" t="s">
        <v>161</v>
      </c>
      <c r="W815" s="116"/>
      <c r="X815" s="117"/>
      <c r="Y815" s="117"/>
      <c r="Z815" s="116"/>
      <c r="AA815" s="143" t="str">
        <f t="shared" si="1031"/>
        <v/>
      </c>
      <c r="AB815" s="121"/>
      <c r="AC815" s="121"/>
      <c r="AD815" s="122" t="str">
        <f t="shared" si="1026"/>
        <v/>
      </c>
      <c r="AE815" s="121"/>
      <c r="AF815" s="121"/>
      <c r="AG815" s="121"/>
      <c r="AH815" s="123" t="str">
        <f t="shared" si="1108"/>
        <v/>
      </c>
      <c r="AI815" s="122" t="str">
        <f t="shared" si="1027"/>
        <v/>
      </c>
      <c r="AJ815" s="387"/>
      <c r="AK815" s="542"/>
      <c r="AL815" s="214" t="str">
        <f t="shared" si="1081"/>
        <v/>
      </c>
      <c r="AM815" s="543"/>
      <c r="AN815" s="544"/>
      <c r="AO815" s="541"/>
      <c r="AP815" s="367"/>
      <c r="AQ815" s="217" t="s">
        <v>162</v>
      </c>
      <c r="AR815" s="119"/>
      <c r="AS815" s="135"/>
      <c r="AT815" s="218"/>
      <c r="AU815" s="219"/>
      <c r="AV815" s="372"/>
      <c r="AW815" s="216" t="s">
        <v>161</v>
      </c>
      <c r="AX815" s="128"/>
      <c r="AY815" s="129"/>
      <c r="AZ815" s="130"/>
      <c r="BA815" s="217" t="s">
        <v>162</v>
      </c>
      <c r="BB815" s="128"/>
      <c r="BC815" s="128"/>
      <c r="BD815" s="128"/>
      <c r="BE815" s="373"/>
      <c r="BF815" s="374"/>
      <c r="BG815" s="374"/>
      <c r="BH815" s="131"/>
    </row>
    <row r="816" spans="1:1022" s="144" customFormat="1" ht="69.95" customHeight="1" x14ac:dyDescent="0.25">
      <c r="A816" s="536"/>
      <c r="B816" s="530"/>
      <c r="C816" s="367"/>
      <c r="D816" s="530"/>
      <c r="E816" s="530"/>
      <c r="F816" s="427"/>
      <c r="G816" s="530"/>
      <c r="H816" s="537" t="str">
        <f>IF(B816="Seguridad_Información","Posibilidad de "&amp;C816&amp;"con "&amp;M816&amp;" "&amp;"por"&amp;" "&amp;I816&amp;" "&amp;"debido a"&amp;" "&amp;L816,"Posibilidad de"&amp;" "&amp;M816&amp;" "&amp;"por"&amp;" "&amp;I816&amp;" debido a"&amp;" "&amp;L816)</f>
        <v xml:space="preserve">Posibilidad de  por  debido a </v>
      </c>
      <c r="I816" s="538"/>
      <c r="J816" s="210" t="s">
        <v>717</v>
      </c>
      <c r="K816" s="213"/>
      <c r="L816" s="538"/>
      <c r="M816" s="538"/>
      <c r="N816" s="540"/>
      <c r="O816" s="369"/>
      <c r="P816" s="390" t="str">
        <f>IF(OR($O816=[3]Tabla_Probabilidad!$D$30,$O816=[3]Tabla_Probabilidad!$D$32,$O816=[3]Tabla_Probabilidad!$J$32),"Muy Baja",IF(OR($O816=[3]Tabla_Probabilidad!$E$30,$O816=[3]Tabla_Probabilidad!$E$32,$O816=[3]Tabla_Probabilidad!$K$32),"Baja",IF(OR($O816=[3]Tabla_Probabilidad!$F$30,$O816=[3]Tabla_Probabilidad!$F$32,$O816=[3]Tabla_Probabilidad!$L$32),"Media",IF(OR($O816=[3]Tabla_Probabilidad!$G$30,$O816=[3]Tabla_Probabilidad!$G$32,$O816=[3]Tabla_Probabilidad!$M$32),"Alta",IF(OR($O816=[3]Tabla_Probabilidad!$H$30,$O816=[3]Tabla_Probabilidad!$H$32,$O816=[3]Tabla_Probabilidad!$N$32),"Muy Alta","")))))</f>
        <v/>
      </c>
      <c r="Q816" s="385" t="str">
        <f t="shared" ref="Q816" si="1109">IF(P816="","",IF(P816="Muy Baja",0.2,IF(P816="Baja",0.4,IF(P816="Media",0.6,IF(P816="Alta",0.8,IF(P816="Muy Alta",1,))))))</f>
        <v/>
      </c>
      <c r="R816" s="393"/>
      <c r="S816" s="394" t="str">
        <f>IF(OR($R816=[3]Tabla_Impacto!$D$24,$R816=[3]Tabla_Impacto!$D$27,$R816=[3]Tabla_Impacto!$J$24,$R816=[3]Tabla_Impacto!$P$26,$R816=[3]Tabla_Impacto!$V$26,$R816=[3]Tabla_Impacto!$AB$26),"Leve",IF(OR($R816=[3]Tabla_Impacto!$E$24,$R816=[3]Tabla_Impacto!$E$27,$R816=[3]Tabla_Impacto!$K$24,$R816=[3]Tabla_Impacto!$Q$26,$R816=[3]Tabla_Impacto!$W$26,$R816=[3]Tabla_Impacto!$AC$26),"Menor",IF(OR($R816=[3]Tabla_Impacto!$F$24,$R816=[3]Tabla_Impacto!$F$27,$R816=[3]Tabla_Impacto!$L$24,$R816=[3]Tabla_Impacto!$R$26,$R816=[3]Tabla_Impacto!$X$26,$R816=[3]Tabla_Impacto!$AD$26),"Moderado",IF(OR($R816=[3]Tabla_Impacto!$G$24,$R816=[3]Tabla_Impacto!$G$27,$R816=[3]Tabla_Impacto!$M$24,$R816=[3]Tabla_Impacto!$S$26,$R816=[3]Tabla_Impacto!$Y$26,$R816=[3]Tabla_Impacto!$AE$26),"Mayor",IF(OR($R816=[3]Tabla_Impacto!$H$24,$R816=[3]Tabla_Impacto!$H$27,$R816=[3]Tabla_Impacto!$N$24,$R816=[3]Tabla_Impacto!$T$26,$R816=[3]Tabla_Impacto!$Z$26,$R816=[3]Tabla_Impacto!$AF$26),"Catastrófico","")))))</f>
        <v/>
      </c>
      <c r="T816" s="385" t="str">
        <f>IF(S816="","",IF(S816="Leve",0.2,IF(S816="Menor",0.4,IF(S816="Moderado",0.6,IF(S816="Mayor",0.8,IF(S816="Catastrófico",1,))))))</f>
        <v/>
      </c>
      <c r="U816" s="386" t="str">
        <f t="shared" ref="U816" si="1110">IF(OR(AND(P816="Muy Baja",S816="Leve"),AND(P816="Muy Baja",S816="Menor"),AND(P816="Baja",S816="Leve")),"Bajo",IF(OR(AND(P816="Muy baja",S816="Moderado"),AND(P816="Baja",S816="Menor"),AND(P816="Baja",S816="Moderado"),AND(P816="Media",S816="Leve"),AND(P816="Media",S816="Menor"),AND(P816="Media",S816="Moderado"),AND(P816="Alta",S816="Leve"),AND(P816="Alta",S816="Menor")),"Moderado",IF(OR(AND(P816="Muy Baja",S816="Mayor"),AND(P816="Baja",S816="Mayor"),AND(P816="Media",S816="Mayor"),AND(P816="Alta",S816="Moderado"),AND(P816="Alta",S816="Mayor"),AND(P816="Muy Alta",S816="Leve"),AND(P816="Muy Alta",S816="Menor"),AND(P816="Muy Alta",S816="Moderado"),AND(P816="Muy Alta",S816="Mayor")),"Alto",IF(OR(AND(P816="Muy Baja",S816="Catastrófico"),AND(P816="Baja",S816="Catastrófico"),AND(P816="Media",S816="Catastrófico"),AND(P816="Alta",S816="Catastrófico"),AND(P816="Muy Alta",S816="Catastrófico")),"Extremo",""))))</f>
        <v/>
      </c>
      <c r="V816" s="216" t="s">
        <v>91</v>
      </c>
      <c r="W816" s="116"/>
      <c r="X816" s="117"/>
      <c r="Y816" s="117"/>
      <c r="Z816" s="116"/>
      <c r="AA816" s="143" t="str">
        <f t="shared" si="1031"/>
        <v/>
      </c>
      <c r="AB816" s="121"/>
      <c r="AC816" s="121"/>
      <c r="AD816" s="122" t="str">
        <f t="shared" ref="AD816:AD879" si="1111">IF(AND(AB816="Preventivo",AC816="Automático"),"50%",IF(AND(AB816="Preventivo",AC816="Manual"),"40%",IF(AND(AB816="Detectivo",AC816="Automático"),"40%",IF(AND(AB816="Detectivo",AC816="Manual"),"30%",IF(AND(AB816="Correctivo",AC816="Automático"),"35%",IF(AND(AB816="Correctivo",AC816="Manual"),"25%",""))))))</f>
        <v/>
      </c>
      <c r="AE816" s="121"/>
      <c r="AF816" s="121"/>
      <c r="AG816" s="121"/>
      <c r="AH816" s="123" t="str">
        <f>IFERROR(IF(AA816="Probabilidad",(Q816-(+Q816*AD816)),IF(AA816="Impacto",Q816,"")),"")</f>
        <v/>
      </c>
      <c r="AI816" s="122" t="str">
        <f t="shared" ref="AI816:AI879" si="1112">AH816</f>
        <v/>
      </c>
      <c r="AJ816" s="387" t="str">
        <f t="shared" ref="AJ816" si="1113">IFERROR(IF(AK816="","",IF(AK816&lt;=0.2,"Muy Baja",IF(AK816&lt;=0.4,"Baja",IF(AK816&lt;=0.6,"Media",IF(AK816&lt;=0.8,"Alta","Muy Alta"))))),"")</f>
        <v/>
      </c>
      <c r="AK816" s="542" t="str">
        <f t="shared" ref="AK816" si="1114">IFERROR(LOOKUP(MAX(AI816:AI822)+1,(AI816:AI822)),"")</f>
        <v/>
      </c>
      <c r="AL816" s="214" t="str">
        <f>IFERROR(IF(AA816="Impacto",(T816-(+T816*AD816)),IF(AA816="Probabilidad",T816,"")),"")</f>
        <v/>
      </c>
      <c r="AM816" s="543" t="str">
        <f t="shared" ref="AM816" si="1115">IFERROR(IF(AN816="","",IF(AN816&lt;=0.2,"Leve",IF(AN816&lt;=0.4,"Menor",IF(AN816&lt;=0.6,"Moderado",IF(AN816&lt;=0.8,"Mayor","Catastrófico"))))),"")</f>
        <v/>
      </c>
      <c r="AN816" s="544" t="str">
        <f t="shared" ref="AN816" si="1116">IFERROR(LOOKUP(MAX(AL816:AL822)+1,(AL816:AL822)),"")</f>
        <v/>
      </c>
      <c r="AO816" s="541" t="str">
        <f t="shared" ref="AO816" si="1117">IFERROR(IF(OR(AND(AJ816="Muy Baja",AM816="Leve"),AND(AJ816="Muy Baja",AM816="Menor"),AND(AJ816="Baja",AM816="Leve")),"Bajo",IF(OR(AND(AJ816="Muy baja",AM816="Moderado"),AND(AJ816="Baja",AM816="Menor"),AND(AJ816="Baja",AM816="Moderado"),AND(AJ816="Media",AM816="Leve"),AND(AJ816="Media",AM816="Menor"),AND(AJ816="Media",AM816="Moderado"),AND(AJ816="Alta",AM816="Leve"),AND(AJ816="Alta",AM816="Menor")),"Moderado",IF(OR(AND(AJ816="Muy Baja",AM816="Mayor"),AND(AJ816="Baja",AM816="Mayor"),AND(AJ816="Media",AM816="Mayor"),AND(AJ816="Alta",AM816="Moderado"),AND(AJ816="Alta",AM816="Mayor"),AND(AJ816="Muy Alta",AM816="Leve"),AND(AJ816="Muy Alta",AM816="Menor"),AND(AJ816="Muy Alta",AM816="Moderado"),AND(AJ816="Muy Alta",AM816="Mayor")),"Alto",IF(OR(AND(AJ816="Muy Baja",AM816="Catastrófico"),AND(AJ816="Baja",AM816="Catastrófico"),AND(AJ816="Media",AM816="Catastrófico"),AND(AJ816="Alta",AM816="Catastrófico"),AND(AJ816="Muy Alta",AM816="Catastrófico")),"Extremo","")))),"")</f>
        <v/>
      </c>
      <c r="AP816" s="367"/>
      <c r="AQ816" s="217" t="s">
        <v>105</v>
      </c>
      <c r="AR816" s="119"/>
      <c r="AS816" s="135"/>
      <c r="AT816" s="218"/>
      <c r="AU816" s="219"/>
      <c r="AV816" s="370"/>
      <c r="AW816" s="216" t="s">
        <v>91</v>
      </c>
      <c r="AX816" s="128"/>
      <c r="AY816" s="129"/>
      <c r="AZ816" s="130"/>
      <c r="BA816" s="217" t="s">
        <v>105</v>
      </c>
      <c r="BB816" s="128"/>
      <c r="BC816" s="128"/>
      <c r="BD816" s="128"/>
      <c r="BE816" s="373"/>
      <c r="BF816" s="374"/>
      <c r="BG816" s="374"/>
      <c r="BH816" s="131"/>
      <c r="BI816" s="90"/>
      <c r="BJ816" s="90"/>
      <c r="BK816" s="90"/>
      <c r="BL816" s="90"/>
      <c r="BM816" s="90"/>
      <c r="BN816" s="90"/>
      <c r="BO816" s="90"/>
      <c r="BP816" s="90"/>
      <c r="BQ816" s="90"/>
      <c r="BR816" s="90"/>
      <c r="BS816" s="90"/>
      <c r="BT816" s="90"/>
      <c r="BU816" s="90"/>
      <c r="BV816" s="90"/>
      <c r="BW816" s="90"/>
      <c r="BX816" s="90"/>
      <c r="BY816" s="90"/>
      <c r="BZ816" s="90"/>
      <c r="CA816" s="90"/>
      <c r="CB816" s="90"/>
      <c r="CC816" s="90"/>
      <c r="CD816" s="90"/>
      <c r="CE816" s="90"/>
      <c r="CF816" s="90"/>
      <c r="CG816" s="90"/>
      <c r="CH816" s="90"/>
      <c r="CI816" s="90"/>
      <c r="CJ816" s="90"/>
      <c r="CK816" s="90"/>
      <c r="CL816" s="90"/>
      <c r="CM816" s="90"/>
      <c r="CN816" s="90"/>
      <c r="CO816" s="90"/>
      <c r="CP816" s="90"/>
      <c r="CQ816" s="90"/>
      <c r="CR816" s="90"/>
      <c r="CS816" s="90"/>
      <c r="CT816" s="90"/>
      <c r="CU816" s="90"/>
      <c r="CV816" s="90"/>
      <c r="CW816" s="90"/>
      <c r="CX816" s="90"/>
      <c r="CY816" s="90"/>
      <c r="CZ816" s="90"/>
      <c r="DA816" s="90"/>
      <c r="DB816" s="90"/>
      <c r="DC816" s="90"/>
      <c r="DD816" s="90"/>
      <c r="DE816" s="90"/>
      <c r="DF816" s="90"/>
      <c r="DG816" s="90"/>
      <c r="DH816" s="90"/>
      <c r="DI816" s="90"/>
      <c r="DJ816" s="90"/>
      <c r="DK816" s="90"/>
      <c r="DL816" s="90"/>
      <c r="DM816" s="90"/>
      <c r="DN816" s="90"/>
      <c r="DO816" s="90"/>
      <c r="DP816" s="90"/>
      <c r="DQ816" s="90"/>
      <c r="DR816" s="90"/>
      <c r="DS816" s="90"/>
      <c r="DT816" s="90"/>
      <c r="DU816" s="90"/>
      <c r="DV816" s="90"/>
      <c r="DW816" s="90"/>
      <c r="DX816" s="90"/>
      <c r="DY816" s="90"/>
      <c r="DZ816" s="90"/>
      <c r="EA816" s="90"/>
      <c r="EB816" s="90"/>
      <c r="EC816" s="90"/>
      <c r="ED816" s="90"/>
      <c r="EE816" s="90"/>
      <c r="EF816" s="90"/>
      <c r="EG816" s="90"/>
      <c r="EH816" s="90"/>
      <c r="EI816" s="90"/>
      <c r="EJ816" s="90"/>
      <c r="EK816" s="90"/>
      <c r="EL816" s="90"/>
      <c r="EM816" s="90"/>
      <c r="EN816" s="90"/>
      <c r="EO816" s="90"/>
      <c r="EP816" s="90"/>
      <c r="EQ816" s="90"/>
      <c r="ER816" s="90"/>
      <c r="ES816" s="90"/>
      <c r="ET816" s="90"/>
      <c r="EU816" s="90"/>
      <c r="EV816" s="90"/>
      <c r="EW816" s="90"/>
      <c r="EX816" s="90"/>
      <c r="EY816" s="90"/>
      <c r="EZ816" s="90"/>
      <c r="FA816" s="90"/>
      <c r="FB816" s="90"/>
      <c r="FC816" s="90"/>
      <c r="FD816" s="90"/>
      <c r="FE816" s="90"/>
      <c r="FF816" s="90"/>
      <c r="FG816" s="90"/>
      <c r="FH816" s="90"/>
      <c r="FI816" s="90"/>
      <c r="FJ816" s="90"/>
      <c r="FK816" s="90"/>
      <c r="FL816" s="90"/>
      <c r="FM816" s="90"/>
      <c r="FN816" s="90"/>
      <c r="FO816" s="90"/>
      <c r="FP816" s="90"/>
      <c r="FQ816" s="90"/>
      <c r="FR816" s="90"/>
      <c r="FS816" s="90"/>
      <c r="FT816" s="90"/>
      <c r="FU816" s="90"/>
      <c r="FV816" s="90"/>
      <c r="FW816" s="90"/>
      <c r="FX816" s="90"/>
      <c r="FY816" s="90"/>
      <c r="FZ816" s="90"/>
      <c r="GA816" s="90"/>
      <c r="GB816" s="90"/>
      <c r="GC816" s="90"/>
      <c r="GD816" s="90"/>
      <c r="GE816" s="90"/>
      <c r="GF816" s="90"/>
      <c r="GG816" s="90"/>
      <c r="GH816" s="90"/>
      <c r="GI816" s="90"/>
      <c r="GJ816" s="90"/>
      <c r="GK816" s="90"/>
      <c r="GL816" s="90"/>
      <c r="GM816" s="90"/>
      <c r="GN816" s="90"/>
      <c r="GO816" s="90"/>
      <c r="GP816" s="90"/>
      <c r="GQ816" s="90"/>
      <c r="GR816" s="90"/>
      <c r="GS816" s="90"/>
      <c r="GT816" s="90"/>
      <c r="GU816" s="90"/>
      <c r="GV816" s="90"/>
      <c r="GW816" s="90"/>
      <c r="GX816" s="90"/>
      <c r="GY816" s="90"/>
      <c r="GZ816" s="90"/>
      <c r="HA816" s="90"/>
      <c r="HB816" s="90"/>
      <c r="HC816" s="90"/>
      <c r="HD816" s="90"/>
      <c r="HE816" s="90"/>
      <c r="HF816" s="90"/>
      <c r="HG816" s="90"/>
      <c r="HH816" s="90"/>
      <c r="HI816" s="90"/>
      <c r="HJ816" s="90"/>
      <c r="HK816" s="90"/>
      <c r="HL816" s="90"/>
      <c r="HM816" s="90"/>
      <c r="HN816" s="90"/>
      <c r="HO816" s="90"/>
      <c r="HP816" s="90"/>
      <c r="HQ816" s="90"/>
      <c r="HR816" s="90"/>
      <c r="HS816" s="90"/>
      <c r="HT816" s="90"/>
      <c r="HU816" s="90"/>
      <c r="HV816" s="90"/>
      <c r="HW816" s="90"/>
      <c r="HX816" s="90"/>
      <c r="HY816" s="90"/>
      <c r="HZ816" s="90"/>
      <c r="IA816" s="90"/>
      <c r="IB816" s="90"/>
      <c r="IC816" s="90"/>
      <c r="ID816" s="90"/>
      <c r="IE816" s="90"/>
      <c r="IF816" s="90"/>
      <c r="IG816" s="90"/>
      <c r="IH816" s="90"/>
      <c r="II816" s="90"/>
      <c r="IJ816" s="90"/>
      <c r="IK816" s="90"/>
      <c r="IL816" s="90"/>
      <c r="IM816" s="90"/>
      <c r="IN816" s="90"/>
      <c r="IO816" s="90"/>
      <c r="IP816" s="90"/>
      <c r="IQ816" s="90"/>
      <c r="IR816" s="90"/>
      <c r="IS816" s="90"/>
      <c r="IT816" s="90"/>
      <c r="IU816" s="90"/>
      <c r="IV816" s="90"/>
      <c r="IW816" s="90"/>
      <c r="IX816" s="90"/>
      <c r="IY816" s="90"/>
      <c r="IZ816" s="90"/>
      <c r="JA816" s="90"/>
      <c r="JB816" s="90"/>
      <c r="JC816" s="90"/>
      <c r="JD816" s="90"/>
      <c r="JE816" s="90"/>
      <c r="JF816" s="90"/>
      <c r="JG816" s="90"/>
      <c r="JH816" s="90"/>
      <c r="JI816" s="90"/>
      <c r="JJ816" s="90"/>
      <c r="JK816" s="90"/>
      <c r="JL816" s="90"/>
      <c r="JM816" s="90"/>
      <c r="JN816" s="90"/>
      <c r="JO816" s="90"/>
      <c r="JP816" s="90"/>
      <c r="JQ816" s="90"/>
      <c r="JR816" s="90"/>
      <c r="JS816" s="90"/>
      <c r="JT816" s="90"/>
      <c r="JU816" s="90"/>
      <c r="JV816" s="90"/>
      <c r="JW816" s="90"/>
      <c r="JX816" s="90"/>
      <c r="JY816" s="90"/>
      <c r="JZ816" s="90"/>
      <c r="KA816" s="90"/>
      <c r="KB816" s="90"/>
      <c r="KC816" s="90"/>
      <c r="KD816" s="90"/>
      <c r="KE816" s="90"/>
      <c r="KF816" s="90"/>
      <c r="KG816" s="90"/>
      <c r="KH816" s="90"/>
      <c r="KI816" s="90"/>
      <c r="KJ816" s="90"/>
      <c r="KK816" s="90"/>
      <c r="KL816" s="90"/>
      <c r="KM816" s="90"/>
      <c r="KN816" s="90"/>
      <c r="KO816" s="90"/>
      <c r="KP816" s="90"/>
      <c r="KQ816" s="90"/>
      <c r="KR816" s="90"/>
      <c r="KS816" s="90"/>
      <c r="KT816" s="90"/>
      <c r="KU816" s="90"/>
      <c r="KV816" s="90"/>
      <c r="KW816" s="90"/>
      <c r="KX816" s="90"/>
      <c r="KY816" s="90"/>
      <c r="KZ816" s="90"/>
      <c r="LA816" s="90"/>
      <c r="LB816" s="90"/>
      <c r="LC816" s="90"/>
      <c r="LD816" s="90"/>
      <c r="LE816" s="90"/>
      <c r="LF816" s="90"/>
      <c r="LG816" s="90"/>
      <c r="LH816" s="90"/>
      <c r="LI816" s="90"/>
      <c r="LJ816" s="90"/>
      <c r="LK816" s="90"/>
      <c r="LL816" s="90"/>
      <c r="LM816" s="90"/>
      <c r="LN816" s="90"/>
      <c r="LO816" s="90"/>
      <c r="LP816" s="90"/>
      <c r="LQ816" s="90"/>
      <c r="LR816" s="90"/>
      <c r="LS816" s="90"/>
      <c r="LT816" s="90"/>
      <c r="LU816" s="90"/>
      <c r="LV816" s="90"/>
      <c r="LW816" s="90"/>
      <c r="LX816" s="90"/>
      <c r="LY816" s="90"/>
      <c r="LZ816" s="90"/>
      <c r="MA816" s="90"/>
      <c r="MB816" s="90"/>
      <c r="MC816" s="90"/>
      <c r="MD816" s="90"/>
      <c r="ME816" s="90"/>
      <c r="MF816" s="90"/>
      <c r="MG816" s="90"/>
      <c r="MH816" s="90"/>
      <c r="MI816" s="90"/>
      <c r="MJ816" s="90"/>
      <c r="MK816" s="90"/>
      <c r="ML816" s="90"/>
      <c r="MM816" s="90"/>
      <c r="MN816" s="90"/>
      <c r="MO816" s="90"/>
      <c r="MP816" s="90"/>
      <c r="MQ816" s="90"/>
      <c r="MR816" s="90"/>
      <c r="MS816" s="90"/>
      <c r="MT816" s="90"/>
      <c r="MU816" s="90"/>
      <c r="MV816" s="90"/>
      <c r="MW816" s="90"/>
      <c r="MX816" s="90"/>
      <c r="MY816" s="90"/>
      <c r="MZ816" s="90"/>
      <c r="NA816" s="90"/>
      <c r="NB816" s="90"/>
      <c r="NC816" s="90"/>
      <c r="ND816" s="90"/>
      <c r="NE816" s="90"/>
      <c r="NF816" s="90"/>
      <c r="NG816" s="90"/>
      <c r="NH816" s="90"/>
      <c r="NI816" s="90"/>
      <c r="NJ816" s="90"/>
      <c r="NK816" s="90"/>
      <c r="NL816" s="90"/>
      <c r="NM816" s="90"/>
      <c r="NN816" s="90"/>
      <c r="NO816" s="90"/>
      <c r="NP816" s="90"/>
      <c r="NQ816" s="90"/>
      <c r="NR816" s="90"/>
      <c r="NS816" s="90"/>
      <c r="NT816" s="90"/>
      <c r="NU816" s="90"/>
      <c r="NV816" s="90"/>
      <c r="NW816" s="90"/>
      <c r="NX816" s="90"/>
      <c r="NY816" s="90"/>
      <c r="NZ816" s="90"/>
      <c r="OA816" s="90"/>
      <c r="OB816" s="90"/>
      <c r="OC816" s="90"/>
      <c r="OD816" s="90"/>
      <c r="OE816" s="90"/>
      <c r="OF816" s="90"/>
      <c r="OG816" s="90"/>
      <c r="OH816" s="90"/>
      <c r="OI816" s="90"/>
      <c r="OJ816" s="90"/>
      <c r="OK816" s="90"/>
      <c r="OL816" s="90"/>
      <c r="OM816" s="90"/>
      <c r="ON816" s="90"/>
      <c r="OO816" s="90"/>
      <c r="OP816" s="90"/>
      <c r="OQ816" s="90"/>
      <c r="OR816" s="90"/>
      <c r="OS816" s="90"/>
      <c r="OT816" s="90"/>
      <c r="OU816" s="90"/>
      <c r="OV816" s="90"/>
      <c r="OW816" s="90"/>
      <c r="OX816" s="90"/>
      <c r="OY816" s="90"/>
      <c r="OZ816" s="90"/>
      <c r="PA816" s="90"/>
      <c r="PB816" s="90"/>
      <c r="PC816" s="90"/>
      <c r="PD816" s="90"/>
      <c r="PE816" s="90"/>
      <c r="PF816" s="90"/>
      <c r="PG816" s="90"/>
      <c r="PH816" s="90"/>
      <c r="PI816" s="90"/>
      <c r="PJ816" s="90"/>
      <c r="PK816" s="90"/>
      <c r="PL816" s="90"/>
      <c r="PM816" s="90"/>
      <c r="PN816" s="90"/>
      <c r="PO816" s="90"/>
      <c r="PP816" s="90"/>
      <c r="PQ816" s="90"/>
      <c r="PR816" s="90"/>
      <c r="PS816" s="90"/>
      <c r="PT816" s="90"/>
      <c r="PU816" s="90"/>
      <c r="PV816" s="90"/>
      <c r="PW816" s="90"/>
      <c r="PX816" s="90"/>
      <c r="PY816" s="90"/>
      <c r="PZ816" s="90"/>
      <c r="QA816" s="90"/>
      <c r="QB816" s="90"/>
      <c r="QC816" s="90"/>
      <c r="QD816" s="90"/>
      <c r="QE816" s="90"/>
      <c r="QF816" s="90"/>
      <c r="QG816" s="90"/>
      <c r="QH816" s="90"/>
      <c r="QI816" s="90"/>
      <c r="QJ816" s="90"/>
      <c r="QK816" s="90"/>
      <c r="QL816" s="90"/>
      <c r="QM816" s="90"/>
      <c r="QN816" s="90"/>
      <c r="QO816" s="90"/>
      <c r="QP816" s="90"/>
      <c r="QQ816" s="90"/>
      <c r="QR816" s="90"/>
      <c r="QS816" s="90"/>
      <c r="QT816" s="90"/>
      <c r="QU816" s="90"/>
      <c r="QV816" s="90"/>
      <c r="QW816" s="90"/>
      <c r="QX816" s="90"/>
      <c r="QY816" s="90"/>
      <c r="QZ816" s="90"/>
      <c r="RA816" s="90"/>
      <c r="RB816" s="90"/>
      <c r="RC816" s="90"/>
      <c r="RD816" s="90"/>
      <c r="RE816" s="90"/>
      <c r="RF816" s="90"/>
      <c r="RG816" s="90"/>
      <c r="RH816" s="90"/>
      <c r="RI816" s="90"/>
      <c r="RJ816" s="90"/>
      <c r="RK816" s="90"/>
      <c r="RL816" s="90"/>
      <c r="RM816" s="90"/>
      <c r="RN816" s="90"/>
      <c r="RO816" s="90"/>
      <c r="RP816" s="90"/>
      <c r="RQ816" s="90"/>
      <c r="RR816" s="90"/>
      <c r="RS816" s="90"/>
      <c r="RT816" s="90"/>
      <c r="RU816" s="90"/>
      <c r="RV816" s="90"/>
      <c r="RW816" s="90"/>
      <c r="RX816" s="90"/>
      <c r="RY816" s="90"/>
      <c r="RZ816" s="90"/>
      <c r="SA816" s="90"/>
      <c r="SB816" s="90"/>
      <c r="SC816" s="90"/>
      <c r="SD816" s="90"/>
      <c r="SE816" s="90"/>
      <c r="SF816" s="90"/>
      <c r="SG816" s="90"/>
      <c r="SH816" s="90"/>
      <c r="SI816" s="90"/>
      <c r="SJ816" s="90"/>
      <c r="SK816" s="90"/>
      <c r="SL816" s="90"/>
      <c r="SM816" s="90"/>
      <c r="SN816" s="90"/>
      <c r="SO816" s="90"/>
      <c r="SP816" s="90"/>
      <c r="SQ816" s="90"/>
      <c r="SR816" s="90"/>
      <c r="SS816" s="90"/>
      <c r="ST816" s="90"/>
      <c r="SU816" s="90"/>
      <c r="SV816" s="90"/>
      <c r="SW816" s="90"/>
      <c r="SX816" s="90"/>
      <c r="SY816" s="90"/>
      <c r="SZ816" s="90"/>
      <c r="TA816" s="90"/>
      <c r="TB816" s="90"/>
      <c r="TC816" s="90"/>
      <c r="TD816" s="90"/>
      <c r="TE816" s="90"/>
      <c r="TF816" s="90"/>
      <c r="TG816" s="90"/>
      <c r="TH816" s="90"/>
      <c r="TI816" s="90"/>
      <c r="TJ816" s="90"/>
      <c r="TK816" s="90"/>
      <c r="TL816" s="90"/>
      <c r="TM816" s="90"/>
      <c r="TN816" s="90"/>
      <c r="TO816" s="90"/>
      <c r="TP816" s="90"/>
      <c r="TQ816" s="90"/>
      <c r="TR816" s="90"/>
      <c r="TS816" s="90"/>
      <c r="TT816" s="90"/>
      <c r="TU816" s="90"/>
      <c r="TV816" s="90"/>
      <c r="TW816" s="90"/>
      <c r="TX816" s="90"/>
      <c r="TY816" s="90"/>
      <c r="TZ816" s="90"/>
      <c r="UA816" s="90"/>
      <c r="UB816" s="90"/>
      <c r="UC816" s="90"/>
      <c r="UD816" s="90"/>
      <c r="UE816" s="90"/>
      <c r="UF816" s="90"/>
      <c r="UG816" s="90"/>
      <c r="UH816" s="90"/>
      <c r="UI816" s="90"/>
      <c r="UJ816" s="90"/>
      <c r="UK816" s="90"/>
      <c r="UL816" s="90"/>
      <c r="UM816" s="90"/>
      <c r="UN816" s="90"/>
      <c r="UO816" s="90"/>
      <c r="UP816" s="90"/>
      <c r="UQ816" s="90"/>
      <c r="UR816" s="90"/>
      <c r="US816" s="90"/>
      <c r="UT816" s="90"/>
      <c r="UU816" s="90"/>
      <c r="UV816" s="90"/>
      <c r="UW816" s="90"/>
      <c r="UX816" s="90"/>
      <c r="UY816" s="90"/>
      <c r="UZ816" s="90"/>
      <c r="VA816" s="90"/>
      <c r="VB816" s="90"/>
      <c r="VC816" s="90"/>
      <c r="VD816" s="90"/>
      <c r="VE816" s="90"/>
      <c r="VF816" s="90"/>
      <c r="VG816" s="90"/>
      <c r="VH816" s="90"/>
      <c r="VI816" s="90"/>
      <c r="VJ816" s="90"/>
      <c r="VK816" s="90"/>
      <c r="VL816" s="90"/>
      <c r="VM816" s="90"/>
      <c r="VN816" s="90"/>
      <c r="VO816" s="90"/>
      <c r="VP816" s="90"/>
      <c r="VQ816" s="90"/>
      <c r="VR816" s="90"/>
      <c r="VS816" s="90"/>
      <c r="VT816" s="90"/>
      <c r="VU816" s="90"/>
      <c r="VV816" s="90"/>
      <c r="VW816" s="90"/>
      <c r="VX816" s="90"/>
      <c r="VY816" s="90"/>
      <c r="VZ816" s="90"/>
      <c r="WA816" s="90"/>
      <c r="WB816" s="90"/>
      <c r="WC816" s="90"/>
      <c r="WD816" s="90"/>
      <c r="WE816" s="90"/>
      <c r="WF816" s="90"/>
      <c r="WG816" s="90"/>
      <c r="WH816" s="90"/>
      <c r="WI816" s="90"/>
      <c r="WJ816" s="90"/>
      <c r="WK816" s="90"/>
      <c r="WL816" s="90"/>
      <c r="WM816" s="90"/>
      <c r="WN816" s="90"/>
      <c r="WO816" s="90"/>
      <c r="WP816" s="90"/>
      <c r="WQ816" s="90"/>
      <c r="WR816" s="90"/>
      <c r="WS816" s="90"/>
      <c r="WT816" s="90"/>
      <c r="WU816" s="90"/>
      <c r="WV816" s="90"/>
      <c r="WW816" s="90"/>
      <c r="WX816" s="90"/>
      <c r="WY816" s="90"/>
      <c r="WZ816" s="90"/>
      <c r="XA816" s="90"/>
      <c r="XB816" s="90"/>
      <c r="XC816" s="90"/>
      <c r="XD816" s="90"/>
      <c r="XE816" s="90"/>
      <c r="XF816" s="90"/>
      <c r="XG816" s="90"/>
      <c r="XH816" s="90"/>
      <c r="XI816" s="90"/>
      <c r="XJ816" s="90"/>
      <c r="XK816" s="90"/>
      <c r="XL816" s="90"/>
      <c r="XM816" s="90"/>
      <c r="XN816" s="90"/>
      <c r="XO816" s="90"/>
      <c r="XP816" s="90"/>
      <c r="XQ816" s="90"/>
      <c r="XR816" s="90"/>
      <c r="XS816" s="90"/>
      <c r="XT816" s="90"/>
      <c r="XU816" s="90"/>
      <c r="XV816" s="90"/>
      <c r="XW816" s="90"/>
      <c r="XX816" s="90"/>
      <c r="XY816" s="90"/>
      <c r="XZ816" s="90"/>
      <c r="YA816" s="90"/>
      <c r="YB816" s="90"/>
      <c r="YC816" s="90"/>
      <c r="YD816" s="90"/>
      <c r="YE816" s="90"/>
      <c r="YF816" s="90"/>
      <c r="YG816" s="90"/>
      <c r="YH816" s="90"/>
      <c r="YI816" s="90"/>
      <c r="YJ816" s="90"/>
      <c r="YK816" s="90"/>
      <c r="YL816" s="90"/>
      <c r="YM816" s="90"/>
      <c r="YN816" s="90"/>
      <c r="YO816" s="90"/>
      <c r="YP816" s="90"/>
      <c r="YQ816" s="90"/>
      <c r="YR816" s="90"/>
      <c r="YS816" s="90"/>
      <c r="YT816" s="90"/>
      <c r="YU816" s="90"/>
      <c r="YV816" s="90"/>
      <c r="YW816" s="90"/>
      <c r="YX816" s="90"/>
      <c r="YY816" s="90"/>
      <c r="YZ816" s="90"/>
      <c r="ZA816" s="90"/>
      <c r="ZB816" s="90"/>
      <c r="ZC816" s="90"/>
      <c r="ZD816" s="90"/>
      <c r="ZE816" s="90"/>
      <c r="ZF816" s="90"/>
      <c r="ZG816" s="90"/>
      <c r="ZH816" s="90"/>
      <c r="ZI816" s="90"/>
      <c r="ZJ816" s="90"/>
      <c r="ZK816" s="90"/>
      <c r="ZL816" s="90"/>
      <c r="ZM816" s="90"/>
      <c r="ZN816" s="90"/>
      <c r="ZO816" s="90"/>
      <c r="ZP816" s="90"/>
      <c r="ZQ816" s="90"/>
      <c r="ZR816" s="90"/>
      <c r="ZS816" s="90"/>
      <c r="ZT816" s="90"/>
      <c r="ZU816" s="90"/>
      <c r="ZV816" s="90"/>
      <c r="ZW816" s="90"/>
      <c r="ZX816" s="90"/>
      <c r="ZY816" s="90"/>
      <c r="ZZ816" s="90"/>
      <c r="AAA816" s="90"/>
      <c r="AAB816" s="90"/>
      <c r="AAC816" s="90"/>
      <c r="AAD816" s="90"/>
      <c r="AAE816" s="90"/>
      <c r="AAF816" s="90"/>
      <c r="AAG816" s="90"/>
      <c r="AAH816" s="90"/>
      <c r="AAI816" s="90"/>
      <c r="AAJ816" s="90"/>
      <c r="AAK816" s="90"/>
      <c r="AAL816" s="90"/>
      <c r="AAM816" s="90"/>
      <c r="AAN816" s="90"/>
      <c r="AAO816" s="90"/>
      <c r="AAP816" s="90"/>
      <c r="AAQ816" s="90"/>
      <c r="AAR816" s="90"/>
      <c r="AAS816" s="90"/>
      <c r="AAT816" s="90"/>
      <c r="AAU816" s="90"/>
      <c r="AAV816" s="90"/>
      <c r="AAW816" s="90"/>
      <c r="AAX816" s="90"/>
      <c r="AAY816" s="90"/>
      <c r="AAZ816" s="90"/>
      <c r="ABA816" s="90"/>
      <c r="ABB816" s="90"/>
      <c r="ABC816" s="90"/>
      <c r="ABD816" s="90"/>
      <c r="ABE816" s="90"/>
      <c r="ABF816" s="90"/>
      <c r="ABG816" s="90"/>
      <c r="ABH816" s="90"/>
      <c r="ABI816" s="90"/>
      <c r="ABJ816" s="90"/>
      <c r="ABK816" s="90"/>
      <c r="ABL816" s="90"/>
      <c r="ABM816" s="90"/>
      <c r="ABN816" s="90"/>
      <c r="ABO816" s="90"/>
      <c r="ABP816" s="90"/>
      <c r="ABQ816" s="90"/>
      <c r="ABR816" s="90"/>
      <c r="ABS816" s="90"/>
      <c r="ABT816" s="90"/>
      <c r="ABU816" s="90"/>
      <c r="ABV816" s="90"/>
      <c r="ABW816" s="90"/>
      <c r="ABX816" s="90"/>
      <c r="ABY816" s="90"/>
      <c r="ABZ816" s="90"/>
      <c r="ACA816" s="90"/>
      <c r="ACB816" s="90"/>
      <c r="ACC816" s="90"/>
      <c r="ACD816" s="90"/>
      <c r="ACE816" s="90"/>
      <c r="ACF816" s="90"/>
      <c r="ACG816" s="90"/>
      <c r="ACH816" s="90"/>
      <c r="ACI816" s="90"/>
      <c r="ACJ816" s="90"/>
      <c r="ACK816" s="90"/>
      <c r="ACL816" s="90"/>
      <c r="ACM816" s="90"/>
      <c r="ACN816" s="90"/>
      <c r="ACO816" s="90"/>
      <c r="ACP816" s="90"/>
      <c r="ACQ816" s="90"/>
      <c r="ACR816" s="90"/>
      <c r="ACS816" s="90"/>
      <c r="ACT816" s="90"/>
      <c r="ACU816" s="90"/>
      <c r="ACV816" s="90"/>
      <c r="ACW816" s="90"/>
      <c r="ACX816" s="90"/>
      <c r="ACY816" s="90"/>
      <c r="ACZ816" s="90"/>
      <c r="ADA816" s="90"/>
      <c r="ADB816" s="90"/>
      <c r="ADC816" s="90"/>
      <c r="ADD816" s="90"/>
      <c r="ADE816" s="90"/>
      <c r="ADF816" s="90"/>
      <c r="ADG816" s="90"/>
      <c r="ADH816" s="90"/>
      <c r="ADI816" s="90"/>
      <c r="ADJ816" s="90"/>
      <c r="ADK816" s="90"/>
      <c r="ADL816" s="90"/>
      <c r="ADM816" s="90"/>
      <c r="ADN816" s="90"/>
      <c r="ADO816" s="90"/>
      <c r="ADP816" s="90"/>
      <c r="ADQ816" s="90"/>
      <c r="ADR816" s="90"/>
      <c r="ADS816" s="90"/>
      <c r="ADT816" s="90"/>
      <c r="ADU816" s="90"/>
      <c r="ADV816" s="90"/>
      <c r="ADW816" s="90"/>
      <c r="ADX816" s="90"/>
      <c r="ADY816" s="90"/>
      <c r="ADZ816" s="90"/>
      <c r="AEA816" s="90"/>
      <c r="AEB816" s="90"/>
      <c r="AEC816" s="90"/>
      <c r="AED816" s="90"/>
      <c r="AEE816" s="90"/>
      <c r="AEF816" s="90"/>
      <c r="AEG816" s="90"/>
      <c r="AEH816" s="90"/>
      <c r="AEI816" s="90"/>
      <c r="AEJ816" s="90"/>
      <c r="AEK816" s="90"/>
      <c r="AEL816" s="90"/>
      <c r="AEM816" s="90"/>
      <c r="AEN816" s="90"/>
      <c r="AEO816" s="90"/>
      <c r="AEP816" s="90"/>
      <c r="AEQ816" s="90"/>
      <c r="AER816" s="90"/>
      <c r="AES816" s="90"/>
      <c r="AET816" s="90"/>
      <c r="AEU816" s="90"/>
      <c r="AEV816" s="90"/>
      <c r="AEW816" s="90"/>
      <c r="AEX816" s="90"/>
      <c r="AEY816" s="90"/>
      <c r="AEZ816" s="90"/>
      <c r="AFA816" s="90"/>
      <c r="AFB816" s="90"/>
      <c r="AFC816" s="90"/>
      <c r="AFD816" s="90"/>
      <c r="AFE816" s="90"/>
      <c r="AFF816" s="90"/>
      <c r="AFG816" s="90"/>
      <c r="AFH816" s="90"/>
      <c r="AFI816" s="90"/>
      <c r="AFJ816" s="90"/>
      <c r="AFK816" s="90"/>
      <c r="AFL816" s="90"/>
      <c r="AFM816" s="90"/>
      <c r="AFN816" s="90"/>
      <c r="AFO816" s="90"/>
      <c r="AFP816" s="90"/>
      <c r="AFQ816" s="90"/>
      <c r="AFR816" s="90"/>
      <c r="AFS816" s="90"/>
      <c r="AFT816" s="90"/>
      <c r="AFU816" s="90"/>
      <c r="AFV816" s="90"/>
      <c r="AFW816" s="90"/>
      <c r="AFX816" s="90"/>
      <c r="AFY816" s="90"/>
      <c r="AFZ816" s="90"/>
      <c r="AGA816" s="90"/>
      <c r="AGB816" s="90"/>
      <c r="AGC816" s="90"/>
      <c r="AGD816" s="90"/>
      <c r="AGE816" s="90"/>
      <c r="AGF816" s="90"/>
      <c r="AGG816" s="90"/>
      <c r="AGH816" s="90"/>
      <c r="AGI816" s="90"/>
      <c r="AGJ816" s="90"/>
      <c r="AGK816" s="90"/>
      <c r="AGL816" s="90"/>
      <c r="AGM816" s="90"/>
      <c r="AGN816" s="90"/>
      <c r="AGO816" s="90"/>
      <c r="AGP816" s="90"/>
      <c r="AGQ816" s="90"/>
      <c r="AGR816" s="90"/>
      <c r="AGS816" s="90"/>
      <c r="AGT816" s="90"/>
      <c r="AGU816" s="90"/>
      <c r="AGV816" s="90"/>
      <c r="AGW816" s="90"/>
      <c r="AGX816" s="90"/>
      <c r="AGY816" s="90"/>
      <c r="AGZ816" s="90"/>
      <c r="AHA816" s="90"/>
      <c r="AHB816" s="90"/>
      <c r="AHC816" s="90"/>
      <c r="AHD816" s="90"/>
      <c r="AHE816" s="90"/>
      <c r="AHF816" s="90"/>
      <c r="AHG816" s="90"/>
      <c r="AHH816" s="90"/>
      <c r="AHI816" s="90"/>
      <c r="AHJ816" s="90"/>
      <c r="AHK816" s="90"/>
      <c r="AHL816" s="90"/>
      <c r="AHM816" s="90"/>
      <c r="AHN816" s="90"/>
      <c r="AHO816" s="90"/>
      <c r="AHP816" s="90"/>
      <c r="AHQ816" s="90"/>
      <c r="AHR816" s="90"/>
      <c r="AHS816" s="90"/>
      <c r="AHT816" s="90"/>
      <c r="AHU816" s="90"/>
      <c r="AHV816" s="90"/>
      <c r="AHW816" s="90"/>
      <c r="AHX816" s="90"/>
      <c r="AHY816" s="90"/>
      <c r="AHZ816" s="90"/>
      <c r="AIA816" s="90"/>
      <c r="AIB816" s="90"/>
      <c r="AIC816" s="90"/>
      <c r="AID816" s="90"/>
      <c r="AIE816" s="90"/>
      <c r="AIF816" s="90"/>
      <c r="AIG816" s="90"/>
      <c r="AIH816" s="90"/>
      <c r="AII816" s="90"/>
      <c r="AIJ816" s="90"/>
      <c r="AIK816" s="90"/>
      <c r="AIL816" s="90"/>
      <c r="AIM816" s="90"/>
      <c r="AIN816" s="90"/>
      <c r="AIO816" s="90"/>
      <c r="AIP816" s="90"/>
      <c r="AIQ816" s="90"/>
      <c r="AIR816" s="90"/>
      <c r="AIS816" s="90"/>
      <c r="AIT816" s="90"/>
      <c r="AIU816" s="90"/>
      <c r="AIV816" s="90"/>
      <c r="AIW816" s="90"/>
      <c r="AIX816" s="90"/>
      <c r="AIY816" s="90"/>
      <c r="AIZ816" s="90"/>
      <c r="AJA816" s="90"/>
      <c r="AJB816" s="90"/>
      <c r="AJC816" s="90"/>
      <c r="AJD816" s="90"/>
      <c r="AJE816" s="90"/>
      <c r="AJF816" s="90"/>
      <c r="AJG816" s="90"/>
      <c r="AJH816" s="90"/>
      <c r="AJI816" s="90"/>
      <c r="AJJ816" s="90"/>
      <c r="AJK816" s="90"/>
      <c r="AJL816" s="90"/>
      <c r="AJM816" s="90"/>
      <c r="AJN816" s="90"/>
      <c r="AJO816" s="90"/>
      <c r="AJP816" s="90"/>
      <c r="AJQ816" s="90"/>
      <c r="AJR816" s="90"/>
      <c r="AJS816" s="90"/>
      <c r="AJT816" s="90"/>
      <c r="AJU816" s="90"/>
      <c r="AJV816" s="90"/>
      <c r="AJW816" s="90"/>
      <c r="AJX816" s="90"/>
      <c r="AJY816" s="90"/>
      <c r="AJZ816" s="90"/>
      <c r="AKA816" s="90"/>
      <c r="AKB816" s="90"/>
      <c r="AKC816" s="90"/>
      <c r="AKD816" s="90"/>
      <c r="AKE816" s="90"/>
      <c r="AKF816" s="90"/>
      <c r="AKG816" s="90"/>
      <c r="AKH816" s="90"/>
      <c r="AKI816" s="90"/>
      <c r="AKJ816" s="90"/>
      <c r="AKK816" s="90"/>
      <c r="AKL816" s="90"/>
      <c r="AKM816" s="90"/>
      <c r="AKN816" s="90"/>
      <c r="AKO816" s="90"/>
      <c r="AKP816" s="90"/>
      <c r="AKQ816" s="90"/>
      <c r="AKR816" s="90"/>
      <c r="AKS816" s="90"/>
      <c r="AKT816" s="90"/>
      <c r="AKU816" s="90"/>
      <c r="AKV816" s="90"/>
      <c r="AKW816" s="90"/>
      <c r="AKX816" s="90"/>
      <c r="AKY816" s="90"/>
      <c r="AKZ816" s="90"/>
      <c r="ALA816" s="90"/>
      <c r="ALB816" s="90"/>
      <c r="ALC816" s="90"/>
      <c r="ALD816" s="90"/>
      <c r="ALE816" s="90"/>
      <c r="ALF816" s="90"/>
      <c r="ALG816" s="90"/>
      <c r="ALH816" s="90"/>
      <c r="ALI816" s="90"/>
      <c r="ALJ816" s="90"/>
      <c r="ALK816" s="90"/>
      <c r="ALL816" s="90"/>
      <c r="ALM816" s="90"/>
      <c r="ALN816" s="90"/>
      <c r="ALO816" s="90"/>
      <c r="ALP816" s="90"/>
      <c r="ALQ816" s="90"/>
      <c r="ALR816" s="90"/>
      <c r="ALS816" s="90"/>
      <c r="ALT816" s="90"/>
      <c r="ALU816" s="90"/>
      <c r="ALV816" s="90"/>
      <c r="ALW816" s="90"/>
      <c r="ALX816" s="90"/>
      <c r="ALY816" s="90"/>
      <c r="ALZ816" s="90"/>
      <c r="AMA816" s="90"/>
      <c r="AMB816" s="90"/>
      <c r="AMC816" s="90"/>
      <c r="AMD816" s="90"/>
      <c r="AME816" s="90"/>
      <c r="AMF816" s="90"/>
      <c r="AMG816" s="90"/>
      <c r="AMH816" s="90"/>
    </row>
    <row r="817" spans="1:1022" ht="74.099999999999994" customHeight="1" x14ac:dyDescent="0.3">
      <c r="A817" s="536"/>
      <c r="B817" s="530"/>
      <c r="C817" s="367"/>
      <c r="D817" s="530"/>
      <c r="E817" s="530"/>
      <c r="F817" s="427"/>
      <c r="G817" s="530"/>
      <c r="H817" s="537"/>
      <c r="I817" s="538"/>
      <c r="J817" s="210" t="s">
        <v>735</v>
      </c>
      <c r="K817" s="213"/>
      <c r="L817" s="538"/>
      <c r="M817" s="538"/>
      <c r="N817" s="540"/>
      <c r="O817" s="369"/>
      <c r="P817" s="391"/>
      <c r="Q817" s="385"/>
      <c r="R817" s="393"/>
      <c r="S817" s="394"/>
      <c r="T817" s="385"/>
      <c r="U817" s="386"/>
      <c r="V817" s="216" t="s">
        <v>112</v>
      </c>
      <c r="W817" s="116"/>
      <c r="X817" s="117"/>
      <c r="Y817" s="117"/>
      <c r="Z817" s="116"/>
      <c r="AA817" s="143" t="str">
        <f t="shared" ref="AA817:AA880" si="1118">IF(OR(AB817="Preventivo",AB817="Detectivo"),"Probabilidad",IF(AB817="Correctivo","Impacto",""))</f>
        <v/>
      </c>
      <c r="AB817" s="121"/>
      <c r="AC817" s="121"/>
      <c r="AD817" s="122" t="str">
        <f t="shared" si="1111"/>
        <v/>
      </c>
      <c r="AE817" s="121"/>
      <c r="AF817" s="121"/>
      <c r="AG817" s="121"/>
      <c r="AH817" s="123" t="str">
        <f>IFERROR(IF(AND(AA816="Probabilidad",AA817="Probabilidad"),(AI816-(+AI816*AD817)),IF(AND(AA817="Probabilidad",AA816="Impacto"),(AI816-(+AI816*AD817)),IF(AA817="Impacto",AI816,""))),"")</f>
        <v/>
      </c>
      <c r="AI817" s="122" t="str">
        <f t="shared" si="1112"/>
        <v/>
      </c>
      <c r="AJ817" s="387"/>
      <c r="AK817" s="542"/>
      <c r="AL817" s="214" t="str">
        <f t="shared" si="1081"/>
        <v/>
      </c>
      <c r="AM817" s="543"/>
      <c r="AN817" s="544"/>
      <c r="AO817" s="541"/>
      <c r="AP817" s="367"/>
      <c r="AQ817" s="217" t="s">
        <v>118</v>
      </c>
      <c r="AR817" s="119"/>
      <c r="AS817" s="135"/>
      <c r="AT817" s="218"/>
      <c r="AU817" s="219"/>
      <c r="AV817" s="371"/>
      <c r="AW817" s="216" t="s">
        <v>112</v>
      </c>
      <c r="AX817" s="128"/>
      <c r="AY817" s="129"/>
      <c r="AZ817" s="130"/>
      <c r="BA817" s="217" t="s">
        <v>118</v>
      </c>
      <c r="BB817" s="128"/>
      <c r="BC817" s="128"/>
      <c r="BD817" s="128"/>
      <c r="BE817" s="373"/>
      <c r="BF817" s="374"/>
      <c r="BG817" s="374"/>
      <c r="BH817" s="131"/>
    </row>
    <row r="818" spans="1:1022" ht="45" customHeight="1" x14ac:dyDescent="0.3">
      <c r="A818" s="536"/>
      <c r="B818" s="530"/>
      <c r="C818" s="367"/>
      <c r="D818" s="530"/>
      <c r="E818" s="530"/>
      <c r="F818" s="427"/>
      <c r="G818" s="530"/>
      <c r="H818" s="537"/>
      <c r="I818" s="538"/>
      <c r="J818" s="210" t="s">
        <v>741</v>
      </c>
      <c r="K818" s="213"/>
      <c r="L818" s="538"/>
      <c r="M818" s="538"/>
      <c r="N818" s="540"/>
      <c r="O818" s="369"/>
      <c r="P818" s="391"/>
      <c r="Q818" s="385"/>
      <c r="R818" s="393"/>
      <c r="S818" s="394"/>
      <c r="T818" s="385"/>
      <c r="U818" s="386"/>
      <c r="V818" s="216" t="s">
        <v>124</v>
      </c>
      <c r="W818" s="116"/>
      <c r="X818" s="117"/>
      <c r="Y818" s="117"/>
      <c r="Z818" s="116"/>
      <c r="AA818" s="143" t="str">
        <f t="shared" si="1118"/>
        <v/>
      </c>
      <c r="AB818" s="121"/>
      <c r="AC818" s="121"/>
      <c r="AD818" s="122" t="str">
        <f t="shared" si="1111"/>
        <v/>
      </c>
      <c r="AE818" s="121"/>
      <c r="AF818" s="121"/>
      <c r="AG818" s="121"/>
      <c r="AH818" s="123" t="str">
        <f t="shared" ref="AH818:AH822" si="1119">IFERROR(IF(AND(AA817="Probabilidad",AA818="Probabilidad"),(AI817-(+AI817*AD818)),IF(AND(AA818="Probabilidad",AA817="Impacto"),(AI817-(+AI817*AD818)),IF(AA818="Impacto",AI817,""))),"")</f>
        <v/>
      </c>
      <c r="AI818" s="122" t="str">
        <f t="shared" si="1112"/>
        <v/>
      </c>
      <c r="AJ818" s="387"/>
      <c r="AK818" s="542"/>
      <c r="AL818" s="214" t="str">
        <f t="shared" si="1081"/>
        <v/>
      </c>
      <c r="AM818" s="543"/>
      <c r="AN818" s="544"/>
      <c r="AO818" s="541"/>
      <c r="AP818" s="367"/>
      <c r="AQ818" s="217" t="s">
        <v>128</v>
      </c>
      <c r="AR818" s="119"/>
      <c r="AS818" s="135"/>
      <c r="AT818" s="218"/>
      <c r="AU818" s="219"/>
      <c r="AV818" s="371"/>
      <c r="AW818" s="216" t="s">
        <v>124</v>
      </c>
      <c r="AX818" s="128"/>
      <c r="AY818" s="129"/>
      <c r="AZ818" s="130"/>
      <c r="BA818" s="217" t="s">
        <v>128</v>
      </c>
      <c r="BB818" s="128"/>
      <c r="BC818" s="128"/>
      <c r="BD818" s="128"/>
      <c r="BE818" s="373"/>
      <c r="BF818" s="374"/>
      <c r="BG818" s="374"/>
      <c r="BH818" s="131"/>
    </row>
    <row r="819" spans="1:1022" ht="30" customHeight="1" x14ac:dyDescent="0.3">
      <c r="A819" s="536"/>
      <c r="B819" s="530"/>
      <c r="C819" s="367"/>
      <c r="D819" s="530"/>
      <c r="E819" s="530"/>
      <c r="F819" s="427"/>
      <c r="G819" s="530"/>
      <c r="H819" s="537"/>
      <c r="I819" s="538"/>
      <c r="J819" s="210" t="s">
        <v>749</v>
      </c>
      <c r="K819" s="213"/>
      <c r="L819" s="538"/>
      <c r="M819" s="538"/>
      <c r="N819" s="540"/>
      <c r="O819" s="369"/>
      <c r="P819" s="391"/>
      <c r="Q819" s="385"/>
      <c r="R819" s="393"/>
      <c r="S819" s="394"/>
      <c r="T819" s="385"/>
      <c r="U819" s="386"/>
      <c r="V819" s="216" t="s">
        <v>131</v>
      </c>
      <c r="W819" s="116"/>
      <c r="X819" s="117"/>
      <c r="Y819" s="117"/>
      <c r="Z819" s="116"/>
      <c r="AA819" s="143" t="str">
        <f t="shared" si="1118"/>
        <v/>
      </c>
      <c r="AB819" s="121"/>
      <c r="AC819" s="121"/>
      <c r="AD819" s="122" t="str">
        <f t="shared" si="1111"/>
        <v/>
      </c>
      <c r="AE819" s="121"/>
      <c r="AF819" s="121"/>
      <c r="AG819" s="121"/>
      <c r="AH819" s="123" t="str">
        <f t="shared" si="1119"/>
        <v/>
      </c>
      <c r="AI819" s="122" t="str">
        <f t="shared" si="1112"/>
        <v/>
      </c>
      <c r="AJ819" s="387"/>
      <c r="AK819" s="542"/>
      <c r="AL819" s="214" t="str">
        <f t="shared" si="1081"/>
        <v/>
      </c>
      <c r="AM819" s="543"/>
      <c r="AN819" s="544"/>
      <c r="AO819" s="541"/>
      <c r="AP819" s="367"/>
      <c r="AQ819" s="217" t="s">
        <v>136</v>
      </c>
      <c r="AR819" s="119"/>
      <c r="AS819" s="135"/>
      <c r="AT819" s="218"/>
      <c r="AU819" s="219"/>
      <c r="AV819" s="371"/>
      <c r="AW819" s="216" t="s">
        <v>131</v>
      </c>
      <c r="AX819" s="128"/>
      <c r="AY819" s="129"/>
      <c r="AZ819" s="130"/>
      <c r="BA819" s="217" t="s">
        <v>136</v>
      </c>
      <c r="BB819" s="128"/>
      <c r="BC819" s="128"/>
      <c r="BD819" s="128"/>
      <c r="BE819" s="373"/>
      <c r="BF819" s="374"/>
      <c r="BG819" s="374"/>
      <c r="BH819" s="131"/>
    </row>
    <row r="820" spans="1:1022" ht="18.95" customHeight="1" x14ac:dyDescent="0.3">
      <c r="A820" s="536"/>
      <c r="B820" s="530"/>
      <c r="C820" s="367"/>
      <c r="D820" s="530"/>
      <c r="E820" s="530"/>
      <c r="F820" s="427"/>
      <c r="G820" s="530"/>
      <c r="H820" s="537"/>
      <c r="I820" s="538"/>
      <c r="J820" s="210" t="s">
        <v>756</v>
      </c>
      <c r="K820" s="213"/>
      <c r="L820" s="538"/>
      <c r="M820" s="538"/>
      <c r="N820" s="540"/>
      <c r="O820" s="369"/>
      <c r="P820" s="391"/>
      <c r="Q820" s="385"/>
      <c r="R820" s="393"/>
      <c r="S820" s="394"/>
      <c r="T820" s="385"/>
      <c r="U820" s="386"/>
      <c r="V820" s="216" t="s">
        <v>139</v>
      </c>
      <c r="W820" s="116"/>
      <c r="X820" s="117"/>
      <c r="Y820" s="117"/>
      <c r="Z820" s="116"/>
      <c r="AA820" s="143" t="str">
        <f t="shared" si="1118"/>
        <v/>
      </c>
      <c r="AB820" s="121"/>
      <c r="AC820" s="121"/>
      <c r="AD820" s="122" t="str">
        <f t="shared" si="1111"/>
        <v/>
      </c>
      <c r="AE820" s="121"/>
      <c r="AF820" s="121"/>
      <c r="AG820" s="121"/>
      <c r="AH820" s="123" t="str">
        <f t="shared" si="1119"/>
        <v/>
      </c>
      <c r="AI820" s="122" t="str">
        <f t="shared" si="1112"/>
        <v/>
      </c>
      <c r="AJ820" s="387"/>
      <c r="AK820" s="542"/>
      <c r="AL820" s="214" t="str">
        <f t="shared" si="1081"/>
        <v/>
      </c>
      <c r="AM820" s="543"/>
      <c r="AN820" s="544"/>
      <c r="AO820" s="541"/>
      <c r="AP820" s="367"/>
      <c r="AQ820" s="217" t="s">
        <v>145</v>
      </c>
      <c r="AR820" s="119"/>
      <c r="AS820" s="135"/>
      <c r="AT820" s="218"/>
      <c r="AU820" s="219"/>
      <c r="AV820" s="371"/>
      <c r="AW820" s="216" t="s">
        <v>139</v>
      </c>
      <c r="AX820" s="128"/>
      <c r="AY820" s="129"/>
      <c r="AZ820" s="130"/>
      <c r="BA820" s="217" t="s">
        <v>145</v>
      </c>
      <c r="BB820" s="128"/>
      <c r="BC820" s="128"/>
      <c r="BD820" s="128"/>
      <c r="BE820" s="373"/>
      <c r="BF820" s="374"/>
      <c r="BG820" s="374"/>
      <c r="BH820" s="131"/>
    </row>
    <row r="821" spans="1:1022" ht="18.95" customHeight="1" x14ac:dyDescent="0.3">
      <c r="A821" s="536"/>
      <c r="B821" s="530"/>
      <c r="C821" s="367"/>
      <c r="D821" s="530"/>
      <c r="E821" s="530"/>
      <c r="F821" s="427"/>
      <c r="G821" s="530"/>
      <c r="H821" s="537"/>
      <c r="I821" s="538"/>
      <c r="J821" s="210" t="s">
        <v>757</v>
      </c>
      <c r="K821" s="213"/>
      <c r="L821" s="538"/>
      <c r="M821" s="538"/>
      <c r="N821" s="540"/>
      <c r="O821" s="369"/>
      <c r="P821" s="391"/>
      <c r="Q821" s="385"/>
      <c r="R821" s="393"/>
      <c r="S821" s="394"/>
      <c r="T821" s="385"/>
      <c r="U821" s="386"/>
      <c r="V821" s="216" t="s">
        <v>150</v>
      </c>
      <c r="W821" s="116"/>
      <c r="X821" s="117"/>
      <c r="Y821" s="117"/>
      <c r="Z821" s="116"/>
      <c r="AA821" s="143" t="str">
        <f t="shared" si="1118"/>
        <v/>
      </c>
      <c r="AB821" s="121"/>
      <c r="AC821" s="121"/>
      <c r="AD821" s="122" t="str">
        <f t="shared" si="1111"/>
        <v/>
      </c>
      <c r="AE821" s="121"/>
      <c r="AF821" s="121"/>
      <c r="AG821" s="121"/>
      <c r="AH821" s="123" t="str">
        <f t="shared" si="1119"/>
        <v/>
      </c>
      <c r="AI821" s="122" t="str">
        <f t="shared" si="1112"/>
        <v/>
      </c>
      <c r="AJ821" s="387"/>
      <c r="AK821" s="542"/>
      <c r="AL821" s="214" t="str">
        <f t="shared" si="1081"/>
        <v/>
      </c>
      <c r="AM821" s="543"/>
      <c r="AN821" s="544"/>
      <c r="AO821" s="541"/>
      <c r="AP821" s="367"/>
      <c r="AQ821" s="217" t="s">
        <v>155</v>
      </c>
      <c r="AR821" s="119"/>
      <c r="AS821" s="135"/>
      <c r="AT821" s="218"/>
      <c r="AU821" s="219"/>
      <c r="AV821" s="371"/>
      <c r="AW821" s="216" t="s">
        <v>150</v>
      </c>
      <c r="AX821" s="128"/>
      <c r="AY821" s="129"/>
      <c r="AZ821" s="130"/>
      <c r="BA821" s="217" t="s">
        <v>155</v>
      </c>
      <c r="BB821" s="128"/>
      <c r="BC821" s="128"/>
      <c r="BD821" s="128"/>
      <c r="BE821" s="373"/>
      <c r="BF821" s="374"/>
      <c r="BG821" s="374"/>
      <c r="BH821" s="131"/>
    </row>
    <row r="822" spans="1:1022" ht="23.1" customHeight="1" x14ac:dyDescent="0.3">
      <c r="A822" s="536"/>
      <c r="B822" s="530"/>
      <c r="C822" s="367"/>
      <c r="D822" s="530"/>
      <c r="E822" s="530"/>
      <c r="F822" s="427"/>
      <c r="G822" s="530"/>
      <c r="H822" s="537"/>
      <c r="I822" s="538"/>
      <c r="J822" s="210" t="s">
        <v>758</v>
      </c>
      <c r="K822" s="213"/>
      <c r="L822" s="538"/>
      <c r="M822" s="538"/>
      <c r="N822" s="540"/>
      <c r="O822" s="369"/>
      <c r="P822" s="392"/>
      <c r="Q822" s="385"/>
      <c r="R822" s="393"/>
      <c r="S822" s="394"/>
      <c r="T822" s="385"/>
      <c r="U822" s="386"/>
      <c r="V822" s="216" t="s">
        <v>161</v>
      </c>
      <c r="W822" s="116"/>
      <c r="X822" s="117"/>
      <c r="Y822" s="117"/>
      <c r="Z822" s="116"/>
      <c r="AA822" s="143" t="str">
        <f t="shared" si="1118"/>
        <v/>
      </c>
      <c r="AB822" s="121"/>
      <c r="AC822" s="121"/>
      <c r="AD822" s="122" t="str">
        <f t="shared" si="1111"/>
        <v/>
      </c>
      <c r="AE822" s="121"/>
      <c r="AF822" s="121"/>
      <c r="AG822" s="121"/>
      <c r="AH822" s="123" t="str">
        <f t="shared" si="1119"/>
        <v/>
      </c>
      <c r="AI822" s="122" t="str">
        <f t="shared" si="1112"/>
        <v/>
      </c>
      <c r="AJ822" s="387"/>
      <c r="AK822" s="542"/>
      <c r="AL822" s="214" t="str">
        <f t="shared" si="1081"/>
        <v/>
      </c>
      <c r="AM822" s="543"/>
      <c r="AN822" s="544"/>
      <c r="AO822" s="541"/>
      <c r="AP822" s="367"/>
      <c r="AQ822" s="217" t="s">
        <v>162</v>
      </c>
      <c r="AR822" s="119"/>
      <c r="AS822" s="135"/>
      <c r="AT822" s="218"/>
      <c r="AU822" s="219"/>
      <c r="AV822" s="372"/>
      <c r="AW822" s="216" t="s">
        <v>161</v>
      </c>
      <c r="AX822" s="128"/>
      <c r="AY822" s="129"/>
      <c r="AZ822" s="130"/>
      <c r="BA822" s="217" t="s">
        <v>162</v>
      </c>
      <c r="BB822" s="128"/>
      <c r="BC822" s="128"/>
      <c r="BD822" s="128"/>
      <c r="BE822" s="373"/>
      <c r="BF822" s="374"/>
      <c r="BG822" s="374"/>
      <c r="BH822" s="131"/>
    </row>
    <row r="823" spans="1:1022" s="144" customFormat="1" ht="69.95" customHeight="1" x14ac:dyDescent="0.25">
      <c r="A823" s="536"/>
      <c r="B823" s="530"/>
      <c r="C823" s="367"/>
      <c r="D823" s="530"/>
      <c r="E823" s="530"/>
      <c r="F823" s="427"/>
      <c r="G823" s="530"/>
      <c r="H823" s="537" t="str">
        <f>IF(B823="Seguridad_Información","Posibilidad de "&amp;C823&amp;"con "&amp;M823&amp;" "&amp;"por"&amp;" "&amp;I823&amp;" "&amp;"debido a"&amp;" "&amp;L823,"Posibilidad de"&amp;" "&amp;M823&amp;" "&amp;"por"&amp;" "&amp;I823&amp;" debido a"&amp;" "&amp;L823)</f>
        <v xml:space="preserve">Posibilidad de  por  debido a </v>
      </c>
      <c r="I823" s="538"/>
      <c r="J823" s="210" t="s">
        <v>717</v>
      </c>
      <c r="K823" s="213"/>
      <c r="L823" s="538"/>
      <c r="M823" s="538"/>
      <c r="N823" s="540"/>
      <c r="O823" s="369"/>
      <c r="P823" s="390" t="str">
        <f>IF(OR($O823=[3]Tabla_Probabilidad!$D$30,$O823=[3]Tabla_Probabilidad!$D$32,$O823=[3]Tabla_Probabilidad!$J$32),"Muy Baja",IF(OR($O823=[3]Tabla_Probabilidad!$E$30,$O823=[3]Tabla_Probabilidad!$E$32,$O823=[3]Tabla_Probabilidad!$K$32),"Baja",IF(OR($O823=[3]Tabla_Probabilidad!$F$30,$O823=[3]Tabla_Probabilidad!$F$32,$O823=[3]Tabla_Probabilidad!$L$32),"Media",IF(OR($O823=[3]Tabla_Probabilidad!$G$30,$O823=[3]Tabla_Probabilidad!$G$32,$O823=[3]Tabla_Probabilidad!$M$32),"Alta",IF(OR($O823=[3]Tabla_Probabilidad!$H$30,$O823=[3]Tabla_Probabilidad!$H$32,$O823=[3]Tabla_Probabilidad!$N$32),"Muy Alta","")))))</f>
        <v/>
      </c>
      <c r="Q823" s="385" t="str">
        <f t="shared" ref="Q823" si="1120">IF(P823="","",IF(P823="Muy Baja",0.2,IF(P823="Baja",0.4,IF(P823="Media",0.6,IF(P823="Alta",0.8,IF(P823="Muy Alta",1,))))))</f>
        <v/>
      </c>
      <c r="R823" s="393"/>
      <c r="S823" s="394" t="str">
        <f>IF(OR($R823=[3]Tabla_Impacto!$D$24,$R823=[3]Tabla_Impacto!$D$27,$R823=[3]Tabla_Impacto!$J$24,$R823=[3]Tabla_Impacto!$P$26,$R823=[3]Tabla_Impacto!$V$26,$R823=[3]Tabla_Impacto!$AB$26),"Leve",IF(OR($R823=[3]Tabla_Impacto!$E$24,$R823=[3]Tabla_Impacto!$E$27,$R823=[3]Tabla_Impacto!$K$24,$R823=[3]Tabla_Impacto!$Q$26,$R823=[3]Tabla_Impacto!$W$26,$R823=[3]Tabla_Impacto!$AC$26),"Menor",IF(OR($R823=[3]Tabla_Impacto!$F$24,$R823=[3]Tabla_Impacto!$F$27,$R823=[3]Tabla_Impacto!$L$24,$R823=[3]Tabla_Impacto!$R$26,$R823=[3]Tabla_Impacto!$X$26,$R823=[3]Tabla_Impacto!$AD$26),"Moderado",IF(OR($R823=[3]Tabla_Impacto!$G$24,$R823=[3]Tabla_Impacto!$G$27,$R823=[3]Tabla_Impacto!$M$24,$R823=[3]Tabla_Impacto!$S$26,$R823=[3]Tabla_Impacto!$Y$26,$R823=[3]Tabla_Impacto!$AE$26),"Mayor",IF(OR($R823=[3]Tabla_Impacto!$H$24,$R823=[3]Tabla_Impacto!$H$27,$R823=[3]Tabla_Impacto!$N$24,$R823=[3]Tabla_Impacto!$T$26,$R823=[3]Tabla_Impacto!$Z$26,$R823=[3]Tabla_Impacto!$AF$26),"Catastrófico","")))))</f>
        <v/>
      </c>
      <c r="T823" s="385" t="str">
        <f t="shared" ref="T823" si="1121">IF(S823="","",IF(S823="Leve",0.2,IF(S823="Menor",0.4,IF(S823="Moderado",0.6,IF(S823="Mayor",0.8,IF(S823="Catastrófico",1,))))))</f>
        <v/>
      </c>
      <c r="U823" s="403" t="str">
        <f t="shared" ref="U823" si="1122">IF(OR(AND(P823="Muy Baja",S823="Leve"),AND(P823="Muy Baja",S823="Menor"),AND(P823="Baja",S823="Leve")),"Bajo",IF(OR(AND(P823="Muy baja",S823="Moderado"),AND(P823="Baja",S823="Menor"),AND(P823="Baja",S823="Moderado"),AND(P823="Media",S823="Leve"),AND(P823="Media",S823="Menor"),AND(P823="Media",S823="Moderado"),AND(P823="Alta",S823="Leve"),AND(P823="Alta",S823="Menor")),"Moderado",IF(OR(AND(P823="Muy Baja",S823="Mayor"),AND(P823="Baja",S823="Mayor"),AND(P823="Media",S823="Mayor"),AND(P823="Alta",S823="Moderado"),AND(P823="Alta",S823="Mayor"),AND(P823="Muy Alta",S823="Leve"),AND(P823="Muy Alta",S823="Menor"),AND(P823="Muy Alta",S823="Moderado"),AND(P823="Muy Alta",S823="Mayor")),"Alto",IF(OR(AND(P823="Muy Baja",S823="Catastrófico"),AND(P823="Baja",S823="Catastrófico"),AND(P823="Media",S823="Catastrófico"),AND(P823="Alta",S823="Catastrófico"),AND(P823="Muy Alta",S823="Catastrófico")),"Extremo",""))))</f>
        <v/>
      </c>
      <c r="V823" s="216" t="s">
        <v>91</v>
      </c>
      <c r="W823" s="116"/>
      <c r="X823" s="117"/>
      <c r="Y823" s="117"/>
      <c r="Z823" s="116"/>
      <c r="AA823" s="143" t="str">
        <f t="shared" si="1118"/>
        <v/>
      </c>
      <c r="AB823" s="121"/>
      <c r="AC823" s="121"/>
      <c r="AD823" s="122" t="str">
        <f t="shared" si="1111"/>
        <v/>
      </c>
      <c r="AE823" s="121"/>
      <c r="AF823" s="121"/>
      <c r="AG823" s="121"/>
      <c r="AH823" s="123" t="str">
        <f>IFERROR(IF(AA823="Probabilidad",(Q823-(+Q823*AD823)),IF(AA823="Impacto",Q823,"")),"")</f>
        <v/>
      </c>
      <c r="AI823" s="122" t="str">
        <f t="shared" si="1112"/>
        <v/>
      </c>
      <c r="AJ823" s="387" t="str">
        <f t="shared" ref="AJ823" si="1123">IFERROR(IF(AK823="","",IF(AK823&lt;=0.2,"Muy Baja",IF(AK823&lt;=0.4,"Baja",IF(AK823&lt;=0.6,"Media",IF(AK823&lt;=0.8,"Alta","Muy Alta"))))),"")</f>
        <v/>
      </c>
      <c r="AK823" s="542" t="str">
        <f t="shared" ref="AK823" si="1124">IFERROR(LOOKUP(MAX(AI823:AI829)+1,(AI823:AI829)),"")</f>
        <v/>
      </c>
      <c r="AL823" s="214" t="str">
        <f>IFERROR(IF(AA823="Impacto",(T823-(+T823*AD823)),IF(AA823="Probabilidad",T823,"")),"")</f>
        <v/>
      </c>
      <c r="AM823" s="543" t="str">
        <f t="shared" ref="AM823" si="1125">IFERROR(IF(AN823="","",IF(AN823&lt;=0.2,"Leve",IF(AN823&lt;=0.4,"Menor",IF(AN823&lt;=0.6,"Moderado",IF(AN823&lt;=0.8,"Mayor","Catastrófico"))))),"")</f>
        <v/>
      </c>
      <c r="AN823" s="544" t="str">
        <f t="shared" ref="AN823" si="1126">IFERROR(LOOKUP(MAX(AL823:AL829)+1,(AL823:AL829)),"")</f>
        <v/>
      </c>
      <c r="AO823" s="541" t="str">
        <f t="shared" ref="AO823" si="1127">IFERROR(IF(OR(AND(AJ823="Muy Baja",AM823="Leve"),AND(AJ823="Muy Baja",AM823="Menor"),AND(AJ823="Baja",AM823="Leve")),"Bajo",IF(OR(AND(AJ823="Muy baja",AM823="Moderado"),AND(AJ823="Baja",AM823="Menor"),AND(AJ823="Baja",AM823="Moderado"),AND(AJ823="Media",AM823="Leve"),AND(AJ823="Media",AM823="Menor"),AND(AJ823="Media",AM823="Moderado"),AND(AJ823="Alta",AM823="Leve"),AND(AJ823="Alta",AM823="Menor")),"Moderado",IF(OR(AND(AJ823="Muy Baja",AM823="Mayor"),AND(AJ823="Baja",AM823="Mayor"),AND(AJ823="Media",AM823="Mayor"),AND(AJ823="Alta",AM823="Moderado"),AND(AJ823="Alta",AM823="Mayor"),AND(AJ823="Muy Alta",AM823="Leve"),AND(AJ823="Muy Alta",AM823="Menor"),AND(AJ823="Muy Alta",AM823="Moderado"),AND(AJ823="Muy Alta",AM823="Mayor")),"Alto",IF(OR(AND(AJ823="Muy Baja",AM823="Catastrófico"),AND(AJ823="Baja",AM823="Catastrófico"),AND(AJ823="Media",AM823="Catastrófico"),AND(AJ823="Alta",AM823="Catastrófico"),AND(AJ823="Muy Alta",AM823="Catastrófico")),"Extremo","")))),"")</f>
        <v/>
      </c>
      <c r="AP823" s="367"/>
      <c r="AQ823" s="217" t="s">
        <v>105</v>
      </c>
      <c r="AR823" s="119"/>
      <c r="AS823" s="135"/>
      <c r="AT823" s="218"/>
      <c r="AU823" s="219"/>
      <c r="AV823" s="370"/>
      <c r="AW823" s="216" t="s">
        <v>91</v>
      </c>
      <c r="AX823" s="128"/>
      <c r="AY823" s="129"/>
      <c r="AZ823" s="130"/>
      <c r="BA823" s="217" t="s">
        <v>105</v>
      </c>
      <c r="BB823" s="128"/>
      <c r="BC823" s="128"/>
      <c r="BD823" s="128"/>
      <c r="BE823" s="373"/>
      <c r="BF823" s="374"/>
      <c r="BG823" s="374"/>
      <c r="BH823" s="131"/>
      <c r="BI823" s="90"/>
      <c r="BJ823" s="90"/>
      <c r="BK823" s="90"/>
      <c r="BL823" s="90"/>
      <c r="BM823" s="90"/>
      <c r="BN823" s="90"/>
      <c r="BO823" s="90"/>
      <c r="BP823" s="90"/>
      <c r="BQ823" s="90"/>
      <c r="BR823" s="90"/>
      <c r="BS823" s="90"/>
      <c r="BT823" s="90"/>
      <c r="BU823" s="90"/>
      <c r="BV823" s="90"/>
      <c r="BW823" s="90"/>
      <c r="BX823" s="90"/>
      <c r="BY823" s="90"/>
      <c r="BZ823" s="90"/>
      <c r="CA823" s="90"/>
      <c r="CB823" s="90"/>
      <c r="CC823" s="90"/>
      <c r="CD823" s="90"/>
      <c r="CE823" s="90"/>
      <c r="CF823" s="90"/>
      <c r="CG823" s="90"/>
      <c r="CH823" s="90"/>
      <c r="CI823" s="90"/>
      <c r="CJ823" s="90"/>
      <c r="CK823" s="90"/>
      <c r="CL823" s="90"/>
      <c r="CM823" s="90"/>
      <c r="CN823" s="90"/>
      <c r="CO823" s="90"/>
      <c r="CP823" s="90"/>
      <c r="CQ823" s="90"/>
      <c r="CR823" s="90"/>
      <c r="CS823" s="90"/>
      <c r="CT823" s="90"/>
      <c r="CU823" s="90"/>
      <c r="CV823" s="90"/>
      <c r="CW823" s="90"/>
      <c r="CX823" s="90"/>
      <c r="CY823" s="90"/>
      <c r="CZ823" s="90"/>
      <c r="DA823" s="90"/>
      <c r="DB823" s="90"/>
      <c r="DC823" s="90"/>
      <c r="DD823" s="90"/>
      <c r="DE823" s="90"/>
      <c r="DF823" s="90"/>
      <c r="DG823" s="90"/>
      <c r="DH823" s="90"/>
      <c r="DI823" s="90"/>
      <c r="DJ823" s="90"/>
      <c r="DK823" s="90"/>
      <c r="DL823" s="90"/>
      <c r="DM823" s="90"/>
      <c r="DN823" s="90"/>
      <c r="DO823" s="90"/>
      <c r="DP823" s="90"/>
      <c r="DQ823" s="90"/>
      <c r="DR823" s="90"/>
      <c r="DS823" s="90"/>
      <c r="DT823" s="90"/>
      <c r="DU823" s="90"/>
      <c r="DV823" s="90"/>
      <c r="DW823" s="90"/>
      <c r="DX823" s="90"/>
      <c r="DY823" s="90"/>
      <c r="DZ823" s="90"/>
      <c r="EA823" s="90"/>
      <c r="EB823" s="90"/>
      <c r="EC823" s="90"/>
      <c r="ED823" s="90"/>
      <c r="EE823" s="90"/>
      <c r="EF823" s="90"/>
      <c r="EG823" s="90"/>
      <c r="EH823" s="90"/>
      <c r="EI823" s="90"/>
      <c r="EJ823" s="90"/>
      <c r="EK823" s="90"/>
      <c r="EL823" s="90"/>
      <c r="EM823" s="90"/>
      <c r="EN823" s="90"/>
      <c r="EO823" s="90"/>
      <c r="EP823" s="90"/>
      <c r="EQ823" s="90"/>
      <c r="ER823" s="90"/>
      <c r="ES823" s="90"/>
      <c r="ET823" s="90"/>
      <c r="EU823" s="90"/>
      <c r="EV823" s="90"/>
      <c r="EW823" s="90"/>
      <c r="EX823" s="90"/>
      <c r="EY823" s="90"/>
      <c r="EZ823" s="90"/>
      <c r="FA823" s="90"/>
      <c r="FB823" s="90"/>
      <c r="FC823" s="90"/>
      <c r="FD823" s="90"/>
      <c r="FE823" s="90"/>
      <c r="FF823" s="90"/>
      <c r="FG823" s="90"/>
      <c r="FH823" s="90"/>
      <c r="FI823" s="90"/>
      <c r="FJ823" s="90"/>
      <c r="FK823" s="90"/>
      <c r="FL823" s="90"/>
      <c r="FM823" s="90"/>
      <c r="FN823" s="90"/>
      <c r="FO823" s="90"/>
      <c r="FP823" s="90"/>
      <c r="FQ823" s="90"/>
      <c r="FR823" s="90"/>
      <c r="FS823" s="90"/>
      <c r="FT823" s="90"/>
      <c r="FU823" s="90"/>
      <c r="FV823" s="90"/>
      <c r="FW823" s="90"/>
      <c r="FX823" s="90"/>
      <c r="FY823" s="90"/>
      <c r="FZ823" s="90"/>
      <c r="GA823" s="90"/>
      <c r="GB823" s="90"/>
      <c r="GC823" s="90"/>
      <c r="GD823" s="90"/>
      <c r="GE823" s="90"/>
      <c r="GF823" s="90"/>
      <c r="GG823" s="90"/>
      <c r="GH823" s="90"/>
      <c r="GI823" s="90"/>
      <c r="GJ823" s="90"/>
      <c r="GK823" s="90"/>
      <c r="GL823" s="90"/>
      <c r="GM823" s="90"/>
      <c r="GN823" s="90"/>
      <c r="GO823" s="90"/>
      <c r="GP823" s="90"/>
      <c r="GQ823" s="90"/>
      <c r="GR823" s="90"/>
      <c r="GS823" s="90"/>
      <c r="GT823" s="90"/>
      <c r="GU823" s="90"/>
      <c r="GV823" s="90"/>
      <c r="GW823" s="90"/>
      <c r="GX823" s="90"/>
      <c r="GY823" s="90"/>
      <c r="GZ823" s="90"/>
      <c r="HA823" s="90"/>
      <c r="HB823" s="90"/>
      <c r="HC823" s="90"/>
      <c r="HD823" s="90"/>
      <c r="HE823" s="90"/>
      <c r="HF823" s="90"/>
      <c r="HG823" s="90"/>
      <c r="HH823" s="90"/>
      <c r="HI823" s="90"/>
      <c r="HJ823" s="90"/>
      <c r="HK823" s="90"/>
      <c r="HL823" s="90"/>
      <c r="HM823" s="90"/>
      <c r="HN823" s="90"/>
      <c r="HO823" s="90"/>
      <c r="HP823" s="90"/>
      <c r="HQ823" s="90"/>
      <c r="HR823" s="90"/>
      <c r="HS823" s="90"/>
      <c r="HT823" s="90"/>
      <c r="HU823" s="90"/>
      <c r="HV823" s="90"/>
      <c r="HW823" s="90"/>
      <c r="HX823" s="90"/>
      <c r="HY823" s="90"/>
      <c r="HZ823" s="90"/>
      <c r="IA823" s="90"/>
      <c r="IB823" s="90"/>
      <c r="IC823" s="90"/>
      <c r="ID823" s="90"/>
      <c r="IE823" s="90"/>
      <c r="IF823" s="90"/>
      <c r="IG823" s="90"/>
      <c r="IH823" s="90"/>
      <c r="II823" s="90"/>
      <c r="IJ823" s="90"/>
      <c r="IK823" s="90"/>
      <c r="IL823" s="90"/>
      <c r="IM823" s="90"/>
      <c r="IN823" s="90"/>
      <c r="IO823" s="90"/>
      <c r="IP823" s="90"/>
      <c r="IQ823" s="90"/>
      <c r="IR823" s="90"/>
      <c r="IS823" s="90"/>
      <c r="IT823" s="90"/>
      <c r="IU823" s="90"/>
      <c r="IV823" s="90"/>
      <c r="IW823" s="90"/>
      <c r="IX823" s="90"/>
      <c r="IY823" s="90"/>
      <c r="IZ823" s="90"/>
      <c r="JA823" s="90"/>
      <c r="JB823" s="90"/>
      <c r="JC823" s="90"/>
      <c r="JD823" s="90"/>
      <c r="JE823" s="90"/>
      <c r="JF823" s="90"/>
      <c r="JG823" s="90"/>
      <c r="JH823" s="90"/>
      <c r="JI823" s="90"/>
      <c r="JJ823" s="90"/>
      <c r="JK823" s="90"/>
      <c r="JL823" s="90"/>
      <c r="JM823" s="90"/>
      <c r="JN823" s="90"/>
      <c r="JO823" s="90"/>
      <c r="JP823" s="90"/>
      <c r="JQ823" s="90"/>
      <c r="JR823" s="90"/>
      <c r="JS823" s="90"/>
      <c r="JT823" s="90"/>
      <c r="JU823" s="90"/>
      <c r="JV823" s="90"/>
      <c r="JW823" s="90"/>
      <c r="JX823" s="90"/>
      <c r="JY823" s="90"/>
      <c r="JZ823" s="90"/>
      <c r="KA823" s="90"/>
      <c r="KB823" s="90"/>
      <c r="KC823" s="90"/>
      <c r="KD823" s="90"/>
      <c r="KE823" s="90"/>
      <c r="KF823" s="90"/>
      <c r="KG823" s="90"/>
      <c r="KH823" s="90"/>
      <c r="KI823" s="90"/>
      <c r="KJ823" s="90"/>
      <c r="KK823" s="90"/>
      <c r="KL823" s="90"/>
      <c r="KM823" s="90"/>
      <c r="KN823" s="90"/>
      <c r="KO823" s="90"/>
      <c r="KP823" s="90"/>
      <c r="KQ823" s="90"/>
      <c r="KR823" s="90"/>
      <c r="KS823" s="90"/>
      <c r="KT823" s="90"/>
      <c r="KU823" s="90"/>
      <c r="KV823" s="90"/>
      <c r="KW823" s="90"/>
      <c r="KX823" s="90"/>
      <c r="KY823" s="90"/>
      <c r="KZ823" s="90"/>
      <c r="LA823" s="90"/>
      <c r="LB823" s="90"/>
      <c r="LC823" s="90"/>
      <c r="LD823" s="90"/>
      <c r="LE823" s="90"/>
      <c r="LF823" s="90"/>
      <c r="LG823" s="90"/>
      <c r="LH823" s="90"/>
      <c r="LI823" s="90"/>
      <c r="LJ823" s="90"/>
      <c r="LK823" s="90"/>
      <c r="LL823" s="90"/>
      <c r="LM823" s="90"/>
      <c r="LN823" s="90"/>
      <c r="LO823" s="90"/>
      <c r="LP823" s="90"/>
      <c r="LQ823" s="90"/>
      <c r="LR823" s="90"/>
      <c r="LS823" s="90"/>
      <c r="LT823" s="90"/>
      <c r="LU823" s="90"/>
      <c r="LV823" s="90"/>
      <c r="LW823" s="90"/>
      <c r="LX823" s="90"/>
      <c r="LY823" s="90"/>
      <c r="LZ823" s="90"/>
      <c r="MA823" s="90"/>
      <c r="MB823" s="90"/>
      <c r="MC823" s="90"/>
      <c r="MD823" s="90"/>
      <c r="ME823" s="90"/>
      <c r="MF823" s="90"/>
      <c r="MG823" s="90"/>
      <c r="MH823" s="90"/>
      <c r="MI823" s="90"/>
      <c r="MJ823" s="90"/>
      <c r="MK823" s="90"/>
      <c r="ML823" s="90"/>
      <c r="MM823" s="90"/>
      <c r="MN823" s="90"/>
      <c r="MO823" s="90"/>
      <c r="MP823" s="90"/>
      <c r="MQ823" s="90"/>
      <c r="MR823" s="90"/>
      <c r="MS823" s="90"/>
      <c r="MT823" s="90"/>
      <c r="MU823" s="90"/>
      <c r="MV823" s="90"/>
      <c r="MW823" s="90"/>
      <c r="MX823" s="90"/>
      <c r="MY823" s="90"/>
      <c r="MZ823" s="90"/>
      <c r="NA823" s="90"/>
      <c r="NB823" s="90"/>
      <c r="NC823" s="90"/>
      <c r="ND823" s="90"/>
      <c r="NE823" s="90"/>
      <c r="NF823" s="90"/>
      <c r="NG823" s="90"/>
      <c r="NH823" s="90"/>
      <c r="NI823" s="90"/>
      <c r="NJ823" s="90"/>
      <c r="NK823" s="90"/>
      <c r="NL823" s="90"/>
      <c r="NM823" s="90"/>
      <c r="NN823" s="90"/>
      <c r="NO823" s="90"/>
      <c r="NP823" s="90"/>
      <c r="NQ823" s="90"/>
      <c r="NR823" s="90"/>
      <c r="NS823" s="90"/>
      <c r="NT823" s="90"/>
      <c r="NU823" s="90"/>
      <c r="NV823" s="90"/>
      <c r="NW823" s="90"/>
      <c r="NX823" s="90"/>
      <c r="NY823" s="90"/>
      <c r="NZ823" s="90"/>
      <c r="OA823" s="90"/>
      <c r="OB823" s="90"/>
      <c r="OC823" s="90"/>
      <c r="OD823" s="90"/>
      <c r="OE823" s="90"/>
      <c r="OF823" s="90"/>
      <c r="OG823" s="90"/>
      <c r="OH823" s="90"/>
      <c r="OI823" s="90"/>
      <c r="OJ823" s="90"/>
      <c r="OK823" s="90"/>
      <c r="OL823" s="90"/>
      <c r="OM823" s="90"/>
      <c r="ON823" s="90"/>
      <c r="OO823" s="90"/>
      <c r="OP823" s="90"/>
      <c r="OQ823" s="90"/>
      <c r="OR823" s="90"/>
      <c r="OS823" s="90"/>
      <c r="OT823" s="90"/>
      <c r="OU823" s="90"/>
      <c r="OV823" s="90"/>
      <c r="OW823" s="90"/>
      <c r="OX823" s="90"/>
      <c r="OY823" s="90"/>
      <c r="OZ823" s="90"/>
      <c r="PA823" s="90"/>
      <c r="PB823" s="90"/>
      <c r="PC823" s="90"/>
      <c r="PD823" s="90"/>
      <c r="PE823" s="90"/>
      <c r="PF823" s="90"/>
      <c r="PG823" s="90"/>
      <c r="PH823" s="90"/>
      <c r="PI823" s="90"/>
      <c r="PJ823" s="90"/>
      <c r="PK823" s="90"/>
      <c r="PL823" s="90"/>
      <c r="PM823" s="90"/>
      <c r="PN823" s="90"/>
      <c r="PO823" s="90"/>
      <c r="PP823" s="90"/>
      <c r="PQ823" s="90"/>
      <c r="PR823" s="90"/>
      <c r="PS823" s="90"/>
      <c r="PT823" s="90"/>
      <c r="PU823" s="90"/>
      <c r="PV823" s="90"/>
      <c r="PW823" s="90"/>
      <c r="PX823" s="90"/>
      <c r="PY823" s="90"/>
      <c r="PZ823" s="90"/>
      <c r="QA823" s="90"/>
      <c r="QB823" s="90"/>
      <c r="QC823" s="90"/>
      <c r="QD823" s="90"/>
      <c r="QE823" s="90"/>
      <c r="QF823" s="90"/>
      <c r="QG823" s="90"/>
      <c r="QH823" s="90"/>
      <c r="QI823" s="90"/>
      <c r="QJ823" s="90"/>
      <c r="QK823" s="90"/>
      <c r="QL823" s="90"/>
      <c r="QM823" s="90"/>
      <c r="QN823" s="90"/>
      <c r="QO823" s="90"/>
      <c r="QP823" s="90"/>
      <c r="QQ823" s="90"/>
      <c r="QR823" s="90"/>
      <c r="QS823" s="90"/>
      <c r="QT823" s="90"/>
      <c r="QU823" s="90"/>
      <c r="QV823" s="90"/>
      <c r="QW823" s="90"/>
      <c r="QX823" s="90"/>
      <c r="QY823" s="90"/>
      <c r="QZ823" s="90"/>
      <c r="RA823" s="90"/>
      <c r="RB823" s="90"/>
      <c r="RC823" s="90"/>
      <c r="RD823" s="90"/>
      <c r="RE823" s="90"/>
      <c r="RF823" s="90"/>
      <c r="RG823" s="90"/>
      <c r="RH823" s="90"/>
      <c r="RI823" s="90"/>
      <c r="RJ823" s="90"/>
      <c r="RK823" s="90"/>
      <c r="RL823" s="90"/>
      <c r="RM823" s="90"/>
      <c r="RN823" s="90"/>
      <c r="RO823" s="90"/>
      <c r="RP823" s="90"/>
      <c r="RQ823" s="90"/>
      <c r="RR823" s="90"/>
      <c r="RS823" s="90"/>
      <c r="RT823" s="90"/>
      <c r="RU823" s="90"/>
      <c r="RV823" s="90"/>
      <c r="RW823" s="90"/>
      <c r="RX823" s="90"/>
      <c r="RY823" s="90"/>
      <c r="RZ823" s="90"/>
      <c r="SA823" s="90"/>
      <c r="SB823" s="90"/>
      <c r="SC823" s="90"/>
      <c r="SD823" s="90"/>
      <c r="SE823" s="90"/>
      <c r="SF823" s="90"/>
      <c r="SG823" s="90"/>
      <c r="SH823" s="90"/>
      <c r="SI823" s="90"/>
      <c r="SJ823" s="90"/>
      <c r="SK823" s="90"/>
      <c r="SL823" s="90"/>
      <c r="SM823" s="90"/>
      <c r="SN823" s="90"/>
      <c r="SO823" s="90"/>
      <c r="SP823" s="90"/>
      <c r="SQ823" s="90"/>
      <c r="SR823" s="90"/>
      <c r="SS823" s="90"/>
      <c r="ST823" s="90"/>
      <c r="SU823" s="90"/>
      <c r="SV823" s="90"/>
      <c r="SW823" s="90"/>
      <c r="SX823" s="90"/>
      <c r="SY823" s="90"/>
      <c r="SZ823" s="90"/>
      <c r="TA823" s="90"/>
      <c r="TB823" s="90"/>
      <c r="TC823" s="90"/>
      <c r="TD823" s="90"/>
      <c r="TE823" s="90"/>
      <c r="TF823" s="90"/>
      <c r="TG823" s="90"/>
      <c r="TH823" s="90"/>
      <c r="TI823" s="90"/>
      <c r="TJ823" s="90"/>
      <c r="TK823" s="90"/>
      <c r="TL823" s="90"/>
      <c r="TM823" s="90"/>
      <c r="TN823" s="90"/>
      <c r="TO823" s="90"/>
      <c r="TP823" s="90"/>
      <c r="TQ823" s="90"/>
      <c r="TR823" s="90"/>
      <c r="TS823" s="90"/>
      <c r="TT823" s="90"/>
      <c r="TU823" s="90"/>
      <c r="TV823" s="90"/>
      <c r="TW823" s="90"/>
      <c r="TX823" s="90"/>
      <c r="TY823" s="90"/>
      <c r="TZ823" s="90"/>
      <c r="UA823" s="90"/>
      <c r="UB823" s="90"/>
      <c r="UC823" s="90"/>
      <c r="UD823" s="90"/>
      <c r="UE823" s="90"/>
      <c r="UF823" s="90"/>
      <c r="UG823" s="90"/>
      <c r="UH823" s="90"/>
      <c r="UI823" s="90"/>
      <c r="UJ823" s="90"/>
      <c r="UK823" s="90"/>
      <c r="UL823" s="90"/>
      <c r="UM823" s="90"/>
      <c r="UN823" s="90"/>
      <c r="UO823" s="90"/>
      <c r="UP823" s="90"/>
      <c r="UQ823" s="90"/>
      <c r="UR823" s="90"/>
      <c r="US823" s="90"/>
      <c r="UT823" s="90"/>
      <c r="UU823" s="90"/>
      <c r="UV823" s="90"/>
      <c r="UW823" s="90"/>
      <c r="UX823" s="90"/>
      <c r="UY823" s="90"/>
      <c r="UZ823" s="90"/>
      <c r="VA823" s="90"/>
      <c r="VB823" s="90"/>
      <c r="VC823" s="90"/>
      <c r="VD823" s="90"/>
      <c r="VE823" s="90"/>
      <c r="VF823" s="90"/>
      <c r="VG823" s="90"/>
      <c r="VH823" s="90"/>
      <c r="VI823" s="90"/>
      <c r="VJ823" s="90"/>
      <c r="VK823" s="90"/>
      <c r="VL823" s="90"/>
      <c r="VM823" s="90"/>
      <c r="VN823" s="90"/>
      <c r="VO823" s="90"/>
      <c r="VP823" s="90"/>
      <c r="VQ823" s="90"/>
      <c r="VR823" s="90"/>
      <c r="VS823" s="90"/>
      <c r="VT823" s="90"/>
      <c r="VU823" s="90"/>
      <c r="VV823" s="90"/>
      <c r="VW823" s="90"/>
      <c r="VX823" s="90"/>
      <c r="VY823" s="90"/>
      <c r="VZ823" s="90"/>
      <c r="WA823" s="90"/>
      <c r="WB823" s="90"/>
      <c r="WC823" s="90"/>
      <c r="WD823" s="90"/>
      <c r="WE823" s="90"/>
      <c r="WF823" s="90"/>
      <c r="WG823" s="90"/>
      <c r="WH823" s="90"/>
      <c r="WI823" s="90"/>
      <c r="WJ823" s="90"/>
      <c r="WK823" s="90"/>
      <c r="WL823" s="90"/>
      <c r="WM823" s="90"/>
      <c r="WN823" s="90"/>
      <c r="WO823" s="90"/>
      <c r="WP823" s="90"/>
      <c r="WQ823" s="90"/>
      <c r="WR823" s="90"/>
      <c r="WS823" s="90"/>
      <c r="WT823" s="90"/>
      <c r="WU823" s="90"/>
      <c r="WV823" s="90"/>
      <c r="WW823" s="90"/>
      <c r="WX823" s="90"/>
      <c r="WY823" s="90"/>
      <c r="WZ823" s="90"/>
      <c r="XA823" s="90"/>
      <c r="XB823" s="90"/>
      <c r="XC823" s="90"/>
      <c r="XD823" s="90"/>
      <c r="XE823" s="90"/>
      <c r="XF823" s="90"/>
      <c r="XG823" s="90"/>
      <c r="XH823" s="90"/>
      <c r="XI823" s="90"/>
      <c r="XJ823" s="90"/>
      <c r="XK823" s="90"/>
      <c r="XL823" s="90"/>
      <c r="XM823" s="90"/>
      <c r="XN823" s="90"/>
      <c r="XO823" s="90"/>
      <c r="XP823" s="90"/>
      <c r="XQ823" s="90"/>
      <c r="XR823" s="90"/>
      <c r="XS823" s="90"/>
      <c r="XT823" s="90"/>
      <c r="XU823" s="90"/>
      <c r="XV823" s="90"/>
      <c r="XW823" s="90"/>
      <c r="XX823" s="90"/>
      <c r="XY823" s="90"/>
      <c r="XZ823" s="90"/>
      <c r="YA823" s="90"/>
      <c r="YB823" s="90"/>
      <c r="YC823" s="90"/>
      <c r="YD823" s="90"/>
      <c r="YE823" s="90"/>
      <c r="YF823" s="90"/>
      <c r="YG823" s="90"/>
      <c r="YH823" s="90"/>
      <c r="YI823" s="90"/>
      <c r="YJ823" s="90"/>
      <c r="YK823" s="90"/>
      <c r="YL823" s="90"/>
      <c r="YM823" s="90"/>
      <c r="YN823" s="90"/>
      <c r="YO823" s="90"/>
      <c r="YP823" s="90"/>
      <c r="YQ823" s="90"/>
      <c r="YR823" s="90"/>
      <c r="YS823" s="90"/>
      <c r="YT823" s="90"/>
      <c r="YU823" s="90"/>
      <c r="YV823" s="90"/>
      <c r="YW823" s="90"/>
      <c r="YX823" s="90"/>
      <c r="YY823" s="90"/>
      <c r="YZ823" s="90"/>
      <c r="ZA823" s="90"/>
      <c r="ZB823" s="90"/>
      <c r="ZC823" s="90"/>
      <c r="ZD823" s="90"/>
      <c r="ZE823" s="90"/>
      <c r="ZF823" s="90"/>
      <c r="ZG823" s="90"/>
      <c r="ZH823" s="90"/>
      <c r="ZI823" s="90"/>
      <c r="ZJ823" s="90"/>
      <c r="ZK823" s="90"/>
      <c r="ZL823" s="90"/>
      <c r="ZM823" s="90"/>
      <c r="ZN823" s="90"/>
      <c r="ZO823" s="90"/>
      <c r="ZP823" s="90"/>
      <c r="ZQ823" s="90"/>
      <c r="ZR823" s="90"/>
      <c r="ZS823" s="90"/>
      <c r="ZT823" s="90"/>
      <c r="ZU823" s="90"/>
      <c r="ZV823" s="90"/>
      <c r="ZW823" s="90"/>
      <c r="ZX823" s="90"/>
      <c r="ZY823" s="90"/>
      <c r="ZZ823" s="90"/>
      <c r="AAA823" s="90"/>
      <c r="AAB823" s="90"/>
      <c r="AAC823" s="90"/>
      <c r="AAD823" s="90"/>
      <c r="AAE823" s="90"/>
      <c r="AAF823" s="90"/>
      <c r="AAG823" s="90"/>
      <c r="AAH823" s="90"/>
      <c r="AAI823" s="90"/>
      <c r="AAJ823" s="90"/>
      <c r="AAK823" s="90"/>
      <c r="AAL823" s="90"/>
      <c r="AAM823" s="90"/>
      <c r="AAN823" s="90"/>
      <c r="AAO823" s="90"/>
      <c r="AAP823" s="90"/>
      <c r="AAQ823" s="90"/>
      <c r="AAR823" s="90"/>
      <c r="AAS823" s="90"/>
      <c r="AAT823" s="90"/>
      <c r="AAU823" s="90"/>
      <c r="AAV823" s="90"/>
      <c r="AAW823" s="90"/>
      <c r="AAX823" s="90"/>
      <c r="AAY823" s="90"/>
      <c r="AAZ823" s="90"/>
      <c r="ABA823" s="90"/>
      <c r="ABB823" s="90"/>
      <c r="ABC823" s="90"/>
      <c r="ABD823" s="90"/>
      <c r="ABE823" s="90"/>
      <c r="ABF823" s="90"/>
      <c r="ABG823" s="90"/>
      <c r="ABH823" s="90"/>
      <c r="ABI823" s="90"/>
      <c r="ABJ823" s="90"/>
      <c r="ABK823" s="90"/>
      <c r="ABL823" s="90"/>
      <c r="ABM823" s="90"/>
      <c r="ABN823" s="90"/>
      <c r="ABO823" s="90"/>
      <c r="ABP823" s="90"/>
      <c r="ABQ823" s="90"/>
      <c r="ABR823" s="90"/>
      <c r="ABS823" s="90"/>
      <c r="ABT823" s="90"/>
      <c r="ABU823" s="90"/>
      <c r="ABV823" s="90"/>
      <c r="ABW823" s="90"/>
      <c r="ABX823" s="90"/>
      <c r="ABY823" s="90"/>
      <c r="ABZ823" s="90"/>
      <c r="ACA823" s="90"/>
      <c r="ACB823" s="90"/>
      <c r="ACC823" s="90"/>
      <c r="ACD823" s="90"/>
      <c r="ACE823" s="90"/>
      <c r="ACF823" s="90"/>
      <c r="ACG823" s="90"/>
      <c r="ACH823" s="90"/>
      <c r="ACI823" s="90"/>
      <c r="ACJ823" s="90"/>
      <c r="ACK823" s="90"/>
      <c r="ACL823" s="90"/>
      <c r="ACM823" s="90"/>
      <c r="ACN823" s="90"/>
      <c r="ACO823" s="90"/>
      <c r="ACP823" s="90"/>
      <c r="ACQ823" s="90"/>
      <c r="ACR823" s="90"/>
      <c r="ACS823" s="90"/>
      <c r="ACT823" s="90"/>
      <c r="ACU823" s="90"/>
      <c r="ACV823" s="90"/>
      <c r="ACW823" s="90"/>
      <c r="ACX823" s="90"/>
      <c r="ACY823" s="90"/>
      <c r="ACZ823" s="90"/>
      <c r="ADA823" s="90"/>
      <c r="ADB823" s="90"/>
      <c r="ADC823" s="90"/>
      <c r="ADD823" s="90"/>
      <c r="ADE823" s="90"/>
      <c r="ADF823" s="90"/>
      <c r="ADG823" s="90"/>
      <c r="ADH823" s="90"/>
      <c r="ADI823" s="90"/>
      <c r="ADJ823" s="90"/>
      <c r="ADK823" s="90"/>
      <c r="ADL823" s="90"/>
      <c r="ADM823" s="90"/>
      <c r="ADN823" s="90"/>
      <c r="ADO823" s="90"/>
      <c r="ADP823" s="90"/>
      <c r="ADQ823" s="90"/>
      <c r="ADR823" s="90"/>
      <c r="ADS823" s="90"/>
      <c r="ADT823" s="90"/>
      <c r="ADU823" s="90"/>
      <c r="ADV823" s="90"/>
      <c r="ADW823" s="90"/>
      <c r="ADX823" s="90"/>
      <c r="ADY823" s="90"/>
      <c r="ADZ823" s="90"/>
      <c r="AEA823" s="90"/>
      <c r="AEB823" s="90"/>
      <c r="AEC823" s="90"/>
      <c r="AED823" s="90"/>
      <c r="AEE823" s="90"/>
      <c r="AEF823" s="90"/>
      <c r="AEG823" s="90"/>
      <c r="AEH823" s="90"/>
      <c r="AEI823" s="90"/>
      <c r="AEJ823" s="90"/>
      <c r="AEK823" s="90"/>
      <c r="AEL823" s="90"/>
      <c r="AEM823" s="90"/>
      <c r="AEN823" s="90"/>
      <c r="AEO823" s="90"/>
      <c r="AEP823" s="90"/>
      <c r="AEQ823" s="90"/>
      <c r="AER823" s="90"/>
      <c r="AES823" s="90"/>
      <c r="AET823" s="90"/>
      <c r="AEU823" s="90"/>
      <c r="AEV823" s="90"/>
      <c r="AEW823" s="90"/>
      <c r="AEX823" s="90"/>
      <c r="AEY823" s="90"/>
      <c r="AEZ823" s="90"/>
      <c r="AFA823" s="90"/>
      <c r="AFB823" s="90"/>
      <c r="AFC823" s="90"/>
      <c r="AFD823" s="90"/>
      <c r="AFE823" s="90"/>
      <c r="AFF823" s="90"/>
      <c r="AFG823" s="90"/>
      <c r="AFH823" s="90"/>
      <c r="AFI823" s="90"/>
      <c r="AFJ823" s="90"/>
      <c r="AFK823" s="90"/>
      <c r="AFL823" s="90"/>
      <c r="AFM823" s="90"/>
      <c r="AFN823" s="90"/>
      <c r="AFO823" s="90"/>
      <c r="AFP823" s="90"/>
      <c r="AFQ823" s="90"/>
      <c r="AFR823" s="90"/>
      <c r="AFS823" s="90"/>
      <c r="AFT823" s="90"/>
      <c r="AFU823" s="90"/>
      <c r="AFV823" s="90"/>
      <c r="AFW823" s="90"/>
      <c r="AFX823" s="90"/>
      <c r="AFY823" s="90"/>
      <c r="AFZ823" s="90"/>
      <c r="AGA823" s="90"/>
      <c r="AGB823" s="90"/>
      <c r="AGC823" s="90"/>
      <c r="AGD823" s="90"/>
      <c r="AGE823" s="90"/>
      <c r="AGF823" s="90"/>
      <c r="AGG823" s="90"/>
      <c r="AGH823" s="90"/>
      <c r="AGI823" s="90"/>
      <c r="AGJ823" s="90"/>
      <c r="AGK823" s="90"/>
      <c r="AGL823" s="90"/>
      <c r="AGM823" s="90"/>
      <c r="AGN823" s="90"/>
      <c r="AGO823" s="90"/>
      <c r="AGP823" s="90"/>
      <c r="AGQ823" s="90"/>
      <c r="AGR823" s="90"/>
      <c r="AGS823" s="90"/>
      <c r="AGT823" s="90"/>
      <c r="AGU823" s="90"/>
      <c r="AGV823" s="90"/>
      <c r="AGW823" s="90"/>
      <c r="AGX823" s="90"/>
      <c r="AGY823" s="90"/>
      <c r="AGZ823" s="90"/>
      <c r="AHA823" s="90"/>
      <c r="AHB823" s="90"/>
      <c r="AHC823" s="90"/>
      <c r="AHD823" s="90"/>
      <c r="AHE823" s="90"/>
      <c r="AHF823" s="90"/>
      <c r="AHG823" s="90"/>
      <c r="AHH823" s="90"/>
      <c r="AHI823" s="90"/>
      <c r="AHJ823" s="90"/>
      <c r="AHK823" s="90"/>
      <c r="AHL823" s="90"/>
      <c r="AHM823" s="90"/>
      <c r="AHN823" s="90"/>
      <c r="AHO823" s="90"/>
      <c r="AHP823" s="90"/>
      <c r="AHQ823" s="90"/>
      <c r="AHR823" s="90"/>
      <c r="AHS823" s="90"/>
      <c r="AHT823" s="90"/>
      <c r="AHU823" s="90"/>
      <c r="AHV823" s="90"/>
      <c r="AHW823" s="90"/>
      <c r="AHX823" s="90"/>
      <c r="AHY823" s="90"/>
      <c r="AHZ823" s="90"/>
      <c r="AIA823" s="90"/>
      <c r="AIB823" s="90"/>
      <c r="AIC823" s="90"/>
      <c r="AID823" s="90"/>
      <c r="AIE823" s="90"/>
      <c r="AIF823" s="90"/>
      <c r="AIG823" s="90"/>
      <c r="AIH823" s="90"/>
      <c r="AII823" s="90"/>
      <c r="AIJ823" s="90"/>
      <c r="AIK823" s="90"/>
      <c r="AIL823" s="90"/>
      <c r="AIM823" s="90"/>
      <c r="AIN823" s="90"/>
      <c r="AIO823" s="90"/>
      <c r="AIP823" s="90"/>
      <c r="AIQ823" s="90"/>
      <c r="AIR823" s="90"/>
      <c r="AIS823" s="90"/>
      <c r="AIT823" s="90"/>
      <c r="AIU823" s="90"/>
      <c r="AIV823" s="90"/>
      <c r="AIW823" s="90"/>
      <c r="AIX823" s="90"/>
      <c r="AIY823" s="90"/>
      <c r="AIZ823" s="90"/>
      <c r="AJA823" s="90"/>
      <c r="AJB823" s="90"/>
      <c r="AJC823" s="90"/>
      <c r="AJD823" s="90"/>
      <c r="AJE823" s="90"/>
      <c r="AJF823" s="90"/>
      <c r="AJG823" s="90"/>
      <c r="AJH823" s="90"/>
      <c r="AJI823" s="90"/>
      <c r="AJJ823" s="90"/>
      <c r="AJK823" s="90"/>
      <c r="AJL823" s="90"/>
      <c r="AJM823" s="90"/>
      <c r="AJN823" s="90"/>
      <c r="AJO823" s="90"/>
      <c r="AJP823" s="90"/>
      <c r="AJQ823" s="90"/>
      <c r="AJR823" s="90"/>
      <c r="AJS823" s="90"/>
      <c r="AJT823" s="90"/>
      <c r="AJU823" s="90"/>
      <c r="AJV823" s="90"/>
      <c r="AJW823" s="90"/>
      <c r="AJX823" s="90"/>
      <c r="AJY823" s="90"/>
      <c r="AJZ823" s="90"/>
      <c r="AKA823" s="90"/>
      <c r="AKB823" s="90"/>
      <c r="AKC823" s="90"/>
      <c r="AKD823" s="90"/>
      <c r="AKE823" s="90"/>
      <c r="AKF823" s="90"/>
      <c r="AKG823" s="90"/>
      <c r="AKH823" s="90"/>
      <c r="AKI823" s="90"/>
      <c r="AKJ823" s="90"/>
      <c r="AKK823" s="90"/>
      <c r="AKL823" s="90"/>
      <c r="AKM823" s="90"/>
      <c r="AKN823" s="90"/>
      <c r="AKO823" s="90"/>
      <c r="AKP823" s="90"/>
      <c r="AKQ823" s="90"/>
      <c r="AKR823" s="90"/>
      <c r="AKS823" s="90"/>
      <c r="AKT823" s="90"/>
      <c r="AKU823" s="90"/>
      <c r="AKV823" s="90"/>
      <c r="AKW823" s="90"/>
      <c r="AKX823" s="90"/>
      <c r="AKY823" s="90"/>
      <c r="AKZ823" s="90"/>
      <c r="ALA823" s="90"/>
      <c r="ALB823" s="90"/>
      <c r="ALC823" s="90"/>
      <c r="ALD823" s="90"/>
      <c r="ALE823" s="90"/>
      <c r="ALF823" s="90"/>
      <c r="ALG823" s="90"/>
      <c r="ALH823" s="90"/>
      <c r="ALI823" s="90"/>
      <c r="ALJ823" s="90"/>
      <c r="ALK823" s="90"/>
      <c r="ALL823" s="90"/>
      <c r="ALM823" s="90"/>
      <c r="ALN823" s="90"/>
      <c r="ALO823" s="90"/>
      <c r="ALP823" s="90"/>
      <c r="ALQ823" s="90"/>
      <c r="ALR823" s="90"/>
      <c r="ALS823" s="90"/>
      <c r="ALT823" s="90"/>
      <c r="ALU823" s="90"/>
      <c r="ALV823" s="90"/>
      <c r="ALW823" s="90"/>
      <c r="ALX823" s="90"/>
      <c r="ALY823" s="90"/>
      <c r="ALZ823" s="90"/>
      <c r="AMA823" s="90"/>
      <c r="AMB823" s="90"/>
      <c r="AMC823" s="90"/>
      <c r="AMD823" s="90"/>
      <c r="AME823" s="90"/>
      <c r="AMF823" s="90"/>
      <c r="AMG823" s="90"/>
      <c r="AMH823" s="90"/>
    </row>
    <row r="824" spans="1:1022" ht="74.099999999999994" customHeight="1" x14ac:dyDescent="0.3">
      <c r="A824" s="536"/>
      <c r="B824" s="530"/>
      <c r="C824" s="367"/>
      <c r="D824" s="530"/>
      <c r="E824" s="530"/>
      <c r="F824" s="427"/>
      <c r="G824" s="530"/>
      <c r="H824" s="537"/>
      <c r="I824" s="538"/>
      <c r="J824" s="210" t="s">
        <v>735</v>
      </c>
      <c r="K824" s="213"/>
      <c r="L824" s="538"/>
      <c r="M824" s="538"/>
      <c r="N824" s="540"/>
      <c r="O824" s="369"/>
      <c r="P824" s="391"/>
      <c r="Q824" s="385"/>
      <c r="R824" s="393"/>
      <c r="S824" s="394"/>
      <c r="T824" s="385"/>
      <c r="U824" s="404"/>
      <c r="V824" s="216" t="s">
        <v>112</v>
      </c>
      <c r="W824" s="116"/>
      <c r="X824" s="117"/>
      <c r="Y824" s="117"/>
      <c r="Z824" s="116"/>
      <c r="AA824" s="143" t="str">
        <f t="shared" si="1118"/>
        <v/>
      </c>
      <c r="AB824" s="121"/>
      <c r="AC824" s="121"/>
      <c r="AD824" s="122" t="str">
        <f t="shared" si="1111"/>
        <v/>
      </c>
      <c r="AE824" s="121"/>
      <c r="AF824" s="121"/>
      <c r="AG824" s="121"/>
      <c r="AH824" s="123" t="str">
        <f>IFERROR(IF(AND(AA823="Probabilidad",AA824="Probabilidad"),(AI823-(+AI823*AD824)),IF(AND(AA824="Probabilidad",AA823="Impacto"),(AI823-(+AI823*AD824)),IF(AA824="Impacto",AI823,""))),"")</f>
        <v/>
      </c>
      <c r="AI824" s="122" t="str">
        <f t="shared" si="1112"/>
        <v/>
      </c>
      <c r="AJ824" s="387"/>
      <c r="AK824" s="542"/>
      <c r="AL824" s="214" t="str">
        <f t="shared" si="1081"/>
        <v/>
      </c>
      <c r="AM824" s="543"/>
      <c r="AN824" s="544"/>
      <c r="AO824" s="541"/>
      <c r="AP824" s="367"/>
      <c r="AQ824" s="217" t="s">
        <v>118</v>
      </c>
      <c r="AR824" s="119"/>
      <c r="AS824" s="135"/>
      <c r="AT824" s="218"/>
      <c r="AU824" s="219"/>
      <c r="AV824" s="371"/>
      <c r="AW824" s="216" t="s">
        <v>112</v>
      </c>
      <c r="AX824" s="128"/>
      <c r="AY824" s="129"/>
      <c r="AZ824" s="130"/>
      <c r="BA824" s="217" t="s">
        <v>118</v>
      </c>
      <c r="BB824" s="128"/>
      <c r="BC824" s="128"/>
      <c r="BD824" s="128"/>
      <c r="BE824" s="373"/>
      <c r="BF824" s="374"/>
      <c r="BG824" s="374"/>
      <c r="BH824" s="131"/>
    </row>
    <row r="825" spans="1:1022" ht="45" customHeight="1" x14ac:dyDescent="0.3">
      <c r="A825" s="536"/>
      <c r="B825" s="530"/>
      <c r="C825" s="367"/>
      <c r="D825" s="530"/>
      <c r="E825" s="530"/>
      <c r="F825" s="427"/>
      <c r="G825" s="530"/>
      <c r="H825" s="537"/>
      <c r="I825" s="538"/>
      <c r="J825" s="210" t="s">
        <v>741</v>
      </c>
      <c r="K825" s="213"/>
      <c r="L825" s="538"/>
      <c r="M825" s="538"/>
      <c r="N825" s="540"/>
      <c r="O825" s="369"/>
      <c r="P825" s="391"/>
      <c r="Q825" s="385"/>
      <c r="R825" s="393"/>
      <c r="S825" s="394"/>
      <c r="T825" s="385"/>
      <c r="U825" s="404"/>
      <c r="V825" s="216" t="s">
        <v>124</v>
      </c>
      <c r="W825" s="116"/>
      <c r="X825" s="117"/>
      <c r="Y825" s="117"/>
      <c r="Z825" s="116"/>
      <c r="AA825" s="143" t="str">
        <f t="shared" si="1118"/>
        <v/>
      </c>
      <c r="AB825" s="121"/>
      <c r="AC825" s="121"/>
      <c r="AD825" s="122" t="str">
        <f t="shared" si="1111"/>
        <v/>
      </c>
      <c r="AE825" s="121"/>
      <c r="AF825" s="121"/>
      <c r="AG825" s="121"/>
      <c r="AH825" s="123" t="str">
        <f t="shared" ref="AH825:AH829" si="1128">IFERROR(IF(AND(AA824="Probabilidad",AA825="Probabilidad"),(AI824-(+AI824*AD825)),IF(AND(AA825="Probabilidad",AA824="Impacto"),(AI824-(+AI824*AD825)),IF(AA825="Impacto",AI824,""))),"")</f>
        <v/>
      </c>
      <c r="AI825" s="122" t="str">
        <f t="shared" si="1112"/>
        <v/>
      </c>
      <c r="AJ825" s="387"/>
      <c r="AK825" s="542"/>
      <c r="AL825" s="214" t="str">
        <f t="shared" si="1081"/>
        <v/>
      </c>
      <c r="AM825" s="543"/>
      <c r="AN825" s="544"/>
      <c r="AO825" s="541"/>
      <c r="AP825" s="367"/>
      <c r="AQ825" s="217" t="s">
        <v>128</v>
      </c>
      <c r="AR825" s="119"/>
      <c r="AS825" s="135"/>
      <c r="AT825" s="218"/>
      <c r="AU825" s="219"/>
      <c r="AV825" s="371"/>
      <c r="AW825" s="216" t="s">
        <v>124</v>
      </c>
      <c r="AX825" s="128"/>
      <c r="AY825" s="129"/>
      <c r="AZ825" s="130"/>
      <c r="BA825" s="217" t="s">
        <v>128</v>
      </c>
      <c r="BB825" s="128"/>
      <c r="BC825" s="128"/>
      <c r="BD825" s="128"/>
      <c r="BE825" s="373"/>
      <c r="BF825" s="374"/>
      <c r="BG825" s="374"/>
      <c r="BH825" s="131"/>
    </row>
    <row r="826" spans="1:1022" ht="30" customHeight="1" x14ac:dyDescent="0.3">
      <c r="A826" s="536"/>
      <c r="B826" s="530"/>
      <c r="C826" s="367"/>
      <c r="D826" s="530"/>
      <c r="E826" s="530"/>
      <c r="F826" s="427"/>
      <c r="G826" s="530"/>
      <c r="H826" s="537"/>
      <c r="I826" s="538"/>
      <c r="J826" s="210" t="s">
        <v>749</v>
      </c>
      <c r="K826" s="213"/>
      <c r="L826" s="538"/>
      <c r="M826" s="538"/>
      <c r="N826" s="540"/>
      <c r="O826" s="369"/>
      <c r="P826" s="391"/>
      <c r="Q826" s="385"/>
      <c r="R826" s="393"/>
      <c r="S826" s="394"/>
      <c r="T826" s="385"/>
      <c r="U826" s="404"/>
      <c r="V826" s="216" t="s">
        <v>131</v>
      </c>
      <c r="W826" s="116"/>
      <c r="X826" s="117"/>
      <c r="Y826" s="117"/>
      <c r="Z826" s="116"/>
      <c r="AA826" s="143" t="str">
        <f t="shared" si="1118"/>
        <v/>
      </c>
      <c r="AB826" s="121"/>
      <c r="AC826" s="121"/>
      <c r="AD826" s="122" t="str">
        <f t="shared" si="1111"/>
        <v/>
      </c>
      <c r="AE826" s="121"/>
      <c r="AF826" s="121"/>
      <c r="AG826" s="121"/>
      <c r="AH826" s="123" t="str">
        <f t="shared" si="1128"/>
        <v/>
      </c>
      <c r="AI826" s="122" t="str">
        <f t="shared" si="1112"/>
        <v/>
      </c>
      <c r="AJ826" s="387"/>
      <c r="AK826" s="542"/>
      <c r="AL826" s="214" t="str">
        <f t="shared" si="1081"/>
        <v/>
      </c>
      <c r="AM826" s="543"/>
      <c r="AN826" s="544"/>
      <c r="AO826" s="541"/>
      <c r="AP826" s="367"/>
      <c r="AQ826" s="217" t="s">
        <v>136</v>
      </c>
      <c r="AR826" s="119"/>
      <c r="AS826" s="135"/>
      <c r="AT826" s="218"/>
      <c r="AU826" s="219"/>
      <c r="AV826" s="371"/>
      <c r="AW826" s="216" t="s">
        <v>131</v>
      </c>
      <c r="AX826" s="128"/>
      <c r="AY826" s="129"/>
      <c r="AZ826" s="130"/>
      <c r="BA826" s="217" t="s">
        <v>136</v>
      </c>
      <c r="BB826" s="128"/>
      <c r="BC826" s="128"/>
      <c r="BD826" s="128"/>
      <c r="BE826" s="373"/>
      <c r="BF826" s="374"/>
      <c r="BG826" s="374"/>
      <c r="BH826" s="131"/>
    </row>
    <row r="827" spans="1:1022" ht="18.95" customHeight="1" x14ac:dyDescent="0.3">
      <c r="A827" s="536"/>
      <c r="B827" s="530"/>
      <c r="C827" s="367"/>
      <c r="D827" s="530"/>
      <c r="E827" s="530"/>
      <c r="F827" s="427"/>
      <c r="G827" s="530"/>
      <c r="H827" s="537"/>
      <c r="I827" s="538"/>
      <c r="J827" s="210" t="s">
        <v>756</v>
      </c>
      <c r="K827" s="213"/>
      <c r="L827" s="538"/>
      <c r="M827" s="538"/>
      <c r="N827" s="540"/>
      <c r="O827" s="369"/>
      <c r="P827" s="391"/>
      <c r="Q827" s="385"/>
      <c r="R827" s="393"/>
      <c r="S827" s="394"/>
      <c r="T827" s="385"/>
      <c r="U827" s="404"/>
      <c r="V827" s="216" t="s">
        <v>139</v>
      </c>
      <c r="W827" s="116"/>
      <c r="X827" s="117"/>
      <c r="Y827" s="117"/>
      <c r="Z827" s="116"/>
      <c r="AA827" s="143" t="str">
        <f t="shared" si="1118"/>
        <v/>
      </c>
      <c r="AB827" s="121"/>
      <c r="AC827" s="121"/>
      <c r="AD827" s="122" t="str">
        <f t="shared" si="1111"/>
        <v/>
      </c>
      <c r="AE827" s="121"/>
      <c r="AF827" s="121"/>
      <c r="AG827" s="121"/>
      <c r="AH827" s="123" t="str">
        <f t="shared" si="1128"/>
        <v/>
      </c>
      <c r="AI827" s="122" t="str">
        <f t="shared" si="1112"/>
        <v/>
      </c>
      <c r="AJ827" s="387"/>
      <c r="AK827" s="542"/>
      <c r="AL827" s="214" t="str">
        <f t="shared" si="1081"/>
        <v/>
      </c>
      <c r="AM827" s="543"/>
      <c r="AN827" s="544"/>
      <c r="AO827" s="541"/>
      <c r="AP827" s="367"/>
      <c r="AQ827" s="217" t="s">
        <v>145</v>
      </c>
      <c r="AR827" s="119"/>
      <c r="AS827" s="135"/>
      <c r="AT827" s="218"/>
      <c r="AU827" s="219"/>
      <c r="AV827" s="371"/>
      <c r="AW827" s="216" t="s">
        <v>139</v>
      </c>
      <c r="AX827" s="128"/>
      <c r="AY827" s="129"/>
      <c r="AZ827" s="130"/>
      <c r="BA827" s="217" t="s">
        <v>145</v>
      </c>
      <c r="BB827" s="128"/>
      <c r="BC827" s="128"/>
      <c r="BD827" s="128"/>
      <c r="BE827" s="373"/>
      <c r="BF827" s="374"/>
      <c r="BG827" s="374"/>
      <c r="BH827" s="131"/>
    </row>
    <row r="828" spans="1:1022" ht="18.95" customHeight="1" x14ac:dyDescent="0.3">
      <c r="A828" s="536"/>
      <c r="B828" s="530"/>
      <c r="C828" s="367"/>
      <c r="D828" s="530"/>
      <c r="E828" s="530"/>
      <c r="F828" s="427"/>
      <c r="G828" s="530"/>
      <c r="H828" s="537"/>
      <c r="I828" s="538"/>
      <c r="J828" s="210" t="s">
        <v>757</v>
      </c>
      <c r="K828" s="213"/>
      <c r="L828" s="538"/>
      <c r="M828" s="538"/>
      <c r="N828" s="540"/>
      <c r="O828" s="369"/>
      <c r="P828" s="391"/>
      <c r="Q828" s="385"/>
      <c r="R828" s="393"/>
      <c r="S828" s="394"/>
      <c r="T828" s="385"/>
      <c r="U828" s="404"/>
      <c r="V828" s="216" t="s">
        <v>150</v>
      </c>
      <c r="W828" s="116"/>
      <c r="X828" s="117"/>
      <c r="Y828" s="117"/>
      <c r="Z828" s="116"/>
      <c r="AA828" s="143" t="str">
        <f t="shared" si="1118"/>
        <v/>
      </c>
      <c r="AB828" s="121"/>
      <c r="AC828" s="121"/>
      <c r="AD828" s="122" t="str">
        <f t="shared" si="1111"/>
        <v/>
      </c>
      <c r="AE828" s="121"/>
      <c r="AF828" s="121"/>
      <c r="AG828" s="121"/>
      <c r="AH828" s="123" t="str">
        <f t="shared" si="1128"/>
        <v/>
      </c>
      <c r="AI828" s="122" t="str">
        <f t="shared" si="1112"/>
        <v/>
      </c>
      <c r="AJ828" s="387"/>
      <c r="AK828" s="542"/>
      <c r="AL828" s="214" t="str">
        <f t="shared" si="1081"/>
        <v/>
      </c>
      <c r="AM828" s="543"/>
      <c r="AN828" s="544"/>
      <c r="AO828" s="541"/>
      <c r="AP828" s="367"/>
      <c r="AQ828" s="217" t="s">
        <v>155</v>
      </c>
      <c r="AR828" s="119"/>
      <c r="AS828" s="135"/>
      <c r="AT828" s="218"/>
      <c r="AU828" s="219"/>
      <c r="AV828" s="371"/>
      <c r="AW828" s="216" t="s">
        <v>150</v>
      </c>
      <c r="AX828" s="128"/>
      <c r="AY828" s="129"/>
      <c r="AZ828" s="130"/>
      <c r="BA828" s="217" t="s">
        <v>155</v>
      </c>
      <c r="BB828" s="128"/>
      <c r="BC828" s="128"/>
      <c r="BD828" s="128"/>
      <c r="BE828" s="373"/>
      <c r="BF828" s="374"/>
      <c r="BG828" s="374"/>
      <c r="BH828" s="131"/>
    </row>
    <row r="829" spans="1:1022" ht="23.1" customHeight="1" x14ac:dyDescent="0.3">
      <c r="A829" s="536"/>
      <c r="B829" s="530"/>
      <c r="C829" s="367"/>
      <c r="D829" s="530"/>
      <c r="E829" s="530"/>
      <c r="F829" s="427"/>
      <c r="G829" s="530"/>
      <c r="H829" s="537"/>
      <c r="I829" s="538"/>
      <c r="J829" s="210" t="s">
        <v>758</v>
      </c>
      <c r="K829" s="213"/>
      <c r="L829" s="538"/>
      <c r="M829" s="538"/>
      <c r="N829" s="540"/>
      <c r="O829" s="369"/>
      <c r="P829" s="392"/>
      <c r="Q829" s="385"/>
      <c r="R829" s="393"/>
      <c r="S829" s="394"/>
      <c r="T829" s="385"/>
      <c r="U829" s="405"/>
      <c r="V829" s="216" t="s">
        <v>161</v>
      </c>
      <c r="W829" s="116"/>
      <c r="X829" s="117"/>
      <c r="Y829" s="117"/>
      <c r="Z829" s="116"/>
      <c r="AA829" s="143" t="str">
        <f t="shared" si="1118"/>
        <v/>
      </c>
      <c r="AB829" s="121"/>
      <c r="AC829" s="121"/>
      <c r="AD829" s="122" t="str">
        <f t="shared" si="1111"/>
        <v/>
      </c>
      <c r="AE829" s="121"/>
      <c r="AF829" s="121"/>
      <c r="AG829" s="121"/>
      <c r="AH829" s="123" t="str">
        <f t="shared" si="1128"/>
        <v/>
      </c>
      <c r="AI829" s="122" t="str">
        <f t="shared" si="1112"/>
        <v/>
      </c>
      <c r="AJ829" s="387"/>
      <c r="AK829" s="542"/>
      <c r="AL829" s="214" t="str">
        <f t="shared" si="1081"/>
        <v/>
      </c>
      <c r="AM829" s="543"/>
      <c r="AN829" s="544"/>
      <c r="AO829" s="541"/>
      <c r="AP829" s="367"/>
      <c r="AQ829" s="217" t="s">
        <v>162</v>
      </c>
      <c r="AR829" s="119"/>
      <c r="AS829" s="135"/>
      <c r="AT829" s="218"/>
      <c r="AU829" s="219"/>
      <c r="AV829" s="372"/>
      <c r="AW829" s="216" t="s">
        <v>161</v>
      </c>
      <c r="AX829" s="128"/>
      <c r="AY829" s="129"/>
      <c r="AZ829" s="130"/>
      <c r="BA829" s="217" t="s">
        <v>162</v>
      </c>
      <c r="BB829" s="128"/>
      <c r="BC829" s="128"/>
      <c r="BD829" s="128"/>
      <c r="BE829" s="373"/>
      <c r="BF829" s="374"/>
      <c r="BG829" s="374"/>
      <c r="BH829" s="131"/>
    </row>
    <row r="830" spans="1:1022" s="144" customFormat="1" ht="69.95" customHeight="1" x14ac:dyDescent="0.25">
      <c r="A830" s="536"/>
      <c r="B830" s="530"/>
      <c r="C830" s="367"/>
      <c r="D830" s="530"/>
      <c r="E830" s="530"/>
      <c r="F830" s="427"/>
      <c r="G830" s="530"/>
      <c r="H830" s="537" t="str">
        <f>IF(B830="Seguridad_Información","Posibilidad de "&amp;C830&amp;"con "&amp;M830&amp;" "&amp;"por"&amp;" "&amp;I830&amp;" "&amp;"debido a"&amp;" "&amp;L830,"Posibilidad de"&amp;" "&amp;M830&amp;" "&amp;"por"&amp;" "&amp;I830&amp;" debido a"&amp;" "&amp;L830)</f>
        <v xml:space="preserve">Posibilidad de  por  debido a </v>
      </c>
      <c r="I830" s="538"/>
      <c r="J830" s="210" t="s">
        <v>717</v>
      </c>
      <c r="K830" s="213"/>
      <c r="L830" s="538"/>
      <c r="M830" s="538"/>
      <c r="N830" s="540"/>
      <c r="O830" s="369"/>
      <c r="P830" s="390" t="str">
        <f>IF(OR($O830=[3]Tabla_Probabilidad!$D$30,$O830=[3]Tabla_Probabilidad!$D$32,$O830=[3]Tabla_Probabilidad!$J$32),"Muy Baja",IF(OR($O830=[3]Tabla_Probabilidad!$E$30,$O830=[3]Tabla_Probabilidad!$E$32,$O830=[3]Tabla_Probabilidad!$K$32),"Baja",IF(OR($O830=[3]Tabla_Probabilidad!$F$30,$O830=[3]Tabla_Probabilidad!$F$32,$O830=[3]Tabla_Probabilidad!$L$32),"Media",IF(OR($O830=[3]Tabla_Probabilidad!$G$30,$O830=[3]Tabla_Probabilidad!$G$32,$O830=[3]Tabla_Probabilidad!$M$32),"Alta",IF(OR($O830=[3]Tabla_Probabilidad!$H$30,$O830=[3]Tabla_Probabilidad!$H$32,$O830=[3]Tabla_Probabilidad!$N$32),"Muy Alta","")))))</f>
        <v/>
      </c>
      <c r="Q830" s="385" t="str">
        <f t="shared" ref="Q830" si="1129">IF(P830="","",IF(P830="Muy Baja",0.2,IF(P830="Baja",0.4,IF(P830="Media",0.6,IF(P830="Alta",0.8,IF(P830="Muy Alta",1,))))))</f>
        <v/>
      </c>
      <c r="R830" s="393"/>
      <c r="S830" s="394" t="str">
        <f>IF(OR($R830=[3]Tabla_Impacto!$D$24,$R830=[3]Tabla_Impacto!$D$27,$R830=[3]Tabla_Impacto!$J$24,$R830=[3]Tabla_Impacto!$P$26,$R830=[3]Tabla_Impacto!$V$26,$R830=[3]Tabla_Impacto!$AB$26),"Leve",IF(OR($R830=[3]Tabla_Impacto!$E$24,$R830=[3]Tabla_Impacto!$E$27,$R830=[3]Tabla_Impacto!$K$24,$R830=[3]Tabla_Impacto!$Q$26,$R830=[3]Tabla_Impacto!$W$26,$R830=[3]Tabla_Impacto!$AC$26),"Menor",IF(OR($R830=[3]Tabla_Impacto!$F$24,$R830=[3]Tabla_Impacto!$F$27,$R830=[3]Tabla_Impacto!$L$24,$R830=[3]Tabla_Impacto!$R$26,$R830=[3]Tabla_Impacto!$X$26,$R830=[3]Tabla_Impacto!$AD$26),"Moderado",IF(OR($R830=[3]Tabla_Impacto!$G$24,$R830=[3]Tabla_Impacto!$G$27,$R830=[3]Tabla_Impacto!$M$24,$R830=[3]Tabla_Impacto!$S$26,$R830=[3]Tabla_Impacto!$Y$26,$R830=[3]Tabla_Impacto!$AE$26),"Mayor",IF(OR($R830=[3]Tabla_Impacto!$H$24,$R830=[3]Tabla_Impacto!$H$27,$R830=[3]Tabla_Impacto!$N$24,$R830=[3]Tabla_Impacto!$T$26,$R830=[3]Tabla_Impacto!$Z$26,$R830=[3]Tabla_Impacto!$AF$26),"Catastrófico","")))))</f>
        <v/>
      </c>
      <c r="T830" s="385" t="str">
        <f t="shared" ref="T830" si="1130">IF(S830="","",IF(S830="Leve",0.2,IF(S830="Menor",0.4,IF(S830="Moderado",0.6,IF(S830="Mayor",0.8,IF(S830="Catastrófico",1,))))))</f>
        <v/>
      </c>
      <c r="U830" s="386" t="str">
        <f>IF(OR(AND(P830="Muy Baja",S830="Leve"),AND(P830="Muy Baja",S830="Menor"),AND(P830="Baja",S830="Leve")),"Bajo",IF(OR(AND(P830="Muy baja",S830="Moderado"),AND(P830="Baja",S830="Menor"),AND(P830="Baja",S830="Moderado"),AND(P830="Media",S830="Leve"),AND(P830="Media",S830="Menor"),AND(P830="Media",S830="Moderado"),AND(P830="Alta",S830="Leve"),AND(P830="Alta",S830="Menor")),"Moderado",IF(OR(AND(P830="Muy Baja",S830="Mayor"),AND(P830="Baja",S830="Mayor"),AND(P830="Media",S830="Mayor"),AND(P830="Alta",S830="Moderado"),AND(P830="Alta",S830="Mayor"),AND(P830="Muy Alta",S830="Leve"),AND(P830="Muy Alta",S830="Menor"),AND(P830="Muy Alta",S830="Moderado"),AND(P830="Muy Alta",S830="Mayor")),"Alto",IF(OR(AND(P830="Muy Baja",S830="Catastrófico"),AND(P830="Baja",S830="Catastrófico"),AND(P830="Media",S830="Catastrófico"),AND(P830="Alta",S830="Catastrófico"),AND(P830="Muy Alta",S830="Catastrófico")),"Extremo",""))))</f>
        <v/>
      </c>
      <c r="V830" s="216" t="s">
        <v>91</v>
      </c>
      <c r="W830" s="116"/>
      <c r="X830" s="117"/>
      <c r="Y830" s="117"/>
      <c r="Z830" s="116"/>
      <c r="AA830" s="143" t="str">
        <f t="shared" si="1118"/>
        <v/>
      </c>
      <c r="AB830" s="121"/>
      <c r="AC830" s="121"/>
      <c r="AD830" s="122" t="str">
        <f t="shared" si="1111"/>
        <v/>
      </c>
      <c r="AE830" s="121"/>
      <c r="AF830" s="121"/>
      <c r="AG830" s="121"/>
      <c r="AH830" s="123" t="str">
        <f>IFERROR(IF(AA830="Probabilidad",(Q830-(+Q830*AD830)),IF(AA830="Impacto",Q830,"")),"")</f>
        <v/>
      </c>
      <c r="AI830" s="122" t="str">
        <f t="shared" si="1112"/>
        <v/>
      </c>
      <c r="AJ830" s="387" t="str">
        <f t="shared" ref="AJ830" si="1131">IFERROR(IF(AK830="","",IF(AK830&lt;=0.2,"Muy Baja",IF(AK830&lt;=0.4,"Baja",IF(AK830&lt;=0.6,"Media",IF(AK830&lt;=0.8,"Alta","Muy Alta"))))),"")</f>
        <v/>
      </c>
      <c r="AK830" s="542" t="str">
        <f t="shared" ref="AK830" si="1132">IFERROR(LOOKUP(MAX(AI830:AI836)+1,(AI830:AI836)),"")</f>
        <v/>
      </c>
      <c r="AL830" s="214" t="str">
        <f>IFERROR(IF(AA830="Impacto",(T830-(+T830*AD830)),IF(AA830="Probabilidad",T830,"")),"")</f>
        <v/>
      </c>
      <c r="AM830" s="543" t="str">
        <f t="shared" ref="AM830" si="1133">IFERROR(IF(AN830="","",IF(AN830&lt;=0.2,"Leve",IF(AN830&lt;=0.4,"Menor",IF(AN830&lt;=0.6,"Moderado",IF(AN830&lt;=0.8,"Mayor","Catastrófico"))))),"")</f>
        <v/>
      </c>
      <c r="AN830" s="544" t="str">
        <f t="shared" ref="AN830" si="1134">IFERROR(LOOKUP(MAX(AL830:AL836)+1,(AL830:AL836)),"")</f>
        <v/>
      </c>
      <c r="AO830" s="541" t="str">
        <f t="shared" ref="AO830" si="1135">IFERROR(IF(OR(AND(AJ830="Muy Baja",AM830="Leve"),AND(AJ830="Muy Baja",AM830="Menor"),AND(AJ830="Baja",AM830="Leve")),"Bajo",IF(OR(AND(AJ830="Muy baja",AM830="Moderado"),AND(AJ830="Baja",AM830="Menor"),AND(AJ830="Baja",AM830="Moderado"),AND(AJ830="Media",AM830="Leve"),AND(AJ830="Media",AM830="Menor"),AND(AJ830="Media",AM830="Moderado"),AND(AJ830="Alta",AM830="Leve"),AND(AJ830="Alta",AM830="Menor")),"Moderado",IF(OR(AND(AJ830="Muy Baja",AM830="Mayor"),AND(AJ830="Baja",AM830="Mayor"),AND(AJ830="Media",AM830="Mayor"),AND(AJ830="Alta",AM830="Moderado"),AND(AJ830="Alta",AM830="Mayor"),AND(AJ830="Muy Alta",AM830="Leve"),AND(AJ830="Muy Alta",AM830="Menor"),AND(AJ830="Muy Alta",AM830="Moderado"),AND(AJ830="Muy Alta",AM830="Mayor")),"Alto",IF(OR(AND(AJ830="Muy Baja",AM830="Catastrófico"),AND(AJ830="Baja",AM830="Catastrófico"),AND(AJ830="Media",AM830="Catastrófico"),AND(AJ830="Alta",AM830="Catastrófico"),AND(AJ830="Muy Alta",AM830="Catastrófico")),"Extremo","")))),"")</f>
        <v/>
      </c>
      <c r="AP830" s="367"/>
      <c r="AQ830" s="217" t="s">
        <v>105</v>
      </c>
      <c r="AR830" s="119"/>
      <c r="AS830" s="135"/>
      <c r="AT830" s="218"/>
      <c r="AU830" s="219"/>
      <c r="AV830" s="370"/>
      <c r="AW830" s="216" t="s">
        <v>91</v>
      </c>
      <c r="AX830" s="128"/>
      <c r="AY830" s="129"/>
      <c r="AZ830" s="130"/>
      <c r="BA830" s="217" t="s">
        <v>105</v>
      </c>
      <c r="BB830" s="128"/>
      <c r="BC830" s="128"/>
      <c r="BD830" s="128"/>
      <c r="BE830" s="373"/>
      <c r="BF830" s="374"/>
      <c r="BG830" s="374"/>
      <c r="BH830" s="131"/>
      <c r="BI830" s="90"/>
      <c r="BJ830" s="90"/>
      <c r="BK830" s="90"/>
      <c r="BL830" s="90"/>
      <c r="BM830" s="90"/>
      <c r="BN830" s="90"/>
      <c r="BO830" s="90"/>
      <c r="BP830" s="90"/>
      <c r="BQ830" s="90"/>
      <c r="BR830" s="90"/>
      <c r="BS830" s="90"/>
      <c r="BT830" s="90"/>
      <c r="BU830" s="90"/>
      <c r="BV830" s="90"/>
      <c r="BW830" s="90"/>
      <c r="BX830" s="90"/>
      <c r="BY830" s="90"/>
      <c r="BZ830" s="90"/>
      <c r="CA830" s="90"/>
      <c r="CB830" s="90"/>
      <c r="CC830" s="90"/>
      <c r="CD830" s="90"/>
      <c r="CE830" s="90"/>
      <c r="CF830" s="90"/>
      <c r="CG830" s="90"/>
      <c r="CH830" s="90"/>
      <c r="CI830" s="90"/>
      <c r="CJ830" s="90"/>
      <c r="CK830" s="90"/>
      <c r="CL830" s="90"/>
      <c r="CM830" s="90"/>
      <c r="CN830" s="90"/>
      <c r="CO830" s="90"/>
      <c r="CP830" s="90"/>
      <c r="CQ830" s="90"/>
      <c r="CR830" s="90"/>
      <c r="CS830" s="90"/>
      <c r="CT830" s="90"/>
      <c r="CU830" s="90"/>
      <c r="CV830" s="90"/>
      <c r="CW830" s="90"/>
      <c r="CX830" s="90"/>
      <c r="CY830" s="90"/>
      <c r="CZ830" s="90"/>
      <c r="DA830" s="90"/>
      <c r="DB830" s="90"/>
      <c r="DC830" s="90"/>
      <c r="DD830" s="90"/>
      <c r="DE830" s="90"/>
      <c r="DF830" s="90"/>
      <c r="DG830" s="90"/>
      <c r="DH830" s="90"/>
      <c r="DI830" s="90"/>
      <c r="DJ830" s="90"/>
      <c r="DK830" s="90"/>
      <c r="DL830" s="90"/>
      <c r="DM830" s="90"/>
      <c r="DN830" s="90"/>
      <c r="DO830" s="90"/>
      <c r="DP830" s="90"/>
      <c r="DQ830" s="90"/>
      <c r="DR830" s="90"/>
      <c r="DS830" s="90"/>
      <c r="DT830" s="90"/>
      <c r="DU830" s="90"/>
      <c r="DV830" s="90"/>
      <c r="DW830" s="90"/>
      <c r="DX830" s="90"/>
      <c r="DY830" s="90"/>
      <c r="DZ830" s="90"/>
      <c r="EA830" s="90"/>
      <c r="EB830" s="90"/>
      <c r="EC830" s="90"/>
      <c r="ED830" s="90"/>
      <c r="EE830" s="90"/>
      <c r="EF830" s="90"/>
      <c r="EG830" s="90"/>
      <c r="EH830" s="90"/>
      <c r="EI830" s="90"/>
      <c r="EJ830" s="90"/>
      <c r="EK830" s="90"/>
      <c r="EL830" s="90"/>
      <c r="EM830" s="90"/>
      <c r="EN830" s="90"/>
      <c r="EO830" s="90"/>
      <c r="EP830" s="90"/>
      <c r="EQ830" s="90"/>
      <c r="ER830" s="90"/>
      <c r="ES830" s="90"/>
      <c r="ET830" s="90"/>
      <c r="EU830" s="90"/>
      <c r="EV830" s="90"/>
      <c r="EW830" s="90"/>
      <c r="EX830" s="90"/>
      <c r="EY830" s="90"/>
      <c r="EZ830" s="90"/>
      <c r="FA830" s="90"/>
      <c r="FB830" s="90"/>
      <c r="FC830" s="90"/>
      <c r="FD830" s="90"/>
      <c r="FE830" s="90"/>
      <c r="FF830" s="90"/>
      <c r="FG830" s="90"/>
      <c r="FH830" s="90"/>
      <c r="FI830" s="90"/>
      <c r="FJ830" s="90"/>
      <c r="FK830" s="90"/>
      <c r="FL830" s="90"/>
      <c r="FM830" s="90"/>
      <c r="FN830" s="90"/>
      <c r="FO830" s="90"/>
      <c r="FP830" s="90"/>
      <c r="FQ830" s="90"/>
      <c r="FR830" s="90"/>
      <c r="FS830" s="90"/>
      <c r="FT830" s="90"/>
      <c r="FU830" s="90"/>
      <c r="FV830" s="90"/>
      <c r="FW830" s="90"/>
      <c r="FX830" s="90"/>
      <c r="FY830" s="90"/>
      <c r="FZ830" s="90"/>
      <c r="GA830" s="90"/>
      <c r="GB830" s="90"/>
      <c r="GC830" s="90"/>
      <c r="GD830" s="90"/>
      <c r="GE830" s="90"/>
      <c r="GF830" s="90"/>
      <c r="GG830" s="90"/>
      <c r="GH830" s="90"/>
      <c r="GI830" s="90"/>
      <c r="GJ830" s="90"/>
      <c r="GK830" s="90"/>
      <c r="GL830" s="90"/>
      <c r="GM830" s="90"/>
      <c r="GN830" s="90"/>
      <c r="GO830" s="90"/>
      <c r="GP830" s="90"/>
      <c r="GQ830" s="90"/>
      <c r="GR830" s="90"/>
      <c r="GS830" s="90"/>
      <c r="GT830" s="90"/>
      <c r="GU830" s="90"/>
      <c r="GV830" s="90"/>
      <c r="GW830" s="90"/>
      <c r="GX830" s="90"/>
      <c r="GY830" s="90"/>
      <c r="GZ830" s="90"/>
      <c r="HA830" s="90"/>
      <c r="HB830" s="90"/>
      <c r="HC830" s="90"/>
      <c r="HD830" s="90"/>
      <c r="HE830" s="90"/>
      <c r="HF830" s="90"/>
      <c r="HG830" s="90"/>
      <c r="HH830" s="90"/>
      <c r="HI830" s="90"/>
      <c r="HJ830" s="90"/>
      <c r="HK830" s="90"/>
      <c r="HL830" s="90"/>
      <c r="HM830" s="90"/>
      <c r="HN830" s="90"/>
      <c r="HO830" s="90"/>
      <c r="HP830" s="90"/>
      <c r="HQ830" s="90"/>
      <c r="HR830" s="90"/>
      <c r="HS830" s="90"/>
      <c r="HT830" s="90"/>
      <c r="HU830" s="90"/>
      <c r="HV830" s="90"/>
      <c r="HW830" s="90"/>
      <c r="HX830" s="90"/>
      <c r="HY830" s="90"/>
      <c r="HZ830" s="90"/>
      <c r="IA830" s="90"/>
      <c r="IB830" s="90"/>
      <c r="IC830" s="90"/>
      <c r="ID830" s="90"/>
      <c r="IE830" s="90"/>
      <c r="IF830" s="90"/>
      <c r="IG830" s="90"/>
      <c r="IH830" s="90"/>
      <c r="II830" s="90"/>
      <c r="IJ830" s="90"/>
      <c r="IK830" s="90"/>
      <c r="IL830" s="90"/>
      <c r="IM830" s="90"/>
      <c r="IN830" s="90"/>
      <c r="IO830" s="90"/>
      <c r="IP830" s="90"/>
      <c r="IQ830" s="90"/>
      <c r="IR830" s="90"/>
      <c r="IS830" s="90"/>
      <c r="IT830" s="90"/>
      <c r="IU830" s="90"/>
      <c r="IV830" s="90"/>
      <c r="IW830" s="90"/>
      <c r="IX830" s="90"/>
      <c r="IY830" s="90"/>
      <c r="IZ830" s="90"/>
      <c r="JA830" s="90"/>
      <c r="JB830" s="90"/>
      <c r="JC830" s="90"/>
      <c r="JD830" s="90"/>
      <c r="JE830" s="90"/>
      <c r="JF830" s="90"/>
      <c r="JG830" s="90"/>
      <c r="JH830" s="90"/>
      <c r="JI830" s="90"/>
      <c r="JJ830" s="90"/>
      <c r="JK830" s="90"/>
      <c r="JL830" s="90"/>
      <c r="JM830" s="90"/>
      <c r="JN830" s="90"/>
      <c r="JO830" s="90"/>
      <c r="JP830" s="90"/>
      <c r="JQ830" s="90"/>
      <c r="JR830" s="90"/>
      <c r="JS830" s="90"/>
      <c r="JT830" s="90"/>
      <c r="JU830" s="90"/>
      <c r="JV830" s="90"/>
      <c r="JW830" s="90"/>
      <c r="JX830" s="90"/>
      <c r="JY830" s="90"/>
      <c r="JZ830" s="90"/>
      <c r="KA830" s="90"/>
      <c r="KB830" s="90"/>
      <c r="KC830" s="90"/>
      <c r="KD830" s="90"/>
      <c r="KE830" s="90"/>
      <c r="KF830" s="90"/>
      <c r="KG830" s="90"/>
      <c r="KH830" s="90"/>
      <c r="KI830" s="90"/>
      <c r="KJ830" s="90"/>
      <c r="KK830" s="90"/>
      <c r="KL830" s="90"/>
      <c r="KM830" s="90"/>
      <c r="KN830" s="90"/>
      <c r="KO830" s="90"/>
      <c r="KP830" s="90"/>
      <c r="KQ830" s="90"/>
      <c r="KR830" s="90"/>
      <c r="KS830" s="90"/>
      <c r="KT830" s="90"/>
      <c r="KU830" s="90"/>
      <c r="KV830" s="90"/>
      <c r="KW830" s="90"/>
      <c r="KX830" s="90"/>
      <c r="KY830" s="90"/>
      <c r="KZ830" s="90"/>
      <c r="LA830" s="90"/>
      <c r="LB830" s="90"/>
      <c r="LC830" s="90"/>
      <c r="LD830" s="90"/>
      <c r="LE830" s="90"/>
      <c r="LF830" s="90"/>
      <c r="LG830" s="90"/>
      <c r="LH830" s="90"/>
      <c r="LI830" s="90"/>
      <c r="LJ830" s="90"/>
      <c r="LK830" s="90"/>
      <c r="LL830" s="90"/>
      <c r="LM830" s="90"/>
      <c r="LN830" s="90"/>
      <c r="LO830" s="90"/>
      <c r="LP830" s="90"/>
      <c r="LQ830" s="90"/>
      <c r="LR830" s="90"/>
      <c r="LS830" s="90"/>
      <c r="LT830" s="90"/>
      <c r="LU830" s="90"/>
      <c r="LV830" s="90"/>
      <c r="LW830" s="90"/>
      <c r="LX830" s="90"/>
      <c r="LY830" s="90"/>
      <c r="LZ830" s="90"/>
      <c r="MA830" s="90"/>
      <c r="MB830" s="90"/>
      <c r="MC830" s="90"/>
      <c r="MD830" s="90"/>
      <c r="ME830" s="90"/>
      <c r="MF830" s="90"/>
      <c r="MG830" s="90"/>
      <c r="MH830" s="90"/>
      <c r="MI830" s="90"/>
      <c r="MJ830" s="90"/>
      <c r="MK830" s="90"/>
      <c r="ML830" s="90"/>
      <c r="MM830" s="90"/>
      <c r="MN830" s="90"/>
      <c r="MO830" s="90"/>
      <c r="MP830" s="90"/>
      <c r="MQ830" s="90"/>
      <c r="MR830" s="90"/>
      <c r="MS830" s="90"/>
      <c r="MT830" s="90"/>
      <c r="MU830" s="90"/>
      <c r="MV830" s="90"/>
      <c r="MW830" s="90"/>
      <c r="MX830" s="90"/>
      <c r="MY830" s="90"/>
      <c r="MZ830" s="90"/>
      <c r="NA830" s="90"/>
      <c r="NB830" s="90"/>
      <c r="NC830" s="90"/>
      <c r="ND830" s="90"/>
      <c r="NE830" s="90"/>
      <c r="NF830" s="90"/>
      <c r="NG830" s="90"/>
      <c r="NH830" s="90"/>
      <c r="NI830" s="90"/>
      <c r="NJ830" s="90"/>
      <c r="NK830" s="90"/>
      <c r="NL830" s="90"/>
      <c r="NM830" s="90"/>
      <c r="NN830" s="90"/>
      <c r="NO830" s="90"/>
      <c r="NP830" s="90"/>
      <c r="NQ830" s="90"/>
      <c r="NR830" s="90"/>
      <c r="NS830" s="90"/>
      <c r="NT830" s="90"/>
      <c r="NU830" s="90"/>
      <c r="NV830" s="90"/>
      <c r="NW830" s="90"/>
      <c r="NX830" s="90"/>
      <c r="NY830" s="90"/>
      <c r="NZ830" s="90"/>
      <c r="OA830" s="90"/>
      <c r="OB830" s="90"/>
      <c r="OC830" s="90"/>
      <c r="OD830" s="90"/>
      <c r="OE830" s="90"/>
      <c r="OF830" s="90"/>
      <c r="OG830" s="90"/>
      <c r="OH830" s="90"/>
      <c r="OI830" s="90"/>
      <c r="OJ830" s="90"/>
      <c r="OK830" s="90"/>
      <c r="OL830" s="90"/>
      <c r="OM830" s="90"/>
      <c r="ON830" s="90"/>
      <c r="OO830" s="90"/>
      <c r="OP830" s="90"/>
      <c r="OQ830" s="90"/>
      <c r="OR830" s="90"/>
      <c r="OS830" s="90"/>
      <c r="OT830" s="90"/>
      <c r="OU830" s="90"/>
      <c r="OV830" s="90"/>
      <c r="OW830" s="90"/>
      <c r="OX830" s="90"/>
      <c r="OY830" s="90"/>
      <c r="OZ830" s="90"/>
      <c r="PA830" s="90"/>
      <c r="PB830" s="90"/>
      <c r="PC830" s="90"/>
      <c r="PD830" s="90"/>
      <c r="PE830" s="90"/>
      <c r="PF830" s="90"/>
      <c r="PG830" s="90"/>
      <c r="PH830" s="90"/>
      <c r="PI830" s="90"/>
      <c r="PJ830" s="90"/>
      <c r="PK830" s="90"/>
      <c r="PL830" s="90"/>
      <c r="PM830" s="90"/>
      <c r="PN830" s="90"/>
      <c r="PO830" s="90"/>
      <c r="PP830" s="90"/>
      <c r="PQ830" s="90"/>
      <c r="PR830" s="90"/>
      <c r="PS830" s="90"/>
      <c r="PT830" s="90"/>
      <c r="PU830" s="90"/>
      <c r="PV830" s="90"/>
      <c r="PW830" s="90"/>
      <c r="PX830" s="90"/>
      <c r="PY830" s="90"/>
      <c r="PZ830" s="90"/>
      <c r="QA830" s="90"/>
      <c r="QB830" s="90"/>
      <c r="QC830" s="90"/>
      <c r="QD830" s="90"/>
      <c r="QE830" s="90"/>
      <c r="QF830" s="90"/>
      <c r="QG830" s="90"/>
      <c r="QH830" s="90"/>
      <c r="QI830" s="90"/>
      <c r="QJ830" s="90"/>
      <c r="QK830" s="90"/>
      <c r="QL830" s="90"/>
      <c r="QM830" s="90"/>
      <c r="QN830" s="90"/>
      <c r="QO830" s="90"/>
      <c r="QP830" s="90"/>
      <c r="QQ830" s="90"/>
      <c r="QR830" s="90"/>
      <c r="QS830" s="90"/>
      <c r="QT830" s="90"/>
      <c r="QU830" s="90"/>
      <c r="QV830" s="90"/>
      <c r="QW830" s="90"/>
      <c r="QX830" s="90"/>
      <c r="QY830" s="90"/>
      <c r="QZ830" s="90"/>
      <c r="RA830" s="90"/>
      <c r="RB830" s="90"/>
      <c r="RC830" s="90"/>
      <c r="RD830" s="90"/>
      <c r="RE830" s="90"/>
      <c r="RF830" s="90"/>
      <c r="RG830" s="90"/>
      <c r="RH830" s="90"/>
      <c r="RI830" s="90"/>
      <c r="RJ830" s="90"/>
      <c r="RK830" s="90"/>
      <c r="RL830" s="90"/>
      <c r="RM830" s="90"/>
      <c r="RN830" s="90"/>
      <c r="RO830" s="90"/>
      <c r="RP830" s="90"/>
      <c r="RQ830" s="90"/>
      <c r="RR830" s="90"/>
      <c r="RS830" s="90"/>
      <c r="RT830" s="90"/>
      <c r="RU830" s="90"/>
      <c r="RV830" s="90"/>
      <c r="RW830" s="90"/>
      <c r="RX830" s="90"/>
      <c r="RY830" s="90"/>
      <c r="RZ830" s="90"/>
      <c r="SA830" s="90"/>
      <c r="SB830" s="90"/>
      <c r="SC830" s="90"/>
      <c r="SD830" s="90"/>
      <c r="SE830" s="90"/>
      <c r="SF830" s="90"/>
      <c r="SG830" s="90"/>
      <c r="SH830" s="90"/>
      <c r="SI830" s="90"/>
      <c r="SJ830" s="90"/>
      <c r="SK830" s="90"/>
      <c r="SL830" s="90"/>
      <c r="SM830" s="90"/>
      <c r="SN830" s="90"/>
      <c r="SO830" s="90"/>
      <c r="SP830" s="90"/>
      <c r="SQ830" s="90"/>
      <c r="SR830" s="90"/>
      <c r="SS830" s="90"/>
      <c r="ST830" s="90"/>
      <c r="SU830" s="90"/>
      <c r="SV830" s="90"/>
      <c r="SW830" s="90"/>
      <c r="SX830" s="90"/>
      <c r="SY830" s="90"/>
      <c r="SZ830" s="90"/>
      <c r="TA830" s="90"/>
      <c r="TB830" s="90"/>
      <c r="TC830" s="90"/>
      <c r="TD830" s="90"/>
      <c r="TE830" s="90"/>
      <c r="TF830" s="90"/>
      <c r="TG830" s="90"/>
      <c r="TH830" s="90"/>
      <c r="TI830" s="90"/>
      <c r="TJ830" s="90"/>
      <c r="TK830" s="90"/>
      <c r="TL830" s="90"/>
      <c r="TM830" s="90"/>
      <c r="TN830" s="90"/>
      <c r="TO830" s="90"/>
      <c r="TP830" s="90"/>
      <c r="TQ830" s="90"/>
      <c r="TR830" s="90"/>
      <c r="TS830" s="90"/>
      <c r="TT830" s="90"/>
      <c r="TU830" s="90"/>
      <c r="TV830" s="90"/>
      <c r="TW830" s="90"/>
      <c r="TX830" s="90"/>
      <c r="TY830" s="90"/>
      <c r="TZ830" s="90"/>
      <c r="UA830" s="90"/>
      <c r="UB830" s="90"/>
      <c r="UC830" s="90"/>
      <c r="UD830" s="90"/>
      <c r="UE830" s="90"/>
      <c r="UF830" s="90"/>
      <c r="UG830" s="90"/>
      <c r="UH830" s="90"/>
      <c r="UI830" s="90"/>
      <c r="UJ830" s="90"/>
      <c r="UK830" s="90"/>
      <c r="UL830" s="90"/>
      <c r="UM830" s="90"/>
      <c r="UN830" s="90"/>
      <c r="UO830" s="90"/>
      <c r="UP830" s="90"/>
      <c r="UQ830" s="90"/>
      <c r="UR830" s="90"/>
      <c r="US830" s="90"/>
      <c r="UT830" s="90"/>
      <c r="UU830" s="90"/>
      <c r="UV830" s="90"/>
      <c r="UW830" s="90"/>
      <c r="UX830" s="90"/>
      <c r="UY830" s="90"/>
      <c r="UZ830" s="90"/>
      <c r="VA830" s="90"/>
      <c r="VB830" s="90"/>
      <c r="VC830" s="90"/>
      <c r="VD830" s="90"/>
      <c r="VE830" s="90"/>
      <c r="VF830" s="90"/>
      <c r="VG830" s="90"/>
      <c r="VH830" s="90"/>
      <c r="VI830" s="90"/>
      <c r="VJ830" s="90"/>
      <c r="VK830" s="90"/>
      <c r="VL830" s="90"/>
      <c r="VM830" s="90"/>
      <c r="VN830" s="90"/>
      <c r="VO830" s="90"/>
      <c r="VP830" s="90"/>
      <c r="VQ830" s="90"/>
      <c r="VR830" s="90"/>
      <c r="VS830" s="90"/>
      <c r="VT830" s="90"/>
      <c r="VU830" s="90"/>
      <c r="VV830" s="90"/>
      <c r="VW830" s="90"/>
      <c r="VX830" s="90"/>
      <c r="VY830" s="90"/>
      <c r="VZ830" s="90"/>
      <c r="WA830" s="90"/>
      <c r="WB830" s="90"/>
      <c r="WC830" s="90"/>
      <c r="WD830" s="90"/>
      <c r="WE830" s="90"/>
      <c r="WF830" s="90"/>
      <c r="WG830" s="90"/>
      <c r="WH830" s="90"/>
      <c r="WI830" s="90"/>
      <c r="WJ830" s="90"/>
      <c r="WK830" s="90"/>
      <c r="WL830" s="90"/>
      <c r="WM830" s="90"/>
      <c r="WN830" s="90"/>
      <c r="WO830" s="90"/>
      <c r="WP830" s="90"/>
      <c r="WQ830" s="90"/>
      <c r="WR830" s="90"/>
      <c r="WS830" s="90"/>
      <c r="WT830" s="90"/>
      <c r="WU830" s="90"/>
      <c r="WV830" s="90"/>
      <c r="WW830" s="90"/>
      <c r="WX830" s="90"/>
      <c r="WY830" s="90"/>
      <c r="WZ830" s="90"/>
      <c r="XA830" s="90"/>
      <c r="XB830" s="90"/>
      <c r="XC830" s="90"/>
      <c r="XD830" s="90"/>
      <c r="XE830" s="90"/>
      <c r="XF830" s="90"/>
      <c r="XG830" s="90"/>
      <c r="XH830" s="90"/>
      <c r="XI830" s="90"/>
      <c r="XJ830" s="90"/>
      <c r="XK830" s="90"/>
      <c r="XL830" s="90"/>
      <c r="XM830" s="90"/>
      <c r="XN830" s="90"/>
      <c r="XO830" s="90"/>
      <c r="XP830" s="90"/>
      <c r="XQ830" s="90"/>
      <c r="XR830" s="90"/>
      <c r="XS830" s="90"/>
      <c r="XT830" s="90"/>
      <c r="XU830" s="90"/>
      <c r="XV830" s="90"/>
      <c r="XW830" s="90"/>
      <c r="XX830" s="90"/>
      <c r="XY830" s="90"/>
      <c r="XZ830" s="90"/>
      <c r="YA830" s="90"/>
      <c r="YB830" s="90"/>
      <c r="YC830" s="90"/>
      <c r="YD830" s="90"/>
      <c r="YE830" s="90"/>
      <c r="YF830" s="90"/>
      <c r="YG830" s="90"/>
      <c r="YH830" s="90"/>
      <c r="YI830" s="90"/>
      <c r="YJ830" s="90"/>
      <c r="YK830" s="90"/>
      <c r="YL830" s="90"/>
      <c r="YM830" s="90"/>
      <c r="YN830" s="90"/>
      <c r="YO830" s="90"/>
      <c r="YP830" s="90"/>
      <c r="YQ830" s="90"/>
      <c r="YR830" s="90"/>
      <c r="YS830" s="90"/>
      <c r="YT830" s="90"/>
      <c r="YU830" s="90"/>
      <c r="YV830" s="90"/>
      <c r="YW830" s="90"/>
      <c r="YX830" s="90"/>
      <c r="YY830" s="90"/>
      <c r="YZ830" s="90"/>
      <c r="ZA830" s="90"/>
      <c r="ZB830" s="90"/>
      <c r="ZC830" s="90"/>
      <c r="ZD830" s="90"/>
      <c r="ZE830" s="90"/>
      <c r="ZF830" s="90"/>
      <c r="ZG830" s="90"/>
      <c r="ZH830" s="90"/>
      <c r="ZI830" s="90"/>
      <c r="ZJ830" s="90"/>
      <c r="ZK830" s="90"/>
      <c r="ZL830" s="90"/>
      <c r="ZM830" s="90"/>
      <c r="ZN830" s="90"/>
      <c r="ZO830" s="90"/>
      <c r="ZP830" s="90"/>
      <c r="ZQ830" s="90"/>
      <c r="ZR830" s="90"/>
      <c r="ZS830" s="90"/>
      <c r="ZT830" s="90"/>
      <c r="ZU830" s="90"/>
      <c r="ZV830" s="90"/>
      <c r="ZW830" s="90"/>
      <c r="ZX830" s="90"/>
      <c r="ZY830" s="90"/>
      <c r="ZZ830" s="90"/>
      <c r="AAA830" s="90"/>
      <c r="AAB830" s="90"/>
      <c r="AAC830" s="90"/>
      <c r="AAD830" s="90"/>
      <c r="AAE830" s="90"/>
      <c r="AAF830" s="90"/>
      <c r="AAG830" s="90"/>
      <c r="AAH830" s="90"/>
      <c r="AAI830" s="90"/>
      <c r="AAJ830" s="90"/>
      <c r="AAK830" s="90"/>
      <c r="AAL830" s="90"/>
      <c r="AAM830" s="90"/>
      <c r="AAN830" s="90"/>
      <c r="AAO830" s="90"/>
      <c r="AAP830" s="90"/>
      <c r="AAQ830" s="90"/>
      <c r="AAR830" s="90"/>
      <c r="AAS830" s="90"/>
      <c r="AAT830" s="90"/>
      <c r="AAU830" s="90"/>
      <c r="AAV830" s="90"/>
      <c r="AAW830" s="90"/>
      <c r="AAX830" s="90"/>
      <c r="AAY830" s="90"/>
      <c r="AAZ830" s="90"/>
      <c r="ABA830" s="90"/>
      <c r="ABB830" s="90"/>
      <c r="ABC830" s="90"/>
      <c r="ABD830" s="90"/>
      <c r="ABE830" s="90"/>
      <c r="ABF830" s="90"/>
      <c r="ABG830" s="90"/>
      <c r="ABH830" s="90"/>
      <c r="ABI830" s="90"/>
      <c r="ABJ830" s="90"/>
      <c r="ABK830" s="90"/>
      <c r="ABL830" s="90"/>
      <c r="ABM830" s="90"/>
      <c r="ABN830" s="90"/>
      <c r="ABO830" s="90"/>
      <c r="ABP830" s="90"/>
      <c r="ABQ830" s="90"/>
      <c r="ABR830" s="90"/>
      <c r="ABS830" s="90"/>
      <c r="ABT830" s="90"/>
      <c r="ABU830" s="90"/>
      <c r="ABV830" s="90"/>
      <c r="ABW830" s="90"/>
      <c r="ABX830" s="90"/>
      <c r="ABY830" s="90"/>
      <c r="ABZ830" s="90"/>
      <c r="ACA830" s="90"/>
      <c r="ACB830" s="90"/>
      <c r="ACC830" s="90"/>
      <c r="ACD830" s="90"/>
      <c r="ACE830" s="90"/>
      <c r="ACF830" s="90"/>
      <c r="ACG830" s="90"/>
      <c r="ACH830" s="90"/>
      <c r="ACI830" s="90"/>
      <c r="ACJ830" s="90"/>
      <c r="ACK830" s="90"/>
      <c r="ACL830" s="90"/>
      <c r="ACM830" s="90"/>
      <c r="ACN830" s="90"/>
      <c r="ACO830" s="90"/>
      <c r="ACP830" s="90"/>
      <c r="ACQ830" s="90"/>
      <c r="ACR830" s="90"/>
      <c r="ACS830" s="90"/>
      <c r="ACT830" s="90"/>
      <c r="ACU830" s="90"/>
      <c r="ACV830" s="90"/>
      <c r="ACW830" s="90"/>
      <c r="ACX830" s="90"/>
      <c r="ACY830" s="90"/>
      <c r="ACZ830" s="90"/>
      <c r="ADA830" s="90"/>
      <c r="ADB830" s="90"/>
      <c r="ADC830" s="90"/>
      <c r="ADD830" s="90"/>
      <c r="ADE830" s="90"/>
      <c r="ADF830" s="90"/>
      <c r="ADG830" s="90"/>
      <c r="ADH830" s="90"/>
      <c r="ADI830" s="90"/>
      <c r="ADJ830" s="90"/>
      <c r="ADK830" s="90"/>
      <c r="ADL830" s="90"/>
      <c r="ADM830" s="90"/>
      <c r="ADN830" s="90"/>
      <c r="ADO830" s="90"/>
      <c r="ADP830" s="90"/>
      <c r="ADQ830" s="90"/>
      <c r="ADR830" s="90"/>
      <c r="ADS830" s="90"/>
      <c r="ADT830" s="90"/>
      <c r="ADU830" s="90"/>
      <c r="ADV830" s="90"/>
      <c r="ADW830" s="90"/>
      <c r="ADX830" s="90"/>
      <c r="ADY830" s="90"/>
      <c r="ADZ830" s="90"/>
      <c r="AEA830" s="90"/>
      <c r="AEB830" s="90"/>
      <c r="AEC830" s="90"/>
      <c r="AED830" s="90"/>
      <c r="AEE830" s="90"/>
      <c r="AEF830" s="90"/>
      <c r="AEG830" s="90"/>
      <c r="AEH830" s="90"/>
      <c r="AEI830" s="90"/>
      <c r="AEJ830" s="90"/>
      <c r="AEK830" s="90"/>
      <c r="AEL830" s="90"/>
      <c r="AEM830" s="90"/>
      <c r="AEN830" s="90"/>
      <c r="AEO830" s="90"/>
      <c r="AEP830" s="90"/>
      <c r="AEQ830" s="90"/>
      <c r="AER830" s="90"/>
      <c r="AES830" s="90"/>
      <c r="AET830" s="90"/>
      <c r="AEU830" s="90"/>
      <c r="AEV830" s="90"/>
      <c r="AEW830" s="90"/>
      <c r="AEX830" s="90"/>
      <c r="AEY830" s="90"/>
      <c r="AEZ830" s="90"/>
      <c r="AFA830" s="90"/>
      <c r="AFB830" s="90"/>
      <c r="AFC830" s="90"/>
      <c r="AFD830" s="90"/>
      <c r="AFE830" s="90"/>
      <c r="AFF830" s="90"/>
      <c r="AFG830" s="90"/>
      <c r="AFH830" s="90"/>
      <c r="AFI830" s="90"/>
      <c r="AFJ830" s="90"/>
      <c r="AFK830" s="90"/>
      <c r="AFL830" s="90"/>
      <c r="AFM830" s="90"/>
      <c r="AFN830" s="90"/>
      <c r="AFO830" s="90"/>
      <c r="AFP830" s="90"/>
      <c r="AFQ830" s="90"/>
      <c r="AFR830" s="90"/>
      <c r="AFS830" s="90"/>
      <c r="AFT830" s="90"/>
      <c r="AFU830" s="90"/>
      <c r="AFV830" s="90"/>
      <c r="AFW830" s="90"/>
      <c r="AFX830" s="90"/>
      <c r="AFY830" s="90"/>
      <c r="AFZ830" s="90"/>
      <c r="AGA830" s="90"/>
      <c r="AGB830" s="90"/>
      <c r="AGC830" s="90"/>
      <c r="AGD830" s="90"/>
      <c r="AGE830" s="90"/>
      <c r="AGF830" s="90"/>
      <c r="AGG830" s="90"/>
      <c r="AGH830" s="90"/>
      <c r="AGI830" s="90"/>
      <c r="AGJ830" s="90"/>
      <c r="AGK830" s="90"/>
      <c r="AGL830" s="90"/>
      <c r="AGM830" s="90"/>
      <c r="AGN830" s="90"/>
      <c r="AGO830" s="90"/>
      <c r="AGP830" s="90"/>
      <c r="AGQ830" s="90"/>
      <c r="AGR830" s="90"/>
      <c r="AGS830" s="90"/>
      <c r="AGT830" s="90"/>
      <c r="AGU830" s="90"/>
      <c r="AGV830" s="90"/>
      <c r="AGW830" s="90"/>
      <c r="AGX830" s="90"/>
      <c r="AGY830" s="90"/>
      <c r="AGZ830" s="90"/>
      <c r="AHA830" s="90"/>
      <c r="AHB830" s="90"/>
      <c r="AHC830" s="90"/>
      <c r="AHD830" s="90"/>
      <c r="AHE830" s="90"/>
      <c r="AHF830" s="90"/>
      <c r="AHG830" s="90"/>
      <c r="AHH830" s="90"/>
      <c r="AHI830" s="90"/>
      <c r="AHJ830" s="90"/>
      <c r="AHK830" s="90"/>
      <c r="AHL830" s="90"/>
      <c r="AHM830" s="90"/>
      <c r="AHN830" s="90"/>
      <c r="AHO830" s="90"/>
      <c r="AHP830" s="90"/>
      <c r="AHQ830" s="90"/>
      <c r="AHR830" s="90"/>
      <c r="AHS830" s="90"/>
      <c r="AHT830" s="90"/>
      <c r="AHU830" s="90"/>
      <c r="AHV830" s="90"/>
      <c r="AHW830" s="90"/>
      <c r="AHX830" s="90"/>
      <c r="AHY830" s="90"/>
      <c r="AHZ830" s="90"/>
      <c r="AIA830" s="90"/>
      <c r="AIB830" s="90"/>
      <c r="AIC830" s="90"/>
      <c r="AID830" s="90"/>
      <c r="AIE830" s="90"/>
      <c r="AIF830" s="90"/>
      <c r="AIG830" s="90"/>
      <c r="AIH830" s="90"/>
      <c r="AII830" s="90"/>
      <c r="AIJ830" s="90"/>
      <c r="AIK830" s="90"/>
      <c r="AIL830" s="90"/>
      <c r="AIM830" s="90"/>
      <c r="AIN830" s="90"/>
      <c r="AIO830" s="90"/>
      <c r="AIP830" s="90"/>
      <c r="AIQ830" s="90"/>
      <c r="AIR830" s="90"/>
      <c r="AIS830" s="90"/>
      <c r="AIT830" s="90"/>
      <c r="AIU830" s="90"/>
      <c r="AIV830" s="90"/>
      <c r="AIW830" s="90"/>
      <c r="AIX830" s="90"/>
      <c r="AIY830" s="90"/>
      <c r="AIZ830" s="90"/>
      <c r="AJA830" s="90"/>
      <c r="AJB830" s="90"/>
      <c r="AJC830" s="90"/>
      <c r="AJD830" s="90"/>
      <c r="AJE830" s="90"/>
      <c r="AJF830" s="90"/>
      <c r="AJG830" s="90"/>
      <c r="AJH830" s="90"/>
      <c r="AJI830" s="90"/>
      <c r="AJJ830" s="90"/>
      <c r="AJK830" s="90"/>
      <c r="AJL830" s="90"/>
      <c r="AJM830" s="90"/>
      <c r="AJN830" s="90"/>
      <c r="AJO830" s="90"/>
      <c r="AJP830" s="90"/>
      <c r="AJQ830" s="90"/>
      <c r="AJR830" s="90"/>
      <c r="AJS830" s="90"/>
      <c r="AJT830" s="90"/>
      <c r="AJU830" s="90"/>
      <c r="AJV830" s="90"/>
      <c r="AJW830" s="90"/>
      <c r="AJX830" s="90"/>
      <c r="AJY830" s="90"/>
      <c r="AJZ830" s="90"/>
      <c r="AKA830" s="90"/>
      <c r="AKB830" s="90"/>
      <c r="AKC830" s="90"/>
      <c r="AKD830" s="90"/>
      <c r="AKE830" s="90"/>
      <c r="AKF830" s="90"/>
      <c r="AKG830" s="90"/>
      <c r="AKH830" s="90"/>
      <c r="AKI830" s="90"/>
      <c r="AKJ830" s="90"/>
      <c r="AKK830" s="90"/>
      <c r="AKL830" s="90"/>
      <c r="AKM830" s="90"/>
      <c r="AKN830" s="90"/>
      <c r="AKO830" s="90"/>
      <c r="AKP830" s="90"/>
      <c r="AKQ830" s="90"/>
      <c r="AKR830" s="90"/>
      <c r="AKS830" s="90"/>
      <c r="AKT830" s="90"/>
      <c r="AKU830" s="90"/>
      <c r="AKV830" s="90"/>
      <c r="AKW830" s="90"/>
      <c r="AKX830" s="90"/>
      <c r="AKY830" s="90"/>
      <c r="AKZ830" s="90"/>
      <c r="ALA830" s="90"/>
      <c r="ALB830" s="90"/>
      <c r="ALC830" s="90"/>
      <c r="ALD830" s="90"/>
      <c r="ALE830" s="90"/>
      <c r="ALF830" s="90"/>
      <c r="ALG830" s="90"/>
      <c r="ALH830" s="90"/>
      <c r="ALI830" s="90"/>
      <c r="ALJ830" s="90"/>
      <c r="ALK830" s="90"/>
      <c r="ALL830" s="90"/>
      <c r="ALM830" s="90"/>
      <c r="ALN830" s="90"/>
      <c r="ALO830" s="90"/>
      <c r="ALP830" s="90"/>
      <c r="ALQ830" s="90"/>
      <c r="ALR830" s="90"/>
      <c r="ALS830" s="90"/>
      <c r="ALT830" s="90"/>
      <c r="ALU830" s="90"/>
      <c r="ALV830" s="90"/>
      <c r="ALW830" s="90"/>
      <c r="ALX830" s="90"/>
      <c r="ALY830" s="90"/>
      <c r="ALZ830" s="90"/>
      <c r="AMA830" s="90"/>
      <c r="AMB830" s="90"/>
      <c r="AMC830" s="90"/>
      <c r="AMD830" s="90"/>
      <c r="AME830" s="90"/>
      <c r="AMF830" s="90"/>
      <c r="AMG830" s="90"/>
      <c r="AMH830" s="90"/>
    </row>
    <row r="831" spans="1:1022" ht="74.099999999999994" customHeight="1" x14ac:dyDescent="0.3">
      <c r="A831" s="536"/>
      <c r="B831" s="530"/>
      <c r="C831" s="367"/>
      <c r="D831" s="530"/>
      <c r="E831" s="530"/>
      <c r="F831" s="427"/>
      <c r="G831" s="530"/>
      <c r="H831" s="537"/>
      <c r="I831" s="538"/>
      <c r="J831" s="210" t="s">
        <v>735</v>
      </c>
      <c r="K831" s="213"/>
      <c r="L831" s="538"/>
      <c r="M831" s="538"/>
      <c r="N831" s="540"/>
      <c r="O831" s="369"/>
      <c r="P831" s="391"/>
      <c r="Q831" s="385"/>
      <c r="R831" s="393"/>
      <c r="S831" s="394"/>
      <c r="T831" s="385"/>
      <c r="U831" s="386"/>
      <c r="V831" s="216" t="s">
        <v>112</v>
      </c>
      <c r="W831" s="116"/>
      <c r="X831" s="117"/>
      <c r="Y831" s="117"/>
      <c r="Z831" s="116"/>
      <c r="AA831" s="143" t="str">
        <f t="shared" si="1118"/>
        <v/>
      </c>
      <c r="AB831" s="121"/>
      <c r="AC831" s="121"/>
      <c r="AD831" s="122" t="str">
        <f t="shared" si="1111"/>
        <v/>
      </c>
      <c r="AE831" s="121"/>
      <c r="AF831" s="121"/>
      <c r="AG831" s="121"/>
      <c r="AH831" s="123" t="str">
        <f>IFERROR(IF(AND(AA830="Probabilidad",AA831="Probabilidad"),(AI830-(+AI830*AD831)),IF(AND(AA831="Probabilidad",AA830="Impacto"),(AI830-(+AI830*AD831)),IF(AA831="Impacto",AI830,""))),"")</f>
        <v/>
      </c>
      <c r="AI831" s="122" t="str">
        <f t="shared" si="1112"/>
        <v/>
      </c>
      <c r="AJ831" s="387"/>
      <c r="AK831" s="542"/>
      <c r="AL831" s="214" t="str">
        <f t="shared" si="1081"/>
        <v/>
      </c>
      <c r="AM831" s="543"/>
      <c r="AN831" s="544"/>
      <c r="AO831" s="541"/>
      <c r="AP831" s="367"/>
      <c r="AQ831" s="217" t="s">
        <v>118</v>
      </c>
      <c r="AR831" s="119"/>
      <c r="AS831" s="135"/>
      <c r="AT831" s="218"/>
      <c r="AU831" s="219"/>
      <c r="AV831" s="371"/>
      <c r="AW831" s="216" t="s">
        <v>112</v>
      </c>
      <c r="AX831" s="128"/>
      <c r="AY831" s="129"/>
      <c r="AZ831" s="130"/>
      <c r="BA831" s="217" t="s">
        <v>118</v>
      </c>
      <c r="BB831" s="128"/>
      <c r="BC831" s="128"/>
      <c r="BD831" s="128"/>
      <c r="BE831" s="373"/>
      <c r="BF831" s="374"/>
      <c r="BG831" s="374"/>
      <c r="BH831" s="131"/>
    </row>
    <row r="832" spans="1:1022" ht="45" customHeight="1" x14ac:dyDescent="0.3">
      <c r="A832" s="536"/>
      <c r="B832" s="530"/>
      <c r="C832" s="367"/>
      <c r="D832" s="530"/>
      <c r="E832" s="530"/>
      <c r="F832" s="427"/>
      <c r="G832" s="530"/>
      <c r="H832" s="537"/>
      <c r="I832" s="538"/>
      <c r="J832" s="210" t="s">
        <v>741</v>
      </c>
      <c r="K832" s="213"/>
      <c r="L832" s="538"/>
      <c r="M832" s="538"/>
      <c r="N832" s="540"/>
      <c r="O832" s="369"/>
      <c r="P832" s="391"/>
      <c r="Q832" s="385"/>
      <c r="R832" s="393"/>
      <c r="S832" s="394"/>
      <c r="T832" s="385"/>
      <c r="U832" s="386"/>
      <c r="V832" s="216" t="s">
        <v>124</v>
      </c>
      <c r="W832" s="116"/>
      <c r="X832" s="117"/>
      <c r="Y832" s="117"/>
      <c r="Z832" s="116"/>
      <c r="AA832" s="143" t="str">
        <f t="shared" si="1118"/>
        <v/>
      </c>
      <c r="AB832" s="121"/>
      <c r="AC832" s="121"/>
      <c r="AD832" s="122" t="str">
        <f t="shared" si="1111"/>
        <v/>
      </c>
      <c r="AE832" s="121"/>
      <c r="AF832" s="121"/>
      <c r="AG832" s="121"/>
      <c r="AH832" s="123" t="str">
        <f t="shared" ref="AH832:AH836" si="1136">IFERROR(IF(AND(AA831="Probabilidad",AA832="Probabilidad"),(AI831-(+AI831*AD832)),IF(AND(AA832="Probabilidad",AA831="Impacto"),(AI831-(+AI831*AD832)),IF(AA832="Impacto",AI831,""))),"")</f>
        <v/>
      </c>
      <c r="AI832" s="122" t="str">
        <f t="shared" si="1112"/>
        <v/>
      </c>
      <c r="AJ832" s="387"/>
      <c r="AK832" s="542"/>
      <c r="AL832" s="214" t="str">
        <f t="shared" si="1081"/>
        <v/>
      </c>
      <c r="AM832" s="543"/>
      <c r="AN832" s="544"/>
      <c r="AO832" s="541"/>
      <c r="AP832" s="367"/>
      <c r="AQ832" s="217" t="s">
        <v>128</v>
      </c>
      <c r="AR832" s="119"/>
      <c r="AS832" s="135"/>
      <c r="AT832" s="218"/>
      <c r="AU832" s="219"/>
      <c r="AV832" s="371"/>
      <c r="AW832" s="216" t="s">
        <v>124</v>
      </c>
      <c r="AX832" s="128"/>
      <c r="AY832" s="129"/>
      <c r="AZ832" s="130"/>
      <c r="BA832" s="217" t="s">
        <v>128</v>
      </c>
      <c r="BB832" s="128"/>
      <c r="BC832" s="128"/>
      <c r="BD832" s="128"/>
      <c r="BE832" s="373"/>
      <c r="BF832" s="374"/>
      <c r="BG832" s="374"/>
      <c r="BH832" s="131"/>
    </row>
    <row r="833" spans="1:1022" ht="30" customHeight="1" x14ac:dyDescent="0.3">
      <c r="A833" s="536"/>
      <c r="B833" s="530"/>
      <c r="C833" s="367"/>
      <c r="D833" s="530"/>
      <c r="E833" s="530"/>
      <c r="F833" s="427"/>
      <c r="G833" s="530"/>
      <c r="H833" s="537"/>
      <c r="I833" s="538"/>
      <c r="J833" s="210" t="s">
        <v>749</v>
      </c>
      <c r="K833" s="213"/>
      <c r="L833" s="538"/>
      <c r="M833" s="538"/>
      <c r="N833" s="540"/>
      <c r="O833" s="369"/>
      <c r="P833" s="391"/>
      <c r="Q833" s="385"/>
      <c r="R833" s="393"/>
      <c r="S833" s="394"/>
      <c r="T833" s="385"/>
      <c r="U833" s="386"/>
      <c r="V833" s="216" t="s">
        <v>131</v>
      </c>
      <c r="W833" s="116"/>
      <c r="X833" s="117"/>
      <c r="Y833" s="117"/>
      <c r="Z833" s="116"/>
      <c r="AA833" s="143" t="str">
        <f t="shared" si="1118"/>
        <v/>
      </c>
      <c r="AB833" s="121"/>
      <c r="AC833" s="121"/>
      <c r="AD833" s="122" t="str">
        <f t="shared" si="1111"/>
        <v/>
      </c>
      <c r="AE833" s="121"/>
      <c r="AF833" s="121"/>
      <c r="AG833" s="121"/>
      <c r="AH833" s="123" t="str">
        <f t="shared" si="1136"/>
        <v/>
      </c>
      <c r="AI833" s="122" t="str">
        <f t="shared" si="1112"/>
        <v/>
      </c>
      <c r="AJ833" s="387"/>
      <c r="AK833" s="542"/>
      <c r="AL833" s="214" t="str">
        <f t="shared" si="1081"/>
        <v/>
      </c>
      <c r="AM833" s="543"/>
      <c r="AN833" s="544"/>
      <c r="AO833" s="541"/>
      <c r="AP833" s="367"/>
      <c r="AQ833" s="217" t="s">
        <v>136</v>
      </c>
      <c r="AR833" s="119"/>
      <c r="AS833" s="135"/>
      <c r="AT833" s="218"/>
      <c r="AU833" s="219"/>
      <c r="AV833" s="371"/>
      <c r="AW833" s="216" t="s">
        <v>131</v>
      </c>
      <c r="AX833" s="128"/>
      <c r="AY833" s="129"/>
      <c r="AZ833" s="130"/>
      <c r="BA833" s="217" t="s">
        <v>136</v>
      </c>
      <c r="BB833" s="128"/>
      <c r="BC833" s="128"/>
      <c r="BD833" s="128"/>
      <c r="BE833" s="373"/>
      <c r="BF833" s="374"/>
      <c r="BG833" s="374"/>
      <c r="BH833" s="131"/>
    </row>
    <row r="834" spans="1:1022" ht="18.95" customHeight="1" x14ac:dyDescent="0.3">
      <c r="A834" s="536"/>
      <c r="B834" s="530"/>
      <c r="C834" s="367"/>
      <c r="D834" s="530"/>
      <c r="E834" s="530"/>
      <c r="F834" s="427"/>
      <c r="G834" s="530"/>
      <c r="H834" s="537"/>
      <c r="I834" s="538"/>
      <c r="J834" s="210" t="s">
        <v>756</v>
      </c>
      <c r="K834" s="213"/>
      <c r="L834" s="538"/>
      <c r="M834" s="538"/>
      <c r="N834" s="540"/>
      <c r="O834" s="369"/>
      <c r="P834" s="391"/>
      <c r="Q834" s="385"/>
      <c r="R834" s="393"/>
      <c r="S834" s="394"/>
      <c r="T834" s="385"/>
      <c r="U834" s="386"/>
      <c r="V834" s="216" t="s">
        <v>139</v>
      </c>
      <c r="W834" s="116"/>
      <c r="X834" s="117"/>
      <c r="Y834" s="117"/>
      <c r="Z834" s="116"/>
      <c r="AA834" s="143" t="str">
        <f t="shared" si="1118"/>
        <v/>
      </c>
      <c r="AB834" s="121"/>
      <c r="AC834" s="121"/>
      <c r="AD834" s="122" t="str">
        <f t="shared" si="1111"/>
        <v/>
      </c>
      <c r="AE834" s="121"/>
      <c r="AF834" s="121"/>
      <c r="AG834" s="121"/>
      <c r="AH834" s="123" t="str">
        <f t="shared" si="1136"/>
        <v/>
      </c>
      <c r="AI834" s="122" t="str">
        <f t="shared" si="1112"/>
        <v/>
      </c>
      <c r="AJ834" s="387"/>
      <c r="AK834" s="542"/>
      <c r="AL834" s="214" t="str">
        <f t="shared" si="1081"/>
        <v/>
      </c>
      <c r="AM834" s="543"/>
      <c r="AN834" s="544"/>
      <c r="AO834" s="541"/>
      <c r="AP834" s="367"/>
      <c r="AQ834" s="217" t="s">
        <v>145</v>
      </c>
      <c r="AR834" s="119"/>
      <c r="AS834" s="135"/>
      <c r="AT834" s="218"/>
      <c r="AU834" s="219"/>
      <c r="AV834" s="371"/>
      <c r="AW834" s="216" t="s">
        <v>139</v>
      </c>
      <c r="AX834" s="128"/>
      <c r="AY834" s="129"/>
      <c r="AZ834" s="130"/>
      <c r="BA834" s="217" t="s">
        <v>145</v>
      </c>
      <c r="BB834" s="128"/>
      <c r="BC834" s="128"/>
      <c r="BD834" s="128"/>
      <c r="BE834" s="373"/>
      <c r="BF834" s="374"/>
      <c r="BG834" s="374"/>
      <c r="BH834" s="131"/>
    </row>
    <row r="835" spans="1:1022" ht="18.95" customHeight="1" x14ac:dyDescent="0.3">
      <c r="A835" s="536"/>
      <c r="B835" s="530"/>
      <c r="C835" s="367"/>
      <c r="D835" s="530"/>
      <c r="E835" s="530"/>
      <c r="F835" s="427"/>
      <c r="G835" s="530"/>
      <c r="H835" s="537"/>
      <c r="I835" s="538"/>
      <c r="J835" s="210" t="s">
        <v>757</v>
      </c>
      <c r="K835" s="213"/>
      <c r="L835" s="538"/>
      <c r="M835" s="538"/>
      <c r="N835" s="540"/>
      <c r="O835" s="369"/>
      <c r="P835" s="391"/>
      <c r="Q835" s="385"/>
      <c r="R835" s="393"/>
      <c r="S835" s="394"/>
      <c r="T835" s="385"/>
      <c r="U835" s="386"/>
      <c r="V835" s="216" t="s">
        <v>150</v>
      </c>
      <c r="W835" s="116"/>
      <c r="X835" s="117"/>
      <c r="Y835" s="117"/>
      <c r="Z835" s="116"/>
      <c r="AA835" s="143" t="str">
        <f t="shared" si="1118"/>
        <v/>
      </c>
      <c r="AB835" s="121"/>
      <c r="AC835" s="121"/>
      <c r="AD835" s="122" t="str">
        <f t="shared" si="1111"/>
        <v/>
      </c>
      <c r="AE835" s="121"/>
      <c r="AF835" s="121"/>
      <c r="AG835" s="121"/>
      <c r="AH835" s="123" t="str">
        <f t="shared" si="1136"/>
        <v/>
      </c>
      <c r="AI835" s="122" t="str">
        <f t="shared" si="1112"/>
        <v/>
      </c>
      <c r="AJ835" s="387"/>
      <c r="AK835" s="542"/>
      <c r="AL835" s="214" t="str">
        <f t="shared" si="1081"/>
        <v/>
      </c>
      <c r="AM835" s="543"/>
      <c r="AN835" s="544"/>
      <c r="AO835" s="541"/>
      <c r="AP835" s="367"/>
      <c r="AQ835" s="217" t="s">
        <v>155</v>
      </c>
      <c r="AR835" s="119"/>
      <c r="AS835" s="135"/>
      <c r="AT835" s="218"/>
      <c r="AU835" s="219"/>
      <c r="AV835" s="371"/>
      <c r="AW835" s="216" t="s">
        <v>150</v>
      </c>
      <c r="AX835" s="128"/>
      <c r="AY835" s="129"/>
      <c r="AZ835" s="130"/>
      <c r="BA835" s="217" t="s">
        <v>155</v>
      </c>
      <c r="BB835" s="128"/>
      <c r="BC835" s="128"/>
      <c r="BD835" s="128"/>
      <c r="BE835" s="373"/>
      <c r="BF835" s="374"/>
      <c r="BG835" s="374"/>
      <c r="BH835" s="131"/>
    </row>
    <row r="836" spans="1:1022" ht="23.1" customHeight="1" x14ac:dyDescent="0.3">
      <c r="A836" s="536"/>
      <c r="B836" s="530"/>
      <c r="C836" s="367"/>
      <c r="D836" s="530"/>
      <c r="E836" s="530"/>
      <c r="F836" s="427"/>
      <c r="G836" s="530"/>
      <c r="H836" s="537"/>
      <c r="I836" s="538"/>
      <c r="J836" s="210" t="s">
        <v>758</v>
      </c>
      <c r="K836" s="213"/>
      <c r="L836" s="538"/>
      <c r="M836" s="538"/>
      <c r="N836" s="540"/>
      <c r="O836" s="369"/>
      <c r="P836" s="392"/>
      <c r="Q836" s="385"/>
      <c r="R836" s="393"/>
      <c r="S836" s="394"/>
      <c r="T836" s="385"/>
      <c r="U836" s="386"/>
      <c r="V836" s="216" t="s">
        <v>161</v>
      </c>
      <c r="W836" s="116"/>
      <c r="X836" s="117"/>
      <c r="Y836" s="117"/>
      <c r="Z836" s="116"/>
      <c r="AA836" s="143" t="str">
        <f t="shared" si="1118"/>
        <v/>
      </c>
      <c r="AB836" s="121"/>
      <c r="AC836" s="121"/>
      <c r="AD836" s="122" t="str">
        <f t="shared" si="1111"/>
        <v/>
      </c>
      <c r="AE836" s="121"/>
      <c r="AF836" s="121"/>
      <c r="AG836" s="121"/>
      <c r="AH836" s="123" t="str">
        <f t="shared" si="1136"/>
        <v/>
      </c>
      <c r="AI836" s="122" t="str">
        <f t="shared" si="1112"/>
        <v/>
      </c>
      <c r="AJ836" s="387"/>
      <c r="AK836" s="542"/>
      <c r="AL836" s="214" t="str">
        <f t="shared" si="1081"/>
        <v/>
      </c>
      <c r="AM836" s="543"/>
      <c r="AN836" s="544"/>
      <c r="AO836" s="541"/>
      <c r="AP836" s="367"/>
      <c r="AQ836" s="217" t="s">
        <v>162</v>
      </c>
      <c r="AR836" s="119"/>
      <c r="AS836" s="135"/>
      <c r="AT836" s="218"/>
      <c r="AU836" s="219"/>
      <c r="AV836" s="372"/>
      <c r="AW836" s="216" t="s">
        <v>161</v>
      </c>
      <c r="AX836" s="128"/>
      <c r="AY836" s="129"/>
      <c r="AZ836" s="130"/>
      <c r="BA836" s="217" t="s">
        <v>162</v>
      </c>
      <c r="BB836" s="128"/>
      <c r="BC836" s="128"/>
      <c r="BD836" s="128"/>
      <c r="BE836" s="373"/>
      <c r="BF836" s="374"/>
      <c r="BG836" s="374"/>
      <c r="BH836" s="131"/>
    </row>
    <row r="837" spans="1:1022" s="144" customFormat="1" ht="69.95" customHeight="1" x14ac:dyDescent="0.25">
      <c r="A837" s="536"/>
      <c r="B837" s="530"/>
      <c r="C837" s="367"/>
      <c r="D837" s="530"/>
      <c r="E837" s="530"/>
      <c r="F837" s="427"/>
      <c r="G837" s="530"/>
      <c r="H837" s="537" t="str">
        <f>IF(B837="Seguridad_Información","Posibilidad de "&amp;C837&amp;"con "&amp;M837&amp;" "&amp;"por"&amp;" "&amp;I837&amp;" "&amp;"debido a"&amp;" "&amp;L837,"Posibilidad de"&amp;" "&amp;M837&amp;" "&amp;"por"&amp;" "&amp;I837&amp;" debido a"&amp;" "&amp;L837)</f>
        <v xml:space="preserve">Posibilidad de  por  debido a </v>
      </c>
      <c r="I837" s="538"/>
      <c r="J837" s="216" t="s">
        <v>717</v>
      </c>
      <c r="K837" s="213"/>
      <c r="L837" s="538"/>
      <c r="M837" s="538"/>
      <c r="N837" s="540"/>
      <c r="O837" s="369"/>
      <c r="P837" s="390" t="str">
        <f>IF(OR($O837=[3]Tabla_Probabilidad!$D$30,$O837=[3]Tabla_Probabilidad!$D$32,$O837=[3]Tabla_Probabilidad!$J$32),"Muy Baja",IF(OR($O837=[3]Tabla_Probabilidad!$E$30,$O837=[3]Tabla_Probabilidad!$E$32,$O837=[3]Tabla_Probabilidad!$K$32),"Baja",IF(OR($O837=[3]Tabla_Probabilidad!$F$30,$O837=[3]Tabla_Probabilidad!$F$32,$O837=[3]Tabla_Probabilidad!$L$32),"Media",IF(OR($O837=[3]Tabla_Probabilidad!$G$30,$O837=[3]Tabla_Probabilidad!$G$32,$O837=[3]Tabla_Probabilidad!$M$32),"Alta",IF(OR($O837=[3]Tabla_Probabilidad!$H$30,$O837=[3]Tabla_Probabilidad!$H$32,$O837=[3]Tabla_Probabilidad!$N$32),"Muy Alta","")))))</f>
        <v/>
      </c>
      <c r="Q837" s="385" t="str">
        <f t="shared" ref="Q837" si="1137">IF(P837="","",IF(P837="Muy Baja",0.2,IF(P837="Baja",0.4,IF(P837="Media",0.6,IF(P837="Alta",0.8,IF(P837="Muy Alta",1,))))))</f>
        <v/>
      </c>
      <c r="R837" s="393"/>
      <c r="S837" s="394" t="str">
        <f>IF(OR($R837=[3]Tabla_Impacto!$D$24,$R837=[3]Tabla_Impacto!$D$27,$R837=[3]Tabla_Impacto!$J$24,$R837=[3]Tabla_Impacto!$P$26,$R837=[3]Tabla_Impacto!$V$26,$R837=[3]Tabla_Impacto!$AB$26),"Leve",IF(OR($R837=[3]Tabla_Impacto!$E$24,$R837=[3]Tabla_Impacto!$E$27,$R837=[3]Tabla_Impacto!$K$24,$R837=[3]Tabla_Impacto!$Q$26,$R837=[3]Tabla_Impacto!$W$26,$R837=[3]Tabla_Impacto!$AC$26),"Menor",IF(OR($R837=[3]Tabla_Impacto!$F$24,$R837=[3]Tabla_Impacto!$F$27,$R837=[3]Tabla_Impacto!$L$24,$R837=[3]Tabla_Impacto!$R$26,$R837=[3]Tabla_Impacto!$X$26,$R837=[3]Tabla_Impacto!$AD$26),"Moderado",IF(OR($R837=[3]Tabla_Impacto!$G$24,$R837=[3]Tabla_Impacto!$G$27,$R837=[3]Tabla_Impacto!$M$24,$R837=[3]Tabla_Impacto!$S$26,$R837=[3]Tabla_Impacto!$Y$26,$R837=[3]Tabla_Impacto!$AE$26),"Mayor",IF(OR($R837=[3]Tabla_Impacto!$H$24,$R837=[3]Tabla_Impacto!$H$27,$R837=[3]Tabla_Impacto!$N$24,$R837=[3]Tabla_Impacto!$T$26,$R837=[3]Tabla_Impacto!$Z$26,$R837=[3]Tabla_Impacto!$AF$26),"Catastrófico","")))))</f>
        <v/>
      </c>
      <c r="T837" s="385" t="str">
        <f>IF(S837="","",IF(S837="Leve",0.2,IF(S837="Menor",0.4,IF(S837="Moderado",0.6,IF(S837="Mayor",0.8,IF(S837="Catastrófico",1,))))))</f>
        <v/>
      </c>
      <c r="U837" s="403" t="str">
        <f>IF(OR(AND(P837="Muy Baja",S837="Leve"),AND(P837="Muy Baja",S837="Menor"),AND(P837="Baja",S837="Leve")),"Bajo",IF(OR(AND(P837="Muy baja",S837="Moderado"),AND(P837="Baja",S837="Menor"),AND(P837="Baja",S837="Moderado"),AND(P837="Media",S837="Leve"),AND(P837="Media",S837="Menor"),AND(P837="Media",S837="Moderado"),AND(P837="Alta",S837="Leve"),AND(P837="Alta",S837="Menor")),"Moderado",IF(OR(AND(P837="Muy Baja",S837="Mayor"),AND(P837="Baja",S837="Mayor"),AND(P837="Media",S837="Mayor"),AND(P837="Alta",S837="Moderado"),AND(P837="Alta",S837="Mayor"),AND(P837="Muy Alta",S837="Leve"),AND(P837="Muy Alta",S837="Menor"),AND(P837="Muy Alta",S837="Moderado"),AND(P837="Muy Alta",S837="Mayor")),"Alto",IF(OR(AND(P837="Muy Baja",S837="Catastrófico"),AND(P837="Baja",S837="Catastrófico"),AND(P837="Media",S837="Catastrófico"),AND(P837="Alta",S837="Catastrófico"),AND(P837="Muy Alta",S837="Catastrófico")),"Extremo",""))))</f>
        <v/>
      </c>
      <c r="V837" s="216" t="s">
        <v>91</v>
      </c>
      <c r="W837" s="116"/>
      <c r="X837" s="117"/>
      <c r="Y837" s="117"/>
      <c r="Z837" s="116"/>
      <c r="AA837" s="143" t="str">
        <f t="shared" si="1118"/>
        <v/>
      </c>
      <c r="AB837" s="121"/>
      <c r="AC837" s="121"/>
      <c r="AD837" s="122" t="str">
        <f t="shared" si="1111"/>
        <v/>
      </c>
      <c r="AE837" s="121"/>
      <c r="AF837" s="121"/>
      <c r="AG837" s="121"/>
      <c r="AH837" s="123" t="str">
        <f>IFERROR(IF(AA837="Probabilidad",(Q837-(+Q837*AD837)),IF(AA837="Impacto",Q837,"")),"")</f>
        <v/>
      </c>
      <c r="AI837" s="122" t="str">
        <f t="shared" si="1112"/>
        <v/>
      </c>
      <c r="AJ837" s="387" t="str">
        <f t="shared" ref="AJ837" si="1138">IFERROR(IF(AK837="","",IF(AK837&lt;=0.2,"Muy Baja",IF(AK837&lt;=0.4,"Baja",IF(AK837&lt;=0.6,"Media",IF(AK837&lt;=0.8,"Alta","Muy Alta"))))),"")</f>
        <v/>
      </c>
      <c r="AK837" s="542" t="str">
        <f t="shared" ref="AK837" si="1139">IFERROR(LOOKUP(MAX(AI837:AI843)+1,(AI837:AI843)),"")</f>
        <v/>
      </c>
      <c r="AL837" s="214" t="str">
        <f>IFERROR(IF(AA837="Impacto",(T837-(+T837*AD837)),IF(AA837="Probabilidad",T837,"")),"")</f>
        <v/>
      </c>
      <c r="AM837" s="543" t="str">
        <f t="shared" ref="AM837" si="1140">IFERROR(IF(AN837="","",IF(AN837&lt;=0.2,"Leve",IF(AN837&lt;=0.4,"Menor",IF(AN837&lt;=0.6,"Moderado",IF(AN837&lt;=0.8,"Mayor","Catastrófico"))))),"")</f>
        <v/>
      </c>
      <c r="AN837" s="544" t="str">
        <f t="shared" ref="AN837" si="1141">IFERROR(LOOKUP(MAX(AL837:AL843)+1,(AL837:AL843)),"")</f>
        <v/>
      </c>
      <c r="AO837" s="541" t="str">
        <f t="shared" ref="AO837" si="1142">IFERROR(IF(OR(AND(AJ837="Muy Baja",AM837="Leve"),AND(AJ837="Muy Baja",AM837="Menor"),AND(AJ837="Baja",AM837="Leve")),"Bajo",IF(OR(AND(AJ837="Muy baja",AM837="Moderado"),AND(AJ837="Baja",AM837="Menor"),AND(AJ837="Baja",AM837="Moderado"),AND(AJ837="Media",AM837="Leve"),AND(AJ837="Media",AM837="Menor"),AND(AJ837="Media",AM837="Moderado"),AND(AJ837="Alta",AM837="Leve"),AND(AJ837="Alta",AM837="Menor")),"Moderado",IF(OR(AND(AJ837="Muy Baja",AM837="Mayor"),AND(AJ837="Baja",AM837="Mayor"),AND(AJ837="Media",AM837="Mayor"),AND(AJ837="Alta",AM837="Moderado"),AND(AJ837="Alta",AM837="Mayor"),AND(AJ837="Muy Alta",AM837="Leve"),AND(AJ837="Muy Alta",AM837="Menor"),AND(AJ837="Muy Alta",AM837="Moderado"),AND(AJ837="Muy Alta",AM837="Mayor")),"Alto",IF(OR(AND(AJ837="Muy Baja",AM837="Catastrófico"),AND(AJ837="Baja",AM837="Catastrófico"),AND(AJ837="Media",AM837="Catastrófico"),AND(AJ837="Alta",AM837="Catastrófico"),AND(AJ837="Muy Alta",AM837="Catastrófico")),"Extremo","")))),"")</f>
        <v/>
      </c>
      <c r="AP837" s="367"/>
      <c r="AQ837" s="217" t="s">
        <v>105</v>
      </c>
      <c r="AR837" s="119"/>
      <c r="AS837" s="135"/>
      <c r="AT837" s="218"/>
      <c r="AU837" s="219"/>
      <c r="AV837" s="370"/>
      <c r="AW837" s="216" t="s">
        <v>91</v>
      </c>
      <c r="AX837" s="128"/>
      <c r="AY837" s="129"/>
      <c r="AZ837" s="130"/>
      <c r="BA837" s="217" t="s">
        <v>105</v>
      </c>
      <c r="BB837" s="128"/>
      <c r="BC837" s="128"/>
      <c r="BD837" s="128"/>
      <c r="BE837" s="373"/>
      <c r="BF837" s="374"/>
      <c r="BG837" s="374"/>
      <c r="BH837" s="131"/>
      <c r="BI837" s="90"/>
      <c r="BJ837" s="90"/>
      <c r="BK837" s="90"/>
      <c r="BL837" s="90"/>
      <c r="BM837" s="90"/>
      <c r="BN837" s="90"/>
      <c r="BO837" s="90"/>
      <c r="BP837" s="90"/>
      <c r="BQ837" s="90"/>
      <c r="BR837" s="90"/>
      <c r="BS837" s="90"/>
      <c r="BT837" s="90"/>
      <c r="BU837" s="90"/>
      <c r="BV837" s="90"/>
      <c r="BW837" s="90"/>
      <c r="BX837" s="90"/>
      <c r="BY837" s="90"/>
      <c r="BZ837" s="90"/>
      <c r="CA837" s="90"/>
      <c r="CB837" s="90"/>
      <c r="CC837" s="90"/>
      <c r="CD837" s="90"/>
      <c r="CE837" s="90"/>
      <c r="CF837" s="90"/>
      <c r="CG837" s="90"/>
      <c r="CH837" s="90"/>
      <c r="CI837" s="90"/>
      <c r="CJ837" s="90"/>
      <c r="CK837" s="90"/>
      <c r="CL837" s="90"/>
      <c r="CM837" s="90"/>
      <c r="CN837" s="90"/>
      <c r="CO837" s="90"/>
      <c r="CP837" s="90"/>
      <c r="CQ837" s="90"/>
      <c r="CR837" s="90"/>
      <c r="CS837" s="90"/>
      <c r="CT837" s="90"/>
      <c r="CU837" s="90"/>
      <c r="CV837" s="90"/>
      <c r="CW837" s="90"/>
      <c r="CX837" s="90"/>
      <c r="CY837" s="90"/>
      <c r="CZ837" s="90"/>
      <c r="DA837" s="90"/>
      <c r="DB837" s="90"/>
      <c r="DC837" s="90"/>
      <c r="DD837" s="90"/>
      <c r="DE837" s="90"/>
      <c r="DF837" s="90"/>
      <c r="DG837" s="90"/>
      <c r="DH837" s="90"/>
      <c r="DI837" s="90"/>
      <c r="DJ837" s="90"/>
      <c r="DK837" s="90"/>
      <c r="DL837" s="90"/>
      <c r="DM837" s="90"/>
      <c r="DN837" s="90"/>
      <c r="DO837" s="90"/>
      <c r="DP837" s="90"/>
      <c r="DQ837" s="90"/>
      <c r="DR837" s="90"/>
      <c r="DS837" s="90"/>
      <c r="DT837" s="90"/>
      <c r="DU837" s="90"/>
      <c r="DV837" s="90"/>
      <c r="DW837" s="90"/>
      <c r="DX837" s="90"/>
      <c r="DY837" s="90"/>
      <c r="DZ837" s="90"/>
      <c r="EA837" s="90"/>
      <c r="EB837" s="90"/>
      <c r="EC837" s="90"/>
      <c r="ED837" s="90"/>
      <c r="EE837" s="90"/>
      <c r="EF837" s="90"/>
      <c r="EG837" s="90"/>
      <c r="EH837" s="90"/>
      <c r="EI837" s="90"/>
      <c r="EJ837" s="90"/>
      <c r="EK837" s="90"/>
      <c r="EL837" s="90"/>
      <c r="EM837" s="90"/>
      <c r="EN837" s="90"/>
      <c r="EO837" s="90"/>
      <c r="EP837" s="90"/>
      <c r="EQ837" s="90"/>
      <c r="ER837" s="90"/>
      <c r="ES837" s="90"/>
      <c r="ET837" s="90"/>
      <c r="EU837" s="90"/>
      <c r="EV837" s="90"/>
      <c r="EW837" s="90"/>
      <c r="EX837" s="90"/>
      <c r="EY837" s="90"/>
      <c r="EZ837" s="90"/>
      <c r="FA837" s="90"/>
      <c r="FB837" s="90"/>
      <c r="FC837" s="90"/>
      <c r="FD837" s="90"/>
      <c r="FE837" s="90"/>
      <c r="FF837" s="90"/>
      <c r="FG837" s="90"/>
      <c r="FH837" s="90"/>
      <c r="FI837" s="90"/>
      <c r="FJ837" s="90"/>
      <c r="FK837" s="90"/>
      <c r="FL837" s="90"/>
      <c r="FM837" s="90"/>
      <c r="FN837" s="90"/>
      <c r="FO837" s="90"/>
      <c r="FP837" s="90"/>
      <c r="FQ837" s="90"/>
      <c r="FR837" s="90"/>
      <c r="FS837" s="90"/>
      <c r="FT837" s="90"/>
      <c r="FU837" s="90"/>
      <c r="FV837" s="90"/>
      <c r="FW837" s="90"/>
      <c r="FX837" s="90"/>
      <c r="FY837" s="90"/>
      <c r="FZ837" s="90"/>
      <c r="GA837" s="90"/>
      <c r="GB837" s="90"/>
      <c r="GC837" s="90"/>
      <c r="GD837" s="90"/>
      <c r="GE837" s="90"/>
      <c r="GF837" s="90"/>
      <c r="GG837" s="90"/>
      <c r="GH837" s="90"/>
      <c r="GI837" s="90"/>
      <c r="GJ837" s="90"/>
      <c r="GK837" s="90"/>
      <c r="GL837" s="90"/>
      <c r="GM837" s="90"/>
      <c r="GN837" s="90"/>
      <c r="GO837" s="90"/>
      <c r="GP837" s="90"/>
      <c r="GQ837" s="90"/>
      <c r="GR837" s="90"/>
      <c r="GS837" s="90"/>
      <c r="GT837" s="90"/>
      <c r="GU837" s="90"/>
      <c r="GV837" s="90"/>
      <c r="GW837" s="90"/>
      <c r="GX837" s="90"/>
      <c r="GY837" s="90"/>
      <c r="GZ837" s="90"/>
      <c r="HA837" s="90"/>
      <c r="HB837" s="90"/>
      <c r="HC837" s="90"/>
      <c r="HD837" s="90"/>
      <c r="HE837" s="90"/>
      <c r="HF837" s="90"/>
      <c r="HG837" s="90"/>
      <c r="HH837" s="90"/>
      <c r="HI837" s="90"/>
      <c r="HJ837" s="90"/>
      <c r="HK837" s="90"/>
      <c r="HL837" s="90"/>
      <c r="HM837" s="90"/>
      <c r="HN837" s="90"/>
      <c r="HO837" s="90"/>
      <c r="HP837" s="90"/>
      <c r="HQ837" s="90"/>
      <c r="HR837" s="90"/>
      <c r="HS837" s="90"/>
      <c r="HT837" s="90"/>
      <c r="HU837" s="90"/>
      <c r="HV837" s="90"/>
      <c r="HW837" s="90"/>
      <c r="HX837" s="90"/>
      <c r="HY837" s="90"/>
      <c r="HZ837" s="90"/>
      <c r="IA837" s="90"/>
      <c r="IB837" s="90"/>
      <c r="IC837" s="90"/>
      <c r="ID837" s="90"/>
      <c r="IE837" s="90"/>
      <c r="IF837" s="90"/>
      <c r="IG837" s="90"/>
      <c r="IH837" s="90"/>
      <c r="II837" s="90"/>
      <c r="IJ837" s="90"/>
      <c r="IK837" s="90"/>
      <c r="IL837" s="90"/>
      <c r="IM837" s="90"/>
      <c r="IN837" s="90"/>
      <c r="IO837" s="90"/>
      <c r="IP837" s="90"/>
      <c r="IQ837" s="90"/>
      <c r="IR837" s="90"/>
      <c r="IS837" s="90"/>
      <c r="IT837" s="90"/>
      <c r="IU837" s="90"/>
      <c r="IV837" s="90"/>
      <c r="IW837" s="90"/>
      <c r="IX837" s="90"/>
      <c r="IY837" s="90"/>
      <c r="IZ837" s="90"/>
      <c r="JA837" s="90"/>
      <c r="JB837" s="90"/>
      <c r="JC837" s="90"/>
      <c r="JD837" s="90"/>
      <c r="JE837" s="90"/>
      <c r="JF837" s="90"/>
      <c r="JG837" s="90"/>
      <c r="JH837" s="90"/>
      <c r="JI837" s="90"/>
      <c r="JJ837" s="90"/>
      <c r="JK837" s="90"/>
      <c r="JL837" s="90"/>
      <c r="JM837" s="90"/>
      <c r="JN837" s="90"/>
      <c r="JO837" s="90"/>
      <c r="JP837" s="90"/>
      <c r="JQ837" s="90"/>
      <c r="JR837" s="90"/>
      <c r="JS837" s="90"/>
      <c r="JT837" s="90"/>
      <c r="JU837" s="90"/>
      <c r="JV837" s="90"/>
      <c r="JW837" s="90"/>
      <c r="JX837" s="90"/>
      <c r="JY837" s="90"/>
      <c r="JZ837" s="90"/>
      <c r="KA837" s="90"/>
      <c r="KB837" s="90"/>
      <c r="KC837" s="90"/>
      <c r="KD837" s="90"/>
      <c r="KE837" s="90"/>
      <c r="KF837" s="90"/>
      <c r="KG837" s="90"/>
      <c r="KH837" s="90"/>
      <c r="KI837" s="90"/>
      <c r="KJ837" s="90"/>
      <c r="KK837" s="90"/>
      <c r="KL837" s="90"/>
      <c r="KM837" s="90"/>
      <c r="KN837" s="90"/>
      <c r="KO837" s="90"/>
      <c r="KP837" s="90"/>
      <c r="KQ837" s="90"/>
      <c r="KR837" s="90"/>
      <c r="KS837" s="90"/>
      <c r="KT837" s="90"/>
      <c r="KU837" s="90"/>
      <c r="KV837" s="90"/>
      <c r="KW837" s="90"/>
      <c r="KX837" s="90"/>
      <c r="KY837" s="90"/>
      <c r="KZ837" s="90"/>
      <c r="LA837" s="90"/>
      <c r="LB837" s="90"/>
      <c r="LC837" s="90"/>
      <c r="LD837" s="90"/>
      <c r="LE837" s="90"/>
      <c r="LF837" s="90"/>
      <c r="LG837" s="90"/>
      <c r="LH837" s="90"/>
      <c r="LI837" s="90"/>
      <c r="LJ837" s="90"/>
      <c r="LK837" s="90"/>
      <c r="LL837" s="90"/>
      <c r="LM837" s="90"/>
      <c r="LN837" s="90"/>
      <c r="LO837" s="90"/>
      <c r="LP837" s="90"/>
      <c r="LQ837" s="90"/>
      <c r="LR837" s="90"/>
      <c r="LS837" s="90"/>
      <c r="LT837" s="90"/>
      <c r="LU837" s="90"/>
      <c r="LV837" s="90"/>
      <c r="LW837" s="90"/>
      <c r="LX837" s="90"/>
      <c r="LY837" s="90"/>
      <c r="LZ837" s="90"/>
      <c r="MA837" s="90"/>
      <c r="MB837" s="90"/>
      <c r="MC837" s="90"/>
      <c r="MD837" s="90"/>
      <c r="ME837" s="90"/>
      <c r="MF837" s="90"/>
      <c r="MG837" s="90"/>
      <c r="MH837" s="90"/>
      <c r="MI837" s="90"/>
      <c r="MJ837" s="90"/>
      <c r="MK837" s="90"/>
      <c r="ML837" s="90"/>
      <c r="MM837" s="90"/>
      <c r="MN837" s="90"/>
      <c r="MO837" s="90"/>
      <c r="MP837" s="90"/>
      <c r="MQ837" s="90"/>
      <c r="MR837" s="90"/>
      <c r="MS837" s="90"/>
      <c r="MT837" s="90"/>
      <c r="MU837" s="90"/>
      <c r="MV837" s="90"/>
      <c r="MW837" s="90"/>
      <c r="MX837" s="90"/>
      <c r="MY837" s="90"/>
      <c r="MZ837" s="90"/>
      <c r="NA837" s="90"/>
      <c r="NB837" s="90"/>
      <c r="NC837" s="90"/>
      <c r="ND837" s="90"/>
      <c r="NE837" s="90"/>
      <c r="NF837" s="90"/>
      <c r="NG837" s="90"/>
      <c r="NH837" s="90"/>
      <c r="NI837" s="90"/>
      <c r="NJ837" s="90"/>
      <c r="NK837" s="90"/>
      <c r="NL837" s="90"/>
      <c r="NM837" s="90"/>
      <c r="NN837" s="90"/>
      <c r="NO837" s="90"/>
      <c r="NP837" s="90"/>
      <c r="NQ837" s="90"/>
      <c r="NR837" s="90"/>
      <c r="NS837" s="90"/>
      <c r="NT837" s="90"/>
      <c r="NU837" s="90"/>
      <c r="NV837" s="90"/>
      <c r="NW837" s="90"/>
      <c r="NX837" s="90"/>
      <c r="NY837" s="90"/>
      <c r="NZ837" s="90"/>
      <c r="OA837" s="90"/>
      <c r="OB837" s="90"/>
      <c r="OC837" s="90"/>
      <c r="OD837" s="90"/>
      <c r="OE837" s="90"/>
      <c r="OF837" s="90"/>
      <c r="OG837" s="90"/>
      <c r="OH837" s="90"/>
      <c r="OI837" s="90"/>
      <c r="OJ837" s="90"/>
      <c r="OK837" s="90"/>
      <c r="OL837" s="90"/>
      <c r="OM837" s="90"/>
      <c r="ON837" s="90"/>
      <c r="OO837" s="90"/>
      <c r="OP837" s="90"/>
      <c r="OQ837" s="90"/>
      <c r="OR837" s="90"/>
      <c r="OS837" s="90"/>
      <c r="OT837" s="90"/>
      <c r="OU837" s="90"/>
      <c r="OV837" s="90"/>
      <c r="OW837" s="90"/>
      <c r="OX837" s="90"/>
      <c r="OY837" s="90"/>
      <c r="OZ837" s="90"/>
      <c r="PA837" s="90"/>
      <c r="PB837" s="90"/>
      <c r="PC837" s="90"/>
      <c r="PD837" s="90"/>
      <c r="PE837" s="90"/>
      <c r="PF837" s="90"/>
      <c r="PG837" s="90"/>
      <c r="PH837" s="90"/>
      <c r="PI837" s="90"/>
      <c r="PJ837" s="90"/>
      <c r="PK837" s="90"/>
      <c r="PL837" s="90"/>
      <c r="PM837" s="90"/>
      <c r="PN837" s="90"/>
      <c r="PO837" s="90"/>
      <c r="PP837" s="90"/>
      <c r="PQ837" s="90"/>
      <c r="PR837" s="90"/>
      <c r="PS837" s="90"/>
      <c r="PT837" s="90"/>
      <c r="PU837" s="90"/>
      <c r="PV837" s="90"/>
      <c r="PW837" s="90"/>
      <c r="PX837" s="90"/>
      <c r="PY837" s="90"/>
      <c r="PZ837" s="90"/>
      <c r="QA837" s="90"/>
      <c r="QB837" s="90"/>
      <c r="QC837" s="90"/>
      <c r="QD837" s="90"/>
      <c r="QE837" s="90"/>
      <c r="QF837" s="90"/>
      <c r="QG837" s="90"/>
      <c r="QH837" s="90"/>
      <c r="QI837" s="90"/>
      <c r="QJ837" s="90"/>
      <c r="QK837" s="90"/>
      <c r="QL837" s="90"/>
      <c r="QM837" s="90"/>
      <c r="QN837" s="90"/>
      <c r="QO837" s="90"/>
      <c r="QP837" s="90"/>
      <c r="QQ837" s="90"/>
      <c r="QR837" s="90"/>
      <c r="QS837" s="90"/>
      <c r="QT837" s="90"/>
      <c r="QU837" s="90"/>
      <c r="QV837" s="90"/>
      <c r="QW837" s="90"/>
      <c r="QX837" s="90"/>
      <c r="QY837" s="90"/>
      <c r="QZ837" s="90"/>
      <c r="RA837" s="90"/>
      <c r="RB837" s="90"/>
      <c r="RC837" s="90"/>
      <c r="RD837" s="90"/>
      <c r="RE837" s="90"/>
      <c r="RF837" s="90"/>
      <c r="RG837" s="90"/>
      <c r="RH837" s="90"/>
      <c r="RI837" s="90"/>
      <c r="RJ837" s="90"/>
      <c r="RK837" s="90"/>
      <c r="RL837" s="90"/>
      <c r="RM837" s="90"/>
      <c r="RN837" s="90"/>
      <c r="RO837" s="90"/>
      <c r="RP837" s="90"/>
      <c r="RQ837" s="90"/>
      <c r="RR837" s="90"/>
      <c r="RS837" s="90"/>
      <c r="RT837" s="90"/>
      <c r="RU837" s="90"/>
      <c r="RV837" s="90"/>
      <c r="RW837" s="90"/>
      <c r="RX837" s="90"/>
      <c r="RY837" s="90"/>
      <c r="RZ837" s="90"/>
      <c r="SA837" s="90"/>
      <c r="SB837" s="90"/>
      <c r="SC837" s="90"/>
      <c r="SD837" s="90"/>
      <c r="SE837" s="90"/>
      <c r="SF837" s="90"/>
      <c r="SG837" s="90"/>
      <c r="SH837" s="90"/>
      <c r="SI837" s="90"/>
      <c r="SJ837" s="90"/>
      <c r="SK837" s="90"/>
      <c r="SL837" s="90"/>
      <c r="SM837" s="90"/>
      <c r="SN837" s="90"/>
      <c r="SO837" s="90"/>
      <c r="SP837" s="90"/>
      <c r="SQ837" s="90"/>
      <c r="SR837" s="90"/>
      <c r="SS837" s="90"/>
      <c r="ST837" s="90"/>
      <c r="SU837" s="90"/>
      <c r="SV837" s="90"/>
      <c r="SW837" s="90"/>
      <c r="SX837" s="90"/>
      <c r="SY837" s="90"/>
      <c r="SZ837" s="90"/>
      <c r="TA837" s="90"/>
      <c r="TB837" s="90"/>
      <c r="TC837" s="90"/>
      <c r="TD837" s="90"/>
      <c r="TE837" s="90"/>
      <c r="TF837" s="90"/>
      <c r="TG837" s="90"/>
      <c r="TH837" s="90"/>
      <c r="TI837" s="90"/>
      <c r="TJ837" s="90"/>
      <c r="TK837" s="90"/>
      <c r="TL837" s="90"/>
      <c r="TM837" s="90"/>
      <c r="TN837" s="90"/>
      <c r="TO837" s="90"/>
      <c r="TP837" s="90"/>
      <c r="TQ837" s="90"/>
      <c r="TR837" s="90"/>
      <c r="TS837" s="90"/>
      <c r="TT837" s="90"/>
      <c r="TU837" s="90"/>
      <c r="TV837" s="90"/>
      <c r="TW837" s="90"/>
      <c r="TX837" s="90"/>
      <c r="TY837" s="90"/>
      <c r="TZ837" s="90"/>
      <c r="UA837" s="90"/>
      <c r="UB837" s="90"/>
      <c r="UC837" s="90"/>
      <c r="UD837" s="90"/>
      <c r="UE837" s="90"/>
      <c r="UF837" s="90"/>
      <c r="UG837" s="90"/>
      <c r="UH837" s="90"/>
      <c r="UI837" s="90"/>
      <c r="UJ837" s="90"/>
      <c r="UK837" s="90"/>
      <c r="UL837" s="90"/>
      <c r="UM837" s="90"/>
      <c r="UN837" s="90"/>
      <c r="UO837" s="90"/>
      <c r="UP837" s="90"/>
      <c r="UQ837" s="90"/>
      <c r="UR837" s="90"/>
      <c r="US837" s="90"/>
      <c r="UT837" s="90"/>
      <c r="UU837" s="90"/>
      <c r="UV837" s="90"/>
      <c r="UW837" s="90"/>
      <c r="UX837" s="90"/>
      <c r="UY837" s="90"/>
      <c r="UZ837" s="90"/>
      <c r="VA837" s="90"/>
      <c r="VB837" s="90"/>
      <c r="VC837" s="90"/>
      <c r="VD837" s="90"/>
      <c r="VE837" s="90"/>
      <c r="VF837" s="90"/>
      <c r="VG837" s="90"/>
      <c r="VH837" s="90"/>
      <c r="VI837" s="90"/>
      <c r="VJ837" s="90"/>
      <c r="VK837" s="90"/>
      <c r="VL837" s="90"/>
      <c r="VM837" s="90"/>
      <c r="VN837" s="90"/>
      <c r="VO837" s="90"/>
      <c r="VP837" s="90"/>
      <c r="VQ837" s="90"/>
      <c r="VR837" s="90"/>
      <c r="VS837" s="90"/>
      <c r="VT837" s="90"/>
      <c r="VU837" s="90"/>
      <c r="VV837" s="90"/>
      <c r="VW837" s="90"/>
      <c r="VX837" s="90"/>
      <c r="VY837" s="90"/>
      <c r="VZ837" s="90"/>
      <c r="WA837" s="90"/>
      <c r="WB837" s="90"/>
      <c r="WC837" s="90"/>
      <c r="WD837" s="90"/>
      <c r="WE837" s="90"/>
      <c r="WF837" s="90"/>
      <c r="WG837" s="90"/>
      <c r="WH837" s="90"/>
      <c r="WI837" s="90"/>
      <c r="WJ837" s="90"/>
      <c r="WK837" s="90"/>
      <c r="WL837" s="90"/>
      <c r="WM837" s="90"/>
      <c r="WN837" s="90"/>
      <c r="WO837" s="90"/>
      <c r="WP837" s="90"/>
      <c r="WQ837" s="90"/>
      <c r="WR837" s="90"/>
      <c r="WS837" s="90"/>
      <c r="WT837" s="90"/>
      <c r="WU837" s="90"/>
      <c r="WV837" s="90"/>
      <c r="WW837" s="90"/>
      <c r="WX837" s="90"/>
      <c r="WY837" s="90"/>
      <c r="WZ837" s="90"/>
      <c r="XA837" s="90"/>
      <c r="XB837" s="90"/>
      <c r="XC837" s="90"/>
      <c r="XD837" s="90"/>
      <c r="XE837" s="90"/>
      <c r="XF837" s="90"/>
      <c r="XG837" s="90"/>
      <c r="XH837" s="90"/>
      <c r="XI837" s="90"/>
      <c r="XJ837" s="90"/>
      <c r="XK837" s="90"/>
      <c r="XL837" s="90"/>
      <c r="XM837" s="90"/>
      <c r="XN837" s="90"/>
      <c r="XO837" s="90"/>
      <c r="XP837" s="90"/>
      <c r="XQ837" s="90"/>
      <c r="XR837" s="90"/>
      <c r="XS837" s="90"/>
      <c r="XT837" s="90"/>
      <c r="XU837" s="90"/>
      <c r="XV837" s="90"/>
      <c r="XW837" s="90"/>
      <c r="XX837" s="90"/>
      <c r="XY837" s="90"/>
      <c r="XZ837" s="90"/>
      <c r="YA837" s="90"/>
      <c r="YB837" s="90"/>
      <c r="YC837" s="90"/>
      <c r="YD837" s="90"/>
      <c r="YE837" s="90"/>
      <c r="YF837" s="90"/>
      <c r="YG837" s="90"/>
      <c r="YH837" s="90"/>
      <c r="YI837" s="90"/>
      <c r="YJ837" s="90"/>
      <c r="YK837" s="90"/>
      <c r="YL837" s="90"/>
      <c r="YM837" s="90"/>
      <c r="YN837" s="90"/>
      <c r="YO837" s="90"/>
      <c r="YP837" s="90"/>
      <c r="YQ837" s="90"/>
      <c r="YR837" s="90"/>
      <c r="YS837" s="90"/>
      <c r="YT837" s="90"/>
      <c r="YU837" s="90"/>
      <c r="YV837" s="90"/>
      <c r="YW837" s="90"/>
      <c r="YX837" s="90"/>
      <c r="YY837" s="90"/>
      <c r="YZ837" s="90"/>
      <c r="ZA837" s="90"/>
      <c r="ZB837" s="90"/>
      <c r="ZC837" s="90"/>
      <c r="ZD837" s="90"/>
      <c r="ZE837" s="90"/>
      <c r="ZF837" s="90"/>
      <c r="ZG837" s="90"/>
      <c r="ZH837" s="90"/>
      <c r="ZI837" s="90"/>
      <c r="ZJ837" s="90"/>
      <c r="ZK837" s="90"/>
      <c r="ZL837" s="90"/>
      <c r="ZM837" s="90"/>
      <c r="ZN837" s="90"/>
      <c r="ZO837" s="90"/>
      <c r="ZP837" s="90"/>
      <c r="ZQ837" s="90"/>
      <c r="ZR837" s="90"/>
      <c r="ZS837" s="90"/>
      <c r="ZT837" s="90"/>
      <c r="ZU837" s="90"/>
      <c r="ZV837" s="90"/>
      <c r="ZW837" s="90"/>
      <c r="ZX837" s="90"/>
      <c r="ZY837" s="90"/>
      <c r="ZZ837" s="90"/>
      <c r="AAA837" s="90"/>
      <c r="AAB837" s="90"/>
      <c r="AAC837" s="90"/>
      <c r="AAD837" s="90"/>
      <c r="AAE837" s="90"/>
      <c r="AAF837" s="90"/>
      <c r="AAG837" s="90"/>
      <c r="AAH837" s="90"/>
      <c r="AAI837" s="90"/>
      <c r="AAJ837" s="90"/>
      <c r="AAK837" s="90"/>
      <c r="AAL837" s="90"/>
      <c r="AAM837" s="90"/>
      <c r="AAN837" s="90"/>
      <c r="AAO837" s="90"/>
      <c r="AAP837" s="90"/>
      <c r="AAQ837" s="90"/>
      <c r="AAR837" s="90"/>
      <c r="AAS837" s="90"/>
      <c r="AAT837" s="90"/>
      <c r="AAU837" s="90"/>
      <c r="AAV837" s="90"/>
      <c r="AAW837" s="90"/>
      <c r="AAX837" s="90"/>
      <c r="AAY837" s="90"/>
      <c r="AAZ837" s="90"/>
      <c r="ABA837" s="90"/>
      <c r="ABB837" s="90"/>
      <c r="ABC837" s="90"/>
      <c r="ABD837" s="90"/>
      <c r="ABE837" s="90"/>
      <c r="ABF837" s="90"/>
      <c r="ABG837" s="90"/>
      <c r="ABH837" s="90"/>
      <c r="ABI837" s="90"/>
      <c r="ABJ837" s="90"/>
      <c r="ABK837" s="90"/>
      <c r="ABL837" s="90"/>
      <c r="ABM837" s="90"/>
      <c r="ABN837" s="90"/>
      <c r="ABO837" s="90"/>
      <c r="ABP837" s="90"/>
      <c r="ABQ837" s="90"/>
      <c r="ABR837" s="90"/>
      <c r="ABS837" s="90"/>
      <c r="ABT837" s="90"/>
      <c r="ABU837" s="90"/>
      <c r="ABV837" s="90"/>
      <c r="ABW837" s="90"/>
      <c r="ABX837" s="90"/>
      <c r="ABY837" s="90"/>
      <c r="ABZ837" s="90"/>
      <c r="ACA837" s="90"/>
      <c r="ACB837" s="90"/>
      <c r="ACC837" s="90"/>
      <c r="ACD837" s="90"/>
      <c r="ACE837" s="90"/>
      <c r="ACF837" s="90"/>
      <c r="ACG837" s="90"/>
      <c r="ACH837" s="90"/>
      <c r="ACI837" s="90"/>
      <c r="ACJ837" s="90"/>
      <c r="ACK837" s="90"/>
      <c r="ACL837" s="90"/>
      <c r="ACM837" s="90"/>
      <c r="ACN837" s="90"/>
      <c r="ACO837" s="90"/>
      <c r="ACP837" s="90"/>
      <c r="ACQ837" s="90"/>
      <c r="ACR837" s="90"/>
      <c r="ACS837" s="90"/>
      <c r="ACT837" s="90"/>
      <c r="ACU837" s="90"/>
      <c r="ACV837" s="90"/>
      <c r="ACW837" s="90"/>
      <c r="ACX837" s="90"/>
      <c r="ACY837" s="90"/>
      <c r="ACZ837" s="90"/>
      <c r="ADA837" s="90"/>
      <c r="ADB837" s="90"/>
      <c r="ADC837" s="90"/>
      <c r="ADD837" s="90"/>
      <c r="ADE837" s="90"/>
      <c r="ADF837" s="90"/>
      <c r="ADG837" s="90"/>
      <c r="ADH837" s="90"/>
      <c r="ADI837" s="90"/>
      <c r="ADJ837" s="90"/>
      <c r="ADK837" s="90"/>
      <c r="ADL837" s="90"/>
      <c r="ADM837" s="90"/>
      <c r="ADN837" s="90"/>
      <c r="ADO837" s="90"/>
      <c r="ADP837" s="90"/>
      <c r="ADQ837" s="90"/>
      <c r="ADR837" s="90"/>
      <c r="ADS837" s="90"/>
      <c r="ADT837" s="90"/>
      <c r="ADU837" s="90"/>
      <c r="ADV837" s="90"/>
      <c r="ADW837" s="90"/>
      <c r="ADX837" s="90"/>
      <c r="ADY837" s="90"/>
      <c r="ADZ837" s="90"/>
      <c r="AEA837" s="90"/>
      <c r="AEB837" s="90"/>
      <c r="AEC837" s="90"/>
      <c r="AED837" s="90"/>
      <c r="AEE837" s="90"/>
      <c r="AEF837" s="90"/>
      <c r="AEG837" s="90"/>
      <c r="AEH837" s="90"/>
      <c r="AEI837" s="90"/>
      <c r="AEJ837" s="90"/>
      <c r="AEK837" s="90"/>
      <c r="AEL837" s="90"/>
      <c r="AEM837" s="90"/>
      <c r="AEN837" s="90"/>
      <c r="AEO837" s="90"/>
      <c r="AEP837" s="90"/>
      <c r="AEQ837" s="90"/>
      <c r="AER837" s="90"/>
      <c r="AES837" s="90"/>
      <c r="AET837" s="90"/>
      <c r="AEU837" s="90"/>
      <c r="AEV837" s="90"/>
      <c r="AEW837" s="90"/>
      <c r="AEX837" s="90"/>
      <c r="AEY837" s="90"/>
      <c r="AEZ837" s="90"/>
      <c r="AFA837" s="90"/>
      <c r="AFB837" s="90"/>
      <c r="AFC837" s="90"/>
      <c r="AFD837" s="90"/>
      <c r="AFE837" s="90"/>
      <c r="AFF837" s="90"/>
      <c r="AFG837" s="90"/>
      <c r="AFH837" s="90"/>
      <c r="AFI837" s="90"/>
      <c r="AFJ837" s="90"/>
      <c r="AFK837" s="90"/>
      <c r="AFL837" s="90"/>
      <c r="AFM837" s="90"/>
      <c r="AFN837" s="90"/>
      <c r="AFO837" s="90"/>
      <c r="AFP837" s="90"/>
      <c r="AFQ837" s="90"/>
      <c r="AFR837" s="90"/>
      <c r="AFS837" s="90"/>
      <c r="AFT837" s="90"/>
      <c r="AFU837" s="90"/>
      <c r="AFV837" s="90"/>
      <c r="AFW837" s="90"/>
      <c r="AFX837" s="90"/>
      <c r="AFY837" s="90"/>
      <c r="AFZ837" s="90"/>
      <c r="AGA837" s="90"/>
      <c r="AGB837" s="90"/>
      <c r="AGC837" s="90"/>
      <c r="AGD837" s="90"/>
      <c r="AGE837" s="90"/>
      <c r="AGF837" s="90"/>
      <c r="AGG837" s="90"/>
      <c r="AGH837" s="90"/>
      <c r="AGI837" s="90"/>
      <c r="AGJ837" s="90"/>
      <c r="AGK837" s="90"/>
      <c r="AGL837" s="90"/>
      <c r="AGM837" s="90"/>
      <c r="AGN837" s="90"/>
      <c r="AGO837" s="90"/>
      <c r="AGP837" s="90"/>
      <c r="AGQ837" s="90"/>
      <c r="AGR837" s="90"/>
      <c r="AGS837" s="90"/>
      <c r="AGT837" s="90"/>
      <c r="AGU837" s="90"/>
      <c r="AGV837" s="90"/>
      <c r="AGW837" s="90"/>
      <c r="AGX837" s="90"/>
      <c r="AGY837" s="90"/>
      <c r="AGZ837" s="90"/>
      <c r="AHA837" s="90"/>
      <c r="AHB837" s="90"/>
      <c r="AHC837" s="90"/>
      <c r="AHD837" s="90"/>
      <c r="AHE837" s="90"/>
      <c r="AHF837" s="90"/>
      <c r="AHG837" s="90"/>
      <c r="AHH837" s="90"/>
      <c r="AHI837" s="90"/>
      <c r="AHJ837" s="90"/>
      <c r="AHK837" s="90"/>
      <c r="AHL837" s="90"/>
      <c r="AHM837" s="90"/>
      <c r="AHN837" s="90"/>
      <c r="AHO837" s="90"/>
      <c r="AHP837" s="90"/>
      <c r="AHQ837" s="90"/>
      <c r="AHR837" s="90"/>
      <c r="AHS837" s="90"/>
      <c r="AHT837" s="90"/>
      <c r="AHU837" s="90"/>
      <c r="AHV837" s="90"/>
      <c r="AHW837" s="90"/>
      <c r="AHX837" s="90"/>
      <c r="AHY837" s="90"/>
      <c r="AHZ837" s="90"/>
      <c r="AIA837" s="90"/>
      <c r="AIB837" s="90"/>
      <c r="AIC837" s="90"/>
      <c r="AID837" s="90"/>
      <c r="AIE837" s="90"/>
      <c r="AIF837" s="90"/>
      <c r="AIG837" s="90"/>
      <c r="AIH837" s="90"/>
      <c r="AII837" s="90"/>
      <c r="AIJ837" s="90"/>
      <c r="AIK837" s="90"/>
      <c r="AIL837" s="90"/>
      <c r="AIM837" s="90"/>
      <c r="AIN837" s="90"/>
      <c r="AIO837" s="90"/>
      <c r="AIP837" s="90"/>
      <c r="AIQ837" s="90"/>
      <c r="AIR837" s="90"/>
      <c r="AIS837" s="90"/>
      <c r="AIT837" s="90"/>
      <c r="AIU837" s="90"/>
      <c r="AIV837" s="90"/>
      <c r="AIW837" s="90"/>
      <c r="AIX837" s="90"/>
      <c r="AIY837" s="90"/>
      <c r="AIZ837" s="90"/>
      <c r="AJA837" s="90"/>
      <c r="AJB837" s="90"/>
      <c r="AJC837" s="90"/>
      <c r="AJD837" s="90"/>
      <c r="AJE837" s="90"/>
      <c r="AJF837" s="90"/>
      <c r="AJG837" s="90"/>
      <c r="AJH837" s="90"/>
      <c r="AJI837" s="90"/>
      <c r="AJJ837" s="90"/>
      <c r="AJK837" s="90"/>
      <c r="AJL837" s="90"/>
      <c r="AJM837" s="90"/>
      <c r="AJN837" s="90"/>
      <c r="AJO837" s="90"/>
      <c r="AJP837" s="90"/>
      <c r="AJQ837" s="90"/>
      <c r="AJR837" s="90"/>
      <c r="AJS837" s="90"/>
      <c r="AJT837" s="90"/>
      <c r="AJU837" s="90"/>
      <c r="AJV837" s="90"/>
      <c r="AJW837" s="90"/>
      <c r="AJX837" s="90"/>
      <c r="AJY837" s="90"/>
      <c r="AJZ837" s="90"/>
      <c r="AKA837" s="90"/>
      <c r="AKB837" s="90"/>
      <c r="AKC837" s="90"/>
      <c r="AKD837" s="90"/>
      <c r="AKE837" s="90"/>
      <c r="AKF837" s="90"/>
      <c r="AKG837" s="90"/>
      <c r="AKH837" s="90"/>
      <c r="AKI837" s="90"/>
      <c r="AKJ837" s="90"/>
      <c r="AKK837" s="90"/>
      <c r="AKL837" s="90"/>
      <c r="AKM837" s="90"/>
      <c r="AKN837" s="90"/>
      <c r="AKO837" s="90"/>
      <c r="AKP837" s="90"/>
      <c r="AKQ837" s="90"/>
      <c r="AKR837" s="90"/>
      <c r="AKS837" s="90"/>
      <c r="AKT837" s="90"/>
      <c r="AKU837" s="90"/>
      <c r="AKV837" s="90"/>
      <c r="AKW837" s="90"/>
      <c r="AKX837" s="90"/>
      <c r="AKY837" s="90"/>
      <c r="AKZ837" s="90"/>
      <c r="ALA837" s="90"/>
      <c r="ALB837" s="90"/>
      <c r="ALC837" s="90"/>
      <c r="ALD837" s="90"/>
      <c r="ALE837" s="90"/>
      <c r="ALF837" s="90"/>
      <c r="ALG837" s="90"/>
      <c r="ALH837" s="90"/>
      <c r="ALI837" s="90"/>
      <c r="ALJ837" s="90"/>
      <c r="ALK837" s="90"/>
      <c r="ALL837" s="90"/>
      <c r="ALM837" s="90"/>
      <c r="ALN837" s="90"/>
      <c r="ALO837" s="90"/>
      <c r="ALP837" s="90"/>
      <c r="ALQ837" s="90"/>
      <c r="ALR837" s="90"/>
      <c r="ALS837" s="90"/>
      <c r="ALT837" s="90"/>
      <c r="ALU837" s="90"/>
      <c r="ALV837" s="90"/>
      <c r="ALW837" s="90"/>
      <c r="ALX837" s="90"/>
      <c r="ALY837" s="90"/>
      <c r="ALZ837" s="90"/>
      <c r="AMA837" s="90"/>
      <c r="AMB837" s="90"/>
      <c r="AMC837" s="90"/>
      <c r="AMD837" s="90"/>
      <c r="AME837" s="90"/>
      <c r="AMF837" s="90"/>
      <c r="AMG837" s="90"/>
      <c r="AMH837" s="90"/>
    </row>
    <row r="838" spans="1:1022" ht="74.099999999999994" customHeight="1" x14ac:dyDescent="0.3">
      <c r="A838" s="536"/>
      <c r="B838" s="530"/>
      <c r="C838" s="367"/>
      <c r="D838" s="530"/>
      <c r="E838" s="530"/>
      <c r="F838" s="427"/>
      <c r="G838" s="530"/>
      <c r="H838" s="537"/>
      <c r="I838" s="538"/>
      <c r="J838" s="216" t="s">
        <v>735</v>
      </c>
      <c r="K838" s="213"/>
      <c r="L838" s="538"/>
      <c r="M838" s="538"/>
      <c r="N838" s="540"/>
      <c r="O838" s="369"/>
      <c r="P838" s="391"/>
      <c r="Q838" s="385"/>
      <c r="R838" s="393"/>
      <c r="S838" s="394"/>
      <c r="T838" s="385"/>
      <c r="U838" s="404"/>
      <c r="V838" s="216" t="s">
        <v>112</v>
      </c>
      <c r="W838" s="116"/>
      <c r="X838" s="117"/>
      <c r="Y838" s="117"/>
      <c r="Z838" s="116"/>
      <c r="AA838" s="143" t="str">
        <f t="shared" si="1118"/>
        <v/>
      </c>
      <c r="AB838" s="121"/>
      <c r="AC838" s="121"/>
      <c r="AD838" s="122" t="str">
        <f t="shared" si="1111"/>
        <v/>
      </c>
      <c r="AE838" s="121"/>
      <c r="AF838" s="121"/>
      <c r="AG838" s="121"/>
      <c r="AH838" s="123" t="str">
        <f>IFERROR(IF(AND(AA837="Probabilidad",AA838="Probabilidad"),(AI837-(+AI837*AD838)),IF(AND(AA838="Probabilidad",AA837="Impacto"),(AI837-(+AI837*AD838)),IF(AA838="Impacto",AI837,""))),"")</f>
        <v/>
      </c>
      <c r="AI838" s="122" t="str">
        <f t="shared" si="1112"/>
        <v/>
      </c>
      <c r="AJ838" s="387"/>
      <c r="AK838" s="542"/>
      <c r="AL838" s="214" t="str">
        <f t="shared" si="1081"/>
        <v/>
      </c>
      <c r="AM838" s="543"/>
      <c r="AN838" s="544"/>
      <c r="AO838" s="541"/>
      <c r="AP838" s="367"/>
      <c r="AQ838" s="217" t="s">
        <v>118</v>
      </c>
      <c r="AR838" s="119"/>
      <c r="AS838" s="135"/>
      <c r="AT838" s="218"/>
      <c r="AU838" s="219"/>
      <c r="AV838" s="371"/>
      <c r="AW838" s="216" t="s">
        <v>112</v>
      </c>
      <c r="AX838" s="128"/>
      <c r="AY838" s="129"/>
      <c r="AZ838" s="130"/>
      <c r="BA838" s="217" t="s">
        <v>118</v>
      </c>
      <c r="BB838" s="128"/>
      <c r="BC838" s="128"/>
      <c r="BD838" s="128"/>
      <c r="BE838" s="373"/>
      <c r="BF838" s="374"/>
      <c r="BG838" s="374"/>
      <c r="BH838" s="131"/>
    </row>
    <row r="839" spans="1:1022" ht="45" customHeight="1" x14ac:dyDescent="0.3">
      <c r="A839" s="536"/>
      <c r="B839" s="530"/>
      <c r="C839" s="367"/>
      <c r="D839" s="530"/>
      <c r="E839" s="530"/>
      <c r="F839" s="427"/>
      <c r="G839" s="530"/>
      <c r="H839" s="537"/>
      <c r="I839" s="538"/>
      <c r="J839" s="216" t="s">
        <v>741</v>
      </c>
      <c r="K839" s="213"/>
      <c r="L839" s="538"/>
      <c r="M839" s="538"/>
      <c r="N839" s="540"/>
      <c r="O839" s="369"/>
      <c r="P839" s="391"/>
      <c r="Q839" s="385"/>
      <c r="R839" s="393"/>
      <c r="S839" s="394"/>
      <c r="T839" s="385"/>
      <c r="U839" s="404"/>
      <c r="V839" s="216" t="s">
        <v>124</v>
      </c>
      <c r="W839" s="116"/>
      <c r="X839" s="117"/>
      <c r="Y839" s="117"/>
      <c r="Z839" s="116"/>
      <c r="AA839" s="143" t="str">
        <f t="shared" si="1118"/>
        <v/>
      </c>
      <c r="AB839" s="121"/>
      <c r="AC839" s="121"/>
      <c r="AD839" s="122" t="str">
        <f t="shared" si="1111"/>
        <v/>
      </c>
      <c r="AE839" s="121"/>
      <c r="AF839" s="121"/>
      <c r="AG839" s="121"/>
      <c r="AH839" s="123" t="str">
        <f t="shared" ref="AH839:AH843" si="1143">IFERROR(IF(AND(AA838="Probabilidad",AA839="Probabilidad"),(AI838-(+AI838*AD839)),IF(AND(AA839="Probabilidad",AA838="Impacto"),(AI838-(+AI838*AD839)),IF(AA839="Impacto",AI838,""))),"")</f>
        <v/>
      </c>
      <c r="AI839" s="122" t="str">
        <f t="shared" si="1112"/>
        <v/>
      </c>
      <c r="AJ839" s="387"/>
      <c r="AK839" s="542"/>
      <c r="AL839" s="214" t="str">
        <f t="shared" si="1081"/>
        <v/>
      </c>
      <c r="AM839" s="543"/>
      <c r="AN839" s="544"/>
      <c r="AO839" s="541"/>
      <c r="AP839" s="367"/>
      <c r="AQ839" s="217" t="s">
        <v>128</v>
      </c>
      <c r="AR839" s="119"/>
      <c r="AS839" s="135"/>
      <c r="AT839" s="218"/>
      <c r="AU839" s="219"/>
      <c r="AV839" s="371"/>
      <c r="AW839" s="216" t="s">
        <v>124</v>
      </c>
      <c r="AX839" s="128"/>
      <c r="AY839" s="129"/>
      <c r="AZ839" s="130"/>
      <c r="BA839" s="217" t="s">
        <v>128</v>
      </c>
      <c r="BB839" s="128"/>
      <c r="BC839" s="128"/>
      <c r="BD839" s="128"/>
      <c r="BE839" s="373"/>
      <c r="BF839" s="374"/>
      <c r="BG839" s="374"/>
      <c r="BH839" s="131"/>
    </row>
    <row r="840" spans="1:1022" ht="30" customHeight="1" x14ac:dyDescent="0.3">
      <c r="A840" s="536"/>
      <c r="B840" s="530"/>
      <c r="C840" s="367"/>
      <c r="D840" s="530"/>
      <c r="E840" s="530"/>
      <c r="F840" s="427"/>
      <c r="G840" s="530"/>
      <c r="H840" s="537"/>
      <c r="I840" s="538"/>
      <c r="J840" s="216" t="s">
        <v>749</v>
      </c>
      <c r="K840" s="213"/>
      <c r="L840" s="538"/>
      <c r="M840" s="538"/>
      <c r="N840" s="540"/>
      <c r="O840" s="369"/>
      <c r="P840" s="391"/>
      <c r="Q840" s="385"/>
      <c r="R840" s="393"/>
      <c r="S840" s="394"/>
      <c r="T840" s="385"/>
      <c r="U840" s="404"/>
      <c r="V840" s="216" t="s">
        <v>131</v>
      </c>
      <c r="W840" s="116"/>
      <c r="X840" s="117"/>
      <c r="Y840" s="117"/>
      <c r="Z840" s="116"/>
      <c r="AA840" s="143" t="str">
        <f t="shared" si="1118"/>
        <v/>
      </c>
      <c r="AB840" s="121"/>
      <c r="AC840" s="121"/>
      <c r="AD840" s="122" t="str">
        <f t="shared" si="1111"/>
        <v/>
      </c>
      <c r="AE840" s="121"/>
      <c r="AF840" s="121"/>
      <c r="AG840" s="121"/>
      <c r="AH840" s="123" t="str">
        <f t="shared" si="1143"/>
        <v/>
      </c>
      <c r="AI840" s="122" t="str">
        <f t="shared" si="1112"/>
        <v/>
      </c>
      <c r="AJ840" s="387"/>
      <c r="AK840" s="542"/>
      <c r="AL840" s="214" t="str">
        <f t="shared" si="1081"/>
        <v/>
      </c>
      <c r="AM840" s="543"/>
      <c r="AN840" s="544"/>
      <c r="AO840" s="541"/>
      <c r="AP840" s="367"/>
      <c r="AQ840" s="217" t="s">
        <v>136</v>
      </c>
      <c r="AR840" s="119"/>
      <c r="AS840" s="135"/>
      <c r="AT840" s="218"/>
      <c r="AU840" s="219"/>
      <c r="AV840" s="371"/>
      <c r="AW840" s="216" t="s">
        <v>131</v>
      </c>
      <c r="AX840" s="128"/>
      <c r="AY840" s="129"/>
      <c r="AZ840" s="130"/>
      <c r="BA840" s="217" t="s">
        <v>136</v>
      </c>
      <c r="BB840" s="128"/>
      <c r="BC840" s="128"/>
      <c r="BD840" s="128"/>
      <c r="BE840" s="373"/>
      <c r="BF840" s="374"/>
      <c r="BG840" s="374"/>
      <c r="BH840" s="131"/>
    </row>
    <row r="841" spans="1:1022" ht="18.95" customHeight="1" x14ac:dyDescent="0.3">
      <c r="A841" s="536"/>
      <c r="B841" s="530"/>
      <c r="C841" s="367"/>
      <c r="D841" s="530"/>
      <c r="E841" s="530"/>
      <c r="F841" s="427"/>
      <c r="G841" s="530"/>
      <c r="H841" s="537"/>
      <c r="I841" s="538"/>
      <c r="J841" s="216" t="s">
        <v>756</v>
      </c>
      <c r="K841" s="213"/>
      <c r="L841" s="538"/>
      <c r="M841" s="538"/>
      <c r="N841" s="540"/>
      <c r="O841" s="369"/>
      <c r="P841" s="391"/>
      <c r="Q841" s="385"/>
      <c r="R841" s="393"/>
      <c r="S841" s="394"/>
      <c r="T841" s="385"/>
      <c r="U841" s="404"/>
      <c r="V841" s="216" t="s">
        <v>139</v>
      </c>
      <c r="W841" s="116"/>
      <c r="X841" s="117"/>
      <c r="Y841" s="117"/>
      <c r="Z841" s="116"/>
      <c r="AA841" s="143" t="str">
        <f t="shared" si="1118"/>
        <v/>
      </c>
      <c r="AB841" s="121"/>
      <c r="AC841" s="121"/>
      <c r="AD841" s="122" t="str">
        <f t="shared" si="1111"/>
        <v/>
      </c>
      <c r="AE841" s="121"/>
      <c r="AF841" s="121"/>
      <c r="AG841" s="121"/>
      <c r="AH841" s="123" t="str">
        <f t="shared" si="1143"/>
        <v/>
      </c>
      <c r="AI841" s="122" t="str">
        <f t="shared" si="1112"/>
        <v/>
      </c>
      <c r="AJ841" s="387"/>
      <c r="AK841" s="542"/>
      <c r="AL841" s="214" t="str">
        <f t="shared" si="1081"/>
        <v/>
      </c>
      <c r="AM841" s="543"/>
      <c r="AN841" s="544"/>
      <c r="AO841" s="541"/>
      <c r="AP841" s="367"/>
      <c r="AQ841" s="217" t="s">
        <v>145</v>
      </c>
      <c r="AR841" s="119"/>
      <c r="AS841" s="135"/>
      <c r="AT841" s="218"/>
      <c r="AU841" s="219"/>
      <c r="AV841" s="371"/>
      <c r="AW841" s="216" t="s">
        <v>139</v>
      </c>
      <c r="AX841" s="128"/>
      <c r="AY841" s="129"/>
      <c r="AZ841" s="130"/>
      <c r="BA841" s="217" t="s">
        <v>145</v>
      </c>
      <c r="BB841" s="128"/>
      <c r="BC841" s="128"/>
      <c r="BD841" s="128"/>
      <c r="BE841" s="373"/>
      <c r="BF841" s="374"/>
      <c r="BG841" s="374"/>
      <c r="BH841" s="131"/>
    </row>
    <row r="842" spans="1:1022" ht="18.95" customHeight="1" x14ac:dyDescent="0.3">
      <c r="A842" s="536"/>
      <c r="B842" s="530"/>
      <c r="C842" s="367"/>
      <c r="D842" s="530"/>
      <c r="E842" s="530"/>
      <c r="F842" s="427"/>
      <c r="G842" s="530"/>
      <c r="H842" s="537"/>
      <c r="I842" s="538"/>
      <c r="J842" s="216" t="s">
        <v>757</v>
      </c>
      <c r="K842" s="213"/>
      <c r="L842" s="538"/>
      <c r="M842" s="538"/>
      <c r="N842" s="540"/>
      <c r="O842" s="369"/>
      <c r="P842" s="391"/>
      <c r="Q842" s="385"/>
      <c r="R842" s="393"/>
      <c r="S842" s="394"/>
      <c r="T842" s="385"/>
      <c r="U842" s="404"/>
      <c r="V842" s="216" t="s">
        <v>150</v>
      </c>
      <c r="W842" s="116"/>
      <c r="X842" s="117"/>
      <c r="Y842" s="117"/>
      <c r="Z842" s="116"/>
      <c r="AA842" s="143" t="str">
        <f t="shared" si="1118"/>
        <v/>
      </c>
      <c r="AB842" s="121"/>
      <c r="AC842" s="121"/>
      <c r="AD842" s="122" t="str">
        <f t="shared" si="1111"/>
        <v/>
      </c>
      <c r="AE842" s="121"/>
      <c r="AF842" s="121"/>
      <c r="AG842" s="121"/>
      <c r="AH842" s="123" t="str">
        <f t="shared" si="1143"/>
        <v/>
      </c>
      <c r="AI842" s="122" t="str">
        <f t="shared" si="1112"/>
        <v/>
      </c>
      <c r="AJ842" s="387"/>
      <c r="AK842" s="542"/>
      <c r="AL842" s="214" t="str">
        <f t="shared" si="1081"/>
        <v/>
      </c>
      <c r="AM842" s="543"/>
      <c r="AN842" s="544"/>
      <c r="AO842" s="541"/>
      <c r="AP842" s="367"/>
      <c r="AQ842" s="217" t="s">
        <v>155</v>
      </c>
      <c r="AR842" s="119"/>
      <c r="AS842" s="135"/>
      <c r="AT842" s="218"/>
      <c r="AU842" s="219"/>
      <c r="AV842" s="371"/>
      <c r="AW842" s="216" t="s">
        <v>150</v>
      </c>
      <c r="AX842" s="128"/>
      <c r="AY842" s="129"/>
      <c r="AZ842" s="130"/>
      <c r="BA842" s="217" t="s">
        <v>155</v>
      </c>
      <c r="BB842" s="128"/>
      <c r="BC842" s="128"/>
      <c r="BD842" s="128"/>
      <c r="BE842" s="373"/>
      <c r="BF842" s="374"/>
      <c r="BG842" s="374"/>
      <c r="BH842" s="131"/>
    </row>
    <row r="843" spans="1:1022" ht="23.1" customHeight="1" x14ac:dyDescent="0.3">
      <c r="A843" s="536"/>
      <c r="B843" s="530"/>
      <c r="C843" s="367"/>
      <c r="D843" s="530"/>
      <c r="E843" s="530"/>
      <c r="F843" s="427"/>
      <c r="G843" s="530"/>
      <c r="H843" s="537"/>
      <c r="I843" s="538"/>
      <c r="J843" s="216" t="s">
        <v>758</v>
      </c>
      <c r="K843" s="213"/>
      <c r="L843" s="538"/>
      <c r="M843" s="538"/>
      <c r="N843" s="540"/>
      <c r="O843" s="369"/>
      <c r="P843" s="392"/>
      <c r="Q843" s="385"/>
      <c r="R843" s="393"/>
      <c r="S843" s="394"/>
      <c r="T843" s="385"/>
      <c r="U843" s="405"/>
      <c r="V843" s="216" t="s">
        <v>161</v>
      </c>
      <c r="W843" s="116"/>
      <c r="X843" s="117"/>
      <c r="Y843" s="117"/>
      <c r="Z843" s="116"/>
      <c r="AA843" s="143" t="str">
        <f t="shared" si="1118"/>
        <v/>
      </c>
      <c r="AB843" s="121"/>
      <c r="AC843" s="121"/>
      <c r="AD843" s="122" t="str">
        <f t="shared" si="1111"/>
        <v/>
      </c>
      <c r="AE843" s="121"/>
      <c r="AF843" s="121"/>
      <c r="AG843" s="121"/>
      <c r="AH843" s="123" t="str">
        <f t="shared" si="1143"/>
        <v/>
      </c>
      <c r="AI843" s="122" t="str">
        <f t="shared" si="1112"/>
        <v/>
      </c>
      <c r="AJ843" s="387"/>
      <c r="AK843" s="542"/>
      <c r="AL843" s="214" t="str">
        <f t="shared" si="1081"/>
        <v/>
      </c>
      <c r="AM843" s="543"/>
      <c r="AN843" s="544"/>
      <c r="AO843" s="541"/>
      <c r="AP843" s="367"/>
      <c r="AQ843" s="217" t="s">
        <v>162</v>
      </c>
      <c r="AR843" s="119"/>
      <c r="AS843" s="135"/>
      <c r="AT843" s="218"/>
      <c r="AU843" s="219"/>
      <c r="AV843" s="372"/>
      <c r="AW843" s="216" t="s">
        <v>161</v>
      </c>
      <c r="AX843" s="128"/>
      <c r="AY843" s="129"/>
      <c r="AZ843" s="130"/>
      <c r="BA843" s="217" t="s">
        <v>162</v>
      </c>
      <c r="BB843" s="128"/>
      <c r="BC843" s="128"/>
      <c r="BD843" s="128"/>
      <c r="BE843" s="373"/>
      <c r="BF843" s="374"/>
      <c r="BG843" s="374"/>
      <c r="BH843" s="131"/>
    </row>
    <row r="844" spans="1:1022" s="144" customFormat="1" ht="69.95" customHeight="1" x14ac:dyDescent="0.25">
      <c r="A844" s="536"/>
      <c r="B844" s="530"/>
      <c r="C844" s="367"/>
      <c r="D844" s="530"/>
      <c r="E844" s="530"/>
      <c r="F844" s="427"/>
      <c r="G844" s="530"/>
      <c r="H844" s="537" t="str">
        <f>IF(B844="Seguridad_Información","Posibilidad de "&amp;C844&amp;"con "&amp;M844&amp;" "&amp;"por"&amp;" "&amp;I844&amp;" "&amp;"debido a"&amp;" "&amp;L844,"Posibilidad de"&amp;" "&amp;M844&amp;" "&amp;"por"&amp;" "&amp;I844&amp;" debido a"&amp;" "&amp;L844)</f>
        <v xml:space="preserve">Posibilidad de  por  debido a </v>
      </c>
      <c r="I844" s="538"/>
      <c r="J844" s="216" t="s">
        <v>717</v>
      </c>
      <c r="K844" s="213"/>
      <c r="L844" s="538"/>
      <c r="M844" s="538"/>
      <c r="N844" s="540"/>
      <c r="O844" s="369"/>
      <c r="P844" s="390" t="str">
        <f>IF(OR($O844=[3]Tabla_Probabilidad!$D$30,$O844=[3]Tabla_Probabilidad!$D$32,$O844=[3]Tabla_Probabilidad!$J$32),"Muy Baja",IF(OR($O844=[3]Tabla_Probabilidad!$E$30,$O844=[3]Tabla_Probabilidad!$E$32,$O844=[3]Tabla_Probabilidad!$K$32),"Baja",IF(OR($O844=[3]Tabla_Probabilidad!$F$30,$O844=[3]Tabla_Probabilidad!$F$32,$O844=[3]Tabla_Probabilidad!$L$32),"Media",IF(OR($O844=[3]Tabla_Probabilidad!$G$30,$O844=[3]Tabla_Probabilidad!$G$32,$O844=[3]Tabla_Probabilidad!$M$32),"Alta",IF(OR($O844=[3]Tabla_Probabilidad!$H$30,$O844=[3]Tabla_Probabilidad!$H$32,$O844=[3]Tabla_Probabilidad!$N$32),"Muy Alta","")))))</f>
        <v/>
      </c>
      <c r="Q844" s="385" t="str">
        <f t="shared" ref="Q844" si="1144">IF(P844="","",IF(P844="Muy Baja",0.2,IF(P844="Baja",0.4,IF(P844="Media",0.6,IF(P844="Alta",0.8,IF(P844="Muy Alta",1,))))))</f>
        <v/>
      </c>
      <c r="R844" s="393"/>
      <c r="S844" s="394" t="str">
        <f>IF(OR($R844=[3]Tabla_Impacto!$D$24,$R844=[3]Tabla_Impacto!$D$27,$R844=[3]Tabla_Impacto!$J$24,$R844=[3]Tabla_Impacto!$P$26,$R844=[3]Tabla_Impacto!$V$26,$R844=[3]Tabla_Impacto!$AB$26),"Leve",IF(OR($R844=[3]Tabla_Impacto!$E$24,$R844=[3]Tabla_Impacto!$E$27,$R844=[3]Tabla_Impacto!$K$24,$R844=[3]Tabla_Impacto!$Q$26,$R844=[3]Tabla_Impacto!$W$26,$R844=[3]Tabla_Impacto!$AC$26),"Menor",IF(OR($R844=[3]Tabla_Impacto!$F$24,$R844=[3]Tabla_Impacto!$F$27,$R844=[3]Tabla_Impacto!$L$24,$R844=[3]Tabla_Impacto!$R$26,$R844=[3]Tabla_Impacto!$X$26,$R844=[3]Tabla_Impacto!$AD$26),"Moderado",IF(OR($R844=[3]Tabla_Impacto!$G$24,$R844=[3]Tabla_Impacto!$G$27,$R844=[3]Tabla_Impacto!$M$24,$R844=[3]Tabla_Impacto!$S$26,$R844=[3]Tabla_Impacto!$Y$26,$R844=[3]Tabla_Impacto!$AE$26),"Mayor",IF(OR($R844=[3]Tabla_Impacto!$H$24,$R844=[3]Tabla_Impacto!$H$27,$R844=[3]Tabla_Impacto!$N$24,$R844=[3]Tabla_Impacto!$T$26,$R844=[3]Tabla_Impacto!$Z$26,$R844=[3]Tabla_Impacto!$AF$26),"Catastrófico","")))))</f>
        <v/>
      </c>
      <c r="T844" s="385" t="str">
        <f t="shared" ref="T844" si="1145">IF(S844="","",IF(S844="Leve",0.2,IF(S844="Menor",0.4,IF(S844="Moderado",0.6,IF(S844="Mayor",0.8,IF(S844="Catastrófico",1,))))))</f>
        <v/>
      </c>
      <c r="U844" s="386" t="str">
        <f t="shared" ref="U844" si="1146">IF(OR(AND(P844="Muy Baja",S844="Leve"),AND(P844="Muy Baja",S844="Menor"),AND(P844="Baja",S844="Leve")),"Bajo",IF(OR(AND(P844="Muy baja",S844="Moderado"),AND(P844="Baja",S844="Menor"),AND(P844="Baja",S844="Moderado"),AND(P844="Media",S844="Leve"),AND(P844="Media",S844="Menor"),AND(P844="Media",S844="Moderado"),AND(P844="Alta",S844="Leve"),AND(P844="Alta",S844="Menor")),"Moderado",IF(OR(AND(P844="Muy Baja",S844="Mayor"),AND(P844="Baja",S844="Mayor"),AND(P844="Media",S844="Mayor"),AND(P844="Alta",S844="Moderado"),AND(P844="Alta",S844="Mayor"),AND(P844="Muy Alta",S844="Leve"),AND(P844="Muy Alta",S844="Menor"),AND(P844="Muy Alta",S844="Moderado"),AND(P844="Muy Alta",S844="Mayor")),"Alto",IF(OR(AND(P844="Muy Baja",S844="Catastrófico"),AND(P844="Baja",S844="Catastrófico"),AND(P844="Media",S844="Catastrófico"),AND(P844="Alta",S844="Catastrófico"),AND(P844="Muy Alta",S844="Catastrófico")),"Extremo",""))))</f>
        <v/>
      </c>
      <c r="V844" s="216" t="s">
        <v>91</v>
      </c>
      <c r="W844" s="116"/>
      <c r="X844" s="117"/>
      <c r="Y844" s="117"/>
      <c r="Z844" s="116"/>
      <c r="AA844" s="143" t="str">
        <f t="shared" si="1118"/>
        <v/>
      </c>
      <c r="AB844" s="121"/>
      <c r="AC844" s="121"/>
      <c r="AD844" s="122" t="str">
        <f t="shared" si="1111"/>
        <v/>
      </c>
      <c r="AE844" s="121"/>
      <c r="AF844" s="121"/>
      <c r="AG844" s="121"/>
      <c r="AH844" s="123" t="str">
        <f>IFERROR(IF(AA844="Probabilidad",(Q844-(+Q844*AD844)),IF(AA844="Impacto",Q844,"")),"")</f>
        <v/>
      </c>
      <c r="AI844" s="122" t="str">
        <f t="shared" si="1112"/>
        <v/>
      </c>
      <c r="AJ844" s="387" t="str">
        <f t="shared" ref="AJ844" si="1147">IFERROR(IF(AK844="","",IF(AK844&lt;=0.2,"Muy Baja",IF(AK844&lt;=0.4,"Baja",IF(AK844&lt;=0.6,"Media",IF(AK844&lt;=0.8,"Alta","Muy Alta"))))),"")</f>
        <v/>
      </c>
      <c r="AK844" s="542" t="str">
        <f t="shared" ref="AK844" si="1148">IFERROR(LOOKUP(MAX(AI844:AI850)+1,(AI844:AI850)),"")</f>
        <v/>
      </c>
      <c r="AL844" s="214" t="str">
        <f>IFERROR(IF(AA844="Impacto",(T844-(+T844*AD844)),IF(AA844="Probabilidad",T844,"")),"")</f>
        <v/>
      </c>
      <c r="AM844" s="543" t="str">
        <f t="shared" ref="AM844" si="1149">IFERROR(IF(AN844="","",IF(AN844&lt;=0.2,"Leve",IF(AN844&lt;=0.4,"Menor",IF(AN844&lt;=0.6,"Moderado",IF(AN844&lt;=0.8,"Mayor","Catastrófico"))))),"")</f>
        <v/>
      </c>
      <c r="AN844" s="544" t="str">
        <f t="shared" ref="AN844" si="1150">IFERROR(LOOKUP(MAX(AL844:AL850)+1,(AL844:AL850)),"")</f>
        <v/>
      </c>
      <c r="AO844" s="541" t="str">
        <f t="shared" ref="AO844" si="1151">IFERROR(IF(OR(AND(AJ844="Muy Baja",AM844="Leve"),AND(AJ844="Muy Baja",AM844="Menor"),AND(AJ844="Baja",AM844="Leve")),"Bajo",IF(OR(AND(AJ844="Muy baja",AM844="Moderado"),AND(AJ844="Baja",AM844="Menor"),AND(AJ844="Baja",AM844="Moderado"),AND(AJ844="Media",AM844="Leve"),AND(AJ844="Media",AM844="Menor"),AND(AJ844="Media",AM844="Moderado"),AND(AJ844="Alta",AM844="Leve"),AND(AJ844="Alta",AM844="Menor")),"Moderado",IF(OR(AND(AJ844="Muy Baja",AM844="Mayor"),AND(AJ844="Baja",AM844="Mayor"),AND(AJ844="Media",AM844="Mayor"),AND(AJ844="Alta",AM844="Moderado"),AND(AJ844="Alta",AM844="Mayor"),AND(AJ844="Muy Alta",AM844="Leve"),AND(AJ844="Muy Alta",AM844="Menor"),AND(AJ844="Muy Alta",AM844="Moderado"),AND(AJ844="Muy Alta",AM844="Mayor")),"Alto",IF(OR(AND(AJ844="Muy Baja",AM844="Catastrófico"),AND(AJ844="Baja",AM844="Catastrófico"),AND(AJ844="Media",AM844="Catastrófico"),AND(AJ844="Alta",AM844="Catastrófico"),AND(AJ844="Muy Alta",AM844="Catastrófico")),"Extremo","")))),"")</f>
        <v/>
      </c>
      <c r="AP844" s="367"/>
      <c r="AQ844" s="217" t="s">
        <v>105</v>
      </c>
      <c r="AR844" s="119"/>
      <c r="AS844" s="135"/>
      <c r="AT844" s="218"/>
      <c r="AU844" s="219"/>
      <c r="AV844" s="370"/>
      <c r="AW844" s="216" t="s">
        <v>91</v>
      </c>
      <c r="AX844" s="128"/>
      <c r="AY844" s="129"/>
      <c r="AZ844" s="130"/>
      <c r="BA844" s="217" t="s">
        <v>105</v>
      </c>
      <c r="BB844" s="128"/>
      <c r="BC844" s="128"/>
      <c r="BD844" s="128"/>
      <c r="BE844" s="373"/>
      <c r="BF844" s="374"/>
      <c r="BG844" s="374"/>
      <c r="BH844" s="131"/>
      <c r="BI844" s="90"/>
      <c r="BJ844" s="90"/>
      <c r="BK844" s="90"/>
      <c r="BL844" s="90"/>
      <c r="BM844" s="90"/>
      <c r="BN844" s="90"/>
      <c r="BO844" s="90"/>
      <c r="BP844" s="90"/>
      <c r="BQ844" s="90"/>
      <c r="BR844" s="90"/>
      <c r="BS844" s="90"/>
      <c r="BT844" s="90"/>
      <c r="BU844" s="90"/>
      <c r="BV844" s="90"/>
      <c r="BW844" s="90"/>
      <c r="BX844" s="90"/>
      <c r="BY844" s="90"/>
      <c r="BZ844" s="90"/>
      <c r="CA844" s="90"/>
      <c r="CB844" s="90"/>
      <c r="CC844" s="90"/>
      <c r="CD844" s="90"/>
      <c r="CE844" s="90"/>
      <c r="CF844" s="90"/>
      <c r="CG844" s="90"/>
      <c r="CH844" s="90"/>
      <c r="CI844" s="90"/>
      <c r="CJ844" s="90"/>
      <c r="CK844" s="90"/>
      <c r="CL844" s="90"/>
      <c r="CM844" s="90"/>
      <c r="CN844" s="90"/>
      <c r="CO844" s="90"/>
      <c r="CP844" s="90"/>
      <c r="CQ844" s="90"/>
      <c r="CR844" s="90"/>
      <c r="CS844" s="90"/>
      <c r="CT844" s="90"/>
      <c r="CU844" s="90"/>
      <c r="CV844" s="90"/>
      <c r="CW844" s="90"/>
      <c r="CX844" s="90"/>
      <c r="CY844" s="90"/>
      <c r="CZ844" s="90"/>
      <c r="DA844" s="90"/>
      <c r="DB844" s="90"/>
      <c r="DC844" s="90"/>
      <c r="DD844" s="90"/>
      <c r="DE844" s="90"/>
      <c r="DF844" s="90"/>
      <c r="DG844" s="90"/>
      <c r="DH844" s="90"/>
      <c r="DI844" s="90"/>
      <c r="DJ844" s="90"/>
      <c r="DK844" s="90"/>
      <c r="DL844" s="90"/>
      <c r="DM844" s="90"/>
      <c r="DN844" s="90"/>
      <c r="DO844" s="90"/>
      <c r="DP844" s="90"/>
      <c r="DQ844" s="90"/>
      <c r="DR844" s="90"/>
      <c r="DS844" s="90"/>
      <c r="DT844" s="90"/>
      <c r="DU844" s="90"/>
      <c r="DV844" s="90"/>
      <c r="DW844" s="90"/>
      <c r="DX844" s="90"/>
      <c r="DY844" s="90"/>
      <c r="DZ844" s="90"/>
      <c r="EA844" s="90"/>
      <c r="EB844" s="90"/>
      <c r="EC844" s="90"/>
      <c r="ED844" s="90"/>
      <c r="EE844" s="90"/>
      <c r="EF844" s="90"/>
      <c r="EG844" s="90"/>
      <c r="EH844" s="90"/>
      <c r="EI844" s="90"/>
      <c r="EJ844" s="90"/>
      <c r="EK844" s="90"/>
      <c r="EL844" s="90"/>
      <c r="EM844" s="90"/>
      <c r="EN844" s="90"/>
      <c r="EO844" s="90"/>
      <c r="EP844" s="90"/>
      <c r="EQ844" s="90"/>
      <c r="ER844" s="90"/>
      <c r="ES844" s="90"/>
      <c r="ET844" s="90"/>
      <c r="EU844" s="90"/>
      <c r="EV844" s="90"/>
      <c r="EW844" s="90"/>
      <c r="EX844" s="90"/>
      <c r="EY844" s="90"/>
      <c r="EZ844" s="90"/>
      <c r="FA844" s="90"/>
      <c r="FB844" s="90"/>
      <c r="FC844" s="90"/>
      <c r="FD844" s="90"/>
      <c r="FE844" s="90"/>
      <c r="FF844" s="90"/>
      <c r="FG844" s="90"/>
      <c r="FH844" s="90"/>
      <c r="FI844" s="90"/>
      <c r="FJ844" s="90"/>
      <c r="FK844" s="90"/>
      <c r="FL844" s="90"/>
      <c r="FM844" s="90"/>
      <c r="FN844" s="90"/>
      <c r="FO844" s="90"/>
      <c r="FP844" s="90"/>
      <c r="FQ844" s="90"/>
      <c r="FR844" s="90"/>
      <c r="FS844" s="90"/>
      <c r="FT844" s="90"/>
      <c r="FU844" s="90"/>
      <c r="FV844" s="90"/>
      <c r="FW844" s="90"/>
      <c r="FX844" s="90"/>
      <c r="FY844" s="90"/>
      <c r="FZ844" s="90"/>
      <c r="GA844" s="90"/>
      <c r="GB844" s="90"/>
      <c r="GC844" s="90"/>
      <c r="GD844" s="90"/>
      <c r="GE844" s="90"/>
      <c r="GF844" s="90"/>
      <c r="GG844" s="90"/>
      <c r="GH844" s="90"/>
      <c r="GI844" s="90"/>
      <c r="GJ844" s="90"/>
      <c r="GK844" s="90"/>
      <c r="GL844" s="90"/>
      <c r="GM844" s="90"/>
      <c r="GN844" s="90"/>
      <c r="GO844" s="90"/>
      <c r="GP844" s="90"/>
      <c r="GQ844" s="90"/>
      <c r="GR844" s="90"/>
      <c r="GS844" s="90"/>
      <c r="GT844" s="90"/>
      <c r="GU844" s="90"/>
      <c r="GV844" s="90"/>
      <c r="GW844" s="90"/>
      <c r="GX844" s="90"/>
      <c r="GY844" s="90"/>
      <c r="GZ844" s="90"/>
      <c r="HA844" s="90"/>
      <c r="HB844" s="90"/>
      <c r="HC844" s="90"/>
      <c r="HD844" s="90"/>
      <c r="HE844" s="90"/>
      <c r="HF844" s="90"/>
      <c r="HG844" s="90"/>
      <c r="HH844" s="90"/>
      <c r="HI844" s="90"/>
      <c r="HJ844" s="90"/>
      <c r="HK844" s="90"/>
      <c r="HL844" s="90"/>
      <c r="HM844" s="90"/>
      <c r="HN844" s="90"/>
      <c r="HO844" s="90"/>
      <c r="HP844" s="90"/>
      <c r="HQ844" s="90"/>
      <c r="HR844" s="90"/>
      <c r="HS844" s="90"/>
      <c r="HT844" s="90"/>
      <c r="HU844" s="90"/>
      <c r="HV844" s="90"/>
      <c r="HW844" s="90"/>
      <c r="HX844" s="90"/>
      <c r="HY844" s="90"/>
      <c r="HZ844" s="90"/>
      <c r="IA844" s="90"/>
      <c r="IB844" s="90"/>
      <c r="IC844" s="90"/>
      <c r="ID844" s="90"/>
      <c r="IE844" s="90"/>
      <c r="IF844" s="90"/>
      <c r="IG844" s="90"/>
      <c r="IH844" s="90"/>
      <c r="II844" s="90"/>
      <c r="IJ844" s="90"/>
      <c r="IK844" s="90"/>
      <c r="IL844" s="90"/>
      <c r="IM844" s="90"/>
      <c r="IN844" s="90"/>
      <c r="IO844" s="90"/>
      <c r="IP844" s="90"/>
      <c r="IQ844" s="90"/>
      <c r="IR844" s="90"/>
      <c r="IS844" s="90"/>
      <c r="IT844" s="90"/>
      <c r="IU844" s="90"/>
      <c r="IV844" s="90"/>
      <c r="IW844" s="90"/>
      <c r="IX844" s="90"/>
      <c r="IY844" s="90"/>
      <c r="IZ844" s="90"/>
      <c r="JA844" s="90"/>
      <c r="JB844" s="90"/>
      <c r="JC844" s="90"/>
      <c r="JD844" s="90"/>
      <c r="JE844" s="90"/>
      <c r="JF844" s="90"/>
      <c r="JG844" s="90"/>
      <c r="JH844" s="90"/>
      <c r="JI844" s="90"/>
      <c r="JJ844" s="90"/>
      <c r="JK844" s="90"/>
      <c r="JL844" s="90"/>
      <c r="JM844" s="90"/>
      <c r="JN844" s="90"/>
      <c r="JO844" s="90"/>
      <c r="JP844" s="90"/>
      <c r="JQ844" s="90"/>
      <c r="JR844" s="90"/>
      <c r="JS844" s="90"/>
      <c r="JT844" s="90"/>
      <c r="JU844" s="90"/>
      <c r="JV844" s="90"/>
      <c r="JW844" s="90"/>
      <c r="JX844" s="90"/>
      <c r="JY844" s="90"/>
      <c r="JZ844" s="90"/>
      <c r="KA844" s="90"/>
      <c r="KB844" s="90"/>
      <c r="KC844" s="90"/>
      <c r="KD844" s="90"/>
      <c r="KE844" s="90"/>
      <c r="KF844" s="90"/>
      <c r="KG844" s="90"/>
      <c r="KH844" s="90"/>
      <c r="KI844" s="90"/>
      <c r="KJ844" s="90"/>
      <c r="KK844" s="90"/>
      <c r="KL844" s="90"/>
      <c r="KM844" s="90"/>
      <c r="KN844" s="90"/>
      <c r="KO844" s="90"/>
      <c r="KP844" s="90"/>
      <c r="KQ844" s="90"/>
      <c r="KR844" s="90"/>
      <c r="KS844" s="90"/>
      <c r="KT844" s="90"/>
      <c r="KU844" s="90"/>
      <c r="KV844" s="90"/>
      <c r="KW844" s="90"/>
      <c r="KX844" s="90"/>
      <c r="KY844" s="90"/>
      <c r="KZ844" s="90"/>
      <c r="LA844" s="90"/>
      <c r="LB844" s="90"/>
      <c r="LC844" s="90"/>
      <c r="LD844" s="90"/>
      <c r="LE844" s="90"/>
      <c r="LF844" s="90"/>
      <c r="LG844" s="90"/>
      <c r="LH844" s="90"/>
      <c r="LI844" s="90"/>
      <c r="LJ844" s="90"/>
      <c r="LK844" s="90"/>
      <c r="LL844" s="90"/>
      <c r="LM844" s="90"/>
      <c r="LN844" s="90"/>
      <c r="LO844" s="90"/>
      <c r="LP844" s="90"/>
      <c r="LQ844" s="90"/>
      <c r="LR844" s="90"/>
      <c r="LS844" s="90"/>
      <c r="LT844" s="90"/>
      <c r="LU844" s="90"/>
      <c r="LV844" s="90"/>
      <c r="LW844" s="90"/>
      <c r="LX844" s="90"/>
      <c r="LY844" s="90"/>
      <c r="LZ844" s="90"/>
      <c r="MA844" s="90"/>
      <c r="MB844" s="90"/>
      <c r="MC844" s="90"/>
      <c r="MD844" s="90"/>
      <c r="ME844" s="90"/>
      <c r="MF844" s="90"/>
      <c r="MG844" s="90"/>
      <c r="MH844" s="90"/>
      <c r="MI844" s="90"/>
      <c r="MJ844" s="90"/>
      <c r="MK844" s="90"/>
      <c r="ML844" s="90"/>
      <c r="MM844" s="90"/>
      <c r="MN844" s="90"/>
      <c r="MO844" s="90"/>
      <c r="MP844" s="90"/>
      <c r="MQ844" s="90"/>
      <c r="MR844" s="90"/>
      <c r="MS844" s="90"/>
      <c r="MT844" s="90"/>
      <c r="MU844" s="90"/>
      <c r="MV844" s="90"/>
      <c r="MW844" s="90"/>
      <c r="MX844" s="90"/>
      <c r="MY844" s="90"/>
      <c r="MZ844" s="90"/>
      <c r="NA844" s="90"/>
      <c r="NB844" s="90"/>
      <c r="NC844" s="90"/>
      <c r="ND844" s="90"/>
      <c r="NE844" s="90"/>
      <c r="NF844" s="90"/>
      <c r="NG844" s="90"/>
      <c r="NH844" s="90"/>
      <c r="NI844" s="90"/>
      <c r="NJ844" s="90"/>
      <c r="NK844" s="90"/>
      <c r="NL844" s="90"/>
      <c r="NM844" s="90"/>
      <c r="NN844" s="90"/>
      <c r="NO844" s="90"/>
      <c r="NP844" s="90"/>
      <c r="NQ844" s="90"/>
      <c r="NR844" s="90"/>
      <c r="NS844" s="90"/>
      <c r="NT844" s="90"/>
      <c r="NU844" s="90"/>
      <c r="NV844" s="90"/>
      <c r="NW844" s="90"/>
      <c r="NX844" s="90"/>
      <c r="NY844" s="90"/>
      <c r="NZ844" s="90"/>
      <c r="OA844" s="90"/>
      <c r="OB844" s="90"/>
      <c r="OC844" s="90"/>
      <c r="OD844" s="90"/>
      <c r="OE844" s="90"/>
      <c r="OF844" s="90"/>
      <c r="OG844" s="90"/>
      <c r="OH844" s="90"/>
      <c r="OI844" s="90"/>
      <c r="OJ844" s="90"/>
      <c r="OK844" s="90"/>
      <c r="OL844" s="90"/>
      <c r="OM844" s="90"/>
      <c r="ON844" s="90"/>
      <c r="OO844" s="90"/>
      <c r="OP844" s="90"/>
      <c r="OQ844" s="90"/>
      <c r="OR844" s="90"/>
      <c r="OS844" s="90"/>
      <c r="OT844" s="90"/>
      <c r="OU844" s="90"/>
      <c r="OV844" s="90"/>
      <c r="OW844" s="90"/>
      <c r="OX844" s="90"/>
      <c r="OY844" s="90"/>
      <c r="OZ844" s="90"/>
      <c r="PA844" s="90"/>
      <c r="PB844" s="90"/>
      <c r="PC844" s="90"/>
      <c r="PD844" s="90"/>
      <c r="PE844" s="90"/>
      <c r="PF844" s="90"/>
      <c r="PG844" s="90"/>
      <c r="PH844" s="90"/>
      <c r="PI844" s="90"/>
      <c r="PJ844" s="90"/>
      <c r="PK844" s="90"/>
      <c r="PL844" s="90"/>
      <c r="PM844" s="90"/>
      <c r="PN844" s="90"/>
      <c r="PO844" s="90"/>
      <c r="PP844" s="90"/>
      <c r="PQ844" s="90"/>
      <c r="PR844" s="90"/>
      <c r="PS844" s="90"/>
      <c r="PT844" s="90"/>
      <c r="PU844" s="90"/>
      <c r="PV844" s="90"/>
      <c r="PW844" s="90"/>
      <c r="PX844" s="90"/>
      <c r="PY844" s="90"/>
      <c r="PZ844" s="90"/>
      <c r="QA844" s="90"/>
      <c r="QB844" s="90"/>
      <c r="QC844" s="90"/>
      <c r="QD844" s="90"/>
      <c r="QE844" s="90"/>
      <c r="QF844" s="90"/>
      <c r="QG844" s="90"/>
      <c r="QH844" s="90"/>
      <c r="QI844" s="90"/>
      <c r="QJ844" s="90"/>
      <c r="QK844" s="90"/>
      <c r="QL844" s="90"/>
      <c r="QM844" s="90"/>
      <c r="QN844" s="90"/>
      <c r="QO844" s="90"/>
      <c r="QP844" s="90"/>
      <c r="QQ844" s="90"/>
      <c r="QR844" s="90"/>
      <c r="QS844" s="90"/>
      <c r="QT844" s="90"/>
      <c r="QU844" s="90"/>
      <c r="QV844" s="90"/>
      <c r="QW844" s="90"/>
      <c r="QX844" s="90"/>
      <c r="QY844" s="90"/>
      <c r="QZ844" s="90"/>
      <c r="RA844" s="90"/>
      <c r="RB844" s="90"/>
      <c r="RC844" s="90"/>
      <c r="RD844" s="90"/>
      <c r="RE844" s="90"/>
      <c r="RF844" s="90"/>
      <c r="RG844" s="90"/>
      <c r="RH844" s="90"/>
      <c r="RI844" s="90"/>
      <c r="RJ844" s="90"/>
      <c r="RK844" s="90"/>
      <c r="RL844" s="90"/>
      <c r="RM844" s="90"/>
      <c r="RN844" s="90"/>
      <c r="RO844" s="90"/>
      <c r="RP844" s="90"/>
      <c r="RQ844" s="90"/>
      <c r="RR844" s="90"/>
      <c r="RS844" s="90"/>
      <c r="RT844" s="90"/>
      <c r="RU844" s="90"/>
      <c r="RV844" s="90"/>
      <c r="RW844" s="90"/>
      <c r="RX844" s="90"/>
      <c r="RY844" s="90"/>
      <c r="RZ844" s="90"/>
      <c r="SA844" s="90"/>
      <c r="SB844" s="90"/>
      <c r="SC844" s="90"/>
      <c r="SD844" s="90"/>
      <c r="SE844" s="90"/>
      <c r="SF844" s="90"/>
      <c r="SG844" s="90"/>
      <c r="SH844" s="90"/>
      <c r="SI844" s="90"/>
      <c r="SJ844" s="90"/>
      <c r="SK844" s="90"/>
      <c r="SL844" s="90"/>
      <c r="SM844" s="90"/>
      <c r="SN844" s="90"/>
      <c r="SO844" s="90"/>
      <c r="SP844" s="90"/>
      <c r="SQ844" s="90"/>
      <c r="SR844" s="90"/>
      <c r="SS844" s="90"/>
      <c r="ST844" s="90"/>
      <c r="SU844" s="90"/>
      <c r="SV844" s="90"/>
      <c r="SW844" s="90"/>
      <c r="SX844" s="90"/>
      <c r="SY844" s="90"/>
      <c r="SZ844" s="90"/>
      <c r="TA844" s="90"/>
      <c r="TB844" s="90"/>
      <c r="TC844" s="90"/>
      <c r="TD844" s="90"/>
      <c r="TE844" s="90"/>
      <c r="TF844" s="90"/>
      <c r="TG844" s="90"/>
      <c r="TH844" s="90"/>
      <c r="TI844" s="90"/>
      <c r="TJ844" s="90"/>
      <c r="TK844" s="90"/>
      <c r="TL844" s="90"/>
      <c r="TM844" s="90"/>
      <c r="TN844" s="90"/>
      <c r="TO844" s="90"/>
      <c r="TP844" s="90"/>
      <c r="TQ844" s="90"/>
      <c r="TR844" s="90"/>
      <c r="TS844" s="90"/>
      <c r="TT844" s="90"/>
      <c r="TU844" s="90"/>
      <c r="TV844" s="90"/>
      <c r="TW844" s="90"/>
      <c r="TX844" s="90"/>
      <c r="TY844" s="90"/>
      <c r="TZ844" s="90"/>
      <c r="UA844" s="90"/>
      <c r="UB844" s="90"/>
      <c r="UC844" s="90"/>
      <c r="UD844" s="90"/>
      <c r="UE844" s="90"/>
      <c r="UF844" s="90"/>
      <c r="UG844" s="90"/>
      <c r="UH844" s="90"/>
      <c r="UI844" s="90"/>
      <c r="UJ844" s="90"/>
      <c r="UK844" s="90"/>
      <c r="UL844" s="90"/>
      <c r="UM844" s="90"/>
      <c r="UN844" s="90"/>
      <c r="UO844" s="90"/>
      <c r="UP844" s="90"/>
      <c r="UQ844" s="90"/>
      <c r="UR844" s="90"/>
      <c r="US844" s="90"/>
      <c r="UT844" s="90"/>
      <c r="UU844" s="90"/>
      <c r="UV844" s="90"/>
      <c r="UW844" s="90"/>
      <c r="UX844" s="90"/>
      <c r="UY844" s="90"/>
      <c r="UZ844" s="90"/>
      <c r="VA844" s="90"/>
      <c r="VB844" s="90"/>
      <c r="VC844" s="90"/>
      <c r="VD844" s="90"/>
      <c r="VE844" s="90"/>
      <c r="VF844" s="90"/>
      <c r="VG844" s="90"/>
      <c r="VH844" s="90"/>
      <c r="VI844" s="90"/>
      <c r="VJ844" s="90"/>
      <c r="VK844" s="90"/>
      <c r="VL844" s="90"/>
      <c r="VM844" s="90"/>
      <c r="VN844" s="90"/>
      <c r="VO844" s="90"/>
      <c r="VP844" s="90"/>
      <c r="VQ844" s="90"/>
      <c r="VR844" s="90"/>
      <c r="VS844" s="90"/>
      <c r="VT844" s="90"/>
      <c r="VU844" s="90"/>
      <c r="VV844" s="90"/>
      <c r="VW844" s="90"/>
      <c r="VX844" s="90"/>
      <c r="VY844" s="90"/>
      <c r="VZ844" s="90"/>
      <c r="WA844" s="90"/>
      <c r="WB844" s="90"/>
      <c r="WC844" s="90"/>
      <c r="WD844" s="90"/>
      <c r="WE844" s="90"/>
      <c r="WF844" s="90"/>
      <c r="WG844" s="90"/>
      <c r="WH844" s="90"/>
      <c r="WI844" s="90"/>
      <c r="WJ844" s="90"/>
      <c r="WK844" s="90"/>
      <c r="WL844" s="90"/>
      <c r="WM844" s="90"/>
      <c r="WN844" s="90"/>
      <c r="WO844" s="90"/>
      <c r="WP844" s="90"/>
      <c r="WQ844" s="90"/>
      <c r="WR844" s="90"/>
      <c r="WS844" s="90"/>
      <c r="WT844" s="90"/>
      <c r="WU844" s="90"/>
      <c r="WV844" s="90"/>
      <c r="WW844" s="90"/>
      <c r="WX844" s="90"/>
      <c r="WY844" s="90"/>
      <c r="WZ844" s="90"/>
      <c r="XA844" s="90"/>
      <c r="XB844" s="90"/>
      <c r="XC844" s="90"/>
      <c r="XD844" s="90"/>
      <c r="XE844" s="90"/>
      <c r="XF844" s="90"/>
      <c r="XG844" s="90"/>
      <c r="XH844" s="90"/>
      <c r="XI844" s="90"/>
      <c r="XJ844" s="90"/>
      <c r="XK844" s="90"/>
      <c r="XL844" s="90"/>
      <c r="XM844" s="90"/>
      <c r="XN844" s="90"/>
      <c r="XO844" s="90"/>
      <c r="XP844" s="90"/>
      <c r="XQ844" s="90"/>
      <c r="XR844" s="90"/>
      <c r="XS844" s="90"/>
      <c r="XT844" s="90"/>
      <c r="XU844" s="90"/>
      <c r="XV844" s="90"/>
      <c r="XW844" s="90"/>
      <c r="XX844" s="90"/>
      <c r="XY844" s="90"/>
      <c r="XZ844" s="90"/>
      <c r="YA844" s="90"/>
      <c r="YB844" s="90"/>
      <c r="YC844" s="90"/>
      <c r="YD844" s="90"/>
      <c r="YE844" s="90"/>
      <c r="YF844" s="90"/>
      <c r="YG844" s="90"/>
      <c r="YH844" s="90"/>
      <c r="YI844" s="90"/>
      <c r="YJ844" s="90"/>
      <c r="YK844" s="90"/>
      <c r="YL844" s="90"/>
      <c r="YM844" s="90"/>
      <c r="YN844" s="90"/>
      <c r="YO844" s="90"/>
      <c r="YP844" s="90"/>
      <c r="YQ844" s="90"/>
      <c r="YR844" s="90"/>
      <c r="YS844" s="90"/>
      <c r="YT844" s="90"/>
      <c r="YU844" s="90"/>
      <c r="YV844" s="90"/>
      <c r="YW844" s="90"/>
      <c r="YX844" s="90"/>
      <c r="YY844" s="90"/>
      <c r="YZ844" s="90"/>
      <c r="ZA844" s="90"/>
      <c r="ZB844" s="90"/>
      <c r="ZC844" s="90"/>
      <c r="ZD844" s="90"/>
      <c r="ZE844" s="90"/>
      <c r="ZF844" s="90"/>
      <c r="ZG844" s="90"/>
      <c r="ZH844" s="90"/>
      <c r="ZI844" s="90"/>
      <c r="ZJ844" s="90"/>
      <c r="ZK844" s="90"/>
      <c r="ZL844" s="90"/>
      <c r="ZM844" s="90"/>
      <c r="ZN844" s="90"/>
      <c r="ZO844" s="90"/>
      <c r="ZP844" s="90"/>
      <c r="ZQ844" s="90"/>
      <c r="ZR844" s="90"/>
      <c r="ZS844" s="90"/>
      <c r="ZT844" s="90"/>
      <c r="ZU844" s="90"/>
      <c r="ZV844" s="90"/>
      <c r="ZW844" s="90"/>
      <c r="ZX844" s="90"/>
      <c r="ZY844" s="90"/>
      <c r="ZZ844" s="90"/>
      <c r="AAA844" s="90"/>
      <c r="AAB844" s="90"/>
      <c r="AAC844" s="90"/>
      <c r="AAD844" s="90"/>
      <c r="AAE844" s="90"/>
      <c r="AAF844" s="90"/>
      <c r="AAG844" s="90"/>
      <c r="AAH844" s="90"/>
      <c r="AAI844" s="90"/>
      <c r="AAJ844" s="90"/>
      <c r="AAK844" s="90"/>
      <c r="AAL844" s="90"/>
      <c r="AAM844" s="90"/>
      <c r="AAN844" s="90"/>
      <c r="AAO844" s="90"/>
      <c r="AAP844" s="90"/>
      <c r="AAQ844" s="90"/>
      <c r="AAR844" s="90"/>
      <c r="AAS844" s="90"/>
      <c r="AAT844" s="90"/>
      <c r="AAU844" s="90"/>
      <c r="AAV844" s="90"/>
      <c r="AAW844" s="90"/>
      <c r="AAX844" s="90"/>
      <c r="AAY844" s="90"/>
      <c r="AAZ844" s="90"/>
      <c r="ABA844" s="90"/>
      <c r="ABB844" s="90"/>
      <c r="ABC844" s="90"/>
      <c r="ABD844" s="90"/>
      <c r="ABE844" s="90"/>
      <c r="ABF844" s="90"/>
      <c r="ABG844" s="90"/>
      <c r="ABH844" s="90"/>
      <c r="ABI844" s="90"/>
      <c r="ABJ844" s="90"/>
      <c r="ABK844" s="90"/>
      <c r="ABL844" s="90"/>
      <c r="ABM844" s="90"/>
      <c r="ABN844" s="90"/>
      <c r="ABO844" s="90"/>
      <c r="ABP844" s="90"/>
      <c r="ABQ844" s="90"/>
      <c r="ABR844" s="90"/>
      <c r="ABS844" s="90"/>
      <c r="ABT844" s="90"/>
      <c r="ABU844" s="90"/>
      <c r="ABV844" s="90"/>
      <c r="ABW844" s="90"/>
      <c r="ABX844" s="90"/>
      <c r="ABY844" s="90"/>
      <c r="ABZ844" s="90"/>
      <c r="ACA844" s="90"/>
      <c r="ACB844" s="90"/>
      <c r="ACC844" s="90"/>
      <c r="ACD844" s="90"/>
      <c r="ACE844" s="90"/>
      <c r="ACF844" s="90"/>
      <c r="ACG844" s="90"/>
      <c r="ACH844" s="90"/>
      <c r="ACI844" s="90"/>
      <c r="ACJ844" s="90"/>
      <c r="ACK844" s="90"/>
      <c r="ACL844" s="90"/>
      <c r="ACM844" s="90"/>
      <c r="ACN844" s="90"/>
      <c r="ACO844" s="90"/>
      <c r="ACP844" s="90"/>
      <c r="ACQ844" s="90"/>
      <c r="ACR844" s="90"/>
      <c r="ACS844" s="90"/>
      <c r="ACT844" s="90"/>
      <c r="ACU844" s="90"/>
      <c r="ACV844" s="90"/>
      <c r="ACW844" s="90"/>
      <c r="ACX844" s="90"/>
      <c r="ACY844" s="90"/>
      <c r="ACZ844" s="90"/>
      <c r="ADA844" s="90"/>
      <c r="ADB844" s="90"/>
      <c r="ADC844" s="90"/>
      <c r="ADD844" s="90"/>
      <c r="ADE844" s="90"/>
      <c r="ADF844" s="90"/>
      <c r="ADG844" s="90"/>
      <c r="ADH844" s="90"/>
      <c r="ADI844" s="90"/>
      <c r="ADJ844" s="90"/>
      <c r="ADK844" s="90"/>
      <c r="ADL844" s="90"/>
      <c r="ADM844" s="90"/>
      <c r="ADN844" s="90"/>
      <c r="ADO844" s="90"/>
      <c r="ADP844" s="90"/>
      <c r="ADQ844" s="90"/>
      <c r="ADR844" s="90"/>
      <c r="ADS844" s="90"/>
      <c r="ADT844" s="90"/>
      <c r="ADU844" s="90"/>
      <c r="ADV844" s="90"/>
      <c r="ADW844" s="90"/>
      <c r="ADX844" s="90"/>
      <c r="ADY844" s="90"/>
      <c r="ADZ844" s="90"/>
      <c r="AEA844" s="90"/>
      <c r="AEB844" s="90"/>
      <c r="AEC844" s="90"/>
      <c r="AED844" s="90"/>
      <c r="AEE844" s="90"/>
      <c r="AEF844" s="90"/>
      <c r="AEG844" s="90"/>
      <c r="AEH844" s="90"/>
      <c r="AEI844" s="90"/>
      <c r="AEJ844" s="90"/>
      <c r="AEK844" s="90"/>
      <c r="AEL844" s="90"/>
      <c r="AEM844" s="90"/>
      <c r="AEN844" s="90"/>
      <c r="AEO844" s="90"/>
      <c r="AEP844" s="90"/>
      <c r="AEQ844" s="90"/>
      <c r="AER844" s="90"/>
      <c r="AES844" s="90"/>
      <c r="AET844" s="90"/>
      <c r="AEU844" s="90"/>
      <c r="AEV844" s="90"/>
      <c r="AEW844" s="90"/>
      <c r="AEX844" s="90"/>
      <c r="AEY844" s="90"/>
      <c r="AEZ844" s="90"/>
      <c r="AFA844" s="90"/>
      <c r="AFB844" s="90"/>
      <c r="AFC844" s="90"/>
      <c r="AFD844" s="90"/>
      <c r="AFE844" s="90"/>
      <c r="AFF844" s="90"/>
      <c r="AFG844" s="90"/>
      <c r="AFH844" s="90"/>
      <c r="AFI844" s="90"/>
      <c r="AFJ844" s="90"/>
      <c r="AFK844" s="90"/>
      <c r="AFL844" s="90"/>
      <c r="AFM844" s="90"/>
      <c r="AFN844" s="90"/>
      <c r="AFO844" s="90"/>
      <c r="AFP844" s="90"/>
      <c r="AFQ844" s="90"/>
      <c r="AFR844" s="90"/>
      <c r="AFS844" s="90"/>
      <c r="AFT844" s="90"/>
      <c r="AFU844" s="90"/>
      <c r="AFV844" s="90"/>
      <c r="AFW844" s="90"/>
      <c r="AFX844" s="90"/>
      <c r="AFY844" s="90"/>
      <c r="AFZ844" s="90"/>
      <c r="AGA844" s="90"/>
      <c r="AGB844" s="90"/>
      <c r="AGC844" s="90"/>
      <c r="AGD844" s="90"/>
      <c r="AGE844" s="90"/>
      <c r="AGF844" s="90"/>
      <c r="AGG844" s="90"/>
      <c r="AGH844" s="90"/>
      <c r="AGI844" s="90"/>
      <c r="AGJ844" s="90"/>
      <c r="AGK844" s="90"/>
      <c r="AGL844" s="90"/>
      <c r="AGM844" s="90"/>
      <c r="AGN844" s="90"/>
      <c r="AGO844" s="90"/>
      <c r="AGP844" s="90"/>
      <c r="AGQ844" s="90"/>
      <c r="AGR844" s="90"/>
      <c r="AGS844" s="90"/>
      <c r="AGT844" s="90"/>
      <c r="AGU844" s="90"/>
      <c r="AGV844" s="90"/>
      <c r="AGW844" s="90"/>
      <c r="AGX844" s="90"/>
      <c r="AGY844" s="90"/>
      <c r="AGZ844" s="90"/>
      <c r="AHA844" s="90"/>
      <c r="AHB844" s="90"/>
      <c r="AHC844" s="90"/>
      <c r="AHD844" s="90"/>
      <c r="AHE844" s="90"/>
      <c r="AHF844" s="90"/>
      <c r="AHG844" s="90"/>
      <c r="AHH844" s="90"/>
      <c r="AHI844" s="90"/>
      <c r="AHJ844" s="90"/>
      <c r="AHK844" s="90"/>
      <c r="AHL844" s="90"/>
      <c r="AHM844" s="90"/>
      <c r="AHN844" s="90"/>
      <c r="AHO844" s="90"/>
      <c r="AHP844" s="90"/>
      <c r="AHQ844" s="90"/>
      <c r="AHR844" s="90"/>
      <c r="AHS844" s="90"/>
      <c r="AHT844" s="90"/>
      <c r="AHU844" s="90"/>
      <c r="AHV844" s="90"/>
      <c r="AHW844" s="90"/>
      <c r="AHX844" s="90"/>
      <c r="AHY844" s="90"/>
      <c r="AHZ844" s="90"/>
      <c r="AIA844" s="90"/>
      <c r="AIB844" s="90"/>
      <c r="AIC844" s="90"/>
      <c r="AID844" s="90"/>
      <c r="AIE844" s="90"/>
      <c r="AIF844" s="90"/>
      <c r="AIG844" s="90"/>
      <c r="AIH844" s="90"/>
      <c r="AII844" s="90"/>
      <c r="AIJ844" s="90"/>
      <c r="AIK844" s="90"/>
      <c r="AIL844" s="90"/>
      <c r="AIM844" s="90"/>
      <c r="AIN844" s="90"/>
      <c r="AIO844" s="90"/>
      <c r="AIP844" s="90"/>
      <c r="AIQ844" s="90"/>
      <c r="AIR844" s="90"/>
      <c r="AIS844" s="90"/>
      <c r="AIT844" s="90"/>
      <c r="AIU844" s="90"/>
      <c r="AIV844" s="90"/>
      <c r="AIW844" s="90"/>
      <c r="AIX844" s="90"/>
      <c r="AIY844" s="90"/>
      <c r="AIZ844" s="90"/>
      <c r="AJA844" s="90"/>
      <c r="AJB844" s="90"/>
      <c r="AJC844" s="90"/>
      <c r="AJD844" s="90"/>
      <c r="AJE844" s="90"/>
      <c r="AJF844" s="90"/>
      <c r="AJG844" s="90"/>
      <c r="AJH844" s="90"/>
      <c r="AJI844" s="90"/>
      <c r="AJJ844" s="90"/>
      <c r="AJK844" s="90"/>
      <c r="AJL844" s="90"/>
      <c r="AJM844" s="90"/>
      <c r="AJN844" s="90"/>
      <c r="AJO844" s="90"/>
      <c r="AJP844" s="90"/>
      <c r="AJQ844" s="90"/>
      <c r="AJR844" s="90"/>
      <c r="AJS844" s="90"/>
      <c r="AJT844" s="90"/>
      <c r="AJU844" s="90"/>
      <c r="AJV844" s="90"/>
      <c r="AJW844" s="90"/>
      <c r="AJX844" s="90"/>
      <c r="AJY844" s="90"/>
      <c r="AJZ844" s="90"/>
      <c r="AKA844" s="90"/>
      <c r="AKB844" s="90"/>
      <c r="AKC844" s="90"/>
      <c r="AKD844" s="90"/>
      <c r="AKE844" s="90"/>
      <c r="AKF844" s="90"/>
      <c r="AKG844" s="90"/>
      <c r="AKH844" s="90"/>
      <c r="AKI844" s="90"/>
      <c r="AKJ844" s="90"/>
      <c r="AKK844" s="90"/>
      <c r="AKL844" s="90"/>
      <c r="AKM844" s="90"/>
      <c r="AKN844" s="90"/>
      <c r="AKO844" s="90"/>
      <c r="AKP844" s="90"/>
      <c r="AKQ844" s="90"/>
      <c r="AKR844" s="90"/>
      <c r="AKS844" s="90"/>
      <c r="AKT844" s="90"/>
      <c r="AKU844" s="90"/>
      <c r="AKV844" s="90"/>
      <c r="AKW844" s="90"/>
      <c r="AKX844" s="90"/>
      <c r="AKY844" s="90"/>
      <c r="AKZ844" s="90"/>
      <c r="ALA844" s="90"/>
      <c r="ALB844" s="90"/>
      <c r="ALC844" s="90"/>
      <c r="ALD844" s="90"/>
      <c r="ALE844" s="90"/>
      <c r="ALF844" s="90"/>
      <c r="ALG844" s="90"/>
      <c r="ALH844" s="90"/>
      <c r="ALI844" s="90"/>
      <c r="ALJ844" s="90"/>
      <c r="ALK844" s="90"/>
      <c r="ALL844" s="90"/>
      <c r="ALM844" s="90"/>
      <c r="ALN844" s="90"/>
      <c r="ALO844" s="90"/>
      <c r="ALP844" s="90"/>
      <c r="ALQ844" s="90"/>
      <c r="ALR844" s="90"/>
      <c r="ALS844" s="90"/>
      <c r="ALT844" s="90"/>
      <c r="ALU844" s="90"/>
      <c r="ALV844" s="90"/>
      <c r="ALW844" s="90"/>
      <c r="ALX844" s="90"/>
      <c r="ALY844" s="90"/>
      <c r="ALZ844" s="90"/>
      <c r="AMA844" s="90"/>
      <c r="AMB844" s="90"/>
      <c r="AMC844" s="90"/>
      <c r="AMD844" s="90"/>
      <c r="AME844" s="90"/>
      <c r="AMF844" s="90"/>
      <c r="AMG844" s="90"/>
      <c r="AMH844" s="90"/>
    </row>
    <row r="845" spans="1:1022" ht="74.099999999999994" customHeight="1" x14ac:dyDescent="0.3">
      <c r="A845" s="536"/>
      <c r="B845" s="530"/>
      <c r="C845" s="367"/>
      <c r="D845" s="530"/>
      <c r="E845" s="530"/>
      <c r="F845" s="427"/>
      <c r="G845" s="530"/>
      <c r="H845" s="537"/>
      <c r="I845" s="538"/>
      <c r="J845" s="216" t="s">
        <v>735</v>
      </c>
      <c r="K845" s="213"/>
      <c r="L845" s="538"/>
      <c r="M845" s="538"/>
      <c r="N845" s="540"/>
      <c r="O845" s="369"/>
      <c r="P845" s="391"/>
      <c r="Q845" s="385"/>
      <c r="R845" s="393"/>
      <c r="S845" s="394"/>
      <c r="T845" s="385"/>
      <c r="U845" s="386"/>
      <c r="V845" s="216" t="s">
        <v>112</v>
      </c>
      <c r="W845" s="116"/>
      <c r="X845" s="117"/>
      <c r="Y845" s="117"/>
      <c r="Z845" s="116"/>
      <c r="AA845" s="143" t="str">
        <f t="shared" si="1118"/>
        <v/>
      </c>
      <c r="AB845" s="121"/>
      <c r="AC845" s="121"/>
      <c r="AD845" s="122" t="str">
        <f t="shared" si="1111"/>
        <v/>
      </c>
      <c r="AE845" s="121"/>
      <c r="AF845" s="121"/>
      <c r="AG845" s="121"/>
      <c r="AH845" s="123" t="str">
        <f>IFERROR(IF(AND(AA844="Probabilidad",AA845="Probabilidad"),(AI844-(+AI844*AD845)),IF(AND(AA845="Probabilidad",AA844="Impacto"),(AI844-(+AI844*AD845)),IF(AA845="Impacto",AI844,""))),"")</f>
        <v/>
      </c>
      <c r="AI845" s="122" t="str">
        <f t="shared" si="1112"/>
        <v/>
      </c>
      <c r="AJ845" s="387"/>
      <c r="AK845" s="542"/>
      <c r="AL845" s="214" t="str">
        <f t="shared" si="1081"/>
        <v/>
      </c>
      <c r="AM845" s="543"/>
      <c r="AN845" s="544"/>
      <c r="AO845" s="541"/>
      <c r="AP845" s="367"/>
      <c r="AQ845" s="217" t="s">
        <v>118</v>
      </c>
      <c r="AR845" s="119"/>
      <c r="AS845" s="135"/>
      <c r="AT845" s="218"/>
      <c r="AU845" s="219"/>
      <c r="AV845" s="371"/>
      <c r="AW845" s="216" t="s">
        <v>112</v>
      </c>
      <c r="AX845" s="128"/>
      <c r="AY845" s="129"/>
      <c r="AZ845" s="130"/>
      <c r="BA845" s="217" t="s">
        <v>118</v>
      </c>
      <c r="BB845" s="128"/>
      <c r="BC845" s="128"/>
      <c r="BD845" s="128"/>
      <c r="BE845" s="373"/>
      <c r="BF845" s="374"/>
      <c r="BG845" s="374"/>
      <c r="BH845" s="131"/>
    </row>
    <row r="846" spans="1:1022" ht="45" customHeight="1" x14ac:dyDescent="0.3">
      <c r="A846" s="536"/>
      <c r="B846" s="530"/>
      <c r="C846" s="367"/>
      <c r="D846" s="530"/>
      <c r="E846" s="530"/>
      <c r="F846" s="427"/>
      <c r="G846" s="530"/>
      <c r="H846" s="537"/>
      <c r="I846" s="538"/>
      <c r="J846" s="216" t="s">
        <v>741</v>
      </c>
      <c r="K846" s="213"/>
      <c r="L846" s="538"/>
      <c r="M846" s="538"/>
      <c r="N846" s="540"/>
      <c r="O846" s="369"/>
      <c r="P846" s="391"/>
      <c r="Q846" s="385"/>
      <c r="R846" s="393"/>
      <c r="S846" s="394"/>
      <c r="T846" s="385"/>
      <c r="U846" s="386"/>
      <c r="V846" s="216" t="s">
        <v>124</v>
      </c>
      <c r="W846" s="116"/>
      <c r="X846" s="117"/>
      <c r="Y846" s="117"/>
      <c r="Z846" s="116"/>
      <c r="AA846" s="143" t="str">
        <f t="shared" si="1118"/>
        <v/>
      </c>
      <c r="AB846" s="121"/>
      <c r="AC846" s="121"/>
      <c r="AD846" s="122" t="str">
        <f t="shared" si="1111"/>
        <v/>
      </c>
      <c r="AE846" s="121"/>
      <c r="AF846" s="121"/>
      <c r="AG846" s="121"/>
      <c r="AH846" s="123" t="str">
        <f t="shared" ref="AH846:AH850" si="1152">IFERROR(IF(AND(AA845="Probabilidad",AA846="Probabilidad"),(AI845-(+AI845*AD846)),IF(AND(AA846="Probabilidad",AA845="Impacto"),(AI845-(+AI845*AD846)),IF(AA846="Impacto",AI845,""))),"")</f>
        <v/>
      </c>
      <c r="AI846" s="122" t="str">
        <f t="shared" si="1112"/>
        <v/>
      </c>
      <c r="AJ846" s="387"/>
      <c r="AK846" s="542"/>
      <c r="AL846" s="214" t="str">
        <f t="shared" si="1081"/>
        <v/>
      </c>
      <c r="AM846" s="543"/>
      <c r="AN846" s="544"/>
      <c r="AO846" s="541"/>
      <c r="AP846" s="367"/>
      <c r="AQ846" s="217" t="s">
        <v>128</v>
      </c>
      <c r="AR846" s="119"/>
      <c r="AS846" s="135"/>
      <c r="AT846" s="218"/>
      <c r="AU846" s="219"/>
      <c r="AV846" s="371"/>
      <c r="AW846" s="216" t="s">
        <v>124</v>
      </c>
      <c r="AX846" s="128"/>
      <c r="AY846" s="129"/>
      <c r="AZ846" s="130"/>
      <c r="BA846" s="217" t="s">
        <v>128</v>
      </c>
      <c r="BB846" s="128"/>
      <c r="BC846" s="128"/>
      <c r="BD846" s="128"/>
      <c r="BE846" s="373"/>
      <c r="BF846" s="374"/>
      <c r="BG846" s="374"/>
      <c r="BH846" s="131"/>
    </row>
    <row r="847" spans="1:1022" ht="30" customHeight="1" x14ac:dyDescent="0.3">
      <c r="A847" s="536"/>
      <c r="B847" s="530"/>
      <c r="C847" s="367"/>
      <c r="D847" s="530"/>
      <c r="E847" s="530"/>
      <c r="F847" s="427"/>
      <c r="G847" s="530"/>
      <c r="H847" s="537"/>
      <c r="I847" s="538"/>
      <c r="J847" s="216" t="s">
        <v>749</v>
      </c>
      <c r="K847" s="213"/>
      <c r="L847" s="538"/>
      <c r="M847" s="538"/>
      <c r="N847" s="540"/>
      <c r="O847" s="369"/>
      <c r="P847" s="391"/>
      <c r="Q847" s="385"/>
      <c r="R847" s="393"/>
      <c r="S847" s="394"/>
      <c r="T847" s="385"/>
      <c r="U847" s="386"/>
      <c r="V847" s="216" t="s">
        <v>131</v>
      </c>
      <c r="W847" s="116"/>
      <c r="X847" s="117"/>
      <c r="Y847" s="117"/>
      <c r="Z847" s="116"/>
      <c r="AA847" s="143" t="str">
        <f t="shared" si="1118"/>
        <v/>
      </c>
      <c r="AB847" s="121"/>
      <c r="AC847" s="121"/>
      <c r="AD847" s="122" t="str">
        <f t="shared" si="1111"/>
        <v/>
      </c>
      <c r="AE847" s="121"/>
      <c r="AF847" s="121"/>
      <c r="AG847" s="121"/>
      <c r="AH847" s="123" t="str">
        <f t="shared" si="1152"/>
        <v/>
      </c>
      <c r="AI847" s="122" t="str">
        <f t="shared" si="1112"/>
        <v/>
      </c>
      <c r="AJ847" s="387"/>
      <c r="AK847" s="542"/>
      <c r="AL847" s="214" t="str">
        <f t="shared" si="1081"/>
        <v/>
      </c>
      <c r="AM847" s="543"/>
      <c r="AN847" s="544"/>
      <c r="AO847" s="541"/>
      <c r="AP847" s="367"/>
      <c r="AQ847" s="217" t="s">
        <v>136</v>
      </c>
      <c r="AR847" s="119"/>
      <c r="AS847" s="135"/>
      <c r="AT847" s="218"/>
      <c r="AU847" s="219"/>
      <c r="AV847" s="371"/>
      <c r="AW847" s="216" t="s">
        <v>131</v>
      </c>
      <c r="AX847" s="128"/>
      <c r="AY847" s="129"/>
      <c r="AZ847" s="130"/>
      <c r="BA847" s="217" t="s">
        <v>136</v>
      </c>
      <c r="BB847" s="128"/>
      <c r="BC847" s="128"/>
      <c r="BD847" s="128"/>
      <c r="BE847" s="373"/>
      <c r="BF847" s="374"/>
      <c r="BG847" s="374"/>
      <c r="BH847" s="131"/>
    </row>
    <row r="848" spans="1:1022" ht="18.95" customHeight="1" x14ac:dyDescent="0.3">
      <c r="A848" s="536"/>
      <c r="B848" s="530"/>
      <c r="C848" s="367"/>
      <c r="D848" s="530"/>
      <c r="E848" s="530"/>
      <c r="F848" s="427"/>
      <c r="G848" s="530"/>
      <c r="H848" s="537"/>
      <c r="I848" s="538"/>
      <c r="J848" s="216" t="s">
        <v>756</v>
      </c>
      <c r="K848" s="213"/>
      <c r="L848" s="538"/>
      <c r="M848" s="538"/>
      <c r="N848" s="540"/>
      <c r="O848" s="369"/>
      <c r="P848" s="391"/>
      <c r="Q848" s="385"/>
      <c r="R848" s="393"/>
      <c r="S848" s="394"/>
      <c r="T848" s="385"/>
      <c r="U848" s="386"/>
      <c r="V848" s="216" t="s">
        <v>139</v>
      </c>
      <c r="W848" s="116"/>
      <c r="X848" s="117"/>
      <c r="Y848" s="117"/>
      <c r="Z848" s="116"/>
      <c r="AA848" s="143" t="str">
        <f t="shared" si="1118"/>
        <v/>
      </c>
      <c r="AB848" s="121"/>
      <c r="AC848" s="121"/>
      <c r="AD848" s="122" t="str">
        <f t="shared" si="1111"/>
        <v/>
      </c>
      <c r="AE848" s="121"/>
      <c r="AF848" s="121"/>
      <c r="AG848" s="121"/>
      <c r="AH848" s="123" t="str">
        <f t="shared" si="1152"/>
        <v/>
      </c>
      <c r="AI848" s="122" t="str">
        <f t="shared" si="1112"/>
        <v/>
      </c>
      <c r="AJ848" s="387"/>
      <c r="AK848" s="542"/>
      <c r="AL848" s="214" t="str">
        <f t="shared" si="1081"/>
        <v/>
      </c>
      <c r="AM848" s="543"/>
      <c r="AN848" s="544"/>
      <c r="AO848" s="541"/>
      <c r="AP848" s="367"/>
      <c r="AQ848" s="217" t="s">
        <v>145</v>
      </c>
      <c r="AR848" s="119"/>
      <c r="AS848" s="135"/>
      <c r="AT848" s="218"/>
      <c r="AU848" s="219"/>
      <c r="AV848" s="371"/>
      <c r="AW848" s="216" t="s">
        <v>139</v>
      </c>
      <c r="AX848" s="128"/>
      <c r="AY848" s="129"/>
      <c r="AZ848" s="130"/>
      <c r="BA848" s="217" t="s">
        <v>145</v>
      </c>
      <c r="BB848" s="128"/>
      <c r="BC848" s="128"/>
      <c r="BD848" s="128"/>
      <c r="BE848" s="373"/>
      <c r="BF848" s="374"/>
      <c r="BG848" s="374"/>
      <c r="BH848" s="131"/>
    </row>
    <row r="849" spans="1:1022" ht="18.95" customHeight="1" x14ac:dyDescent="0.3">
      <c r="A849" s="536"/>
      <c r="B849" s="530"/>
      <c r="C849" s="367"/>
      <c r="D849" s="530"/>
      <c r="E849" s="530"/>
      <c r="F849" s="427"/>
      <c r="G849" s="530"/>
      <c r="H849" s="537"/>
      <c r="I849" s="538"/>
      <c r="J849" s="216" t="s">
        <v>757</v>
      </c>
      <c r="K849" s="213"/>
      <c r="L849" s="538"/>
      <c r="M849" s="538"/>
      <c r="N849" s="540"/>
      <c r="O849" s="369"/>
      <c r="P849" s="391"/>
      <c r="Q849" s="385"/>
      <c r="R849" s="393"/>
      <c r="S849" s="394"/>
      <c r="T849" s="385"/>
      <c r="U849" s="386"/>
      <c r="V849" s="216" t="s">
        <v>150</v>
      </c>
      <c r="W849" s="116"/>
      <c r="X849" s="117"/>
      <c r="Y849" s="117"/>
      <c r="Z849" s="116"/>
      <c r="AA849" s="143" t="str">
        <f t="shared" si="1118"/>
        <v/>
      </c>
      <c r="AB849" s="121"/>
      <c r="AC849" s="121"/>
      <c r="AD849" s="122" t="str">
        <f t="shared" si="1111"/>
        <v/>
      </c>
      <c r="AE849" s="121"/>
      <c r="AF849" s="121"/>
      <c r="AG849" s="121"/>
      <c r="AH849" s="123" t="str">
        <f t="shared" si="1152"/>
        <v/>
      </c>
      <c r="AI849" s="122" t="str">
        <f t="shared" si="1112"/>
        <v/>
      </c>
      <c r="AJ849" s="387"/>
      <c r="AK849" s="542"/>
      <c r="AL849" s="214" t="str">
        <f t="shared" si="1081"/>
        <v/>
      </c>
      <c r="AM849" s="543"/>
      <c r="AN849" s="544"/>
      <c r="AO849" s="541"/>
      <c r="AP849" s="367"/>
      <c r="AQ849" s="217" t="s">
        <v>155</v>
      </c>
      <c r="AR849" s="119"/>
      <c r="AS849" s="135"/>
      <c r="AT849" s="218"/>
      <c r="AU849" s="219"/>
      <c r="AV849" s="371"/>
      <c r="AW849" s="216" t="s">
        <v>150</v>
      </c>
      <c r="AX849" s="128"/>
      <c r="AY849" s="129"/>
      <c r="AZ849" s="130"/>
      <c r="BA849" s="217" t="s">
        <v>155</v>
      </c>
      <c r="BB849" s="128"/>
      <c r="BC849" s="128"/>
      <c r="BD849" s="128"/>
      <c r="BE849" s="373"/>
      <c r="BF849" s="374"/>
      <c r="BG849" s="374"/>
      <c r="BH849" s="131"/>
    </row>
    <row r="850" spans="1:1022" ht="23.1" customHeight="1" x14ac:dyDescent="0.3">
      <c r="A850" s="536"/>
      <c r="B850" s="530"/>
      <c r="C850" s="367"/>
      <c r="D850" s="530"/>
      <c r="E850" s="530"/>
      <c r="F850" s="427"/>
      <c r="G850" s="530"/>
      <c r="H850" s="537"/>
      <c r="I850" s="538"/>
      <c r="J850" s="216" t="s">
        <v>758</v>
      </c>
      <c r="K850" s="213"/>
      <c r="L850" s="538"/>
      <c r="M850" s="538"/>
      <c r="N850" s="540"/>
      <c r="O850" s="369"/>
      <c r="P850" s="392"/>
      <c r="Q850" s="385"/>
      <c r="R850" s="393"/>
      <c r="S850" s="394"/>
      <c r="T850" s="385"/>
      <c r="U850" s="386"/>
      <c r="V850" s="216" t="s">
        <v>161</v>
      </c>
      <c r="W850" s="116"/>
      <c r="X850" s="117"/>
      <c r="Y850" s="117"/>
      <c r="Z850" s="116"/>
      <c r="AA850" s="143" t="str">
        <f t="shared" si="1118"/>
        <v/>
      </c>
      <c r="AB850" s="121"/>
      <c r="AC850" s="121"/>
      <c r="AD850" s="122" t="str">
        <f t="shared" si="1111"/>
        <v/>
      </c>
      <c r="AE850" s="121"/>
      <c r="AF850" s="121"/>
      <c r="AG850" s="121"/>
      <c r="AH850" s="123" t="str">
        <f t="shared" si="1152"/>
        <v/>
      </c>
      <c r="AI850" s="122" t="str">
        <f t="shared" si="1112"/>
        <v/>
      </c>
      <c r="AJ850" s="387"/>
      <c r="AK850" s="542"/>
      <c r="AL850" s="214" t="str">
        <f t="shared" si="1081"/>
        <v/>
      </c>
      <c r="AM850" s="543"/>
      <c r="AN850" s="544"/>
      <c r="AO850" s="541"/>
      <c r="AP850" s="367"/>
      <c r="AQ850" s="217" t="s">
        <v>162</v>
      </c>
      <c r="AR850" s="119"/>
      <c r="AS850" s="135"/>
      <c r="AT850" s="218"/>
      <c r="AU850" s="219"/>
      <c r="AV850" s="372"/>
      <c r="AW850" s="216" t="s">
        <v>161</v>
      </c>
      <c r="AX850" s="128"/>
      <c r="AY850" s="129"/>
      <c r="AZ850" s="130"/>
      <c r="BA850" s="217" t="s">
        <v>162</v>
      </c>
      <c r="BB850" s="128"/>
      <c r="BC850" s="128"/>
      <c r="BD850" s="128"/>
      <c r="BE850" s="373"/>
      <c r="BF850" s="374"/>
      <c r="BG850" s="374"/>
      <c r="BH850" s="131"/>
    </row>
    <row r="851" spans="1:1022" s="144" customFormat="1" ht="69.95" customHeight="1" x14ac:dyDescent="0.25">
      <c r="A851" s="536"/>
      <c r="B851" s="530"/>
      <c r="C851" s="367"/>
      <c r="D851" s="530"/>
      <c r="E851" s="530"/>
      <c r="F851" s="427"/>
      <c r="G851" s="530"/>
      <c r="H851" s="537" t="str">
        <f>IF(B851="Seguridad_Información","Posibilidad de "&amp;C851&amp;"con "&amp;M851&amp;" "&amp;"por"&amp;" "&amp;I851&amp;" "&amp;"debido a"&amp;" "&amp;L851,"Posibilidad de"&amp;" "&amp;M851&amp;" "&amp;"por"&amp;" "&amp;I851&amp;" debido a"&amp;" "&amp;L851)</f>
        <v xml:space="preserve">Posibilidad de  por  debido a </v>
      </c>
      <c r="I851" s="538"/>
      <c r="J851" s="216" t="s">
        <v>717</v>
      </c>
      <c r="K851" s="213"/>
      <c r="L851" s="538"/>
      <c r="M851" s="538"/>
      <c r="N851" s="540"/>
      <c r="O851" s="369"/>
      <c r="P851" s="390" t="str">
        <f>IF(OR($O851=[3]Tabla_Probabilidad!$D$30,$O851=[3]Tabla_Probabilidad!$D$32,$O851=[3]Tabla_Probabilidad!$J$32),"Muy Baja",IF(OR($O851=[3]Tabla_Probabilidad!$E$30,$O851=[3]Tabla_Probabilidad!$E$32,$O851=[3]Tabla_Probabilidad!$K$32),"Baja",IF(OR($O851=[3]Tabla_Probabilidad!$F$30,$O851=[3]Tabla_Probabilidad!$F$32,$O851=[3]Tabla_Probabilidad!$L$32),"Media",IF(OR($O851=[3]Tabla_Probabilidad!$G$30,$O851=[3]Tabla_Probabilidad!$G$32,$O851=[3]Tabla_Probabilidad!$M$32),"Alta",IF(OR($O851=[3]Tabla_Probabilidad!$H$30,$O851=[3]Tabla_Probabilidad!$H$32,$O851=[3]Tabla_Probabilidad!$N$32),"Muy Alta","")))))</f>
        <v/>
      </c>
      <c r="Q851" s="385" t="str">
        <f t="shared" ref="Q851" si="1153">IF(P851="","",IF(P851="Muy Baja",0.2,IF(P851="Baja",0.4,IF(P851="Media",0.6,IF(P851="Alta",0.8,IF(P851="Muy Alta",1,))))))</f>
        <v/>
      </c>
      <c r="R851" s="393"/>
      <c r="S851" s="394" t="str">
        <f>IF(OR($R851=[3]Tabla_Impacto!$D$24,$R851=[3]Tabla_Impacto!$D$27,$R851=[3]Tabla_Impacto!$J$24,$R851=[3]Tabla_Impacto!$P$26,$R851=[3]Tabla_Impacto!$V$26,$R851=[3]Tabla_Impacto!$AB$26),"Leve",IF(OR($R851=[3]Tabla_Impacto!$E$24,$R851=[3]Tabla_Impacto!$E$27,$R851=[3]Tabla_Impacto!$K$24,$R851=[3]Tabla_Impacto!$Q$26,$R851=[3]Tabla_Impacto!$W$26,$R851=[3]Tabla_Impacto!$AC$26),"Menor",IF(OR($R851=[3]Tabla_Impacto!$F$24,$R851=[3]Tabla_Impacto!$F$27,$R851=[3]Tabla_Impacto!$L$24,$R851=[3]Tabla_Impacto!$R$26,$R851=[3]Tabla_Impacto!$X$26,$R851=[3]Tabla_Impacto!$AD$26),"Moderado",IF(OR($R851=[3]Tabla_Impacto!$G$24,$R851=[3]Tabla_Impacto!$G$27,$R851=[3]Tabla_Impacto!$M$24,$R851=[3]Tabla_Impacto!$S$26,$R851=[3]Tabla_Impacto!$Y$26,$R851=[3]Tabla_Impacto!$AE$26),"Mayor",IF(OR($R851=[3]Tabla_Impacto!$H$24,$R851=[3]Tabla_Impacto!$H$27,$R851=[3]Tabla_Impacto!$N$24,$R851=[3]Tabla_Impacto!$T$26,$R851=[3]Tabla_Impacto!$Z$26,$R851=[3]Tabla_Impacto!$AF$26),"Catastrófico","")))))</f>
        <v/>
      </c>
      <c r="T851" s="385" t="str">
        <f t="shared" ref="T851" si="1154">IF(S851="","",IF(S851="Leve",0.2,IF(S851="Menor",0.4,IF(S851="Moderado",0.6,IF(S851="Mayor",0.8,IF(S851="Catastrófico",1,))))))</f>
        <v/>
      </c>
      <c r="U851" s="403" t="str">
        <f t="shared" ref="U851" si="1155">IF(OR(AND(P851="Muy Baja",S851="Leve"),AND(P851="Muy Baja",S851="Menor"),AND(P851="Baja",S851="Leve")),"Bajo",IF(OR(AND(P851="Muy baja",S851="Moderado"),AND(P851="Baja",S851="Menor"),AND(P851="Baja",S851="Moderado"),AND(P851="Media",S851="Leve"),AND(P851="Media",S851="Menor"),AND(P851="Media",S851="Moderado"),AND(P851="Alta",S851="Leve"),AND(P851="Alta",S851="Menor")),"Moderado",IF(OR(AND(P851="Muy Baja",S851="Mayor"),AND(P851="Baja",S851="Mayor"),AND(P851="Media",S851="Mayor"),AND(P851="Alta",S851="Moderado"),AND(P851="Alta",S851="Mayor"),AND(P851="Muy Alta",S851="Leve"),AND(P851="Muy Alta",S851="Menor"),AND(P851="Muy Alta",S851="Moderado"),AND(P851="Muy Alta",S851="Mayor")),"Alto",IF(OR(AND(P851="Muy Baja",S851="Catastrófico"),AND(P851="Baja",S851="Catastrófico"),AND(P851="Media",S851="Catastrófico"),AND(P851="Alta",S851="Catastrófico"),AND(P851="Muy Alta",S851="Catastrófico")),"Extremo",""))))</f>
        <v/>
      </c>
      <c r="V851" s="216" t="s">
        <v>91</v>
      </c>
      <c r="W851" s="116"/>
      <c r="X851" s="117"/>
      <c r="Y851" s="117"/>
      <c r="Z851" s="116"/>
      <c r="AA851" s="143" t="str">
        <f t="shared" si="1118"/>
        <v/>
      </c>
      <c r="AB851" s="121"/>
      <c r="AC851" s="121"/>
      <c r="AD851" s="122" t="str">
        <f t="shared" si="1111"/>
        <v/>
      </c>
      <c r="AE851" s="121"/>
      <c r="AF851" s="121"/>
      <c r="AG851" s="121"/>
      <c r="AH851" s="123" t="str">
        <f>IFERROR(IF(AA851="Probabilidad",(Q851-(+Q851*AD851)),IF(AA851="Impacto",Q851,"")),"")</f>
        <v/>
      </c>
      <c r="AI851" s="122" t="str">
        <f t="shared" si="1112"/>
        <v/>
      </c>
      <c r="AJ851" s="387" t="str">
        <f t="shared" ref="AJ851" si="1156">IFERROR(IF(AK851="","",IF(AK851&lt;=0.2,"Muy Baja",IF(AK851&lt;=0.4,"Baja",IF(AK851&lt;=0.6,"Media",IF(AK851&lt;=0.8,"Alta","Muy Alta"))))),"")</f>
        <v/>
      </c>
      <c r="AK851" s="542" t="str">
        <f t="shared" ref="AK851" si="1157">IFERROR(LOOKUP(MAX(AI851:AI857)+1,(AI851:AI857)),"")</f>
        <v/>
      </c>
      <c r="AL851" s="214" t="str">
        <f>IFERROR(IF(AA851="Impacto",(T851-(+T851*AD851)),IF(AA851="Probabilidad",T851,"")),"")</f>
        <v/>
      </c>
      <c r="AM851" s="543" t="str">
        <f t="shared" ref="AM851" si="1158">IFERROR(IF(AN851="","",IF(AN851&lt;=0.2,"Leve",IF(AN851&lt;=0.4,"Menor",IF(AN851&lt;=0.6,"Moderado",IF(AN851&lt;=0.8,"Mayor","Catastrófico"))))),"")</f>
        <v/>
      </c>
      <c r="AN851" s="544" t="str">
        <f t="shared" ref="AN851" si="1159">IFERROR(LOOKUP(MAX(AL851:AL857)+1,(AL851:AL857)),"")</f>
        <v/>
      </c>
      <c r="AO851" s="541" t="str">
        <f t="shared" ref="AO851" si="1160">IFERROR(IF(OR(AND(AJ851="Muy Baja",AM851="Leve"),AND(AJ851="Muy Baja",AM851="Menor"),AND(AJ851="Baja",AM851="Leve")),"Bajo",IF(OR(AND(AJ851="Muy baja",AM851="Moderado"),AND(AJ851="Baja",AM851="Menor"),AND(AJ851="Baja",AM851="Moderado"),AND(AJ851="Media",AM851="Leve"),AND(AJ851="Media",AM851="Menor"),AND(AJ851="Media",AM851="Moderado"),AND(AJ851="Alta",AM851="Leve"),AND(AJ851="Alta",AM851="Menor")),"Moderado",IF(OR(AND(AJ851="Muy Baja",AM851="Mayor"),AND(AJ851="Baja",AM851="Mayor"),AND(AJ851="Media",AM851="Mayor"),AND(AJ851="Alta",AM851="Moderado"),AND(AJ851="Alta",AM851="Mayor"),AND(AJ851="Muy Alta",AM851="Leve"),AND(AJ851="Muy Alta",AM851="Menor"),AND(AJ851="Muy Alta",AM851="Moderado"),AND(AJ851="Muy Alta",AM851="Mayor")),"Alto",IF(OR(AND(AJ851="Muy Baja",AM851="Catastrófico"),AND(AJ851="Baja",AM851="Catastrófico"),AND(AJ851="Media",AM851="Catastrófico"),AND(AJ851="Alta",AM851="Catastrófico"),AND(AJ851="Muy Alta",AM851="Catastrófico")),"Extremo","")))),"")</f>
        <v/>
      </c>
      <c r="AP851" s="367"/>
      <c r="AQ851" s="217" t="s">
        <v>105</v>
      </c>
      <c r="AR851" s="119"/>
      <c r="AS851" s="135"/>
      <c r="AT851" s="218"/>
      <c r="AU851" s="219"/>
      <c r="AV851" s="370"/>
      <c r="AW851" s="216" t="s">
        <v>91</v>
      </c>
      <c r="AX851" s="128"/>
      <c r="AY851" s="129"/>
      <c r="AZ851" s="130"/>
      <c r="BA851" s="217" t="s">
        <v>105</v>
      </c>
      <c r="BB851" s="128"/>
      <c r="BC851" s="128"/>
      <c r="BD851" s="128"/>
      <c r="BE851" s="373"/>
      <c r="BF851" s="374"/>
      <c r="BG851" s="374"/>
      <c r="BH851" s="131"/>
      <c r="BI851" s="90"/>
      <c r="BJ851" s="90"/>
      <c r="BK851" s="90"/>
      <c r="BL851" s="90"/>
      <c r="BM851" s="90"/>
      <c r="BN851" s="90"/>
      <c r="BO851" s="90"/>
      <c r="BP851" s="90"/>
      <c r="BQ851" s="90"/>
      <c r="BR851" s="90"/>
      <c r="BS851" s="90"/>
      <c r="BT851" s="90"/>
      <c r="BU851" s="90"/>
      <c r="BV851" s="90"/>
      <c r="BW851" s="90"/>
      <c r="BX851" s="90"/>
      <c r="BY851" s="90"/>
      <c r="BZ851" s="90"/>
      <c r="CA851" s="90"/>
      <c r="CB851" s="90"/>
      <c r="CC851" s="90"/>
      <c r="CD851" s="90"/>
      <c r="CE851" s="90"/>
      <c r="CF851" s="90"/>
      <c r="CG851" s="90"/>
      <c r="CH851" s="90"/>
      <c r="CI851" s="90"/>
      <c r="CJ851" s="90"/>
      <c r="CK851" s="90"/>
      <c r="CL851" s="90"/>
      <c r="CM851" s="90"/>
      <c r="CN851" s="90"/>
      <c r="CO851" s="90"/>
      <c r="CP851" s="90"/>
      <c r="CQ851" s="90"/>
      <c r="CR851" s="90"/>
      <c r="CS851" s="90"/>
      <c r="CT851" s="90"/>
      <c r="CU851" s="90"/>
      <c r="CV851" s="90"/>
      <c r="CW851" s="90"/>
      <c r="CX851" s="90"/>
      <c r="CY851" s="90"/>
      <c r="CZ851" s="90"/>
      <c r="DA851" s="90"/>
      <c r="DB851" s="90"/>
      <c r="DC851" s="90"/>
      <c r="DD851" s="90"/>
      <c r="DE851" s="90"/>
      <c r="DF851" s="90"/>
      <c r="DG851" s="90"/>
      <c r="DH851" s="90"/>
      <c r="DI851" s="90"/>
      <c r="DJ851" s="90"/>
      <c r="DK851" s="90"/>
      <c r="DL851" s="90"/>
      <c r="DM851" s="90"/>
      <c r="DN851" s="90"/>
      <c r="DO851" s="90"/>
      <c r="DP851" s="90"/>
      <c r="DQ851" s="90"/>
      <c r="DR851" s="90"/>
      <c r="DS851" s="90"/>
      <c r="DT851" s="90"/>
      <c r="DU851" s="90"/>
      <c r="DV851" s="90"/>
      <c r="DW851" s="90"/>
      <c r="DX851" s="90"/>
      <c r="DY851" s="90"/>
      <c r="DZ851" s="90"/>
      <c r="EA851" s="90"/>
      <c r="EB851" s="90"/>
      <c r="EC851" s="90"/>
      <c r="ED851" s="90"/>
      <c r="EE851" s="90"/>
      <c r="EF851" s="90"/>
      <c r="EG851" s="90"/>
      <c r="EH851" s="90"/>
      <c r="EI851" s="90"/>
      <c r="EJ851" s="90"/>
      <c r="EK851" s="90"/>
      <c r="EL851" s="90"/>
      <c r="EM851" s="90"/>
      <c r="EN851" s="90"/>
      <c r="EO851" s="90"/>
      <c r="EP851" s="90"/>
      <c r="EQ851" s="90"/>
      <c r="ER851" s="90"/>
      <c r="ES851" s="90"/>
      <c r="ET851" s="90"/>
      <c r="EU851" s="90"/>
      <c r="EV851" s="90"/>
      <c r="EW851" s="90"/>
      <c r="EX851" s="90"/>
      <c r="EY851" s="90"/>
      <c r="EZ851" s="90"/>
      <c r="FA851" s="90"/>
      <c r="FB851" s="90"/>
      <c r="FC851" s="90"/>
      <c r="FD851" s="90"/>
      <c r="FE851" s="90"/>
      <c r="FF851" s="90"/>
      <c r="FG851" s="90"/>
      <c r="FH851" s="90"/>
      <c r="FI851" s="90"/>
      <c r="FJ851" s="90"/>
      <c r="FK851" s="90"/>
      <c r="FL851" s="90"/>
      <c r="FM851" s="90"/>
      <c r="FN851" s="90"/>
      <c r="FO851" s="90"/>
      <c r="FP851" s="90"/>
      <c r="FQ851" s="90"/>
      <c r="FR851" s="90"/>
      <c r="FS851" s="90"/>
      <c r="FT851" s="90"/>
      <c r="FU851" s="90"/>
      <c r="FV851" s="90"/>
      <c r="FW851" s="90"/>
      <c r="FX851" s="90"/>
      <c r="FY851" s="90"/>
      <c r="FZ851" s="90"/>
      <c r="GA851" s="90"/>
      <c r="GB851" s="90"/>
      <c r="GC851" s="90"/>
      <c r="GD851" s="90"/>
      <c r="GE851" s="90"/>
      <c r="GF851" s="90"/>
      <c r="GG851" s="90"/>
      <c r="GH851" s="90"/>
      <c r="GI851" s="90"/>
      <c r="GJ851" s="90"/>
      <c r="GK851" s="90"/>
      <c r="GL851" s="90"/>
      <c r="GM851" s="90"/>
      <c r="GN851" s="90"/>
      <c r="GO851" s="90"/>
      <c r="GP851" s="90"/>
      <c r="GQ851" s="90"/>
      <c r="GR851" s="90"/>
      <c r="GS851" s="90"/>
      <c r="GT851" s="90"/>
      <c r="GU851" s="90"/>
      <c r="GV851" s="90"/>
      <c r="GW851" s="90"/>
      <c r="GX851" s="90"/>
      <c r="GY851" s="90"/>
      <c r="GZ851" s="90"/>
      <c r="HA851" s="90"/>
      <c r="HB851" s="90"/>
      <c r="HC851" s="90"/>
      <c r="HD851" s="90"/>
      <c r="HE851" s="90"/>
      <c r="HF851" s="90"/>
      <c r="HG851" s="90"/>
      <c r="HH851" s="90"/>
      <c r="HI851" s="90"/>
      <c r="HJ851" s="90"/>
      <c r="HK851" s="90"/>
      <c r="HL851" s="90"/>
      <c r="HM851" s="90"/>
      <c r="HN851" s="90"/>
      <c r="HO851" s="90"/>
      <c r="HP851" s="90"/>
      <c r="HQ851" s="90"/>
      <c r="HR851" s="90"/>
      <c r="HS851" s="90"/>
      <c r="HT851" s="90"/>
      <c r="HU851" s="90"/>
      <c r="HV851" s="90"/>
      <c r="HW851" s="90"/>
      <c r="HX851" s="90"/>
      <c r="HY851" s="90"/>
      <c r="HZ851" s="90"/>
      <c r="IA851" s="90"/>
      <c r="IB851" s="90"/>
      <c r="IC851" s="90"/>
      <c r="ID851" s="90"/>
      <c r="IE851" s="90"/>
      <c r="IF851" s="90"/>
      <c r="IG851" s="90"/>
      <c r="IH851" s="90"/>
      <c r="II851" s="90"/>
      <c r="IJ851" s="90"/>
      <c r="IK851" s="90"/>
      <c r="IL851" s="90"/>
      <c r="IM851" s="90"/>
      <c r="IN851" s="90"/>
      <c r="IO851" s="90"/>
      <c r="IP851" s="90"/>
      <c r="IQ851" s="90"/>
      <c r="IR851" s="90"/>
      <c r="IS851" s="90"/>
      <c r="IT851" s="90"/>
      <c r="IU851" s="90"/>
      <c r="IV851" s="90"/>
      <c r="IW851" s="90"/>
      <c r="IX851" s="90"/>
      <c r="IY851" s="90"/>
      <c r="IZ851" s="90"/>
      <c r="JA851" s="90"/>
      <c r="JB851" s="90"/>
      <c r="JC851" s="90"/>
      <c r="JD851" s="90"/>
      <c r="JE851" s="90"/>
      <c r="JF851" s="90"/>
      <c r="JG851" s="90"/>
      <c r="JH851" s="90"/>
      <c r="JI851" s="90"/>
      <c r="JJ851" s="90"/>
      <c r="JK851" s="90"/>
      <c r="JL851" s="90"/>
      <c r="JM851" s="90"/>
      <c r="JN851" s="90"/>
      <c r="JO851" s="90"/>
      <c r="JP851" s="90"/>
      <c r="JQ851" s="90"/>
      <c r="JR851" s="90"/>
      <c r="JS851" s="90"/>
      <c r="JT851" s="90"/>
      <c r="JU851" s="90"/>
      <c r="JV851" s="90"/>
      <c r="JW851" s="90"/>
      <c r="JX851" s="90"/>
      <c r="JY851" s="90"/>
      <c r="JZ851" s="90"/>
      <c r="KA851" s="90"/>
      <c r="KB851" s="90"/>
      <c r="KC851" s="90"/>
      <c r="KD851" s="90"/>
      <c r="KE851" s="90"/>
      <c r="KF851" s="90"/>
      <c r="KG851" s="90"/>
      <c r="KH851" s="90"/>
      <c r="KI851" s="90"/>
      <c r="KJ851" s="90"/>
      <c r="KK851" s="90"/>
      <c r="KL851" s="90"/>
      <c r="KM851" s="90"/>
      <c r="KN851" s="90"/>
      <c r="KO851" s="90"/>
      <c r="KP851" s="90"/>
      <c r="KQ851" s="90"/>
      <c r="KR851" s="90"/>
      <c r="KS851" s="90"/>
      <c r="KT851" s="90"/>
      <c r="KU851" s="90"/>
      <c r="KV851" s="90"/>
      <c r="KW851" s="90"/>
      <c r="KX851" s="90"/>
      <c r="KY851" s="90"/>
      <c r="KZ851" s="90"/>
      <c r="LA851" s="90"/>
      <c r="LB851" s="90"/>
      <c r="LC851" s="90"/>
      <c r="LD851" s="90"/>
      <c r="LE851" s="90"/>
      <c r="LF851" s="90"/>
      <c r="LG851" s="90"/>
      <c r="LH851" s="90"/>
      <c r="LI851" s="90"/>
      <c r="LJ851" s="90"/>
      <c r="LK851" s="90"/>
      <c r="LL851" s="90"/>
      <c r="LM851" s="90"/>
      <c r="LN851" s="90"/>
      <c r="LO851" s="90"/>
      <c r="LP851" s="90"/>
      <c r="LQ851" s="90"/>
      <c r="LR851" s="90"/>
      <c r="LS851" s="90"/>
      <c r="LT851" s="90"/>
      <c r="LU851" s="90"/>
      <c r="LV851" s="90"/>
      <c r="LW851" s="90"/>
      <c r="LX851" s="90"/>
      <c r="LY851" s="90"/>
      <c r="LZ851" s="90"/>
      <c r="MA851" s="90"/>
      <c r="MB851" s="90"/>
      <c r="MC851" s="90"/>
      <c r="MD851" s="90"/>
      <c r="ME851" s="90"/>
      <c r="MF851" s="90"/>
      <c r="MG851" s="90"/>
      <c r="MH851" s="90"/>
      <c r="MI851" s="90"/>
      <c r="MJ851" s="90"/>
      <c r="MK851" s="90"/>
      <c r="ML851" s="90"/>
      <c r="MM851" s="90"/>
      <c r="MN851" s="90"/>
      <c r="MO851" s="90"/>
      <c r="MP851" s="90"/>
      <c r="MQ851" s="90"/>
      <c r="MR851" s="90"/>
      <c r="MS851" s="90"/>
      <c r="MT851" s="90"/>
      <c r="MU851" s="90"/>
      <c r="MV851" s="90"/>
      <c r="MW851" s="90"/>
      <c r="MX851" s="90"/>
      <c r="MY851" s="90"/>
      <c r="MZ851" s="90"/>
      <c r="NA851" s="90"/>
      <c r="NB851" s="90"/>
      <c r="NC851" s="90"/>
      <c r="ND851" s="90"/>
      <c r="NE851" s="90"/>
      <c r="NF851" s="90"/>
      <c r="NG851" s="90"/>
      <c r="NH851" s="90"/>
      <c r="NI851" s="90"/>
      <c r="NJ851" s="90"/>
      <c r="NK851" s="90"/>
      <c r="NL851" s="90"/>
      <c r="NM851" s="90"/>
      <c r="NN851" s="90"/>
      <c r="NO851" s="90"/>
      <c r="NP851" s="90"/>
      <c r="NQ851" s="90"/>
      <c r="NR851" s="90"/>
      <c r="NS851" s="90"/>
      <c r="NT851" s="90"/>
      <c r="NU851" s="90"/>
      <c r="NV851" s="90"/>
      <c r="NW851" s="90"/>
      <c r="NX851" s="90"/>
      <c r="NY851" s="90"/>
      <c r="NZ851" s="90"/>
      <c r="OA851" s="90"/>
      <c r="OB851" s="90"/>
      <c r="OC851" s="90"/>
      <c r="OD851" s="90"/>
      <c r="OE851" s="90"/>
      <c r="OF851" s="90"/>
      <c r="OG851" s="90"/>
      <c r="OH851" s="90"/>
      <c r="OI851" s="90"/>
      <c r="OJ851" s="90"/>
      <c r="OK851" s="90"/>
      <c r="OL851" s="90"/>
      <c r="OM851" s="90"/>
      <c r="ON851" s="90"/>
      <c r="OO851" s="90"/>
      <c r="OP851" s="90"/>
      <c r="OQ851" s="90"/>
      <c r="OR851" s="90"/>
      <c r="OS851" s="90"/>
      <c r="OT851" s="90"/>
      <c r="OU851" s="90"/>
      <c r="OV851" s="90"/>
      <c r="OW851" s="90"/>
      <c r="OX851" s="90"/>
      <c r="OY851" s="90"/>
      <c r="OZ851" s="90"/>
      <c r="PA851" s="90"/>
      <c r="PB851" s="90"/>
      <c r="PC851" s="90"/>
      <c r="PD851" s="90"/>
      <c r="PE851" s="90"/>
      <c r="PF851" s="90"/>
      <c r="PG851" s="90"/>
      <c r="PH851" s="90"/>
      <c r="PI851" s="90"/>
      <c r="PJ851" s="90"/>
      <c r="PK851" s="90"/>
      <c r="PL851" s="90"/>
      <c r="PM851" s="90"/>
      <c r="PN851" s="90"/>
      <c r="PO851" s="90"/>
      <c r="PP851" s="90"/>
      <c r="PQ851" s="90"/>
      <c r="PR851" s="90"/>
      <c r="PS851" s="90"/>
      <c r="PT851" s="90"/>
      <c r="PU851" s="90"/>
      <c r="PV851" s="90"/>
      <c r="PW851" s="90"/>
      <c r="PX851" s="90"/>
      <c r="PY851" s="90"/>
      <c r="PZ851" s="90"/>
      <c r="QA851" s="90"/>
      <c r="QB851" s="90"/>
      <c r="QC851" s="90"/>
      <c r="QD851" s="90"/>
      <c r="QE851" s="90"/>
      <c r="QF851" s="90"/>
      <c r="QG851" s="90"/>
      <c r="QH851" s="90"/>
      <c r="QI851" s="90"/>
      <c r="QJ851" s="90"/>
      <c r="QK851" s="90"/>
      <c r="QL851" s="90"/>
      <c r="QM851" s="90"/>
      <c r="QN851" s="90"/>
      <c r="QO851" s="90"/>
      <c r="QP851" s="90"/>
      <c r="QQ851" s="90"/>
      <c r="QR851" s="90"/>
      <c r="QS851" s="90"/>
      <c r="QT851" s="90"/>
      <c r="QU851" s="90"/>
      <c r="QV851" s="90"/>
      <c r="QW851" s="90"/>
      <c r="QX851" s="90"/>
      <c r="QY851" s="90"/>
      <c r="QZ851" s="90"/>
      <c r="RA851" s="90"/>
      <c r="RB851" s="90"/>
      <c r="RC851" s="90"/>
      <c r="RD851" s="90"/>
      <c r="RE851" s="90"/>
      <c r="RF851" s="90"/>
      <c r="RG851" s="90"/>
      <c r="RH851" s="90"/>
      <c r="RI851" s="90"/>
      <c r="RJ851" s="90"/>
      <c r="RK851" s="90"/>
      <c r="RL851" s="90"/>
      <c r="RM851" s="90"/>
      <c r="RN851" s="90"/>
      <c r="RO851" s="90"/>
      <c r="RP851" s="90"/>
      <c r="RQ851" s="90"/>
      <c r="RR851" s="90"/>
      <c r="RS851" s="90"/>
      <c r="RT851" s="90"/>
      <c r="RU851" s="90"/>
      <c r="RV851" s="90"/>
      <c r="RW851" s="90"/>
      <c r="RX851" s="90"/>
      <c r="RY851" s="90"/>
      <c r="RZ851" s="90"/>
      <c r="SA851" s="90"/>
      <c r="SB851" s="90"/>
      <c r="SC851" s="90"/>
      <c r="SD851" s="90"/>
      <c r="SE851" s="90"/>
      <c r="SF851" s="90"/>
      <c r="SG851" s="90"/>
      <c r="SH851" s="90"/>
      <c r="SI851" s="90"/>
      <c r="SJ851" s="90"/>
      <c r="SK851" s="90"/>
      <c r="SL851" s="90"/>
      <c r="SM851" s="90"/>
      <c r="SN851" s="90"/>
      <c r="SO851" s="90"/>
      <c r="SP851" s="90"/>
      <c r="SQ851" s="90"/>
      <c r="SR851" s="90"/>
      <c r="SS851" s="90"/>
      <c r="ST851" s="90"/>
      <c r="SU851" s="90"/>
      <c r="SV851" s="90"/>
      <c r="SW851" s="90"/>
      <c r="SX851" s="90"/>
      <c r="SY851" s="90"/>
      <c r="SZ851" s="90"/>
      <c r="TA851" s="90"/>
      <c r="TB851" s="90"/>
      <c r="TC851" s="90"/>
      <c r="TD851" s="90"/>
      <c r="TE851" s="90"/>
      <c r="TF851" s="90"/>
      <c r="TG851" s="90"/>
      <c r="TH851" s="90"/>
      <c r="TI851" s="90"/>
      <c r="TJ851" s="90"/>
      <c r="TK851" s="90"/>
      <c r="TL851" s="90"/>
      <c r="TM851" s="90"/>
      <c r="TN851" s="90"/>
      <c r="TO851" s="90"/>
      <c r="TP851" s="90"/>
      <c r="TQ851" s="90"/>
      <c r="TR851" s="90"/>
      <c r="TS851" s="90"/>
      <c r="TT851" s="90"/>
      <c r="TU851" s="90"/>
      <c r="TV851" s="90"/>
      <c r="TW851" s="90"/>
      <c r="TX851" s="90"/>
      <c r="TY851" s="90"/>
      <c r="TZ851" s="90"/>
      <c r="UA851" s="90"/>
      <c r="UB851" s="90"/>
      <c r="UC851" s="90"/>
      <c r="UD851" s="90"/>
      <c r="UE851" s="90"/>
      <c r="UF851" s="90"/>
      <c r="UG851" s="90"/>
      <c r="UH851" s="90"/>
      <c r="UI851" s="90"/>
      <c r="UJ851" s="90"/>
      <c r="UK851" s="90"/>
      <c r="UL851" s="90"/>
      <c r="UM851" s="90"/>
      <c r="UN851" s="90"/>
      <c r="UO851" s="90"/>
      <c r="UP851" s="90"/>
      <c r="UQ851" s="90"/>
      <c r="UR851" s="90"/>
      <c r="US851" s="90"/>
      <c r="UT851" s="90"/>
      <c r="UU851" s="90"/>
      <c r="UV851" s="90"/>
      <c r="UW851" s="90"/>
      <c r="UX851" s="90"/>
      <c r="UY851" s="90"/>
      <c r="UZ851" s="90"/>
      <c r="VA851" s="90"/>
      <c r="VB851" s="90"/>
      <c r="VC851" s="90"/>
      <c r="VD851" s="90"/>
      <c r="VE851" s="90"/>
      <c r="VF851" s="90"/>
      <c r="VG851" s="90"/>
      <c r="VH851" s="90"/>
      <c r="VI851" s="90"/>
      <c r="VJ851" s="90"/>
      <c r="VK851" s="90"/>
      <c r="VL851" s="90"/>
      <c r="VM851" s="90"/>
      <c r="VN851" s="90"/>
      <c r="VO851" s="90"/>
      <c r="VP851" s="90"/>
      <c r="VQ851" s="90"/>
      <c r="VR851" s="90"/>
      <c r="VS851" s="90"/>
      <c r="VT851" s="90"/>
      <c r="VU851" s="90"/>
      <c r="VV851" s="90"/>
      <c r="VW851" s="90"/>
      <c r="VX851" s="90"/>
      <c r="VY851" s="90"/>
      <c r="VZ851" s="90"/>
      <c r="WA851" s="90"/>
      <c r="WB851" s="90"/>
      <c r="WC851" s="90"/>
      <c r="WD851" s="90"/>
      <c r="WE851" s="90"/>
      <c r="WF851" s="90"/>
      <c r="WG851" s="90"/>
      <c r="WH851" s="90"/>
      <c r="WI851" s="90"/>
      <c r="WJ851" s="90"/>
      <c r="WK851" s="90"/>
      <c r="WL851" s="90"/>
      <c r="WM851" s="90"/>
      <c r="WN851" s="90"/>
      <c r="WO851" s="90"/>
      <c r="WP851" s="90"/>
      <c r="WQ851" s="90"/>
      <c r="WR851" s="90"/>
      <c r="WS851" s="90"/>
      <c r="WT851" s="90"/>
      <c r="WU851" s="90"/>
      <c r="WV851" s="90"/>
      <c r="WW851" s="90"/>
      <c r="WX851" s="90"/>
      <c r="WY851" s="90"/>
      <c r="WZ851" s="90"/>
      <c r="XA851" s="90"/>
      <c r="XB851" s="90"/>
      <c r="XC851" s="90"/>
      <c r="XD851" s="90"/>
      <c r="XE851" s="90"/>
      <c r="XF851" s="90"/>
      <c r="XG851" s="90"/>
      <c r="XH851" s="90"/>
      <c r="XI851" s="90"/>
      <c r="XJ851" s="90"/>
      <c r="XK851" s="90"/>
      <c r="XL851" s="90"/>
      <c r="XM851" s="90"/>
      <c r="XN851" s="90"/>
      <c r="XO851" s="90"/>
      <c r="XP851" s="90"/>
      <c r="XQ851" s="90"/>
      <c r="XR851" s="90"/>
      <c r="XS851" s="90"/>
      <c r="XT851" s="90"/>
      <c r="XU851" s="90"/>
      <c r="XV851" s="90"/>
      <c r="XW851" s="90"/>
      <c r="XX851" s="90"/>
      <c r="XY851" s="90"/>
      <c r="XZ851" s="90"/>
      <c r="YA851" s="90"/>
      <c r="YB851" s="90"/>
      <c r="YC851" s="90"/>
      <c r="YD851" s="90"/>
      <c r="YE851" s="90"/>
      <c r="YF851" s="90"/>
      <c r="YG851" s="90"/>
      <c r="YH851" s="90"/>
      <c r="YI851" s="90"/>
      <c r="YJ851" s="90"/>
      <c r="YK851" s="90"/>
      <c r="YL851" s="90"/>
      <c r="YM851" s="90"/>
      <c r="YN851" s="90"/>
      <c r="YO851" s="90"/>
      <c r="YP851" s="90"/>
      <c r="YQ851" s="90"/>
      <c r="YR851" s="90"/>
      <c r="YS851" s="90"/>
      <c r="YT851" s="90"/>
      <c r="YU851" s="90"/>
      <c r="YV851" s="90"/>
      <c r="YW851" s="90"/>
      <c r="YX851" s="90"/>
      <c r="YY851" s="90"/>
      <c r="YZ851" s="90"/>
      <c r="ZA851" s="90"/>
      <c r="ZB851" s="90"/>
      <c r="ZC851" s="90"/>
      <c r="ZD851" s="90"/>
      <c r="ZE851" s="90"/>
      <c r="ZF851" s="90"/>
      <c r="ZG851" s="90"/>
      <c r="ZH851" s="90"/>
      <c r="ZI851" s="90"/>
      <c r="ZJ851" s="90"/>
      <c r="ZK851" s="90"/>
      <c r="ZL851" s="90"/>
      <c r="ZM851" s="90"/>
      <c r="ZN851" s="90"/>
      <c r="ZO851" s="90"/>
      <c r="ZP851" s="90"/>
      <c r="ZQ851" s="90"/>
      <c r="ZR851" s="90"/>
      <c r="ZS851" s="90"/>
      <c r="ZT851" s="90"/>
      <c r="ZU851" s="90"/>
      <c r="ZV851" s="90"/>
      <c r="ZW851" s="90"/>
      <c r="ZX851" s="90"/>
      <c r="ZY851" s="90"/>
      <c r="ZZ851" s="90"/>
      <c r="AAA851" s="90"/>
      <c r="AAB851" s="90"/>
      <c r="AAC851" s="90"/>
      <c r="AAD851" s="90"/>
      <c r="AAE851" s="90"/>
      <c r="AAF851" s="90"/>
      <c r="AAG851" s="90"/>
      <c r="AAH851" s="90"/>
      <c r="AAI851" s="90"/>
      <c r="AAJ851" s="90"/>
      <c r="AAK851" s="90"/>
      <c r="AAL851" s="90"/>
      <c r="AAM851" s="90"/>
      <c r="AAN851" s="90"/>
      <c r="AAO851" s="90"/>
      <c r="AAP851" s="90"/>
      <c r="AAQ851" s="90"/>
      <c r="AAR851" s="90"/>
      <c r="AAS851" s="90"/>
      <c r="AAT851" s="90"/>
      <c r="AAU851" s="90"/>
      <c r="AAV851" s="90"/>
      <c r="AAW851" s="90"/>
      <c r="AAX851" s="90"/>
      <c r="AAY851" s="90"/>
      <c r="AAZ851" s="90"/>
      <c r="ABA851" s="90"/>
      <c r="ABB851" s="90"/>
      <c r="ABC851" s="90"/>
      <c r="ABD851" s="90"/>
      <c r="ABE851" s="90"/>
      <c r="ABF851" s="90"/>
      <c r="ABG851" s="90"/>
      <c r="ABH851" s="90"/>
      <c r="ABI851" s="90"/>
      <c r="ABJ851" s="90"/>
      <c r="ABK851" s="90"/>
      <c r="ABL851" s="90"/>
      <c r="ABM851" s="90"/>
      <c r="ABN851" s="90"/>
      <c r="ABO851" s="90"/>
      <c r="ABP851" s="90"/>
      <c r="ABQ851" s="90"/>
      <c r="ABR851" s="90"/>
      <c r="ABS851" s="90"/>
      <c r="ABT851" s="90"/>
      <c r="ABU851" s="90"/>
      <c r="ABV851" s="90"/>
      <c r="ABW851" s="90"/>
      <c r="ABX851" s="90"/>
      <c r="ABY851" s="90"/>
      <c r="ABZ851" s="90"/>
      <c r="ACA851" s="90"/>
      <c r="ACB851" s="90"/>
      <c r="ACC851" s="90"/>
      <c r="ACD851" s="90"/>
      <c r="ACE851" s="90"/>
      <c r="ACF851" s="90"/>
      <c r="ACG851" s="90"/>
      <c r="ACH851" s="90"/>
      <c r="ACI851" s="90"/>
      <c r="ACJ851" s="90"/>
      <c r="ACK851" s="90"/>
      <c r="ACL851" s="90"/>
      <c r="ACM851" s="90"/>
      <c r="ACN851" s="90"/>
      <c r="ACO851" s="90"/>
      <c r="ACP851" s="90"/>
      <c r="ACQ851" s="90"/>
      <c r="ACR851" s="90"/>
      <c r="ACS851" s="90"/>
      <c r="ACT851" s="90"/>
      <c r="ACU851" s="90"/>
      <c r="ACV851" s="90"/>
      <c r="ACW851" s="90"/>
      <c r="ACX851" s="90"/>
      <c r="ACY851" s="90"/>
      <c r="ACZ851" s="90"/>
      <c r="ADA851" s="90"/>
      <c r="ADB851" s="90"/>
      <c r="ADC851" s="90"/>
      <c r="ADD851" s="90"/>
      <c r="ADE851" s="90"/>
      <c r="ADF851" s="90"/>
      <c r="ADG851" s="90"/>
      <c r="ADH851" s="90"/>
      <c r="ADI851" s="90"/>
      <c r="ADJ851" s="90"/>
      <c r="ADK851" s="90"/>
      <c r="ADL851" s="90"/>
      <c r="ADM851" s="90"/>
      <c r="ADN851" s="90"/>
      <c r="ADO851" s="90"/>
      <c r="ADP851" s="90"/>
      <c r="ADQ851" s="90"/>
      <c r="ADR851" s="90"/>
      <c r="ADS851" s="90"/>
      <c r="ADT851" s="90"/>
      <c r="ADU851" s="90"/>
      <c r="ADV851" s="90"/>
      <c r="ADW851" s="90"/>
      <c r="ADX851" s="90"/>
      <c r="ADY851" s="90"/>
      <c r="ADZ851" s="90"/>
      <c r="AEA851" s="90"/>
      <c r="AEB851" s="90"/>
      <c r="AEC851" s="90"/>
      <c r="AED851" s="90"/>
      <c r="AEE851" s="90"/>
      <c r="AEF851" s="90"/>
      <c r="AEG851" s="90"/>
      <c r="AEH851" s="90"/>
      <c r="AEI851" s="90"/>
      <c r="AEJ851" s="90"/>
      <c r="AEK851" s="90"/>
      <c r="AEL851" s="90"/>
      <c r="AEM851" s="90"/>
      <c r="AEN851" s="90"/>
      <c r="AEO851" s="90"/>
      <c r="AEP851" s="90"/>
      <c r="AEQ851" s="90"/>
      <c r="AER851" s="90"/>
      <c r="AES851" s="90"/>
      <c r="AET851" s="90"/>
      <c r="AEU851" s="90"/>
      <c r="AEV851" s="90"/>
      <c r="AEW851" s="90"/>
      <c r="AEX851" s="90"/>
      <c r="AEY851" s="90"/>
      <c r="AEZ851" s="90"/>
      <c r="AFA851" s="90"/>
      <c r="AFB851" s="90"/>
      <c r="AFC851" s="90"/>
      <c r="AFD851" s="90"/>
      <c r="AFE851" s="90"/>
      <c r="AFF851" s="90"/>
      <c r="AFG851" s="90"/>
      <c r="AFH851" s="90"/>
      <c r="AFI851" s="90"/>
      <c r="AFJ851" s="90"/>
      <c r="AFK851" s="90"/>
      <c r="AFL851" s="90"/>
      <c r="AFM851" s="90"/>
      <c r="AFN851" s="90"/>
      <c r="AFO851" s="90"/>
      <c r="AFP851" s="90"/>
      <c r="AFQ851" s="90"/>
      <c r="AFR851" s="90"/>
      <c r="AFS851" s="90"/>
      <c r="AFT851" s="90"/>
      <c r="AFU851" s="90"/>
      <c r="AFV851" s="90"/>
      <c r="AFW851" s="90"/>
      <c r="AFX851" s="90"/>
      <c r="AFY851" s="90"/>
      <c r="AFZ851" s="90"/>
      <c r="AGA851" s="90"/>
      <c r="AGB851" s="90"/>
      <c r="AGC851" s="90"/>
      <c r="AGD851" s="90"/>
      <c r="AGE851" s="90"/>
      <c r="AGF851" s="90"/>
      <c r="AGG851" s="90"/>
      <c r="AGH851" s="90"/>
      <c r="AGI851" s="90"/>
      <c r="AGJ851" s="90"/>
      <c r="AGK851" s="90"/>
      <c r="AGL851" s="90"/>
      <c r="AGM851" s="90"/>
      <c r="AGN851" s="90"/>
      <c r="AGO851" s="90"/>
      <c r="AGP851" s="90"/>
      <c r="AGQ851" s="90"/>
      <c r="AGR851" s="90"/>
      <c r="AGS851" s="90"/>
      <c r="AGT851" s="90"/>
      <c r="AGU851" s="90"/>
      <c r="AGV851" s="90"/>
      <c r="AGW851" s="90"/>
      <c r="AGX851" s="90"/>
      <c r="AGY851" s="90"/>
      <c r="AGZ851" s="90"/>
      <c r="AHA851" s="90"/>
      <c r="AHB851" s="90"/>
      <c r="AHC851" s="90"/>
      <c r="AHD851" s="90"/>
      <c r="AHE851" s="90"/>
      <c r="AHF851" s="90"/>
      <c r="AHG851" s="90"/>
      <c r="AHH851" s="90"/>
      <c r="AHI851" s="90"/>
      <c r="AHJ851" s="90"/>
      <c r="AHK851" s="90"/>
      <c r="AHL851" s="90"/>
      <c r="AHM851" s="90"/>
      <c r="AHN851" s="90"/>
      <c r="AHO851" s="90"/>
      <c r="AHP851" s="90"/>
      <c r="AHQ851" s="90"/>
      <c r="AHR851" s="90"/>
      <c r="AHS851" s="90"/>
      <c r="AHT851" s="90"/>
      <c r="AHU851" s="90"/>
      <c r="AHV851" s="90"/>
      <c r="AHW851" s="90"/>
      <c r="AHX851" s="90"/>
      <c r="AHY851" s="90"/>
      <c r="AHZ851" s="90"/>
      <c r="AIA851" s="90"/>
      <c r="AIB851" s="90"/>
      <c r="AIC851" s="90"/>
      <c r="AID851" s="90"/>
      <c r="AIE851" s="90"/>
      <c r="AIF851" s="90"/>
      <c r="AIG851" s="90"/>
      <c r="AIH851" s="90"/>
      <c r="AII851" s="90"/>
      <c r="AIJ851" s="90"/>
      <c r="AIK851" s="90"/>
      <c r="AIL851" s="90"/>
      <c r="AIM851" s="90"/>
      <c r="AIN851" s="90"/>
      <c r="AIO851" s="90"/>
      <c r="AIP851" s="90"/>
      <c r="AIQ851" s="90"/>
      <c r="AIR851" s="90"/>
      <c r="AIS851" s="90"/>
      <c r="AIT851" s="90"/>
      <c r="AIU851" s="90"/>
      <c r="AIV851" s="90"/>
      <c r="AIW851" s="90"/>
      <c r="AIX851" s="90"/>
      <c r="AIY851" s="90"/>
      <c r="AIZ851" s="90"/>
      <c r="AJA851" s="90"/>
      <c r="AJB851" s="90"/>
      <c r="AJC851" s="90"/>
      <c r="AJD851" s="90"/>
      <c r="AJE851" s="90"/>
      <c r="AJF851" s="90"/>
      <c r="AJG851" s="90"/>
      <c r="AJH851" s="90"/>
      <c r="AJI851" s="90"/>
      <c r="AJJ851" s="90"/>
      <c r="AJK851" s="90"/>
      <c r="AJL851" s="90"/>
      <c r="AJM851" s="90"/>
      <c r="AJN851" s="90"/>
      <c r="AJO851" s="90"/>
      <c r="AJP851" s="90"/>
      <c r="AJQ851" s="90"/>
      <c r="AJR851" s="90"/>
      <c r="AJS851" s="90"/>
      <c r="AJT851" s="90"/>
      <c r="AJU851" s="90"/>
      <c r="AJV851" s="90"/>
      <c r="AJW851" s="90"/>
      <c r="AJX851" s="90"/>
      <c r="AJY851" s="90"/>
      <c r="AJZ851" s="90"/>
      <c r="AKA851" s="90"/>
      <c r="AKB851" s="90"/>
      <c r="AKC851" s="90"/>
      <c r="AKD851" s="90"/>
      <c r="AKE851" s="90"/>
      <c r="AKF851" s="90"/>
      <c r="AKG851" s="90"/>
      <c r="AKH851" s="90"/>
      <c r="AKI851" s="90"/>
      <c r="AKJ851" s="90"/>
      <c r="AKK851" s="90"/>
      <c r="AKL851" s="90"/>
      <c r="AKM851" s="90"/>
      <c r="AKN851" s="90"/>
      <c r="AKO851" s="90"/>
      <c r="AKP851" s="90"/>
      <c r="AKQ851" s="90"/>
      <c r="AKR851" s="90"/>
      <c r="AKS851" s="90"/>
      <c r="AKT851" s="90"/>
      <c r="AKU851" s="90"/>
      <c r="AKV851" s="90"/>
      <c r="AKW851" s="90"/>
      <c r="AKX851" s="90"/>
      <c r="AKY851" s="90"/>
      <c r="AKZ851" s="90"/>
      <c r="ALA851" s="90"/>
      <c r="ALB851" s="90"/>
      <c r="ALC851" s="90"/>
      <c r="ALD851" s="90"/>
      <c r="ALE851" s="90"/>
      <c r="ALF851" s="90"/>
      <c r="ALG851" s="90"/>
      <c r="ALH851" s="90"/>
      <c r="ALI851" s="90"/>
      <c r="ALJ851" s="90"/>
      <c r="ALK851" s="90"/>
      <c r="ALL851" s="90"/>
      <c r="ALM851" s="90"/>
      <c r="ALN851" s="90"/>
      <c r="ALO851" s="90"/>
      <c r="ALP851" s="90"/>
      <c r="ALQ851" s="90"/>
      <c r="ALR851" s="90"/>
      <c r="ALS851" s="90"/>
      <c r="ALT851" s="90"/>
      <c r="ALU851" s="90"/>
      <c r="ALV851" s="90"/>
      <c r="ALW851" s="90"/>
      <c r="ALX851" s="90"/>
      <c r="ALY851" s="90"/>
      <c r="ALZ851" s="90"/>
      <c r="AMA851" s="90"/>
      <c r="AMB851" s="90"/>
      <c r="AMC851" s="90"/>
      <c r="AMD851" s="90"/>
      <c r="AME851" s="90"/>
      <c r="AMF851" s="90"/>
      <c r="AMG851" s="90"/>
      <c r="AMH851" s="90"/>
    </row>
    <row r="852" spans="1:1022" ht="74.099999999999994" customHeight="1" x14ac:dyDescent="0.3">
      <c r="A852" s="536"/>
      <c r="B852" s="530"/>
      <c r="C852" s="367"/>
      <c r="D852" s="530"/>
      <c r="E852" s="530"/>
      <c r="F852" s="427"/>
      <c r="G852" s="530"/>
      <c r="H852" s="537"/>
      <c r="I852" s="538"/>
      <c r="J852" s="216" t="s">
        <v>735</v>
      </c>
      <c r="K852" s="213"/>
      <c r="L852" s="538"/>
      <c r="M852" s="538"/>
      <c r="N852" s="540"/>
      <c r="O852" s="369"/>
      <c r="P852" s="391"/>
      <c r="Q852" s="385"/>
      <c r="R852" s="393"/>
      <c r="S852" s="394"/>
      <c r="T852" s="385"/>
      <c r="U852" s="404"/>
      <c r="V852" s="216" t="s">
        <v>112</v>
      </c>
      <c r="W852" s="116"/>
      <c r="X852" s="117"/>
      <c r="Y852" s="117"/>
      <c r="Z852" s="116"/>
      <c r="AA852" s="143" t="str">
        <f t="shared" si="1118"/>
        <v/>
      </c>
      <c r="AB852" s="121"/>
      <c r="AC852" s="121"/>
      <c r="AD852" s="122" t="str">
        <f t="shared" si="1111"/>
        <v/>
      </c>
      <c r="AE852" s="121"/>
      <c r="AF852" s="121"/>
      <c r="AG852" s="121"/>
      <c r="AH852" s="123" t="str">
        <f>IFERROR(IF(AND(AA851="Probabilidad",AA852="Probabilidad"),(AI851-(+AI851*AD852)),IF(AND(AA852="Probabilidad",AA851="Impacto"),(AI851-(+AI851*AD852)),IF(AA852="Impacto",AI851,""))),"")</f>
        <v/>
      </c>
      <c r="AI852" s="122" t="str">
        <f t="shared" si="1112"/>
        <v/>
      </c>
      <c r="AJ852" s="387"/>
      <c r="AK852" s="542"/>
      <c r="AL852" s="214" t="str">
        <f t="shared" si="1081"/>
        <v/>
      </c>
      <c r="AM852" s="543"/>
      <c r="AN852" s="544"/>
      <c r="AO852" s="541"/>
      <c r="AP852" s="367"/>
      <c r="AQ852" s="217" t="s">
        <v>118</v>
      </c>
      <c r="AR852" s="119"/>
      <c r="AS852" s="135"/>
      <c r="AT852" s="218"/>
      <c r="AU852" s="219"/>
      <c r="AV852" s="371"/>
      <c r="AW852" s="216" t="s">
        <v>112</v>
      </c>
      <c r="AX852" s="128"/>
      <c r="AY852" s="129"/>
      <c r="AZ852" s="130"/>
      <c r="BA852" s="217" t="s">
        <v>118</v>
      </c>
      <c r="BB852" s="128"/>
      <c r="BC852" s="128"/>
      <c r="BD852" s="128"/>
      <c r="BE852" s="373"/>
      <c r="BF852" s="374"/>
      <c r="BG852" s="374"/>
      <c r="BH852" s="131"/>
    </row>
    <row r="853" spans="1:1022" ht="45" customHeight="1" x14ac:dyDescent="0.3">
      <c r="A853" s="536"/>
      <c r="B853" s="530"/>
      <c r="C853" s="367"/>
      <c r="D853" s="530"/>
      <c r="E853" s="530"/>
      <c r="F853" s="427"/>
      <c r="G853" s="530"/>
      <c r="H853" s="537"/>
      <c r="I853" s="538"/>
      <c r="J853" s="216" t="s">
        <v>741</v>
      </c>
      <c r="K853" s="213"/>
      <c r="L853" s="538"/>
      <c r="M853" s="538"/>
      <c r="N853" s="540"/>
      <c r="O853" s="369"/>
      <c r="P853" s="391"/>
      <c r="Q853" s="385"/>
      <c r="R853" s="393"/>
      <c r="S853" s="394"/>
      <c r="T853" s="385"/>
      <c r="U853" s="404"/>
      <c r="V853" s="216" t="s">
        <v>124</v>
      </c>
      <c r="W853" s="116"/>
      <c r="X853" s="117"/>
      <c r="Y853" s="117"/>
      <c r="Z853" s="116"/>
      <c r="AA853" s="143" t="str">
        <f t="shared" si="1118"/>
        <v/>
      </c>
      <c r="AB853" s="121"/>
      <c r="AC853" s="121"/>
      <c r="AD853" s="122" t="str">
        <f t="shared" si="1111"/>
        <v/>
      </c>
      <c r="AE853" s="121"/>
      <c r="AF853" s="121"/>
      <c r="AG853" s="121"/>
      <c r="AH853" s="123" t="str">
        <f t="shared" ref="AH853:AH857" si="1161">IFERROR(IF(AND(AA852="Probabilidad",AA853="Probabilidad"),(AI852-(+AI852*AD853)),IF(AND(AA853="Probabilidad",AA852="Impacto"),(AI852-(+AI852*AD853)),IF(AA853="Impacto",AI852,""))),"")</f>
        <v/>
      </c>
      <c r="AI853" s="122" t="str">
        <f t="shared" si="1112"/>
        <v/>
      </c>
      <c r="AJ853" s="387"/>
      <c r="AK853" s="542"/>
      <c r="AL853" s="214" t="str">
        <f t="shared" ref="AL853:AL857" si="1162">IFERROR(IF(AND(AA852="Impacto",AA853="Impacto"),(AL852-(+AL852*AD853)),IF(AND(AA853="Impacto",AA852="Probabilidad"),(AL852-(+AL852*AD853)),IF(AA853="Probabilidad",AL852,""))),"")</f>
        <v/>
      </c>
      <c r="AM853" s="543"/>
      <c r="AN853" s="544"/>
      <c r="AO853" s="541"/>
      <c r="AP853" s="367"/>
      <c r="AQ853" s="217" t="s">
        <v>128</v>
      </c>
      <c r="AR853" s="119"/>
      <c r="AS853" s="135"/>
      <c r="AT853" s="218"/>
      <c r="AU853" s="219"/>
      <c r="AV853" s="371"/>
      <c r="AW853" s="216" t="s">
        <v>124</v>
      </c>
      <c r="AX853" s="128"/>
      <c r="AY853" s="129"/>
      <c r="AZ853" s="130"/>
      <c r="BA853" s="217" t="s">
        <v>128</v>
      </c>
      <c r="BB853" s="128"/>
      <c r="BC853" s="128"/>
      <c r="BD853" s="128"/>
      <c r="BE853" s="373"/>
      <c r="BF853" s="374"/>
      <c r="BG853" s="374"/>
      <c r="BH853" s="131"/>
    </row>
    <row r="854" spans="1:1022" ht="30" customHeight="1" x14ac:dyDescent="0.3">
      <c r="A854" s="536"/>
      <c r="B854" s="530"/>
      <c r="C854" s="367"/>
      <c r="D854" s="530"/>
      <c r="E854" s="530"/>
      <c r="F854" s="427"/>
      <c r="G854" s="530"/>
      <c r="H854" s="537"/>
      <c r="I854" s="538"/>
      <c r="J854" s="216" t="s">
        <v>749</v>
      </c>
      <c r="K854" s="213"/>
      <c r="L854" s="538"/>
      <c r="M854" s="538"/>
      <c r="N854" s="540"/>
      <c r="O854" s="369"/>
      <c r="P854" s="391"/>
      <c r="Q854" s="385"/>
      <c r="R854" s="393"/>
      <c r="S854" s="394"/>
      <c r="T854" s="385"/>
      <c r="U854" s="404"/>
      <c r="V854" s="216" t="s">
        <v>131</v>
      </c>
      <c r="W854" s="116"/>
      <c r="X854" s="117"/>
      <c r="Y854" s="117"/>
      <c r="Z854" s="116"/>
      <c r="AA854" s="143" t="str">
        <f t="shared" si="1118"/>
        <v/>
      </c>
      <c r="AB854" s="121"/>
      <c r="AC854" s="121"/>
      <c r="AD854" s="122" t="str">
        <f t="shared" si="1111"/>
        <v/>
      </c>
      <c r="AE854" s="121"/>
      <c r="AF854" s="121"/>
      <c r="AG854" s="121"/>
      <c r="AH854" s="123" t="str">
        <f t="shared" si="1161"/>
        <v/>
      </c>
      <c r="AI854" s="122" t="str">
        <f t="shared" si="1112"/>
        <v/>
      </c>
      <c r="AJ854" s="387"/>
      <c r="AK854" s="542"/>
      <c r="AL854" s="214" t="str">
        <f t="shared" si="1162"/>
        <v/>
      </c>
      <c r="AM854" s="543"/>
      <c r="AN854" s="544"/>
      <c r="AO854" s="541"/>
      <c r="AP854" s="367"/>
      <c r="AQ854" s="217" t="s">
        <v>136</v>
      </c>
      <c r="AR854" s="119"/>
      <c r="AS854" s="135"/>
      <c r="AT854" s="218"/>
      <c r="AU854" s="219"/>
      <c r="AV854" s="371"/>
      <c r="AW854" s="216" t="s">
        <v>131</v>
      </c>
      <c r="AX854" s="128"/>
      <c r="AY854" s="129"/>
      <c r="AZ854" s="130"/>
      <c r="BA854" s="217" t="s">
        <v>136</v>
      </c>
      <c r="BB854" s="128"/>
      <c r="BC854" s="128"/>
      <c r="BD854" s="128"/>
      <c r="BE854" s="373"/>
      <c r="BF854" s="374"/>
      <c r="BG854" s="374"/>
      <c r="BH854" s="131"/>
    </row>
    <row r="855" spans="1:1022" ht="18.95" customHeight="1" x14ac:dyDescent="0.3">
      <c r="A855" s="536"/>
      <c r="B855" s="530"/>
      <c r="C855" s="367"/>
      <c r="D855" s="530"/>
      <c r="E855" s="530"/>
      <c r="F855" s="427"/>
      <c r="G855" s="530"/>
      <c r="H855" s="537"/>
      <c r="I855" s="538"/>
      <c r="J855" s="216" t="s">
        <v>756</v>
      </c>
      <c r="K855" s="213"/>
      <c r="L855" s="538"/>
      <c r="M855" s="538"/>
      <c r="N855" s="540"/>
      <c r="O855" s="369"/>
      <c r="P855" s="391"/>
      <c r="Q855" s="385"/>
      <c r="R855" s="393"/>
      <c r="S855" s="394"/>
      <c r="T855" s="385"/>
      <c r="U855" s="404"/>
      <c r="V855" s="216" t="s">
        <v>139</v>
      </c>
      <c r="W855" s="116"/>
      <c r="X855" s="117"/>
      <c r="Y855" s="117"/>
      <c r="Z855" s="116"/>
      <c r="AA855" s="143" t="str">
        <f t="shared" si="1118"/>
        <v/>
      </c>
      <c r="AB855" s="121"/>
      <c r="AC855" s="121"/>
      <c r="AD855" s="122" t="str">
        <f t="shared" si="1111"/>
        <v/>
      </c>
      <c r="AE855" s="121"/>
      <c r="AF855" s="121"/>
      <c r="AG855" s="121"/>
      <c r="AH855" s="123" t="str">
        <f t="shared" si="1161"/>
        <v/>
      </c>
      <c r="AI855" s="122" t="str">
        <f t="shared" si="1112"/>
        <v/>
      </c>
      <c r="AJ855" s="387"/>
      <c r="AK855" s="542"/>
      <c r="AL855" s="214" t="str">
        <f t="shared" si="1162"/>
        <v/>
      </c>
      <c r="AM855" s="543"/>
      <c r="AN855" s="544"/>
      <c r="AO855" s="541"/>
      <c r="AP855" s="367"/>
      <c r="AQ855" s="217" t="s">
        <v>145</v>
      </c>
      <c r="AR855" s="119"/>
      <c r="AS855" s="135"/>
      <c r="AT855" s="218"/>
      <c r="AU855" s="219"/>
      <c r="AV855" s="371"/>
      <c r="AW855" s="216" t="s">
        <v>139</v>
      </c>
      <c r="AX855" s="128"/>
      <c r="AY855" s="129"/>
      <c r="AZ855" s="130"/>
      <c r="BA855" s="217" t="s">
        <v>145</v>
      </c>
      <c r="BB855" s="128"/>
      <c r="BC855" s="128"/>
      <c r="BD855" s="128"/>
      <c r="BE855" s="373"/>
      <c r="BF855" s="374"/>
      <c r="BG855" s="374"/>
      <c r="BH855" s="131"/>
    </row>
    <row r="856" spans="1:1022" ht="18.95" customHeight="1" x14ac:dyDescent="0.3">
      <c r="A856" s="536"/>
      <c r="B856" s="530"/>
      <c r="C856" s="367"/>
      <c r="D856" s="530"/>
      <c r="E856" s="530"/>
      <c r="F856" s="427"/>
      <c r="G856" s="530"/>
      <c r="H856" s="537"/>
      <c r="I856" s="538"/>
      <c r="J856" s="216" t="s">
        <v>757</v>
      </c>
      <c r="K856" s="213"/>
      <c r="L856" s="538"/>
      <c r="M856" s="538"/>
      <c r="N856" s="540"/>
      <c r="O856" s="369"/>
      <c r="P856" s="391"/>
      <c r="Q856" s="385"/>
      <c r="R856" s="393"/>
      <c r="S856" s="394"/>
      <c r="T856" s="385"/>
      <c r="U856" s="404"/>
      <c r="V856" s="216" t="s">
        <v>150</v>
      </c>
      <c r="W856" s="116"/>
      <c r="X856" s="117"/>
      <c r="Y856" s="117"/>
      <c r="Z856" s="116"/>
      <c r="AA856" s="143" t="str">
        <f t="shared" si="1118"/>
        <v/>
      </c>
      <c r="AB856" s="121"/>
      <c r="AC856" s="121"/>
      <c r="AD856" s="122" t="str">
        <f t="shared" si="1111"/>
        <v/>
      </c>
      <c r="AE856" s="121"/>
      <c r="AF856" s="121"/>
      <c r="AG856" s="121"/>
      <c r="AH856" s="123" t="str">
        <f t="shared" si="1161"/>
        <v/>
      </c>
      <c r="AI856" s="122" t="str">
        <f t="shared" si="1112"/>
        <v/>
      </c>
      <c r="AJ856" s="387"/>
      <c r="AK856" s="542"/>
      <c r="AL856" s="214" t="str">
        <f t="shared" si="1162"/>
        <v/>
      </c>
      <c r="AM856" s="543"/>
      <c r="AN856" s="544"/>
      <c r="AO856" s="541"/>
      <c r="AP856" s="367"/>
      <c r="AQ856" s="217" t="s">
        <v>155</v>
      </c>
      <c r="AR856" s="119"/>
      <c r="AS856" s="135"/>
      <c r="AT856" s="218"/>
      <c r="AU856" s="219"/>
      <c r="AV856" s="371"/>
      <c r="AW856" s="216" t="s">
        <v>150</v>
      </c>
      <c r="AX856" s="128"/>
      <c r="AY856" s="129"/>
      <c r="AZ856" s="130"/>
      <c r="BA856" s="217" t="s">
        <v>155</v>
      </c>
      <c r="BB856" s="128"/>
      <c r="BC856" s="128"/>
      <c r="BD856" s="128"/>
      <c r="BE856" s="373"/>
      <c r="BF856" s="374"/>
      <c r="BG856" s="374"/>
      <c r="BH856" s="131"/>
    </row>
    <row r="857" spans="1:1022" ht="23.1" customHeight="1" x14ac:dyDescent="0.3">
      <c r="A857" s="536"/>
      <c r="B857" s="530"/>
      <c r="C857" s="367"/>
      <c r="D857" s="530"/>
      <c r="E857" s="530"/>
      <c r="F857" s="427"/>
      <c r="G857" s="530"/>
      <c r="H857" s="537"/>
      <c r="I857" s="538"/>
      <c r="J857" s="216" t="s">
        <v>758</v>
      </c>
      <c r="K857" s="213"/>
      <c r="L857" s="538"/>
      <c r="M857" s="538"/>
      <c r="N857" s="540"/>
      <c r="O857" s="369"/>
      <c r="P857" s="392"/>
      <c r="Q857" s="385"/>
      <c r="R857" s="393"/>
      <c r="S857" s="394"/>
      <c r="T857" s="385"/>
      <c r="U857" s="405"/>
      <c r="V857" s="216" t="s">
        <v>161</v>
      </c>
      <c r="W857" s="116"/>
      <c r="X857" s="117"/>
      <c r="Y857" s="117"/>
      <c r="Z857" s="116"/>
      <c r="AA857" s="143" t="str">
        <f t="shared" si="1118"/>
        <v/>
      </c>
      <c r="AB857" s="121"/>
      <c r="AC857" s="121"/>
      <c r="AD857" s="122" t="str">
        <f t="shared" si="1111"/>
        <v/>
      </c>
      <c r="AE857" s="121"/>
      <c r="AF857" s="121"/>
      <c r="AG857" s="121"/>
      <c r="AH857" s="123" t="str">
        <f t="shared" si="1161"/>
        <v/>
      </c>
      <c r="AI857" s="122" t="str">
        <f t="shared" si="1112"/>
        <v/>
      </c>
      <c r="AJ857" s="387"/>
      <c r="AK857" s="542"/>
      <c r="AL857" s="214" t="str">
        <f t="shared" si="1162"/>
        <v/>
      </c>
      <c r="AM857" s="543"/>
      <c r="AN857" s="544"/>
      <c r="AO857" s="541"/>
      <c r="AP857" s="367"/>
      <c r="AQ857" s="217" t="s">
        <v>162</v>
      </c>
      <c r="AR857" s="119"/>
      <c r="AS857" s="135"/>
      <c r="AT857" s="218"/>
      <c r="AU857" s="219"/>
      <c r="AV857" s="372"/>
      <c r="AW857" s="216" t="s">
        <v>161</v>
      </c>
      <c r="AX857" s="128"/>
      <c r="AY857" s="129"/>
      <c r="AZ857" s="130"/>
      <c r="BA857" s="217" t="s">
        <v>162</v>
      </c>
      <c r="BB857" s="128"/>
      <c r="BC857" s="128"/>
      <c r="BD857" s="128"/>
      <c r="BE857" s="373"/>
      <c r="BF857" s="374"/>
      <c r="BG857" s="374"/>
      <c r="BH857" s="131"/>
    </row>
    <row r="858" spans="1:1022" s="144" customFormat="1" ht="69.95" customHeight="1" x14ac:dyDescent="0.25">
      <c r="A858" s="536"/>
      <c r="B858" s="530"/>
      <c r="C858" s="367"/>
      <c r="D858" s="530"/>
      <c r="E858" s="530"/>
      <c r="F858" s="427"/>
      <c r="G858" s="530"/>
      <c r="H858" s="537" t="str">
        <f>IF(B858="Seguridad_Información","Posibilidad de "&amp;C858&amp;"con "&amp;M858&amp;" "&amp;"por"&amp;" "&amp;I858&amp;" "&amp;"debido a"&amp;" "&amp;L858,"Posibilidad de"&amp;" "&amp;M858&amp;" "&amp;"por"&amp;" "&amp;I858&amp;" debido a"&amp;" "&amp;L858)</f>
        <v xml:space="preserve">Posibilidad de  por  debido a </v>
      </c>
      <c r="I858" s="538"/>
      <c r="J858" s="216" t="s">
        <v>717</v>
      </c>
      <c r="K858" s="213"/>
      <c r="L858" s="538"/>
      <c r="M858" s="538"/>
      <c r="N858" s="540"/>
      <c r="O858" s="369"/>
      <c r="P858" s="390" t="str">
        <f>IF(OR($O858=[3]Tabla_Probabilidad!$D$30,$O858=[3]Tabla_Probabilidad!$D$32,$O858=[3]Tabla_Probabilidad!$J$32),"Muy Baja",IF(OR($O858=[3]Tabla_Probabilidad!$E$30,$O858=[3]Tabla_Probabilidad!$E$32,$O858=[3]Tabla_Probabilidad!$K$32),"Baja",IF(OR($O858=[3]Tabla_Probabilidad!$F$30,$O858=[3]Tabla_Probabilidad!$F$32,$O858=[3]Tabla_Probabilidad!$L$32),"Media",IF(OR($O858=[3]Tabla_Probabilidad!$G$30,$O858=[3]Tabla_Probabilidad!$G$32,$O858=[3]Tabla_Probabilidad!$M$32),"Alta",IF(OR($O858=[3]Tabla_Probabilidad!$H$30,$O858=[3]Tabla_Probabilidad!$H$32,$O858=[3]Tabla_Probabilidad!$N$32),"Muy Alta","")))))</f>
        <v/>
      </c>
      <c r="Q858" s="385" t="str">
        <f t="shared" ref="Q858" si="1163">IF(P858="","",IF(P858="Muy Baja",0.2,IF(P858="Baja",0.4,IF(P858="Media",0.6,IF(P858="Alta",0.8,IF(P858="Muy Alta",1,))))))</f>
        <v/>
      </c>
      <c r="R858" s="393"/>
      <c r="S858" s="394" t="str">
        <f>IF(OR($R858=[3]Tabla_Impacto!$D$24,$R858=[3]Tabla_Impacto!$D$27,$R858=[3]Tabla_Impacto!$J$24,$R858=[3]Tabla_Impacto!$P$26,$R858=[3]Tabla_Impacto!$V$26,$R858=[3]Tabla_Impacto!$AB$26),"Leve",IF(OR($R858=[3]Tabla_Impacto!$E$24,$R858=[3]Tabla_Impacto!$E$27,$R858=[3]Tabla_Impacto!$K$24,$R858=[3]Tabla_Impacto!$Q$26,$R858=[3]Tabla_Impacto!$W$26,$R858=[3]Tabla_Impacto!$AC$26),"Menor",IF(OR($R858=[3]Tabla_Impacto!$F$24,$R858=[3]Tabla_Impacto!$F$27,$R858=[3]Tabla_Impacto!$L$24,$R858=[3]Tabla_Impacto!$R$26,$R858=[3]Tabla_Impacto!$X$26,$R858=[3]Tabla_Impacto!$AD$26),"Moderado",IF(OR($R858=[3]Tabla_Impacto!$G$24,$R858=[3]Tabla_Impacto!$G$27,$R858=[3]Tabla_Impacto!$M$24,$R858=[3]Tabla_Impacto!$S$26,$R858=[3]Tabla_Impacto!$Y$26,$R858=[3]Tabla_Impacto!$AE$26),"Mayor",IF(OR($R858=[3]Tabla_Impacto!$H$24,$R858=[3]Tabla_Impacto!$H$27,$R858=[3]Tabla_Impacto!$N$24,$R858=[3]Tabla_Impacto!$T$26,$R858=[3]Tabla_Impacto!$Z$26,$R858=[3]Tabla_Impacto!$AF$26),"Catastrófico","")))))</f>
        <v/>
      </c>
      <c r="T858" s="385" t="str">
        <f>IF(S858="","",IF(S858="Leve",0.2,IF(S858="Menor",0.4,IF(S858="Moderado",0.6,IF(S858="Mayor",0.8,IF(S858="Catastrófico",1,))))))</f>
        <v/>
      </c>
      <c r="U858" s="386" t="str">
        <f t="shared" ref="U858" si="1164">IF(OR(AND(P858="Muy Baja",S858="Leve"),AND(P858="Muy Baja",S858="Menor"),AND(P858="Baja",S858="Leve")),"Bajo",IF(OR(AND(P858="Muy baja",S858="Moderado"),AND(P858="Baja",S858="Menor"),AND(P858="Baja",S858="Moderado"),AND(P858="Media",S858="Leve"),AND(P858="Media",S858="Menor"),AND(P858="Media",S858="Moderado"),AND(P858="Alta",S858="Leve"),AND(P858="Alta",S858="Menor")),"Moderado",IF(OR(AND(P858="Muy Baja",S858="Mayor"),AND(P858="Baja",S858="Mayor"),AND(P858="Media",S858="Mayor"),AND(P858="Alta",S858="Moderado"),AND(P858="Alta",S858="Mayor"),AND(P858="Muy Alta",S858="Leve"),AND(P858="Muy Alta",S858="Menor"),AND(P858="Muy Alta",S858="Moderado"),AND(P858="Muy Alta",S858="Mayor")),"Alto",IF(OR(AND(P858="Muy Baja",S858="Catastrófico"),AND(P858="Baja",S858="Catastrófico"),AND(P858="Media",S858="Catastrófico"),AND(P858="Alta",S858="Catastrófico"),AND(P858="Muy Alta",S858="Catastrófico")),"Extremo",""))))</f>
        <v/>
      </c>
      <c r="V858" s="216" t="s">
        <v>91</v>
      </c>
      <c r="W858" s="116"/>
      <c r="X858" s="117"/>
      <c r="Y858" s="117"/>
      <c r="Z858" s="116"/>
      <c r="AA858" s="143" t="str">
        <f t="shared" si="1118"/>
        <v/>
      </c>
      <c r="AB858" s="121"/>
      <c r="AC858" s="121"/>
      <c r="AD858" s="122" t="str">
        <f t="shared" si="1111"/>
        <v/>
      </c>
      <c r="AE858" s="121"/>
      <c r="AF858" s="121"/>
      <c r="AG858" s="121"/>
      <c r="AH858" s="123" t="str">
        <f>IFERROR(IF(AA858="Probabilidad",(Q858-(+Q858*AD858)),IF(AA858="Impacto",Q858,"")),"")</f>
        <v/>
      </c>
      <c r="AI858" s="122" t="str">
        <f t="shared" si="1112"/>
        <v/>
      </c>
      <c r="AJ858" s="387" t="str">
        <f t="shared" ref="AJ858" si="1165">IFERROR(IF(AK858="","",IF(AK858&lt;=0.2,"Muy Baja",IF(AK858&lt;=0.4,"Baja",IF(AK858&lt;=0.6,"Media",IF(AK858&lt;=0.8,"Alta","Muy Alta"))))),"")</f>
        <v/>
      </c>
      <c r="AK858" s="542" t="str">
        <f t="shared" ref="AK858" si="1166">IFERROR(LOOKUP(MAX(AI858:AI864)+1,(AI858:AI864)),"")</f>
        <v/>
      </c>
      <c r="AL858" s="214" t="str">
        <f>IFERROR(IF(AA858="Impacto",(T858-(+T858*AD858)),IF(AA858="Probabilidad",T858,"")),"")</f>
        <v/>
      </c>
      <c r="AM858" s="543" t="str">
        <f t="shared" ref="AM858" si="1167">IFERROR(IF(AN858="","",IF(AN858&lt;=0.2,"Leve",IF(AN858&lt;=0.4,"Menor",IF(AN858&lt;=0.6,"Moderado",IF(AN858&lt;=0.8,"Mayor","Catastrófico"))))),"")</f>
        <v/>
      </c>
      <c r="AN858" s="544" t="str">
        <f t="shared" ref="AN858" si="1168">IFERROR(LOOKUP(MAX(AL858:AL864)+1,(AL858:AL864)),"")</f>
        <v/>
      </c>
      <c r="AO858" s="541" t="str">
        <f t="shared" ref="AO858" si="1169">IFERROR(IF(OR(AND(AJ858="Muy Baja",AM858="Leve"),AND(AJ858="Muy Baja",AM858="Menor"),AND(AJ858="Baja",AM858="Leve")),"Bajo",IF(OR(AND(AJ858="Muy baja",AM858="Moderado"),AND(AJ858="Baja",AM858="Menor"),AND(AJ858="Baja",AM858="Moderado"),AND(AJ858="Media",AM858="Leve"),AND(AJ858="Media",AM858="Menor"),AND(AJ858="Media",AM858="Moderado"),AND(AJ858="Alta",AM858="Leve"),AND(AJ858="Alta",AM858="Menor")),"Moderado",IF(OR(AND(AJ858="Muy Baja",AM858="Mayor"),AND(AJ858="Baja",AM858="Mayor"),AND(AJ858="Media",AM858="Mayor"),AND(AJ858="Alta",AM858="Moderado"),AND(AJ858="Alta",AM858="Mayor"),AND(AJ858="Muy Alta",AM858="Leve"),AND(AJ858="Muy Alta",AM858="Menor"),AND(AJ858="Muy Alta",AM858="Moderado"),AND(AJ858="Muy Alta",AM858="Mayor")),"Alto",IF(OR(AND(AJ858="Muy Baja",AM858="Catastrófico"),AND(AJ858="Baja",AM858="Catastrófico"),AND(AJ858="Media",AM858="Catastrófico"),AND(AJ858="Alta",AM858="Catastrófico"),AND(AJ858="Muy Alta",AM858="Catastrófico")),"Extremo","")))),"")</f>
        <v/>
      </c>
      <c r="AP858" s="367"/>
      <c r="AQ858" s="217" t="s">
        <v>105</v>
      </c>
      <c r="AR858" s="119"/>
      <c r="AS858" s="135"/>
      <c r="AT858" s="218"/>
      <c r="AU858" s="219"/>
      <c r="AV858" s="370"/>
      <c r="AW858" s="216" t="s">
        <v>91</v>
      </c>
      <c r="AX858" s="128"/>
      <c r="AY858" s="129"/>
      <c r="AZ858" s="130"/>
      <c r="BA858" s="217" t="s">
        <v>105</v>
      </c>
      <c r="BB858" s="128"/>
      <c r="BC858" s="128"/>
      <c r="BD858" s="128"/>
      <c r="BE858" s="373"/>
      <c r="BF858" s="374"/>
      <c r="BG858" s="374"/>
      <c r="BH858" s="131"/>
      <c r="BI858" s="90"/>
      <c r="BJ858" s="90"/>
      <c r="BK858" s="90"/>
      <c r="BL858" s="90"/>
      <c r="BM858" s="90"/>
      <c r="BN858" s="90"/>
      <c r="BO858" s="90"/>
      <c r="BP858" s="90"/>
      <c r="BQ858" s="90"/>
      <c r="BR858" s="90"/>
      <c r="BS858" s="90"/>
      <c r="BT858" s="90"/>
      <c r="BU858" s="90"/>
      <c r="BV858" s="90"/>
      <c r="BW858" s="90"/>
      <c r="BX858" s="90"/>
      <c r="BY858" s="90"/>
      <c r="BZ858" s="90"/>
      <c r="CA858" s="90"/>
      <c r="CB858" s="90"/>
      <c r="CC858" s="90"/>
      <c r="CD858" s="90"/>
      <c r="CE858" s="90"/>
      <c r="CF858" s="90"/>
      <c r="CG858" s="90"/>
      <c r="CH858" s="90"/>
      <c r="CI858" s="90"/>
      <c r="CJ858" s="90"/>
      <c r="CK858" s="90"/>
      <c r="CL858" s="90"/>
      <c r="CM858" s="90"/>
      <c r="CN858" s="90"/>
      <c r="CO858" s="90"/>
      <c r="CP858" s="90"/>
      <c r="CQ858" s="90"/>
      <c r="CR858" s="90"/>
      <c r="CS858" s="90"/>
      <c r="CT858" s="90"/>
      <c r="CU858" s="90"/>
      <c r="CV858" s="90"/>
      <c r="CW858" s="90"/>
      <c r="CX858" s="90"/>
      <c r="CY858" s="90"/>
      <c r="CZ858" s="90"/>
      <c r="DA858" s="90"/>
      <c r="DB858" s="90"/>
      <c r="DC858" s="90"/>
      <c r="DD858" s="90"/>
      <c r="DE858" s="90"/>
      <c r="DF858" s="90"/>
      <c r="DG858" s="90"/>
      <c r="DH858" s="90"/>
      <c r="DI858" s="90"/>
      <c r="DJ858" s="90"/>
      <c r="DK858" s="90"/>
      <c r="DL858" s="90"/>
      <c r="DM858" s="90"/>
      <c r="DN858" s="90"/>
      <c r="DO858" s="90"/>
      <c r="DP858" s="90"/>
      <c r="DQ858" s="90"/>
      <c r="DR858" s="90"/>
      <c r="DS858" s="90"/>
      <c r="DT858" s="90"/>
      <c r="DU858" s="90"/>
      <c r="DV858" s="90"/>
      <c r="DW858" s="90"/>
      <c r="DX858" s="90"/>
      <c r="DY858" s="90"/>
      <c r="DZ858" s="90"/>
      <c r="EA858" s="90"/>
      <c r="EB858" s="90"/>
      <c r="EC858" s="90"/>
      <c r="ED858" s="90"/>
      <c r="EE858" s="90"/>
      <c r="EF858" s="90"/>
      <c r="EG858" s="90"/>
      <c r="EH858" s="90"/>
      <c r="EI858" s="90"/>
      <c r="EJ858" s="90"/>
      <c r="EK858" s="90"/>
      <c r="EL858" s="90"/>
      <c r="EM858" s="90"/>
      <c r="EN858" s="90"/>
      <c r="EO858" s="90"/>
      <c r="EP858" s="90"/>
      <c r="EQ858" s="90"/>
      <c r="ER858" s="90"/>
      <c r="ES858" s="90"/>
      <c r="ET858" s="90"/>
      <c r="EU858" s="90"/>
      <c r="EV858" s="90"/>
      <c r="EW858" s="90"/>
      <c r="EX858" s="90"/>
      <c r="EY858" s="90"/>
      <c r="EZ858" s="90"/>
      <c r="FA858" s="90"/>
      <c r="FB858" s="90"/>
      <c r="FC858" s="90"/>
      <c r="FD858" s="90"/>
      <c r="FE858" s="90"/>
      <c r="FF858" s="90"/>
      <c r="FG858" s="90"/>
      <c r="FH858" s="90"/>
      <c r="FI858" s="90"/>
      <c r="FJ858" s="90"/>
      <c r="FK858" s="90"/>
      <c r="FL858" s="90"/>
      <c r="FM858" s="90"/>
      <c r="FN858" s="90"/>
      <c r="FO858" s="90"/>
      <c r="FP858" s="90"/>
      <c r="FQ858" s="90"/>
      <c r="FR858" s="90"/>
      <c r="FS858" s="90"/>
      <c r="FT858" s="90"/>
      <c r="FU858" s="90"/>
      <c r="FV858" s="90"/>
      <c r="FW858" s="90"/>
      <c r="FX858" s="90"/>
      <c r="FY858" s="90"/>
      <c r="FZ858" s="90"/>
      <c r="GA858" s="90"/>
      <c r="GB858" s="90"/>
      <c r="GC858" s="90"/>
      <c r="GD858" s="90"/>
      <c r="GE858" s="90"/>
      <c r="GF858" s="90"/>
      <c r="GG858" s="90"/>
      <c r="GH858" s="90"/>
      <c r="GI858" s="90"/>
      <c r="GJ858" s="90"/>
      <c r="GK858" s="90"/>
      <c r="GL858" s="90"/>
      <c r="GM858" s="90"/>
      <c r="GN858" s="90"/>
      <c r="GO858" s="90"/>
      <c r="GP858" s="90"/>
      <c r="GQ858" s="90"/>
      <c r="GR858" s="90"/>
      <c r="GS858" s="90"/>
      <c r="GT858" s="90"/>
      <c r="GU858" s="90"/>
      <c r="GV858" s="90"/>
      <c r="GW858" s="90"/>
      <c r="GX858" s="90"/>
      <c r="GY858" s="90"/>
      <c r="GZ858" s="90"/>
      <c r="HA858" s="90"/>
      <c r="HB858" s="90"/>
      <c r="HC858" s="90"/>
      <c r="HD858" s="90"/>
      <c r="HE858" s="90"/>
      <c r="HF858" s="90"/>
      <c r="HG858" s="90"/>
      <c r="HH858" s="90"/>
      <c r="HI858" s="90"/>
      <c r="HJ858" s="90"/>
      <c r="HK858" s="90"/>
      <c r="HL858" s="90"/>
      <c r="HM858" s="90"/>
      <c r="HN858" s="90"/>
      <c r="HO858" s="90"/>
      <c r="HP858" s="90"/>
      <c r="HQ858" s="90"/>
      <c r="HR858" s="90"/>
      <c r="HS858" s="90"/>
      <c r="HT858" s="90"/>
      <c r="HU858" s="90"/>
      <c r="HV858" s="90"/>
      <c r="HW858" s="90"/>
      <c r="HX858" s="90"/>
      <c r="HY858" s="90"/>
      <c r="HZ858" s="90"/>
      <c r="IA858" s="90"/>
      <c r="IB858" s="90"/>
      <c r="IC858" s="90"/>
      <c r="ID858" s="90"/>
      <c r="IE858" s="90"/>
      <c r="IF858" s="90"/>
      <c r="IG858" s="90"/>
      <c r="IH858" s="90"/>
      <c r="II858" s="90"/>
      <c r="IJ858" s="90"/>
      <c r="IK858" s="90"/>
      <c r="IL858" s="90"/>
      <c r="IM858" s="90"/>
      <c r="IN858" s="90"/>
      <c r="IO858" s="90"/>
      <c r="IP858" s="90"/>
      <c r="IQ858" s="90"/>
      <c r="IR858" s="90"/>
      <c r="IS858" s="90"/>
      <c r="IT858" s="90"/>
      <c r="IU858" s="90"/>
      <c r="IV858" s="90"/>
      <c r="IW858" s="90"/>
      <c r="IX858" s="90"/>
      <c r="IY858" s="90"/>
      <c r="IZ858" s="90"/>
      <c r="JA858" s="90"/>
      <c r="JB858" s="90"/>
      <c r="JC858" s="90"/>
      <c r="JD858" s="90"/>
      <c r="JE858" s="90"/>
      <c r="JF858" s="90"/>
      <c r="JG858" s="90"/>
      <c r="JH858" s="90"/>
      <c r="JI858" s="90"/>
      <c r="JJ858" s="90"/>
      <c r="JK858" s="90"/>
      <c r="JL858" s="90"/>
      <c r="JM858" s="90"/>
      <c r="JN858" s="90"/>
      <c r="JO858" s="90"/>
      <c r="JP858" s="90"/>
      <c r="JQ858" s="90"/>
      <c r="JR858" s="90"/>
      <c r="JS858" s="90"/>
      <c r="JT858" s="90"/>
      <c r="JU858" s="90"/>
      <c r="JV858" s="90"/>
      <c r="JW858" s="90"/>
      <c r="JX858" s="90"/>
      <c r="JY858" s="90"/>
      <c r="JZ858" s="90"/>
      <c r="KA858" s="90"/>
      <c r="KB858" s="90"/>
      <c r="KC858" s="90"/>
      <c r="KD858" s="90"/>
      <c r="KE858" s="90"/>
      <c r="KF858" s="90"/>
      <c r="KG858" s="90"/>
      <c r="KH858" s="90"/>
      <c r="KI858" s="90"/>
      <c r="KJ858" s="90"/>
      <c r="KK858" s="90"/>
      <c r="KL858" s="90"/>
      <c r="KM858" s="90"/>
      <c r="KN858" s="90"/>
      <c r="KO858" s="90"/>
      <c r="KP858" s="90"/>
      <c r="KQ858" s="90"/>
      <c r="KR858" s="90"/>
      <c r="KS858" s="90"/>
      <c r="KT858" s="90"/>
      <c r="KU858" s="90"/>
      <c r="KV858" s="90"/>
      <c r="KW858" s="90"/>
      <c r="KX858" s="90"/>
      <c r="KY858" s="90"/>
      <c r="KZ858" s="90"/>
      <c r="LA858" s="90"/>
      <c r="LB858" s="90"/>
      <c r="LC858" s="90"/>
      <c r="LD858" s="90"/>
      <c r="LE858" s="90"/>
      <c r="LF858" s="90"/>
      <c r="LG858" s="90"/>
      <c r="LH858" s="90"/>
      <c r="LI858" s="90"/>
      <c r="LJ858" s="90"/>
      <c r="LK858" s="90"/>
      <c r="LL858" s="90"/>
      <c r="LM858" s="90"/>
      <c r="LN858" s="90"/>
      <c r="LO858" s="90"/>
      <c r="LP858" s="90"/>
      <c r="LQ858" s="90"/>
      <c r="LR858" s="90"/>
      <c r="LS858" s="90"/>
      <c r="LT858" s="90"/>
      <c r="LU858" s="90"/>
      <c r="LV858" s="90"/>
      <c r="LW858" s="90"/>
      <c r="LX858" s="90"/>
      <c r="LY858" s="90"/>
      <c r="LZ858" s="90"/>
      <c r="MA858" s="90"/>
      <c r="MB858" s="90"/>
      <c r="MC858" s="90"/>
      <c r="MD858" s="90"/>
      <c r="ME858" s="90"/>
      <c r="MF858" s="90"/>
      <c r="MG858" s="90"/>
      <c r="MH858" s="90"/>
      <c r="MI858" s="90"/>
      <c r="MJ858" s="90"/>
      <c r="MK858" s="90"/>
      <c r="ML858" s="90"/>
      <c r="MM858" s="90"/>
      <c r="MN858" s="90"/>
      <c r="MO858" s="90"/>
      <c r="MP858" s="90"/>
      <c r="MQ858" s="90"/>
      <c r="MR858" s="90"/>
      <c r="MS858" s="90"/>
      <c r="MT858" s="90"/>
      <c r="MU858" s="90"/>
      <c r="MV858" s="90"/>
      <c r="MW858" s="90"/>
      <c r="MX858" s="90"/>
      <c r="MY858" s="90"/>
      <c r="MZ858" s="90"/>
      <c r="NA858" s="90"/>
      <c r="NB858" s="90"/>
      <c r="NC858" s="90"/>
      <c r="ND858" s="90"/>
      <c r="NE858" s="90"/>
      <c r="NF858" s="90"/>
      <c r="NG858" s="90"/>
      <c r="NH858" s="90"/>
      <c r="NI858" s="90"/>
      <c r="NJ858" s="90"/>
      <c r="NK858" s="90"/>
      <c r="NL858" s="90"/>
      <c r="NM858" s="90"/>
      <c r="NN858" s="90"/>
      <c r="NO858" s="90"/>
      <c r="NP858" s="90"/>
      <c r="NQ858" s="90"/>
      <c r="NR858" s="90"/>
      <c r="NS858" s="90"/>
      <c r="NT858" s="90"/>
      <c r="NU858" s="90"/>
      <c r="NV858" s="90"/>
      <c r="NW858" s="90"/>
      <c r="NX858" s="90"/>
      <c r="NY858" s="90"/>
      <c r="NZ858" s="90"/>
      <c r="OA858" s="90"/>
      <c r="OB858" s="90"/>
      <c r="OC858" s="90"/>
      <c r="OD858" s="90"/>
      <c r="OE858" s="90"/>
      <c r="OF858" s="90"/>
      <c r="OG858" s="90"/>
      <c r="OH858" s="90"/>
      <c r="OI858" s="90"/>
      <c r="OJ858" s="90"/>
      <c r="OK858" s="90"/>
      <c r="OL858" s="90"/>
      <c r="OM858" s="90"/>
      <c r="ON858" s="90"/>
      <c r="OO858" s="90"/>
      <c r="OP858" s="90"/>
      <c r="OQ858" s="90"/>
      <c r="OR858" s="90"/>
      <c r="OS858" s="90"/>
      <c r="OT858" s="90"/>
      <c r="OU858" s="90"/>
      <c r="OV858" s="90"/>
      <c r="OW858" s="90"/>
      <c r="OX858" s="90"/>
      <c r="OY858" s="90"/>
      <c r="OZ858" s="90"/>
      <c r="PA858" s="90"/>
      <c r="PB858" s="90"/>
      <c r="PC858" s="90"/>
      <c r="PD858" s="90"/>
      <c r="PE858" s="90"/>
      <c r="PF858" s="90"/>
      <c r="PG858" s="90"/>
      <c r="PH858" s="90"/>
      <c r="PI858" s="90"/>
      <c r="PJ858" s="90"/>
      <c r="PK858" s="90"/>
      <c r="PL858" s="90"/>
      <c r="PM858" s="90"/>
      <c r="PN858" s="90"/>
      <c r="PO858" s="90"/>
      <c r="PP858" s="90"/>
      <c r="PQ858" s="90"/>
      <c r="PR858" s="90"/>
      <c r="PS858" s="90"/>
      <c r="PT858" s="90"/>
      <c r="PU858" s="90"/>
      <c r="PV858" s="90"/>
      <c r="PW858" s="90"/>
      <c r="PX858" s="90"/>
      <c r="PY858" s="90"/>
      <c r="PZ858" s="90"/>
      <c r="QA858" s="90"/>
      <c r="QB858" s="90"/>
      <c r="QC858" s="90"/>
      <c r="QD858" s="90"/>
      <c r="QE858" s="90"/>
      <c r="QF858" s="90"/>
      <c r="QG858" s="90"/>
      <c r="QH858" s="90"/>
      <c r="QI858" s="90"/>
      <c r="QJ858" s="90"/>
      <c r="QK858" s="90"/>
      <c r="QL858" s="90"/>
      <c r="QM858" s="90"/>
      <c r="QN858" s="90"/>
      <c r="QO858" s="90"/>
      <c r="QP858" s="90"/>
      <c r="QQ858" s="90"/>
      <c r="QR858" s="90"/>
      <c r="QS858" s="90"/>
      <c r="QT858" s="90"/>
      <c r="QU858" s="90"/>
      <c r="QV858" s="90"/>
      <c r="QW858" s="90"/>
      <c r="QX858" s="90"/>
      <c r="QY858" s="90"/>
      <c r="QZ858" s="90"/>
      <c r="RA858" s="90"/>
      <c r="RB858" s="90"/>
      <c r="RC858" s="90"/>
      <c r="RD858" s="90"/>
      <c r="RE858" s="90"/>
      <c r="RF858" s="90"/>
      <c r="RG858" s="90"/>
      <c r="RH858" s="90"/>
      <c r="RI858" s="90"/>
      <c r="RJ858" s="90"/>
      <c r="RK858" s="90"/>
      <c r="RL858" s="90"/>
      <c r="RM858" s="90"/>
      <c r="RN858" s="90"/>
      <c r="RO858" s="90"/>
      <c r="RP858" s="90"/>
      <c r="RQ858" s="90"/>
      <c r="RR858" s="90"/>
      <c r="RS858" s="90"/>
      <c r="RT858" s="90"/>
      <c r="RU858" s="90"/>
      <c r="RV858" s="90"/>
      <c r="RW858" s="90"/>
      <c r="RX858" s="90"/>
      <c r="RY858" s="90"/>
      <c r="RZ858" s="90"/>
      <c r="SA858" s="90"/>
      <c r="SB858" s="90"/>
      <c r="SC858" s="90"/>
      <c r="SD858" s="90"/>
      <c r="SE858" s="90"/>
      <c r="SF858" s="90"/>
      <c r="SG858" s="90"/>
      <c r="SH858" s="90"/>
      <c r="SI858" s="90"/>
      <c r="SJ858" s="90"/>
      <c r="SK858" s="90"/>
      <c r="SL858" s="90"/>
      <c r="SM858" s="90"/>
      <c r="SN858" s="90"/>
      <c r="SO858" s="90"/>
      <c r="SP858" s="90"/>
      <c r="SQ858" s="90"/>
      <c r="SR858" s="90"/>
      <c r="SS858" s="90"/>
      <c r="ST858" s="90"/>
      <c r="SU858" s="90"/>
      <c r="SV858" s="90"/>
      <c r="SW858" s="90"/>
      <c r="SX858" s="90"/>
      <c r="SY858" s="90"/>
      <c r="SZ858" s="90"/>
      <c r="TA858" s="90"/>
      <c r="TB858" s="90"/>
      <c r="TC858" s="90"/>
      <c r="TD858" s="90"/>
      <c r="TE858" s="90"/>
      <c r="TF858" s="90"/>
      <c r="TG858" s="90"/>
      <c r="TH858" s="90"/>
      <c r="TI858" s="90"/>
      <c r="TJ858" s="90"/>
      <c r="TK858" s="90"/>
      <c r="TL858" s="90"/>
      <c r="TM858" s="90"/>
      <c r="TN858" s="90"/>
      <c r="TO858" s="90"/>
      <c r="TP858" s="90"/>
      <c r="TQ858" s="90"/>
      <c r="TR858" s="90"/>
      <c r="TS858" s="90"/>
      <c r="TT858" s="90"/>
      <c r="TU858" s="90"/>
      <c r="TV858" s="90"/>
      <c r="TW858" s="90"/>
      <c r="TX858" s="90"/>
      <c r="TY858" s="90"/>
      <c r="TZ858" s="90"/>
      <c r="UA858" s="90"/>
      <c r="UB858" s="90"/>
      <c r="UC858" s="90"/>
      <c r="UD858" s="90"/>
      <c r="UE858" s="90"/>
      <c r="UF858" s="90"/>
      <c r="UG858" s="90"/>
      <c r="UH858" s="90"/>
      <c r="UI858" s="90"/>
      <c r="UJ858" s="90"/>
      <c r="UK858" s="90"/>
      <c r="UL858" s="90"/>
      <c r="UM858" s="90"/>
      <c r="UN858" s="90"/>
      <c r="UO858" s="90"/>
      <c r="UP858" s="90"/>
      <c r="UQ858" s="90"/>
      <c r="UR858" s="90"/>
      <c r="US858" s="90"/>
      <c r="UT858" s="90"/>
      <c r="UU858" s="90"/>
      <c r="UV858" s="90"/>
      <c r="UW858" s="90"/>
      <c r="UX858" s="90"/>
      <c r="UY858" s="90"/>
      <c r="UZ858" s="90"/>
      <c r="VA858" s="90"/>
      <c r="VB858" s="90"/>
      <c r="VC858" s="90"/>
      <c r="VD858" s="90"/>
      <c r="VE858" s="90"/>
      <c r="VF858" s="90"/>
      <c r="VG858" s="90"/>
      <c r="VH858" s="90"/>
      <c r="VI858" s="90"/>
      <c r="VJ858" s="90"/>
      <c r="VK858" s="90"/>
      <c r="VL858" s="90"/>
      <c r="VM858" s="90"/>
      <c r="VN858" s="90"/>
      <c r="VO858" s="90"/>
      <c r="VP858" s="90"/>
      <c r="VQ858" s="90"/>
      <c r="VR858" s="90"/>
      <c r="VS858" s="90"/>
      <c r="VT858" s="90"/>
      <c r="VU858" s="90"/>
      <c r="VV858" s="90"/>
      <c r="VW858" s="90"/>
      <c r="VX858" s="90"/>
      <c r="VY858" s="90"/>
      <c r="VZ858" s="90"/>
      <c r="WA858" s="90"/>
      <c r="WB858" s="90"/>
      <c r="WC858" s="90"/>
      <c r="WD858" s="90"/>
      <c r="WE858" s="90"/>
      <c r="WF858" s="90"/>
      <c r="WG858" s="90"/>
      <c r="WH858" s="90"/>
      <c r="WI858" s="90"/>
      <c r="WJ858" s="90"/>
      <c r="WK858" s="90"/>
      <c r="WL858" s="90"/>
      <c r="WM858" s="90"/>
      <c r="WN858" s="90"/>
      <c r="WO858" s="90"/>
      <c r="WP858" s="90"/>
      <c r="WQ858" s="90"/>
      <c r="WR858" s="90"/>
      <c r="WS858" s="90"/>
      <c r="WT858" s="90"/>
      <c r="WU858" s="90"/>
      <c r="WV858" s="90"/>
      <c r="WW858" s="90"/>
      <c r="WX858" s="90"/>
      <c r="WY858" s="90"/>
      <c r="WZ858" s="90"/>
      <c r="XA858" s="90"/>
      <c r="XB858" s="90"/>
      <c r="XC858" s="90"/>
      <c r="XD858" s="90"/>
      <c r="XE858" s="90"/>
      <c r="XF858" s="90"/>
      <c r="XG858" s="90"/>
      <c r="XH858" s="90"/>
      <c r="XI858" s="90"/>
      <c r="XJ858" s="90"/>
      <c r="XK858" s="90"/>
      <c r="XL858" s="90"/>
      <c r="XM858" s="90"/>
      <c r="XN858" s="90"/>
      <c r="XO858" s="90"/>
      <c r="XP858" s="90"/>
      <c r="XQ858" s="90"/>
      <c r="XR858" s="90"/>
      <c r="XS858" s="90"/>
      <c r="XT858" s="90"/>
      <c r="XU858" s="90"/>
      <c r="XV858" s="90"/>
      <c r="XW858" s="90"/>
      <c r="XX858" s="90"/>
      <c r="XY858" s="90"/>
      <c r="XZ858" s="90"/>
      <c r="YA858" s="90"/>
      <c r="YB858" s="90"/>
      <c r="YC858" s="90"/>
      <c r="YD858" s="90"/>
      <c r="YE858" s="90"/>
      <c r="YF858" s="90"/>
      <c r="YG858" s="90"/>
      <c r="YH858" s="90"/>
      <c r="YI858" s="90"/>
      <c r="YJ858" s="90"/>
      <c r="YK858" s="90"/>
      <c r="YL858" s="90"/>
      <c r="YM858" s="90"/>
      <c r="YN858" s="90"/>
      <c r="YO858" s="90"/>
      <c r="YP858" s="90"/>
      <c r="YQ858" s="90"/>
      <c r="YR858" s="90"/>
      <c r="YS858" s="90"/>
      <c r="YT858" s="90"/>
      <c r="YU858" s="90"/>
      <c r="YV858" s="90"/>
      <c r="YW858" s="90"/>
      <c r="YX858" s="90"/>
      <c r="YY858" s="90"/>
      <c r="YZ858" s="90"/>
      <c r="ZA858" s="90"/>
      <c r="ZB858" s="90"/>
      <c r="ZC858" s="90"/>
      <c r="ZD858" s="90"/>
      <c r="ZE858" s="90"/>
      <c r="ZF858" s="90"/>
      <c r="ZG858" s="90"/>
      <c r="ZH858" s="90"/>
      <c r="ZI858" s="90"/>
      <c r="ZJ858" s="90"/>
      <c r="ZK858" s="90"/>
      <c r="ZL858" s="90"/>
      <c r="ZM858" s="90"/>
      <c r="ZN858" s="90"/>
      <c r="ZO858" s="90"/>
      <c r="ZP858" s="90"/>
      <c r="ZQ858" s="90"/>
      <c r="ZR858" s="90"/>
      <c r="ZS858" s="90"/>
      <c r="ZT858" s="90"/>
      <c r="ZU858" s="90"/>
      <c r="ZV858" s="90"/>
      <c r="ZW858" s="90"/>
      <c r="ZX858" s="90"/>
      <c r="ZY858" s="90"/>
      <c r="ZZ858" s="90"/>
      <c r="AAA858" s="90"/>
      <c r="AAB858" s="90"/>
      <c r="AAC858" s="90"/>
      <c r="AAD858" s="90"/>
      <c r="AAE858" s="90"/>
      <c r="AAF858" s="90"/>
      <c r="AAG858" s="90"/>
      <c r="AAH858" s="90"/>
      <c r="AAI858" s="90"/>
      <c r="AAJ858" s="90"/>
      <c r="AAK858" s="90"/>
      <c r="AAL858" s="90"/>
      <c r="AAM858" s="90"/>
      <c r="AAN858" s="90"/>
      <c r="AAO858" s="90"/>
      <c r="AAP858" s="90"/>
      <c r="AAQ858" s="90"/>
      <c r="AAR858" s="90"/>
      <c r="AAS858" s="90"/>
      <c r="AAT858" s="90"/>
      <c r="AAU858" s="90"/>
      <c r="AAV858" s="90"/>
      <c r="AAW858" s="90"/>
      <c r="AAX858" s="90"/>
      <c r="AAY858" s="90"/>
      <c r="AAZ858" s="90"/>
      <c r="ABA858" s="90"/>
      <c r="ABB858" s="90"/>
      <c r="ABC858" s="90"/>
      <c r="ABD858" s="90"/>
      <c r="ABE858" s="90"/>
      <c r="ABF858" s="90"/>
      <c r="ABG858" s="90"/>
      <c r="ABH858" s="90"/>
      <c r="ABI858" s="90"/>
      <c r="ABJ858" s="90"/>
      <c r="ABK858" s="90"/>
      <c r="ABL858" s="90"/>
      <c r="ABM858" s="90"/>
      <c r="ABN858" s="90"/>
      <c r="ABO858" s="90"/>
      <c r="ABP858" s="90"/>
      <c r="ABQ858" s="90"/>
      <c r="ABR858" s="90"/>
      <c r="ABS858" s="90"/>
      <c r="ABT858" s="90"/>
      <c r="ABU858" s="90"/>
      <c r="ABV858" s="90"/>
      <c r="ABW858" s="90"/>
      <c r="ABX858" s="90"/>
      <c r="ABY858" s="90"/>
      <c r="ABZ858" s="90"/>
      <c r="ACA858" s="90"/>
      <c r="ACB858" s="90"/>
      <c r="ACC858" s="90"/>
      <c r="ACD858" s="90"/>
      <c r="ACE858" s="90"/>
      <c r="ACF858" s="90"/>
      <c r="ACG858" s="90"/>
      <c r="ACH858" s="90"/>
      <c r="ACI858" s="90"/>
      <c r="ACJ858" s="90"/>
      <c r="ACK858" s="90"/>
      <c r="ACL858" s="90"/>
      <c r="ACM858" s="90"/>
      <c r="ACN858" s="90"/>
      <c r="ACO858" s="90"/>
      <c r="ACP858" s="90"/>
      <c r="ACQ858" s="90"/>
      <c r="ACR858" s="90"/>
      <c r="ACS858" s="90"/>
      <c r="ACT858" s="90"/>
      <c r="ACU858" s="90"/>
      <c r="ACV858" s="90"/>
      <c r="ACW858" s="90"/>
      <c r="ACX858" s="90"/>
      <c r="ACY858" s="90"/>
      <c r="ACZ858" s="90"/>
      <c r="ADA858" s="90"/>
      <c r="ADB858" s="90"/>
      <c r="ADC858" s="90"/>
      <c r="ADD858" s="90"/>
      <c r="ADE858" s="90"/>
      <c r="ADF858" s="90"/>
      <c r="ADG858" s="90"/>
      <c r="ADH858" s="90"/>
      <c r="ADI858" s="90"/>
      <c r="ADJ858" s="90"/>
      <c r="ADK858" s="90"/>
      <c r="ADL858" s="90"/>
      <c r="ADM858" s="90"/>
      <c r="ADN858" s="90"/>
      <c r="ADO858" s="90"/>
      <c r="ADP858" s="90"/>
      <c r="ADQ858" s="90"/>
      <c r="ADR858" s="90"/>
      <c r="ADS858" s="90"/>
      <c r="ADT858" s="90"/>
      <c r="ADU858" s="90"/>
      <c r="ADV858" s="90"/>
      <c r="ADW858" s="90"/>
      <c r="ADX858" s="90"/>
      <c r="ADY858" s="90"/>
      <c r="ADZ858" s="90"/>
      <c r="AEA858" s="90"/>
      <c r="AEB858" s="90"/>
      <c r="AEC858" s="90"/>
      <c r="AED858" s="90"/>
      <c r="AEE858" s="90"/>
      <c r="AEF858" s="90"/>
      <c r="AEG858" s="90"/>
      <c r="AEH858" s="90"/>
      <c r="AEI858" s="90"/>
      <c r="AEJ858" s="90"/>
      <c r="AEK858" s="90"/>
      <c r="AEL858" s="90"/>
      <c r="AEM858" s="90"/>
      <c r="AEN858" s="90"/>
      <c r="AEO858" s="90"/>
      <c r="AEP858" s="90"/>
      <c r="AEQ858" s="90"/>
      <c r="AER858" s="90"/>
      <c r="AES858" s="90"/>
      <c r="AET858" s="90"/>
      <c r="AEU858" s="90"/>
      <c r="AEV858" s="90"/>
      <c r="AEW858" s="90"/>
      <c r="AEX858" s="90"/>
      <c r="AEY858" s="90"/>
      <c r="AEZ858" s="90"/>
      <c r="AFA858" s="90"/>
      <c r="AFB858" s="90"/>
      <c r="AFC858" s="90"/>
      <c r="AFD858" s="90"/>
      <c r="AFE858" s="90"/>
      <c r="AFF858" s="90"/>
      <c r="AFG858" s="90"/>
      <c r="AFH858" s="90"/>
      <c r="AFI858" s="90"/>
      <c r="AFJ858" s="90"/>
      <c r="AFK858" s="90"/>
      <c r="AFL858" s="90"/>
      <c r="AFM858" s="90"/>
      <c r="AFN858" s="90"/>
      <c r="AFO858" s="90"/>
      <c r="AFP858" s="90"/>
      <c r="AFQ858" s="90"/>
      <c r="AFR858" s="90"/>
      <c r="AFS858" s="90"/>
      <c r="AFT858" s="90"/>
      <c r="AFU858" s="90"/>
      <c r="AFV858" s="90"/>
      <c r="AFW858" s="90"/>
      <c r="AFX858" s="90"/>
      <c r="AFY858" s="90"/>
      <c r="AFZ858" s="90"/>
      <c r="AGA858" s="90"/>
      <c r="AGB858" s="90"/>
      <c r="AGC858" s="90"/>
      <c r="AGD858" s="90"/>
      <c r="AGE858" s="90"/>
      <c r="AGF858" s="90"/>
      <c r="AGG858" s="90"/>
      <c r="AGH858" s="90"/>
      <c r="AGI858" s="90"/>
      <c r="AGJ858" s="90"/>
      <c r="AGK858" s="90"/>
      <c r="AGL858" s="90"/>
      <c r="AGM858" s="90"/>
      <c r="AGN858" s="90"/>
      <c r="AGO858" s="90"/>
      <c r="AGP858" s="90"/>
      <c r="AGQ858" s="90"/>
      <c r="AGR858" s="90"/>
      <c r="AGS858" s="90"/>
      <c r="AGT858" s="90"/>
      <c r="AGU858" s="90"/>
      <c r="AGV858" s="90"/>
      <c r="AGW858" s="90"/>
      <c r="AGX858" s="90"/>
      <c r="AGY858" s="90"/>
      <c r="AGZ858" s="90"/>
      <c r="AHA858" s="90"/>
      <c r="AHB858" s="90"/>
      <c r="AHC858" s="90"/>
      <c r="AHD858" s="90"/>
      <c r="AHE858" s="90"/>
      <c r="AHF858" s="90"/>
      <c r="AHG858" s="90"/>
      <c r="AHH858" s="90"/>
      <c r="AHI858" s="90"/>
      <c r="AHJ858" s="90"/>
      <c r="AHK858" s="90"/>
      <c r="AHL858" s="90"/>
      <c r="AHM858" s="90"/>
      <c r="AHN858" s="90"/>
      <c r="AHO858" s="90"/>
      <c r="AHP858" s="90"/>
      <c r="AHQ858" s="90"/>
      <c r="AHR858" s="90"/>
      <c r="AHS858" s="90"/>
      <c r="AHT858" s="90"/>
      <c r="AHU858" s="90"/>
      <c r="AHV858" s="90"/>
      <c r="AHW858" s="90"/>
      <c r="AHX858" s="90"/>
      <c r="AHY858" s="90"/>
      <c r="AHZ858" s="90"/>
      <c r="AIA858" s="90"/>
      <c r="AIB858" s="90"/>
      <c r="AIC858" s="90"/>
      <c r="AID858" s="90"/>
      <c r="AIE858" s="90"/>
      <c r="AIF858" s="90"/>
      <c r="AIG858" s="90"/>
      <c r="AIH858" s="90"/>
      <c r="AII858" s="90"/>
      <c r="AIJ858" s="90"/>
      <c r="AIK858" s="90"/>
      <c r="AIL858" s="90"/>
      <c r="AIM858" s="90"/>
      <c r="AIN858" s="90"/>
      <c r="AIO858" s="90"/>
      <c r="AIP858" s="90"/>
      <c r="AIQ858" s="90"/>
      <c r="AIR858" s="90"/>
      <c r="AIS858" s="90"/>
      <c r="AIT858" s="90"/>
      <c r="AIU858" s="90"/>
      <c r="AIV858" s="90"/>
      <c r="AIW858" s="90"/>
      <c r="AIX858" s="90"/>
      <c r="AIY858" s="90"/>
      <c r="AIZ858" s="90"/>
      <c r="AJA858" s="90"/>
      <c r="AJB858" s="90"/>
      <c r="AJC858" s="90"/>
      <c r="AJD858" s="90"/>
      <c r="AJE858" s="90"/>
      <c r="AJF858" s="90"/>
      <c r="AJG858" s="90"/>
      <c r="AJH858" s="90"/>
      <c r="AJI858" s="90"/>
      <c r="AJJ858" s="90"/>
      <c r="AJK858" s="90"/>
      <c r="AJL858" s="90"/>
      <c r="AJM858" s="90"/>
      <c r="AJN858" s="90"/>
      <c r="AJO858" s="90"/>
      <c r="AJP858" s="90"/>
      <c r="AJQ858" s="90"/>
      <c r="AJR858" s="90"/>
      <c r="AJS858" s="90"/>
      <c r="AJT858" s="90"/>
      <c r="AJU858" s="90"/>
      <c r="AJV858" s="90"/>
      <c r="AJW858" s="90"/>
      <c r="AJX858" s="90"/>
      <c r="AJY858" s="90"/>
      <c r="AJZ858" s="90"/>
      <c r="AKA858" s="90"/>
      <c r="AKB858" s="90"/>
      <c r="AKC858" s="90"/>
      <c r="AKD858" s="90"/>
      <c r="AKE858" s="90"/>
      <c r="AKF858" s="90"/>
      <c r="AKG858" s="90"/>
      <c r="AKH858" s="90"/>
      <c r="AKI858" s="90"/>
      <c r="AKJ858" s="90"/>
      <c r="AKK858" s="90"/>
      <c r="AKL858" s="90"/>
      <c r="AKM858" s="90"/>
      <c r="AKN858" s="90"/>
      <c r="AKO858" s="90"/>
      <c r="AKP858" s="90"/>
      <c r="AKQ858" s="90"/>
      <c r="AKR858" s="90"/>
      <c r="AKS858" s="90"/>
      <c r="AKT858" s="90"/>
      <c r="AKU858" s="90"/>
      <c r="AKV858" s="90"/>
      <c r="AKW858" s="90"/>
      <c r="AKX858" s="90"/>
      <c r="AKY858" s="90"/>
      <c r="AKZ858" s="90"/>
      <c r="ALA858" s="90"/>
      <c r="ALB858" s="90"/>
      <c r="ALC858" s="90"/>
      <c r="ALD858" s="90"/>
      <c r="ALE858" s="90"/>
      <c r="ALF858" s="90"/>
      <c r="ALG858" s="90"/>
      <c r="ALH858" s="90"/>
      <c r="ALI858" s="90"/>
      <c r="ALJ858" s="90"/>
      <c r="ALK858" s="90"/>
      <c r="ALL858" s="90"/>
      <c r="ALM858" s="90"/>
      <c r="ALN858" s="90"/>
      <c r="ALO858" s="90"/>
      <c r="ALP858" s="90"/>
      <c r="ALQ858" s="90"/>
      <c r="ALR858" s="90"/>
      <c r="ALS858" s="90"/>
      <c r="ALT858" s="90"/>
      <c r="ALU858" s="90"/>
      <c r="ALV858" s="90"/>
      <c r="ALW858" s="90"/>
      <c r="ALX858" s="90"/>
      <c r="ALY858" s="90"/>
      <c r="ALZ858" s="90"/>
      <c r="AMA858" s="90"/>
      <c r="AMB858" s="90"/>
      <c r="AMC858" s="90"/>
      <c r="AMD858" s="90"/>
      <c r="AME858" s="90"/>
      <c r="AMF858" s="90"/>
      <c r="AMG858" s="90"/>
      <c r="AMH858" s="90"/>
    </row>
    <row r="859" spans="1:1022" ht="74.099999999999994" customHeight="1" x14ac:dyDescent="0.3">
      <c r="A859" s="536"/>
      <c r="B859" s="530"/>
      <c r="C859" s="367"/>
      <c r="D859" s="530"/>
      <c r="E859" s="530"/>
      <c r="F859" s="427"/>
      <c r="G859" s="530"/>
      <c r="H859" s="537"/>
      <c r="I859" s="538"/>
      <c r="J859" s="216" t="s">
        <v>735</v>
      </c>
      <c r="K859" s="213"/>
      <c r="L859" s="538"/>
      <c r="M859" s="538"/>
      <c r="N859" s="540"/>
      <c r="O859" s="369"/>
      <c r="P859" s="391"/>
      <c r="Q859" s="385"/>
      <c r="R859" s="393"/>
      <c r="S859" s="394"/>
      <c r="T859" s="385"/>
      <c r="U859" s="386"/>
      <c r="V859" s="216" t="s">
        <v>112</v>
      </c>
      <c r="W859" s="116"/>
      <c r="X859" s="117"/>
      <c r="Y859" s="117"/>
      <c r="Z859" s="116"/>
      <c r="AA859" s="143" t="str">
        <f t="shared" si="1118"/>
        <v/>
      </c>
      <c r="AB859" s="121"/>
      <c r="AC859" s="121"/>
      <c r="AD859" s="122" t="str">
        <f t="shared" si="1111"/>
        <v/>
      </c>
      <c r="AE859" s="121"/>
      <c r="AF859" s="121"/>
      <c r="AG859" s="121"/>
      <c r="AH859" s="123" t="str">
        <f>IFERROR(IF(AND(AA858="Probabilidad",AA859="Probabilidad"),(AI858-(+AI858*AD859)),IF(AND(AA859="Probabilidad",AA858="Impacto"),(AI858-(+AI858*AD859)),IF(AA859="Impacto",AI858,""))),"")</f>
        <v/>
      </c>
      <c r="AI859" s="122" t="str">
        <f t="shared" si="1112"/>
        <v/>
      </c>
      <c r="AJ859" s="387"/>
      <c r="AK859" s="542"/>
      <c r="AL859" s="214" t="str">
        <f t="shared" ref="AL859:AL922" si="1170">IFERROR(IF(AND(AA858="Impacto",AA859="Impacto"),(AL858-(+AL858*AD859)),IF(AND(AA859="Impacto",AA858="Probabilidad"),(AL858-(+AL858*AD859)),IF(AA859="Probabilidad",AL858,""))),"")</f>
        <v/>
      </c>
      <c r="AM859" s="543"/>
      <c r="AN859" s="544"/>
      <c r="AO859" s="541"/>
      <c r="AP859" s="367"/>
      <c r="AQ859" s="217" t="s">
        <v>118</v>
      </c>
      <c r="AR859" s="119"/>
      <c r="AS859" s="135"/>
      <c r="AT859" s="218"/>
      <c r="AU859" s="219"/>
      <c r="AV859" s="371"/>
      <c r="AW859" s="216" t="s">
        <v>112</v>
      </c>
      <c r="AX859" s="128"/>
      <c r="AY859" s="129"/>
      <c r="AZ859" s="130"/>
      <c r="BA859" s="217" t="s">
        <v>118</v>
      </c>
      <c r="BB859" s="128"/>
      <c r="BC859" s="128"/>
      <c r="BD859" s="128"/>
      <c r="BE859" s="373"/>
      <c r="BF859" s="374"/>
      <c r="BG859" s="374"/>
      <c r="BH859" s="131"/>
    </row>
    <row r="860" spans="1:1022" ht="45" customHeight="1" x14ac:dyDescent="0.3">
      <c r="A860" s="536"/>
      <c r="B860" s="530"/>
      <c r="C860" s="367"/>
      <c r="D860" s="530"/>
      <c r="E860" s="530"/>
      <c r="F860" s="427"/>
      <c r="G860" s="530"/>
      <c r="H860" s="537"/>
      <c r="I860" s="538"/>
      <c r="J860" s="216" t="s">
        <v>741</v>
      </c>
      <c r="K860" s="213"/>
      <c r="L860" s="538"/>
      <c r="M860" s="538"/>
      <c r="N860" s="540"/>
      <c r="O860" s="369"/>
      <c r="P860" s="391"/>
      <c r="Q860" s="385"/>
      <c r="R860" s="393"/>
      <c r="S860" s="394"/>
      <c r="T860" s="385"/>
      <c r="U860" s="386"/>
      <c r="V860" s="216" t="s">
        <v>124</v>
      </c>
      <c r="W860" s="116"/>
      <c r="X860" s="117"/>
      <c r="Y860" s="117"/>
      <c r="Z860" s="116"/>
      <c r="AA860" s="143" t="str">
        <f t="shared" si="1118"/>
        <v/>
      </c>
      <c r="AB860" s="121"/>
      <c r="AC860" s="121"/>
      <c r="AD860" s="122" t="str">
        <f t="shared" si="1111"/>
        <v/>
      </c>
      <c r="AE860" s="121"/>
      <c r="AF860" s="121"/>
      <c r="AG860" s="121"/>
      <c r="AH860" s="123" t="str">
        <f t="shared" ref="AH860:AH864" si="1171">IFERROR(IF(AND(AA859="Probabilidad",AA860="Probabilidad"),(AI859-(+AI859*AD860)),IF(AND(AA860="Probabilidad",AA859="Impacto"),(AI859-(+AI859*AD860)),IF(AA860="Impacto",AI859,""))),"")</f>
        <v/>
      </c>
      <c r="AI860" s="122" t="str">
        <f t="shared" si="1112"/>
        <v/>
      </c>
      <c r="AJ860" s="387"/>
      <c r="AK860" s="542"/>
      <c r="AL860" s="214" t="str">
        <f t="shared" si="1170"/>
        <v/>
      </c>
      <c r="AM860" s="543"/>
      <c r="AN860" s="544"/>
      <c r="AO860" s="541"/>
      <c r="AP860" s="367"/>
      <c r="AQ860" s="217" t="s">
        <v>128</v>
      </c>
      <c r="AR860" s="119"/>
      <c r="AS860" s="135"/>
      <c r="AT860" s="218"/>
      <c r="AU860" s="219"/>
      <c r="AV860" s="371"/>
      <c r="AW860" s="216" t="s">
        <v>124</v>
      </c>
      <c r="AX860" s="128"/>
      <c r="AY860" s="129"/>
      <c r="AZ860" s="130"/>
      <c r="BA860" s="217" t="s">
        <v>128</v>
      </c>
      <c r="BB860" s="128"/>
      <c r="BC860" s="128"/>
      <c r="BD860" s="128"/>
      <c r="BE860" s="373"/>
      <c r="BF860" s="374"/>
      <c r="BG860" s="374"/>
      <c r="BH860" s="131"/>
    </row>
    <row r="861" spans="1:1022" ht="30" customHeight="1" x14ac:dyDescent="0.3">
      <c r="A861" s="536"/>
      <c r="B861" s="530"/>
      <c r="C861" s="367"/>
      <c r="D861" s="530"/>
      <c r="E861" s="530"/>
      <c r="F861" s="427"/>
      <c r="G861" s="530"/>
      <c r="H861" s="537"/>
      <c r="I861" s="538"/>
      <c r="J861" s="216" t="s">
        <v>749</v>
      </c>
      <c r="K861" s="213"/>
      <c r="L861" s="538"/>
      <c r="M861" s="538"/>
      <c r="N861" s="540"/>
      <c r="O861" s="369"/>
      <c r="P861" s="391"/>
      <c r="Q861" s="385"/>
      <c r="R861" s="393"/>
      <c r="S861" s="394"/>
      <c r="T861" s="385"/>
      <c r="U861" s="386"/>
      <c r="V861" s="216" t="s">
        <v>131</v>
      </c>
      <c r="W861" s="116"/>
      <c r="X861" s="117"/>
      <c r="Y861" s="117"/>
      <c r="Z861" s="116"/>
      <c r="AA861" s="143" t="str">
        <f t="shared" si="1118"/>
        <v/>
      </c>
      <c r="AB861" s="121"/>
      <c r="AC861" s="121"/>
      <c r="AD861" s="122" t="str">
        <f t="shared" si="1111"/>
        <v/>
      </c>
      <c r="AE861" s="121"/>
      <c r="AF861" s="121"/>
      <c r="AG861" s="121"/>
      <c r="AH861" s="123" t="str">
        <f t="shared" si="1171"/>
        <v/>
      </c>
      <c r="AI861" s="122" t="str">
        <f t="shared" si="1112"/>
        <v/>
      </c>
      <c r="AJ861" s="387"/>
      <c r="AK861" s="542"/>
      <c r="AL861" s="214" t="str">
        <f t="shared" si="1170"/>
        <v/>
      </c>
      <c r="AM861" s="543"/>
      <c r="AN861" s="544"/>
      <c r="AO861" s="541"/>
      <c r="AP861" s="367"/>
      <c r="AQ861" s="217" t="s">
        <v>136</v>
      </c>
      <c r="AR861" s="119"/>
      <c r="AS861" s="135"/>
      <c r="AT861" s="218"/>
      <c r="AU861" s="219"/>
      <c r="AV861" s="371"/>
      <c r="AW861" s="216" t="s">
        <v>131</v>
      </c>
      <c r="AX861" s="128"/>
      <c r="AY861" s="129"/>
      <c r="AZ861" s="130"/>
      <c r="BA861" s="217" t="s">
        <v>136</v>
      </c>
      <c r="BB861" s="128"/>
      <c r="BC861" s="128"/>
      <c r="BD861" s="128"/>
      <c r="BE861" s="373"/>
      <c r="BF861" s="374"/>
      <c r="BG861" s="374"/>
      <c r="BH861" s="131"/>
    </row>
    <row r="862" spans="1:1022" ht="18.95" customHeight="1" x14ac:dyDescent="0.3">
      <c r="A862" s="536"/>
      <c r="B862" s="530"/>
      <c r="C862" s="367"/>
      <c r="D862" s="530"/>
      <c r="E862" s="530"/>
      <c r="F862" s="427"/>
      <c r="G862" s="530"/>
      <c r="H862" s="537"/>
      <c r="I862" s="538"/>
      <c r="J862" s="216" t="s">
        <v>756</v>
      </c>
      <c r="K862" s="213"/>
      <c r="L862" s="538"/>
      <c r="M862" s="538"/>
      <c r="N862" s="540"/>
      <c r="O862" s="369"/>
      <c r="P862" s="391"/>
      <c r="Q862" s="385"/>
      <c r="R862" s="393"/>
      <c r="S862" s="394"/>
      <c r="T862" s="385"/>
      <c r="U862" s="386"/>
      <c r="V862" s="216" t="s">
        <v>139</v>
      </c>
      <c r="W862" s="116"/>
      <c r="X862" s="117"/>
      <c r="Y862" s="117"/>
      <c r="Z862" s="116"/>
      <c r="AA862" s="143" t="str">
        <f t="shared" si="1118"/>
        <v/>
      </c>
      <c r="AB862" s="121"/>
      <c r="AC862" s="121"/>
      <c r="AD862" s="122" t="str">
        <f t="shared" si="1111"/>
        <v/>
      </c>
      <c r="AE862" s="121"/>
      <c r="AF862" s="121"/>
      <c r="AG862" s="121"/>
      <c r="AH862" s="123" t="str">
        <f t="shared" si="1171"/>
        <v/>
      </c>
      <c r="AI862" s="122" t="str">
        <f t="shared" si="1112"/>
        <v/>
      </c>
      <c r="AJ862" s="387"/>
      <c r="AK862" s="542"/>
      <c r="AL862" s="214" t="str">
        <f t="shared" si="1170"/>
        <v/>
      </c>
      <c r="AM862" s="543"/>
      <c r="AN862" s="544"/>
      <c r="AO862" s="541"/>
      <c r="AP862" s="367"/>
      <c r="AQ862" s="217" t="s">
        <v>145</v>
      </c>
      <c r="AR862" s="119"/>
      <c r="AS862" s="135"/>
      <c r="AT862" s="218"/>
      <c r="AU862" s="219"/>
      <c r="AV862" s="371"/>
      <c r="AW862" s="216" t="s">
        <v>139</v>
      </c>
      <c r="AX862" s="220"/>
      <c r="AY862" s="221"/>
      <c r="AZ862" s="222"/>
      <c r="BA862" s="217" t="s">
        <v>145</v>
      </c>
      <c r="BB862" s="128"/>
      <c r="BC862" s="128"/>
      <c r="BD862" s="128"/>
      <c r="BE862" s="373"/>
      <c r="BF862" s="374"/>
      <c r="BG862" s="374"/>
      <c r="BH862" s="131"/>
    </row>
    <row r="863" spans="1:1022" ht="18.95" customHeight="1" x14ac:dyDescent="0.3">
      <c r="A863" s="536"/>
      <c r="B863" s="530"/>
      <c r="C863" s="367"/>
      <c r="D863" s="530"/>
      <c r="E863" s="530"/>
      <c r="F863" s="427"/>
      <c r="G863" s="530"/>
      <c r="H863" s="537"/>
      <c r="I863" s="538"/>
      <c r="J863" s="216" t="s">
        <v>757</v>
      </c>
      <c r="K863" s="213"/>
      <c r="L863" s="538"/>
      <c r="M863" s="538"/>
      <c r="N863" s="540"/>
      <c r="O863" s="369"/>
      <c r="P863" s="391"/>
      <c r="Q863" s="385"/>
      <c r="R863" s="393"/>
      <c r="S863" s="394"/>
      <c r="T863" s="385"/>
      <c r="U863" s="386"/>
      <c r="V863" s="216" t="s">
        <v>150</v>
      </c>
      <c r="W863" s="116"/>
      <c r="X863" s="117"/>
      <c r="Y863" s="117"/>
      <c r="Z863" s="116"/>
      <c r="AA863" s="143" t="str">
        <f t="shared" si="1118"/>
        <v/>
      </c>
      <c r="AB863" s="121"/>
      <c r="AC863" s="121"/>
      <c r="AD863" s="122" t="str">
        <f t="shared" si="1111"/>
        <v/>
      </c>
      <c r="AE863" s="121"/>
      <c r="AF863" s="121"/>
      <c r="AG863" s="121"/>
      <c r="AH863" s="123" t="str">
        <f t="shared" si="1171"/>
        <v/>
      </c>
      <c r="AI863" s="122" t="str">
        <f t="shared" si="1112"/>
        <v/>
      </c>
      <c r="AJ863" s="387"/>
      <c r="AK863" s="542"/>
      <c r="AL863" s="214" t="str">
        <f t="shared" si="1170"/>
        <v/>
      </c>
      <c r="AM863" s="543"/>
      <c r="AN863" s="544"/>
      <c r="AO863" s="541"/>
      <c r="AP863" s="367"/>
      <c r="AQ863" s="217" t="s">
        <v>155</v>
      </c>
      <c r="AR863" s="119"/>
      <c r="AS863" s="135"/>
      <c r="AT863" s="218"/>
      <c r="AU863" s="219"/>
      <c r="AV863" s="371"/>
      <c r="AW863" s="216" t="s">
        <v>150</v>
      </c>
      <c r="AX863" s="220"/>
      <c r="AY863" s="221"/>
      <c r="AZ863" s="222"/>
      <c r="BA863" s="217" t="s">
        <v>155</v>
      </c>
      <c r="BB863" s="128"/>
      <c r="BC863" s="128"/>
      <c r="BD863" s="128"/>
      <c r="BE863" s="373"/>
      <c r="BF863" s="374"/>
      <c r="BG863" s="374"/>
      <c r="BH863" s="131"/>
    </row>
    <row r="864" spans="1:1022" ht="23.1" customHeight="1" x14ac:dyDescent="0.3">
      <c r="A864" s="536"/>
      <c r="B864" s="530"/>
      <c r="C864" s="367"/>
      <c r="D864" s="530"/>
      <c r="E864" s="530"/>
      <c r="F864" s="427"/>
      <c r="G864" s="530"/>
      <c r="H864" s="537"/>
      <c r="I864" s="538"/>
      <c r="J864" s="216" t="s">
        <v>758</v>
      </c>
      <c r="K864" s="213"/>
      <c r="L864" s="538"/>
      <c r="M864" s="538"/>
      <c r="N864" s="540"/>
      <c r="O864" s="369"/>
      <c r="P864" s="392"/>
      <c r="Q864" s="385"/>
      <c r="R864" s="393"/>
      <c r="S864" s="394"/>
      <c r="T864" s="385"/>
      <c r="U864" s="386"/>
      <c r="V864" s="216" t="s">
        <v>161</v>
      </c>
      <c r="W864" s="116"/>
      <c r="X864" s="117"/>
      <c r="Y864" s="117"/>
      <c r="Z864" s="116"/>
      <c r="AA864" s="143" t="str">
        <f t="shared" si="1118"/>
        <v/>
      </c>
      <c r="AB864" s="121"/>
      <c r="AC864" s="121"/>
      <c r="AD864" s="122" t="str">
        <f t="shared" si="1111"/>
        <v/>
      </c>
      <c r="AE864" s="121"/>
      <c r="AF864" s="121"/>
      <c r="AG864" s="121"/>
      <c r="AH864" s="123" t="str">
        <f t="shared" si="1171"/>
        <v/>
      </c>
      <c r="AI864" s="122" t="str">
        <f t="shared" si="1112"/>
        <v/>
      </c>
      <c r="AJ864" s="387"/>
      <c r="AK864" s="542"/>
      <c r="AL864" s="214" t="str">
        <f t="shared" si="1170"/>
        <v/>
      </c>
      <c r="AM864" s="543"/>
      <c r="AN864" s="544"/>
      <c r="AO864" s="541"/>
      <c r="AP864" s="367"/>
      <c r="AQ864" s="217" t="s">
        <v>162</v>
      </c>
      <c r="AR864" s="119"/>
      <c r="AS864" s="135"/>
      <c r="AT864" s="218"/>
      <c r="AU864" s="219"/>
      <c r="AV864" s="372"/>
      <c r="AW864" s="216" t="s">
        <v>161</v>
      </c>
      <c r="AX864" s="220"/>
      <c r="AY864" s="221"/>
      <c r="AZ864" s="222"/>
      <c r="BA864" s="217" t="s">
        <v>162</v>
      </c>
      <c r="BB864" s="128"/>
      <c r="BC864" s="128"/>
      <c r="BD864" s="128"/>
      <c r="BE864" s="373"/>
      <c r="BF864" s="374"/>
      <c r="BG864" s="374"/>
      <c r="BH864" s="131"/>
    </row>
    <row r="865" spans="1:1022" s="144" customFormat="1" ht="69.95" customHeight="1" x14ac:dyDescent="0.25">
      <c r="A865" s="536"/>
      <c r="B865" s="530"/>
      <c r="C865" s="367"/>
      <c r="D865" s="530"/>
      <c r="E865" s="530"/>
      <c r="F865" s="427"/>
      <c r="G865" s="530"/>
      <c r="H865" s="537" t="str">
        <f>IF(B865="Seguridad_Información","Posibilidad de "&amp;C865&amp;"con "&amp;M865&amp;" "&amp;"por"&amp;" "&amp;I865&amp;" "&amp;"debido a"&amp;" "&amp;L865,"Posibilidad de"&amp;" "&amp;M865&amp;" "&amp;"por"&amp;" "&amp;I865&amp;" debido a"&amp;" "&amp;L865)</f>
        <v xml:space="preserve">Posibilidad de  por  debido a </v>
      </c>
      <c r="I865" s="538"/>
      <c r="J865" s="216" t="s">
        <v>717</v>
      </c>
      <c r="K865" s="213"/>
      <c r="L865" s="538"/>
      <c r="M865" s="538"/>
      <c r="N865" s="540"/>
      <c r="O865" s="369"/>
      <c r="P865" s="390" t="str">
        <f>IF(OR($O865=[3]Tabla_Probabilidad!$D$30,$O865=[3]Tabla_Probabilidad!$D$32,$O865=[3]Tabla_Probabilidad!$J$32),"Muy Baja",IF(OR($O865=[3]Tabla_Probabilidad!$E$30,$O865=[3]Tabla_Probabilidad!$E$32,$O865=[3]Tabla_Probabilidad!$K$32),"Baja",IF(OR($O865=[3]Tabla_Probabilidad!$F$30,$O865=[3]Tabla_Probabilidad!$F$32,$O865=[3]Tabla_Probabilidad!$L$32),"Media",IF(OR($O865=[3]Tabla_Probabilidad!$G$30,$O865=[3]Tabla_Probabilidad!$G$32,$O865=[3]Tabla_Probabilidad!$M$32),"Alta",IF(OR($O865=[3]Tabla_Probabilidad!$H$30,$O865=[3]Tabla_Probabilidad!$H$32,$O865=[3]Tabla_Probabilidad!$N$32),"Muy Alta","")))))</f>
        <v/>
      </c>
      <c r="Q865" s="385" t="str">
        <f t="shared" ref="Q865" si="1172">IF(P865="","",IF(P865="Muy Baja",0.2,IF(P865="Baja",0.4,IF(P865="Media",0.6,IF(P865="Alta",0.8,IF(P865="Muy Alta",1,))))))</f>
        <v/>
      </c>
      <c r="R865" s="393"/>
      <c r="S865" s="394" t="str">
        <f>IF(OR($R865=[3]Tabla_Impacto!$D$24,$R865=[3]Tabla_Impacto!$D$27,$R865=[3]Tabla_Impacto!$J$24,$R865=[3]Tabla_Impacto!$P$26,$R865=[3]Tabla_Impacto!$V$26,$R865=[3]Tabla_Impacto!$AB$26),"Leve",IF(OR($R865=[3]Tabla_Impacto!$E$24,$R865=[3]Tabla_Impacto!$E$27,$R865=[3]Tabla_Impacto!$K$24,$R865=[3]Tabla_Impacto!$Q$26,$R865=[3]Tabla_Impacto!$W$26,$R865=[3]Tabla_Impacto!$AC$26),"Menor",IF(OR($R865=[3]Tabla_Impacto!$F$24,$R865=[3]Tabla_Impacto!$F$27,$R865=[3]Tabla_Impacto!$L$24,$R865=[3]Tabla_Impacto!$R$26,$R865=[3]Tabla_Impacto!$X$26,$R865=[3]Tabla_Impacto!$AD$26),"Moderado",IF(OR($R865=[3]Tabla_Impacto!$G$24,$R865=[3]Tabla_Impacto!$G$27,$R865=[3]Tabla_Impacto!$M$24,$R865=[3]Tabla_Impacto!$S$26,$R865=[3]Tabla_Impacto!$Y$26,$R865=[3]Tabla_Impacto!$AE$26),"Mayor",IF(OR($R865=[3]Tabla_Impacto!$H$24,$R865=[3]Tabla_Impacto!$H$27,$R865=[3]Tabla_Impacto!$N$24,$R865=[3]Tabla_Impacto!$T$26,$R865=[3]Tabla_Impacto!$Z$26,$R865=[3]Tabla_Impacto!$AF$26),"Catastrófico","")))))</f>
        <v/>
      </c>
      <c r="T865" s="385" t="str">
        <f t="shared" ref="T865" si="1173">IF(S865="","",IF(S865="Leve",0.2,IF(S865="Menor",0.4,IF(S865="Moderado",0.6,IF(S865="Mayor",0.8,IF(S865="Catastrófico",1,))))))</f>
        <v/>
      </c>
      <c r="U865" s="403" t="str">
        <f t="shared" ref="U865" si="1174">IF(OR(AND(P865="Muy Baja",S865="Leve"),AND(P865="Muy Baja",S865="Menor"),AND(P865="Baja",S865="Leve")),"Bajo",IF(OR(AND(P865="Muy baja",S865="Moderado"),AND(P865="Baja",S865="Menor"),AND(P865="Baja",S865="Moderado"),AND(P865="Media",S865="Leve"),AND(P865="Media",S865="Menor"),AND(P865="Media",S865="Moderado"),AND(P865="Alta",S865="Leve"),AND(P865="Alta",S865="Menor")),"Moderado",IF(OR(AND(P865="Muy Baja",S865="Mayor"),AND(P865="Baja",S865="Mayor"),AND(P865="Media",S865="Mayor"),AND(P865="Alta",S865="Moderado"),AND(P865="Alta",S865="Mayor"),AND(P865="Muy Alta",S865="Leve"),AND(P865="Muy Alta",S865="Menor"),AND(P865="Muy Alta",S865="Moderado"),AND(P865="Muy Alta",S865="Mayor")),"Alto",IF(OR(AND(P865="Muy Baja",S865="Catastrófico"),AND(P865="Baja",S865="Catastrófico"),AND(P865="Media",S865="Catastrófico"),AND(P865="Alta",S865="Catastrófico"),AND(P865="Muy Alta",S865="Catastrófico")),"Extremo",""))))</f>
        <v/>
      </c>
      <c r="V865" s="216" t="s">
        <v>91</v>
      </c>
      <c r="W865" s="116"/>
      <c r="X865" s="117"/>
      <c r="Y865" s="117"/>
      <c r="Z865" s="116"/>
      <c r="AA865" s="143" t="str">
        <f t="shared" si="1118"/>
        <v/>
      </c>
      <c r="AB865" s="121"/>
      <c r="AC865" s="121"/>
      <c r="AD865" s="122" t="str">
        <f t="shared" si="1111"/>
        <v/>
      </c>
      <c r="AE865" s="121"/>
      <c r="AF865" s="121"/>
      <c r="AG865" s="121"/>
      <c r="AH865" s="123" t="str">
        <f>IFERROR(IF(AA865="Probabilidad",(Q865-(+Q865*AD865)),IF(AA865="Impacto",Q865,"")),"")</f>
        <v/>
      </c>
      <c r="AI865" s="122" t="str">
        <f t="shared" si="1112"/>
        <v/>
      </c>
      <c r="AJ865" s="387" t="str">
        <f t="shared" ref="AJ865" si="1175">IFERROR(IF(AK865="","",IF(AK865&lt;=0.2,"Muy Baja",IF(AK865&lt;=0.4,"Baja",IF(AK865&lt;=0.6,"Media",IF(AK865&lt;=0.8,"Alta","Muy Alta"))))),"")</f>
        <v/>
      </c>
      <c r="AK865" s="542" t="str">
        <f t="shared" ref="AK865" si="1176">IFERROR(LOOKUP(MAX(AI865:AI871)+1,(AI865:AI871)),"")</f>
        <v/>
      </c>
      <c r="AL865" s="214" t="str">
        <f>IFERROR(IF(AA865="Impacto",(T865-(+T865*AD865)),IF(AA865="Probabilidad",T865,"")),"")</f>
        <v/>
      </c>
      <c r="AM865" s="543" t="str">
        <f t="shared" ref="AM865" si="1177">IFERROR(IF(AN865="","",IF(AN865&lt;=0.2,"Leve",IF(AN865&lt;=0.4,"Menor",IF(AN865&lt;=0.6,"Moderado",IF(AN865&lt;=0.8,"Mayor","Catastrófico"))))),"")</f>
        <v/>
      </c>
      <c r="AN865" s="544" t="str">
        <f t="shared" ref="AN865" si="1178">IFERROR(LOOKUP(MAX(AL865:AL871)+1,(AL865:AL871)),"")</f>
        <v/>
      </c>
      <c r="AO865" s="541" t="str">
        <f t="shared" ref="AO865" si="1179">IFERROR(IF(OR(AND(AJ865="Muy Baja",AM865="Leve"),AND(AJ865="Muy Baja",AM865="Menor"),AND(AJ865="Baja",AM865="Leve")),"Bajo",IF(OR(AND(AJ865="Muy baja",AM865="Moderado"),AND(AJ865="Baja",AM865="Menor"),AND(AJ865="Baja",AM865="Moderado"),AND(AJ865="Media",AM865="Leve"),AND(AJ865="Media",AM865="Menor"),AND(AJ865="Media",AM865="Moderado"),AND(AJ865="Alta",AM865="Leve"),AND(AJ865="Alta",AM865="Menor")),"Moderado",IF(OR(AND(AJ865="Muy Baja",AM865="Mayor"),AND(AJ865="Baja",AM865="Mayor"),AND(AJ865="Media",AM865="Mayor"),AND(AJ865="Alta",AM865="Moderado"),AND(AJ865="Alta",AM865="Mayor"),AND(AJ865="Muy Alta",AM865="Leve"),AND(AJ865="Muy Alta",AM865="Menor"),AND(AJ865="Muy Alta",AM865="Moderado"),AND(AJ865="Muy Alta",AM865="Mayor")),"Alto",IF(OR(AND(AJ865="Muy Baja",AM865="Catastrófico"),AND(AJ865="Baja",AM865="Catastrófico"),AND(AJ865="Media",AM865="Catastrófico"),AND(AJ865="Alta",AM865="Catastrófico"),AND(AJ865="Muy Alta",AM865="Catastrófico")),"Extremo","")))),"")</f>
        <v/>
      </c>
      <c r="AP865" s="367"/>
      <c r="AQ865" s="217" t="s">
        <v>105</v>
      </c>
      <c r="AR865" s="119"/>
      <c r="AS865" s="135"/>
      <c r="AT865" s="218"/>
      <c r="AU865" s="219"/>
      <c r="AV865" s="458"/>
      <c r="AW865" s="216" t="s">
        <v>91</v>
      </c>
      <c r="AX865" s="220"/>
      <c r="AY865" s="221"/>
      <c r="AZ865" s="222"/>
      <c r="BA865" s="217" t="s">
        <v>105</v>
      </c>
      <c r="BB865" s="128"/>
      <c r="BC865" s="128"/>
      <c r="BD865" s="128"/>
      <c r="BE865" s="373"/>
      <c r="BF865" s="374"/>
      <c r="BG865" s="374"/>
      <c r="BH865" s="131"/>
      <c r="BI865" s="90"/>
      <c r="BJ865" s="90"/>
      <c r="BK865" s="90"/>
      <c r="BL865" s="90"/>
      <c r="BM865" s="90"/>
      <c r="BN865" s="90"/>
      <c r="BO865" s="90"/>
      <c r="BP865" s="90"/>
      <c r="BQ865" s="90"/>
      <c r="BR865" s="90"/>
      <c r="BS865" s="90"/>
      <c r="BT865" s="90"/>
      <c r="BU865" s="90"/>
      <c r="BV865" s="90"/>
      <c r="BW865" s="90"/>
      <c r="BX865" s="90"/>
      <c r="BY865" s="90"/>
      <c r="BZ865" s="90"/>
      <c r="CA865" s="90"/>
      <c r="CB865" s="90"/>
      <c r="CC865" s="90"/>
      <c r="CD865" s="90"/>
      <c r="CE865" s="90"/>
      <c r="CF865" s="90"/>
      <c r="CG865" s="90"/>
      <c r="CH865" s="90"/>
      <c r="CI865" s="90"/>
      <c r="CJ865" s="90"/>
      <c r="CK865" s="90"/>
      <c r="CL865" s="90"/>
      <c r="CM865" s="90"/>
      <c r="CN865" s="90"/>
      <c r="CO865" s="90"/>
      <c r="CP865" s="90"/>
      <c r="CQ865" s="90"/>
      <c r="CR865" s="90"/>
      <c r="CS865" s="90"/>
      <c r="CT865" s="90"/>
      <c r="CU865" s="90"/>
      <c r="CV865" s="90"/>
      <c r="CW865" s="90"/>
      <c r="CX865" s="90"/>
      <c r="CY865" s="90"/>
      <c r="CZ865" s="90"/>
      <c r="DA865" s="90"/>
      <c r="DB865" s="90"/>
      <c r="DC865" s="90"/>
      <c r="DD865" s="90"/>
      <c r="DE865" s="90"/>
      <c r="DF865" s="90"/>
      <c r="DG865" s="90"/>
      <c r="DH865" s="90"/>
      <c r="DI865" s="90"/>
      <c r="DJ865" s="90"/>
      <c r="DK865" s="90"/>
      <c r="DL865" s="90"/>
      <c r="DM865" s="90"/>
      <c r="DN865" s="90"/>
      <c r="DO865" s="90"/>
      <c r="DP865" s="90"/>
      <c r="DQ865" s="90"/>
      <c r="DR865" s="90"/>
      <c r="DS865" s="90"/>
      <c r="DT865" s="90"/>
      <c r="DU865" s="90"/>
      <c r="DV865" s="90"/>
      <c r="DW865" s="90"/>
      <c r="DX865" s="90"/>
      <c r="DY865" s="90"/>
      <c r="DZ865" s="90"/>
      <c r="EA865" s="90"/>
      <c r="EB865" s="90"/>
      <c r="EC865" s="90"/>
      <c r="ED865" s="90"/>
      <c r="EE865" s="90"/>
      <c r="EF865" s="90"/>
      <c r="EG865" s="90"/>
      <c r="EH865" s="90"/>
      <c r="EI865" s="90"/>
      <c r="EJ865" s="90"/>
      <c r="EK865" s="90"/>
      <c r="EL865" s="90"/>
      <c r="EM865" s="90"/>
      <c r="EN865" s="90"/>
      <c r="EO865" s="90"/>
      <c r="EP865" s="90"/>
      <c r="EQ865" s="90"/>
      <c r="ER865" s="90"/>
      <c r="ES865" s="90"/>
      <c r="ET865" s="90"/>
      <c r="EU865" s="90"/>
      <c r="EV865" s="90"/>
      <c r="EW865" s="90"/>
      <c r="EX865" s="90"/>
      <c r="EY865" s="90"/>
      <c r="EZ865" s="90"/>
      <c r="FA865" s="90"/>
      <c r="FB865" s="90"/>
      <c r="FC865" s="90"/>
      <c r="FD865" s="90"/>
      <c r="FE865" s="90"/>
      <c r="FF865" s="90"/>
      <c r="FG865" s="90"/>
      <c r="FH865" s="90"/>
      <c r="FI865" s="90"/>
      <c r="FJ865" s="90"/>
      <c r="FK865" s="90"/>
      <c r="FL865" s="90"/>
      <c r="FM865" s="90"/>
      <c r="FN865" s="90"/>
      <c r="FO865" s="90"/>
      <c r="FP865" s="90"/>
      <c r="FQ865" s="90"/>
      <c r="FR865" s="90"/>
      <c r="FS865" s="90"/>
      <c r="FT865" s="90"/>
      <c r="FU865" s="90"/>
      <c r="FV865" s="90"/>
      <c r="FW865" s="90"/>
      <c r="FX865" s="90"/>
      <c r="FY865" s="90"/>
      <c r="FZ865" s="90"/>
      <c r="GA865" s="90"/>
      <c r="GB865" s="90"/>
      <c r="GC865" s="90"/>
      <c r="GD865" s="90"/>
      <c r="GE865" s="90"/>
      <c r="GF865" s="90"/>
      <c r="GG865" s="90"/>
      <c r="GH865" s="90"/>
      <c r="GI865" s="90"/>
      <c r="GJ865" s="90"/>
      <c r="GK865" s="90"/>
      <c r="GL865" s="90"/>
      <c r="GM865" s="90"/>
      <c r="GN865" s="90"/>
      <c r="GO865" s="90"/>
      <c r="GP865" s="90"/>
      <c r="GQ865" s="90"/>
      <c r="GR865" s="90"/>
      <c r="GS865" s="90"/>
      <c r="GT865" s="90"/>
      <c r="GU865" s="90"/>
      <c r="GV865" s="90"/>
      <c r="GW865" s="90"/>
      <c r="GX865" s="90"/>
      <c r="GY865" s="90"/>
      <c r="GZ865" s="90"/>
      <c r="HA865" s="90"/>
      <c r="HB865" s="90"/>
      <c r="HC865" s="90"/>
      <c r="HD865" s="90"/>
      <c r="HE865" s="90"/>
      <c r="HF865" s="90"/>
      <c r="HG865" s="90"/>
      <c r="HH865" s="90"/>
      <c r="HI865" s="90"/>
      <c r="HJ865" s="90"/>
      <c r="HK865" s="90"/>
      <c r="HL865" s="90"/>
      <c r="HM865" s="90"/>
      <c r="HN865" s="90"/>
      <c r="HO865" s="90"/>
      <c r="HP865" s="90"/>
      <c r="HQ865" s="90"/>
      <c r="HR865" s="90"/>
      <c r="HS865" s="90"/>
      <c r="HT865" s="90"/>
      <c r="HU865" s="90"/>
      <c r="HV865" s="90"/>
      <c r="HW865" s="90"/>
      <c r="HX865" s="90"/>
      <c r="HY865" s="90"/>
      <c r="HZ865" s="90"/>
      <c r="IA865" s="90"/>
      <c r="IB865" s="90"/>
      <c r="IC865" s="90"/>
      <c r="ID865" s="90"/>
      <c r="IE865" s="90"/>
      <c r="IF865" s="90"/>
      <c r="IG865" s="90"/>
      <c r="IH865" s="90"/>
      <c r="II865" s="90"/>
      <c r="IJ865" s="90"/>
      <c r="IK865" s="90"/>
      <c r="IL865" s="90"/>
      <c r="IM865" s="90"/>
      <c r="IN865" s="90"/>
      <c r="IO865" s="90"/>
      <c r="IP865" s="90"/>
      <c r="IQ865" s="90"/>
      <c r="IR865" s="90"/>
      <c r="IS865" s="90"/>
      <c r="IT865" s="90"/>
      <c r="IU865" s="90"/>
      <c r="IV865" s="90"/>
      <c r="IW865" s="90"/>
      <c r="IX865" s="90"/>
      <c r="IY865" s="90"/>
      <c r="IZ865" s="90"/>
      <c r="JA865" s="90"/>
      <c r="JB865" s="90"/>
      <c r="JC865" s="90"/>
      <c r="JD865" s="90"/>
      <c r="JE865" s="90"/>
      <c r="JF865" s="90"/>
      <c r="JG865" s="90"/>
      <c r="JH865" s="90"/>
      <c r="JI865" s="90"/>
      <c r="JJ865" s="90"/>
      <c r="JK865" s="90"/>
      <c r="JL865" s="90"/>
      <c r="JM865" s="90"/>
      <c r="JN865" s="90"/>
      <c r="JO865" s="90"/>
      <c r="JP865" s="90"/>
      <c r="JQ865" s="90"/>
      <c r="JR865" s="90"/>
      <c r="JS865" s="90"/>
      <c r="JT865" s="90"/>
      <c r="JU865" s="90"/>
      <c r="JV865" s="90"/>
      <c r="JW865" s="90"/>
      <c r="JX865" s="90"/>
      <c r="JY865" s="90"/>
      <c r="JZ865" s="90"/>
      <c r="KA865" s="90"/>
      <c r="KB865" s="90"/>
      <c r="KC865" s="90"/>
      <c r="KD865" s="90"/>
      <c r="KE865" s="90"/>
      <c r="KF865" s="90"/>
      <c r="KG865" s="90"/>
      <c r="KH865" s="90"/>
      <c r="KI865" s="90"/>
      <c r="KJ865" s="90"/>
      <c r="KK865" s="90"/>
      <c r="KL865" s="90"/>
      <c r="KM865" s="90"/>
      <c r="KN865" s="90"/>
      <c r="KO865" s="90"/>
      <c r="KP865" s="90"/>
      <c r="KQ865" s="90"/>
      <c r="KR865" s="90"/>
      <c r="KS865" s="90"/>
      <c r="KT865" s="90"/>
      <c r="KU865" s="90"/>
      <c r="KV865" s="90"/>
      <c r="KW865" s="90"/>
      <c r="KX865" s="90"/>
      <c r="KY865" s="90"/>
      <c r="KZ865" s="90"/>
      <c r="LA865" s="90"/>
      <c r="LB865" s="90"/>
      <c r="LC865" s="90"/>
      <c r="LD865" s="90"/>
      <c r="LE865" s="90"/>
      <c r="LF865" s="90"/>
      <c r="LG865" s="90"/>
      <c r="LH865" s="90"/>
      <c r="LI865" s="90"/>
      <c r="LJ865" s="90"/>
      <c r="LK865" s="90"/>
      <c r="LL865" s="90"/>
      <c r="LM865" s="90"/>
      <c r="LN865" s="90"/>
      <c r="LO865" s="90"/>
      <c r="LP865" s="90"/>
      <c r="LQ865" s="90"/>
      <c r="LR865" s="90"/>
      <c r="LS865" s="90"/>
      <c r="LT865" s="90"/>
      <c r="LU865" s="90"/>
      <c r="LV865" s="90"/>
      <c r="LW865" s="90"/>
      <c r="LX865" s="90"/>
      <c r="LY865" s="90"/>
      <c r="LZ865" s="90"/>
      <c r="MA865" s="90"/>
      <c r="MB865" s="90"/>
      <c r="MC865" s="90"/>
      <c r="MD865" s="90"/>
      <c r="ME865" s="90"/>
      <c r="MF865" s="90"/>
      <c r="MG865" s="90"/>
      <c r="MH865" s="90"/>
      <c r="MI865" s="90"/>
      <c r="MJ865" s="90"/>
      <c r="MK865" s="90"/>
      <c r="ML865" s="90"/>
      <c r="MM865" s="90"/>
      <c r="MN865" s="90"/>
      <c r="MO865" s="90"/>
      <c r="MP865" s="90"/>
      <c r="MQ865" s="90"/>
      <c r="MR865" s="90"/>
      <c r="MS865" s="90"/>
      <c r="MT865" s="90"/>
      <c r="MU865" s="90"/>
      <c r="MV865" s="90"/>
      <c r="MW865" s="90"/>
      <c r="MX865" s="90"/>
      <c r="MY865" s="90"/>
      <c r="MZ865" s="90"/>
      <c r="NA865" s="90"/>
      <c r="NB865" s="90"/>
      <c r="NC865" s="90"/>
      <c r="ND865" s="90"/>
      <c r="NE865" s="90"/>
      <c r="NF865" s="90"/>
      <c r="NG865" s="90"/>
      <c r="NH865" s="90"/>
      <c r="NI865" s="90"/>
      <c r="NJ865" s="90"/>
      <c r="NK865" s="90"/>
      <c r="NL865" s="90"/>
      <c r="NM865" s="90"/>
      <c r="NN865" s="90"/>
      <c r="NO865" s="90"/>
      <c r="NP865" s="90"/>
      <c r="NQ865" s="90"/>
      <c r="NR865" s="90"/>
      <c r="NS865" s="90"/>
      <c r="NT865" s="90"/>
      <c r="NU865" s="90"/>
      <c r="NV865" s="90"/>
      <c r="NW865" s="90"/>
      <c r="NX865" s="90"/>
      <c r="NY865" s="90"/>
      <c r="NZ865" s="90"/>
      <c r="OA865" s="90"/>
      <c r="OB865" s="90"/>
      <c r="OC865" s="90"/>
      <c r="OD865" s="90"/>
      <c r="OE865" s="90"/>
      <c r="OF865" s="90"/>
      <c r="OG865" s="90"/>
      <c r="OH865" s="90"/>
      <c r="OI865" s="90"/>
      <c r="OJ865" s="90"/>
      <c r="OK865" s="90"/>
      <c r="OL865" s="90"/>
      <c r="OM865" s="90"/>
      <c r="ON865" s="90"/>
      <c r="OO865" s="90"/>
      <c r="OP865" s="90"/>
      <c r="OQ865" s="90"/>
      <c r="OR865" s="90"/>
      <c r="OS865" s="90"/>
      <c r="OT865" s="90"/>
      <c r="OU865" s="90"/>
      <c r="OV865" s="90"/>
      <c r="OW865" s="90"/>
      <c r="OX865" s="90"/>
      <c r="OY865" s="90"/>
      <c r="OZ865" s="90"/>
      <c r="PA865" s="90"/>
      <c r="PB865" s="90"/>
      <c r="PC865" s="90"/>
      <c r="PD865" s="90"/>
      <c r="PE865" s="90"/>
      <c r="PF865" s="90"/>
      <c r="PG865" s="90"/>
      <c r="PH865" s="90"/>
      <c r="PI865" s="90"/>
      <c r="PJ865" s="90"/>
      <c r="PK865" s="90"/>
      <c r="PL865" s="90"/>
      <c r="PM865" s="90"/>
      <c r="PN865" s="90"/>
      <c r="PO865" s="90"/>
      <c r="PP865" s="90"/>
      <c r="PQ865" s="90"/>
      <c r="PR865" s="90"/>
      <c r="PS865" s="90"/>
      <c r="PT865" s="90"/>
      <c r="PU865" s="90"/>
      <c r="PV865" s="90"/>
      <c r="PW865" s="90"/>
      <c r="PX865" s="90"/>
      <c r="PY865" s="90"/>
      <c r="PZ865" s="90"/>
      <c r="QA865" s="90"/>
      <c r="QB865" s="90"/>
      <c r="QC865" s="90"/>
      <c r="QD865" s="90"/>
      <c r="QE865" s="90"/>
      <c r="QF865" s="90"/>
      <c r="QG865" s="90"/>
      <c r="QH865" s="90"/>
      <c r="QI865" s="90"/>
      <c r="QJ865" s="90"/>
      <c r="QK865" s="90"/>
      <c r="QL865" s="90"/>
      <c r="QM865" s="90"/>
      <c r="QN865" s="90"/>
      <c r="QO865" s="90"/>
      <c r="QP865" s="90"/>
      <c r="QQ865" s="90"/>
      <c r="QR865" s="90"/>
      <c r="QS865" s="90"/>
      <c r="QT865" s="90"/>
      <c r="QU865" s="90"/>
      <c r="QV865" s="90"/>
      <c r="QW865" s="90"/>
      <c r="QX865" s="90"/>
      <c r="QY865" s="90"/>
      <c r="QZ865" s="90"/>
      <c r="RA865" s="90"/>
      <c r="RB865" s="90"/>
      <c r="RC865" s="90"/>
      <c r="RD865" s="90"/>
      <c r="RE865" s="90"/>
      <c r="RF865" s="90"/>
      <c r="RG865" s="90"/>
      <c r="RH865" s="90"/>
      <c r="RI865" s="90"/>
      <c r="RJ865" s="90"/>
      <c r="RK865" s="90"/>
      <c r="RL865" s="90"/>
      <c r="RM865" s="90"/>
      <c r="RN865" s="90"/>
      <c r="RO865" s="90"/>
      <c r="RP865" s="90"/>
      <c r="RQ865" s="90"/>
      <c r="RR865" s="90"/>
      <c r="RS865" s="90"/>
      <c r="RT865" s="90"/>
      <c r="RU865" s="90"/>
      <c r="RV865" s="90"/>
      <c r="RW865" s="90"/>
      <c r="RX865" s="90"/>
      <c r="RY865" s="90"/>
      <c r="RZ865" s="90"/>
      <c r="SA865" s="90"/>
      <c r="SB865" s="90"/>
      <c r="SC865" s="90"/>
      <c r="SD865" s="90"/>
      <c r="SE865" s="90"/>
      <c r="SF865" s="90"/>
      <c r="SG865" s="90"/>
      <c r="SH865" s="90"/>
      <c r="SI865" s="90"/>
      <c r="SJ865" s="90"/>
      <c r="SK865" s="90"/>
      <c r="SL865" s="90"/>
      <c r="SM865" s="90"/>
      <c r="SN865" s="90"/>
      <c r="SO865" s="90"/>
      <c r="SP865" s="90"/>
      <c r="SQ865" s="90"/>
      <c r="SR865" s="90"/>
      <c r="SS865" s="90"/>
      <c r="ST865" s="90"/>
      <c r="SU865" s="90"/>
      <c r="SV865" s="90"/>
      <c r="SW865" s="90"/>
      <c r="SX865" s="90"/>
      <c r="SY865" s="90"/>
      <c r="SZ865" s="90"/>
      <c r="TA865" s="90"/>
      <c r="TB865" s="90"/>
      <c r="TC865" s="90"/>
      <c r="TD865" s="90"/>
      <c r="TE865" s="90"/>
      <c r="TF865" s="90"/>
      <c r="TG865" s="90"/>
      <c r="TH865" s="90"/>
      <c r="TI865" s="90"/>
      <c r="TJ865" s="90"/>
      <c r="TK865" s="90"/>
      <c r="TL865" s="90"/>
      <c r="TM865" s="90"/>
      <c r="TN865" s="90"/>
      <c r="TO865" s="90"/>
      <c r="TP865" s="90"/>
      <c r="TQ865" s="90"/>
      <c r="TR865" s="90"/>
      <c r="TS865" s="90"/>
      <c r="TT865" s="90"/>
      <c r="TU865" s="90"/>
      <c r="TV865" s="90"/>
      <c r="TW865" s="90"/>
      <c r="TX865" s="90"/>
      <c r="TY865" s="90"/>
      <c r="TZ865" s="90"/>
      <c r="UA865" s="90"/>
      <c r="UB865" s="90"/>
      <c r="UC865" s="90"/>
      <c r="UD865" s="90"/>
      <c r="UE865" s="90"/>
      <c r="UF865" s="90"/>
      <c r="UG865" s="90"/>
      <c r="UH865" s="90"/>
      <c r="UI865" s="90"/>
      <c r="UJ865" s="90"/>
      <c r="UK865" s="90"/>
      <c r="UL865" s="90"/>
      <c r="UM865" s="90"/>
      <c r="UN865" s="90"/>
      <c r="UO865" s="90"/>
      <c r="UP865" s="90"/>
      <c r="UQ865" s="90"/>
      <c r="UR865" s="90"/>
      <c r="US865" s="90"/>
      <c r="UT865" s="90"/>
      <c r="UU865" s="90"/>
      <c r="UV865" s="90"/>
      <c r="UW865" s="90"/>
      <c r="UX865" s="90"/>
      <c r="UY865" s="90"/>
      <c r="UZ865" s="90"/>
      <c r="VA865" s="90"/>
      <c r="VB865" s="90"/>
      <c r="VC865" s="90"/>
      <c r="VD865" s="90"/>
      <c r="VE865" s="90"/>
      <c r="VF865" s="90"/>
      <c r="VG865" s="90"/>
      <c r="VH865" s="90"/>
      <c r="VI865" s="90"/>
      <c r="VJ865" s="90"/>
      <c r="VK865" s="90"/>
      <c r="VL865" s="90"/>
      <c r="VM865" s="90"/>
      <c r="VN865" s="90"/>
      <c r="VO865" s="90"/>
      <c r="VP865" s="90"/>
      <c r="VQ865" s="90"/>
      <c r="VR865" s="90"/>
      <c r="VS865" s="90"/>
      <c r="VT865" s="90"/>
      <c r="VU865" s="90"/>
      <c r="VV865" s="90"/>
      <c r="VW865" s="90"/>
      <c r="VX865" s="90"/>
      <c r="VY865" s="90"/>
      <c r="VZ865" s="90"/>
      <c r="WA865" s="90"/>
      <c r="WB865" s="90"/>
      <c r="WC865" s="90"/>
      <c r="WD865" s="90"/>
      <c r="WE865" s="90"/>
      <c r="WF865" s="90"/>
      <c r="WG865" s="90"/>
      <c r="WH865" s="90"/>
      <c r="WI865" s="90"/>
      <c r="WJ865" s="90"/>
      <c r="WK865" s="90"/>
      <c r="WL865" s="90"/>
      <c r="WM865" s="90"/>
      <c r="WN865" s="90"/>
      <c r="WO865" s="90"/>
      <c r="WP865" s="90"/>
      <c r="WQ865" s="90"/>
      <c r="WR865" s="90"/>
      <c r="WS865" s="90"/>
      <c r="WT865" s="90"/>
      <c r="WU865" s="90"/>
      <c r="WV865" s="90"/>
      <c r="WW865" s="90"/>
      <c r="WX865" s="90"/>
      <c r="WY865" s="90"/>
      <c r="WZ865" s="90"/>
      <c r="XA865" s="90"/>
      <c r="XB865" s="90"/>
      <c r="XC865" s="90"/>
      <c r="XD865" s="90"/>
      <c r="XE865" s="90"/>
      <c r="XF865" s="90"/>
      <c r="XG865" s="90"/>
      <c r="XH865" s="90"/>
      <c r="XI865" s="90"/>
      <c r="XJ865" s="90"/>
      <c r="XK865" s="90"/>
      <c r="XL865" s="90"/>
      <c r="XM865" s="90"/>
      <c r="XN865" s="90"/>
      <c r="XO865" s="90"/>
      <c r="XP865" s="90"/>
      <c r="XQ865" s="90"/>
      <c r="XR865" s="90"/>
      <c r="XS865" s="90"/>
      <c r="XT865" s="90"/>
      <c r="XU865" s="90"/>
      <c r="XV865" s="90"/>
      <c r="XW865" s="90"/>
      <c r="XX865" s="90"/>
      <c r="XY865" s="90"/>
      <c r="XZ865" s="90"/>
      <c r="YA865" s="90"/>
      <c r="YB865" s="90"/>
      <c r="YC865" s="90"/>
      <c r="YD865" s="90"/>
      <c r="YE865" s="90"/>
      <c r="YF865" s="90"/>
      <c r="YG865" s="90"/>
      <c r="YH865" s="90"/>
      <c r="YI865" s="90"/>
      <c r="YJ865" s="90"/>
      <c r="YK865" s="90"/>
      <c r="YL865" s="90"/>
      <c r="YM865" s="90"/>
      <c r="YN865" s="90"/>
      <c r="YO865" s="90"/>
      <c r="YP865" s="90"/>
      <c r="YQ865" s="90"/>
      <c r="YR865" s="90"/>
      <c r="YS865" s="90"/>
      <c r="YT865" s="90"/>
      <c r="YU865" s="90"/>
      <c r="YV865" s="90"/>
      <c r="YW865" s="90"/>
      <c r="YX865" s="90"/>
      <c r="YY865" s="90"/>
      <c r="YZ865" s="90"/>
      <c r="ZA865" s="90"/>
      <c r="ZB865" s="90"/>
      <c r="ZC865" s="90"/>
      <c r="ZD865" s="90"/>
      <c r="ZE865" s="90"/>
      <c r="ZF865" s="90"/>
      <c r="ZG865" s="90"/>
      <c r="ZH865" s="90"/>
      <c r="ZI865" s="90"/>
      <c r="ZJ865" s="90"/>
      <c r="ZK865" s="90"/>
      <c r="ZL865" s="90"/>
      <c r="ZM865" s="90"/>
      <c r="ZN865" s="90"/>
      <c r="ZO865" s="90"/>
      <c r="ZP865" s="90"/>
      <c r="ZQ865" s="90"/>
      <c r="ZR865" s="90"/>
      <c r="ZS865" s="90"/>
      <c r="ZT865" s="90"/>
      <c r="ZU865" s="90"/>
      <c r="ZV865" s="90"/>
      <c r="ZW865" s="90"/>
      <c r="ZX865" s="90"/>
      <c r="ZY865" s="90"/>
      <c r="ZZ865" s="90"/>
      <c r="AAA865" s="90"/>
      <c r="AAB865" s="90"/>
      <c r="AAC865" s="90"/>
      <c r="AAD865" s="90"/>
      <c r="AAE865" s="90"/>
      <c r="AAF865" s="90"/>
      <c r="AAG865" s="90"/>
      <c r="AAH865" s="90"/>
      <c r="AAI865" s="90"/>
      <c r="AAJ865" s="90"/>
      <c r="AAK865" s="90"/>
      <c r="AAL865" s="90"/>
      <c r="AAM865" s="90"/>
      <c r="AAN865" s="90"/>
      <c r="AAO865" s="90"/>
      <c r="AAP865" s="90"/>
      <c r="AAQ865" s="90"/>
      <c r="AAR865" s="90"/>
      <c r="AAS865" s="90"/>
      <c r="AAT865" s="90"/>
      <c r="AAU865" s="90"/>
      <c r="AAV865" s="90"/>
      <c r="AAW865" s="90"/>
      <c r="AAX865" s="90"/>
      <c r="AAY865" s="90"/>
      <c r="AAZ865" s="90"/>
      <c r="ABA865" s="90"/>
      <c r="ABB865" s="90"/>
      <c r="ABC865" s="90"/>
      <c r="ABD865" s="90"/>
      <c r="ABE865" s="90"/>
      <c r="ABF865" s="90"/>
      <c r="ABG865" s="90"/>
      <c r="ABH865" s="90"/>
      <c r="ABI865" s="90"/>
      <c r="ABJ865" s="90"/>
      <c r="ABK865" s="90"/>
      <c r="ABL865" s="90"/>
      <c r="ABM865" s="90"/>
      <c r="ABN865" s="90"/>
      <c r="ABO865" s="90"/>
      <c r="ABP865" s="90"/>
      <c r="ABQ865" s="90"/>
      <c r="ABR865" s="90"/>
      <c r="ABS865" s="90"/>
      <c r="ABT865" s="90"/>
      <c r="ABU865" s="90"/>
      <c r="ABV865" s="90"/>
      <c r="ABW865" s="90"/>
      <c r="ABX865" s="90"/>
      <c r="ABY865" s="90"/>
      <c r="ABZ865" s="90"/>
      <c r="ACA865" s="90"/>
      <c r="ACB865" s="90"/>
      <c r="ACC865" s="90"/>
      <c r="ACD865" s="90"/>
      <c r="ACE865" s="90"/>
      <c r="ACF865" s="90"/>
      <c r="ACG865" s="90"/>
      <c r="ACH865" s="90"/>
      <c r="ACI865" s="90"/>
      <c r="ACJ865" s="90"/>
      <c r="ACK865" s="90"/>
      <c r="ACL865" s="90"/>
      <c r="ACM865" s="90"/>
      <c r="ACN865" s="90"/>
      <c r="ACO865" s="90"/>
      <c r="ACP865" s="90"/>
      <c r="ACQ865" s="90"/>
      <c r="ACR865" s="90"/>
      <c r="ACS865" s="90"/>
      <c r="ACT865" s="90"/>
      <c r="ACU865" s="90"/>
      <c r="ACV865" s="90"/>
      <c r="ACW865" s="90"/>
      <c r="ACX865" s="90"/>
      <c r="ACY865" s="90"/>
      <c r="ACZ865" s="90"/>
      <c r="ADA865" s="90"/>
      <c r="ADB865" s="90"/>
      <c r="ADC865" s="90"/>
      <c r="ADD865" s="90"/>
      <c r="ADE865" s="90"/>
      <c r="ADF865" s="90"/>
      <c r="ADG865" s="90"/>
      <c r="ADH865" s="90"/>
      <c r="ADI865" s="90"/>
      <c r="ADJ865" s="90"/>
      <c r="ADK865" s="90"/>
      <c r="ADL865" s="90"/>
      <c r="ADM865" s="90"/>
      <c r="ADN865" s="90"/>
      <c r="ADO865" s="90"/>
      <c r="ADP865" s="90"/>
      <c r="ADQ865" s="90"/>
      <c r="ADR865" s="90"/>
      <c r="ADS865" s="90"/>
      <c r="ADT865" s="90"/>
      <c r="ADU865" s="90"/>
      <c r="ADV865" s="90"/>
      <c r="ADW865" s="90"/>
      <c r="ADX865" s="90"/>
      <c r="ADY865" s="90"/>
      <c r="ADZ865" s="90"/>
      <c r="AEA865" s="90"/>
      <c r="AEB865" s="90"/>
      <c r="AEC865" s="90"/>
      <c r="AED865" s="90"/>
      <c r="AEE865" s="90"/>
      <c r="AEF865" s="90"/>
      <c r="AEG865" s="90"/>
      <c r="AEH865" s="90"/>
      <c r="AEI865" s="90"/>
      <c r="AEJ865" s="90"/>
      <c r="AEK865" s="90"/>
      <c r="AEL865" s="90"/>
      <c r="AEM865" s="90"/>
      <c r="AEN865" s="90"/>
      <c r="AEO865" s="90"/>
      <c r="AEP865" s="90"/>
      <c r="AEQ865" s="90"/>
      <c r="AER865" s="90"/>
      <c r="AES865" s="90"/>
      <c r="AET865" s="90"/>
      <c r="AEU865" s="90"/>
      <c r="AEV865" s="90"/>
      <c r="AEW865" s="90"/>
      <c r="AEX865" s="90"/>
      <c r="AEY865" s="90"/>
      <c r="AEZ865" s="90"/>
      <c r="AFA865" s="90"/>
      <c r="AFB865" s="90"/>
      <c r="AFC865" s="90"/>
      <c r="AFD865" s="90"/>
      <c r="AFE865" s="90"/>
      <c r="AFF865" s="90"/>
      <c r="AFG865" s="90"/>
      <c r="AFH865" s="90"/>
      <c r="AFI865" s="90"/>
      <c r="AFJ865" s="90"/>
      <c r="AFK865" s="90"/>
      <c r="AFL865" s="90"/>
      <c r="AFM865" s="90"/>
      <c r="AFN865" s="90"/>
      <c r="AFO865" s="90"/>
      <c r="AFP865" s="90"/>
      <c r="AFQ865" s="90"/>
      <c r="AFR865" s="90"/>
      <c r="AFS865" s="90"/>
      <c r="AFT865" s="90"/>
      <c r="AFU865" s="90"/>
      <c r="AFV865" s="90"/>
      <c r="AFW865" s="90"/>
      <c r="AFX865" s="90"/>
      <c r="AFY865" s="90"/>
      <c r="AFZ865" s="90"/>
      <c r="AGA865" s="90"/>
      <c r="AGB865" s="90"/>
      <c r="AGC865" s="90"/>
      <c r="AGD865" s="90"/>
      <c r="AGE865" s="90"/>
      <c r="AGF865" s="90"/>
      <c r="AGG865" s="90"/>
      <c r="AGH865" s="90"/>
      <c r="AGI865" s="90"/>
      <c r="AGJ865" s="90"/>
      <c r="AGK865" s="90"/>
      <c r="AGL865" s="90"/>
      <c r="AGM865" s="90"/>
      <c r="AGN865" s="90"/>
      <c r="AGO865" s="90"/>
      <c r="AGP865" s="90"/>
      <c r="AGQ865" s="90"/>
      <c r="AGR865" s="90"/>
      <c r="AGS865" s="90"/>
      <c r="AGT865" s="90"/>
      <c r="AGU865" s="90"/>
      <c r="AGV865" s="90"/>
      <c r="AGW865" s="90"/>
      <c r="AGX865" s="90"/>
      <c r="AGY865" s="90"/>
      <c r="AGZ865" s="90"/>
      <c r="AHA865" s="90"/>
      <c r="AHB865" s="90"/>
      <c r="AHC865" s="90"/>
      <c r="AHD865" s="90"/>
      <c r="AHE865" s="90"/>
      <c r="AHF865" s="90"/>
      <c r="AHG865" s="90"/>
      <c r="AHH865" s="90"/>
      <c r="AHI865" s="90"/>
      <c r="AHJ865" s="90"/>
      <c r="AHK865" s="90"/>
      <c r="AHL865" s="90"/>
      <c r="AHM865" s="90"/>
      <c r="AHN865" s="90"/>
      <c r="AHO865" s="90"/>
      <c r="AHP865" s="90"/>
      <c r="AHQ865" s="90"/>
      <c r="AHR865" s="90"/>
      <c r="AHS865" s="90"/>
      <c r="AHT865" s="90"/>
      <c r="AHU865" s="90"/>
      <c r="AHV865" s="90"/>
      <c r="AHW865" s="90"/>
      <c r="AHX865" s="90"/>
      <c r="AHY865" s="90"/>
      <c r="AHZ865" s="90"/>
      <c r="AIA865" s="90"/>
      <c r="AIB865" s="90"/>
      <c r="AIC865" s="90"/>
      <c r="AID865" s="90"/>
      <c r="AIE865" s="90"/>
      <c r="AIF865" s="90"/>
      <c r="AIG865" s="90"/>
      <c r="AIH865" s="90"/>
      <c r="AII865" s="90"/>
      <c r="AIJ865" s="90"/>
      <c r="AIK865" s="90"/>
      <c r="AIL865" s="90"/>
      <c r="AIM865" s="90"/>
      <c r="AIN865" s="90"/>
      <c r="AIO865" s="90"/>
      <c r="AIP865" s="90"/>
      <c r="AIQ865" s="90"/>
      <c r="AIR865" s="90"/>
      <c r="AIS865" s="90"/>
      <c r="AIT865" s="90"/>
      <c r="AIU865" s="90"/>
      <c r="AIV865" s="90"/>
      <c r="AIW865" s="90"/>
      <c r="AIX865" s="90"/>
      <c r="AIY865" s="90"/>
      <c r="AIZ865" s="90"/>
      <c r="AJA865" s="90"/>
      <c r="AJB865" s="90"/>
      <c r="AJC865" s="90"/>
      <c r="AJD865" s="90"/>
      <c r="AJE865" s="90"/>
      <c r="AJF865" s="90"/>
      <c r="AJG865" s="90"/>
      <c r="AJH865" s="90"/>
      <c r="AJI865" s="90"/>
      <c r="AJJ865" s="90"/>
      <c r="AJK865" s="90"/>
      <c r="AJL865" s="90"/>
      <c r="AJM865" s="90"/>
      <c r="AJN865" s="90"/>
      <c r="AJO865" s="90"/>
      <c r="AJP865" s="90"/>
      <c r="AJQ865" s="90"/>
      <c r="AJR865" s="90"/>
      <c r="AJS865" s="90"/>
      <c r="AJT865" s="90"/>
      <c r="AJU865" s="90"/>
      <c r="AJV865" s="90"/>
      <c r="AJW865" s="90"/>
      <c r="AJX865" s="90"/>
      <c r="AJY865" s="90"/>
      <c r="AJZ865" s="90"/>
      <c r="AKA865" s="90"/>
      <c r="AKB865" s="90"/>
      <c r="AKC865" s="90"/>
      <c r="AKD865" s="90"/>
      <c r="AKE865" s="90"/>
      <c r="AKF865" s="90"/>
      <c r="AKG865" s="90"/>
      <c r="AKH865" s="90"/>
      <c r="AKI865" s="90"/>
      <c r="AKJ865" s="90"/>
      <c r="AKK865" s="90"/>
      <c r="AKL865" s="90"/>
      <c r="AKM865" s="90"/>
      <c r="AKN865" s="90"/>
      <c r="AKO865" s="90"/>
      <c r="AKP865" s="90"/>
      <c r="AKQ865" s="90"/>
      <c r="AKR865" s="90"/>
      <c r="AKS865" s="90"/>
      <c r="AKT865" s="90"/>
      <c r="AKU865" s="90"/>
      <c r="AKV865" s="90"/>
      <c r="AKW865" s="90"/>
      <c r="AKX865" s="90"/>
      <c r="AKY865" s="90"/>
      <c r="AKZ865" s="90"/>
      <c r="ALA865" s="90"/>
      <c r="ALB865" s="90"/>
      <c r="ALC865" s="90"/>
      <c r="ALD865" s="90"/>
      <c r="ALE865" s="90"/>
      <c r="ALF865" s="90"/>
      <c r="ALG865" s="90"/>
      <c r="ALH865" s="90"/>
      <c r="ALI865" s="90"/>
      <c r="ALJ865" s="90"/>
      <c r="ALK865" s="90"/>
      <c r="ALL865" s="90"/>
      <c r="ALM865" s="90"/>
      <c r="ALN865" s="90"/>
      <c r="ALO865" s="90"/>
      <c r="ALP865" s="90"/>
      <c r="ALQ865" s="90"/>
      <c r="ALR865" s="90"/>
      <c r="ALS865" s="90"/>
      <c r="ALT865" s="90"/>
      <c r="ALU865" s="90"/>
      <c r="ALV865" s="90"/>
      <c r="ALW865" s="90"/>
      <c r="ALX865" s="90"/>
      <c r="ALY865" s="90"/>
      <c r="ALZ865" s="90"/>
      <c r="AMA865" s="90"/>
      <c r="AMB865" s="90"/>
      <c r="AMC865" s="90"/>
      <c r="AMD865" s="90"/>
      <c r="AME865" s="90"/>
      <c r="AMF865" s="90"/>
      <c r="AMG865" s="90"/>
      <c r="AMH865" s="90"/>
    </row>
    <row r="866" spans="1:1022" ht="74.099999999999994" customHeight="1" x14ac:dyDescent="0.3">
      <c r="A866" s="536"/>
      <c r="B866" s="530"/>
      <c r="C866" s="367"/>
      <c r="D866" s="530"/>
      <c r="E866" s="530"/>
      <c r="F866" s="427"/>
      <c r="G866" s="530"/>
      <c r="H866" s="537"/>
      <c r="I866" s="538"/>
      <c r="J866" s="216" t="s">
        <v>735</v>
      </c>
      <c r="K866" s="213"/>
      <c r="L866" s="538"/>
      <c r="M866" s="538"/>
      <c r="N866" s="540"/>
      <c r="O866" s="369"/>
      <c r="P866" s="391"/>
      <c r="Q866" s="385"/>
      <c r="R866" s="393"/>
      <c r="S866" s="394"/>
      <c r="T866" s="385"/>
      <c r="U866" s="404"/>
      <c r="V866" s="216" t="s">
        <v>112</v>
      </c>
      <c r="W866" s="116"/>
      <c r="X866" s="117"/>
      <c r="Y866" s="117"/>
      <c r="Z866" s="116"/>
      <c r="AA866" s="143" t="str">
        <f t="shared" si="1118"/>
        <v/>
      </c>
      <c r="AB866" s="121"/>
      <c r="AC866" s="121"/>
      <c r="AD866" s="122" t="str">
        <f t="shared" si="1111"/>
        <v/>
      </c>
      <c r="AE866" s="121"/>
      <c r="AF866" s="121"/>
      <c r="AG866" s="121"/>
      <c r="AH866" s="123" t="str">
        <f>IFERROR(IF(AND(AA865="Probabilidad",AA866="Probabilidad"),(AI865-(+AI865*AD866)),IF(AND(AA866="Probabilidad",AA865="Impacto"),(AI865-(+AI865*AD866)),IF(AA866="Impacto",AI865,""))),"")</f>
        <v/>
      </c>
      <c r="AI866" s="122" t="str">
        <f t="shared" si="1112"/>
        <v/>
      </c>
      <c r="AJ866" s="387"/>
      <c r="AK866" s="542"/>
      <c r="AL866" s="214" t="str">
        <f t="shared" si="1170"/>
        <v/>
      </c>
      <c r="AM866" s="543"/>
      <c r="AN866" s="544"/>
      <c r="AO866" s="541"/>
      <c r="AP866" s="367"/>
      <c r="AQ866" s="217" t="s">
        <v>118</v>
      </c>
      <c r="AR866" s="119"/>
      <c r="AS866" s="135"/>
      <c r="AT866" s="218"/>
      <c r="AU866" s="219"/>
      <c r="AV866" s="459"/>
      <c r="AW866" s="216" t="s">
        <v>112</v>
      </c>
      <c r="AX866" s="220"/>
      <c r="AY866" s="221"/>
      <c r="AZ866" s="222"/>
      <c r="BA866" s="217" t="s">
        <v>118</v>
      </c>
      <c r="BB866" s="128"/>
      <c r="BC866" s="128"/>
      <c r="BD866" s="128"/>
      <c r="BE866" s="373"/>
      <c r="BF866" s="374"/>
      <c r="BG866" s="374"/>
      <c r="BH866" s="131"/>
    </row>
    <row r="867" spans="1:1022" ht="45" customHeight="1" x14ac:dyDescent="0.3">
      <c r="A867" s="536"/>
      <c r="B867" s="530"/>
      <c r="C867" s="367"/>
      <c r="D867" s="530"/>
      <c r="E867" s="530"/>
      <c r="F867" s="427"/>
      <c r="G867" s="530"/>
      <c r="H867" s="537"/>
      <c r="I867" s="538"/>
      <c r="J867" s="216" t="s">
        <v>741</v>
      </c>
      <c r="K867" s="213"/>
      <c r="L867" s="538"/>
      <c r="M867" s="538"/>
      <c r="N867" s="540"/>
      <c r="O867" s="369"/>
      <c r="P867" s="391"/>
      <c r="Q867" s="385"/>
      <c r="R867" s="393"/>
      <c r="S867" s="394"/>
      <c r="T867" s="385"/>
      <c r="U867" s="404"/>
      <c r="V867" s="216" t="s">
        <v>124</v>
      </c>
      <c r="W867" s="116"/>
      <c r="X867" s="117"/>
      <c r="Y867" s="117"/>
      <c r="Z867" s="116"/>
      <c r="AA867" s="143" t="str">
        <f t="shared" si="1118"/>
        <v/>
      </c>
      <c r="AB867" s="121"/>
      <c r="AC867" s="121"/>
      <c r="AD867" s="122" t="str">
        <f t="shared" si="1111"/>
        <v/>
      </c>
      <c r="AE867" s="121"/>
      <c r="AF867" s="121"/>
      <c r="AG867" s="121"/>
      <c r="AH867" s="123" t="str">
        <f t="shared" ref="AH867:AH871" si="1180">IFERROR(IF(AND(AA866="Probabilidad",AA867="Probabilidad"),(AI866-(+AI866*AD867)),IF(AND(AA867="Probabilidad",AA866="Impacto"),(AI866-(+AI866*AD867)),IF(AA867="Impacto",AI866,""))),"")</f>
        <v/>
      </c>
      <c r="AI867" s="122" t="str">
        <f t="shared" si="1112"/>
        <v/>
      </c>
      <c r="AJ867" s="387"/>
      <c r="AK867" s="542"/>
      <c r="AL867" s="214" t="str">
        <f t="shared" si="1170"/>
        <v/>
      </c>
      <c r="AM867" s="543"/>
      <c r="AN867" s="544"/>
      <c r="AO867" s="541"/>
      <c r="AP867" s="367"/>
      <c r="AQ867" s="217" t="s">
        <v>128</v>
      </c>
      <c r="AR867" s="119"/>
      <c r="AS867" s="135"/>
      <c r="AT867" s="218"/>
      <c r="AU867" s="219"/>
      <c r="AV867" s="459"/>
      <c r="AW867" s="216" t="s">
        <v>124</v>
      </c>
      <c r="AX867" s="220"/>
      <c r="AY867" s="221"/>
      <c r="AZ867" s="222"/>
      <c r="BA867" s="217" t="s">
        <v>128</v>
      </c>
      <c r="BB867" s="128"/>
      <c r="BC867" s="128"/>
      <c r="BD867" s="128"/>
      <c r="BE867" s="373"/>
      <c r="BF867" s="374"/>
      <c r="BG867" s="374"/>
      <c r="BH867" s="131"/>
    </row>
    <row r="868" spans="1:1022" ht="30" customHeight="1" x14ac:dyDescent="0.3">
      <c r="A868" s="536"/>
      <c r="B868" s="530"/>
      <c r="C868" s="367"/>
      <c r="D868" s="530"/>
      <c r="E868" s="530"/>
      <c r="F868" s="427"/>
      <c r="G868" s="530"/>
      <c r="H868" s="537"/>
      <c r="I868" s="538"/>
      <c r="J868" s="216" t="s">
        <v>749</v>
      </c>
      <c r="K868" s="213"/>
      <c r="L868" s="538"/>
      <c r="M868" s="538"/>
      <c r="N868" s="540"/>
      <c r="O868" s="369"/>
      <c r="P868" s="391"/>
      <c r="Q868" s="385"/>
      <c r="R868" s="393"/>
      <c r="S868" s="394"/>
      <c r="T868" s="385"/>
      <c r="U868" s="404"/>
      <c r="V868" s="216" t="s">
        <v>131</v>
      </c>
      <c r="W868" s="116"/>
      <c r="X868" s="117"/>
      <c r="Y868" s="117"/>
      <c r="Z868" s="116"/>
      <c r="AA868" s="143" t="str">
        <f t="shared" si="1118"/>
        <v/>
      </c>
      <c r="AB868" s="121"/>
      <c r="AC868" s="121"/>
      <c r="AD868" s="122" t="str">
        <f t="shared" si="1111"/>
        <v/>
      </c>
      <c r="AE868" s="121"/>
      <c r="AF868" s="121"/>
      <c r="AG868" s="121"/>
      <c r="AH868" s="123" t="str">
        <f t="shared" si="1180"/>
        <v/>
      </c>
      <c r="AI868" s="122" t="str">
        <f t="shared" si="1112"/>
        <v/>
      </c>
      <c r="AJ868" s="387"/>
      <c r="AK868" s="542"/>
      <c r="AL868" s="214" t="str">
        <f t="shared" si="1170"/>
        <v/>
      </c>
      <c r="AM868" s="543"/>
      <c r="AN868" s="544"/>
      <c r="AO868" s="541"/>
      <c r="AP868" s="367"/>
      <c r="AQ868" s="217" t="s">
        <v>136</v>
      </c>
      <c r="AR868" s="119"/>
      <c r="AS868" s="135"/>
      <c r="AT868" s="218"/>
      <c r="AU868" s="219"/>
      <c r="AV868" s="459"/>
      <c r="AW868" s="216" t="s">
        <v>131</v>
      </c>
      <c r="AX868" s="220"/>
      <c r="AY868" s="221"/>
      <c r="AZ868" s="222"/>
      <c r="BA868" s="217" t="s">
        <v>136</v>
      </c>
      <c r="BB868" s="128"/>
      <c r="BC868" s="128"/>
      <c r="BD868" s="128"/>
      <c r="BE868" s="373"/>
      <c r="BF868" s="374"/>
      <c r="BG868" s="374"/>
      <c r="BH868" s="131"/>
    </row>
    <row r="869" spans="1:1022" ht="18.95" customHeight="1" x14ac:dyDescent="0.3">
      <c r="A869" s="536"/>
      <c r="B869" s="530"/>
      <c r="C869" s="367"/>
      <c r="D869" s="530"/>
      <c r="E869" s="530"/>
      <c r="F869" s="427"/>
      <c r="G869" s="530"/>
      <c r="H869" s="537"/>
      <c r="I869" s="538"/>
      <c r="J869" s="216" t="s">
        <v>756</v>
      </c>
      <c r="K869" s="213"/>
      <c r="L869" s="538"/>
      <c r="M869" s="538"/>
      <c r="N869" s="540"/>
      <c r="O869" s="369"/>
      <c r="P869" s="391"/>
      <c r="Q869" s="385"/>
      <c r="R869" s="393"/>
      <c r="S869" s="394"/>
      <c r="T869" s="385"/>
      <c r="U869" s="404"/>
      <c r="V869" s="216" t="s">
        <v>139</v>
      </c>
      <c r="W869" s="116"/>
      <c r="X869" s="117"/>
      <c r="Y869" s="117"/>
      <c r="Z869" s="116"/>
      <c r="AA869" s="143" t="str">
        <f t="shared" si="1118"/>
        <v/>
      </c>
      <c r="AB869" s="121"/>
      <c r="AC869" s="121"/>
      <c r="AD869" s="122" t="str">
        <f t="shared" si="1111"/>
        <v/>
      </c>
      <c r="AE869" s="121"/>
      <c r="AF869" s="121"/>
      <c r="AG869" s="121"/>
      <c r="AH869" s="123" t="str">
        <f t="shared" si="1180"/>
        <v/>
      </c>
      <c r="AI869" s="122" t="str">
        <f t="shared" si="1112"/>
        <v/>
      </c>
      <c r="AJ869" s="387"/>
      <c r="AK869" s="542"/>
      <c r="AL869" s="214" t="str">
        <f t="shared" si="1170"/>
        <v/>
      </c>
      <c r="AM869" s="543"/>
      <c r="AN869" s="544"/>
      <c r="AO869" s="541"/>
      <c r="AP869" s="367"/>
      <c r="AQ869" s="217" t="s">
        <v>145</v>
      </c>
      <c r="AR869" s="119"/>
      <c r="AS869" s="135"/>
      <c r="AT869" s="218"/>
      <c r="AU869" s="219"/>
      <c r="AV869" s="459"/>
      <c r="AW869" s="216" t="s">
        <v>139</v>
      </c>
      <c r="AX869" s="220"/>
      <c r="AY869" s="221"/>
      <c r="AZ869" s="222"/>
      <c r="BA869" s="217" t="s">
        <v>145</v>
      </c>
      <c r="BB869" s="128"/>
      <c r="BC869" s="128"/>
      <c r="BD869" s="128"/>
      <c r="BE869" s="373"/>
      <c r="BF869" s="374"/>
      <c r="BG869" s="374"/>
      <c r="BH869" s="131"/>
    </row>
    <row r="870" spans="1:1022" ht="18.95" customHeight="1" x14ac:dyDescent="0.3">
      <c r="A870" s="536"/>
      <c r="B870" s="530"/>
      <c r="C870" s="367"/>
      <c r="D870" s="530"/>
      <c r="E870" s="530"/>
      <c r="F870" s="427"/>
      <c r="G870" s="530"/>
      <c r="H870" s="537"/>
      <c r="I870" s="538"/>
      <c r="J870" s="216" t="s">
        <v>757</v>
      </c>
      <c r="K870" s="213"/>
      <c r="L870" s="538"/>
      <c r="M870" s="538"/>
      <c r="N870" s="540"/>
      <c r="O870" s="369"/>
      <c r="P870" s="391"/>
      <c r="Q870" s="385"/>
      <c r="R870" s="393"/>
      <c r="S870" s="394"/>
      <c r="T870" s="385"/>
      <c r="U870" s="404"/>
      <c r="V870" s="216" t="s">
        <v>150</v>
      </c>
      <c r="W870" s="116"/>
      <c r="X870" s="117"/>
      <c r="Y870" s="117"/>
      <c r="Z870" s="116"/>
      <c r="AA870" s="143" t="str">
        <f t="shared" si="1118"/>
        <v/>
      </c>
      <c r="AB870" s="121"/>
      <c r="AC870" s="121"/>
      <c r="AD870" s="122" t="str">
        <f t="shared" si="1111"/>
        <v/>
      </c>
      <c r="AE870" s="121"/>
      <c r="AF870" s="121"/>
      <c r="AG870" s="121"/>
      <c r="AH870" s="123" t="str">
        <f t="shared" si="1180"/>
        <v/>
      </c>
      <c r="AI870" s="122" t="str">
        <f t="shared" si="1112"/>
        <v/>
      </c>
      <c r="AJ870" s="387"/>
      <c r="AK870" s="542"/>
      <c r="AL870" s="214" t="str">
        <f t="shared" si="1170"/>
        <v/>
      </c>
      <c r="AM870" s="543"/>
      <c r="AN870" s="544"/>
      <c r="AO870" s="541"/>
      <c r="AP870" s="367"/>
      <c r="AQ870" s="217" t="s">
        <v>155</v>
      </c>
      <c r="AR870" s="119"/>
      <c r="AS870" s="135"/>
      <c r="AT870" s="218"/>
      <c r="AU870" s="219"/>
      <c r="AV870" s="459"/>
      <c r="AW870" s="216" t="s">
        <v>150</v>
      </c>
      <c r="AX870" s="220"/>
      <c r="AY870" s="221"/>
      <c r="AZ870" s="222"/>
      <c r="BA870" s="217" t="s">
        <v>155</v>
      </c>
      <c r="BB870" s="128"/>
      <c r="BC870" s="128"/>
      <c r="BD870" s="128"/>
      <c r="BE870" s="373"/>
      <c r="BF870" s="374"/>
      <c r="BG870" s="374"/>
      <c r="BH870" s="131"/>
    </row>
    <row r="871" spans="1:1022" ht="23.1" customHeight="1" x14ac:dyDescent="0.3">
      <c r="A871" s="536"/>
      <c r="B871" s="530"/>
      <c r="C871" s="367"/>
      <c r="D871" s="530"/>
      <c r="E871" s="530"/>
      <c r="F871" s="427"/>
      <c r="G871" s="530"/>
      <c r="H871" s="537"/>
      <c r="I871" s="538"/>
      <c r="J871" s="216" t="s">
        <v>758</v>
      </c>
      <c r="K871" s="213"/>
      <c r="L871" s="538"/>
      <c r="M871" s="538"/>
      <c r="N871" s="540"/>
      <c r="O871" s="369"/>
      <c r="P871" s="392"/>
      <c r="Q871" s="385"/>
      <c r="R871" s="393"/>
      <c r="S871" s="394"/>
      <c r="T871" s="385"/>
      <c r="U871" s="405"/>
      <c r="V871" s="216" t="s">
        <v>161</v>
      </c>
      <c r="W871" s="116"/>
      <c r="X871" s="117"/>
      <c r="Y871" s="117"/>
      <c r="Z871" s="116"/>
      <c r="AA871" s="143" t="str">
        <f t="shared" si="1118"/>
        <v/>
      </c>
      <c r="AB871" s="121"/>
      <c r="AC871" s="121"/>
      <c r="AD871" s="122" t="str">
        <f t="shared" si="1111"/>
        <v/>
      </c>
      <c r="AE871" s="121"/>
      <c r="AF871" s="121"/>
      <c r="AG871" s="121"/>
      <c r="AH871" s="123" t="str">
        <f t="shared" si="1180"/>
        <v/>
      </c>
      <c r="AI871" s="122" t="str">
        <f t="shared" si="1112"/>
        <v/>
      </c>
      <c r="AJ871" s="387"/>
      <c r="AK871" s="542"/>
      <c r="AL871" s="214" t="str">
        <f t="shared" si="1170"/>
        <v/>
      </c>
      <c r="AM871" s="543"/>
      <c r="AN871" s="544"/>
      <c r="AO871" s="541"/>
      <c r="AP871" s="367"/>
      <c r="AQ871" s="217" t="s">
        <v>162</v>
      </c>
      <c r="AR871" s="119"/>
      <c r="AS871" s="135"/>
      <c r="AT871" s="218"/>
      <c r="AU871" s="219"/>
      <c r="AV871" s="460"/>
      <c r="AW871" s="216" t="s">
        <v>161</v>
      </c>
      <c r="AX871" s="220"/>
      <c r="AY871" s="221"/>
      <c r="AZ871" s="222"/>
      <c r="BA871" s="217" t="s">
        <v>162</v>
      </c>
      <c r="BB871" s="128"/>
      <c r="BC871" s="128"/>
      <c r="BD871" s="128"/>
      <c r="BE871" s="373"/>
      <c r="BF871" s="374"/>
      <c r="BG871" s="374"/>
      <c r="BH871" s="131"/>
    </row>
    <row r="872" spans="1:1022" s="144" customFormat="1" ht="69.95" customHeight="1" x14ac:dyDescent="0.25">
      <c r="A872" s="536"/>
      <c r="B872" s="530"/>
      <c r="C872" s="367"/>
      <c r="D872" s="530"/>
      <c r="E872" s="530"/>
      <c r="F872" s="427"/>
      <c r="G872" s="530"/>
      <c r="H872" s="537" t="str">
        <f>IF(B872="Seguridad_Información","Posibilidad de "&amp;C872&amp;"con "&amp;M872&amp;" "&amp;"por"&amp;" "&amp;I872&amp;" "&amp;"debido a"&amp;" "&amp;L872,"Posibilidad de"&amp;" "&amp;M872&amp;" "&amp;"por"&amp;" "&amp;I872&amp;" debido a"&amp;" "&amp;L872)</f>
        <v xml:space="preserve">Posibilidad de  por  debido a </v>
      </c>
      <c r="I872" s="538"/>
      <c r="J872" s="216" t="s">
        <v>717</v>
      </c>
      <c r="K872" s="213"/>
      <c r="L872" s="538"/>
      <c r="M872" s="538"/>
      <c r="N872" s="540"/>
      <c r="O872" s="369"/>
      <c r="P872" s="390" t="str">
        <f>IF(OR($O872=[3]Tabla_Probabilidad!$D$30,$O872=[3]Tabla_Probabilidad!$D$32,$O872=[3]Tabla_Probabilidad!$J$32),"Muy Baja",IF(OR($O872=[3]Tabla_Probabilidad!$E$30,$O872=[3]Tabla_Probabilidad!$E$32,$O872=[3]Tabla_Probabilidad!$K$32),"Baja",IF(OR($O872=[3]Tabla_Probabilidad!$F$30,$O872=[3]Tabla_Probabilidad!$F$32,$O872=[3]Tabla_Probabilidad!$L$32),"Media",IF(OR($O872=[3]Tabla_Probabilidad!$G$30,$O872=[3]Tabla_Probabilidad!$G$32,$O872=[3]Tabla_Probabilidad!$M$32),"Alta",IF(OR($O872=[3]Tabla_Probabilidad!$H$30,$O872=[3]Tabla_Probabilidad!$H$32,$O872=[3]Tabla_Probabilidad!$N$32),"Muy Alta","")))))</f>
        <v/>
      </c>
      <c r="Q872" s="385" t="str">
        <f t="shared" ref="Q872" si="1181">IF(P872="","",IF(P872="Muy Baja",0.2,IF(P872="Baja",0.4,IF(P872="Media",0.6,IF(P872="Alta",0.8,IF(P872="Muy Alta",1,))))))</f>
        <v/>
      </c>
      <c r="R872" s="393"/>
      <c r="S872" s="394" t="str">
        <f>IF(OR($R872=[3]Tabla_Impacto!$D$24,$R872=[3]Tabla_Impacto!$D$27,$R872=[3]Tabla_Impacto!$J$24,$R872=[3]Tabla_Impacto!$P$26,$R872=[3]Tabla_Impacto!$V$26,$R872=[3]Tabla_Impacto!$AB$26),"Leve",IF(OR($R872=[3]Tabla_Impacto!$E$24,$R872=[3]Tabla_Impacto!$E$27,$R872=[3]Tabla_Impacto!$K$24,$R872=[3]Tabla_Impacto!$Q$26,$R872=[3]Tabla_Impacto!$W$26,$R872=[3]Tabla_Impacto!$AC$26),"Menor",IF(OR($R872=[3]Tabla_Impacto!$F$24,$R872=[3]Tabla_Impacto!$F$27,$R872=[3]Tabla_Impacto!$L$24,$R872=[3]Tabla_Impacto!$R$26,$R872=[3]Tabla_Impacto!$X$26,$R872=[3]Tabla_Impacto!$AD$26),"Moderado",IF(OR($R872=[3]Tabla_Impacto!$G$24,$R872=[3]Tabla_Impacto!$G$27,$R872=[3]Tabla_Impacto!$M$24,$R872=[3]Tabla_Impacto!$S$26,$R872=[3]Tabla_Impacto!$Y$26,$R872=[3]Tabla_Impacto!$AE$26),"Mayor",IF(OR($R872=[3]Tabla_Impacto!$H$24,$R872=[3]Tabla_Impacto!$H$27,$R872=[3]Tabla_Impacto!$N$24,$R872=[3]Tabla_Impacto!$T$26,$R872=[3]Tabla_Impacto!$Z$26,$R872=[3]Tabla_Impacto!$AF$26),"Catastrófico","")))))</f>
        <v/>
      </c>
      <c r="T872" s="385" t="str">
        <f t="shared" ref="T872" si="1182">IF(S872="","",IF(S872="Leve",0.2,IF(S872="Menor",0.4,IF(S872="Moderado",0.6,IF(S872="Mayor",0.8,IF(S872="Catastrófico",1,))))))</f>
        <v/>
      </c>
      <c r="U872" s="386" t="str">
        <f t="shared" ref="U872" si="1183">IF(OR(AND(P872="Muy Baja",S872="Leve"),AND(P872="Muy Baja",S872="Menor"),AND(P872="Baja",S872="Leve")),"Bajo",IF(OR(AND(P872="Muy baja",S872="Moderado"),AND(P872="Baja",S872="Menor"),AND(P872="Baja",S872="Moderado"),AND(P872="Media",S872="Leve"),AND(P872="Media",S872="Menor"),AND(P872="Media",S872="Moderado"),AND(P872="Alta",S872="Leve"),AND(P872="Alta",S872="Menor")),"Moderado",IF(OR(AND(P872="Muy Baja",S872="Mayor"),AND(P872="Baja",S872="Mayor"),AND(P872="Media",S872="Mayor"),AND(P872="Alta",S872="Moderado"),AND(P872="Alta",S872="Mayor"),AND(P872="Muy Alta",S872="Leve"),AND(P872="Muy Alta",S872="Menor"),AND(P872="Muy Alta",S872="Moderado"),AND(P872="Muy Alta",S872="Mayor")),"Alto",IF(OR(AND(P872="Muy Baja",S872="Catastrófico"),AND(P872="Baja",S872="Catastrófico"),AND(P872="Media",S872="Catastrófico"),AND(P872="Alta",S872="Catastrófico"),AND(P872="Muy Alta",S872="Catastrófico")),"Extremo",""))))</f>
        <v/>
      </c>
      <c r="V872" s="216" t="s">
        <v>91</v>
      </c>
      <c r="W872" s="116"/>
      <c r="X872" s="117"/>
      <c r="Y872" s="117"/>
      <c r="Z872" s="116"/>
      <c r="AA872" s="143" t="str">
        <f t="shared" si="1118"/>
        <v/>
      </c>
      <c r="AB872" s="121"/>
      <c r="AC872" s="121"/>
      <c r="AD872" s="122" t="str">
        <f t="shared" si="1111"/>
        <v/>
      </c>
      <c r="AE872" s="121"/>
      <c r="AF872" s="121"/>
      <c r="AG872" s="121"/>
      <c r="AH872" s="123" t="str">
        <f>IFERROR(IF(AA872="Probabilidad",(Q872-(+Q872*AD872)),IF(AA872="Impacto",Q872,"")),"")</f>
        <v/>
      </c>
      <c r="AI872" s="122" t="str">
        <f t="shared" si="1112"/>
        <v/>
      </c>
      <c r="AJ872" s="387" t="str">
        <f t="shared" ref="AJ872" si="1184">IFERROR(IF(AK872="","",IF(AK872&lt;=0.2,"Muy Baja",IF(AK872&lt;=0.4,"Baja",IF(AK872&lt;=0.6,"Media",IF(AK872&lt;=0.8,"Alta","Muy Alta"))))),"")</f>
        <v/>
      </c>
      <c r="AK872" s="542" t="str">
        <f t="shared" ref="AK872" si="1185">IFERROR(LOOKUP(MAX(AI872:AI878)+1,(AI872:AI878)),"")</f>
        <v/>
      </c>
      <c r="AL872" s="214" t="str">
        <f>IFERROR(IF(AA872="Impacto",(T872-(+T872*AD872)),IF(AA872="Probabilidad",T872,"")),"")</f>
        <v/>
      </c>
      <c r="AM872" s="543" t="str">
        <f t="shared" ref="AM872" si="1186">IFERROR(IF(AN872="","",IF(AN872&lt;=0.2,"Leve",IF(AN872&lt;=0.4,"Menor",IF(AN872&lt;=0.6,"Moderado",IF(AN872&lt;=0.8,"Mayor","Catastrófico"))))),"")</f>
        <v/>
      </c>
      <c r="AN872" s="544" t="str">
        <f t="shared" ref="AN872" si="1187">IFERROR(LOOKUP(MAX(AL872:AL878)+1,(AL872:AL878)),"")</f>
        <v/>
      </c>
      <c r="AO872" s="541" t="str">
        <f t="shared" ref="AO872" si="1188">IFERROR(IF(OR(AND(AJ872="Muy Baja",AM872="Leve"),AND(AJ872="Muy Baja",AM872="Menor"),AND(AJ872="Baja",AM872="Leve")),"Bajo",IF(OR(AND(AJ872="Muy baja",AM872="Moderado"),AND(AJ872="Baja",AM872="Menor"),AND(AJ872="Baja",AM872="Moderado"),AND(AJ872="Media",AM872="Leve"),AND(AJ872="Media",AM872="Menor"),AND(AJ872="Media",AM872="Moderado"),AND(AJ872="Alta",AM872="Leve"),AND(AJ872="Alta",AM872="Menor")),"Moderado",IF(OR(AND(AJ872="Muy Baja",AM872="Mayor"),AND(AJ872="Baja",AM872="Mayor"),AND(AJ872="Media",AM872="Mayor"),AND(AJ872="Alta",AM872="Moderado"),AND(AJ872="Alta",AM872="Mayor"),AND(AJ872="Muy Alta",AM872="Leve"),AND(AJ872="Muy Alta",AM872="Menor"),AND(AJ872="Muy Alta",AM872="Moderado"),AND(AJ872="Muy Alta",AM872="Mayor")),"Alto",IF(OR(AND(AJ872="Muy Baja",AM872="Catastrófico"),AND(AJ872="Baja",AM872="Catastrófico"),AND(AJ872="Media",AM872="Catastrófico"),AND(AJ872="Alta",AM872="Catastrófico"),AND(AJ872="Muy Alta",AM872="Catastrófico")),"Extremo","")))),"")</f>
        <v/>
      </c>
      <c r="AP872" s="367"/>
      <c r="AQ872" s="217" t="s">
        <v>105</v>
      </c>
      <c r="AR872" s="119"/>
      <c r="AS872" s="135"/>
      <c r="AT872" s="218"/>
      <c r="AU872" s="219"/>
      <c r="AV872" s="458"/>
      <c r="AW872" s="216" t="s">
        <v>91</v>
      </c>
      <c r="AX872" s="220"/>
      <c r="AY872" s="221"/>
      <c r="AZ872" s="222"/>
      <c r="BA872" s="217" t="s">
        <v>105</v>
      </c>
      <c r="BB872" s="128"/>
      <c r="BC872" s="128"/>
      <c r="BD872" s="128"/>
      <c r="BE872" s="373"/>
      <c r="BF872" s="374"/>
      <c r="BG872" s="374"/>
      <c r="BH872" s="131"/>
      <c r="BI872" s="90"/>
      <c r="BJ872" s="90"/>
      <c r="BK872" s="90"/>
      <c r="BL872" s="90"/>
      <c r="BM872" s="90"/>
      <c r="BN872" s="90"/>
      <c r="BO872" s="90"/>
      <c r="BP872" s="90"/>
      <c r="BQ872" s="90"/>
      <c r="BR872" s="90"/>
      <c r="BS872" s="90"/>
      <c r="BT872" s="90"/>
      <c r="BU872" s="90"/>
      <c r="BV872" s="90"/>
      <c r="BW872" s="90"/>
      <c r="BX872" s="90"/>
      <c r="BY872" s="90"/>
      <c r="BZ872" s="90"/>
      <c r="CA872" s="90"/>
      <c r="CB872" s="90"/>
      <c r="CC872" s="90"/>
      <c r="CD872" s="90"/>
      <c r="CE872" s="90"/>
      <c r="CF872" s="90"/>
      <c r="CG872" s="90"/>
      <c r="CH872" s="90"/>
      <c r="CI872" s="90"/>
      <c r="CJ872" s="90"/>
      <c r="CK872" s="90"/>
      <c r="CL872" s="90"/>
      <c r="CM872" s="90"/>
      <c r="CN872" s="90"/>
      <c r="CO872" s="90"/>
      <c r="CP872" s="90"/>
      <c r="CQ872" s="90"/>
      <c r="CR872" s="90"/>
      <c r="CS872" s="90"/>
      <c r="CT872" s="90"/>
      <c r="CU872" s="90"/>
      <c r="CV872" s="90"/>
      <c r="CW872" s="90"/>
      <c r="CX872" s="90"/>
      <c r="CY872" s="90"/>
      <c r="CZ872" s="90"/>
      <c r="DA872" s="90"/>
      <c r="DB872" s="90"/>
      <c r="DC872" s="90"/>
      <c r="DD872" s="90"/>
      <c r="DE872" s="90"/>
      <c r="DF872" s="90"/>
      <c r="DG872" s="90"/>
      <c r="DH872" s="90"/>
      <c r="DI872" s="90"/>
      <c r="DJ872" s="90"/>
      <c r="DK872" s="90"/>
      <c r="DL872" s="90"/>
      <c r="DM872" s="90"/>
      <c r="DN872" s="90"/>
      <c r="DO872" s="90"/>
      <c r="DP872" s="90"/>
      <c r="DQ872" s="90"/>
      <c r="DR872" s="90"/>
      <c r="DS872" s="90"/>
      <c r="DT872" s="90"/>
      <c r="DU872" s="90"/>
      <c r="DV872" s="90"/>
      <c r="DW872" s="90"/>
      <c r="DX872" s="90"/>
      <c r="DY872" s="90"/>
      <c r="DZ872" s="90"/>
      <c r="EA872" s="90"/>
      <c r="EB872" s="90"/>
      <c r="EC872" s="90"/>
      <c r="ED872" s="90"/>
      <c r="EE872" s="90"/>
      <c r="EF872" s="90"/>
      <c r="EG872" s="90"/>
      <c r="EH872" s="90"/>
      <c r="EI872" s="90"/>
      <c r="EJ872" s="90"/>
      <c r="EK872" s="90"/>
      <c r="EL872" s="90"/>
      <c r="EM872" s="90"/>
      <c r="EN872" s="90"/>
      <c r="EO872" s="90"/>
      <c r="EP872" s="90"/>
      <c r="EQ872" s="90"/>
      <c r="ER872" s="90"/>
      <c r="ES872" s="90"/>
      <c r="ET872" s="90"/>
      <c r="EU872" s="90"/>
      <c r="EV872" s="90"/>
      <c r="EW872" s="90"/>
      <c r="EX872" s="90"/>
      <c r="EY872" s="90"/>
      <c r="EZ872" s="90"/>
      <c r="FA872" s="90"/>
      <c r="FB872" s="90"/>
      <c r="FC872" s="90"/>
      <c r="FD872" s="90"/>
      <c r="FE872" s="90"/>
      <c r="FF872" s="90"/>
      <c r="FG872" s="90"/>
      <c r="FH872" s="90"/>
      <c r="FI872" s="90"/>
      <c r="FJ872" s="90"/>
      <c r="FK872" s="90"/>
      <c r="FL872" s="90"/>
      <c r="FM872" s="90"/>
      <c r="FN872" s="90"/>
      <c r="FO872" s="90"/>
      <c r="FP872" s="90"/>
      <c r="FQ872" s="90"/>
      <c r="FR872" s="90"/>
      <c r="FS872" s="90"/>
      <c r="FT872" s="90"/>
      <c r="FU872" s="90"/>
      <c r="FV872" s="90"/>
      <c r="FW872" s="90"/>
      <c r="FX872" s="90"/>
      <c r="FY872" s="90"/>
      <c r="FZ872" s="90"/>
      <c r="GA872" s="90"/>
      <c r="GB872" s="90"/>
      <c r="GC872" s="90"/>
      <c r="GD872" s="90"/>
      <c r="GE872" s="90"/>
      <c r="GF872" s="90"/>
      <c r="GG872" s="90"/>
      <c r="GH872" s="90"/>
      <c r="GI872" s="90"/>
      <c r="GJ872" s="90"/>
      <c r="GK872" s="90"/>
      <c r="GL872" s="90"/>
      <c r="GM872" s="90"/>
      <c r="GN872" s="90"/>
      <c r="GO872" s="90"/>
      <c r="GP872" s="90"/>
      <c r="GQ872" s="90"/>
      <c r="GR872" s="90"/>
      <c r="GS872" s="90"/>
      <c r="GT872" s="90"/>
      <c r="GU872" s="90"/>
      <c r="GV872" s="90"/>
      <c r="GW872" s="90"/>
      <c r="GX872" s="90"/>
      <c r="GY872" s="90"/>
      <c r="GZ872" s="90"/>
      <c r="HA872" s="90"/>
      <c r="HB872" s="90"/>
      <c r="HC872" s="90"/>
      <c r="HD872" s="90"/>
      <c r="HE872" s="90"/>
      <c r="HF872" s="90"/>
      <c r="HG872" s="90"/>
      <c r="HH872" s="90"/>
      <c r="HI872" s="90"/>
      <c r="HJ872" s="90"/>
      <c r="HK872" s="90"/>
      <c r="HL872" s="90"/>
      <c r="HM872" s="90"/>
      <c r="HN872" s="90"/>
      <c r="HO872" s="90"/>
      <c r="HP872" s="90"/>
      <c r="HQ872" s="90"/>
      <c r="HR872" s="90"/>
      <c r="HS872" s="90"/>
      <c r="HT872" s="90"/>
      <c r="HU872" s="90"/>
      <c r="HV872" s="90"/>
      <c r="HW872" s="90"/>
      <c r="HX872" s="90"/>
      <c r="HY872" s="90"/>
      <c r="HZ872" s="90"/>
      <c r="IA872" s="90"/>
      <c r="IB872" s="90"/>
      <c r="IC872" s="90"/>
      <c r="ID872" s="90"/>
      <c r="IE872" s="90"/>
      <c r="IF872" s="90"/>
      <c r="IG872" s="90"/>
      <c r="IH872" s="90"/>
      <c r="II872" s="90"/>
      <c r="IJ872" s="90"/>
      <c r="IK872" s="90"/>
      <c r="IL872" s="90"/>
      <c r="IM872" s="90"/>
      <c r="IN872" s="90"/>
      <c r="IO872" s="90"/>
      <c r="IP872" s="90"/>
      <c r="IQ872" s="90"/>
      <c r="IR872" s="90"/>
      <c r="IS872" s="90"/>
      <c r="IT872" s="90"/>
      <c r="IU872" s="90"/>
      <c r="IV872" s="90"/>
      <c r="IW872" s="90"/>
      <c r="IX872" s="90"/>
      <c r="IY872" s="90"/>
      <c r="IZ872" s="90"/>
      <c r="JA872" s="90"/>
      <c r="JB872" s="90"/>
      <c r="JC872" s="90"/>
      <c r="JD872" s="90"/>
      <c r="JE872" s="90"/>
      <c r="JF872" s="90"/>
      <c r="JG872" s="90"/>
      <c r="JH872" s="90"/>
      <c r="JI872" s="90"/>
      <c r="JJ872" s="90"/>
      <c r="JK872" s="90"/>
      <c r="JL872" s="90"/>
      <c r="JM872" s="90"/>
      <c r="JN872" s="90"/>
      <c r="JO872" s="90"/>
      <c r="JP872" s="90"/>
      <c r="JQ872" s="90"/>
      <c r="JR872" s="90"/>
      <c r="JS872" s="90"/>
      <c r="JT872" s="90"/>
      <c r="JU872" s="90"/>
      <c r="JV872" s="90"/>
      <c r="JW872" s="90"/>
      <c r="JX872" s="90"/>
      <c r="JY872" s="90"/>
      <c r="JZ872" s="90"/>
      <c r="KA872" s="90"/>
      <c r="KB872" s="90"/>
      <c r="KC872" s="90"/>
      <c r="KD872" s="90"/>
      <c r="KE872" s="90"/>
      <c r="KF872" s="90"/>
      <c r="KG872" s="90"/>
      <c r="KH872" s="90"/>
      <c r="KI872" s="90"/>
      <c r="KJ872" s="90"/>
      <c r="KK872" s="90"/>
      <c r="KL872" s="90"/>
      <c r="KM872" s="90"/>
      <c r="KN872" s="90"/>
      <c r="KO872" s="90"/>
      <c r="KP872" s="90"/>
      <c r="KQ872" s="90"/>
      <c r="KR872" s="90"/>
      <c r="KS872" s="90"/>
      <c r="KT872" s="90"/>
      <c r="KU872" s="90"/>
      <c r="KV872" s="90"/>
      <c r="KW872" s="90"/>
      <c r="KX872" s="90"/>
      <c r="KY872" s="90"/>
      <c r="KZ872" s="90"/>
      <c r="LA872" s="90"/>
      <c r="LB872" s="90"/>
      <c r="LC872" s="90"/>
      <c r="LD872" s="90"/>
      <c r="LE872" s="90"/>
      <c r="LF872" s="90"/>
      <c r="LG872" s="90"/>
      <c r="LH872" s="90"/>
      <c r="LI872" s="90"/>
      <c r="LJ872" s="90"/>
      <c r="LK872" s="90"/>
      <c r="LL872" s="90"/>
      <c r="LM872" s="90"/>
      <c r="LN872" s="90"/>
      <c r="LO872" s="90"/>
      <c r="LP872" s="90"/>
      <c r="LQ872" s="90"/>
      <c r="LR872" s="90"/>
      <c r="LS872" s="90"/>
      <c r="LT872" s="90"/>
      <c r="LU872" s="90"/>
      <c r="LV872" s="90"/>
      <c r="LW872" s="90"/>
      <c r="LX872" s="90"/>
      <c r="LY872" s="90"/>
      <c r="LZ872" s="90"/>
      <c r="MA872" s="90"/>
      <c r="MB872" s="90"/>
      <c r="MC872" s="90"/>
      <c r="MD872" s="90"/>
      <c r="ME872" s="90"/>
      <c r="MF872" s="90"/>
      <c r="MG872" s="90"/>
      <c r="MH872" s="90"/>
      <c r="MI872" s="90"/>
      <c r="MJ872" s="90"/>
      <c r="MK872" s="90"/>
      <c r="ML872" s="90"/>
      <c r="MM872" s="90"/>
      <c r="MN872" s="90"/>
      <c r="MO872" s="90"/>
      <c r="MP872" s="90"/>
      <c r="MQ872" s="90"/>
      <c r="MR872" s="90"/>
      <c r="MS872" s="90"/>
      <c r="MT872" s="90"/>
      <c r="MU872" s="90"/>
      <c r="MV872" s="90"/>
      <c r="MW872" s="90"/>
      <c r="MX872" s="90"/>
      <c r="MY872" s="90"/>
      <c r="MZ872" s="90"/>
      <c r="NA872" s="90"/>
      <c r="NB872" s="90"/>
      <c r="NC872" s="90"/>
      <c r="ND872" s="90"/>
      <c r="NE872" s="90"/>
      <c r="NF872" s="90"/>
      <c r="NG872" s="90"/>
      <c r="NH872" s="90"/>
      <c r="NI872" s="90"/>
      <c r="NJ872" s="90"/>
      <c r="NK872" s="90"/>
      <c r="NL872" s="90"/>
      <c r="NM872" s="90"/>
      <c r="NN872" s="90"/>
      <c r="NO872" s="90"/>
      <c r="NP872" s="90"/>
      <c r="NQ872" s="90"/>
      <c r="NR872" s="90"/>
      <c r="NS872" s="90"/>
      <c r="NT872" s="90"/>
      <c r="NU872" s="90"/>
      <c r="NV872" s="90"/>
      <c r="NW872" s="90"/>
      <c r="NX872" s="90"/>
      <c r="NY872" s="90"/>
      <c r="NZ872" s="90"/>
      <c r="OA872" s="90"/>
      <c r="OB872" s="90"/>
      <c r="OC872" s="90"/>
      <c r="OD872" s="90"/>
      <c r="OE872" s="90"/>
      <c r="OF872" s="90"/>
      <c r="OG872" s="90"/>
      <c r="OH872" s="90"/>
      <c r="OI872" s="90"/>
      <c r="OJ872" s="90"/>
      <c r="OK872" s="90"/>
      <c r="OL872" s="90"/>
      <c r="OM872" s="90"/>
      <c r="ON872" s="90"/>
      <c r="OO872" s="90"/>
      <c r="OP872" s="90"/>
      <c r="OQ872" s="90"/>
      <c r="OR872" s="90"/>
      <c r="OS872" s="90"/>
      <c r="OT872" s="90"/>
      <c r="OU872" s="90"/>
      <c r="OV872" s="90"/>
      <c r="OW872" s="90"/>
      <c r="OX872" s="90"/>
      <c r="OY872" s="90"/>
      <c r="OZ872" s="90"/>
      <c r="PA872" s="90"/>
      <c r="PB872" s="90"/>
      <c r="PC872" s="90"/>
      <c r="PD872" s="90"/>
      <c r="PE872" s="90"/>
      <c r="PF872" s="90"/>
      <c r="PG872" s="90"/>
      <c r="PH872" s="90"/>
      <c r="PI872" s="90"/>
      <c r="PJ872" s="90"/>
      <c r="PK872" s="90"/>
      <c r="PL872" s="90"/>
      <c r="PM872" s="90"/>
      <c r="PN872" s="90"/>
      <c r="PO872" s="90"/>
      <c r="PP872" s="90"/>
      <c r="PQ872" s="90"/>
      <c r="PR872" s="90"/>
      <c r="PS872" s="90"/>
      <c r="PT872" s="90"/>
      <c r="PU872" s="90"/>
      <c r="PV872" s="90"/>
      <c r="PW872" s="90"/>
      <c r="PX872" s="90"/>
      <c r="PY872" s="90"/>
      <c r="PZ872" s="90"/>
      <c r="QA872" s="90"/>
      <c r="QB872" s="90"/>
      <c r="QC872" s="90"/>
      <c r="QD872" s="90"/>
      <c r="QE872" s="90"/>
      <c r="QF872" s="90"/>
      <c r="QG872" s="90"/>
      <c r="QH872" s="90"/>
      <c r="QI872" s="90"/>
      <c r="QJ872" s="90"/>
      <c r="QK872" s="90"/>
      <c r="QL872" s="90"/>
      <c r="QM872" s="90"/>
      <c r="QN872" s="90"/>
      <c r="QO872" s="90"/>
      <c r="QP872" s="90"/>
      <c r="QQ872" s="90"/>
      <c r="QR872" s="90"/>
      <c r="QS872" s="90"/>
      <c r="QT872" s="90"/>
      <c r="QU872" s="90"/>
      <c r="QV872" s="90"/>
      <c r="QW872" s="90"/>
      <c r="QX872" s="90"/>
      <c r="QY872" s="90"/>
      <c r="QZ872" s="90"/>
      <c r="RA872" s="90"/>
      <c r="RB872" s="90"/>
      <c r="RC872" s="90"/>
      <c r="RD872" s="90"/>
      <c r="RE872" s="90"/>
      <c r="RF872" s="90"/>
      <c r="RG872" s="90"/>
      <c r="RH872" s="90"/>
      <c r="RI872" s="90"/>
      <c r="RJ872" s="90"/>
      <c r="RK872" s="90"/>
      <c r="RL872" s="90"/>
      <c r="RM872" s="90"/>
      <c r="RN872" s="90"/>
      <c r="RO872" s="90"/>
      <c r="RP872" s="90"/>
      <c r="RQ872" s="90"/>
      <c r="RR872" s="90"/>
      <c r="RS872" s="90"/>
      <c r="RT872" s="90"/>
      <c r="RU872" s="90"/>
      <c r="RV872" s="90"/>
      <c r="RW872" s="90"/>
      <c r="RX872" s="90"/>
      <c r="RY872" s="90"/>
      <c r="RZ872" s="90"/>
      <c r="SA872" s="90"/>
      <c r="SB872" s="90"/>
      <c r="SC872" s="90"/>
      <c r="SD872" s="90"/>
      <c r="SE872" s="90"/>
      <c r="SF872" s="90"/>
      <c r="SG872" s="90"/>
      <c r="SH872" s="90"/>
      <c r="SI872" s="90"/>
      <c r="SJ872" s="90"/>
      <c r="SK872" s="90"/>
      <c r="SL872" s="90"/>
      <c r="SM872" s="90"/>
      <c r="SN872" s="90"/>
      <c r="SO872" s="90"/>
      <c r="SP872" s="90"/>
      <c r="SQ872" s="90"/>
      <c r="SR872" s="90"/>
      <c r="SS872" s="90"/>
      <c r="ST872" s="90"/>
      <c r="SU872" s="90"/>
      <c r="SV872" s="90"/>
      <c r="SW872" s="90"/>
      <c r="SX872" s="90"/>
      <c r="SY872" s="90"/>
      <c r="SZ872" s="90"/>
      <c r="TA872" s="90"/>
      <c r="TB872" s="90"/>
      <c r="TC872" s="90"/>
      <c r="TD872" s="90"/>
      <c r="TE872" s="90"/>
      <c r="TF872" s="90"/>
      <c r="TG872" s="90"/>
      <c r="TH872" s="90"/>
      <c r="TI872" s="90"/>
      <c r="TJ872" s="90"/>
      <c r="TK872" s="90"/>
      <c r="TL872" s="90"/>
      <c r="TM872" s="90"/>
      <c r="TN872" s="90"/>
      <c r="TO872" s="90"/>
      <c r="TP872" s="90"/>
      <c r="TQ872" s="90"/>
      <c r="TR872" s="90"/>
      <c r="TS872" s="90"/>
      <c r="TT872" s="90"/>
      <c r="TU872" s="90"/>
      <c r="TV872" s="90"/>
      <c r="TW872" s="90"/>
      <c r="TX872" s="90"/>
      <c r="TY872" s="90"/>
      <c r="TZ872" s="90"/>
      <c r="UA872" s="90"/>
      <c r="UB872" s="90"/>
      <c r="UC872" s="90"/>
      <c r="UD872" s="90"/>
      <c r="UE872" s="90"/>
      <c r="UF872" s="90"/>
      <c r="UG872" s="90"/>
      <c r="UH872" s="90"/>
      <c r="UI872" s="90"/>
      <c r="UJ872" s="90"/>
      <c r="UK872" s="90"/>
      <c r="UL872" s="90"/>
      <c r="UM872" s="90"/>
      <c r="UN872" s="90"/>
      <c r="UO872" s="90"/>
      <c r="UP872" s="90"/>
      <c r="UQ872" s="90"/>
      <c r="UR872" s="90"/>
      <c r="US872" s="90"/>
      <c r="UT872" s="90"/>
      <c r="UU872" s="90"/>
      <c r="UV872" s="90"/>
      <c r="UW872" s="90"/>
      <c r="UX872" s="90"/>
      <c r="UY872" s="90"/>
      <c r="UZ872" s="90"/>
      <c r="VA872" s="90"/>
      <c r="VB872" s="90"/>
      <c r="VC872" s="90"/>
      <c r="VD872" s="90"/>
      <c r="VE872" s="90"/>
      <c r="VF872" s="90"/>
      <c r="VG872" s="90"/>
      <c r="VH872" s="90"/>
      <c r="VI872" s="90"/>
      <c r="VJ872" s="90"/>
      <c r="VK872" s="90"/>
      <c r="VL872" s="90"/>
      <c r="VM872" s="90"/>
      <c r="VN872" s="90"/>
      <c r="VO872" s="90"/>
      <c r="VP872" s="90"/>
      <c r="VQ872" s="90"/>
      <c r="VR872" s="90"/>
      <c r="VS872" s="90"/>
      <c r="VT872" s="90"/>
      <c r="VU872" s="90"/>
      <c r="VV872" s="90"/>
      <c r="VW872" s="90"/>
      <c r="VX872" s="90"/>
      <c r="VY872" s="90"/>
      <c r="VZ872" s="90"/>
      <c r="WA872" s="90"/>
      <c r="WB872" s="90"/>
      <c r="WC872" s="90"/>
      <c r="WD872" s="90"/>
      <c r="WE872" s="90"/>
      <c r="WF872" s="90"/>
      <c r="WG872" s="90"/>
      <c r="WH872" s="90"/>
      <c r="WI872" s="90"/>
      <c r="WJ872" s="90"/>
      <c r="WK872" s="90"/>
      <c r="WL872" s="90"/>
      <c r="WM872" s="90"/>
      <c r="WN872" s="90"/>
      <c r="WO872" s="90"/>
      <c r="WP872" s="90"/>
      <c r="WQ872" s="90"/>
      <c r="WR872" s="90"/>
      <c r="WS872" s="90"/>
      <c r="WT872" s="90"/>
      <c r="WU872" s="90"/>
      <c r="WV872" s="90"/>
      <c r="WW872" s="90"/>
      <c r="WX872" s="90"/>
      <c r="WY872" s="90"/>
      <c r="WZ872" s="90"/>
      <c r="XA872" s="90"/>
      <c r="XB872" s="90"/>
      <c r="XC872" s="90"/>
      <c r="XD872" s="90"/>
      <c r="XE872" s="90"/>
      <c r="XF872" s="90"/>
      <c r="XG872" s="90"/>
      <c r="XH872" s="90"/>
      <c r="XI872" s="90"/>
      <c r="XJ872" s="90"/>
      <c r="XK872" s="90"/>
      <c r="XL872" s="90"/>
      <c r="XM872" s="90"/>
      <c r="XN872" s="90"/>
      <c r="XO872" s="90"/>
      <c r="XP872" s="90"/>
      <c r="XQ872" s="90"/>
      <c r="XR872" s="90"/>
      <c r="XS872" s="90"/>
      <c r="XT872" s="90"/>
      <c r="XU872" s="90"/>
      <c r="XV872" s="90"/>
      <c r="XW872" s="90"/>
      <c r="XX872" s="90"/>
      <c r="XY872" s="90"/>
      <c r="XZ872" s="90"/>
      <c r="YA872" s="90"/>
      <c r="YB872" s="90"/>
      <c r="YC872" s="90"/>
      <c r="YD872" s="90"/>
      <c r="YE872" s="90"/>
      <c r="YF872" s="90"/>
      <c r="YG872" s="90"/>
      <c r="YH872" s="90"/>
      <c r="YI872" s="90"/>
      <c r="YJ872" s="90"/>
      <c r="YK872" s="90"/>
      <c r="YL872" s="90"/>
      <c r="YM872" s="90"/>
      <c r="YN872" s="90"/>
      <c r="YO872" s="90"/>
      <c r="YP872" s="90"/>
      <c r="YQ872" s="90"/>
      <c r="YR872" s="90"/>
      <c r="YS872" s="90"/>
      <c r="YT872" s="90"/>
      <c r="YU872" s="90"/>
      <c r="YV872" s="90"/>
      <c r="YW872" s="90"/>
      <c r="YX872" s="90"/>
      <c r="YY872" s="90"/>
      <c r="YZ872" s="90"/>
      <c r="ZA872" s="90"/>
      <c r="ZB872" s="90"/>
      <c r="ZC872" s="90"/>
      <c r="ZD872" s="90"/>
      <c r="ZE872" s="90"/>
      <c r="ZF872" s="90"/>
      <c r="ZG872" s="90"/>
      <c r="ZH872" s="90"/>
      <c r="ZI872" s="90"/>
      <c r="ZJ872" s="90"/>
      <c r="ZK872" s="90"/>
      <c r="ZL872" s="90"/>
      <c r="ZM872" s="90"/>
      <c r="ZN872" s="90"/>
      <c r="ZO872" s="90"/>
      <c r="ZP872" s="90"/>
      <c r="ZQ872" s="90"/>
      <c r="ZR872" s="90"/>
      <c r="ZS872" s="90"/>
      <c r="ZT872" s="90"/>
      <c r="ZU872" s="90"/>
      <c r="ZV872" s="90"/>
      <c r="ZW872" s="90"/>
      <c r="ZX872" s="90"/>
      <c r="ZY872" s="90"/>
      <c r="ZZ872" s="90"/>
      <c r="AAA872" s="90"/>
      <c r="AAB872" s="90"/>
      <c r="AAC872" s="90"/>
      <c r="AAD872" s="90"/>
      <c r="AAE872" s="90"/>
      <c r="AAF872" s="90"/>
      <c r="AAG872" s="90"/>
      <c r="AAH872" s="90"/>
      <c r="AAI872" s="90"/>
      <c r="AAJ872" s="90"/>
      <c r="AAK872" s="90"/>
      <c r="AAL872" s="90"/>
      <c r="AAM872" s="90"/>
      <c r="AAN872" s="90"/>
      <c r="AAO872" s="90"/>
      <c r="AAP872" s="90"/>
      <c r="AAQ872" s="90"/>
      <c r="AAR872" s="90"/>
      <c r="AAS872" s="90"/>
      <c r="AAT872" s="90"/>
      <c r="AAU872" s="90"/>
      <c r="AAV872" s="90"/>
      <c r="AAW872" s="90"/>
      <c r="AAX872" s="90"/>
      <c r="AAY872" s="90"/>
      <c r="AAZ872" s="90"/>
      <c r="ABA872" s="90"/>
      <c r="ABB872" s="90"/>
      <c r="ABC872" s="90"/>
      <c r="ABD872" s="90"/>
      <c r="ABE872" s="90"/>
      <c r="ABF872" s="90"/>
      <c r="ABG872" s="90"/>
      <c r="ABH872" s="90"/>
      <c r="ABI872" s="90"/>
      <c r="ABJ872" s="90"/>
      <c r="ABK872" s="90"/>
      <c r="ABL872" s="90"/>
      <c r="ABM872" s="90"/>
      <c r="ABN872" s="90"/>
      <c r="ABO872" s="90"/>
      <c r="ABP872" s="90"/>
      <c r="ABQ872" s="90"/>
      <c r="ABR872" s="90"/>
      <c r="ABS872" s="90"/>
      <c r="ABT872" s="90"/>
      <c r="ABU872" s="90"/>
      <c r="ABV872" s="90"/>
      <c r="ABW872" s="90"/>
      <c r="ABX872" s="90"/>
      <c r="ABY872" s="90"/>
      <c r="ABZ872" s="90"/>
      <c r="ACA872" s="90"/>
      <c r="ACB872" s="90"/>
      <c r="ACC872" s="90"/>
      <c r="ACD872" s="90"/>
      <c r="ACE872" s="90"/>
      <c r="ACF872" s="90"/>
      <c r="ACG872" s="90"/>
      <c r="ACH872" s="90"/>
      <c r="ACI872" s="90"/>
      <c r="ACJ872" s="90"/>
      <c r="ACK872" s="90"/>
      <c r="ACL872" s="90"/>
      <c r="ACM872" s="90"/>
      <c r="ACN872" s="90"/>
      <c r="ACO872" s="90"/>
      <c r="ACP872" s="90"/>
      <c r="ACQ872" s="90"/>
      <c r="ACR872" s="90"/>
      <c r="ACS872" s="90"/>
      <c r="ACT872" s="90"/>
      <c r="ACU872" s="90"/>
      <c r="ACV872" s="90"/>
      <c r="ACW872" s="90"/>
      <c r="ACX872" s="90"/>
      <c r="ACY872" s="90"/>
      <c r="ACZ872" s="90"/>
      <c r="ADA872" s="90"/>
      <c r="ADB872" s="90"/>
      <c r="ADC872" s="90"/>
      <c r="ADD872" s="90"/>
      <c r="ADE872" s="90"/>
      <c r="ADF872" s="90"/>
      <c r="ADG872" s="90"/>
      <c r="ADH872" s="90"/>
      <c r="ADI872" s="90"/>
      <c r="ADJ872" s="90"/>
      <c r="ADK872" s="90"/>
      <c r="ADL872" s="90"/>
      <c r="ADM872" s="90"/>
      <c r="ADN872" s="90"/>
      <c r="ADO872" s="90"/>
      <c r="ADP872" s="90"/>
      <c r="ADQ872" s="90"/>
      <c r="ADR872" s="90"/>
      <c r="ADS872" s="90"/>
      <c r="ADT872" s="90"/>
      <c r="ADU872" s="90"/>
      <c r="ADV872" s="90"/>
      <c r="ADW872" s="90"/>
      <c r="ADX872" s="90"/>
      <c r="ADY872" s="90"/>
      <c r="ADZ872" s="90"/>
      <c r="AEA872" s="90"/>
      <c r="AEB872" s="90"/>
      <c r="AEC872" s="90"/>
      <c r="AED872" s="90"/>
      <c r="AEE872" s="90"/>
      <c r="AEF872" s="90"/>
      <c r="AEG872" s="90"/>
      <c r="AEH872" s="90"/>
      <c r="AEI872" s="90"/>
      <c r="AEJ872" s="90"/>
      <c r="AEK872" s="90"/>
      <c r="AEL872" s="90"/>
      <c r="AEM872" s="90"/>
      <c r="AEN872" s="90"/>
      <c r="AEO872" s="90"/>
      <c r="AEP872" s="90"/>
      <c r="AEQ872" s="90"/>
      <c r="AER872" s="90"/>
      <c r="AES872" s="90"/>
      <c r="AET872" s="90"/>
      <c r="AEU872" s="90"/>
      <c r="AEV872" s="90"/>
      <c r="AEW872" s="90"/>
      <c r="AEX872" s="90"/>
      <c r="AEY872" s="90"/>
      <c r="AEZ872" s="90"/>
      <c r="AFA872" s="90"/>
      <c r="AFB872" s="90"/>
      <c r="AFC872" s="90"/>
      <c r="AFD872" s="90"/>
      <c r="AFE872" s="90"/>
      <c r="AFF872" s="90"/>
      <c r="AFG872" s="90"/>
      <c r="AFH872" s="90"/>
      <c r="AFI872" s="90"/>
      <c r="AFJ872" s="90"/>
      <c r="AFK872" s="90"/>
      <c r="AFL872" s="90"/>
      <c r="AFM872" s="90"/>
      <c r="AFN872" s="90"/>
      <c r="AFO872" s="90"/>
      <c r="AFP872" s="90"/>
      <c r="AFQ872" s="90"/>
      <c r="AFR872" s="90"/>
      <c r="AFS872" s="90"/>
      <c r="AFT872" s="90"/>
      <c r="AFU872" s="90"/>
      <c r="AFV872" s="90"/>
      <c r="AFW872" s="90"/>
      <c r="AFX872" s="90"/>
      <c r="AFY872" s="90"/>
      <c r="AFZ872" s="90"/>
      <c r="AGA872" s="90"/>
      <c r="AGB872" s="90"/>
      <c r="AGC872" s="90"/>
      <c r="AGD872" s="90"/>
      <c r="AGE872" s="90"/>
      <c r="AGF872" s="90"/>
      <c r="AGG872" s="90"/>
      <c r="AGH872" s="90"/>
      <c r="AGI872" s="90"/>
      <c r="AGJ872" s="90"/>
      <c r="AGK872" s="90"/>
      <c r="AGL872" s="90"/>
      <c r="AGM872" s="90"/>
      <c r="AGN872" s="90"/>
      <c r="AGO872" s="90"/>
      <c r="AGP872" s="90"/>
      <c r="AGQ872" s="90"/>
      <c r="AGR872" s="90"/>
      <c r="AGS872" s="90"/>
      <c r="AGT872" s="90"/>
      <c r="AGU872" s="90"/>
      <c r="AGV872" s="90"/>
      <c r="AGW872" s="90"/>
      <c r="AGX872" s="90"/>
      <c r="AGY872" s="90"/>
      <c r="AGZ872" s="90"/>
      <c r="AHA872" s="90"/>
      <c r="AHB872" s="90"/>
      <c r="AHC872" s="90"/>
      <c r="AHD872" s="90"/>
      <c r="AHE872" s="90"/>
      <c r="AHF872" s="90"/>
      <c r="AHG872" s="90"/>
      <c r="AHH872" s="90"/>
      <c r="AHI872" s="90"/>
      <c r="AHJ872" s="90"/>
      <c r="AHK872" s="90"/>
      <c r="AHL872" s="90"/>
      <c r="AHM872" s="90"/>
      <c r="AHN872" s="90"/>
      <c r="AHO872" s="90"/>
      <c r="AHP872" s="90"/>
      <c r="AHQ872" s="90"/>
      <c r="AHR872" s="90"/>
      <c r="AHS872" s="90"/>
      <c r="AHT872" s="90"/>
      <c r="AHU872" s="90"/>
      <c r="AHV872" s="90"/>
      <c r="AHW872" s="90"/>
      <c r="AHX872" s="90"/>
      <c r="AHY872" s="90"/>
      <c r="AHZ872" s="90"/>
      <c r="AIA872" s="90"/>
      <c r="AIB872" s="90"/>
      <c r="AIC872" s="90"/>
      <c r="AID872" s="90"/>
      <c r="AIE872" s="90"/>
      <c r="AIF872" s="90"/>
      <c r="AIG872" s="90"/>
      <c r="AIH872" s="90"/>
      <c r="AII872" s="90"/>
      <c r="AIJ872" s="90"/>
      <c r="AIK872" s="90"/>
      <c r="AIL872" s="90"/>
      <c r="AIM872" s="90"/>
      <c r="AIN872" s="90"/>
      <c r="AIO872" s="90"/>
      <c r="AIP872" s="90"/>
      <c r="AIQ872" s="90"/>
      <c r="AIR872" s="90"/>
      <c r="AIS872" s="90"/>
      <c r="AIT872" s="90"/>
      <c r="AIU872" s="90"/>
      <c r="AIV872" s="90"/>
      <c r="AIW872" s="90"/>
      <c r="AIX872" s="90"/>
      <c r="AIY872" s="90"/>
      <c r="AIZ872" s="90"/>
      <c r="AJA872" s="90"/>
      <c r="AJB872" s="90"/>
      <c r="AJC872" s="90"/>
      <c r="AJD872" s="90"/>
      <c r="AJE872" s="90"/>
      <c r="AJF872" s="90"/>
      <c r="AJG872" s="90"/>
      <c r="AJH872" s="90"/>
      <c r="AJI872" s="90"/>
      <c r="AJJ872" s="90"/>
      <c r="AJK872" s="90"/>
      <c r="AJL872" s="90"/>
      <c r="AJM872" s="90"/>
      <c r="AJN872" s="90"/>
      <c r="AJO872" s="90"/>
      <c r="AJP872" s="90"/>
      <c r="AJQ872" s="90"/>
      <c r="AJR872" s="90"/>
      <c r="AJS872" s="90"/>
      <c r="AJT872" s="90"/>
      <c r="AJU872" s="90"/>
      <c r="AJV872" s="90"/>
      <c r="AJW872" s="90"/>
      <c r="AJX872" s="90"/>
      <c r="AJY872" s="90"/>
      <c r="AJZ872" s="90"/>
      <c r="AKA872" s="90"/>
      <c r="AKB872" s="90"/>
      <c r="AKC872" s="90"/>
      <c r="AKD872" s="90"/>
      <c r="AKE872" s="90"/>
      <c r="AKF872" s="90"/>
      <c r="AKG872" s="90"/>
      <c r="AKH872" s="90"/>
      <c r="AKI872" s="90"/>
      <c r="AKJ872" s="90"/>
      <c r="AKK872" s="90"/>
      <c r="AKL872" s="90"/>
      <c r="AKM872" s="90"/>
      <c r="AKN872" s="90"/>
      <c r="AKO872" s="90"/>
      <c r="AKP872" s="90"/>
      <c r="AKQ872" s="90"/>
      <c r="AKR872" s="90"/>
      <c r="AKS872" s="90"/>
      <c r="AKT872" s="90"/>
      <c r="AKU872" s="90"/>
      <c r="AKV872" s="90"/>
      <c r="AKW872" s="90"/>
      <c r="AKX872" s="90"/>
      <c r="AKY872" s="90"/>
      <c r="AKZ872" s="90"/>
      <c r="ALA872" s="90"/>
      <c r="ALB872" s="90"/>
      <c r="ALC872" s="90"/>
      <c r="ALD872" s="90"/>
      <c r="ALE872" s="90"/>
      <c r="ALF872" s="90"/>
      <c r="ALG872" s="90"/>
      <c r="ALH872" s="90"/>
      <c r="ALI872" s="90"/>
      <c r="ALJ872" s="90"/>
      <c r="ALK872" s="90"/>
      <c r="ALL872" s="90"/>
      <c r="ALM872" s="90"/>
      <c r="ALN872" s="90"/>
      <c r="ALO872" s="90"/>
      <c r="ALP872" s="90"/>
      <c r="ALQ872" s="90"/>
      <c r="ALR872" s="90"/>
      <c r="ALS872" s="90"/>
      <c r="ALT872" s="90"/>
      <c r="ALU872" s="90"/>
      <c r="ALV872" s="90"/>
      <c r="ALW872" s="90"/>
      <c r="ALX872" s="90"/>
      <c r="ALY872" s="90"/>
      <c r="ALZ872" s="90"/>
      <c r="AMA872" s="90"/>
      <c r="AMB872" s="90"/>
      <c r="AMC872" s="90"/>
      <c r="AMD872" s="90"/>
      <c r="AME872" s="90"/>
      <c r="AMF872" s="90"/>
      <c r="AMG872" s="90"/>
      <c r="AMH872" s="90"/>
    </row>
    <row r="873" spans="1:1022" ht="74.099999999999994" customHeight="1" x14ac:dyDescent="0.3">
      <c r="A873" s="536"/>
      <c r="B873" s="530"/>
      <c r="C873" s="367"/>
      <c r="D873" s="530"/>
      <c r="E873" s="530"/>
      <c r="F873" s="427"/>
      <c r="G873" s="530"/>
      <c r="H873" s="537"/>
      <c r="I873" s="538"/>
      <c r="J873" s="216" t="s">
        <v>735</v>
      </c>
      <c r="K873" s="213"/>
      <c r="L873" s="538"/>
      <c r="M873" s="538"/>
      <c r="N873" s="540"/>
      <c r="O873" s="369"/>
      <c r="P873" s="391"/>
      <c r="Q873" s="385"/>
      <c r="R873" s="393"/>
      <c r="S873" s="394"/>
      <c r="T873" s="385"/>
      <c r="U873" s="386"/>
      <c r="V873" s="216" t="s">
        <v>112</v>
      </c>
      <c r="W873" s="116"/>
      <c r="X873" s="117"/>
      <c r="Y873" s="117"/>
      <c r="Z873" s="116"/>
      <c r="AA873" s="143" t="str">
        <f t="shared" si="1118"/>
        <v/>
      </c>
      <c r="AB873" s="121"/>
      <c r="AC873" s="121"/>
      <c r="AD873" s="122" t="str">
        <f t="shared" si="1111"/>
        <v/>
      </c>
      <c r="AE873" s="121"/>
      <c r="AF873" s="121"/>
      <c r="AG873" s="121"/>
      <c r="AH873" s="123" t="str">
        <f>IFERROR(IF(AND(AA872="Probabilidad",AA873="Probabilidad"),(AI872-(+AI872*AD873)),IF(AND(AA873="Probabilidad",AA872="Impacto"),(AI872-(+AI872*AD873)),IF(AA873="Impacto",AI872,""))),"")</f>
        <v/>
      </c>
      <c r="AI873" s="122" t="str">
        <f t="shared" si="1112"/>
        <v/>
      </c>
      <c r="AJ873" s="387"/>
      <c r="AK873" s="542"/>
      <c r="AL873" s="214" t="str">
        <f t="shared" si="1170"/>
        <v/>
      </c>
      <c r="AM873" s="543"/>
      <c r="AN873" s="544"/>
      <c r="AO873" s="541"/>
      <c r="AP873" s="367"/>
      <c r="AQ873" s="217" t="s">
        <v>118</v>
      </c>
      <c r="AR873" s="119"/>
      <c r="AS873" s="135"/>
      <c r="AT873" s="218"/>
      <c r="AU873" s="219"/>
      <c r="AV873" s="459"/>
      <c r="AW873" s="216" t="s">
        <v>112</v>
      </c>
      <c r="AX873" s="220"/>
      <c r="AY873" s="221"/>
      <c r="AZ873" s="222"/>
      <c r="BA873" s="217" t="s">
        <v>118</v>
      </c>
      <c r="BB873" s="128"/>
      <c r="BC873" s="128"/>
      <c r="BD873" s="128"/>
      <c r="BE873" s="373"/>
      <c r="BF873" s="374"/>
      <c r="BG873" s="374"/>
      <c r="BH873" s="131"/>
    </row>
    <row r="874" spans="1:1022" ht="45" customHeight="1" x14ac:dyDescent="0.3">
      <c r="A874" s="536"/>
      <c r="B874" s="530"/>
      <c r="C874" s="367"/>
      <c r="D874" s="530"/>
      <c r="E874" s="530"/>
      <c r="F874" s="427"/>
      <c r="G874" s="530"/>
      <c r="H874" s="537"/>
      <c r="I874" s="538"/>
      <c r="J874" s="216" t="s">
        <v>741</v>
      </c>
      <c r="K874" s="213"/>
      <c r="L874" s="538"/>
      <c r="M874" s="538"/>
      <c r="N874" s="540"/>
      <c r="O874" s="369"/>
      <c r="P874" s="391"/>
      <c r="Q874" s="385"/>
      <c r="R874" s="393"/>
      <c r="S874" s="394"/>
      <c r="T874" s="385"/>
      <c r="U874" s="386"/>
      <c r="V874" s="216" t="s">
        <v>124</v>
      </c>
      <c r="W874" s="116"/>
      <c r="X874" s="117"/>
      <c r="Y874" s="117"/>
      <c r="Z874" s="116"/>
      <c r="AA874" s="143" t="str">
        <f t="shared" si="1118"/>
        <v/>
      </c>
      <c r="AB874" s="121"/>
      <c r="AC874" s="121"/>
      <c r="AD874" s="122" t="str">
        <f t="shared" si="1111"/>
        <v/>
      </c>
      <c r="AE874" s="121"/>
      <c r="AF874" s="121"/>
      <c r="AG874" s="121"/>
      <c r="AH874" s="123" t="str">
        <f t="shared" ref="AH874:AH878" si="1189">IFERROR(IF(AND(AA873="Probabilidad",AA874="Probabilidad"),(AI873-(+AI873*AD874)),IF(AND(AA874="Probabilidad",AA873="Impacto"),(AI873-(+AI873*AD874)),IF(AA874="Impacto",AI873,""))),"")</f>
        <v/>
      </c>
      <c r="AI874" s="122" t="str">
        <f t="shared" si="1112"/>
        <v/>
      </c>
      <c r="AJ874" s="387"/>
      <c r="AK874" s="542"/>
      <c r="AL874" s="214" t="str">
        <f t="shared" si="1170"/>
        <v/>
      </c>
      <c r="AM874" s="543"/>
      <c r="AN874" s="544"/>
      <c r="AO874" s="541"/>
      <c r="AP874" s="367"/>
      <c r="AQ874" s="217" t="s">
        <v>128</v>
      </c>
      <c r="AR874" s="119"/>
      <c r="AS874" s="135"/>
      <c r="AT874" s="218"/>
      <c r="AU874" s="219"/>
      <c r="AV874" s="459"/>
      <c r="AW874" s="216" t="s">
        <v>124</v>
      </c>
      <c r="AX874" s="220"/>
      <c r="AY874" s="221"/>
      <c r="AZ874" s="222"/>
      <c r="BA874" s="217" t="s">
        <v>128</v>
      </c>
      <c r="BB874" s="128"/>
      <c r="BC874" s="128"/>
      <c r="BD874" s="128"/>
      <c r="BE874" s="373"/>
      <c r="BF874" s="374"/>
      <c r="BG874" s="374"/>
      <c r="BH874" s="131"/>
    </row>
    <row r="875" spans="1:1022" ht="30" customHeight="1" x14ac:dyDescent="0.3">
      <c r="A875" s="536"/>
      <c r="B875" s="530"/>
      <c r="C875" s="367"/>
      <c r="D875" s="530"/>
      <c r="E875" s="530"/>
      <c r="F875" s="427"/>
      <c r="G875" s="530"/>
      <c r="H875" s="537"/>
      <c r="I875" s="538"/>
      <c r="J875" s="216" t="s">
        <v>749</v>
      </c>
      <c r="K875" s="213"/>
      <c r="L875" s="538"/>
      <c r="M875" s="538"/>
      <c r="N875" s="540"/>
      <c r="O875" s="369"/>
      <c r="P875" s="391"/>
      <c r="Q875" s="385"/>
      <c r="R875" s="393"/>
      <c r="S875" s="394"/>
      <c r="T875" s="385"/>
      <c r="U875" s="386"/>
      <c r="V875" s="216" t="s">
        <v>131</v>
      </c>
      <c r="W875" s="116"/>
      <c r="X875" s="117"/>
      <c r="Y875" s="117"/>
      <c r="Z875" s="116"/>
      <c r="AA875" s="143" t="str">
        <f t="shared" si="1118"/>
        <v/>
      </c>
      <c r="AB875" s="121"/>
      <c r="AC875" s="121"/>
      <c r="AD875" s="122" t="str">
        <f t="shared" si="1111"/>
        <v/>
      </c>
      <c r="AE875" s="121"/>
      <c r="AF875" s="121"/>
      <c r="AG875" s="121"/>
      <c r="AH875" s="123" t="str">
        <f t="shared" si="1189"/>
        <v/>
      </c>
      <c r="AI875" s="122" t="str">
        <f t="shared" si="1112"/>
        <v/>
      </c>
      <c r="AJ875" s="387"/>
      <c r="AK875" s="542"/>
      <c r="AL875" s="214" t="str">
        <f t="shared" si="1170"/>
        <v/>
      </c>
      <c r="AM875" s="543"/>
      <c r="AN875" s="544"/>
      <c r="AO875" s="541"/>
      <c r="AP875" s="367"/>
      <c r="AQ875" s="217" t="s">
        <v>136</v>
      </c>
      <c r="AR875" s="119"/>
      <c r="AS875" s="135"/>
      <c r="AT875" s="218"/>
      <c r="AU875" s="219"/>
      <c r="AV875" s="459"/>
      <c r="AW875" s="216" t="s">
        <v>131</v>
      </c>
      <c r="AX875" s="220"/>
      <c r="AY875" s="221"/>
      <c r="AZ875" s="222"/>
      <c r="BA875" s="217" t="s">
        <v>136</v>
      </c>
      <c r="BB875" s="128"/>
      <c r="BC875" s="128"/>
      <c r="BD875" s="128"/>
      <c r="BE875" s="373"/>
      <c r="BF875" s="374"/>
      <c r="BG875" s="374"/>
      <c r="BH875" s="131"/>
    </row>
    <row r="876" spans="1:1022" ht="18.95" customHeight="1" x14ac:dyDescent="0.3">
      <c r="A876" s="536"/>
      <c r="B876" s="530"/>
      <c r="C876" s="367"/>
      <c r="D876" s="530"/>
      <c r="E876" s="530"/>
      <c r="F876" s="427"/>
      <c r="G876" s="530"/>
      <c r="H876" s="537"/>
      <c r="I876" s="538"/>
      <c r="J876" s="216" t="s">
        <v>756</v>
      </c>
      <c r="K876" s="213"/>
      <c r="L876" s="538"/>
      <c r="M876" s="538"/>
      <c r="N876" s="540"/>
      <c r="O876" s="369"/>
      <c r="P876" s="391"/>
      <c r="Q876" s="385"/>
      <c r="R876" s="393"/>
      <c r="S876" s="394"/>
      <c r="T876" s="385"/>
      <c r="U876" s="386"/>
      <c r="V876" s="216" t="s">
        <v>139</v>
      </c>
      <c r="W876" s="116"/>
      <c r="X876" s="117"/>
      <c r="Y876" s="117"/>
      <c r="Z876" s="116"/>
      <c r="AA876" s="143" t="str">
        <f t="shared" si="1118"/>
        <v/>
      </c>
      <c r="AB876" s="121"/>
      <c r="AC876" s="121"/>
      <c r="AD876" s="122" t="str">
        <f t="shared" si="1111"/>
        <v/>
      </c>
      <c r="AE876" s="121"/>
      <c r="AF876" s="121"/>
      <c r="AG876" s="121"/>
      <c r="AH876" s="123" t="str">
        <f t="shared" si="1189"/>
        <v/>
      </c>
      <c r="AI876" s="122" t="str">
        <f t="shared" si="1112"/>
        <v/>
      </c>
      <c r="AJ876" s="387"/>
      <c r="AK876" s="542"/>
      <c r="AL876" s="214" t="str">
        <f t="shared" si="1170"/>
        <v/>
      </c>
      <c r="AM876" s="543"/>
      <c r="AN876" s="544"/>
      <c r="AO876" s="541"/>
      <c r="AP876" s="367"/>
      <c r="AQ876" s="217" t="s">
        <v>145</v>
      </c>
      <c r="AR876" s="119"/>
      <c r="AS876" s="135"/>
      <c r="AT876" s="218"/>
      <c r="AU876" s="219"/>
      <c r="AV876" s="459"/>
      <c r="AW876" s="216" t="s">
        <v>139</v>
      </c>
      <c r="AX876" s="220"/>
      <c r="AY876" s="221"/>
      <c r="AZ876" s="222"/>
      <c r="BA876" s="217" t="s">
        <v>145</v>
      </c>
      <c r="BB876" s="128"/>
      <c r="BC876" s="128"/>
      <c r="BD876" s="128"/>
      <c r="BE876" s="373"/>
      <c r="BF876" s="374"/>
      <c r="BG876" s="374"/>
      <c r="BH876" s="131"/>
    </row>
    <row r="877" spans="1:1022" ht="18.95" customHeight="1" x14ac:dyDescent="0.3">
      <c r="A877" s="536"/>
      <c r="B877" s="530"/>
      <c r="C877" s="367"/>
      <c r="D877" s="530"/>
      <c r="E877" s="530"/>
      <c r="F877" s="427"/>
      <c r="G877" s="530"/>
      <c r="H877" s="537"/>
      <c r="I877" s="538"/>
      <c r="J877" s="216" t="s">
        <v>757</v>
      </c>
      <c r="K877" s="213"/>
      <c r="L877" s="538"/>
      <c r="M877" s="538"/>
      <c r="N877" s="540"/>
      <c r="O877" s="369"/>
      <c r="P877" s="391"/>
      <c r="Q877" s="385"/>
      <c r="R877" s="393"/>
      <c r="S877" s="394"/>
      <c r="T877" s="385"/>
      <c r="U877" s="386"/>
      <c r="V877" s="216" t="s">
        <v>150</v>
      </c>
      <c r="W877" s="116"/>
      <c r="X877" s="117"/>
      <c r="Y877" s="117"/>
      <c r="Z877" s="116"/>
      <c r="AA877" s="143" t="str">
        <f t="shared" si="1118"/>
        <v/>
      </c>
      <c r="AB877" s="121"/>
      <c r="AC877" s="121"/>
      <c r="AD877" s="122" t="str">
        <f t="shared" si="1111"/>
        <v/>
      </c>
      <c r="AE877" s="121"/>
      <c r="AF877" s="121"/>
      <c r="AG877" s="121"/>
      <c r="AH877" s="123" t="str">
        <f t="shared" si="1189"/>
        <v/>
      </c>
      <c r="AI877" s="122" t="str">
        <f t="shared" si="1112"/>
        <v/>
      </c>
      <c r="AJ877" s="387"/>
      <c r="AK877" s="542"/>
      <c r="AL877" s="214" t="str">
        <f t="shared" si="1170"/>
        <v/>
      </c>
      <c r="AM877" s="543"/>
      <c r="AN877" s="544"/>
      <c r="AO877" s="541"/>
      <c r="AP877" s="367"/>
      <c r="AQ877" s="217" t="s">
        <v>155</v>
      </c>
      <c r="AR877" s="119"/>
      <c r="AS877" s="135"/>
      <c r="AT877" s="218"/>
      <c r="AU877" s="219"/>
      <c r="AV877" s="459"/>
      <c r="AW877" s="216" t="s">
        <v>150</v>
      </c>
      <c r="AX877" s="220"/>
      <c r="AY877" s="221"/>
      <c r="AZ877" s="222"/>
      <c r="BA877" s="217" t="s">
        <v>155</v>
      </c>
      <c r="BB877" s="128"/>
      <c r="BC877" s="128"/>
      <c r="BD877" s="128"/>
      <c r="BE877" s="373"/>
      <c r="BF877" s="374"/>
      <c r="BG877" s="374"/>
      <c r="BH877" s="131"/>
    </row>
    <row r="878" spans="1:1022" ht="23.1" customHeight="1" x14ac:dyDescent="0.3">
      <c r="A878" s="536"/>
      <c r="B878" s="530"/>
      <c r="C878" s="367"/>
      <c r="D878" s="530"/>
      <c r="E878" s="530"/>
      <c r="F878" s="427"/>
      <c r="G878" s="530"/>
      <c r="H878" s="537"/>
      <c r="I878" s="538"/>
      <c r="J878" s="216" t="s">
        <v>758</v>
      </c>
      <c r="K878" s="213"/>
      <c r="L878" s="538"/>
      <c r="M878" s="538"/>
      <c r="N878" s="540"/>
      <c r="O878" s="369"/>
      <c r="P878" s="392"/>
      <c r="Q878" s="385"/>
      <c r="R878" s="393"/>
      <c r="S878" s="394"/>
      <c r="T878" s="385"/>
      <c r="U878" s="386"/>
      <c r="V878" s="216" t="s">
        <v>161</v>
      </c>
      <c r="W878" s="116"/>
      <c r="X878" s="117"/>
      <c r="Y878" s="117"/>
      <c r="Z878" s="116"/>
      <c r="AA878" s="143" t="str">
        <f t="shared" si="1118"/>
        <v/>
      </c>
      <c r="AB878" s="121"/>
      <c r="AC878" s="121"/>
      <c r="AD878" s="122" t="str">
        <f t="shared" si="1111"/>
        <v/>
      </c>
      <c r="AE878" s="121"/>
      <c r="AF878" s="121"/>
      <c r="AG878" s="121"/>
      <c r="AH878" s="123" t="str">
        <f t="shared" si="1189"/>
        <v/>
      </c>
      <c r="AI878" s="122" t="str">
        <f t="shared" si="1112"/>
        <v/>
      </c>
      <c r="AJ878" s="387"/>
      <c r="AK878" s="542"/>
      <c r="AL878" s="214" t="str">
        <f t="shared" si="1170"/>
        <v/>
      </c>
      <c r="AM878" s="543"/>
      <c r="AN878" s="544"/>
      <c r="AO878" s="541"/>
      <c r="AP878" s="367"/>
      <c r="AQ878" s="217" t="s">
        <v>162</v>
      </c>
      <c r="AR878" s="119"/>
      <c r="AS878" s="135"/>
      <c r="AT878" s="218"/>
      <c r="AU878" s="219"/>
      <c r="AV878" s="460"/>
      <c r="AW878" s="216" t="s">
        <v>161</v>
      </c>
      <c r="AX878" s="220"/>
      <c r="AY878" s="221"/>
      <c r="AZ878" s="222"/>
      <c r="BA878" s="217" t="s">
        <v>162</v>
      </c>
      <c r="BB878" s="128"/>
      <c r="BC878" s="128"/>
      <c r="BD878" s="128"/>
      <c r="BE878" s="373"/>
      <c r="BF878" s="374"/>
      <c r="BG878" s="374"/>
      <c r="BH878" s="131"/>
    </row>
    <row r="879" spans="1:1022" s="144" customFormat="1" ht="69.95" customHeight="1" x14ac:dyDescent="0.25">
      <c r="A879" s="536"/>
      <c r="B879" s="530"/>
      <c r="C879" s="367"/>
      <c r="D879" s="530"/>
      <c r="E879" s="530"/>
      <c r="F879" s="427"/>
      <c r="G879" s="530"/>
      <c r="H879" s="545" t="str">
        <f>IF(B879="Seguridad_Información","Posibilidad de "&amp;C879&amp;"con "&amp;M879&amp;" "&amp;"por"&amp;" "&amp;I879&amp;" "&amp;"debido a"&amp;" "&amp;L879,"Posibilidad de"&amp;" "&amp;M879&amp;" "&amp;"por"&amp;" "&amp;I879&amp;" debido a"&amp;" "&amp;L879)</f>
        <v xml:space="preserve">Posibilidad de  por  debido a </v>
      </c>
      <c r="I879" s="538"/>
      <c r="J879" s="216" t="s">
        <v>717</v>
      </c>
      <c r="K879" s="213"/>
      <c r="L879" s="538"/>
      <c r="M879" s="538"/>
      <c r="N879" s="540"/>
      <c r="O879" s="369"/>
      <c r="P879" s="390" t="str">
        <f>IF(OR($O879=[3]Tabla_Probabilidad!$D$30,$O879=[3]Tabla_Probabilidad!$D$32,$O879=[3]Tabla_Probabilidad!$J$32),"Muy Baja",IF(OR($O879=[3]Tabla_Probabilidad!$E$30,$O879=[3]Tabla_Probabilidad!$E$32,$O879=[3]Tabla_Probabilidad!$K$32),"Baja",IF(OR($O879=[3]Tabla_Probabilidad!$F$30,$O879=[3]Tabla_Probabilidad!$F$32,$O879=[3]Tabla_Probabilidad!$L$32),"Media",IF(OR($O879=[3]Tabla_Probabilidad!$G$30,$O879=[3]Tabla_Probabilidad!$G$32,$O879=[3]Tabla_Probabilidad!$M$32),"Alta",IF(OR($O879=[3]Tabla_Probabilidad!$H$30,$O879=[3]Tabla_Probabilidad!$H$32,$O879=[3]Tabla_Probabilidad!$N$32),"Muy Alta","")))))</f>
        <v/>
      </c>
      <c r="Q879" s="385" t="str">
        <f t="shared" ref="Q879" si="1190">IF(P879="","",IF(P879="Muy Baja",0.2,IF(P879="Baja",0.4,IF(P879="Media",0.6,IF(P879="Alta",0.8,IF(P879="Muy Alta",1,))))))</f>
        <v/>
      </c>
      <c r="R879" s="393"/>
      <c r="S879" s="394" t="str">
        <f>IF(OR($R879=[3]Tabla_Impacto!$D$24,$R879=[3]Tabla_Impacto!$D$27,$R879=[3]Tabla_Impacto!$J$24,$R879=[3]Tabla_Impacto!$P$26,$R879=[3]Tabla_Impacto!$V$26,$R879=[3]Tabla_Impacto!$AB$26),"Leve",IF(OR($R879=[3]Tabla_Impacto!$E$24,$R879=[3]Tabla_Impacto!$E$27,$R879=[3]Tabla_Impacto!$K$24,$R879=[3]Tabla_Impacto!$Q$26,$R879=[3]Tabla_Impacto!$W$26,$R879=[3]Tabla_Impacto!$AC$26),"Menor",IF(OR($R879=[3]Tabla_Impacto!$F$24,$R879=[3]Tabla_Impacto!$F$27,$R879=[3]Tabla_Impacto!$L$24,$R879=[3]Tabla_Impacto!$R$26,$R879=[3]Tabla_Impacto!$X$26,$R879=[3]Tabla_Impacto!$AD$26),"Moderado",IF(OR($R879=[3]Tabla_Impacto!$G$24,$R879=[3]Tabla_Impacto!$G$27,$R879=[3]Tabla_Impacto!$M$24,$R879=[3]Tabla_Impacto!$S$26,$R879=[3]Tabla_Impacto!$Y$26,$R879=[3]Tabla_Impacto!$AE$26),"Mayor",IF(OR($R879=[3]Tabla_Impacto!$H$24,$R879=[3]Tabla_Impacto!$H$27,$R879=[3]Tabla_Impacto!$N$24,$R879=[3]Tabla_Impacto!$T$26,$R879=[3]Tabla_Impacto!$Z$26,$R879=[3]Tabla_Impacto!$AF$26),"Catastrófico","")))))</f>
        <v/>
      </c>
      <c r="T879" s="385" t="str">
        <f t="shared" ref="T879" si="1191">IF(S879="","",IF(S879="Leve",0.2,IF(S879="Menor",0.4,IF(S879="Moderado",0.6,IF(S879="Mayor",0.8,IF(S879="Catastrófico",1,))))))</f>
        <v/>
      </c>
      <c r="U879" s="403" t="str">
        <f t="shared" ref="U879" si="1192">IF(OR(AND(P879="Muy Baja",S879="Leve"),AND(P879="Muy Baja",S879="Menor"),AND(P879="Baja",S879="Leve")),"Bajo",IF(OR(AND(P879="Muy baja",S879="Moderado"),AND(P879="Baja",S879="Menor"),AND(P879="Baja",S879="Moderado"),AND(P879="Media",S879="Leve"),AND(P879="Media",S879="Menor"),AND(P879="Media",S879="Moderado"),AND(P879="Alta",S879="Leve"),AND(P879="Alta",S879="Menor")),"Moderado",IF(OR(AND(P879="Muy Baja",S879="Mayor"),AND(P879="Baja",S879="Mayor"),AND(P879="Media",S879="Mayor"),AND(P879="Alta",S879="Moderado"),AND(P879="Alta",S879="Mayor"),AND(P879="Muy Alta",S879="Leve"),AND(P879="Muy Alta",S879="Menor"),AND(P879="Muy Alta",S879="Moderado"),AND(P879="Muy Alta",S879="Mayor")),"Alto",IF(OR(AND(P879="Muy Baja",S879="Catastrófico"),AND(P879="Baja",S879="Catastrófico"),AND(P879="Media",S879="Catastrófico"),AND(P879="Alta",S879="Catastrófico"),AND(P879="Muy Alta",S879="Catastrófico")),"Extremo",""))))</f>
        <v/>
      </c>
      <c r="V879" s="216" t="s">
        <v>91</v>
      </c>
      <c r="W879" s="116"/>
      <c r="X879" s="117"/>
      <c r="Y879" s="117"/>
      <c r="Z879" s="116"/>
      <c r="AA879" s="143" t="str">
        <f t="shared" si="1118"/>
        <v/>
      </c>
      <c r="AB879" s="121"/>
      <c r="AC879" s="121"/>
      <c r="AD879" s="122" t="str">
        <f t="shared" si="1111"/>
        <v/>
      </c>
      <c r="AE879" s="121"/>
      <c r="AF879" s="121"/>
      <c r="AG879" s="121"/>
      <c r="AH879" s="123" t="str">
        <f>IFERROR(IF(AA879="Probabilidad",(Q879-(+Q879*AD879)),IF(AA879="Impacto",Q879,"")),"")</f>
        <v/>
      </c>
      <c r="AI879" s="122" t="str">
        <f t="shared" si="1112"/>
        <v/>
      </c>
      <c r="AJ879" s="387" t="str">
        <f t="shared" ref="AJ879" si="1193">IFERROR(IF(AK879="","",IF(AK879&lt;=0.2,"Muy Baja",IF(AK879&lt;=0.4,"Baja",IF(AK879&lt;=0.6,"Media",IF(AK879&lt;=0.8,"Alta","Muy Alta"))))),"")</f>
        <v/>
      </c>
      <c r="AK879" s="542" t="str">
        <f t="shared" ref="AK879" si="1194">IFERROR(LOOKUP(MAX(AI879:AI885)+1,(AI879:AI885)),"")</f>
        <v/>
      </c>
      <c r="AL879" s="214" t="str">
        <f>IFERROR(IF(AA879="Impacto",(T879-(+T879*AD879)),IF(AA879="Probabilidad",T879,"")),"")</f>
        <v/>
      </c>
      <c r="AM879" s="543" t="str">
        <f t="shared" ref="AM879" si="1195">IFERROR(IF(AN879="","",IF(AN879&lt;=0.2,"Leve",IF(AN879&lt;=0.4,"Menor",IF(AN879&lt;=0.6,"Moderado",IF(AN879&lt;=0.8,"Mayor","Catastrófico"))))),"")</f>
        <v/>
      </c>
      <c r="AN879" s="544" t="str">
        <f t="shared" ref="AN879" si="1196">IFERROR(LOOKUP(MAX(AL879:AL885)+1,(AL879:AL885)),"")</f>
        <v/>
      </c>
      <c r="AO879" s="541" t="str">
        <f t="shared" ref="AO879" si="1197">IFERROR(IF(OR(AND(AJ879="Muy Baja",AM879="Leve"),AND(AJ879="Muy Baja",AM879="Menor"),AND(AJ879="Baja",AM879="Leve")),"Bajo",IF(OR(AND(AJ879="Muy baja",AM879="Moderado"),AND(AJ879="Baja",AM879="Menor"),AND(AJ879="Baja",AM879="Moderado"),AND(AJ879="Media",AM879="Leve"),AND(AJ879="Media",AM879="Menor"),AND(AJ879="Media",AM879="Moderado"),AND(AJ879="Alta",AM879="Leve"),AND(AJ879="Alta",AM879="Menor")),"Moderado",IF(OR(AND(AJ879="Muy Baja",AM879="Mayor"),AND(AJ879="Baja",AM879="Mayor"),AND(AJ879="Media",AM879="Mayor"),AND(AJ879="Alta",AM879="Moderado"),AND(AJ879="Alta",AM879="Mayor"),AND(AJ879="Muy Alta",AM879="Leve"),AND(AJ879="Muy Alta",AM879="Menor"),AND(AJ879="Muy Alta",AM879="Moderado"),AND(AJ879="Muy Alta",AM879="Mayor")),"Alto",IF(OR(AND(AJ879="Muy Baja",AM879="Catastrófico"),AND(AJ879="Baja",AM879="Catastrófico"),AND(AJ879="Media",AM879="Catastrófico"),AND(AJ879="Alta",AM879="Catastrófico"),AND(AJ879="Muy Alta",AM879="Catastrófico")),"Extremo","")))),"")</f>
        <v/>
      </c>
      <c r="AP879" s="367"/>
      <c r="AQ879" s="217" t="s">
        <v>105</v>
      </c>
      <c r="AR879" s="119"/>
      <c r="AS879" s="135"/>
      <c r="AT879" s="218"/>
      <c r="AU879" s="219"/>
      <c r="AV879" s="458"/>
      <c r="AW879" s="216" t="s">
        <v>91</v>
      </c>
      <c r="AX879" s="220"/>
      <c r="AY879" s="221"/>
      <c r="AZ879" s="222"/>
      <c r="BA879" s="217" t="s">
        <v>105</v>
      </c>
      <c r="BB879" s="128"/>
      <c r="BC879" s="128"/>
      <c r="BD879" s="128"/>
      <c r="BE879" s="373"/>
      <c r="BF879" s="374"/>
      <c r="BG879" s="374"/>
      <c r="BH879" s="131"/>
      <c r="BI879" s="90"/>
      <c r="BJ879" s="90"/>
      <c r="BK879" s="90"/>
      <c r="BL879" s="90"/>
      <c r="BM879" s="90"/>
      <c r="BN879" s="90"/>
      <c r="BO879" s="90"/>
      <c r="BP879" s="90"/>
      <c r="BQ879" s="90"/>
      <c r="BR879" s="90"/>
      <c r="BS879" s="90"/>
      <c r="BT879" s="90"/>
      <c r="BU879" s="90"/>
      <c r="BV879" s="90"/>
      <c r="BW879" s="90"/>
      <c r="BX879" s="90"/>
      <c r="BY879" s="90"/>
      <c r="BZ879" s="90"/>
      <c r="CA879" s="90"/>
      <c r="CB879" s="90"/>
      <c r="CC879" s="90"/>
      <c r="CD879" s="90"/>
      <c r="CE879" s="90"/>
      <c r="CF879" s="90"/>
      <c r="CG879" s="90"/>
      <c r="CH879" s="90"/>
      <c r="CI879" s="90"/>
      <c r="CJ879" s="90"/>
      <c r="CK879" s="90"/>
      <c r="CL879" s="90"/>
      <c r="CM879" s="90"/>
      <c r="CN879" s="90"/>
      <c r="CO879" s="90"/>
      <c r="CP879" s="90"/>
      <c r="CQ879" s="90"/>
      <c r="CR879" s="90"/>
      <c r="CS879" s="90"/>
      <c r="CT879" s="90"/>
      <c r="CU879" s="90"/>
      <c r="CV879" s="90"/>
      <c r="CW879" s="90"/>
      <c r="CX879" s="90"/>
      <c r="CY879" s="90"/>
      <c r="CZ879" s="90"/>
      <c r="DA879" s="90"/>
      <c r="DB879" s="90"/>
      <c r="DC879" s="90"/>
      <c r="DD879" s="90"/>
      <c r="DE879" s="90"/>
      <c r="DF879" s="90"/>
      <c r="DG879" s="90"/>
      <c r="DH879" s="90"/>
      <c r="DI879" s="90"/>
      <c r="DJ879" s="90"/>
      <c r="DK879" s="90"/>
      <c r="DL879" s="90"/>
      <c r="DM879" s="90"/>
      <c r="DN879" s="90"/>
      <c r="DO879" s="90"/>
      <c r="DP879" s="90"/>
      <c r="DQ879" s="90"/>
      <c r="DR879" s="90"/>
      <c r="DS879" s="90"/>
      <c r="DT879" s="90"/>
      <c r="DU879" s="90"/>
      <c r="DV879" s="90"/>
      <c r="DW879" s="90"/>
      <c r="DX879" s="90"/>
      <c r="DY879" s="90"/>
      <c r="DZ879" s="90"/>
      <c r="EA879" s="90"/>
      <c r="EB879" s="90"/>
      <c r="EC879" s="90"/>
      <c r="ED879" s="90"/>
      <c r="EE879" s="90"/>
      <c r="EF879" s="90"/>
      <c r="EG879" s="90"/>
      <c r="EH879" s="90"/>
      <c r="EI879" s="90"/>
      <c r="EJ879" s="90"/>
      <c r="EK879" s="90"/>
      <c r="EL879" s="90"/>
      <c r="EM879" s="90"/>
      <c r="EN879" s="90"/>
      <c r="EO879" s="90"/>
      <c r="EP879" s="90"/>
      <c r="EQ879" s="90"/>
      <c r="ER879" s="90"/>
      <c r="ES879" s="90"/>
      <c r="ET879" s="90"/>
      <c r="EU879" s="90"/>
      <c r="EV879" s="90"/>
      <c r="EW879" s="90"/>
      <c r="EX879" s="90"/>
      <c r="EY879" s="90"/>
      <c r="EZ879" s="90"/>
      <c r="FA879" s="90"/>
      <c r="FB879" s="90"/>
      <c r="FC879" s="90"/>
      <c r="FD879" s="90"/>
      <c r="FE879" s="90"/>
      <c r="FF879" s="90"/>
      <c r="FG879" s="90"/>
      <c r="FH879" s="90"/>
      <c r="FI879" s="90"/>
      <c r="FJ879" s="90"/>
      <c r="FK879" s="90"/>
      <c r="FL879" s="90"/>
      <c r="FM879" s="90"/>
      <c r="FN879" s="90"/>
      <c r="FO879" s="90"/>
      <c r="FP879" s="90"/>
      <c r="FQ879" s="90"/>
      <c r="FR879" s="90"/>
      <c r="FS879" s="90"/>
      <c r="FT879" s="90"/>
      <c r="FU879" s="90"/>
      <c r="FV879" s="90"/>
      <c r="FW879" s="90"/>
      <c r="FX879" s="90"/>
      <c r="FY879" s="90"/>
      <c r="FZ879" s="90"/>
      <c r="GA879" s="90"/>
      <c r="GB879" s="90"/>
      <c r="GC879" s="90"/>
      <c r="GD879" s="90"/>
      <c r="GE879" s="90"/>
      <c r="GF879" s="90"/>
      <c r="GG879" s="90"/>
      <c r="GH879" s="90"/>
      <c r="GI879" s="90"/>
      <c r="GJ879" s="90"/>
      <c r="GK879" s="90"/>
      <c r="GL879" s="90"/>
      <c r="GM879" s="90"/>
      <c r="GN879" s="90"/>
      <c r="GO879" s="90"/>
      <c r="GP879" s="90"/>
      <c r="GQ879" s="90"/>
      <c r="GR879" s="90"/>
      <c r="GS879" s="90"/>
      <c r="GT879" s="90"/>
      <c r="GU879" s="90"/>
      <c r="GV879" s="90"/>
      <c r="GW879" s="90"/>
      <c r="GX879" s="90"/>
      <c r="GY879" s="90"/>
      <c r="GZ879" s="90"/>
      <c r="HA879" s="90"/>
      <c r="HB879" s="90"/>
      <c r="HC879" s="90"/>
      <c r="HD879" s="90"/>
      <c r="HE879" s="90"/>
      <c r="HF879" s="90"/>
      <c r="HG879" s="90"/>
      <c r="HH879" s="90"/>
      <c r="HI879" s="90"/>
      <c r="HJ879" s="90"/>
      <c r="HK879" s="90"/>
      <c r="HL879" s="90"/>
      <c r="HM879" s="90"/>
      <c r="HN879" s="90"/>
      <c r="HO879" s="90"/>
      <c r="HP879" s="90"/>
      <c r="HQ879" s="90"/>
      <c r="HR879" s="90"/>
      <c r="HS879" s="90"/>
      <c r="HT879" s="90"/>
      <c r="HU879" s="90"/>
      <c r="HV879" s="90"/>
      <c r="HW879" s="90"/>
      <c r="HX879" s="90"/>
      <c r="HY879" s="90"/>
      <c r="HZ879" s="90"/>
      <c r="IA879" s="90"/>
      <c r="IB879" s="90"/>
      <c r="IC879" s="90"/>
      <c r="ID879" s="90"/>
      <c r="IE879" s="90"/>
      <c r="IF879" s="90"/>
      <c r="IG879" s="90"/>
      <c r="IH879" s="90"/>
      <c r="II879" s="90"/>
      <c r="IJ879" s="90"/>
      <c r="IK879" s="90"/>
      <c r="IL879" s="90"/>
      <c r="IM879" s="90"/>
      <c r="IN879" s="90"/>
      <c r="IO879" s="90"/>
      <c r="IP879" s="90"/>
      <c r="IQ879" s="90"/>
      <c r="IR879" s="90"/>
      <c r="IS879" s="90"/>
      <c r="IT879" s="90"/>
      <c r="IU879" s="90"/>
      <c r="IV879" s="90"/>
      <c r="IW879" s="90"/>
      <c r="IX879" s="90"/>
      <c r="IY879" s="90"/>
      <c r="IZ879" s="90"/>
      <c r="JA879" s="90"/>
      <c r="JB879" s="90"/>
      <c r="JC879" s="90"/>
      <c r="JD879" s="90"/>
      <c r="JE879" s="90"/>
      <c r="JF879" s="90"/>
      <c r="JG879" s="90"/>
      <c r="JH879" s="90"/>
      <c r="JI879" s="90"/>
      <c r="JJ879" s="90"/>
      <c r="JK879" s="90"/>
      <c r="JL879" s="90"/>
      <c r="JM879" s="90"/>
      <c r="JN879" s="90"/>
      <c r="JO879" s="90"/>
      <c r="JP879" s="90"/>
      <c r="JQ879" s="90"/>
      <c r="JR879" s="90"/>
      <c r="JS879" s="90"/>
      <c r="JT879" s="90"/>
      <c r="JU879" s="90"/>
      <c r="JV879" s="90"/>
      <c r="JW879" s="90"/>
      <c r="JX879" s="90"/>
      <c r="JY879" s="90"/>
      <c r="JZ879" s="90"/>
      <c r="KA879" s="90"/>
      <c r="KB879" s="90"/>
      <c r="KC879" s="90"/>
      <c r="KD879" s="90"/>
      <c r="KE879" s="90"/>
      <c r="KF879" s="90"/>
      <c r="KG879" s="90"/>
      <c r="KH879" s="90"/>
      <c r="KI879" s="90"/>
      <c r="KJ879" s="90"/>
      <c r="KK879" s="90"/>
      <c r="KL879" s="90"/>
      <c r="KM879" s="90"/>
      <c r="KN879" s="90"/>
      <c r="KO879" s="90"/>
      <c r="KP879" s="90"/>
      <c r="KQ879" s="90"/>
      <c r="KR879" s="90"/>
      <c r="KS879" s="90"/>
      <c r="KT879" s="90"/>
      <c r="KU879" s="90"/>
      <c r="KV879" s="90"/>
      <c r="KW879" s="90"/>
      <c r="KX879" s="90"/>
      <c r="KY879" s="90"/>
      <c r="KZ879" s="90"/>
      <c r="LA879" s="90"/>
      <c r="LB879" s="90"/>
      <c r="LC879" s="90"/>
      <c r="LD879" s="90"/>
      <c r="LE879" s="90"/>
      <c r="LF879" s="90"/>
      <c r="LG879" s="90"/>
      <c r="LH879" s="90"/>
      <c r="LI879" s="90"/>
      <c r="LJ879" s="90"/>
      <c r="LK879" s="90"/>
      <c r="LL879" s="90"/>
      <c r="LM879" s="90"/>
      <c r="LN879" s="90"/>
      <c r="LO879" s="90"/>
      <c r="LP879" s="90"/>
      <c r="LQ879" s="90"/>
      <c r="LR879" s="90"/>
      <c r="LS879" s="90"/>
      <c r="LT879" s="90"/>
      <c r="LU879" s="90"/>
      <c r="LV879" s="90"/>
      <c r="LW879" s="90"/>
      <c r="LX879" s="90"/>
      <c r="LY879" s="90"/>
      <c r="LZ879" s="90"/>
      <c r="MA879" s="90"/>
      <c r="MB879" s="90"/>
      <c r="MC879" s="90"/>
      <c r="MD879" s="90"/>
      <c r="ME879" s="90"/>
      <c r="MF879" s="90"/>
      <c r="MG879" s="90"/>
      <c r="MH879" s="90"/>
      <c r="MI879" s="90"/>
      <c r="MJ879" s="90"/>
      <c r="MK879" s="90"/>
      <c r="ML879" s="90"/>
      <c r="MM879" s="90"/>
      <c r="MN879" s="90"/>
      <c r="MO879" s="90"/>
      <c r="MP879" s="90"/>
      <c r="MQ879" s="90"/>
      <c r="MR879" s="90"/>
      <c r="MS879" s="90"/>
      <c r="MT879" s="90"/>
      <c r="MU879" s="90"/>
      <c r="MV879" s="90"/>
      <c r="MW879" s="90"/>
      <c r="MX879" s="90"/>
      <c r="MY879" s="90"/>
      <c r="MZ879" s="90"/>
      <c r="NA879" s="90"/>
      <c r="NB879" s="90"/>
      <c r="NC879" s="90"/>
      <c r="ND879" s="90"/>
      <c r="NE879" s="90"/>
      <c r="NF879" s="90"/>
      <c r="NG879" s="90"/>
      <c r="NH879" s="90"/>
      <c r="NI879" s="90"/>
      <c r="NJ879" s="90"/>
      <c r="NK879" s="90"/>
      <c r="NL879" s="90"/>
      <c r="NM879" s="90"/>
      <c r="NN879" s="90"/>
      <c r="NO879" s="90"/>
      <c r="NP879" s="90"/>
      <c r="NQ879" s="90"/>
      <c r="NR879" s="90"/>
      <c r="NS879" s="90"/>
      <c r="NT879" s="90"/>
      <c r="NU879" s="90"/>
      <c r="NV879" s="90"/>
      <c r="NW879" s="90"/>
      <c r="NX879" s="90"/>
      <c r="NY879" s="90"/>
      <c r="NZ879" s="90"/>
      <c r="OA879" s="90"/>
      <c r="OB879" s="90"/>
      <c r="OC879" s="90"/>
      <c r="OD879" s="90"/>
      <c r="OE879" s="90"/>
      <c r="OF879" s="90"/>
      <c r="OG879" s="90"/>
      <c r="OH879" s="90"/>
      <c r="OI879" s="90"/>
      <c r="OJ879" s="90"/>
      <c r="OK879" s="90"/>
      <c r="OL879" s="90"/>
      <c r="OM879" s="90"/>
      <c r="ON879" s="90"/>
      <c r="OO879" s="90"/>
      <c r="OP879" s="90"/>
      <c r="OQ879" s="90"/>
      <c r="OR879" s="90"/>
      <c r="OS879" s="90"/>
      <c r="OT879" s="90"/>
      <c r="OU879" s="90"/>
      <c r="OV879" s="90"/>
      <c r="OW879" s="90"/>
      <c r="OX879" s="90"/>
      <c r="OY879" s="90"/>
      <c r="OZ879" s="90"/>
      <c r="PA879" s="90"/>
      <c r="PB879" s="90"/>
      <c r="PC879" s="90"/>
      <c r="PD879" s="90"/>
      <c r="PE879" s="90"/>
      <c r="PF879" s="90"/>
      <c r="PG879" s="90"/>
      <c r="PH879" s="90"/>
      <c r="PI879" s="90"/>
      <c r="PJ879" s="90"/>
      <c r="PK879" s="90"/>
      <c r="PL879" s="90"/>
      <c r="PM879" s="90"/>
      <c r="PN879" s="90"/>
      <c r="PO879" s="90"/>
      <c r="PP879" s="90"/>
      <c r="PQ879" s="90"/>
      <c r="PR879" s="90"/>
      <c r="PS879" s="90"/>
      <c r="PT879" s="90"/>
      <c r="PU879" s="90"/>
      <c r="PV879" s="90"/>
      <c r="PW879" s="90"/>
      <c r="PX879" s="90"/>
      <c r="PY879" s="90"/>
      <c r="PZ879" s="90"/>
      <c r="QA879" s="90"/>
      <c r="QB879" s="90"/>
      <c r="QC879" s="90"/>
      <c r="QD879" s="90"/>
      <c r="QE879" s="90"/>
      <c r="QF879" s="90"/>
      <c r="QG879" s="90"/>
      <c r="QH879" s="90"/>
      <c r="QI879" s="90"/>
      <c r="QJ879" s="90"/>
      <c r="QK879" s="90"/>
      <c r="QL879" s="90"/>
      <c r="QM879" s="90"/>
      <c r="QN879" s="90"/>
      <c r="QO879" s="90"/>
      <c r="QP879" s="90"/>
      <c r="QQ879" s="90"/>
      <c r="QR879" s="90"/>
      <c r="QS879" s="90"/>
      <c r="QT879" s="90"/>
      <c r="QU879" s="90"/>
      <c r="QV879" s="90"/>
      <c r="QW879" s="90"/>
      <c r="QX879" s="90"/>
      <c r="QY879" s="90"/>
      <c r="QZ879" s="90"/>
      <c r="RA879" s="90"/>
      <c r="RB879" s="90"/>
      <c r="RC879" s="90"/>
      <c r="RD879" s="90"/>
      <c r="RE879" s="90"/>
      <c r="RF879" s="90"/>
      <c r="RG879" s="90"/>
      <c r="RH879" s="90"/>
      <c r="RI879" s="90"/>
      <c r="RJ879" s="90"/>
      <c r="RK879" s="90"/>
      <c r="RL879" s="90"/>
      <c r="RM879" s="90"/>
      <c r="RN879" s="90"/>
      <c r="RO879" s="90"/>
      <c r="RP879" s="90"/>
      <c r="RQ879" s="90"/>
      <c r="RR879" s="90"/>
      <c r="RS879" s="90"/>
      <c r="RT879" s="90"/>
      <c r="RU879" s="90"/>
      <c r="RV879" s="90"/>
      <c r="RW879" s="90"/>
      <c r="RX879" s="90"/>
      <c r="RY879" s="90"/>
      <c r="RZ879" s="90"/>
      <c r="SA879" s="90"/>
      <c r="SB879" s="90"/>
      <c r="SC879" s="90"/>
      <c r="SD879" s="90"/>
      <c r="SE879" s="90"/>
      <c r="SF879" s="90"/>
      <c r="SG879" s="90"/>
      <c r="SH879" s="90"/>
      <c r="SI879" s="90"/>
      <c r="SJ879" s="90"/>
      <c r="SK879" s="90"/>
      <c r="SL879" s="90"/>
      <c r="SM879" s="90"/>
      <c r="SN879" s="90"/>
      <c r="SO879" s="90"/>
      <c r="SP879" s="90"/>
      <c r="SQ879" s="90"/>
      <c r="SR879" s="90"/>
      <c r="SS879" s="90"/>
      <c r="ST879" s="90"/>
      <c r="SU879" s="90"/>
      <c r="SV879" s="90"/>
      <c r="SW879" s="90"/>
      <c r="SX879" s="90"/>
      <c r="SY879" s="90"/>
      <c r="SZ879" s="90"/>
      <c r="TA879" s="90"/>
      <c r="TB879" s="90"/>
      <c r="TC879" s="90"/>
      <c r="TD879" s="90"/>
      <c r="TE879" s="90"/>
      <c r="TF879" s="90"/>
      <c r="TG879" s="90"/>
      <c r="TH879" s="90"/>
      <c r="TI879" s="90"/>
      <c r="TJ879" s="90"/>
      <c r="TK879" s="90"/>
      <c r="TL879" s="90"/>
      <c r="TM879" s="90"/>
      <c r="TN879" s="90"/>
      <c r="TO879" s="90"/>
      <c r="TP879" s="90"/>
      <c r="TQ879" s="90"/>
      <c r="TR879" s="90"/>
      <c r="TS879" s="90"/>
      <c r="TT879" s="90"/>
      <c r="TU879" s="90"/>
      <c r="TV879" s="90"/>
      <c r="TW879" s="90"/>
      <c r="TX879" s="90"/>
      <c r="TY879" s="90"/>
      <c r="TZ879" s="90"/>
      <c r="UA879" s="90"/>
      <c r="UB879" s="90"/>
      <c r="UC879" s="90"/>
      <c r="UD879" s="90"/>
      <c r="UE879" s="90"/>
      <c r="UF879" s="90"/>
      <c r="UG879" s="90"/>
      <c r="UH879" s="90"/>
      <c r="UI879" s="90"/>
      <c r="UJ879" s="90"/>
      <c r="UK879" s="90"/>
      <c r="UL879" s="90"/>
      <c r="UM879" s="90"/>
      <c r="UN879" s="90"/>
      <c r="UO879" s="90"/>
      <c r="UP879" s="90"/>
      <c r="UQ879" s="90"/>
      <c r="UR879" s="90"/>
      <c r="US879" s="90"/>
      <c r="UT879" s="90"/>
      <c r="UU879" s="90"/>
      <c r="UV879" s="90"/>
      <c r="UW879" s="90"/>
      <c r="UX879" s="90"/>
      <c r="UY879" s="90"/>
      <c r="UZ879" s="90"/>
      <c r="VA879" s="90"/>
      <c r="VB879" s="90"/>
      <c r="VC879" s="90"/>
      <c r="VD879" s="90"/>
      <c r="VE879" s="90"/>
      <c r="VF879" s="90"/>
      <c r="VG879" s="90"/>
      <c r="VH879" s="90"/>
      <c r="VI879" s="90"/>
      <c r="VJ879" s="90"/>
      <c r="VK879" s="90"/>
      <c r="VL879" s="90"/>
      <c r="VM879" s="90"/>
      <c r="VN879" s="90"/>
      <c r="VO879" s="90"/>
      <c r="VP879" s="90"/>
      <c r="VQ879" s="90"/>
      <c r="VR879" s="90"/>
      <c r="VS879" s="90"/>
      <c r="VT879" s="90"/>
      <c r="VU879" s="90"/>
      <c r="VV879" s="90"/>
      <c r="VW879" s="90"/>
      <c r="VX879" s="90"/>
      <c r="VY879" s="90"/>
      <c r="VZ879" s="90"/>
      <c r="WA879" s="90"/>
      <c r="WB879" s="90"/>
      <c r="WC879" s="90"/>
      <c r="WD879" s="90"/>
      <c r="WE879" s="90"/>
      <c r="WF879" s="90"/>
      <c r="WG879" s="90"/>
      <c r="WH879" s="90"/>
      <c r="WI879" s="90"/>
      <c r="WJ879" s="90"/>
      <c r="WK879" s="90"/>
      <c r="WL879" s="90"/>
      <c r="WM879" s="90"/>
      <c r="WN879" s="90"/>
      <c r="WO879" s="90"/>
      <c r="WP879" s="90"/>
      <c r="WQ879" s="90"/>
      <c r="WR879" s="90"/>
      <c r="WS879" s="90"/>
      <c r="WT879" s="90"/>
      <c r="WU879" s="90"/>
      <c r="WV879" s="90"/>
      <c r="WW879" s="90"/>
      <c r="WX879" s="90"/>
      <c r="WY879" s="90"/>
      <c r="WZ879" s="90"/>
      <c r="XA879" s="90"/>
      <c r="XB879" s="90"/>
      <c r="XC879" s="90"/>
      <c r="XD879" s="90"/>
      <c r="XE879" s="90"/>
      <c r="XF879" s="90"/>
      <c r="XG879" s="90"/>
      <c r="XH879" s="90"/>
      <c r="XI879" s="90"/>
      <c r="XJ879" s="90"/>
      <c r="XK879" s="90"/>
      <c r="XL879" s="90"/>
      <c r="XM879" s="90"/>
      <c r="XN879" s="90"/>
      <c r="XO879" s="90"/>
      <c r="XP879" s="90"/>
      <c r="XQ879" s="90"/>
      <c r="XR879" s="90"/>
      <c r="XS879" s="90"/>
      <c r="XT879" s="90"/>
      <c r="XU879" s="90"/>
      <c r="XV879" s="90"/>
      <c r="XW879" s="90"/>
      <c r="XX879" s="90"/>
      <c r="XY879" s="90"/>
      <c r="XZ879" s="90"/>
      <c r="YA879" s="90"/>
      <c r="YB879" s="90"/>
      <c r="YC879" s="90"/>
      <c r="YD879" s="90"/>
      <c r="YE879" s="90"/>
      <c r="YF879" s="90"/>
      <c r="YG879" s="90"/>
      <c r="YH879" s="90"/>
      <c r="YI879" s="90"/>
      <c r="YJ879" s="90"/>
      <c r="YK879" s="90"/>
      <c r="YL879" s="90"/>
      <c r="YM879" s="90"/>
      <c r="YN879" s="90"/>
      <c r="YO879" s="90"/>
      <c r="YP879" s="90"/>
      <c r="YQ879" s="90"/>
      <c r="YR879" s="90"/>
      <c r="YS879" s="90"/>
      <c r="YT879" s="90"/>
      <c r="YU879" s="90"/>
      <c r="YV879" s="90"/>
      <c r="YW879" s="90"/>
      <c r="YX879" s="90"/>
      <c r="YY879" s="90"/>
      <c r="YZ879" s="90"/>
      <c r="ZA879" s="90"/>
      <c r="ZB879" s="90"/>
      <c r="ZC879" s="90"/>
      <c r="ZD879" s="90"/>
      <c r="ZE879" s="90"/>
      <c r="ZF879" s="90"/>
      <c r="ZG879" s="90"/>
      <c r="ZH879" s="90"/>
      <c r="ZI879" s="90"/>
      <c r="ZJ879" s="90"/>
      <c r="ZK879" s="90"/>
      <c r="ZL879" s="90"/>
      <c r="ZM879" s="90"/>
      <c r="ZN879" s="90"/>
      <c r="ZO879" s="90"/>
      <c r="ZP879" s="90"/>
      <c r="ZQ879" s="90"/>
      <c r="ZR879" s="90"/>
      <c r="ZS879" s="90"/>
      <c r="ZT879" s="90"/>
      <c r="ZU879" s="90"/>
      <c r="ZV879" s="90"/>
      <c r="ZW879" s="90"/>
      <c r="ZX879" s="90"/>
      <c r="ZY879" s="90"/>
      <c r="ZZ879" s="90"/>
      <c r="AAA879" s="90"/>
      <c r="AAB879" s="90"/>
      <c r="AAC879" s="90"/>
      <c r="AAD879" s="90"/>
      <c r="AAE879" s="90"/>
      <c r="AAF879" s="90"/>
      <c r="AAG879" s="90"/>
      <c r="AAH879" s="90"/>
      <c r="AAI879" s="90"/>
      <c r="AAJ879" s="90"/>
      <c r="AAK879" s="90"/>
      <c r="AAL879" s="90"/>
      <c r="AAM879" s="90"/>
      <c r="AAN879" s="90"/>
      <c r="AAO879" s="90"/>
      <c r="AAP879" s="90"/>
      <c r="AAQ879" s="90"/>
      <c r="AAR879" s="90"/>
      <c r="AAS879" s="90"/>
      <c r="AAT879" s="90"/>
      <c r="AAU879" s="90"/>
      <c r="AAV879" s="90"/>
      <c r="AAW879" s="90"/>
      <c r="AAX879" s="90"/>
      <c r="AAY879" s="90"/>
      <c r="AAZ879" s="90"/>
      <c r="ABA879" s="90"/>
      <c r="ABB879" s="90"/>
      <c r="ABC879" s="90"/>
      <c r="ABD879" s="90"/>
      <c r="ABE879" s="90"/>
      <c r="ABF879" s="90"/>
      <c r="ABG879" s="90"/>
      <c r="ABH879" s="90"/>
      <c r="ABI879" s="90"/>
      <c r="ABJ879" s="90"/>
      <c r="ABK879" s="90"/>
      <c r="ABL879" s="90"/>
      <c r="ABM879" s="90"/>
      <c r="ABN879" s="90"/>
      <c r="ABO879" s="90"/>
      <c r="ABP879" s="90"/>
      <c r="ABQ879" s="90"/>
      <c r="ABR879" s="90"/>
      <c r="ABS879" s="90"/>
      <c r="ABT879" s="90"/>
      <c r="ABU879" s="90"/>
      <c r="ABV879" s="90"/>
      <c r="ABW879" s="90"/>
      <c r="ABX879" s="90"/>
      <c r="ABY879" s="90"/>
      <c r="ABZ879" s="90"/>
      <c r="ACA879" s="90"/>
      <c r="ACB879" s="90"/>
      <c r="ACC879" s="90"/>
      <c r="ACD879" s="90"/>
      <c r="ACE879" s="90"/>
      <c r="ACF879" s="90"/>
      <c r="ACG879" s="90"/>
      <c r="ACH879" s="90"/>
      <c r="ACI879" s="90"/>
      <c r="ACJ879" s="90"/>
      <c r="ACK879" s="90"/>
      <c r="ACL879" s="90"/>
      <c r="ACM879" s="90"/>
      <c r="ACN879" s="90"/>
      <c r="ACO879" s="90"/>
      <c r="ACP879" s="90"/>
      <c r="ACQ879" s="90"/>
      <c r="ACR879" s="90"/>
      <c r="ACS879" s="90"/>
      <c r="ACT879" s="90"/>
      <c r="ACU879" s="90"/>
      <c r="ACV879" s="90"/>
      <c r="ACW879" s="90"/>
      <c r="ACX879" s="90"/>
      <c r="ACY879" s="90"/>
      <c r="ACZ879" s="90"/>
      <c r="ADA879" s="90"/>
      <c r="ADB879" s="90"/>
      <c r="ADC879" s="90"/>
      <c r="ADD879" s="90"/>
      <c r="ADE879" s="90"/>
      <c r="ADF879" s="90"/>
      <c r="ADG879" s="90"/>
      <c r="ADH879" s="90"/>
      <c r="ADI879" s="90"/>
      <c r="ADJ879" s="90"/>
      <c r="ADK879" s="90"/>
      <c r="ADL879" s="90"/>
      <c r="ADM879" s="90"/>
      <c r="ADN879" s="90"/>
      <c r="ADO879" s="90"/>
      <c r="ADP879" s="90"/>
      <c r="ADQ879" s="90"/>
      <c r="ADR879" s="90"/>
      <c r="ADS879" s="90"/>
      <c r="ADT879" s="90"/>
      <c r="ADU879" s="90"/>
      <c r="ADV879" s="90"/>
      <c r="ADW879" s="90"/>
      <c r="ADX879" s="90"/>
      <c r="ADY879" s="90"/>
      <c r="ADZ879" s="90"/>
      <c r="AEA879" s="90"/>
      <c r="AEB879" s="90"/>
      <c r="AEC879" s="90"/>
      <c r="AED879" s="90"/>
      <c r="AEE879" s="90"/>
      <c r="AEF879" s="90"/>
      <c r="AEG879" s="90"/>
      <c r="AEH879" s="90"/>
      <c r="AEI879" s="90"/>
      <c r="AEJ879" s="90"/>
      <c r="AEK879" s="90"/>
      <c r="AEL879" s="90"/>
      <c r="AEM879" s="90"/>
      <c r="AEN879" s="90"/>
      <c r="AEO879" s="90"/>
      <c r="AEP879" s="90"/>
      <c r="AEQ879" s="90"/>
      <c r="AER879" s="90"/>
      <c r="AES879" s="90"/>
      <c r="AET879" s="90"/>
      <c r="AEU879" s="90"/>
      <c r="AEV879" s="90"/>
      <c r="AEW879" s="90"/>
      <c r="AEX879" s="90"/>
      <c r="AEY879" s="90"/>
      <c r="AEZ879" s="90"/>
      <c r="AFA879" s="90"/>
      <c r="AFB879" s="90"/>
      <c r="AFC879" s="90"/>
      <c r="AFD879" s="90"/>
      <c r="AFE879" s="90"/>
      <c r="AFF879" s="90"/>
      <c r="AFG879" s="90"/>
      <c r="AFH879" s="90"/>
      <c r="AFI879" s="90"/>
      <c r="AFJ879" s="90"/>
      <c r="AFK879" s="90"/>
      <c r="AFL879" s="90"/>
      <c r="AFM879" s="90"/>
      <c r="AFN879" s="90"/>
      <c r="AFO879" s="90"/>
      <c r="AFP879" s="90"/>
      <c r="AFQ879" s="90"/>
      <c r="AFR879" s="90"/>
      <c r="AFS879" s="90"/>
      <c r="AFT879" s="90"/>
      <c r="AFU879" s="90"/>
      <c r="AFV879" s="90"/>
      <c r="AFW879" s="90"/>
      <c r="AFX879" s="90"/>
      <c r="AFY879" s="90"/>
      <c r="AFZ879" s="90"/>
      <c r="AGA879" s="90"/>
      <c r="AGB879" s="90"/>
      <c r="AGC879" s="90"/>
      <c r="AGD879" s="90"/>
      <c r="AGE879" s="90"/>
      <c r="AGF879" s="90"/>
      <c r="AGG879" s="90"/>
      <c r="AGH879" s="90"/>
      <c r="AGI879" s="90"/>
      <c r="AGJ879" s="90"/>
      <c r="AGK879" s="90"/>
      <c r="AGL879" s="90"/>
      <c r="AGM879" s="90"/>
      <c r="AGN879" s="90"/>
      <c r="AGO879" s="90"/>
      <c r="AGP879" s="90"/>
      <c r="AGQ879" s="90"/>
      <c r="AGR879" s="90"/>
      <c r="AGS879" s="90"/>
      <c r="AGT879" s="90"/>
      <c r="AGU879" s="90"/>
      <c r="AGV879" s="90"/>
      <c r="AGW879" s="90"/>
      <c r="AGX879" s="90"/>
      <c r="AGY879" s="90"/>
      <c r="AGZ879" s="90"/>
      <c r="AHA879" s="90"/>
      <c r="AHB879" s="90"/>
      <c r="AHC879" s="90"/>
      <c r="AHD879" s="90"/>
      <c r="AHE879" s="90"/>
      <c r="AHF879" s="90"/>
      <c r="AHG879" s="90"/>
      <c r="AHH879" s="90"/>
      <c r="AHI879" s="90"/>
      <c r="AHJ879" s="90"/>
      <c r="AHK879" s="90"/>
      <c r="AHL879" s="90"/>
      <c r="AHM879" s="90"/>
      <c r="AHN879" s="90"/>
      <c r="AHO879" s="90"/>
      <c r="AHP879" s="90"/>
      <c r="AHQ879" s="90"/>
      <c r="AHR879" s="90"/>
      <c r="AHS879" s="90"/>
      <c r="AHT879" s="90"/>
      <c r="AHU879" s="90"/>
      <c r="AHV879" s="90"/>
      <c r="AHW879" s="90"/>
      <c r="AHX879" s="90"/>
      <c r="AHY879" s="90"/>
      <c r="AHZ879" s="90"/>
      <c r="AIA879" s="90"/>
      <c r="AIB879" s="90"/>
      <c r="AIC879" s="90"/>
      <c r="AID879" s="90"/>
      <c r="AIE879" s="90"/>
      <c r="AIF879" s="90"/>
      <c r="AIG879" s="90"/>
      <c r="AIH879" s="90"/>
      <c r="AII879" s="90"/>
      <c r="AIJ879" s="90"/>
      <c r="AIK879" s="90"/>
      <c r="AIL879" s="90"/>
      <c r="AIM879" s="90"/>
      <c r="AIN879" s="90"/>
      <c r="AIO879" s="90"/>
      <c r="AIP879" s="90"/>
      <c r="AIQ879" s="90"/>
      <c r="AIR879" s="90"/>
      <c r="AIS879" s="90"/>
      <c r="AIT879" s="90"/>
      <c r="AIU879" s="90"/>
      <c r="AIV879" s="90"/>
      <c r="AIW879" s="90"/>
      <c r="AIX879" s="90"/>
      <c r="AIY879" s="90"/>
      <c r="AIZ879" s="90"/>
      <c r="AJA879" s="90"/>
      <c r="AJB879" s="90"/>
      <c r="AJC879" s="90"/>
      <c r="AJD879" s="90"/>
      <c r="AJE879" s="90"/>
      <c r="AJF879" s="90"/>
      <c r="AJG879" s="90"/>
      <c r="AJH879" s="90"/>
      <c r="AJI879" s="90"/>
      <c r="AJJ879" s="90"/>
      <c r="AJK879" s="90"/>
      <c r="AJL879" s="90"/>
      <c r="AJM879" s="90"/>
      <c r="AJN879" s="90"/>
      <c r="AJO879" s="90"/>
      <c r="AJP879" s="90"/>
      <c r="AJQ879" s="90"/>
      <c r="AJR879" s="90"/>
      <c r="AJS879" s="90"/>
      <c r="AJT879" s="90"/>
      <c r="AJU879" s="90"/>
      <c r="AJV879" s="90"/>
      <c r="AJW879" s="90"/>
      <c r="AJX879" s="90"/>
      <c r="AJY879" s="90"/>
      <c r="AJZ879" s="90"/>
      <c r="AKA879" s="90"/>
      <c r="AKB879" s="90"/>
      <c r="AKC879" s="90"/>
      <c r="AKD879" s="90"/>
      <c r="AKE879" s="90"/>
      <c r="AKF879" s="90"/>
      <c r="AKG879" s="90"/>
      <c r="AKH879" s="90"/>
      <c r="AKI879" s="90"/>
      <c r="AKJ879" s="90"/>
      <c r="AKK879" s="90"/>
      <c r="AKL879" s="90"/>
      <c r="AKM879" s="90"/>
      <c r="AKN879" s="90"/>
      <c r="AKO879" s="90"/>
      <c r="AKP879" s="90"/>
      <c r="AKQ879" s="90"/>
      <c r="AKR879" s="90"/>
      <c r="AKS879" s="90"/>
      <c r="AKT879" s="90"/>
      <c r="AKU879" s="90"/>
      <c r="AKV879" s="90"/>
      <c r="AKW879" s="90"/>
      <c r="AKX879" s="90"/>
      <c r="AKY879" s="90"/>
      <c r="AKZ879" s="90"/>
      <c r="ALA879" s="90"/>
      <c r="ALB879" s="90"/>
      <c r="ALC879" s="90"/>
      <c r="ALD879" s="90"/>
      <c r="ALE879" s="90"/>
      <c r="ALF879" s="90"/>
      <c r="ALG879" s="90"/>
      <c r="ALH879" s="90"/>
      <c r="ALI879" s="90"/>
      <c r="ALJ879" s="90"/>
      <c r="ALK879" s="90"/>
      <c r="ALL879" s="90"/>
      <c r="ALM879" s="90"/>
      <c r="ALN879" s="90"/>
      <c r="ALO879" s="90"/>
      <c r="ALP879" s="90"/>
      <c r="ALQ879" s="90"/>
      <c r="ALR879" s="90"/>
      <c r="ALS879" s="90"/>
      <c r="ALT879" s="90"/>
      <c r="ALU879" s="90"/>
      <c r="ALV879" s="90"/>
      <c r="ALW879" s="90"/>
      <c r="ALX879" s="90"/>
      <c r="ALY879" s="90"/>
      <c r="ALZ879" s="90"/>
      <c r="AMA879" s="90"/>
      <c r="AMB879" s="90"/>
      <c r="AMC879" s="90"/>
      <c r="AMD879" s="90"/>
      <c r="AME879" s="90"/>
      <c r="AMF879" s="90"/>
      <c r="AMG879" s="90"/>
      <c r="AMH879" s="90"/>
    </row>
    <row r="880" spans="1:1022" ht="74.099999999999994" customHeight="1" x14ac:dyDescent="0.3">
      <c r="A880" s="536"/>
      <c r="B880" s="530"/>
      <c r="C880" s="367"/>
      <c r="D880" s="530"/>
      <c r="E880" s="530"/>
      <c r="F880" s="427"/>
      <c r="G880" s="530"/>
      <c r="H880" s="545"/>
      <c r="I880" s="538"/>
      <c r="J880" s="216" t="s">
        <v>735</v>
      </c>
      <c r="K880" s="213"/>
      <c r="L880" s="538"/>
      <c r="M880" s="538"/>
      <c r="N880" s="540"/>
      <c r="O880" s="369"/>
      <c r="P880" s="391"/>
      <c r="Q880" s="385"/>
      <c r="R880" s="393"/>
      <c r="S880" s="394"/>
      <c r="T880" s="385"/>
      <c r="U880" s="404"/>
      <c r="V880" s="216" t="s">
        <v>112</v>
      </c>
      <c r="W880" s="116"/>
      <c r="X880" s="117"/>
      <c r="Y880" s="117"/>
      <c r="Z880" s="116"/>
      <c r="AA880" s="143" t="str">
        <f t="shared" si="1118"/>
        <v/>
      </c>
      <c r="AB880" s="121"/>
      <c r="AC880" s="121"/>
      <c r="AD880" s="122" t="str">
        <f t="shared" ref="AD880:AD943" si="1198">IF(AND(AB880="Preventivo",AC880="Automático"),"50%",IF(AND(AB880="Preventivo",AC880="Manual"),"40%",IF(AND(AB880="Detectivo",AC880="Automático"),"40%",IF(AND(AB880="Detectivo",AC880="Manual"),"30%",IF(AND(AB880="Correctivo",AC880="Automático"),"35%",IF(AND(AB880="Correctivo",AC880="Manual"),"25%",""))))))</f>
        <v/>
      </c>
      <c r="AE880" s="121"/>
      <c r="AF880" s="121"/>
      <c r="AG880" s="121"/>
      <c r="AH880" s="123" t="str">
        <f>IFERROR(IF(AND(AA879="Probabilidad",AA880="Probabilidad"),(AI879-(+AI879*AD880)),IF(AND(AA880="Probabilidad",AA879="Impacto"),(AI879-(+AI879*AD880)),IF(AA880="Impacto",AI879,""))),"")</f>
        <v/>
      </c>
      <c r="AI880" s="122" t="str">
        <f t="shared" ref="AI880:AI943" si="1199">AH880</f>
        <v/>
      </c>
      <c r="AJ880" s="387"/>
      <c r="AK880" s="542"/>
      <c r="AL880" s="214" t="str">
        <f t="shared" si="1170"/>
        <v/>
      </c>
      <c r="AM880" s="543"/>
      <c r="AN880" s="544"/>
      <c r="AO880" s="541"/>
      <c r="AP880" s="367"/>
      <c r="AQ880" s="217" t="s">
        <v>118</v>
      </c>
      <c r="AR880" s="119"/>
      <c r="AS880" s="135"/>
      <c r="AT880" s="218"/>
      <c r="AU880" s="219"/>
      <c r="AV880" s="459"/>
      <c r="AW880" s="216" t="s">
        <v>112</v>
      </c>
      <c r="AX880" s="220"/>
      <c r="AY880" s="221"/>
      <c r="AZ880" s="222"/>
      <c r="BA880" s="217" t="s">
        <v>118</v>
      </c>
      <c r="BB880" s="128"/>
      <c r="BC880" s="128"/>
      <c r="BD880" s="128"/>
      <c r="BE880" s="373"/>
      <c r="BF880" s="374"/>
      <c r="BG880" s="374"/>
      <c r="BH880" s="131"/>
    </row>
    <row r="881" spans="1:1022" ht="45" customHeight="1" x14ac:dyDescent="0.3">
      <c r="A881" s="536"/>
      <c r="B881" s="530"/>
      <c r="C881" s="367"/>
      <c r="D881" s="530"/>
      <c r="E881" s="530"/>
      <c r="F881" s="427"/>
      <c r="G881" s="530"/>
      <c r="H881" s="545"/>
      <c r="I881" s="538"/>
      <c r="J881" s="216" t="s">
        <v>741</v>
      </c>
      <c r="K881" s="213"/>
      <c r="L881" s="538"/>
      <c r="M881" s="538"/>
      <c r="N881" s="540"/>
      <c r="O881" s="369"/>
      <c r="P881" s="391"/>
      <c r="Q881" s="385"/>
      <c r="R881" s="393"/>
      <c r="S881" s="394"/>
      <c r="T881" s="385"/>
      <c r="U881" s="404"/>
      <c r="V881" s="216" t="s">
        <v>124</v>
      </c>
      <c r="W881" s="116"/>
      <c r="X881" s="117"/>
      <c r="Y881" s="117"/>
      <c r="Z881" s="116"/>
      <c r="AA881" s="143" t="str">
        <f t="shared" ref="AA881:AA944" si="1200">IF(OR(AB881="Preventivo",AB881="Detectivo"),"Probabilidad",IF(AB881="Correctivo","Impacto",""))</f>
        <v/>
      </c>
      <c r="AB881" s="121"/>
      <c r="AC881" s="121"/>
      <c r="AD881" s="122" t="str">
        <f t="shared" si="1198"/>
        <v/>
      </c>
      <c r="AE881" s="121"/>
      <c r="AF881" s="121"/>
      <c r="AG881" s="121"/>
      <c r="AH881" s="123" t="str">
        <f t="shared" ref="AH881:AH885" si="1201">IFERROR(IF(AND(AA880="Probabilidad",AA881="Probabilidad"),(AI880-(+AI880*AD881)),IF(AND(AA881="Probabilidad",AA880="Impacto"),(AI880-(+AI880*AD881)),IF(AA881="Impacto",AI880,""))),"")</f>
        <v/>
      </c>
      <c r="AI881" s="122" t="str">
        <f t="shared" si="1199"/>
        <v/>
      </c>
      <c r="AJ881" s="387"/>
      <c r="AK881" s="542"/>
      <c r="AL881" s="214" t="str">
        <f t="shared" si="1170"/>
        <v/>
      </c>
      <c r="AM881" s="543"/>
      <c r="AN881" s="544"/>
      <c r="AO881" s="541"/>
      <c r="AP881" s="367"/>
      <c r="AQ881" s="217" t="s">
        <v>128</v>
      </c>
      <c r="AR881" s="119"/>
      <c r="AS881" s="135"/>
      <c r="AT881" s="218"/>
      <c r="AU881" s="219"/>
      <c r="AV881" s="459"/>
      <c r="AW881" s="216" t="s">
        <v>124</v>
      </c>
      <c r="AX881" s="220"/>
      <c r="AY881" s="221"/>
      <c r="AZ881" s="222"/>
      <c r="BA881" s="217" t="s">
        <v>128</v>
      </c>
      <c r="BB881" s="128"/>
      <c r="BC881" s="128"/>
      <c r="BD881" s="128"/>
      <c r="BE881" s="373"/>
      <c r="BF881" s="374"/>
      <c r="BG881" s="374"/>
      <c r="BH881" s="131"/>
    </row>
    <row r="882" spans="1:1022" ht="30" customHeight="1" x14ac:dyDescent="0.3">
      <c r="A882" s="536"/>
      <c r="B882" s="530"/>
      <c r="C882" s="367"/>
      <c r="D882" s="530"/>
      <c r="E882" s="530"/>
      <c r="F882" s="427"/>
      <c r="G882" s="530"/>
      <c r="H882" s="545"/>
      <c r="I882" s="538"/>
      <c r="J882" s="216" t="s">
        <v>749</v>
      </c>
      <c r="K882" s="213"/>
      <c r="L882" s="538"/>
      <c r="M882" s="538"/>
      <c r="N882" s="540"/>
      <c r="O882" s="369"/>
      <c r="P882" s="391"/>
      <c r="Q882" s="385"/>
      <c r="R882" s="393"/>
      <c r="S882" s="394"/>
      <c r="T882" s="385"/>
      <c r="U882" s="404"/>
      <c r="V882" s="216" t="s">
        <v>131</v>
      </c>
      <c r="W882" s="116"/>
      <c r="X882" s="117"/>
      <c r="Y882" s="117"/>
      <c r="Z882" s="116"/>
      <c r="AA882" s="143" t="str">
        <f t="shared" si="1200"/>
        <v/>
      </c>
      <c r="AB882" s="121"/>
      <c r="AC882" s="121"/>
      <c r="AD882" s="122" t="str">
        <f t="shared" si="1198"/>
        <v/>
      </c>
      <c r="AE882" s="121"/>
      <c r="AF882" s="121"/>
      <c r="AG882" s="121"/>
      <c r="AH882" s="123" t="str">
        <f t="shared" si="1201"/>
        <v/>
      </c>
      <c r="AI882" s="122" t="str">
        <f t="shared" si="1199"/>
        <v/>
      </c>
      <c r="AJ882" s="387"/>
      <c r="AK882" s="542"/>
      <c r="AL882" s="214" t="str">
        <f t="shared" si="1170"/>
        <v/>
      </c>
      <c r="AM882" s="543"/>
      <c r="AN882" s="544"/>
      <c r="AO882" s="541"/>
      <c r="AP882" s="367"/>
      <c r="AQ882" s="217" t="s">
        <v>136</v>
      </c>
      <c r="AR882" s="119"/>
      <c r="AS882" s="135"/>
      <c r="AT882" s="218"/>
      <c r="AU882" s="219"/>
      <c r="AV882" s="459"/>
      <c r="AW882" s="216" t="s">
        <v>131</v>
      </c>
      <c r="AX882" s="220"/>
      <c r="AY882" s="221"/>
      <c r="AZ882" s="222"/>
      <c r="BA882" s="217" t="s">
        <v>136</v>
      </c>
      <c r="BB882" s="128"/>
      <c r="BC882" s="128"/>
      <c r="BD882" s="128"/>
      <c r="BE882" s="373"/>
      <c r="BF882" s="374"/>
      <c r="BG882" s="374"/>
      <c r="BH882" s="131"/>
    </row>
    <row r="883" spans="1:1022" ht="18.95" customHeight="1" x14ac:dyDescent="0.3">
      <c r="A883" s="536"/>
      <c r="B883" s="530"/>
      <c r="C883" s="367"/>
      <c r="D883" s="530"/>
      <c r="E883" s="530"/>
      <c r="F883" s="427"/>
      <c r="G883" s="530"/>
      <c r="H883" s="545"/>
      <c r="I883" s="538"/>
      <c r="J883" s="216" t="s">
        <v>756</v>
      </c>
      <c r="K883" s="213"/>
      <c r="L883" s="538"/>
      <c r="M883" s="538"/>
      <c r="N883" s="540"/>
      <c r="O883" s="369"/>
      <c r="P883" s="391"/>
      <c r="Q883" s="385"/>
      <c r="R883" s="393"/>
      <c r="S883" s="394"/>
      <c r="T883" s="385"/>
      <c r="U883" s="404"/>
      <c r="V883" s="216" t="s">
        <v>139</v>
      </c>
      <c r="W883" s="116"/>
      <c r="X883" s="117"/>
      <c r="Y883" s="117"/>
      <c r="Z883" s="116"/>
      <c r="AA883" s="143" t="str">
        <f t="shared" si="1200"/>
        <v/>
      </c>
      <c r="AB883" s="121"/>
      <c r="AC883" s="121"/>
      <c r="AD883" s="122" t="str">
        <f t="shared" si="1198"/>
        <v/>
      </c>
      <c r="AE883" s="121"/>
      <c r="AF883" s="121"/>
      <c r="AG883" s="121"/>
      <c r="AH883" s="123" t="str">
        <f t="shared" si="1201"/>
        <v/>
      </c>
      <c r="AI883" s="122" t="str">
        <f t="shared" si="1199"/>
        <v/>
      </c>
      <c r="AJ883" s="387"/>
      <c r="AK883" s="542"/>
      <c r="AL883" s="214" t="str">
        <f t="shared" si="1170"/>
        <v/>
      </c>
      <c r="AM883" s="543"/>
      <c r="AN883" s="544"/>
      <c r="AO883" s="541"/>
      <c r="AP883" s="367"/>
      <c r="AQ883" s="217" t="s">
        <v>145</v>
      </c>
      <c r="AR883" s="119"/>
      <c r="AS883" s="135"/>
      <c r="AT883" s="218"/>
      <c r="AU883" s="219"/>
      <c r="AV883" s="459"/>
      <c r="AW883" s="216" t="s">
        <v>139</v>
      </c>
      <c r="AX883" s="220"/>
      <c r="AY883" s="221"/>
      <c r="AZ883" s="222"/>
      <c r="BA883" s="217" t="s">
        <v>145</v>
      </c>
      <c r="BB883" s="128"/>
      <c r="BC883" s="128"/>
      <c r="BD883" s="128"/>
      <c r="BE883" s="373"/>
      <c r="BF883" s="374"/>
      <c r="BG883" s="374"/>
      <c r="BH883" s="131"/>
    </row>
    <row r="884" spans="1:1022" ht="18.95" customHeight="1" x14ac:dyDescent="0.3">
      <c r="A884" s="536"/>
      <c r="B884" s="530"/>
      <c r="C884" s="367"/>
      <c r="D884" s="530"/>
      <c r="E884" s="530"/>
      <c r="F884" s="427"/>
      <c r="G884" s="530"/>
      <c r="H884" s="545"/>
      <c r="I884" s="538"/>
      <c r="J884" s="216" t="s">
        <v>757</v>
      </c>
      <c r="K884" s="213"/>
      <c r="L884" s="538"/>
      <c r="M884" s="538"/>
      <c r="N884" s="540"/>
      <c r="O884" s="369"/>
      <c r="P884" s="391"/>
      <c r="Q884" s="385"/>
      <c r="R884" s="393"/>
      <c r="S884" s="394"/>
      <c r="T884" s="385"/>
      <c r="U884" s="404"/>
      <c r="V884" s="216" t="s">
        <v>150</v>
      </c>
      <c r="W884" s="116"/>
      <c r="X884" s="117"/>
      <c r="Y884" s="117"/>
      <c r="Z884" s="116"/>
      <c r="AA884" s="143" t="str">
        <f t="shared" si="1200"/>
        <v/>
      </c>
      <c r="AB884" s="121"/>
      <c r="AC884" s="121"/>
      <c r="AD884" s="122" t="str">
        <f t="shared" si="1198"/>
        <v/>
      </c>
      <c r="AE884" s="121"/>
      <c r="AF884" s="121"/>
      <c r="AG884" s="121"/>
      <c r="AH884" s="123" t="str">
        <f t="shared" si="1201"/>
        <v/>
      </c>
      <c r="AI884" s="122" t="str">
        <f t="shared" si="1199"/>
        <v/>
      </c>
      <c r="AJ884" s="387"/>
      <c r="AK884" s="542"/>
      <c r="AL884" s="214" t="str">
        <f t="shared" si="1170"/>
        <v/>
      </c>
      <c r="AM884" s="543"/>
      <c r="AN884" s="544"/>
      <c r="AO884" s="541"/>
      <c r="AP884" s="367"/>
      <c r="AQ884" s="217" t="s">
        <v>155</v>
      </c>
      <c r="AR884" s="119"/>
      <c r="AS884" s="135"/>
      <c r="AT884" s="218"/>
      <c r="AU884" s="219"/>
      <c r="AV884" s="459"/>
      <c r="AW884" s="216" t="s">
        <v>150</v>
      </c>
      <c r="AX884" s="220"/>
      <c r="AY884" s="221"/>
      <c r="AZ884" s="222"/>
      <c r="BA884" s="217" t="s">
        <v>155</v>
      </c>
      <c r="BB884" s="128"/>
      <c r="BC884" s="128"/>
      <c r="BD884" s="128"/>
      <c r="BE884" s="373"/>
      <c r="BF884" s="374"/>
      <c r="BG884" s="374"/>
      <c r="BH884" s="131"/>
    </row>
    <row r="885" spans="1:1022" ht="23.1" customHeight="1" x14ac:dyDescent="0.3">
      <c r="A885" s="536"/>
      <c r="B885" s="530"/>
      <c r="C885" s="367"/>
      <c r="D885" s="530"/>
      <c r="E885" s="530"/>
      <c r="F885" s="427"/>
      <c r="G885" s="530"/>
      <c r="H885" s="545"/>
      <c r="I885" s="538"/>
      <c r="J885" s="216" t="s">
        <v>758</v>
      </c>
      <c r="K885" s="213"/>
      <c r="L885" s="538"/>
      <c r="M885" s="538"/>
      <c r="N885" s="540"/>
      <c r="O885" s="369"/>
      <c r="P885" s="392"/>
      <c r="Q885" s="385"/>
      <c r="R885" s="393"/>
      <c r="S885" s="394"/>
      <c r="T885" s="385"/>
      <c r="U885" s="405"/>
      <c r="V885" s="216" t="s">
        <v>161</v>
      </c>
      <c r="W885" s="116"/>
      <c r="X885" s="117"/>
      <c r="Y885" s="117"/>
      <c r="Z885" s="116"/>
      <c r="AA885" s="143" t="str">
        <f t="shared" si="1200"/>
        <v/>
      </c>
      <c r="AB885" s="121"/>
      <c r="AC885" s="121"/>
      <c r="AD885" s="122" t="str">
        <f t="shared" si="1198"/>
        <v/>
      </c>
      <c r="AE885" s="121"/>
      <c r="AF885" s="121"/>
      <c r="AG885" s="121"/>
      <c r="AH885" s="123" t="str">
        <f t="shared" si="1201"/>
        <v/>
      </c>
      <c r="AI885" s="122" t="str">
        <f t="shared" si="1199"/>
        <v/>
      </c>
      <c r="AJ885" s="387"/>
      <c r="AK885" s="542"/>
      <c r="AL885" s="214" t="str">
        <f t="shared" si="1170"/>
        <v/>
      </c>
      <c r="AM885" s="543"/>
      <c r="AN885" s="544"/>
      <c r="AO885" s="541"/>
      <c r="AP885" s="367"/>
      <c r="AQ885" s="217" t="s">
        <v>162</v>
      </c>
      <c r="AR885" s="119"/>
      <c r="AS885" s="135"/>
      <c r="AT885" s="218"/>
      <c r="AU885" s="219"/>
      <c r="AV885" s="460"/>
      <c r="AW885" s="216" t="s">
        <v>161</v>
      </c>
      <c r="AX885" s="220"/>
      <c r="AY885" s="221"/>
      <c r="AZ885" s="222"/>
      <c r="BA885" s="217" t="s">
        <v>162</v>
      </c>
      <c r="BB885" s="128"/>
      <c r="BC885" s="128"/>
      <c r="BD885" s="128"/>
      <c r="BE885" s="373"/>
      <c r="BF885" s="374"/>
      <c r="BG885" s="374"/>
      <c r="BH885" s="131"/>
    </row>
    <row r="886" spans="1:1022" s="144" customFormat="1" ht="69.95" customHeight="1" x14ac:dyDescent="0.25">
      <c r="A886" s="536"/>
      <c r="B886" s="530"/>
      <c r="C886" s="367"/>
      <c r="D886" s="530"/>
      <c r="E886" s="530"/>
      <c r="F886" s="427"/>
      <c r="G886" s="530"/>
      <c r="H886" s="545" t="str">
        <f>IF(B886="Seguridad_Información","Posibilidad de "&amp;C886&amp;"con "&amp;M886&amp;" "&amp;"por"&amp;" "&amp;I886&amp;" "&amp;"debido a"&amp;" "&amp;L886,"Posibilidad de"&amp;" "&amp;M886&amp;" "&amp;"por"&amp;" "&amp;I886&amp;" debido a"&amp;" "&amp;L886)</f>
        <v xml:space="preserve">Posibilidad de  por  debido a </v>
      </c>
      <c r="I886" s="538"/>
      <c r="J886" s="216" t="s">
        <v>717</v>
      </c>
      <c r="K886" s="213"/>
      <c r="L886" s="538"/>
      <c r="M886" s="538"/>
      <c r="N886" s="540"/>
      <c r="O886" s="369"/>
      <c r="P886" s="390" t="str">
        <f>IF(OR($O886=[3]Tabla_Probabilidad!$D$30,$O886=[3]Tabla_Probabilidad!$D$32,$O886=[3]Tabla_Probabilidad!$J$32),"Muy Baja",IF(OR($O886=[3]Tabla_Probabilidad!$E$30,$O886=[3]Tabla_Probabilidad!$E$32,$O886=[3]Tabla_Probabilidad!$K$32),"Baja",IF(OR($O886=[3]Tabla_Probabilidad!$F$30,$O886=[3]Tabla_Probabilidad!$F$32,$O886=[3]Tabla_Probabilidad!$L$32),"Media",IF(OR($O886=[3]Tabla_Probabilidad!$G$30,$O886=[3]Tabla_Probabilidad!$G$32,$O886=[3]Tabla_Probabilidad!$M$32),"Alta",IF(OR($O886=[3]Tabla_Probabilidad!$H$30,$O886=[3]Tabla_Probabilidad!$H$32,$O886=[3]Tabla_Probabilidad!$N$32),"Muy Alta","")))))</f>
        <v/>
      </c>
      <c r="Q886" s="385" t="str">
        <f t="shared" ref="Q886" si="1202">IF(P886="","",IF(P886="Muy Baja",0.2,IF(P886="Baja",0.4,IF(P886="Media",0.6,IF(P886="Alta",0.8,IF(P886="Muy Alta",1,))))))</f>
        <v/>
      </c>
      <c r="R886" s="393"/>
      <c r="S886" s="394" t="str">
        <f>IF(OR($R886=[3]Tabla_Impacto!$D$24,$R886=[3]Tabla_Impacto!$D$27,$R886=[3]Tabla_Impacto!$J$24,$R886=[3]Tabla_Impacto!$P$26,$R886=[3]Tabla_Impacto!$V$26,$R886=[3]Tabla_Impacto!$AB$26),"Leve",IF(OR($R886=[3]Tabla_Impacto!$E$24,$R886=[3]Tabla_Impacto!$E$27,$R886=[3]Tabla_Impacto!$K$24,$R886=[3]Tabla_Impacto!$Q$26,$R886=[3]Tabla_Impacto!$W$26,$R886=[3]Tabla_Impacto!$AC$26),"Menor",IF(OR($R886=[3]Tabla_Impacto!$F$24,$R886=[3]Tabla_Impacto!$F$27,$R886=[3]Tabla_Impacto!$L$24,$R886=[3]Tabla_Impacto!$R$26,$R886=[3]Tabla_Impacto!$X$26,$R886=[3]Tabla_Impacto!$AD$26),"Moderado",IF(OR($R886=[3]Tabla_Impacto!$G$24,$R886=[3]Tabla_Impacto!$G$27,$R886=[3]Tabla_Impacto!$M$24,$R886=[3]Tabla_Impacto!$S$26,$R886=[3]Tabla_Impacto!$Y$26,$R886=[3]Tabla_Impacto!$AE$26),"Mayor",IF(OR($R886=[3]Tabla_Impacto!$H$24,$R886=[3]Tabla_Impacto!$H$27,$R886=[3]Tabla_Impacto!$N$24,$R886=[3]Tabla_Impacto!$T$26,$R886=[3]Tabla_Impacto!$Z$26,$R886=[3]Tabla_Impacto!$AF$26),"Catastrófico","")))))</f>
        <v/>
      </c>
      <c r="T886" s="385" t="str">
        <f t="shared" ref="T886" si="1203">IF(S886="","",IF(S886="Leve",0.2,IF(S886="Menor",0.4,IF(S886="Moderado",0.6,IF(S886="Mayor",0.8,IF(S886="Catastrófico",1,))))))</f>
        <v/>
      </c>
      <c r="U886" s="386" t="str">
        <f t="shared" ref="U886" si="1204">IF(OR(AND(P886="Muy Baja",S886="Leve"),AND(P886="Muy Baja",S886="Menor"),AND(P886="Baja",S886="Leve")),"Bajo",IF(OR(AND(P886="Muy baja",S886="Moderado"),AND(P886="Baja",S886="Menor"),AND(P886="Baja",S886="Moderado"),AND(P886="Media",S886="Leve"),AND(P886="Media",S886="Menor"),AND(P886="Media",S886="Moderado"),AND(P886="Alta",S886="Leve"),AND(P886="Alta",S886="Menor")),"Moderado",IF(OR(AND(P886="Muy Baja",S886="Mayor"),AND(P886="Baja",S886="Mayor"),AND(P886="Media",S886="Mayor"),AND(P886="Alta",S886="Moderado"),AND(P886="Alta",S886="Mayor"),AND(P886="Muy Alta",S886="Leve"),AND(P886="Muy Alta",S886="Menor"),AND(P886="Muy Alta",S886="Moderado"),AND(P886="Muy Alta",S886="Mayor")),"Alto",IF(OR(AND(P886="Muy Baja",S886="Catastrófico"),AND(P886="Baja",S886="Catastrófico"),AND(P886="Media",S886="Catastrófico"),AND(P886="Alta",S886="Catastrófico"),AND(P886="Muy Alta",S886="Catastrófico")),"Extremo",""))))</f>
        <v/>
      </c>
      <c r="V886" s="216" t="s">
        <v>91</v>
      </c>
      <c r="W886" s="116"/>
      <c r="X886" s="117"/>
      <c r="Y886" s="117"/>
      <c r="Z886" s="116"/>
      <c r="AA886" s="143" t="str">
        <f t="shared" si="1200"/>
        <v/>
      </c>
      <c r="AB886" s="121"/>
      <c r="AC886" s="121"/>
      <c r="AD886" s="122" t="str">
        <f t="shared" si="1198"/>
        <v/>
      </c>
      <c r="AE886" s="121"/>
      <c r="AF886" s="121"/>
      <c r="AG886" s="121"/>
      <c r="AH886" s="123" t="str">
        <f>IFERROR(IF(AA886="Probabilidad",(Q886-(+Q886*AD886)),IF(AA886="Impacto",Q886,"")),"")</f>
        <v/>
      </c>
      <c r="AI886" s="122" t="str">
        <f t="shared" si="1199"/>
        <v/>
      </c>
      <c r="AJ886" s="387" t="str">
        <f t="shared" ref="AJ886" si="1205">IFERROR(IF(AK886="","",IF(AK886&lt;=0.2,"Muy Baja",IF(AK886&lt;=0.4,"Baja",IF(AK886&lt;=0.6,"Media",IF(AK886&lt;=0.8,"Alta","Muy Alta"))))),"")</f>
        <v/>
      </c>
      <c r="AK886" s="542" t="str">
        <f t="shared" ref="AK886" si="1206">IFERROR(LOOKUP(MAX(AI886:AI892)+1,(AI886:AI892)),"")</f>
        <v/>
      </c>
      <c r="AL886" s="214" t="str">
        <f>IFERROR(IF(AA886="Impacto",(T886-(+T886*AD886)),IF(AA886="Probabilidad",T886,"")),"")</f>
        <v/>
      </c>
      <c r="AM886" s="543" t="str">
        <f t="shared" ref="AM886" si="1207">IFERROR(IF(AN886="","",IF(AN886&lt;=0.2,"Leve",IF(AN886&lt;=0.4,"Menor",IF(AN886&lt;=0.6,"Moderado",IF(AN886&lt;=0.8,"Mayor","Catastrófico"))))),"")</f>
        <v/>
      </c>
      <c r="AN886" s="544" t="str">
        <f t="shared" ref="AN886" si="1208">IFERROR(LOOKUP(MAX(AL886:AL892)+1,(AL886:AL892)),"")</f>
        <v/>
      </c>
      <c r="AO886" s="541" t="str">
        <f t="shared" ref="AO886" si="1209">IFERROR(IF(OR(AND(AJ886="Muy Baja",AM886="Leve"),AND(AJ886="Muy Baja",AM886="Menor"),AND(AJ886="Baja",AM886="Leve")),"Bajo",IF(OR(AND(AJ886="Muy baja",AM886="Moderado"),AND(AJ886="Baja",AM886="Menor"),AND(AJ886="Baja",AM886="Moderado"),AND(AJ886="Media",AM886="Leve"),AND(AJ886="Media",AM886="Menor"),AND(AJ886="Media",AM886="Moderado"),AND(AJ886="Alta",AM886="Leve"),AND(AJ886="Alta",AM886="Menor")),"Moderado",IF(OR(AND(AJ886="Muy Baja",AM886="Mayor"),AND(AJ886="Baja",AM886="Mayor"),AND(AJ886="Media",AM886="Mayor"),AND(AJ886="Alta",AM886="Moderado"),AND(AJ886="Alta",AM886="Mayor"),AND(AJ886="Muy Alta",AM886="Leve"),AND(AJ886="Muy Alta",AM886="Menor"),AND(AJ886="Muy Alta",AM886="Moderado"),AND(AJ886="Muy Alta",AM886="Mayor")),"Alto",IF(OR(AND(AJ886="Muy Baja",AM886="Catastrófico"),AND(AJ886="Baja",AM886="Catastrófico"),AND(AJ886="Media",AM886="Catastrófico"),AND(AJ886="Alta",AM886="Catastrófico"),AND(AJ886="Muy Alta",AM886="Catastrófico")),"Extremo","")))),"")</f>
        <v/>
      </c>
      <c r="AP886" s="367"/>
      <c r="AQ886" s="217" t="s">
        <v>105</v>
      </c>
      <c r="AR886" s="119"/>
      <c r="AS886" s="135"/>
      <c r="AT886" s="218"/>
      <c r="AU886" s="219"/>
      <c r="AV886" s="458"/>
      <c r="AW886" s="216" t="s">
        <v>91</v>
      </c>
      <c r="AX886" s="220"/>
      <c r="AY886" s="221"/>
      <c r="AZ886" s="222"/>
      <c r="BA886" s="217" t="s">
        <v>105</v>
      </c>
      <c r="BB886" s="128"/>
      <c r="BC886" s="128"/>
      <c r="BD886" s="128"/>
      <c r="BE886" s="373"/>
      <c r="BF886" s="374"/>
      <c r="BG886" s="374"/>
      <c r="BH886" s="131"/>
      <c r="BI886" s="90"/>
      <c r="BJ886" s="90"/>
      <c r="BK886" s="90"/>
      <c r="BL886" s="90"/>
      <c r="BM886" s="90"/>
      <c r="BN886" s="90"/>
      <c r="BO886" s="90"/>
      <c r="BP886" s="90"/>
      <c r="BQ886" s="90"/>
      <c r="BR886" s="90"/>
      <c r="BS886" s="90"/>
      <c r="BT886" s="90"/>
      <c r="BU886" s="90"/>
      <c r="BV886" s="90"/>
      <c r="BW886" s="90"/>
      <c r="BX886" s="90"/>
      <c r="BY886" s="90"/>
      <c r="BZ886" s="90"/>
      <c r="CA886" s="90"/>
      <c r="CB886" s="90"/>
      <c r="CC886" s="90"/>
      <c r="CD886" s="90"/>
      <c r="CE886" s="90"/>
      <c r="CF886" s="90"/>
      <c r="CG886" s="90"/>
      <c r="CH886" s="90"/>
      <c r="CI886" s="90"/>
      <c r="CJ886" s="90"/>
      <c r="CK886" s="90"/>
      <c r="CL886" s="90"/>
      <c r="CM886" s="90"/>
      <c r="CN886" s="90"/>
      <c r="CO886" s="90"/>
      <c r="CP886" s="90"/>
      <c r="CQ886" s="90"/>
      <c r="CR886" s="90"/>
      <c r="CS886" s="90"/>
      <c r="CT886" s="90"/>
      <c r="CU886" s="90"/>
      <c r="CV886" s="90"/>
      <c r="CW886" s="90"/>
      <c r="CX886" s="90"/>
      <c r="CY886" s="90"/>
      <c r="CZ886" s="90"/>
      <c r="DA886" s="90"/>
      <c r="DB886" s="90"/>
      <c r="DC886" s="90"/>
      <c r="DD886" s="90"/>
      <c r="DE886" s="90"/>
      <c r="DF886" s="90"/>
      <c r="DG886" s="90"/>
      <c r="DH886" s="90"/>
      <c r="DI886" s="90"/>
      <c r="DJ886" s="90"/>
      <c r="DK886" s="90"/>
      <c r="DL886" s="90"/>
      <c r="DM886" s="90"/>
      <c r="DN886" s="90"/>
      <c r="DO886" s="90"/>
      <c r="DP886" s="90"/>
      <c r="DQ886" s="90"/>
      <c r="DR886" s="90"/>
      <c r="DS886" s="90"/>
      <c r="DT886" s="90"/>
      <c r="DU886" s="90"/>
      <c r="DV886" s="90"/>
      <c r="DW886" s="90"/>
      <c r="DX886" s="90"/>
      <c r="DY886" s="90"/>
      <c r="DZ886" s="90"/>
      <c r="EA886" s="90"/>
      <c r="EB886" s="90"/>
      <c r="EC886" s="90"/>
      <c r="ED886" s="90"/>
      <c r="EE886" s="90"/>
      <c r="EF886" s="90"/>
      <c r="EG886" s="90"/>
      <c r="EH886" s="90"/>
      <c r="EI886" s="90"/>
      <c r="EJ886" s="90"/>
      <c r="EK886" s="90"/>
      <c r="EL886" s="90"/>
      <c r="EM886" s="90"/>
      <c r="EN886" s="90"/>
      <c r="EO886" s="90"/>
      <c r="EP886" s="90"/>
      <c r="EQ886" s="90"/>
      <c r="ER886" s="90"/>
      <c r="ES886" s="90"/>
      <c r="ET886" s="90"/>
      <c r="EU886" s="90"/>
      <c r="EV886" s="90"/>
      <c r="EW886" s="90"/>
      <c r="EX886" s="90"/>
      <c r="EY886" s="90"/>
      <c r="EZ886" s="90"/>
      <c r="FA886" s="90"/>
      <c r="FB886" s="90"/>
      <c r="FC886" s="90"/>
      <c r="FD886" s="90"/>
      <c r="FE886" s="90"/>
      <c r="FF886" s="90"/>
      <c r="FG886" s="90"/>
      <c r="FH886" s="90"/>
      <c r="FI886" s="90"/>
      <c r="FJ886" s="90"/>
      <c r="FK886" s="90"/>
      <c r="FL886" s="90"/>
      <c r="FM886" s="90"/>
      <c r="FN886" s="90"/>
      <c r="FO886" s="90"/>
      <c r="FP886" s="90"/>
      <c r="FQ886" s="90"/>
      <c r="FR886" s="90"/>
      <c r="FS886" s="90"/>
      <c r="FT886" s="90"/>
      <c r="FU886" s="90"/>
      <c r="FV886" s="90"/>
      <c r="FW886" s="90"/>
      <c r="FX886" s="90"/>
      <c r="FY886" s="90"/>
      <c r="FZ886" s="90"/>
      <c r="GA886" s="90"/>
      <c r="GB886" s="90"/>
      <c r="GC886" s="90"/>
      <c r="GD886" s="90"/>
      <c r="GE886" s="90"/>
      <c r="GF886" s="90"/>
      <c r="GG886" s="90"/>
      <c r="GH886" s="90"/>
      <c r="GI886" s="90"/>
      <c r="GJ886" s="90"/>
      <c r="GK886" s="90"/>
      <c r="GL886" s="90"/>
      <c r="GM886" s="90"/>
      <c r="GN886" s="90"/>
      <c r="GO886" s="90"/>
      <c r="GP886" s="90"/>
      <c r="GQ886" s="90"/>
      <c r="GR886" s="90"/>
      <c r="GS886" s="90"/>
      <c r="GT886" s="90"/>
      <c r="GU886" s="90"/>
      <c r="GV886" s="90"/>
      <c r="GW886" s="90"/>
      <c r="GX886" s="90"/>
      <c r="GY886" s="90"/>
      <c r="GZ886" s="90"/>
      <c r="HA886" s="90"/>
      <c r="HB886" s="90"/>
      <c r="HC886" s="90"/>
      <c r="HD886" s="90"/>
      <c r="HE886" s="90"/>
      <c r="HF886" s="90"/>
      <c r="HG886" s="90"/>
      <c r="HH886" s="90"/>
      <c r="HI886" s="90"/>
      <c r="HJ886" s="90"/>
      <c r="HK886" s="90"/>
      <c r="HL886" s="90"/>
      <c r="HM886" s="90"/>
      <c r="HN886" s="90"/>
      <c r="HO886" s="90"/>
      <c r="HP886" s="90"/>
      <c r="HQ886" s="90"/>
      <c r="HR886" s="90"/>
      <c r="HS886" s="90"/>
      <c r="HT886" s="90"/>
      <c r="HU886" s="90"/>
      <c r="HV886" s="90"/>
      <c r="HW886" s="90"/>
      <c r="HX886" s="90"/>
      <c r="HY886" s="90"/>
      <c r="HZ886" s="90"/>
      <c r="IA886" s="90"/>
      <c r="IB886" s="90"/>
      <c r="IC886" s="90"/>
      <c r="ID886" s="90"/>
      <c r="IE886" s="90"/>
      <c r="IF886" s="90"/>
      <c r="IG886" s="90"/>
      <c r="IH886" s="90"/>
      <c r="II886" s="90"/>
      <c r="IJ886" s="90"/>
      <c r="IK886" s="90"/>
      <c r="IL886" s="90"/>
      <c r="IM886" s="90"/>
      <c r="IN886" s="90"/>
      <c r="IO886" s="90"/>
      <c r="IP886" s="90"/>
      <c r="IQ886" s="90"/>
      <c r="IR886" s="90"/>
      <c r="IS886" s="90"/>
      <c r="IT886" s="90"/>
      <c r="IU886" s="90"/>
      <c r="IV886" s="90"/>
      <c r="IW886" s="90"/>
      <c r="IX886" s="90"/>
      <c r="IY886" s="90"/>
      <c r="IZ886" s="90"/>
      <c r="JA886" s="90"/>
      <c r="JB886" s="90"/>
      <c r="JC886" s="90"/>
      <c r="JD886" s="90"/>
      <c r="JE886" s="90"/>
      <c r="JF886" s="90"/>
      <c r="JG886" s="90"/>
      <c r="JH886" s="90"/>
      <c r="JI886" s="90"/>
      <c r="JJ886" s="90"/>
      <c r="JK886" s="90"/>
      <c r="JL886" s="90"/>
      <c r="JM886" s="90"/>
      <c r="JN886" s="90"/>
      <c r="JO886" s="90"/>
      <c r="JP886" s="90"/>
      <c r="JQ886" s="90"/>
      <c r="JR886" s="90"/>
      <c r="JS886" s="90"/>
      <c r="JT886" s="90"/>
      <c r="JU886" s="90"/>
      <c r="JV886" s="90"/>
      <c r="JW886" s="90"/>
      <c r="JX886" s="90"/>
      <c r="JY886" s="90"/>
      <c r="JZ886" s="90"/>
      <c r="KA886" s="90"/>
      <c r="KB886" s="90"/>
      <c r="KC886" s="90"/>
      <c r="KD886" s="90"/>
      <c r="KE886" s="90"/>
      <c r="KF886" s="90"/>
      <c r="KG886" s="90"/>
      <c r="KH886" s="90"/>
      <c r="KI886" s="90"/>
      <c r="KJ886" s="90"/>
      <c r="KK886" s="90"/>
      <c r="KL886" s="90"/>
      <c r="KM886" s="90"/>
      <c r="KN886" s="90"/>
      <c r="KO886" s="90"/>
      <c r="KP886" s="90"/>
      <c r="KQ886" s="90"/>
      <c r="KR886" s="90"/>
      <c r="KS886" s="90"/>
      <c r="KT886" s="90"/>
      <c r="KU886" s="90"/>
      <c r="KV886" s="90"/>
      <c r="KW886" s="90"/>
      <c r="KX886" s="90"/>
      <c r="KY886" s="90"/>
      <c r="KZ886" s="90"/>
      <c r="LA886" s="90"/>
      <c r="LB886" s="90"/>
      <c r="LC886" s="90"/>
      <c r="LD886" s="90"/>
      <c r="LE886" s="90"/>
      <c r="LF886" s="90"/>
      <c r="LG886" s="90"/>
      <c r="LH886" s="90"/>
      <c r="LI886" s="90"/>
      <c r="LJ886" s="90"/>
      <c r="LK886" s="90"/>
      <c r="LL886" s="90"/>
      <c r="LM886" s="90"/>
      <c r="LN886" s="90"/>
      <c r="LO886" s="90"/>
      <c r="LP886" s="90"/>
      <c r="LQ886" s="90"/>
      <c r="LR886" s="90"/>
      <c r="LS886" s="90"/>
      <c r="LT886" s="90"/>
      <c r="LU886" s="90"/>
      <c r="LV886" s="90"/>
      <c r="LW886" s="90"/>
      <c r="LX886" s="90"/>
      <c r="LY886" s="90"/>
      <c r="LZ886" s="90"/>
      <c r="MA886" s="90"/>
      <c r="MB886" s="90"/>
      <c r="MC886" s="90"/>
      <c r="MD886" s="90"/>
      <c r="ME886" s="90"/>
      <c r="MF886" s="90"/>
      <c r="MG886" s="90"/>
      <c r="MH886" s="90"/>
      <c r="MI886" s="90"/>
      <c r="MJ886" s="90"/>
      <c r="MK886" s="90"/>
      <c r="ML886" s="90"/>
      <c r="MM886" s="90"/>
      <c r="MN886" s="90"/>
      <c r="MO886" s="90"/>
      <c r="MP886" s="90"/>
      <c r="MQ886" s="90"/>
      <c r="MR886" s="90"/>
      <c r="MS886" s="90"/>
      <c r="MT886" s="90"/>
      <c r="MU886" s="90"/>
      <c r="MV886" s="90"/>
      <c r="MW886" s="90"/>
      <c r="MX886" s="90"/>
      <c r="MY886" s="90"/>
      <c r="MZ886" s="90"/>
      <c r="NA886" s="90"/>
      <c r="NB886" s="90"/>
      <c r="NC886" s="90"/>
      <c r="ND886" s="90"/>
      <c r="NE886" s="90"/>
      <c r="NF886" s="90"/>
      <c r="NG886" s="90"/>
      <c r="NH886" s="90"/>
      <c r="NI886" s="90"/>
      <c r="NJ886" s="90"/>
      <c r="NK886" s="90"/>
      <c r="NL886" s="90"/>
      <c r="NM886" s="90"/>
      <c r="NN886" s="90"/>
      <c r="NO886" s="90"/>
      <c r="NP886" s="90"/>
      <c r="NQ886" s="90"/>
      <c r="NR886" s="90"/>
      <c r="NS886" s="90"/>
      <c r="NT886" s="90"/>
      <c r="NU886" s="90"/>
      <c r="NV886" s="90"/>
      <c r="NW886" s="90"/>
      <c r="NX886" s="90"/>
      <c r="NY886" s="90"/>
      <c r="NZ886" s="90"/>
      <c r="OA886" s="90"/>
      <c r="OB886" s="90"/>
      <c r="OC886" s="90"/>
      <c r="OD886" s="90"/>
      <c r="OE886" s="90"/>
      <c r="OF886" s="90"/>
      <c r="OG886" s="90"/>
      <c r="OH886" s="90"/>
      <c r="OI886" s="90"/>
      <c r="OJ886" s="90"/>
      <c r="OK886" s="90"/>
      <c r="OL886" s="90"/>
      <c r="OM886" s="90"/>
      <c r="ON886" s="90"/>
      <c r="OO886" s="90"/>
      <c r="OP886" s="90"/>
      <c r="OQ886" s="90"/>
      <c r="OR886" s="90"/>
      <c r="OS886" s="90"/>
      <c r="OT886" s="90"/>
      <c r="OU886" s="90"/>
      <c r="OV886" s="90"/>
      <c r="OW886" s="90"/>
      <c r="OX886" s="90"/>
      <c r="OY886" s="90"/>
      <c r="OZ886" s="90"/>
      <c r="PA886" s="90"/>
      <c r="PB886" s="90"/>
      <c r="PC886" s="90"/>
      <c r="PD886" s="90"/>
      <c r="PE886" s="90"/>
      <c r="PF886" s="90"/>
      <c r="PG886" s="90"/>
      <c r="PH886" s="90"/>
      <c r="PI886" s="90"/>
      <c r="PJ886" s="90"/>
      <c r="PK886" s="90"/>
      <c r="PL886" s="90"/>
      <c r="PM886" s="90"/>
      <c r="PN886" s="90"/>
      <c r="PO886" s="90"/>
      <c r="PP886" s="90"/>
      <c r="PQ886" s="90"/>
      <c r="PR886" s="90"/>
      <c r="PS886" s="90"/>
      <c r="PT886" s="90"/>
      <c r="PU886" s="90"/>
      <c r="PV886" s="90"/>
      <c r="PW886" s="90"/>
      <c r="PX886" s="90"/>
      <c r="PY886" s="90"/>
      <c r="PZ886" s="90"/>
      <c r="QA886" s="90"/>
      <c r="QB886" s="90"/>
      <c r="QC886" s="90"/>
      <c r="QD886" s="90"/>
      <c r="QE886" s="90"/>
      <c r="QF886" s="90"/>
      <c r="QG886" s="90"/>
      <c r="QH886" s="90"/>
      <c r="QI886" s="90"/>
      <c r="QJ886" s="90"/>
      <c r="QK886" s="90"/>
      <c r="QL886" s="90"/>
      <c r="QM886" s="90"/>
      <c r="QN886" s="90"/>
      <c r="QO886" s="90"/>
      <c r="QP886" s="90"/>
      <c r="QQ886" s="90"/>
      <c r="QR886" s="90"/>
      <c r="QS886" s="90"/>
      <c r="QT886" s="90"/>
      <c r="QU886" s="90"/>
      <c r="QV886" s="90"/>
      <c r="QW886" s="90"/>
      <c r="QX886" s="90"/>
      <c r="QY886" s="90"/>
      <c r="QZ886" s="90"/>
      <c r="RA886" s="90"/>
      <c r="RB886" s="90"/>
      <c r="RC886" s="90"/>
      <c r="RD886" s="90"/>
      <c r="RE886" s="90"/>
      <c r="RF886" s="90"/>
      <c r="RG886" s="90"/>
      <c r="RH886" s="90"/>
      <c r="RI886" s="90"/>
      <c r="RJ886" s="90"/>
      <c r="RK886" s="90"/>
      <c r="RL886" s="90"/>
      <c r="RM886" s="90"/>
      <c r="RN886" s="90"/>
      <c r="RO886" s="90"/>
      <c r="RP886" s="90"/>
      <c r="RQ886" s="90"/>
      <c r="RR886" s="90"/>
      <c r="RS886" s="90"/>
      <c r="RT886" s="90"/>
      <c r="RU886" s="90"/>
      <c r="RV886" s="90"/>
      <c r="RW886" s="90"/>
      <c r="RX886" s="90"/>
      <c r="RY886" s="90"/>
      <c r="RZ886" s="90"/>
      <c r="SA886" s="90"/>
      <c r="SB886" s="90"/>
      <c r="SC886" s="90"/>
      <c r="SD886" s="90"/>
      <c r="SE886" s="90"/>
      <c r="SF886" s="90"/>
      <c r="SG886" s="90"/>
      <c r="SH886" s="90"/>
      <c r="SI886" s="90"/>
      <c r="SJ886" s="90"/>
      <c r="SK886" s="90"/>
      <c r="SL886" s="90"/>
      <c r="SM886" s="90"/>
      <c r="SN886" s="90"/>
      <c r="SO886" s="90"/>
      <c r="SP886" s="90"/>
      <c r="SQ886" s="90"/>
      <c r="SR886" s="90"/>
      <c r="SS886" s="90"/>
      <c r="ST886" s="90"/>
      <c r="SU886" s="90"/>
      <c r="SV886" s="90"/>
      <c r="SW886" s="90"/>
      <c r="SX886" s="90"/>
      <c r="SY886" s="90"/>
      <c r="SZ886" s="90"/>
      <c r="TA886" s="90"/>
      <c r="TB886" s="90"/>
      <c r="TC886" s="90"/>
      <c r="TD886" s="90"/>
      <c r="TE886" s="90"/>
      <c r="TF886" s="90"/>
      <c r="TG886" s="90"/>
      <c r="TH886" s="90"/>
      <c r="TI886" s="90"/>
      <c r="TJ886" s="90"/>
      <c r="TK886" s="90"/>
      <c r="TL886" s="90"/>
      <c r="TM886" s="90"/>
      <c r="TN886" s="90"/>
      <c r="TO886" s="90"/>
      <c r="TP886" s="90"/>
      <c r="TQ886" s="90"/>
      <c r="TR886" s="90"/>
      <c r="TS886" s="90"/>
      <c r="TT886" s="90"/>
      <c r="TU886" s="90"/>
      <c r="TV886" s="90"/>
      <c r="TW886" s="90"/>
      <c r="TX886" s="90"/>
      <c r="TY886" s="90"/>
      <c r="TZ886" s="90"/>
      <c r="UA886" s="90"/>
      <c r="UB886" s="90"/>
      <c r="UC886" s="90"/>
      <c r="UD886" s="90"/>
      <c r="UE886" s="90"/>
      <c r="UF886" s="90"/>
      <c r="UG886" s="90"/>
      <c r="UH886" s="90"/>
      <c r="UI886" s="90"/>
      <c r="UJ886" s="90"/>
      <c r="UK886" s="90"/>
      <c r="UL886" s="90"/>
      <c r="UM886" s="90"/>
      <c r="UN886" s="90"/>
      <c r="UO886" s="90"/>
      <c r="UP886" s="90"/>
      <c r="UQ886" s="90"/>
      <c r="UR886" s="90"/>
      <c r="US886" s="90"/>
      <c r="UT886" s="90"/>
      <c r="UU886" s="90"/>
      <c r="UV886" s="90"/>
      <c r="UW886" s="90"/>
      <c r="UX886" s="90"/>
      <c r="UY886" s="90"/>
      <c r="UZ886" s="90"/>
      <c r="VA886" s="90"/>
      <c r="VB886" s="90"/>
      <c r="VC886" s="90"/>
      <c r="VD886" s="90"/>
      <c r="VE886" s="90"/>
      <c r="VF886" s="90"/>
      <c r="VG886" s="90"/>
      <c r="VH886" s="90"/>
      <c r="VI886" s="90"/>
      <c r="VJ886" s="90"/>
      <c r="VK886" s="90"/>
      <c r="VL886" s="90"/>
      <c r="VM886" s="90"/>
      <c r="VN886" s="90"/>
      <c r="VO886" s="90"/>
      <c r="VP886" s="90"/>
      <c r="VQ886" s="90"/>
      <c r="VR886" s="90"/>
      <c r="VS886" s="90"/>
      <c r="VT886" s="90"/>
      <c r="VU886" s="90"/>
      <c r="VV886" s="90"/>
      <c r="VW886" s="90"/>
      <c r="VX886" s="90"/>
      <c r="VY886" s="90"/>
      <c r="VZ886" s="90"/>
      <c r="WA886" s="90"/>
      <c r="WB886" s="90"/>
      <c r="WC886" s="90"/>
      <c r="WD886" s="90"/>
      <c r="WE886" s="90"/>
      <c r="WF886" s="90"/>
      <c r="WG886" s="90"/>
      <c r="WH886" s="90"/>
      <c r="WI886" s="90"/>
      <c r="WJ886" s="90"/>
      <c r="WK886" s="90"/>
      <c r="WL886" s="90"/>
      <c r="WM886" s="90"/>
      <c r="WN886" s="90"/>
      <c r="WO886" s="90"/>
      <c r="WP886" s="90"/>
      <c r="WQ886" s="90"/>
      <c r="WR886" s="90"/>
      <c r="WS886" s="90"/>
      <c r="WT886" s="90"/>
      <c r="WU886" s="90"/>
      <c r="WV886" s="90"/>
      <c r="WW886" s="90"/>
      <c r="WX886" s="90"/>
      <c r="WY886" s="90"/>
      <c r="WZ886" s="90"/>
      <c r="XA886" s="90"/>
      <c r="XB886" s="90"/>
      <c r="XC886" s="90"/>
      <c r="XD886" s="90"/>
      <c r="XE886" s="90"/>
      <c r="XF886" s="90"/>
      <c r="XG886" s="90"/>
      <c r="XH886" s="90"/>
      <c r="XI886" s="90"/>
      <c r="XJ886" s="90"/>
      <c r="XK886" s="90"/>
      <c r="XL886" s="90"/>
      <c r="XM886" s="90"/>
      <c r="XN886" s="90"/>
      <c r="XO886" s="90"/>
      <c r="XP886" s="90"/>
      <c r="XQ886" s="90"/>
      <c r="XR886" s="90"/>
      <c r="XS886" s="90"/>
      <c r="XT886" s="90"/>
      <c r="XU886" s="90"/>
      <c r="XV886" s="90"/>
      <c r="XW886" s="90"/>
      <c r="XX886" s="90"/>
      <c r="XY886" s="90"/>
      <c r="XZ886" s="90"/>
      <c r="YA886" s="90"/>
      <c r="YB886" s="90"/>
      <c r="YC886" s="90"/>
      <c r="YD886" s="90"/>
      <c r="YE886" s="90"/>
      <c r="YF886" s="90"/>
      <c r="YG886" s="90"/>
      <c r="YH886" s="90"/>
      <c r="YI886" s="90"/>
      <c r="YJ886" s="90"/>
      <c r="YK886" s="90"/>
      <c r="YL886" s="90"/>
      <c r="YM886" s="90"/>
      <c r="YN886" s="90"/>
      <c r="YO886" s="90"/>
      <c r="YP886" s="90"/>
      <c r="YQ886" s="90"/>
      <c r="YR886" s="90"/>
      <c r="YS886" s="90"/>
      <c r="YT886" s="90"/>
      <c r="YU886" s="90"/>
      <c r="YV886" s="90"/>
      <c r="YW886" s="90"/>
      <c r="YX886" s="90"/>
      <c r="YY886" s="90"/>
      <c r="YZ886" s="90"/>
      <c r="ZA886" s="90"/>
      <c r="ZB886" s="90"/>
      <c r="ZC886" s="90"/>
      <c r="ZD886" s="90"/>
      <c r="ZE886" s="90"/>
      <c r="ZF886" s="90"/>
      <c r="ZG886" s="90"/>
      <c r="ZH886" s="90"/>
      <c r="ZI886" s="90"/>
      <c r="ZJ886" s="90"/>
      <c r="ZK886" s="90"/>
      <c r="ZL886" s="90"/>
      <c r="ZM886" s="90"/>
      <c r="ZN886" s="90"/>
      <c r="ZO886" s="90"/>
      <c r="ZP886" s="90"/>
      <c r="ZQ886" s="90"/>
      <c r="ZR886" s="90"/>
      <c r="ZS886" s="90"/>
      <c r="ZT886" s="90"/>
      <c r="ZU886" s="90"/>
      <c r="ZV886" s="90"/>
      <c r="ZW886" s="90"/>
      <c r="ZX886" s="90"/>
      <c r="ZY886" s="90"/>
      <c r="ZZ886" s="90"/>
      <c r="AAA886" s="90"/>
      <c r="AAB886" s="90"/>
      <c r="AAC886" s="90"/>
      <c r="AAD886" s="90"/>
      <c r="AAE886" s="90"/>
      <c r="AAF886" s="90"/>
      <c r="AAG886" s="90"/>
      <c r="AAH886" s="90"/>
      <c r="AAI886" s="90"/>
      <c r="AAJ886" s="90"/>
      <c r="AAK886" s="90"/>
      <c r="AAL886" s="90"/>
      <c r="AAM886" s="90"/>
      <c r="AAN886" s="90"/>
      <c r="AAO886" s="90"/>
      <c r="AAP886" s="90"/>
      <c r="AAQ886" s="90"/>
      <c r="AAR886" s="90"/>
      <c r="AAS886" s="90"/>
      <c r="AAT886" s="90"/>
      <c r="AAU886" s="90"/>
      <c r="AAV886" s="90"/>
      <c r="AAW886" s="90"/>
      <c r="AAX886" s="90"/>
      <c r="AAY886" s="90"/>
      <c r="AAZ886" s="90"/>
      <c r="ABA886" s="90"/>
      <c r="ABB886" s="90"/>
      <c r="ABC886" s="90"/>
      <c r="ABD886" s="90"/>
      <c r="ABE886" s="90"/>
      <c r="ABF886" s="90"/>
      <c r="ABG886" s="90"/>
      <c r="ABH886" s="90"/>
      <c r="ABI886" s="90"/>
      <c r="ABJ886" s="90"/>
      <c r="ABK886" s="90"/>
      <c r="ABL886" s="90"/>
      <c r="ABM886" s="90"/>
      <c r="ABN886" s="90"/>
      <c r="ABO886" s="90"/>
      <c r="ABP886" s="90"/>
      <c r="ABQ886" s="90"/>
      <c r="ABR886" s="90"/>
      <c r="ABS886" s="90"/>
      <c r="ABT886" s="90"/>
      <c r="ABU886" s="90"/>
      <c r="ABV886" s="90"/>
      <c r="ABW886" s="90"/>
      <c r="ABX886" s="90"/>
      <c r="ABY886" s="90"/>
      <c r="ABZ886" s="90"/>
      <c r="ACA886" s="90"/>
      <c r="ACB886" s="90"/>
      <c r="ACC886" s="90"/>
      <c r="ACD886" s="90"/>
      <c r="ACE886" s="90"/>
      <c r="ACF886" s="90"/>
      <c r="ACG886" s="90"/>
      <c r="ACH886" s="90"/>
      <c r="ACI886" s="90"/>
      <c r="ACJ886" s="90"/>
      <c r="ACK886" s="90"/>
      <c r="ACL886" s="90"/>
      <c r="ACM886" s="90"/>
      <c r="ACN886" s="90"/>
      <c r="ACO886" s="90"/>
      <c r="ACP886" s="90"/>
      <c r="ACQ886" s="90"/>
      <c r="ACR886" s="90"/>
      <c r="ACS886" s="90"/>
      <c r="ACT886" s="90"/>
      <c r="ACU886" s="90"/>
      <c r="ACV886" s="90"/>
      <c r="ACW886" s="90"/>
      <c r="ACX886" s="90"/>
      <c r="ACY886" s="90"/>
      <c r="ACZ886" s="90"/>
      <c r="ADA886" s="90"/>
      <c r="ADB886" s="90"/>
      <c r="ADC886" s="90"/>
      <c r="ADD886" s="90"/>
      <c r="ADE886" s="90"/>
      <c r="ADF886" s="90"/>
      <c r="ADG886" s="90"/>
      <c r="ADH886" s="90"/>
      <c r="ADI886" s="90"/>
      <c r="ADJ886" s="90"/>
      <c r="ADK886" s="90"/>
      <c r="ADL886" s="90"/>
      <c r="ADM886" s="90"/>
      <c r="ADN886" s="90"/>
      <c r="ADO886" s="90"/>
      <c r="ADP886" s="90"/>
      <c r="ADQ886" s="90"/>
      <c r="ADR886" s="90"/>
      <c r="ADS886" s="90"/>
      <c r="ADT886" s="90"/>
      <c r="ADU886" s="90"/>
      <c r="ADV886" s="90"/>
      <c r="ADW886" s="90"/>
      <c r="ADX886" s="90"/>
      <c r="ADY886" s="90"/>
      <c r="ADZ886" s="90"/>
      <c r="AEA886" s="90"/>
      <c r="AEB886" s="90"/>
      <c r="AEC886" s="90"/>
      <c r="AED886" s="90"/>
      <c r="AEE886" s="90"/>
      <c r="AEF886" s="90"/>
      <c r="AEG886" s="90"/>
      <c r="AEH886" s="90"/>
      <c r="AEI886" s="90"/>
      <c r="AEJ886" s="90"/>
      <c r="AEK886" s="90"/>
      <c r="AEL886" s="90"/>
      <c r="AEM886" s="90"/>
      <c r="AEN886" s="90"/>
      <c r="AEO886" s="90"/>
      <c r="AEP886" s="90"/>
      <c r="AEQ886" s="90"/>
      <c r="AER886" s="90"/>
      <c r="AES886" s="90"/>
      <c r="AET886" s="90"/>
      <c r="AEU886" s="90"/>
      <c r="AEV886" s="90"/>
      <c r="AEW886" s="90"/>
      <c r="AEX886" s="90"/>
      <c r="AEY886" s="90"/>
      <c r="AEZ886" s="90"/>
      <c r="AFA886" s="90"/>
      <c r="AFB886" s="90"/>
      <c r="AFC886" s="90"/>
      <c r="AFD886" s="90"/>
      <c r="AFE886" s="90"/>
      <c r="AFF886" s="90"/>
      <c r="AFG886" s="90"/>
      <c r="AFH886" s="90"/>
      <c r="AFI886" s="90"/>
      <c r="AFJ886" s="90"/>
      <c r="AFK886" s="90"/>
      <c r="AFL886" s="90"/>
      <c r="AFM886" s="90"/>
      <c r="AFN886" s="90"/>
      <c r="AFO886" s="90"/>
      <c r="AFP886" s="90"/>
      <c r="AFQ886" s="90"/>
      <c r="AFR886" s="90"/>
      <c r="AFS886" s="90"/>
      <c r="AFT886" s="90"/>
      <c r="AFU886" s="90"/>
      <c r="AFV886" s="90"/>
      <c r="AFW886" s="90"/>
      <c r="AFX886" s="90"/>
      <c r="AFY886" s="90"/>
      <c r="AFZ886" s="90"/>
      <c r="AGA886" s="90"/>
      <c r="AGB886" s="90"/>
      <c r="AGC886" s="90"/>
      <c r="AGD886" s="90"/>
      <c r="AGE886" s="90"/>
      <c r="AGF886" s="90"/>
      <c r="AGG886" s="90"/>
      <c r="AGH886" s="90"/>
      <c r="AGI886" s="90"/>
      <c r="AGJ886" s="90"/>
      <c r="AGK886" s="90"/>
      <c r="AGL886" s="90"/>
      <c r="AGM886" s="90"/>
      <c r="AGN886" s="90"/>
      <c r="AGO886" s="90"/>
      <c r="AGP886" s="90"/>
      <c r="AGQ886" s="90"/>
      <c r="AGR886" s="90"/>
      <c r="AGS886" s="90"/>
      <c r="AGT886" s="90"/>
      <c r="AGU886" s="90"/>
      <c r="AGV886" s="90"/>
      <c r="AGW886" s="90"/>
      <c r="AGX886" s="90"/>
      <c r="AGY886" s="90"/>
      <c r="AGZ886" s="90"/>
      <c r="AHA886" s="90"/>
      <c r="AHB886" s="90"/>
      <c r="AHC886" s="90"/>
      <c r="AHD886" s="90"/>
      <c r="AHE886" s="90"/>
      <c r="AHF886" s="90"/>
      <c r="AHG886" s="90"/>
      <c r="AHH886" s="90"/>
      <c r="AHI886" s="90"/>
      <c r="AHJ886" s="90"/>
      <c r="AHK886" s="90"/>
      <c r="AHL886" s="90"/>
      <c r="AHM886" s="90"/>
      <c r="AHN886" s="90"/>
      <c r="AHO886" s="90"/>
      <c r="AHP886" s="90"/>
      <c r="AHQ886" s="90"/>
      <c r="AHR886" s="90"/>
      <c r="AHS886" s="90"/>
      <c r="AHT886" s="90"/>
      <c r="AHU886" s="90"/>
      <c r="AHV886" s="90"/>
      <c r="AHW886" s="90"/>
      <c r="AHX886" s="90"/>
      <c r="AHY886" s="90"/>
      <c r="AHZ886" s="90"/>
      <c r="AIA886" s="90"/>
      <c r="AIB886" s="90"/>
      <c r="AIC886" s="90"/>
      <c r="AID886" s="90"/>
      <c r="AIE886" s="90"/>
      <c r="AIF886" s="90"/>
      <c r="AIG886" s="90"/>
      <c r="AIH886" s="90"/>
      <c r="AII886" s="90"/>
      <c r="AIJ886" s="90"/>
      <c r="AIK886" s="90"/>
      <c r="AIL886" s="90"/>
      <c r="AIM886" s="90"/>
      <c r="AIN886" s="90"/>
      <c r="AIO886" s="90"/>
      <c r="AIP886" s="90"/>
      <c r="AIQ886" s="90"/>
      <c r="AIR886" s="90"/>
      <c r="AIS886" s="90"/>
      <c r="AIT886" s="90"/>
      <c r="AIU886" s="90"/>
      <c r="AIV886" s="90"/>
      <c r="AIW886" s="90"/>
      <c r="AIX886" s="90"/>
      <c r="AIY886" s="90"/>
      <c r="AIZ886" s="90"/>
      <c r="AJA886" s="90"/>
      <c r="AJB886" s="90"/>
      <c r="AJC886" s="90"/>
      <c r="AJD886" s="90"/>
      <c r="AJE886" s="90"/>
      <c r="AJF886" s="90"/>
      <c r="AJG886" s="90"/>
      <c r="AJH886" s="90"/>
      <c r="AJI886" s="90"/>
      <c r="AJJ886" s="90"/>
      <c r="AJK886" s="90"/>
      <c r="AJL886" s="90"/>
      <c r="AJM886" s="90"/>
      <c r="AJN886" s="90"/>
      <c r="AJO886" s="90"/>
      <c r="AJP886" s="90"/>
      <c r="AJQ886" s="90"/>
      <c r="AJR886" s="90"/>
      <c r="AJS886" s="90"/>
      <c r="AJT886" s="90"/>
      <c r="AJU886" s="90"/>
      <c r="AJV886" s="90"/>
      <c r="AJW886" s="90"/>
      <c r="AJX886" s="90"/>
      <c r="AJY886" s="90"/>
      <c r="AJZ886" s="90"/>
      <c r="AKA886" s="90"/>
      <c r="AKB886" s="90"/>
      <c r="AKC886" s="90"/>
      <c r="AKD886" s="90"/>
      <c r="AKE886" s="90"/>
      <c r="AKF886" s="90"/>
      <c r="AKG886" s="90"/>
      <c r="AKH886" s="90"/>
      <c r="AKI886" s="90"/>
      <c r="AKJ886" s="90"/>
      <c r="AKK886" s="90"/>
      <c r="AKL886" s="90"/>
      <c r="AKM886" s="90"/>
      <c r="AKN886" s="90"/>
      <c r="AKO886" s="90"/>
      <c r="AKP886" s="90"/>
      <c r="AKQ886" s="90"/>
      <c r="AKR886" s="90"/>
      <c r="AKS886" s="90"/>
      <c r="AKT886" s="90"/>
      <c r="AKU886" s="90"/>
      <c r="AKV886" s="90"/>
      <c r="AKW886" s="90"/>
      <c r="AKX886" s="90"/>
      <c r="AKY886" s="90"/>
      <c r="AKZ886" s="90"/>
      <c r="ALA886" s="90"/>
      <c r="ALB886" s="90"/>
      <c r="ALC886" s="90"/>
      <c r="ALD886" s="90"/>
      <c r="ALE886" s="90"/>
      <c r="ALF886" s="90"/>
      <c r="ALG886" s="90"/>
      <c r="ALH886" s="90"/>
      <c r="ALI886" s="90"/>
      <c r="ALJ886" s="90"/>
      <c r="ALK886" s="90"/>
      <c r="ALL886" s="90"/>
      <c r="ALM886" s="90"/>
      <c r="ALN886" s="90"/>
      <c r="ALO886" s="90"/>
      <c r="ALP886" s="90"/>
      <c r="ALQ886" s="90"/>
      <c r="ALR886" s="90"/>
      <c r="ALS886" s="90"/>
      <c r="ALT886" s="90"/>
      <c r="ALU886" s="90"/>
      <c r="ALV886" s="90"/>
      <c r="ALW886" s="90"/>
      <c r="ALX886" s="90"/>
      <c r="ALY886" s="90"/>
      <c r="ALZ886" s="90"/>
      <c r="AMA886" s="90"/>
      <c r="AMB886" s="90"/>
      <c r="AMC886" s="90"/>
      <c r="AMD886" s="90"/>
      <c r="AME886" s="90"/>
      <c r="AMF886" s="90"/>
      <c r="AMG886" s="90"/>
      <c r="AMH886" s="90"/>
    </row>
    <row r="887" spans="1:1022" ht="74.099999999999994" customHeight="1" x14ac:dyDescent="0.3">
      <c r="A887" s="536"/>
      <c r="B887" s="530"/>
      <c r="C887" s="367"/>
      <c r="D887" s="530"/>
      <c r="E887" s="530"/>
      <c r="F887" s="427"/>
      <c r="G887" s="530"/>
      <c r="H887" s="545"/>
      <c r="I887" s="538"/>
      <c r="J887" s="216" t="s">
        <v>735</v>
      </c>
      <c r="K887" s="213"/>
      <c r="L887" s="538"/>
      <c r="M887" s="538"/>
      <c r="N887" s="540"/>
      <c r="O887" s="369"/>
      <c r="P887" s="391"/>
      <c r="Q887" s="385"/>
      <c r="R887" s="393"/>
      <c r="S887" s="394"/>
      <c r="T887" s="385"/>
      <c r="U887" s="386"/>
      <c r="V887" s="216" t="s">
        <v>112</v>
      </c>
      <c r="W887" s="116"/>
      <c r="X887" s="117"/>
      <c r="Y887" s="117"/>
      <c r="Z887" s="116"/>
      <c r="AA887" s="143" t="str">
        <f t="shared" si="1200"/>
        <v/>
      </c>
      <c r="AB887" s="121"/>
      <c r="AC887" s="121"/>
      <c r="AD887" s="122" t="str">
        <f t="shared" si="1198"/>
        <v/>
      </c>
      <c r="AE887" s="121"/>
      <c r="AF887" s="121"/>
      <c r="AG887" s="121"/>
      <c r="AH887" s="123" t="str">
        <f>IFERROR(IF(AND(AA886="Probabilidad",AA887="Probabilidad"),(AI886-(+AI886*AD887)),IF(AND(AA887="Probabilidad",AA886="Impacto"),(AI886-(+AI886*AD887)),IF(AA887="Impacto",AI886,""))),"")</f>
        <v/>
      </c>
      <c r="AI887" s="122" t="str">
        <f t="shared" si="1199"/>
        <v/>
      </c>
      <c r="AJ887" s="387"/>
      <c r="AK887" s="542"/>
      <c r="AL887" s="214" t="str">
        <f t="shared" si="1170"/>
        <v/>
      </c>
      <c r="AM887" s="543"/>
      <c r="AN887" s="544"/>
      <c r="AO887" s="541"/>
      <c r="AP887" s="367"/>
      <c r="AQ887" s="217" t="s">
        <v>118</v>
      </c>
      <c r="AR887" s="119"/>
      <c r="AS887" s="135"/>
      <c r="AT887" s="218"/>
      <c r="AU887" s="219"/>
      <c r="AV887" s="459"/>
      <c r="AW887" s="216" t="s">
        <v>112</v>
      </c>
      <c r="AX887" s="220"/>
      <c r="AY887" s="221"/>
      <c r="AZ887" s="222"/>
      <c r="BA887" s="217" t="s">
        <v>118</v>
      </c>
      <c r="BB887" s="128"/>
      <c r="BC887" s="128"/>
      <c r="BD887" s="128"/>
      <c r="BE887" s="373"/>
      <c r="BF887" s="374"/>
      <c r="BG887" s="374"/>
      <c r="BH887" s="131"/>
    </row>
    <row r="888" spans="1:1022" ht="45" customHeight="1" x14ac:dyDescent="0.3">
      <c r="A888" s="536"/>
      <c r="B888" s="530"/>
      <c r="C888" s="367"/>
      <c r="D888" s="530"/>
      <c r="E888" s="530"/>
      <c r="F888" s="427"/>
      <c r="G888" s="530"/>
      <c r="H888" s="545"/>
      <c r="I888" s="538"/>
      <c r="J888" s="216" t="s">
        <v>741</v>
      </c>
      <c r="K888" s="213"/>
      <c r="L888" s="538"/>
      <c r="M888" s="538"/>
      <c r="N888" s="540"/>
      <c r="O888" s="369"/>
      <c r="P888" s="391"/>
      <c r="Q888" s="385"/>
      <c r="R888" s="393"/>
      <c r="S888" s="394"/>
      <c r="T888" s="385"/>
      <c r="U888" s="386"/>
      <c r="V888" s="216" t="s">
        <v>124</v>
      </c>
      <c r="W888" s="116"/>
      <c r="X888" s="117"/>
      <c r="Y888" s="117"/>
      <c r="Z888" s="116"/>
      <c r="AA888" s="143" t="str">
        <f t="shared" si="1200"/>
        <v/>
      </c>
      <c r="AB888" s="121"/>
      <c r="AC888" s="121"/>
      <c r="AD888" s="122" t="str">
        <f t="shared" si="1198"/>
        <v/>
      </c>
      <c r="AE888" s="121"/>
      <c r="AF888" s="121"/>
      <c r="AG888" s="121"/>
      <c r="AH888" s="123" t="str">
        <f t="shared" ref="AH888:AH892" si="1210">IFERROR(IF(AND(AA887="Probabilidad",AA888="Probabilidad"),(AI887-(+AI887*AD888)),IF(AND(AA888="Probabilidad",AA887="Impacto"),(AI887-(+AI887*AD888)),IF(AA888="Impacto",AI887,""))),"")</f>
        <v/>
      </c>
      <c r="AI888" s="122" t="str">
        <f t="shared" si="1199"/>
        <v/>
      </c>
      <c r="AJ888" s="387"/>
      <c r="AK888" s="542"/>
      <c r="AL888" s="214" t="str">
        <f t="shared" si="1170"/>
        <v/>
      </c>
      <c r="AM888" s="543"/>
      <c r="AN888" s="544"/>
      <c r="AO888" s="541"/>
      <c r="AP888" s="367"/>
      <c r="AQ888" s="217" t="s">
        <v>128</v>
      </c>
      <c r="AR888" s="119"/>
      <c r="AS888" s="135"/>
      <c r="AT888" s="218"/>
      <c r="AU888" s="219"/>
      <c r="AV888" s="459"/>
      <c r="AW888" s="216" t="s">
        <v>124</v>
      </c>
      <c r="AX888" s="220"/>
      <c r="AY888" s="221"/>
      <c r="AZ888" s="222"/>
      <c r="BA888" s="217" t="s">
        <v>128</v>
      </c>
      <c r="BB888" s="128"/>
      <c r="BC888" s="128"/>
      <c r="BD888" s="128"/>
      <c r="BE888" s="373"/>
      <c r="BF888" s="374"/>
      <c r="BG888" s="374"/>
      <c r="BH888" s="131"/>
    </row>
    <row r="889" spans="1:1022" ht="30" customHeight="1" x14ac:dyDescent="0.3">
      <c r="A889" s="536"/>
      <c r="B889" s="530"/>
      <c r="C889" s="367"/>
      <c r="D889" s="530"/>
      <c r="E889" s="530"/>
      <c r="F889" s="427"/>
      <c r="G889" s="530"/>
      <c r="H889" s="545"/>
      <c r="I889" s="538"/>
      <c r="J889" s="216" t="s">
        <v>749</v>
      </c>
      <c r="K889" s="213"/>
      <c r="L889" s="538"/>
      <c r="M889" s="538"/>
      <c r="N889" s="540"/>
      <c r="O889" s="369"/>
      <c r="P889" s="391"/>
      <c r="Q889" s="385"/>
      <c r="R889" s="393"/>
      <c r="S889" s="394"/>
      <c r="T889" s="385"/>
      <c r="U889" s="386"/>
      <c r="V889" s="216" t="s">
        <v>131</v>
      </c>
      <c r="W889" s="116"/>
      <c r="X889" s="117"/>
      <c r="Y889" s="117"/>
      <c r="Z889" s="116"/>
      <c r="AA889" s="143" t="str">
        <f t="shared" si="1200"/>
        <v/>
      </c>
      <c r="AB889" s="121"/>
      <c r="AC889" s="121"/>
      <c r="AD889" s="122" t="str">
        <f t="shared" si="1198"/>
        <v/>
      </c>
      <c r="AE889" s="121"/>
      <c r="AF889" s="121"/>
      <c r="AG889" s="121"/>
      <c r="AH889" s="123" t="str">
        <f t="shared" si="1210"/>
        <v/>
      </c>
      <c r="AI889" s="122" t="str">
        <f t="shared" si="1199"/>
        <v/>
      </c>
      <c r="AJ889" s="387"/>
      <c r="AK889" s="542"/>
      <c r="AL889" s="214" t="str">
        <f t="shared" si="1170"/>
        <v/>
      </c>
      <c r="AM889" s="543"/>
      <c r="AN889" s="544"/>
      <c r="AO889" s="541"/>
      <c r="AP889" s="367"/>
      <c r="AQ889" s="217" t="s">
        <v>136</v>
      </c>
      <c r="AR889" s="119"/>
      <c r="AS889" s="135"/>
      <c r="AT889" s="218"/>
      <c r="AU889" s="219"/>
      <c r="AV889" s="459"/>
      <c r="AW889" s="216" t="s">
        <v>131</v>
      </c>
      <c r="AX889" s="220"/>
      <c r="AY889" s="221"/>
      <c r="AZ889" s="222"/>
      <c r="BA889" s="217" t="s">
        <v>136</v>
      </c>
      <c r="BB889" s="128"/>
      <c r="BC889" s="128"/>
      <c r="BD889" s="128"/>
      <c r="BE889" s="373"/>
      <c r="BF889" s="374"/>
      <c r="BG889" s="374"/>
      <c r="BH889" s="131"/>
    </row>
    <row r="890" spans="1:1022" ht="18.95" customHeight="1" x14ac:dyDescent="0.3">
      <c r="A890" s="536"/>
      <c r="B890" s="530"/>
      <c r="C890" s="367"/>
      <c r="D890" s="530"/>
      <c r="E890" s="530"/>
      <c r="F890" s="427"/>
      <c r="G890" s="530"/>
      <c r="H890" s="545"/>
      <c r="I890" s="538"/>
      <c r="J890" s="216" t="s">
        <v>756</v>
      </c>
      <c r="K890" s="213"/>
      <c r="L890" s="538"/>
      <c r="M890" s="538"/>
      <c r="N890" s="540"/>
      <c r="O890" s="369"/>
      <c r="P890" s="391"/>
      <c r="Q890" s="385"/>
      <c r="R890" s="393"/>
      <c r="S890" s="394"/>
      <c r="T890" s="385"/>
      <c r="U890" s="386"/>
      <c r="V890" s="216" t="s">
        <v>139</v>
      </c>
      <c r="W890" s="116"/>
      <c r="X890" s="117"/>
      <c r="Y890" s="117"/>
      <c r="Z890" s="116"/>
      <c r="AA890" s="143" t="str">
        <f t="shared" si="1200"/>
        <v/>
      </c>
      <c r="AB890" s="121"/>
      <c r="AC890" s="121"/>
      <c r="AD890" s="122" t="str">
        <f t="shared" si="1198"/>
        <v/>
      </c>
      <c r="AE890" s="121"/>
      <c r="AF890" s="121"/>
      <c r="AG890" s="121"/>
      <c r="AH890" s="123" t="str">
        <f t="shared" si="1210"/>
        <v/>
      </c>
      <c r="AI890" s="122" t="str">
        <f t="shared" si="1199"/>
        <v/>
      </c>
      <c r="AJ890" s="387"/>
      <c r="AK890" s="542"/>
      <c r="AL890" s="214" t="str">
        <f t="shared" si="1170"/>
        <v/>
      </c>
      <c r="AM890" s="543"/>
      <c r="AN890" s="544"/>
      <c r="AO890" s="541"/>
      <c r="AP890" s="367"/>
      <c r="AQ890" s="217" t="s">
        <v>145</v>
      </c>
      <c r="AR890" s="119"/>
      <c r="AS890" s="135"/>
      <c r="AT890" s="218"/>
      <c r="AU890" s="219"/>
      <c r="AV890" s="459"/>
      <c r="AW890" s="216" t="s">
        <v>139</v>
      </c>
      <c r="AX890" s="220"/>
      <c r="AY890" s="221"/>
      <c r="AZ890" s="222"/>
      <c r="BA890" s="217" t="s">
        <v>145</v>
      </c>
      <c r="BB890" s="128"/>
      <c r="BC890" s="128"/>
      <c r="BD890" s="128"/>
      <c r="BE890" s="373"/>
      <c r="BF890" s="374"/>
      <c r="BG890" s="374"/>
      <c r="BH890" s="131"/>
    </row>
    <row r="891" spans="1:1022" ht="18.95" customHeight="1" x14ac:dyDescent="0.3">
      <c r="A891" s="536"/>
      <c r="B891" s="530"/>
      <c r="C891" s="367"/>
      <c r="D891" s="530"/>
      <c r="E891" s="530"/>
      <c r="F891" s="427"/>
      <c r="G891" s="530"/>
      <c r="H891" s="545"/>
      <c r="I891" s="538"/>
      <c r="J891" s="216" t="s">
        <v>757</v>
      </c>
      <c r="K891" s="213"/>
      <c r="L891" s="538"/>
      <c r="M891" s="538"/>
      <c r="N891" s="540"/>
      <c r="O891" s="369"/>
      <c r="P891" s="391"/>
      <c r="Q891" s="385"/>
      <c r="R891" s="393"/>
      <c r="S891" s="394"/>
      <c r="T891" s="385"/>
      <c r="U891" s="386"/>
      <c r="V891" s="216" t="s">
        <v>150</v>
      </c>
      <c r="W891" s="116"/>
      <c r="X891" s="117"/>
      <c r="Y891" s="117"/>
      <c r="Z891" s="116"/>
      <c r="AA891" s="143" t="str">
        <f t="shared" si="1200"/>
        <v/>
      </c>
      <c r="AB891" s="121"/>
      <c r="AC891" s="121"/>
      <c r="AD891" s="122" t="str">
        <f t="shared" si="1198"/>
        <v/>
      </c>
      <c r="AE891" s="121"/>
      <c r="AF891" s="121"/>
      <c r="AG891" s="121"/>
      <c r="AH891" s="123" t="str">
        <f t="shared" si="1210"/>
        <v/>
      </c>
      <c r="AI891" s="122" t="str">
        <f t="shared" si="1199"/>
        <v/>
      </c>
      <c r="AJ891" s="387"/>
      <c r="AK891" s="542"/>
      <c r="AL891" s="214" t="str">
        <f t="shared" si="1170"/>
        <v/>
      </c>
      <c r="AM891" s="543"/>
      <c r="AN891" s="544"/>
      <c r="AO891" s="541"/>
      <c r="AP891" s="367"/>
      <c r="AQ891" s="217" t="s">
        <v>155</v>
      </c>
      <c r="AR891" s="119"/>
      <c r="AS891" s="135"/>
      <c r="AT891" s="218"/>
      <c r="AU891" s="219"/>
      <c r="AV891" s="459"/>
      <c r="AW891" s="216" t="s">
        <v>150</v>
      </c>
      <c r="AX891" s="220"/>
      <c r="AY891" s="221"/>
      <c r="AZ891" s="222"/>
      <c r="BA891" s="217" t="s">
        <v>155</v>
      </c>
      <c r="BB891" s="128"/>
      <c r="BC891" s="128"/>
      <c r="BD891" s="128"/>
      <c r="BE891" s="373"/>
      <c r="BF891" s="374"/>
      <c r="BG891" s="374"/>
      <c r="BH891" s="131"/>
    </row>
    <row r="892" spans="1:1022" ht="23.1" customHeight="1" x14ac:dyDescent="0.3">
      <c r="A892" s="536"/>
      <c r="B892" s="530"/>
      <c r="C892" s="367"/>
      <c r="D892" s="530"/>
      <c r="E892" s="530"/>
      <c r="F892" s="427"/>
      <c r="G892" s="530"/>
      <c r="H892" s="545"/>
      <c r="I892" s="538"/>
      <c r="J892" s="216" t="s">
        <v>758</v>
      </c>
      <c r="K892" s="213"/>
      <c r="L892" s="538"/>
      <c r="M892" s="538"/>
      <c r="N892" s="540"/>
      <c r="O892" s="369"/>
      <c r="P892" s="392"/>
      <c r="Q892" s="385"/>
      <c r="R892" s="393"/>
      <c r="S892" s="394"/>
      <c r="T892" s="385"/>
      <c r="U892" s="386"/>
      <c r="V892" s="216" t="s">
        <v>161</v>
      </c>
      <c r="W892" s="116"/>
      <c r="X892" s="117"/>
      <c r="Y892" s="117"/>
      <c r="Z892" s="116"/>
      <c r="AA892" s="143" t="str">
        <f t="shared" si="1200"/>
        <v/>
      </c>
      <c r="AB892" s="121"/>
      <c r="AC892" s="121"/>
      <c r="AD892" s="122" t="str">
        <f t="shared" si="1198"/>
        <v/>
      </c>
      <c r="AE892" s="121"/>
      <c r="AF892" s="121"/>
      <c r="AG892" s="121"/>
      <c r="AH892" s="123" t="str">
        <f t="shared" si="1210"/>
        <v/>
      </c>
      <c r="AI892" s="122" t="str">
        <f t="shared" si="1199"/>
        <v/>
      </c>
      <c r="AJ892" s="387"/>
      <c r="AK892" s="542"/>
      <c r="AL892" s="214" t="str">
        <f t="shared" si="1170"/>
        <v/>
      </c>
      <c r="AM892" s="543"/>
      <c r="AN892" s="544"/>
      <c r="AO892" s="541"/>
      <c r="AP892" s="367"/>
      <c r="AQ892" s="217" t="s">
        <v>162</v>
      </c>
      <c r="AR892" s="119"/>
      <c r="AS892" s="135"/>
      <c r="AT892" s="218"/>
      <c r="AU892" s="219"/>
      <c r="AV892" s="460"/>
      <c r="AW892" s="216" t="s">
        <v>161</v>
      </c>
      <c r="AX892" s="220"/>
      <c r="AY892" s="221"/>
      <c r="AZ892" s="222"/>
      <c r="BA892" s="217" t="s">
        <v>162</v>
      </c>
      <c r="BB892" s="128"/>
      <c r="BC892" s="128"/>
      <c r="BD892" s="128"/>
      <c r="BE892" s="373"/>
      <c r="BF892" s="374"/>
      <c r="BG892" s="374"/>
      <c r="BH892" s="131"/>
    </row>
    <row r="893" spans="1:1022" s="144" customFormat="1" ht="69.95" customHeight="1" x14ac:dyDescent="0.25">
      <c r="A893" s="536"/>
      <c r="B893" s="530"/>
      <c r="C893" s="367"/>
      <c r="D893" s="530"/>
      <c r="E893" s="530"/>
      <c r="F893" s="427"/>
      <c r="G893" s="530"/>
      <c r="H893" s="545" t="str">
        <f>IF(B893="Seguridad_Información","Posibilidad de "&amp;C893&amp;"con "&amp;M893&amp;" "&amp;"por"&amp;" "&amp;I893&amp;" "&amp;"debido a"&amp;" "&amp;L893,"Posibilidad de"&amp;" "&amp;M893&amp;" "&amp;"por"&amp;" "&amp;I893&amp;" debido a"&amp;" "&amp;L893)</f>
        <v xml:space="preserve">Posibilidad de  por  debido a </v>
      </c>
      <c r="I893" s="538"/>
      <c r="J893" s="216" t="s">
        <v>717</v>
      </c>
      <c r="K893" s="213"/>
      <c r="L893" s="538"/>
      <c r="M893" s="538"/>
      <c r="N893" s="540"/>
      <c r="O893" s="369"/>
      <c r="P893" s="390" t="str">
        <f>IF(OR($O893=[3]Tabla_Probabilidad!$D$30,$O893=[3]Tabla_Probabilidad!$D$32,$O893=[3]Tabla_Probabilidad!$J$32),"Muy Baja",IF(OR($O893=[3]Tabla_Probabilidad!$E$30,$O893=[3]Tabla_Probabilidad!$E$32,$O893=[3]Tabla_Probabilidad!$K$32),"Baja",IF(OR($O893=[3]Tabla_Probabilidad!$F$30,$O893=[3]Tabla_Probabilidad!$F$32,$O893=[3]Tabla_Probabilidad!$L$32),"Media",IF(OR($O893=[3]Tabla_Probabilidad!$G$30,$O893=[3]Tabla_Probabilidad!$G$32,$O893=[3]Tabla_Probabilidad!$M$32),"Alta",IF(OR($O893=[3]Tabla_Probabilidad!$H$30,$O893=[3]Tabla_Probabilidad!$H$32,$O893=[3]Tabla_Probabilidad!$N$32),"Muy Alta","")))))</f>
        <v/>
      </c>
      <c r="Q893" s="385" t="str">
        <f t="shared" ref="Q893" si="1211">IF(P893="","",IF(P893="Muy Baja",0.2,IF(P893="Baja",0.4,IF(P893="Media",0.6,IF(P893="Alta",0.8,IF(P893="Muy Alta",1,))))))</f>
        <v/>
      </c>
      <c r="R893" s="393"/>
      <c r="S893" s="394" t="str">
        <f>IF(OR($R893=[3]Tabla_Impacto!$D$24,$R893=[3]Tabla_Impacto!$D$27,$R893=[3]Tabla_Impacto!$J$24,$R893=[3]Tabla_Impacto!$P$26,$R893=[3]Tabla_Impacto!$V$26,$R893=[3]Tabla_Impacto!$AB$26),"Leve",IF(OR($R893=[3]Tabla_Impacto!$E$24,$R893=[3]Tabla_Impacto!$E$27,$R893=[3]Tabla_Impacto!$K$24,$R893=[3]Tabla_Impacto!$Q$26,$R893=[3]Tabla_Impacto!$W$26,$R893=[3]Tabla_Impacto!$AC$26),"Menor",IF(OR($R893=[3]Tabla_Impacto!$F$24,$R893=[3]Tabla_Impacto!$F$27,$R893=[3]Tabla_Impacto!$L$24,$R893=[3]Tabla_Impacto!$R$26,$R893=[3]Tabla_Impacto!$X$26,$R893=[3]Tabla_Impacto!$AD$26),"Moderado",IF(OR($R893=[3]Tabla_Impacto!$G$24,$R893=[3]Tabla_Impacto!$G$27,$R893=[3]Tabla_Impacto!$M$24,$R893=[3]Tabla_Impacto!$S$26,$R893=[3]Tabla_Impacto!$Y$26,$R893=[3]Tabla_Impacto!$AE$26),"Mayor",IF(OR($R893=[3]Tabla_Impacto!$H$24,$R893=[3]Tabla_Impacto!$H$27,$R893=[3]Tabla_Impacto!$N$24,$R893=[3]Tabla_Impacto!$T$26,$R893=[3]Tabla_Impacto!$Z$26,$R893=[3]Tabla_Impacto!$AF$26),"Catastrófico","")))))</f>
        <v/>
      </c>
      <c r="T893" s="385" t="str">
        <f t="shared" ref="T893" si="1212">IF(S893="","",IF(S893="Leve",0.2,IF(S893="Menor",0.4,IF(S893="Moderado",0.6,IF(S893="Mayor",0.8,IF(S893="Catastrófico",1,))))))</f>
        <v/>
      </c>
      <c r="U893" s="403" t="str">
        <f t="shared" ref="U893" si="1213">IF(OR(AND(P893="Muy Baja",S893="Leve"),AND(P893="Muy Baja",S893="Menor"),AND(P893="Baja",S893="Leve")),"Bajo",IF(OR(AND(P893="Muy baja",S893="Moderado"),AND(P893="Baja",S893="Menor"),AND(P893="Baja",S893="Moderado"),AND(P893="Media",S893="Leve"),AND(P893="Media",S893="Menor"),AND(P893="Media",S893="Moderado"),AND(P893="Alta",S893="Leve"),AND(P893="Alta",S893="Menor")),"Moderado",IF(OR(AND(P893="Muy Baja",S893="Mayor"),AND(P893="Baja",S893="Mayor"),AND(P893="Media",S893="Mayor"),AND(P893="Alta",S893="Moderado"),AND(P893="Alta",S893="Mayor"),AND(P893="Muy Alta",S893="Leve"),AND(P893="Muy Alta",S893="Menor"),AND(P893="Muy Alta",S893="Moderado"),AND(P893="Muy Alta",S893="Mayor")),"Alto",IF(OR(AND(P893="Muy Baja",S893="Catastrófico"),AND(P893="Baja",S893="Catastrófico"),AND(P893="Media",S893="Catastrófico"),AND(P893="Alta",S893="Catastrófico"),AND(P893="Muy Alta",S893="Catastrófico")),"Extremo",""))))</f>
        <v/>
      </c>
      <c r="V893" s="216" t="s">
        <v>91</v>
      </c>
      <c r="W893" s="116"/>
      <c r="X893" s="117"/>
      <c r="Y893" s="117"/>
      <c r="Z893" s="116"/>
      <c r="AA893" s="143" t="str">
        <f t="shared" si="1200"/>
        <v/>
      </c>
      <c r="AB893" s="121"/>
      <c r="AC893" s="121"/>
      <c r="AD893" s="122" t="str">
        <f t="shared" si="1198"/>
        <v/>
      </c>
      <c r="AE893" s="121"/>
      <c r="AF893" s="121"/>
      <c r="AG893" s="121"/>
      <c r="AH893" s="123" t="str">
        <f>IFERROR(IF(AA893="Probabilidad",(Q893-(+Q893*AD893)),IF(AA893="Impacto",Q893,"")),"")</f>
        <v/>
      </c>
      <c r="AI893" s="122" t="str">
        <f t="shared" si="1199"/>
        <v/>
      </c>
      <c r="AJ893" s="387" t="str">
        <f t="shared" ref="AJ893" si="1214">IFERROR(IF(AK893="","",IF(AK893&lt;=0.2,"Muy Baja",IF(AK893&lt;=0.4,"Baja",IF(AK893&lt;=0.6,"Media",IF(AK893&lt;=0.8,"Alta","Muy Alta"))))),"")</f>
        <v/>
      </c>
      <c r="AK893" s="542" t="str">
        <f t="shared" ref="AK893" si="1215">IFERROR(LOOKUP(MAX(AI893:AI899)+1,(AI893:AI899)),"")</f>
        <v/>
      </c>
      <c r="AL893" s="214" t="str">
        <f>IFERROR(IF(AA893="Impacto",(T893-(+T893*AD893)),IF(AA893="Probabilidad",T893,"")),"")</f>
        <v/>
      </c>
      <c r="AM893" s="543" t="str">
        <f t="shared" ref="AM893" si="1216">IFERROR(IF(AN893="","",IF(AN893&lt;=0.2,"Leve",IF(AN893&lt;=0.4,"Menor",IF(AN893&lt;=0.6,"Moderado",IF(AN893&lt;=0.8,"Mayor","Catastrófico"))))),"")</f>
        <v/>
      </c>
      <c r="AN893" s="542" t="str">
        <f t="shared" ref="AN893" si="1217">IFERROR(LOOKUP(MAX(AL893:AL899)+1,(AL893:AL899)),"")</f>
        <v/>
      </c>
      <c r="AO893" s="541" t="str">
        <f t="shared" ref="AO893" si="1218">IFERROR(IF(OR(AND(AJ893="Muy Baja",AM893="Leve"),AND(AJ893="Muy Baja",AM893="Menor"),AND(AJ893="Baja",AM893="Leve")),"Bajo",IF(OR(AND(AJ893="Muy baja",AM893="Moderado"),AND(AJ893="Baja",AM893="Menor"),AND(AJ893="Baja",AM893="Moderado"),AND(AJ893="Media",AM893="Leve"),AND(AJ893="Media",AM893="Menor"),AND(AJ893="Media",AM893="Moderado"),AND(AJ893="Alta",AM893="Leve"),AND(AJ893="Alta",AM893="Menor")),"Moderado",IF(OR(AND(AJ893="Muy Baja",AM893="Mayor"),AND(AJ893="Baja",AM893="Mayor"),AND(AJ893="Media",AM893="Mayor"),AND(AJ893="Alta",AM893="Moderado"),AND(AJ893="Alta",AM893="Mayor"),AND(AJ893="Muy Alta",AM893="Leve"),AND(AJ893="Muy Alta",AM893="Menor"),AND(AJ893="Muy Alta",AM893="Moderado"),AND(AJ893="Muy Alta",AM893="Mayor")),"Alto",IF(OR(AND(AJ893="Muy Baja",AM893="Catastrófico"),AND(AJ893="Baja",AM893="Catastrófico"),AND(AJ893="Media",AM893="Catastrófico"),AND(AJ893="Alta",AM893="Catastrófico"),AND(AJ893="Muy Alta",AM893="Catastrófico")),"Extremo","")))),"")</f>
        <v/>
      </c>
      <c r="AP893" s="367"/>
      <c r="AQ893" s="217" t="s">
        <v>105</v>
      </c>
      <c r="AR893" s="119"/>
      <c r="AS893" s="135"/>
      <c r="AT893" s="218"/>
      <c r="AU893" s="219"/>
      <c r="AV893" s="458"/>
      <c r="AW893" s="216" t="s">
        <v>91</v>
      </c>
      <c r="AX893" s="220"/>
      <c r="AY893" s="221"/>
      <c r="AZ893" s="222"/>
      <c r="BA893" s="217" t="s">
        <v>105</v>
      </c>
      <c r="BB893" s="128"/>
      <c r="BC893" s="128"/>
      <c r="BD893" s="128"/>
      <c r="BE893" s="373"/>
      <c r="BF893" s="374"/>
      <c r="BG893" s="374"/>
      <c r="BH893" s="131"/>
      <c r="BI893" s="90"/>
      <c r="BJ893" s="90"/>
      <c r="BK893" s="90"/>
      <c r="BL893" s="90"/>
      <c r="BM893" s="90"/>
      <c r="BN893" s="90"/>
      <c r="BO893" s="90"/>
      <c r="BP893" s="90"/>
      <c r="BQ893" s="90"/>
      <c r="BR893" s="90"/>
      <c r="BS893" s="90"/>
      <c r="BT893" s="90"/>
      <c r="BU893" s="90"/>
      <c r="BV893" s="90"/>
      <c r="BW893" s="90"/>
      <c r="BX893" s="90"/>
      <c r="BY893" s="90"/>
      <c r="BZ893" s="90"/>
      <c r="CA893" s="90"/>
      <c r="CB893" s="90"/>
      <c r="CC893" s="90"/>
      <c r="CD893" s="90"/>
      <c r="CE893" s="90"/>
      <c r="CF893" s="90"/>
      <c r="CG893" s="90"/>
      <c r="CH893" s="90"/>
      <c r="CI893" s="90"/>
      <c r="CJ893" s="90"/>
      <c r="CK893" s="90"/>
      <c r="CL893" s="90"/>
      <c r="CM893" s="90"/>
      <c r="CN893" s="90"/>
      <c r="CO893" s="90"/>
      <c r="CP893" s="90"/>
      <c r="CQ893" s="90"/>
      <c r="CR893" s="90"/>
      <c r="CS893" s="90"/>
      <c r="CT893" s="90"/>
      <c r="CU893" s="90"/>
      <c r="CV893" s="90"/>
      <c r="CW893" s="90"/>
      <c r="CX893" s="90"/>
      <c r="CY893" s="90"/>
      <c r="CZ893" s="90"/>
      <c r="DA893" s="90"/>
      <c r="DB893" s="90"/>
      <c r="DC893" s="90"/>
      <c r="DD893" s="90"/>
      <c r="DE893" s="90"/>
      <c r="DF893" s="90"/>
      <c r="DG893" s="90"/>
      <c r="DH893" s="90"/>
      <c r="DI893" s="90"/>
      <c r="DJ893" s="90"/>
      <c r="DK893" s="90"/>
      <c r="DL893" s="90"/>
      <c r="DM893" s="90"/>
      <c r="DN893" s="90"/>
      <c r="DO893" s="90"/>
      <c r="DP893" s="90"/>
      <c r="DQ893" s="90"/>
      <c r="DR893" s="90"/>
      <c r="DS893" s="90"/>
      <c r="DT893" s="90"/>
      <c r="DU893" s="90"/>
      <c r="DV893" s="90"/>
      <c r="DW893" s="90"/>
      <c r="DX893" s="90"/>
      <c r="DY893" s="90"/>
      <c r="DZ893" s="90"/>
      <c r="EA893" s="90"/>
      <c r="EB893" s="90"/>
      <c r="EC893" s="90"/>
      <c r="ED893" s="90"/>
      <c r="EE893" s="90"/>
      <c r="EF893" s="90"/>
      <c r="EG893" s="90"/>
      <c r="EH893" s="90"/>
      <c r="EI893" s="90"/>
      <c r="EJ893" s="90"/>
      <c r="EK893" s="90"/>
      <c r="EL893" s="90"/>
      <c r="EM893" s="90"/>
      <c r="EN893" s="90"/>
      <c r="EO893" s="90"/>
      <c r="EP893" s="90"/>
      <c r="EQ893" s="90"/>
      <c r="ER893" s="90"/>
      <c r="ES893" s="90"/>
      <c r="ET893" s="90"/>
      <c r="EU893" s="90"/>
      <c r="EV893" s="90"/>
      <c r="EW893" s="90"/>
      <c r="EX893" s="90"/>
      <c r="EY893" s="90"/>
      <c r="EZ893" s="90"/>
      <c r="FA893" s="90"/>
      <c r="FB893" s="90"/>
      <c r="FC893" s="90"/>
      <c r="FD893" s="90"/>
      <c r="FE893" s="90"/>
      <c r="FF893" s="90"/>
      <c r="FG893" s="90"/>
      <c r="FH893" s="90"/>
      <c r="FI893" s="90"/>
      <c r="FJ893" s="90"/>
      <c r="FK893" s="90"/>
      <c r="FL893" s="90"/>
      <c r="FM893" s="90"/>
      <c r="FN893" s="90"/>
      <c r="FO893" s="90"/>
      <c r="FP893" s="90"/>
      <c r="FQ893" s="90"/>
      <c r="FR893" s="90"/>
      <c r="FS893" s="90"/>
      <c r="FT893" s="90"/>
      <c r="FU893" s="90"/>
      <c r="FV893" s="90"/>
      <c r="FW893" s="90"/>
      <c r="FX893" s="90"/>
      <c r="FY893" s="90"/>
      <c r="FZ893" s="90"/>
      <c r="GA893" s="90"/>
      <c r="GB893" s="90"/>
      <c r="GC893" s="90"/>
      <c r="GD893" s="90"/>
      <c r="GE893" s="90"/>
      <c r="GF893" s="90"/>
      <c r="GG893" s="90"/>
      <c r="GH893" s="90"/>
      <c r="GI893" s="90"/>
      <c r="GJ893" s="90"/>
      <c r="GK893" s="90"/>
      <c r="GL893" s="90"/>
      <c r="GM893" s="90"/>
      <c r="GN893" s="90"/>
      <c r="GO893" s="90"/>
      <c r="GP893" s="90"/>
      <c r="GQ893" s="90"/>
      <c r="GR893" s="90"/>
      <c r="GS893" s="90"/>
      <c r="GT893" s="90"/>
      <c r="GU893" s="90"/>
      <c r="GV893" s="90"/>
      <c r="GW893" s="90"/>
      <c r="GX893" s="90"/>
      <c r="GY893" s="90"/>
      <c r="GZ893" s="90"/>
      <c r="HA893" s="90"/>
      <c r="HB893" s="90"/>
      <c r="HC893" s="90"/>
      <c r="HD893" s="90"/>
      <c r="HE893" s="90"/>
      <c r="HF893" s="90"/>
      <c r="HG893" s="90"/>
      <c r="HH893" s="90"/>
      <c r="HI893" s="90"/>
      <c r="HJ893" s="90"/>
      <c r="HK893" s="90"/>
      <c r="HL893" s="90"/>
      <c r="HM893" s="90"/>
      <c r="HN893" s="90"/>
      <c r="HO893" s="90"/>
      <c r="HP893" s="90"/>
      <c r="HQ893" s="90"/>
      <c r="HR893" s="90"/>
      <c r="HS893" s="90"/>
      <c r="HT893" s="90"/>
      <c r="HU893" s="90"/>
      <c r="HV893" s="90"/>
      <c r="HW893" s="90"/>
      <c r="HX893" s="90"/>
      <c r="HY893" s="90"/>
      <c r="HZ893" s="90"/>
      <c r="IA893" s="90"/>
      <c r="IB893" s="90"/>
      <c r="IC893" s="90"/>
      <c r="ID893" s="90"/>
      <c r="IE893" s="90"/>
      <c r="IF893" s="90"/>
      <c r="IG893" s="90"/>
      <c r="IH893" s="90"/>
      <c r="II893" s="90"/>
      <c r="IJ893" s="90"/>
      <c r="IK893" s="90"/>
      <c r="IL893" s="90"/>
      <c r="IM893" s="90"/>
      <c r="IN893" s="90"/>
      <c r="IO893" s="90"/>
      <c r="IP893" s="90"/>
      <c r="IQ893" s="90"/>
      <c r="IR893" s="90"/>
      <c r="IS893" s="90"/>
      <c r="IT893" s="90"/>
      <c r="IU893" s="90"/>
      <c r="IV893" s="90"/>
      <c r="IW893" s="90"/>
      <c r="IX893" s="90"/>
      <c r="IY893" s="90"/>
      <c r="IZ893" s="90"/>
      <c r="JA893" s="90"/>
      <c r="JB893" s="90"/>
      <c r="JC893" s="90"/>
      <c r="JD893" s="90"/>
      <c r="JE893" s="90"/>
      <c r="JF893" s="90"/>
      <c r="JG893" s="90"/>
      <c r="JH893" s="90"/>
      <c r="JI893" s="90"/>
      <c r="JJ893" s="90"/>
      <c r="JK893" s="90"/>
      <c r="JL893" s="90"/>
      <c r="JM893" s="90"/>
      <c r="JN893" s="90"/>
      <c r="JO893" s="90"/>
      <c r="JP893" s="90"/>
      <c r="JQ893" s="90"/>
      <c r="JR893" s="90"/>
      <c r="JS893" s="90"/>
      <c r="JT893" s="90"/>
      <c r="JU893" s="90"/>
      <c r="JV893" s="90"/>
      <c r="JW893" s="90"/>
      <c r="JX893" s="90"/>
      <c r="JY893" s="90"/>
      <c r="JZ893" s="90"/>
      <c r="KA893" s="90"/>
      <c r="KB893" s="90"/>
      <c r="KC893" s="90"/>
      <c r="KD893" s="90"/>
      <c r="KE893" s="90"/>
      <c r="KF893" s="90"/>
      <c r="KG893" s="90"/>
      <c r="KH893" s="90"/>
      <c r="KI893" s="90"/>
      <c r="KJ893" s="90"/>
      <c r="KK893" s="90"/>
      <c r="KL893" s="90"/>
      <c r="KM893" s="90"/>
      <c r="KN893" s="90"/>
      <c r="KO893" s="90"/>
      <c r="KP893" s="90"/>
      <c r="KQ893" s="90"/>
      <c r="KR893" s="90"/>
      <c r="KS893" s="90"/>
      <c r="KT893" s="90"/>
      <c r="KU893" s="90"/>
      <c r="KV893" s="90"/>
      <c r="KW893" s="90"/>
      <c r="KX893" s="90"/>
      <c r="KY893" s="90"/>
      <c r="KZ893" s="90"/>
      <c r="LA893" s="90"/>
      <c r="LB893" s="90"/>
      <c r="LC893" s="90"/>
      <c r="LD893" s="90"/>
      <c r="LE893" s="90"/>
      <c r="LF893" s="90"/>
      <c r="LG893" s="90"/>
      <c r="LH893" s="90"/>
      <c r="LI893" s="90"/>
      <c r="LJ893" s="90"/>
      <c r="LK893" s="90"/>
      <c r="LL893" s="90"/>
      <c r="LM893" s="90"/>
      <c r="LN893" s="90"/>
      <c r="LO893" s="90"/>
      <c r="LP893" s="90"/>
      <c r="LQ893" s="90"/>
      <c r="LR893" s="90"/>
      <c r="LS893" s="90"/>
      <c r="LT893" s="90"/>
      <c r="LU893" s="90"/>
      <c r="LV893" s="90"/>
      <c r="LW893" s="90"/>
      <c r="LX893" s="90"/>
      <c r="LY893" s="90"/>
      <c r="LZ893" s="90"/>
      <c r="MA893" s="90"/>
      <c r="MB893" s="90"/>
      <c r="MC893" s="90"/>
      <c r="MD893" s="90"/>
      <c r="ME893" s="90"/>
      <c r="MF893" s="90"/>
      <c r="MG893" s="90"/>
      <c r="MH893" s="90"/>
      <c r="MI893" s="90"/>
      <c r="MJ893" s="90"/>
      <c r="MK893" s="90"/>
      <c r="ML893" s="90"/>
      <c r="MM893" s="90"/>
      <c r="MN893" s="90"/>
      <c r="MO893" s="90"/>
      <c r="MP893" s="90"/>
      <c r="MQ893" s="90"/>
      <c r="MR893" s="90"/>
      <c r="MS893" s="90"/>
      <c r="MT893" s="90"/>
      <c r="MU893" s="90"/>
      <c r="MV893" s="90"/>
      <c r="MW893" s="90"/>
      <c r="MX893" s="90"/>
      <c r="MY893" s="90"/>
      <c r="MZ893" s="90"/>
      <c r="NA893" s="90"/>
      <c r="NB893" s="90"/>
      <c r="NC893" s="90"/>
      <c r="ND893" s="90"/>
      <c r="NE893" s="90"/>
      <c r="NF893" s="90"/>
      <c r="NG893" s="90"/>
      <c r="NH893" s="90"/>
      <c r="NI893" s="90"/>
      <c r="NJ893" s="90"/>
      <c r="NK893" s="90"/>
      <c r="NL893" s="90"/>
      <c r="NM893" s="90"/>
      <c r="NN893" s="90"/>
      <c r="NO893" s="90"/>
      <c r="NP893" s="90"/>
      <c r="NQ893" s="90"/>
      <c r="NR893" s="90"/>
      <c r="NS893" s="90"/>
      <c r="NT893" s="90"/>
      <c r="NU893" s="90"/>
      <c r="NV893" s="90"/>
      <c r="NW893" s="90"/>
      <c r="NX893" s="90"/>
      <c r="NY893" s="90"/>
      <c r="NZ893" s="90"/>
      <c r="OA893" s="90"/>
      <c r="OB893" s="90"/>
      <c r="OC893" s="90"/>
      <c r="OD893" s="90"/>
      <c r="OE893" s="90"/>
      <c r="OF893" s="90"/>
      <c r="OG893" s="90"/>
      <c r="OH893" s="90"/>
      <c r="OI893" s="90"/>
      <c r="OJ893" s="90"/>
      <c r="OK893" s="90"/>
      <c r="OL893" s="90"/>
      <c r="OM893" s="90"/>
      <c r="ON893" s="90"/>
      <c r="OO893" s="90"/>
      <c r="OP893" s="90"/>
      <c r="OQ893" s="90"/>
      <c r="OR893" s="90"/>
      <c r="OS893" s="90"/>
      <c r="OT893" s="90"/>
      <c r="OU893" s="90"/>
      <c r="OV893" s="90"/>
      <c r="OW893" s="90"/>
      <c r="OX893" s="90"/>
      <c r="OY893" s="90"/>
      <c r="OZ893" s="90"/>
      <c r="PA893" s="90"/>
      <c r="PB893" s="90"/>
      <c r="PC893" s="90"/>
      <c r="PD893" s="90"/>
      <c r="PE893" s="90"/>
      <c r="PF893" s="90"/>
      <c r="PG893" s="90"/>
      <c r="PH893" s="90"/>
      <c r="PI893" s="90"/>
      <c r="PJ893" s="90"/>
      <c r="PK893" s="90"/>
      <c r="PL893" s="90"/>
      <c r="PM893" s="90"/>
      <c r="PN893" s="90"/>
      <c r="PO893" s="90"/>
      <c r="PP893" s="90"/>
      <c r="PQ893" s="90"/>
      <c r="PR893" s="90"/>
      <c r="PS893" s="90"/>
      <c r="PT893" s="90"/>
      <c r="PU893" s="90"/>
      <c r="PV893" s="90"/>
      <c r="PW893" s="90"/>
      <c r="PX893" s="90"/>
      <c r="PY893" s="90"/>
      <c r="PZ893" s="90"/>
      <c r="QA893" s="90"/>
      <c r="QB893" s="90"/>
      <c r="QC893" s="90"/>
      <c r="QD893" s="90"/>
      <c r="QE893" s="90"/>
      <c r="QF893" s="90"/>
      <c r="QG893" s="90"/>
      <c r="QH893" s="90"/>
      <c r="QI893" s="90"/>
      <c r="QJ893" s="90"/>
      <c r="QK893" s="90"/>
      <c r="QL893" s="90"/>
      <c r="QM893" s="90"/>
      <c r="QN893" s="90"/>
      <c r="QO893" s="90"/>
      <c r="QP893" s="90"/>
      <c r="QQ893" s="90"/>
      <c r="QR893" s="90"/>
      <c r="QS893" s="90"/>
      <c r="QT893" s="90"/>
      <c r="QU893" s="90"/>
      <c r="QV893" s="90"/>
      <c r="QW893" s="90"/>
      <c r="QX893" s="90"/>
      <c r="QY893" s="90"/>
      <c r="QZ893" s="90"/>
      <c r="RA893" s="90"/>
      <c r="RB893" s="90"/>
      <c r="RC893" s="90"/>
      <c r="RD893" s="90"/>
      <c r="RE893" s="90"/>
      <c r="RF893" s="90"/>
      <c r="RG893" s="90"/>
      <c r="RH893" s="90"/>
      <c r="RI893" s="90"/>
      <c r="RJ893" s="90"/>
      <c r="RK893" s="90"/>
      <c r="RL893" s="90"/>
      <c r="RM893" s="90"/>
      <c r="RN893" s="90"/>
      <c r="RO893" s="90"/>
      <c r="RP893" s="90"/>
      <c r="RQ893" s="90"/>
      <c r="RR893" s="90"/>
      <c r="RS893" s="90"/>
      <c r="RT893" s="90"/>
      <c r="RU893" s="90"/>
      <c r="RV893" s="90"/>
      <c r="RW893" s="90"/>
      <c r="RX893" s="90"/>
      <c r="RY893" s="90"/>
      <c r="RZ893" s="90"/>
      <c r="SA893" s="90"/>
      <c r="SB893" s="90"/>
      <c r="SC893" s="90"/>
      <c r="SD893" s="90"/>
      <c r="SE893" s="90"/>
      <c r="SF893" s="90"/>
      <c r="SG893" s="90"/>
      <c r="SH893" s="90"/>
      <c r="SI893" s="90"/>
      <c r="SJ893" s="90"/>
      <c r="SK893" s="90"/>
      <c r="SL893" s="90"/>
      <c r="SM893" s="90"/>
      <c r="SN893" s="90"/>
      <c r="SO893" s="90"/>
      <c r="SP893" s="90"/>
      <c r="SQ893" s="90"/>
      <c r="SR893" s="90"/>
      <c r="SS893" s="90"/>
      <c r="ST893" s="90"/>
      <c r="SU893" s="90"/>
      <c r="SV893" s="90"/>
      <c r="SW893" s="90"/>
      <c r="SX893" s="90"/>
      <c r="SY893" s="90"/>
      <c r="SZ893" s="90"/>
      <c r="TA893" s="90"/>
      <c r="TB893" s="90"/>
      <c r="TC893" s="90"/>
      <c r="TD893" s="90"/>
      <c r="TE893" s="90"/>
      <c r="TF893" s="90"/>
      <c r="TG893" s="90"/>
      <c r="TH893" s="90"/>
      <c r="TI893" s="90"/>
      <c r="TJ893" s="90"/>
      <c r="TK893" s="90"/>
      <c r="TL893" s="90"/>
      <c r="TM893" s="90"/>
      <c r="TN893" s="90"/>
      <c r="TO893" s="90"/>
      <c r="TP893" s="90"/>
      <c r="TQ893" s="90"/>
      <c r="TR893" s="90"/>
      <c r="TS893" s="90"/>
      <c r="TT893" s="90"/>
      <c r="TU893" s="90"/>
      <c r="TV893" s="90"/>
      <c r="TW893" s="90"/>
      <c r="TX893" s="90"/>
      <c r="TY893" s="90"/>
      <c r="TZ893" s="90"/>
      <c r="UA893" s="90"/>
      <c r="UB893" s="90"/>
      <c r="UC893" s="90"/>
      <c r="UD893" s="90"/>
      <c r="UE893" s="90"/>
      <c r="UF893" s="90"/>
      <c r="UG893" s="90"/>
      <c r="UH893" s="90"/>
      <c r="UI893" s="90"/>
      <c r="UJ893" s="90"/>
      <c r="UK893" s="90"/>
      <c r="UL893" s="90"/>
      <c r="UM893" s="90"/>
      <c r="UN893" s="90"/>
      <c r="UO893" s="90"/>
      <c r="UP893" s="90"/>
      <c r="UQ893" s="90"/>
      <c r="UR893" s="90"/>
      <c r="US893" s="90"/>
      <c r="UT893" s="90"/>
      <c r="UU893" s="90"/>
      <c r="UV893" s="90"/>
      <c r="UW893" s="90"/>
      <c r="UX893" s="90"/>
      <c r="UY893" s="90"/>
      <c r="UZ893" s="90"/>
      <c r="VA893" s="90"/>
      <c r="VB893" s="90"/>
      <c r="VC893" s="90"/>
      <c r="VD893" s="90"/>
      <c r="VE893" s="90"/>
      <c r="VF893" s="90"/>
      <c r="VG893" s="90"/>
      <c r="VH893" s="90"/>
      <c r="VI893" s="90"/>
      <c r="VJ893" s="90"/>
      <c r="VK893" s="90"/>
      <c r="VL893" s="90"/>
      <c r="VM893" s="90"/>
      <c r="VN893" s="90"/>
      <c r="VO893" s="90"/>
      <c r="VP893" s="90"/>
      <c r="VQ893" s="90"/>
      <c r="VR893" s="90"/>
      <c r="VS893" s="90"/>
      <c r="VT893" s="90"/>
      <c r="VU893" s="90"/>
      <c r="VV893" s="90"/>
      <c r="VW893" s="90"/>
      <c r="VX893" s="90"/>
      <c r="VY893" s="90"/>
      <c r="VZ893" s="90"/>
      <c r="WA893" s="90"/>
      <c r="WB893" s="90"/>
      <c r="WC893" s="90"/>
      <c r="WD893" s="90"/>
      <c r="WE893" s="90"/>
      <c r="WF893" s="90"/>
      <c r="WG893" s="90"/>
      <c r="WH893" s="90"/>
      <c r="WI893" s="90"/>
      <c r="WJ893" s="90"/>
      <c r="WK893" s="90"/>
      <c r="WL893" s="90"/>
      <c r="WM893" s="90"/>
      <c r="WN893" s="90"/>
      <c r="WO893" s="90"/>
      <c r="WP893" s="90"/>
      <c r="WQ893" s="90"/>
      <c r="WR893" s="90"/>
      <c r="WS893" s="90"/>
      <c r="WT893" s="90"/>
      <c r="WU893" s="90"/>
      <c r="WV893" s="90"/>
      <c r="WW893" s="90"/>
      <c r="WX893" s="90"/>
      <c r="WY893" s="90"/>
      <c r="WZ893" s="90"/>
      <c r="XA893" s="90"/>
      <c r="XB893" s="90"/>
      <c r="XC893" s="90"/>
      <c r="XD893" s="90"/>
      <c r="XE893" s="90"/>
      <c r="XF893" s="90"/>
      <c r="XG893" s="90"/>
      <c r="XH893" s="90"/>
      <c r="XI893" s="90"/>
      <c r="XJ893" s="90"/>
      <c r="XK893" s="90"/>
      <c r="XL893" s="90"/>
      <c r="XM893" s="90"/>
      <c r="XN893" s="90"/>
      <c r="XO893" s="90"/>
      <c r="XP893" s="90"/>
      <c r="XQ893" s="90"/>
      <c r="XR893" s="90"/>
      <c r="XS893" s="90"/>
      <c r="XT893" s="90"/>
      <c r="XU893" s="90"/>
      <c r="XV893" s="90"/>
      <c r="XW893" s="90"/>
      <c r="XX893" s="90"/>
      <c r="XY893" s="90"/>
      <c r="XZ893" s="90"/>
      <c r="YA893" s="90"/>
      <c r="YB893" s="90"/>
      <c r="YC893" s="90"/>
      <c r="YD893" s="90"/>
      <c r="YE893" s="90"/>
      <c r="YF893" s="90"/>
      <c r="YG893" s="90"/>
      <c r="YH893" s="90"/>
      <c r="YI893" s="90"/>
      <c r="YJ893" s="90"/>
      <c r="YK893" s="90"/>
      <c r="YL893" s="90"/>
      <c r="YM893" s="90"/>
      <c r="YN893" s="90"/>
      <c r="YO893" s="90"/>
      <c r="YP893" s="90"/>
      <c r="YQ893" s="90"/>
      <c r="YR893" s="90"/>
      <c r="YS893" s="90"/>
      <c r="YT893" s="90"/>
      <c r="YU893" s="90"/>
      <c r="YV893" s="90"/>
      <c r="YW893" s="90"/>
      <c r="YX893" s="90"/>
      <c r="YY893" s="90"/>
      <c r="YZ893" s="90"/>
      <c r="ZA893" s="90"/>
      <c r="ZB893" s="90"/>
      <c r="ZC893" s="90"/>
      <c r="ZD893" s="90"/>
      <c r="ZE893" s="90"/>
      <c r="ZF893" s="90"/>
      <c r="ZG893" s="90"/>
      <c r="ZH893" s="90"/>
      <c r="ZI893" s="90"/>
      <c r="ZJ893" s="90"/>
      <c r="ZK893" s="90"/>
      <c r="ZL893" s="90"/>
      <c r="ZM893" s="90"/>
      <c r="ZN893" s="90"/>
      <c r="ZO893" s="90"/>
      <c r="ZP893" s="90"/>
      <c r="ZQ893" s="90"/>
      <c r="ZR893" s="90"/>
      <c r="ZS893" s="90"/>
      <c r="ZT893" s="90"/>
      <c r="ZU893" s="90"/>
      <c r="ZV893" s="90"/>
      <c r="ZW893" s="90"/>
      <c r="ZX893" s="90"/>
      <c r="ZY893" s="90"/>
      <c r="ZZ893" s="90"/>
      <c r="AAA893" s="90"/>
      <c r="AAB893" s="90"/>
      <c r="AAC893" s="90"/>
      <c r="AAD893" s="90"/>
      <c r="AAE893" s="90"/>
      <c r="AAF893" s="90"/>
      <c r="AAG893" s="90"/>
      <c r="AAH893" s="90"/>
      <c r="AAI893" s="90"/>
      <c r="AAJ893" s="90"/>
      <c r="AAK893" s="90"/>
      <c r="AAL893" s="90"/>
      <c r="AAM893" s="90"/>
      <c r="AAN893" s="90"/>
      <c r="AAO893" s="90"/>
      <c r="AAP893" s="90"/>
      <c r="AAQ893" s="90"/>
      <c r="AAR893" s="90"/>
      <c r="AAS893" s="90"/>
      <c r="AAT893" s="90"/>
      <c r="AAU893" s="90"/>
      <c r="AAV893" s="90"/>
      <c r="AAW893" s="90"/>
      <c r="AAX893" s="90"/>
      <c r="AAY893" s="90"/>
      <c r="AAZ893" s="90"/>
      <c r="ABA893" s="90"/>
      <c r="ABB893" s="90"/>
      <c r="ABC893" s="90"/>
      <c r="ABD893" s="90"/>
      <c r="ABE893" s="90"/>
      <c r="ABF893" s="90"/>
      <c r="ABG893" s="90"/>
      <c r="ABH893" s="90"/>
      <c r="ABI893" s="90"/>
      <c r="ABJ893" s="90"/>
      <c r="ABK893" s="90"/>
      <c r="ABL893" s="90"/>
      <c r="ABM893" s="90"/>
      <c r="ABN893" s="90"/>
      <c r="ABO893" s="90"/>
      <c r="ABP893" s="90"/>
      <c r="ABQ893" s="90"/>
      <c r="ABR893" s="90"/>
      <c r="ABS893" s="90"/>
      <c r="ABT893" s="90"/>
      <c r="ABU893" s="90"/>
      <c r="ABV893" s="90"/>
      <c r="ABW893" s="90"/>
      <c r="ABX893" s="90"/>
      <c r="ABY893" s="90"/>
      <c r="ABZ893" s="90"/>
      <c r="ACA893" s="90"/>
      <c r="ACB893" s="90"/>
      <c r="ACC893" s="90"/>
      <c r="ACD893" s="90"/>
      <c r="ACE893" s="90"/>
      <c r="ACF893" s="90"/>
      <c r="ACG893" s="90"/>
      <c r="ACH893" s="90"/>
      <c r="ACI893" s="90"/>
      <c r="ACJ893" s="90"/>
      <c r="ACK893" s="90"/>
      <c r="ACL893" s="90"/>
      <c r="ACM893" s="90"/>
      <c r="ACN893" s="90"/>
      <c r="ACO893" s="90"/>
      <c r="ACP893" s="90"/>
      <c r="ACQ893" s="90"/>
      <c r="ACR893" s="90"/>
      <c r="ACS893" s="90"/>
      <c r="ACT893" s="90"/>
      <c r="ACU893" s="90"/>
      <c r="ACV893" s="90"/>
      <c r="ACW893" s="90"/>
      <c r="ACX893" s="90"/>
      <c r="ACY893" s="90"/>
      <c r="ACZ893" s="90"/>
      <c r="ADA893" s="90"/>
      <c r="ADB893" s="90"/>
      <c r="ADC893" s="90"/>
      <c r="ADD893" s="90"/>
      <c r="ADE893" s="90"/>
      <c r="ADF893" s="90"/>
      <c r="ADG893" s="90"/>
      <c r="ADH893" s="90"/>
      <c r="ADI893" s="90"/>
      <c r="ADJ893" s="90"/>
      <c r="ADK893" s="90"/>
      <c r="ADL893" s="90"/>
      <c r="ADM893" s="90"/>
      <c r="ADN893" s="90"/>
      <c r="ADO893" s="90"/>
      <c r="ADP893" s="90"/>
      <c r="ADQ893" s="90"/>
      <c r="ADR893" s="90"/>
      <c r="ADS893" s="90"/>
      <c r="ADT893" s="90"/>
      <c r="ADU893" s="90"/>
      <c r="ADV893" s="90"/>
      <c r="ADW893" s="90"/>
      <c r="ADX893" s="90"/>
      <c r="ADY893" s="90"/>
      <c r="ADZ893" s="90"/>
      <c r="AEA893" s="90"/>
      <c r="AEB893" s="90"/>
      <c r="AEC893" s="90"/>
      <c r="AED893" s="90"/>
      <c r="AEE893" s="90"/>
      <c r="AEF893" s="90"/>
      <c r="AEG893" s="90"/>
      <c r="AEH893" s="90"/>
      <c r="AEI893" s="90"/>
      <c r="AEJ893" s="90"/>
      <c r="AEK893" s="90"/>
      <c r="AEL893" s="90"/>
      <c r="AEM893" s="90"/>
      <c r="AEN893" s="90"/>
      <c r="AEO893" s="90"/>
      <c r="AEP893" s="90"/>
      <c r="AEQ893" s="90"/>
      <c r="AER893" s="90"/>
      <c r="AES893" s="90"/>
      <c r="AET893" s="90"/>
      <c r="AEU893" s="90"/>
      <c r="AEV893" s="90"/>
      <c r="AEW893" s="90"/>
      <c r="AEX893" s="90"/>
      <c r="AEY893" s="90"/>
      <c r="AEZ893" s="90"/>
      <c r="AFA893" s="90"/>
      <c r="AFB893" s="90"/>
      <c r="AFC893" s="90"/>
      <c r="AFD893" s="90"/>
      <c r="AFE893" s="90"/>
      <c r="AFF893" s="90"/>
      <c r="AFG893" s="90"/>
      <c r="AFH893" s="90"/>
      <c r="AFI893" s="90"/>
      <c r="AFJ893" s="90"/>
      <c r="AFK893" s="90"/>
      <c r="AFL893" s="90"/>
      <c r="AFM893" s="90"/>
      <c r="AFN893" s="90"/>
      <c r="AFO893" s="90"/>
      <c r="AFP893" s="90"/>
      <c r="AFQ893" s="90"/>
      <c r="AFR893" s="90"/>
      <c r="AFS893" s="90"/>
      <c r="AFT893" s="90"/>
      <c r="AFU893" s="90"/>
      <c r="AFV893" s="90"/>
      <c r="AFW893" s="90"/>
      <c r="AFX893" s="90"/>
      <c r="AFY893" s="90"/>
      <c r="AFZ893" s="90"/>
      <c r="AGA893" s="90"/>
      <c r="AGB893" s="90"/>
      <c r="AGC893" s="90"/>
      <c r="AGD893" s="90"/>
      <c r="AGE893" s="90"/>
      <c r="AGF893" s="90"/>
      <c r="AGG893" s="90"/>
      <c r="AGH893" s="90"/>
      <c r="AGI893" s="90"/>
      <c r="AGJ893" s="90"/>
      <c r="AGK893" s="90"/>
      <c r="AGL893" s="90"/>
      <c r="AGM893" s="90"/>
      <c r="AGN893" s="90"/>
      <c r="AGO893" s="90"/>
      <c r="AGP893" s="90"/>
      <c r="AGQ893" s="90"/>
      <c r="AGR893" s="90"/>
      <c r="AGS893" s="90"/>
      <c r="AGT893" s="90"/>
      <c r="AGU893" s="90"/>
      <c r="AGV893" s="90"/>
      <c r="AGW893" s="90"/>
      <c r="AGX893" s="90"/>
      <c r="AGY893" s="90"/>
      <c r="AGZ893" s="90"/>
      <c r="AHA893" s="90"/>
      <c r="AHB893" s="90"/>
      <c r="AHC893" s="90"/>
      <c r="AHD893" s="90"/>
      <c r="AHE893" s="90"/>
      <c r="AHF893" s="90"/>
      <c r="AHG893" s="90"/>
      <c r="AHH893" s="90"/>
      <c r="AHI893" s="90"/>
      <c r="AHJ893" s="90"/>
      <c r="AHK893" s="90"/>
      <c r="AHL893" s="90"/>
      <c r="AHM893" s="90"/>
      <c r="AHN893" s="90"/>
      <c r="AHO893" s="90"/>
      <c r="AHP893" s="90"/>
      <c r="AHQ893" s="90"/>
      <c r="AHR893" s="90"/>
      <c r="AHS893" s="90"/>
      <c r="AHT893" s="90"/>
      <c r="AHU893" s="90"/>
      <c r="AHV893" s="90"/>
      <c r="AHW893" s="90"/>
      <c r="AHX893" s="90"/>
      <c r="AHY893" s="90"/>
      <c r="AHZ893" s="90"/>
      <c r="AIA893" s="90"/>
      <c r="AIB893" s="90"/>
      <c r="AIC893" s="90"/>
      <c r="AID893" s="90"/>
      <c r="AIE893" s="90"/>
      <c r="AIF893" s="90"/>
      <c r="AIG893" s="90"/>
      <c r="AIH893" s="90"/>
      <c r="AII893" s="90"/>
      <c r="AIJ893" s="90"/>
      <c r="AIK893" s="90"/>
      <c r="AIL893" s="90"/>
      <c r="AIM893" s="90"/>
      <c r="AIN893" s="90"/>
      <c r="AIO893" s="90"/>
      <c r="AIP893" s="90"/>
      <c r="AIQ893" s="90"/>
      <c r="AIR893" s="90"/>
      <c r="AIS893" s="90"/>
      <c r="AIT893" s="90"/>
      <c r="AIU893" s="90"/>
      <c r="AIV893" s="90"/>
      <c r="AIW893" s="90"/>
      <c r="AIX893" s="90"/>
      <c r="AIY893" s="90"/>
      <c r="AIZ893" s="90"/>
      <c r="AJA893" s="90"/>
      <c r="AJB893" s="90"/>
      <c r="AJC893" s="90"/>
      <c r="AJD893" s="90"/>
      <c r="AJE893" s="90"/>
      <c r="AJF893" s="90"/>
      <c r="AJG893" s="90"/>
      <c r="AJH893" s="90"/>
      <c r="AJI893" s="90"/>
      <c r="AJJ893" s="90"/>
      <c r="AJK893" s="90"/>
      <c r="AJL893" s="90"/>
      <c r="AJM893" s="90"/>
      <c r="AJN893" s="90"/>
      <c r="AJO893" s="90"/>
      <c r="AJP893" s="90"/>
      <c r="AJQ893" s="90"/>
      <c r="AJR893" s="90"/>
      <c r="AJS893" s="90"/>
      <c r="AJT893" s="90"/>
      <c r="AJU893" s="90"/>
      <c r="AJV893" s="90"/>
      <c r="AJW893" s="90"/>
      <c r="AJX893" s="90"/>
      <c r="AJY893" s="90"/>
      <c r="AJZ893" s="90"/>
      <c r="AKA893" s="90"/>
      <c r="AKB893" s="90"/>
      <c r="AKC893" s="90"/>
      <c r="AKD893" s="90"/>
      <c r="AKE893" s="90"/>
      <c r="AKF893" s="90"/>
      <c r="AKG893" s="90"/>
      <c r="AKH893" s="90"/>
      <c r="AKI893" s="90"/>
      <c r="AKJ893" s="90"/>
      <c r="AKK893" s="90"/>
      <c r="AKL893" s="90"/>
      <c r="AKM893" s="90"/>
      <c r="AKN893" s="90"/>
      <c r="AKO893" s="90"/>
      <c r="AKP893" s="90"/>
      <c r="AKQ893" s="90"/>
      <c r="AKR893" s="90"/>
      <c r="AKS893" s="90"/>
      <c r="AKT893" s="90"/>
      <c r="AKU893" s="90"/>
      <c r="AKV893" s="90"/>
      <c r="AKW893" s="90"/>
      <c r="AKX893" s="90"/>
      <c r="AKY893" s="90"/>
      <c r="AKZ893" s="90"/>
      <c r="ALA893" s="90"/>
      <c r="ALB893" s="90"/>
      <c r="ALC893" s="90"/>
      <c r="ALD893" s="90"/>
      <c r="ALE893" s="90"/>
      <c r="ALF893" s="90"/>
      <c r="ALG893" s="90"/>
      <c r="ALH893" s="90"/>
      <c r="ALI893" s="90"/>
      <c r="ALJ893" s="90"/>
      <c r="ALK893" s="90"/>
      <c r="ALL893" s="90"/>
      <c r="ALM893" s="90"/>
      <c r="ALN893" s="90"/>
      <c r="ALO893" s="90"/>
      <c r="ALP893" s="90"/>
      <c r="ALQ893" s="90"/>
      <c r="ALR893" s="90"/>
      <c r="ALS893" s="90"/>
      <c r="ALT893" s="90"/>
      <c r="ALU893" s="90"/>
      <c r="ALV893" s="90"/>
      <c r="ALW893" s="90"/>
      <c r="ALX893" s="90"/>
      <c r="ALY893" s="90"/>
      <c r="ALZ893" s="90"/>
      <c r="AMA893" s="90"/>
      <c r="AMB893" s="90"/>
      <c r="AMC893" s="90"/>
      <c r="AMD893" s="90"/>
      <c r="AME893" s="90"/>
      <c r="AMF893" s="90"/>
      <c r="AMG893" s="90"/>
      <c r="AMH893" s="90"/>
    </row>
    <row r="894" spans="1:1022" ht="74.099999999999994" customHeight="1" x14ac:dyDescent="0.3">
      <c r="A894" s="536"/>
      <c r="B894" s="530"/>
      <c r="C894" s="367"/>
      <c r="D894" s="530"/>
      <c r="E894" s="530"/>
      <c r="F894" s="427"/>
      <c r="G894" s="530"/>
      <c r="H894" s="545"/>
      <c r="I894" s="538"/>
      <c r="J894" s="216" t="s">
        <v>735</v>
      </c>
      <c r="K894" s="213"/>
      <c r="L894" s="538"/>
      <c r="M894" s="538"/>
      <c r="N894" s="540"/>
      <c r="O894" s="369"/>
      <c r="P894" s="391"/>
      <c r="Q894" s="385"/>
      <c r="R894" s="393"/>
      <c r="S894" s="394"/>
      <c r="T894" s="385"/>
      <c r="U894" s="404"/>
      <c r="V894" s="216" t="s">
        <v>112</v>
      </c>
      <c r="W894" s="116"/>
      <c r="X894" s="117"/>
      <c r="Y894" s="117"/>
      <c r="Z894" s="116"/>
      <c r="AA894" s="143" t="str">
        <f t="shared" si="1200"/>
        <v/>
      </c>
      <c r="AB894" s="121"/>
      <c r="AC894" s="121"/>
      <c r="AD894" s="122" t="str">
        <f t="shared" si="1198"/>
        <v/>
      </c>
      <c r="AE894" s="121"/>
      <c r="AF894" s="121"/>
      <c r="AG894" s="121"/>
      <c r="AH894" s="123" t="str">
        <f>IFERROR(IF(AND(AA893="Probabilidad",AA894="Probabilidad"),(AI893-(+AI893*AD894)),IF(AND(AA894="Probabilidad",AA893="Impacto"),(AI893-(+AI893*AD894)),IF(AA894="Impacto",AI893,""))),"")</f>
        <v/>
      </c>
      <c r="AI894" s="122" t="str">
        <f t="shared" si="1199"/>
        <v/>
      </c>
      <c r="AJ894" s="387"/>
      <c r="AK894" s="542"/>
      <c r="AL894" s="214" t="str">
        <f t="shared" si="1170"/>
        <v/>
      </c>
      <c r="AM894" s="543"/>
      <c r="AN894" s="542"/>
      <c r="AO894" s="541"/>
      <c r="AP894" s="367"/>
      <c r="AQ894" s="217" t="s">
        <v>118</v>
      </c>
      <c r="AR894" s="119"/>
      <c r="AS894" s="135"/>
      <c r="AT894" s="218"/>
      <c r="AU894" s="219"/>
      <c r="AV894" s="459"/>
      <c r="AW894" s="216" t="s">
        <v>112</v>
      </c>
      <c r="AX894" s="220"/>
      <c r="AY894" s="221"/>
      <c r="AZ894" s="222"/>
      <c r="BA894" s="217" t="s">
        <v>118</v>
      </c>
      <c r="BB894" s="128"/>
      <c r="BC894" s="128"/>
      <c r="BD894" s="128"/>
      <c r="BE894" s="373"/>
      <c r="BF894" s="374"/>
      <c r="BG894" s="374"/>
      <c r="BH894" s="131"/>
    </row>
    <row r="895" spans="1:1022" ht="45" customHeight="1" x14ac:dyDescent="0.3">
      <c r="A895" s="536"/>
      <c r="B895" s="530"/>
      <c r="C895" s="367"/>
      <c r="D895" s="530"/>
      <c r="E895" s="530"/>
      <c r="F895" s="427"/>
      <c r="G895" s="530"/>
      <c r="H895" s="545"/>
      <c r="I895" s="538"/>
      <c r="J895" s="216" t="s">
        <v>741</v>
      </c>
      <c r="K895" s="213"/>
      <c r="L895" s="538"/>
      <c r="M895" s="538"/>
      <c r="N895" s="540"/>
      <c r="O895" s="369"/>
      <c r="P895" s="391"/>
      <c r="Q895" s="385"/>
      <c r="R895" s="393"/>
      <c r="S895" s="394"/>
      <c r="T895" s="385"/>
      <c r="U895" s="404"/>
      <c r="V895" s="216" t="s">
        <v>124</v>
      </c>
      <c r="W895" s="116"/>
      <c r="X895" s="117"/>
      <c r="Y895" s="117"/>
      <c r="Z895" s="116"/>
      <c r="AA895" s="143" t="str">
        <f t="shared" si="1200"/>
        <v/>
      </c>
      <c r="AB895" s="121"/>
      <c r="AC895" s="121"/>
      <c r="AD895" s="122" t="str">
        <f t="shared" si="1198"/>
        <v/>
      </c>
      <c r="AE895" s="121"/>
      <c r="AF895" s="121"/>
      <c r="AG895" s="121"/>
      <c r="AH895" s="123" t="str">
        <f t="shared" ref="AH895:AH899" si="1219">IFERROR(IF(AND(AA894="Probabilidad",AA895="Probabilidad"),(AI894-(+AI894*AD895)),IF(AND(AA895="Probabilidad",AA894="Impacto"),(AI894-(+AI894*AD895)),IF(AA895="Impacto",AI894,""))),"")</f>
        <v/>
      </c>
      <c r="AI895" s="122" t="str">
        <f t="shared" si="1199"/>
        <v/>
      </c>
      <c r="AJ895" s="387"/>
      <c r="AK895" s="542"/>
      <c r="AL895" s="214" t="str">
        <f t="shared" si="1170"/>
        <v/>
      </c>
      <c r="AM895" s="543"/>
      <c r="AN895" s="542"/>
      <c r="AO895" s="541"/>
      <c r="AP895" s="367"/>
      <c r="AQ895" s="217" t="s">
        <v>128</v>
      </c>
      <c r="AR895" s="119"/>
      <c r="AS895" s="135"/>
      <c r="AT895" s="218"/>
      <c r="AU895" s="219"/>
      <c r="AV895" s="459"/>
      <c r="AW895" s="216" t="s">
        <v>124</v>
      </c>
      <c r="AX895" s="220"/>
      <c r="AY895" s="221"/>
      <c r="AZ895" s="222"/>
      <c r="BA895" s="217" t="s">
        <v>128</v>
      </c>
      <c r="BB895" s="128"/>
      <c r="BC895" s="128"/>
      <c r="BD895" s="128"/>
      <c r="BE895" s="373"/>
      <c r="BF895" s="374"/>
      <c r="BG895" s="374"/>
      <c r="BH895" s="131"/>
    </row>
    <row r="896" spans="1:1022" ht="30" customHeight="1" x14ac:dyDescent="0.3">
      <c r="A896" s="536"/>
      <c r="B896" s="530"/>
      <c r="C896" s="367"/>
      <c r="D896" s="530"/>
      <c r="E896" s="530"/>
      <c r="F896" s="427"/>
      <c r="G896" s="530"/>
      <c r="H896" s="545"/>
      <c r="I896" s="538"/>
      <c r="J896" s="216" t="s">
        <v>749</v>
      </c>
      <c r="K896" s="213"/>
      <c r="L896" s="538"/>
      <c r="M896" s="538"/>
      <c r="N896" s="540"/>
      <c r="O896" s="369"/>
      <c r="P896" s="391"/>
      <c r="Q896" s="385"/>
      <c r="R896" s="393"/>
      <c r="S896" s="394"/>
      <c r="T896" s="385"/>
      <c r="U896" s="404"/>
      <c r="V896" s="216" t="s">
        <v>131</v>
      </c>
      <c r="W896" s="116"/>
      <c r="X896" s="117"/>
      <c r="Y896" s="117"/>
      <c r="Z896" s="116"/>
      <c r="AA896" s="143" t="str">
        <f t="shared" si="1200"/>
        <v/>
      </c>
      <c r="AB896" s="121"/>
      <c r="AC896" s="121"/>
      <c r="AD896" s="122" t="str">
        <f t="shared" si="1198"/>
        <v/>
      </c>
      <c r="AE896" s="121"/>
      <c r="AF896" s="121"/>
      <c r="AG896" s="121"/>
      <c r="AH896" s="123" t="str">
        <f t="shared" si="1219"/>
        <v/>
      </c>
      <c r="AI896" s="122" t="str">
        <f t="shared" si="1199"/>
        <v/>
      </c>
      <c r="AJ896" s="387"/>
      <c r="AK896" s="542"/>
      <c r="AL896" s="214" t="str">
        <f t="shared" si="1170"/>
        <v/>
      </c>
      <c r="AM896" s="543"/>
      <c r="AN896" s="542"/>
      <c r="AO896" s="541"/>
      <c r="AP896" s="367"/>
      <c r="AQ896" s="217" t="s">
        <v>136</v>
      </c>
      <c r="AR896" s="119"/>
      <c r="AS896" s="135"/>
      <c r="AT896" s="218"/>
      <c r="AU896" s="219"/>
      <c r="AV896" s="459"/>
      <c r="AW896" s="216" t="s">
        <v>131</v>
      </c>
      <c r="AX896" s="220"/>
      <c r="AY896" s="221"/>
      <c r="AZ896" s="222"/>
      <c r="BA896" s="217" t="s">
        <v>136</v>
      </c>
      <c r="BB896" s="128"/>
      <c r="BC896" s="128"/>
      <c r="BD896" s="128"/>
      <c r="BE896" s="373"/>
      <c r="BF896" s="374"/>
      <c r="BG896" s="374"/>
      <c r="BH896" s="131"/>
    </row>
    <row r="897" spans="1:1022" ht="18.95" customHeight="1" x14ac:dyDescent="0.3">
      <c r="A897" s="536"/>
      <c r="B897" s="530"/>
      <c r="C897" s="367"/>
      <c r="D897" s="530"/>
      <c r="E897" s="530"/>
      <c r="F897" s="427"/>
      <c r="G897" s="530"/>
      <c r="H897" s="545"/>
      <c r="I897" s="538"/>
      <c r="J897" s="216" t="s">
        <v>756</v>
      </c>
      <c r="K897" s="213"/>
      <c r="L897" s="538"/>
      <c r="M897" s="538"/>
      <c r="N897" s="540"/>
      <c r="O897" s="369"/>
      <c r="P897" s="391"/>
      <c r="Q897" s="385"/>
      <c r="R897" s="393"/>
      <c r="S897" s="394"/>
      <c r="T897" s="385"/>
      <c r="U897" s="404"/>
      <c r="V897" s="216" t="s">
        <v>139</v>
      </c>
      <c r="W897" s="116"/>
      <c r="X897" s="117"/>
      <c r="Y897" s="117"/>
      <c r="Z897" s="116"/>
      <c r="AA897" s="143" t="str">
        <f t="shared" si="1200"/>
        <v/>
      </c>
      <c r="AB897" s="121"/>
      <c r="AC897" s="121"/>
      <c r="AD897" s="122" t="str">
        <f t="shared" si="1198"/>
        <v/>
      </c>
      <c r="AE897" s="121"/>
      <c r="AF897" s="121"/>
      <c r="AG897" s="121"/>
      <c r="AH897" s="123" t="str">
        <f t="shared" si="1219"/>
        <v/>
      </c>
      <c r="AI897" s="122" t="str">
        <f t="shared" si="1199"/>
        <v/>
      </c>
      <c r="AJ897" s="387"/>
      <c r="AK897" s="542"/>
      <c r="AL897" s="214" t="str">
        <f t="shared" si="1170"/>
        <v/>
      </c>
      <c r="AM897" s="543"/>
      <c r="AN897" s="542"/>
      <c r="AO897" s="541"/>
      <c r="AP897" s="367"/>
      <c r="AQ897" s="217" t="s">
        <v>145</v>
      </c>
      <c r="AR897" s="119"/>
      <c r="AS897" s="135"/>
      <c r="AT897" s="218"/>
      <c r="AU897" s="219"/>
      <c r="AV897" s="459"/>
      <c r="AW897" s="216" t="s">
        <v>139</v>
      </c>
      <c r="AX897" s="220"/>
      <c r="AY897" s="221"/>
      <c r="AZ897" s="222"/>
      <c r="BA897" s="217" t="s">
        <v>145</v>
      </c>
      <c r="BB897" s="128"/>
      <c r="BC897" s="128"/>
      <c r="BD897" s="128"/>
      <c r="BE897" s="373"/>
      <c r="BF897" s="374"/>
      <c r="BG897" s="374"/>
      <c r="BH897" s="131"/>
    </row>
    <row r="898" spans="1:1022" ht="18.95" customHeight="1" x14ac:dyDescent="0.3">
      <c r="A898" s="536"/>
      <c r="B898" s="530"/>
      <c r="C898" s="367"/>
      <c r="D898" s="530"/>
      <c r="E898" s="530"/>
      <c r="F898" s="427"/>
      <c r="G898" s="530"/>
      <c r="H898" s="545"/>
      <c r="I898" s="538"/>
      <c r="J898" s="216" t="s">
        <v>757</v>
      </c>
      <c r="K898" s="213"/>
      <c r="L898" s="538"/>
      <c r="M898" s="538"/>
      <c r="N898" s="540"/>
      <c r="O898" s="369"/>
      <c r="P898" s="391"/>
      <c r="Q898" s="385"/>
      <c r="R898" s="393"/>
      <c r="S898" s="394"/>
      <c r="T898" s="385"/>
      <c r="U898" s="404"/>
      <c r="V898" s="216" t="s">
        <v>150</v>
      </c>
      <c r="W898" s="116"/>
      <c r="X898" s="117"/>
      <c r="Y898" s="117"/>
      <c r="Z898" s="116"/>
      <c r="AA898" s="143" t="str">
        <f t="shared" si="1200"/>
        <v/>
      </c>
      <c r="AB898" s="121"/>
      <c r="AC898" s="121"/>
      <c r="AD898" s="122" t="str">
        <f t="shared" si="1198"/>
        <v/>
      </c>
      <c r="AE898" s="121"/>
      <c r="AF898" s="121"/>
      <c r="AG898" s="121"/>
      <c r="AH898" s="123" t="str">
        <f t="shared" si="1219"/>
        <v/>
      </c>
      <c r="AI898" s="122" t="str">
        <f t="shared" si="1199"/>
        <v/>
      </c>
      <c r="AJ898" s="387"/>
      <c r="AK898" s="542"/>
      <c r="AL898" s="214" t="str">
        <f t="shared" si="1170"/>
        <v/>
      </c>
      <c r="AM898" s="543"/>
      <c r="AN898" s="542"/>
      <c r="AO898" s="541"/>
      <c r="AP898" s="367"/>
      <c r="AQ898" s="217" t="s">
        <v>155</v>
      </c>
      <c r="AR898" s="119"/>
      <c r="AS898" s="135"/>
      <c r="AT898" s="218"/>
      <c r="AU898" s="219"/>
      <c r="AV898" s="459"/>
      <c r="AW898" s="216" t="s">
        <v>150</v>
      </c>
      <c r="AX898" s="220"/>
      <c r="AY898" s="221"/>
      <c r="AZ898" s="222"/>
      <c r="BA898" s="217" t="s">
        <v>155</v>
      </c>
      <c r="BB898" s="128"/>
      <c r="BC898" s="128"/>
      <c r="BD898" s="128"/>
      <c r="BE898" s="373"/>
      <c r="BF898" s="374"/>
      <c r="BG898" s="374"/>
      <c r="BH898" s="131"/>
    </row>
    <row r="899" spans="1:1022" ht="23.1" customHeight="1" x14ac:dyDescent="0.3">
      <c r="A899" s="536"/>
      <c r="B899" s="530"/>
      <c r="C899" s="367"/>
      <c r="D899" s="530"/>
      <c r="E899" s="530"/>
      <c r="F899" s="427"/>
      <c r="G899" s="530"/>
      <c r="H899" s="545"/>
      <c r="I899" s="538"/>
      <c r="J899" s="216" t="s">
        <v>758</v>
      </c>
      <c r="K899" s="213"/>
      <c r="L899" s="538"/>
      <c r="M899" s="538"/>
      <c r="N899" s="540"/>
      <c r="O899" s="369"/>
      <c r="P899" s="392"/>
      <c r="Q899" s="385"/>
      <c r="R899" s="393"/>
      <c r="S899" s="394"/>
      <c r="T899" s="385"/>
      <c r="U899" s="405"/>
      <c r="V899" s="216" t="s">
        <v>161</v>
      </c>
      <c r="W899" s="116"/>
      <c r="X899" s="117"/>
      <c r="Y899" s="117"/>
      <c r="Z899" s="116"/>
      <c r="AA899" s="143" t="str">
        <f t="shared" si="1200"/>
        <v/>
      </c>
      <c r="AB899" s="121"/>
      <c r="AC899" s="121"/>
      <c r="AD899" s="122" t="str">
        <f t="shared" si="1198"/>
        <v/>
      </c>
      <c r="AE899" s="121"/>
      <c r="AF899" s="121"/>
      <c r="AG899" s="121"/>
      <c r="AH899" s="123" t="str">
        <f t="shared" si="1219"/>
        <v/>
      </c>
      <c r="AI899" s="122" t="str">
        <f t="shared" si="1199"/>
        <v/>
      </c>
      <c r="AJ899" s="387"/>
      <c r="AK899" s="542"/>
      <c r="AL899" s="214" t="str">
        <f t="shared" si="1170"/>
        <v/>
      </c>
      <c r="AM899" s="543"/>
      <c r="AN899" s="542"/>
      <c r="AO899" s="541"/>
      <c r="AP899" s="367"/>
      <c r="AQ899" s="217" t="s">
        <v>162</v>
      </c>
      <c r="AR899" s="119"/>
      <c r="AS899" s="135"/>
      <c r="AT899" s="218"/>
      <c r="AU899" s="219"/>
      <c r="AV899" s="460"/>
      <c r="AW899" s="216" t="s">
        <v>161</v>
      </c>
      <c r="AX899" s="220"/>
      <c r="AY899" s="221"/>
      <c r="AZ899" s="222"/>
      <c r="BA899" s="217" t="s">
        <v>162</v>
      </c>
      <c r="BB899" s="128"/>
      <c r="BC899" s="128"/>
      <c r="BD899" s="128"/>
      <c r="BE899" s="373"/>
      <c r="BF899" s="374"/>
      <c r="BG899" s="374"/>
      <c r="BH899" s="131"/>
    </row>
    <row r="900" spans="1:1022" s="144" customFormat="1" ht="69.95" customHeight="1" x14ac:dyDescent="0.25">
      <c r="A900" s="536"/>
      <c r="B900" s="530"/>
      <c r="C900" s="367"/>
      <c r="D900" s="530"/>
      <c r="E900" s="530"/>
      <c r="F900" s="427"/>
      <c r="G900" s="530"/>
      <c r="H900" s="545" t="str">
        <f>IF(B900="Seguridad_Información","Posibilidad de "&amp;C900&amp;"con "&amp;M900&amp;" "&amp;"por"&amp;" "&amp;I900&amp;" "&amp;"debido a"&amp;" "&amp;L900,"Posibilidad de"&amp;" "&amp;M900&amp;" "&amp;"por"&amp;" "&amp;I900&amp;" debido a"&amp;" "&amp;L900)</f>
        <v xml:space="preserve">Posibilidad de  por  debido a </v>
      </c>
      <c r="I900" s="538"/>
      <c r="J900" s="216" t="s">
        <v>717</v>
      </c>
      <c r="K900" s="213"/>
      <c r="L900" s="538"/>
      <c r="M900" s="538"/>
      <c r="N900" s="540"/>
      <c r="O900" s="369"/>
      <c r="P900" s="390" t="str">
        <f>IF(OR($O900=[3]Tabla_Probabilidad!$D$30,$O900=[3]Tabla_Probabilidad!$D$32,$O900=[3]Tabla_Probabilidad!$J$32),"Muy Baja",IF(OR($O900=[3]Tabla_Probabilidad!$E$30,$O900=[3]Tabla_Probabilidad!$E$32,$O900=[3]Tabla_Probabilidad!$K$32),"Baja",IF(OR($O900=[3]Tabla_Probabilidad!$F$30,$O900=[3]Tabla_Probabilidad!$F$32,$O900=[3]Tabla_Probabilidad!$L$32),"Media",IF(OR($O900=[3]Tabla_Probabilidad!$G$30,$O900=[3]Tabla_Probabilidad!$G$32,$O900=[3]Tabla_Probabilidad!$M$32),"Alta",IF(OR($O900=[3]Tabla_Probabilidad!$H$30,$O900=[3]Tabla_Probabilidad!$H$32,$O900=[3]Tabla_Probabilidad!$N$32),"Muy Alta","")))))</f>
        <v/>
      </c>
      <c r="Q900" s="385" t="str">
        <f t="shared" ref="Q900" si="1220">IF(P900="","",IF(P900="Muy Baja",0.2,IF(P900="Baja",0.4,IF(P900="Media",0.6,IF(P900="Alta",0.8,IF(P900="Muy Alta",1,))))))</f>
        <v/>
      </c>
      <c r="R900" s="393"/>
      <c r="S900" s="394" t="str">
        <f>IF(OR($R900=[3]Tabla_Impacto!$D$24,$R900=[3]Tabla_Impacto!$D$27,$R900=[3]Tabla_Impacto!$J$24,$R900=[3]Tabla_Impacto!$P$26,$R900=[3]Tabla_Impacto!$V$26,$R900=[3]Tabla_Impacto!$AB$26),"Leve",IF(OR($R900=[3]Tabla_Impacto!$E$24,$R900=[3]Tabla_Impacto!$E$27,$R900=[3]Tabla_Impacto!$K$24,$R900=[3]Tabla_Impacto!$Q$26,$R900=[3]Tabla_Impacto!$W$26,$R900=[3]Tabla_Impacto!$AC$26),"Menor",IF(OR($R900=[3]Tabla_Impacto!$F$24,$R900=[3]Tabla_Impacto!$F$27,$R900=[3]Tabla_Impacto!$L$24,$R900=[3]Tabla_Impacto!$R$26,$R900=[3]Tabla_Impacto!$X$26,$R900=[3]Tabla_Impacto!$AD$26),"Moderado",IF(OR($R900=[3]Tabla_Impacto!$G$24,$R900=[3]Tabla_Impacto!$G$27,$R900=[3]Tabla_Impacto!$M$24,$R900=[3]Tabla_Impacto!$S$26,$R900=[3]Tabla_Impacto!$Y$26,$R900=[3]Tabla_Impacto!$AE$26),"Mayor",IF(OR($R900=[3]Tabla_Impacto!$H$24,$R900=[3]Tabla_Impacto!$H$27,$R900=[3]Tabla_Impacto!$N$24,$R900=[3]Tabla_Impacto!$T$26,$R900=[3]Tabla_Impacto!$Z$26,$R900=[3]Tabla_Impacto!$AF$26),"Catastrófico","")))))</f>
        <v/>
      </c>
      <c r="T900" s="385" t="str">
        <f>IF(S900="","",IF(S900="Leve",0.2,IF(S900="Menor",0.4,IF(S900="Moderado",0.6,IF(S900="Mayor",0.8,IF(S900="Catastrófico",1,))))))</f>
        <v/>
      </c>
      <c r="U900" s="386" t="str">
        <f t="shared" ref="U900" si="1221">IF(OR(AND(P900="Muy Baja",S900="Leve"),AND(P900="Muy Baja",S900="Menor"),AND(P900="Baja",S900="Leve")),"Bajo",IF(OR(AND(P900="Muy baja",S900="Moderado"),AND(P900="Baja",S900="Menor"),AND(P900="Baja",S900="Moderado"),AND(P900="Media",S900="Leve"),AND(P900="Media",S900="Menor"),AND(P900="Media",S900="Moderado"),AND(P900="Alta",S900="Leve"),AND(P900="Alta",S900="Menor")),"Moderado",IF(OR(AND(P900="Muy Baja",S900="Mayor"),AND(P900="Baja",S900="Mayor"),AND(P900="Media",S900="Mayor"),AND(P900="Alta",S900="Moderado"),AND(P900="Alta",S900="Mayor"),AND(P900="Muy Alta",S900="Leve"),AND(P900="Muy Alta",S900="Menor"),AND(P900="Muy Alta",S900="Moderado"),AND(P900="Muy Alta",S900="Mayor")),"Alto",IF(OR(AND(P900="Muy Baja",S900="Catastrófico"),AND(P900="Baja",S900="Catastrófico"),AND(P900="Media",S900="Catastrófico"),AND(P900="Alta",S900="Catastrófico"),AND(P900="Muy Alta",S900="Catastrófico")),"Extremo",""))))</f>
        <v/>
      </c>
      <c r="V900" s="216" t="s">
        <v>91</v>
      </c>
      <c r="W900" s="116"/>
      <c r="X900" s="117"/>
      <c r="Y900" s="117"/>
      <c r="Z900" s="116"/>
      <c r="AA900" s="143" t="str">
        <f t="shared" si="1200"/>
        <v/>
      </c>
      <c r="AB900" s="121"/>
      <c r="AC900" s="121"/>
      <c r="AD900" s="122" t="str">
        <f t="shared" si="1198"/>
        <v/>
      </c>
      <c r="AE900" s="121"/>
      <c r="AF900" s="121"/>
      <c r="AG900" s="121"/>
      <c r="AH900" s="123" t="str">
        <f>IFERROR(IF(AA900="Probabilidad",(Q900-(+Q900*AD900)),IF(AA900="Impacto",Q900,"")),"")</f>
        <v/>
      </c>
      <c r="AI900" s="122" t="str">
        <f t="shared" si="1199"/>
        <v/>
      </c>
      <c r="AJ900" s="387" t="str">
        <f t="shared" ref="AJ900" si="1222">IFERROR(IF(AK900="","",IF(AK900&lt;=0.2,"Muy Baja",IF(AK900&lt;=0.4,"Baja",IF(AK900&lt;=0.6,"Media",IF(AK900&lt;=0.8,"Alta","Muy Alta"))))),"")</f>
        <v/>
      </c>
      <c r="AK900" s="542" t="str">
        <f t="shared" ref="AK900" si="1223">IFERROR(LOOKUP(MAX(AI900:AI906)+1,(AI900:AI906)),"")</f>
        <v/>
      </c>
      <c r="AL900" s="214" t="str">
        <f>IFERROR(IF(AA900="Impacto",(T900-(+T900*AD900)),IF(AA900="Probabilidad",T900,"")),"")</f>
        <v/>
      </c>
      <c r="AM900" s="543" t="str">
        <f t="shared" ref="AM900" si="1224">IFERROR(IF(AN900="","",IF(AN900&lt;=0.2,"Leve",IF(AN900&lt;=0.4,"Menor",IF(AN900&lt;=0.6,"Moderado",IF(AN900&lt;=0.8,"Mayor","Catastrófico"))))),"")</f>
        <v/>
      </c>
      <c r="AN900" s="542" t="str">
        <f t="shared" ref="AN900" si="1225">IFERROR(LOOKUP(MAX(AL900:AL906)+1,(AL900:AL906)),"")</f>
        <v/>
      </c>
      <c r="AO900" s="541" t="str">
        <f t="shared" ref="AO900" si="1226">IFERROR(IF(OR(AND(AJ900="Muy Baja",AM900="Leve"),AND(AJ900="Muy Baja",AM900="Menor"),AND(AJ900="Baja",AM900="Leve")),"Bajo",IF(OR(AND(AJ900="Muy baja",AM900="Moderado"),AND(AJ900="Baja",AM900="Menor"),AND(AJ900="Baja",AM900="Moderado"),AND(AJ900="Media",AM900="Leve"),AND(AJ900="Media",AM900="Menor"),AND(AJ900="Media",AM900="Moderado"),AND(AJ900="Alta",AM900="Leve"),AND(AJ900="Alta",AM900="Menor")),"Moderado",IF(OR(AND(AJ900="Muy Baja",AM900="Mayor"),AND(AJ900="Baja",AM900="Mayor"),AND(AJ900="Media",AM900="Mayor"),AND(AJ900="Alta",AM900="Moderado"),AND(AJ900="Alta",AM900="Mayor"),AND(AJ900="Muy Alta",AM900="Leve"),AND(AJ900="Muy Alta",AM900="Menor"),AND(AJ900="Muy Alta",AM900="Moderado"),AND(AJ900="Muy Alta",AM900="Mayor")),"Alto",IF(OR(AND(AJ900="Muy Baja",AM900="Catastrófico"),AND(AJ900="Baja",AM900="Catastrófico"),AND(AJ900="Media",AM900="Catastrófico"),AND(AJ900="Alta",AM900="Catastrófico"),AND(AJ900="Muy Alta",AM900="Catastrófico")),"Extremo","")))),"")</f>
        <v/>
      </c>
      <c r="AP900" s="367"/>
      <c r="AQ900" s="217" t="s">
        <v>105</v>
      </c>
      <c r="AR900" s="119"/>
      <c r="AS900" s="135"/>
      <c r="AT900" s="218"/>
      <c r="AU900" s="219"/>
      <c r="AV900" s="458"/>
      <c r="AW900" s="216" t="s">
        <v>91</v>
      </c>
      <c r="AX900" s="220"/>
      <c r="AY900" s="221"/>
      <c r="AZ900" s="222"/>
      <c r="BA900" s="217" t="s">
        <v>105</v>
      </c>
      <c r="BB900" s="128"/>
      <c r="BC900" s="128"/>
      <c r="BD900" s="128"/>
      <c r="BE900" s="373"/>
      <c r="BF900" s="374"/>
      <c r="BG900" s="374"/>
      <c r="BH900" s="131"/>
      <c r="BI900" s="90"/>
      <c r="BJ900" s="90"/>
      <c r="BK900" s="90"/>
      <c r="BL900" s="90"/>
      <c r="BM900" s="90"/>
      <c r="BN900" s="90"/>
      <c r="BO900" s="90"/>
      <c r="BP900" s="90"/>
      <c r="BQ900" s="90"/>
      <c r="BR900" s="90"/>
      <c r="BS900" s="90"/>
      <c r="BT900" s="90"/>
      <c r="BU900" s="90"/>
      <c r="BV900" s="90"/>
      <c r="BW900" s="90"/>
      <c r="BX900" s="90"/>
      <c r="BY900" s="90"/>
      <c r="BZ900" s="90"/>
      <c r="CA900" s="90"/>
      <c r="CB900" s="90"/>
      <c r="CC900" s="90"/>
      <c r="CD900" s="90"/>
      <c r="CE900" s="90"/>
      <c r="CF900" s="90"/>
      <c r="CG900" s="90"/>
      <c r="CH900" s="90"/>
      <c r="CI900" s="90"/>
      <c r="CJ900" s="90"/>
      <c r="CK900" s="90"/>
      <c r="CL900" s="90"/>
      <c r="CM900" s="90"/>
      <c r="CN900" s="90"/>
      <c r="CO900" s="90"/>
      <c r="CP900" s="90"/>
      <c r="CQ900" s="90"/>
      <c r="CR900" s="90"/>
      <c r="CS900" s="90"/>
      <c r="CT900" s="90"/>
      <c r="CU900" s="90"/>
      <c r="CV900" s="90"/>
      <c r="CW900" s="90"/>
      <c r="CX900" s="90"/>
      <c r="CY900" s="90"/>
      <c r="CZ900" s="90"/>
      <c r="DA900" s="90"/>
      <c r="DB900" s="90"/>
      <c r="DC900" s="90"/>
      <c r="DD900" s="90"/>
      <c r="DE900" s="90"/>
      <c r="DF900" s="90"/>
      <c r="DG900" s="90"/>
      <c r="DH900" s="90"/>
      <c r="DI900" s="90"/>
      <c r="DJ900" s="90"/>
      <c r="DK900" s="90"/>
      <c r="DL900" s="90"/>
      <c r="DM900" s="90"/>
      <c r="DN900" s="90"/>
      <c r="DO900" s="90"/>
      <c r="DP900" s="90"/>
      <c r="DQ900" s="90"/>
      <c r="DR900" s="90"/>
      <c r="DS900" s="90"/>
      <c r="DT900" s="90"/>
      <c r="DU900" s="90"/>
      <c r="DV900" s="90"/>
      <c r="DW900" s="90"/>
      <c r="DX900" s="90"/>
      <c r="DY900" s="90"/>
      <c r="DZ900" s="90"/>
      <c r="EA900" s="90"/>
      <c r="EB900" s="90"/>
      <c r="EC900" s="90"/>
      <c r="ED900" s="90"/>
      <c r="EE900" s="90"/>
      <c r="EF900" s="90"/>
      <c r="EG900" s="90"/>
      <c r="EH900" s="90"/>
      <c r="EI900" s="90"/>
      <c r="EJ900" s="90"/>
      <c r="EK900" s="90"/>
      <c r="EL900" s="90"/>
      <c r="EM900" s="90"/>
      <c r="EN900" s="90"/>
      <c r="EO900" s="90"/>
      <c r="EP900" s="90"/>
      <c r="EQ900" s="90"/>
      <c r="ER900" s="90"/>
      <c r="ES900" s="90"/>
      <c r="ET900" s="90"/>
      <c r="EU900" s="90"/>
      <c r="EV900" s="90"/>
      <c r="EW900" s="90"/>
      <c r="EX900" s="90"/>
      <c r="EY900" s="90"/>
      <c r="EZ900" s="90"/>
      <c r="FA900" s="90"/>
      <c r="FB900" s="90"/>
      <c r="FC900" s="90"/>
      <c r="FD900" s="90"/>
      <c r="FE900" s="90"/>
      <c r="FF900" s="90"/>
      <c r="FG900" s="90"/>
      <c r="FH900" s="90"/>
      <c r="FI900" s="90"/>
      <c r="FJ900" s="90"/>
      <c r="FK900" s="90"/>
      <c r="FL900" s="90"/>
      <c r="FM900" s="90"/>
      <c r="FN900" s="90"/>
      <c r="FO900" s="90"/>
      <c r="FP900" s="90"/>
      <c r="FQ900" s="90"/>
      <c r="FR900" s="90"/>
      <c r="FS900" s="90"/>
      <c r="FT900" s="90"/>
      <c r="FU900" s="90"/>
      <c r="FV900" s="90"/>
      <c r="FW900" s="90"/>
      <c r="FX900" s="90"/>
      <c r="FY900" s="90"/>
      <c r="FZ900" s="90"/>
      <c r="GA900" s="90"/>
      <c r="GB900" s="90"/>
      <c r="GC900" s="90"/>
      <c r="GD900" s="90"/>
      <c r="GE900" s="90"/>
      <c r="GF900" s="90"/>
      <c r="GG900" s="90"/>
      <c r="GH900" s="90"/>
      <c r="GI900" s="90"/>
      <c r="GJ900" s="90"/>
      <c r="GK900" s="90"/>
      <c r="GL900" s="90"/>
      <c r="GM900" s="90"/>
      <c r="GN900" s="90"/>
      <c r="GO900" s="90"/>
      <c r="GP900" s="90"/>
      <c r="GQ900" s="90"/>
      <c r="GR900" s="90"/>
      <c r="GS900" s="90"/>
      <c r="GT900" s="90"/>
      <c r="GU900" s="90"/>
      <c r="GV900" s="90"/>
      <c r="GW900" s="90"/>
      <c r="GX900" s="90"/>
      <c r="GY900" s="90"/>
      <c r="GZ900" s="90"/>
      <c r="HA900" s="90"/>
      <c r="HB900" s="90"/>
      <c r="HC900" s="90"/>
      <c r="HD900" s="90"/>
      <c r="HE900" s="90"/>
      <c r="HF900" s="90"/>
      <c r="HG900" s="90"/>
      <c r="HH900" s="90"/>
      <c r="HI900" s="90"/>
      <c r="HJ900" s="90"/>
      <c r="HK900" s="90"/>
      <c r="HL900" s="90"/>
      <c r="HM900" s="90"/>
      <c r="HN900" s="90"/>
      <c r="HO900" s="90"/>
      <c r="HP900" s="90"/>
      <c r="HQ900" s="90"/>
      <c r="HR900" s="90"/>
      <c r="HS900" s="90"/>
      <c r="HT900" s="90"/>
      <c r="HU900" s="90"/>
      <c r="HV900" s="90"/>
      <c r="HW900" s="90"/>
      <c r="HX900" s="90"/>
      <c r="HY900" s="90"/>
      <c r="HZ900" s="90"/>
      <c r="IA900" s="90"/>
      <c r="IB900" s="90"/>
      <c r="IC900" s="90"/>
      <c r="ID900" s="90"/>
      <c r="IE900" s="90"/>
      <c r="IF900" s="90"/>
      <c r="IG900" s="90"/>
      <c r="IH900" s="90"/>
      <c r="II900" s="90"/>
      <c r="IJ900" s="90"/>
      <c r="IK900" s="90"/>
      <c r="IL900" s="90"/>
      <c r="IM900" s="90"/>
      <c r="IN900" s="90"/>
      <c r="IO900" s="90"/>
      <c r="IP900" s="90"/>
      <c r="IQ900" s="90"/>
      <c r="IR900" s="90"/>
      <c r="IS900" s="90"/>
      <c r="IT900" s="90"/>
      <c r="IU900" s="90"/>
      <c r="IV900" s="90"/>
      <c r="IW900" s="90"/>
      <c r="IX900" s="90"/>
      <c r="IY900" s="90"/>
      <c r="IZ900" s="90"/>
      <c r="JA900" s="90"/>
      <c r="JB900" s="90"/>
      <c r="JC900" s="90"/>
      <c r="JD900" s="90"/>
      <c r="JE900" s="90"/>
      <c r="JF900" s="90"/>
      <c r="JG900" s="90"/>
      <c r="JH900" s="90"/>
      <c r="JI900" s="90"/>
      <c r="JJ900" s="90"/>
      <c r="JK900" s="90"/>
      <c r="JL900" s="90"/>
      <c r="JM900" s="90"/>
      <c r="JN900" s="90"/>
      <c r="JO900" s="90"/>
      <c r="JP900" s="90"/>
      <c r="JQ900" s="90"/>
      <c r="JR900" s="90"/>
      <c r="JS900" s="90"/>
      <c r="JT900" s="90"/>
      <c r="JU900" s="90"/>
      <c r="JV900" s="90"/>
      <c r="JW900" s="90"/>
      <c r="JX900" s="90"/>
      <c r="JY900" s="90"/>
      <c r="JZ900" s="90"/>
      <c r="KA900" s="90"/>
      <c r="KB900" s="90"/>
      <c r="KC900" s="90"/>
      <c r="KD900" s="90"/>
      <c r="KE900" s="90"/>
      <c r="KF900" s="90"/>
      <c r="KG900" s="90"/>
      <c r="KH900" s="90"/>
      <c r="KI900" s="90"/>
      <c r="KJ900" s="90"/>
      <c r="KK900" s="90"/>
      <c r="KL900" s="90"/>
      <c r="KM900" s="90"/>
      <c r="KN900" s="90"/>
      <c r="KO900" s="90"/>
      <c r="KP900" s="90"/>
      <c r="KQ900" s="90"/>
      <c r="KR900" s="90"/>
      <c r="KS900" s="90"/>
      <c r="KT900" s="90"/>
      <c r="KU900" s="90"/>
      <c r="KV900" s="90"/>
      <c r="KW900" s="90"/>
      <c r="KX900" s="90"/>
      <c r="KY900" s="90"/>
      <c r="KZ900" s="90"/>
      <c r="LA900" s="90"/>
      <c r="LB900" s="90"/>
      <c r="LC900" s="90"/>
      <c r="LD900" s="90"/>
      <c r="LE900" s="90"/>
      <c r="LF900" s="90"/>
      <c r="LG900" s="90"/>
      <c r="LH900" s="90"/>
      <c r="LI900" s="90"/>
      <c r="LJ900" s="90"/>
      <c r="LK900" s="90"/>
      <c r="LL900" s="90"/>
      <c r="LM900" s="90"/>
      <c r="LN900" s="90"/>
      <c r="LO900" s="90"/>
      <c r="LP900" s="90"/>
      <c r="LQ900" s="90"/>
      <c r="LR900" s="90"/>
      <c r="LS900" s="90"/>
      <c r="LT900" s="90"/>
      <c r="LU900" s="90"/>
      <c r="LV900" s="90"/>
      <c r="LW900" s="90"/>
      <c r="LX900" s="90"/>
      <c r="LY900" s="90"/>
      <c r="LZ900" s="90"/>
      <c r="MA900" s="90"/>
      <c r="MB900" s="90"/>
      <c r="MC900" s="90"/>
      <c r="MD900" s="90"/>
      <c r="ME900" s="90"/>
      <c r="MF900" s="90"/>
      <c r="MG900" s="90"/>
      <c r="MH900" s="90"/>
      <c r="MI900" s="90"/>
      <c r="MJ900" s="90"/>
      <c r="MK900" s="90"/>
      <c r="ML900" s="90"/>
      <c r="MM900" s="90"/>
      <c r="MN900" s="90"/>
      <c r="MO900" s="90"/>
      <c r="MP900" s="90"/>
      <c r="MQ900" s="90"/>
      <c r="MR900" s="90"/>
      <c r="MS900" s="90"/>
      <c r="MT900" s="90"/>
      <c r="MU900" s="90"/>
      <c r="MV900" s="90"/>
      <c r="MW900" s="90"/>
      <c r="MX900" s="90"/>
      <c r="MY900" s="90"/>
      <c r="MZ900" s="90"/>
      <c r="NA900" s="90"/>
      <c r="NB900" s="90"/>
      <c r="NC900" s="90"/>
      <c r="ND900" s="90"/>
      <c r="NE900" s="90"/>
      <c r="NF900" s="90"/>
      <c r="NG900" s="90"/>
      <c r="NH900" s="90"/>
      <c r="NI900" s="90"/>
      <c r="NJ900" s="90"/>
      <c r="NK900" s="90"/>
      <c r="NL900" s="90"/>
      <c r="NM900" s="90"/>
      <c r="NN900" s="90"/>
      <c r="NO900" s="90"/>
      <c r="NP900" s="90"/>
      <c r="NQ900" s="90"/>
      <c r="NR900" s="90"/>
      <c r="NS900" s="90"/>
      <c r="NT900" s="90"/>
      <c r="NU900" s="90"/>
      <c r="NV900" s="90"/>
      <c r="NW900" s="90"/>
      <c r="NX900" s="90"/>
      <c r="NY900" s="90"/>
      <c r="NZ900" s="90"/>
      <c r="OA900" s="90"/>
      <c r="OB900" s="90"/>
      <c r="OC900" s="90"/>
      <c r="OD900" s="90"/>
      <c r="OE900" s="90"/>
      <c r="OF900" s="90"/>
      <c r="OG900" s="90"/>
      <c r="OH900" s="90"/>
      <c r="OI900" s="90"/>
      <c r="OJ900" s="90"/>
      <c r="OK900" s="90"/>
      <c r="OL900" s="90"/>
      <c r="OM900" s="90"/>
      <c r="ON900" s="90"/>
      <c r="OO900" s="90"/>
      <c r="OP900" s="90"/>
      <c r="OQ900" s="90"/>
      <c r="OR900" s="90"/>
      <c r="OS900" s="90"/>
      <c r="OT900" s="90"/>
      <c r="OU900" s="90"/>
      <c r="OV900" s="90"/>
      <c r="OW900" s="90"/>
      <c r="OX900" s="90"/>
      <c r="OY900" s="90"/>
      <c r="OZ900" s="90"/>
      <c r="PA900" s="90"/>
      <c r="PB900" s="90"/>
      <c r="PC900" s="90"/>
      <c r="PD900" s="90"/>
      <c r="PE900" s="90"/>
      <c r="PF900" s="90"/>
      <c r="PG900" s="90"/>
      <c r="PH900" s="90"/>
      <c r="PI900" s="90"/>
      <c r="PJ900" s="90"/>
      <c r="PK900" s="90"/>
      <c r="PL900" s="90"/>
      <c r="PM900" s="90"/>
      <c r="PN900" s="90"/>
      <c r="PO900" s="90"/>
      <c r="PP900" s="90"/>
      <c r="PQ900" s="90"/>
      <c r="PR900" s="90"/>
      <c r="PS900" s="90"/>
      <c r="PT900" s="90"/>
      <c r="PU900" s="90"/>
      <c r="PV900" s="90"/>
      <c r="PW900" s="90"/>
      <c r="PX900" s="90"/>
      <c r="PY900" s="90"/>
      <c r="PZ900" s="90"/>
      <c r="QA900" s="90"/>
      <c r="QB900" s="90"/>
      <c r="QC900" s="90"/>
      <c r="QD900" s="90"/>
      <c r="QE900" s="90"/>
      <c r="QF900" s="90"/>
      <c r="QG900" s="90"/>
      <c r="QH900" s="90"/>
      <c r="QI900" s="90"/>
      <c r="QJ900" s="90"/>
      <c r="QK900" s="90"/>
      <c r="QL900" s="90"/>
      <c r="QM900" s="90"/>
      <c r="QN900" s="90"/>
      <c r="QO900" s="90"/>
      <c r="QP900" s="90"/>
      <c r="QQ900" s="90"/>
      <c r="QR900" s="90"/>
      <c r="QS900" s="90"/>
      <c r="QT900" s="90"/>
      <c r="QU900" s="90"/>
      <c r="QV900" s="90"/>
      <c r="QW900" s="90"/>
      <c r="QX900" s="90"/>
      <c r="QY900" s="90"/>
      <c r="QZ900" s="90"/>
      <c r="RA900" s="90"/>
      <c r="RB900" s="90"/>
      <c r="RC900" s="90"/>
      <c r="RD900" s="90"/>
      <c r="RE900" s="90"/>
      <c r="RF900" s="90"/>
      <c r="RG900" s="90"/>
      <c r="RH900" s="90"/>
      <c r="RI900" s="90"/>
      <c r="RJ900" s="90"/>
      <c r="RK900" s="90"/>
      <c r="RL900" s="90"/>
      <c r="RM900" s="90"/>
      <c r="RN900" s="90"/>
      <c r="RO900" s="90"/>
      <c r="RP900" s="90"/>
      <c r="RQ900" s="90"/>
      <c r="RR900" s="90"/>
      <c r="RS900" s="90"/>
      <c r="RT900" s="90"/>
      <c r="RU900" s="90"/>
      <c r="RV900" s="90"/>
      <c r="RW900" s="90"/>
      <c r="RX900" s="90"/>
      <c r="RY900" s="90"/>
      <c r="RZ900" s="90"/>
      <c r="SA900" s="90"/>
      <c r="SB900" s="90"/>
      <c r="SC900" s="90"/>
      <c r="SD900" s="90"/>
      <c r="SE900" s="90"/>
      <c r="SF900" s="90"/>
      <c r="SG900" s="90"/>
      <c r="SH900" s="90"/>
      <c r="SI900" s="90"/>
      <c r="SJ900" s="90"/>
      <c r="SK900" s="90"/>
      <c r="SL900" s="90"/>
      <c r="SM900" s="90"/>
      <c r="SN900" s="90"/>
      <c r="SO900" s="90"/>
      <c r="SP900" s="90"/>
      <c r="SQ900" s="90"/>
      <c r="SR900" s="90"/>
      <c r="SS900" s="90"/>
      <c r="ST900" s="90"/>
      <c r="SU900" s="90"/>
      <c r="SV900" s="90"/>
      <c r="SW900" s="90"/>
      <c r="SX900" s="90"/>
      <c r="SY900" s="90"/>
      <c r="SZ900" s="90"/>
      <c r="TA900" s="90"/>
      <c r="TB900" s="90"/>
      <c r="TC900" s="90"/>
      <c r="TD900" s="90"/>
      <c r="TE900" s="90"/>
      <c r="TF900" s="90"/>
      <c r="TG900" s="90"/>
      <c r="TH900" s="90"/>
      <c r="TI900" s="90"/>
      <c r="TJ900" s="90"/>
      <c r="TK900" s="90"/>
      <c r="TL900" s="90"/>
      <c r="TM900" s="90"/>
      <c r="TN900" s="90"/>
      <c r="TO900" s="90"/>
      <c r="TP900" s="90"/>
      <c r="TQ900" s="90"/>
      <c r="TR900" s="90"/>
      <c r="TS900" s="90"/>
      <c r="TT900" s="90"/>
      <c r="TU900" s="90"/>
      <c r="TV900" s="90"/>
      <c r="TW900" s="90"/>
      <c r="TX900" s="90"/>
      <c r="TY900" s="90"/>
      <c r="TZ900" s="90"/>
      <c r="UA900" s="90"/>
      <c r="UB900" s="90"/>
      <c r="UC900" s="90"/>
      <c r="UD900" s="90"/>
      <c r="UE900" s="90"/>
      <c r="UF900" s="90"/>
      <c r="UG900" s="90"/>
      <c r="UH900" s="90"/>
      <c r="UI900" s="90"/>
      <c r="UJ900" s="90"/>
      <c r="UK900" s="90"/>
      <c r="UL900" s="90"/>
      <c r="UM900" s="90"/>
      <c r="UN900" s="90"/>
      <c r="UO900" s="90"/>
      <c r="UP900" s="90"/>
      <c r="UQ900" s="90"/>
      <c r="UR900" s="90"/>
      <c r="US900" s="90"/>
      <c r="UT900" s="90"/>
      <c r="UU900" s="90"/>
      <c r="UV900" s="90"/>
      <c r="UW900" s="90"/>
      <c r="UX900" s="90"/>
      <c r="UY900" s="90"/>
      <c r="UZ900" s="90"/>
      <c r="VA900" s="90"/>
      <c r="VB900" s="90"/>
      <c r="VC900" s="90"/>
      <c r="VD900" s="90"/>
      <c r="VE900" s="90"/>
      <c r="VF900" s="90"/>
      <c r="VG900" s="90"/>
      <c r="VH900" s="90"/>
      <c r="VI900" s="90"/>
      <c r="VJ900" s="90"/>
      <c r="VK900" s="90"/>
      <c r="VL900" s="90"/>
      <c r="VM900" s="90"/>
      <c r="VN900" s="90"/>
      <c r="VO900" s="90"/>
      <c r="VP900" s="90"/>
      <c r="VQ900" s="90"/>
      <c r="VR900" s="90"/>
      <c r="VS900" s="90"/>
      <c r="VT900" s="90"/>
      <c r="VU900" s="90"/>
      <c r="VV900" s="90"/>
      <c r="VW900" s="90"/>
      <c r="VX900" s="90"/>
      <c r="VY900" s="90"/>
      <c r="VZ900" s="90"/>
      <c r="WA900" s="90"/>
      <c r="WB900" s="90"/>
      <c r="WC900" s="90"/>
      <c r="WD900" s="90"/>
      <c r="WE900" s="90"/>
      <c r="WF900" s="90"/>
      <c r="WG900" s="90"/>
      <c r="WH900" s="90"/>
      <c r="WI900" s="90"/>
      <c r="WJ900" s="90"/>
      <c r="WK900" s="90"/>
      <c r="WL900" s="90"/>
      <c r="WM900" s="90"/>
      <c r="WN900" s="90"/>
      <c r="WO900" s="90"/>
      <c r="WP900" s="90"/>
      <c r="WQ900" s="90"/>
      <c r="WR900" s="90"/>
      <c r="WS900" s="90"/>
      <c r="WT900" s="90"/>
      <c r="WU900" s="90"/>
      <c r="WV900" s="90"/>
      <c r="WW900" s="90"/>
      <c r="WX900" s="90"/>
      <c r="WY900" s="90"/>
      <c r="WZ900" s="90"/>
      <c r="XA900" s="90"/>
      <c r="XB900" s="90"/>
      <c r="XC900" s="90"/>
      <c r="XD900" s="90"/>
      <c r="XE900" s="90"/>
      <c r="XF900" s="90"/>
      <c r="XG900" s="90"/>
      <c r="XH900" s="90"/>
      <c r="XI900" s="90"/>
      <c r="XJ900" s="90"/>
      <c r="XK900" s="90"/>
      <c r="XL900" s="90"/>
      <c r="XM900" s="90"/>
      <c r="XN900" s="90"/>
      <c r="XO900" s="90"/>
      <c r="XP900" s="90"/>
      <c r="XQ900" s="90"/>
      <c r="XR900" s="90"/>
      <c r="XS900" s="90"/>
      <c r="XT900" s="90"/>
      <c r="XU900" s="90"/>
      <c r="XV900" s="90"/>
      <c r="XW900" s="90"/>
      <c r="XX900" s="90"/>
      <c r="XY900" s="90"/>
      <c r="XZ900" s="90"/>
      <c r="YA900" s="90"/>
      <c r="YB900" s="90"/>
      <c r="YC900" s="90"/>
      <c r="YD900" s="90"/>
      <c r="YE900" s="90"/>
      <c r="YF900" s="90"/>
      <c r="YG900" s="90"/>
      <c r="YH900" s="90"/>
      <c r="YI900" s="90"/>
      <c r="YJ900" s="90"/>
      <c r="YK900" s="90"/>
      <c r="YL900" s="90"/>
      <c r="YM900" s="90"/>
      <c r="YN900" s="90"/>
      <c r="YO900" s="90"/>
      <c r="YP900" s="90"/>
      <c r="YQ900" s="90"/>
      <c r="YR900" s="90"/>
      <c r="YS900" s="90"/>
      <c r="YT900" s="90"/>
      <c r="YU900" s="90"/>
      <c r="YV900" s="90"/>
      <c r="YW900" s="90"/>
      <c r="YX900" s="90"/>
      <c r="YY900" s="90"/>
      <c r="YZ900" s="90"/>
      <c r="ZA900" s="90"/>
      <c r="ZB900" s="90"/>
      <c r="ZC900" s="90"/>
      <c r="ZD900" s="90"/>
      <c r="ZE900" s="90"/>
      <c r="ZF900" s="90"/>
      <c r="ZG900" s="90"/>
      <c r="ZH900" s="90"/>
      <c r="ZI900" s="90"/>
      <c r="ZJ900" s="90"/>
      <c r="ZK900" s="90"/>
      <c r="ZL900" s="90"/>
      <c r="ZM900" s="90"/>
      <c r="ZN900" s="90"/>
      <c r="ZO900" s="90"/>
      <c r="ZP900" s="90"/>
      <c r="ZQ900" s="90"/>
      <c r="ZR900" s="90"/>
      <c r="ZS900" s="90"/>
      <c r="ZT900" s="90"/>
      <c r="ZU900" s="90"/>
      <c r="ZV900" s="90"/>
      <c r="ZW900" s="90"/>
      <c r="ZX900" s="90"/>
      <c r="ZY900" s="90"/>
      <c r="ZZ900" s="90"/>
      <c r="AAA900" s="90"/>
      <c r="AAB900" s="90"/>
      <c r="AAC900" s="90"/>
      <c r="AAD900" s="90"/>
      <c r="AAE900" s="90"/>
      <c r="AAF900" s="90"/>
      <c r="AAG900" s="90"/>
      <c r="AAH900" s="90"/>
      <c r="AAI900" s="90"/>
      <c r="AAJ900" s="90"/>
      <c r="AAK900" s="90"/>
      <c r="AAL900" s="90"/>
      <c r="AAM900" s="90"/>
      <c r="AAN900" s="90"/>
      <c r="AAO900" s="90"/>
      <c r="AAP900" s="90"/>
      <c r="AAQ900" s="90"/>
      <c r="AAR900" s="90"/>
      <c r="AAS900" s="90"/>
      <c r="AAT900" s="90"/>
      <c r="AAU900" s="90"/>
      <c r="AAV900" s="90"/>
      <c r="AAW900" s="90"/>
      <c r="AAX900" s="90"/>
      <c r="AAY900" s="90"/>
      <c r="AAZ900" s="90"/>
      <c r="ABA900" s="90"/>
      <c r="ABB900" s="90"/>
      <c r="ABC900" s="90"/>
      <c r="ABD900" s="90"/>
      <c r="ABE900" s="90"/>
      <c r="ABF900" s="90"/>
      <c r="ABG900" s="90"/>
      <c r="ABH900" s="90"/>
      <c r="ABI900" s="90"/>
      <c r="ABJ900" s="90"/>
      <c r="ABK900" s="90"/>
      <c r="ABL900" s="90"/>
      <c r="ABM900" s="90"/>
      <c r="ABN900" s="90"/>
      <c r="ABO900" s="90"/>
      <c r="ABP900" s="90"/>
      <c r="ABQ900" s="90"/>
      <c r="ABR900" s="90"/>
      <c r="ABS900" s="90"/>
      <c r="ABT900" s="90"/>
      <c r="ABU900" s="90"/>
      <c r="ABV900" s="90"/>
      <c r="ABW900" s="90"/>
      <c r="ABX900" s="90"/>
      <c r="ABY900" s="90"/>
      <c r="ABZ900" s="90"/>
      <c r="ACA900" s="90"/>
      <c r="ACB900" s="90"/>
      <c r="ACC900" s="90"/>
      <c r="ACD900" s="90"/>
      <c r="ACE900" s="90"/>
      <c r="ACF900" s="90"/>
      <c r="ACG900" s="90"/>
      <c r="ACH900" s="90"/>
      <c r="ACI900" s="90"/>
      <c r="ACJ900" s="90"/>
      <c r="ACK900" s="90"/>
      <c r="ACL900" s="90"/>
      <c r="ACM900" s="90"/>
      <c r="ACN900" s="90"/>
      <c r="ACO900" s="90"/>
      <c r="ACP900" s="90"/>
      <c r="ACQ900" s="90"/>
      <c r="ACR900" s="90"/>
      <c r="ACS900" s="90"/>
      <c r="ACT900" s="90"/>
      <c r="ACU900" s="90"/>
      <c r="ACV900" s="90"/>
      <c r="ACW900" s="90"/>
      <c r="ACX900" s="90"/>
      <c r="ACY900" s="90"/>
      <c r="ACZ900" s="90"/>
      <c r="ADA900" s="90"/>
      <c r="ADB900" s="90"/>
      <c r="ADC900" s="90"/>
      <c r="ADD900" s="90"/>
      <c r="ADE900" s="90"/>
      <c r="ADF900" s="90"/>
      <c r="ADG900" s="90"/>
      <c r="ADH900" s="90"/>
      <c r="ADI900" s="90"/>
      <c r="ADJ900" s="90"/>
      <c r="ADK900" s="90"/>
      <c r="ADL900" s="90"/>
      <c r="ADM900" s="90"/>
      <c r="ADN900" s="90"/>
      <c r="ADO900" s="90"/>
      <c r="ADP900" s="90"/>
      <c r="ADQ900" s="90"/>
      <c r="ADR900" s="90"/>
      <c r="ADS900" s="90"/>
      <c r="ADT900" s="90"/>
      <c r="ADU900" s="90"/>
      <c r="ADV900" s="90"/>
      <c r="ADW900" s="90"/>
      <c r="ADX900" s="90"/>
      <c r="ADY900" s="90"/>
      <c r="ADZ900" s="90"/>
      <c r="AEA900" s="90"/>
      <c r="AEB900" s="90"/>
      <c r="AEC900" s="90"/>
      <c r="AED900" s="90"/>
      <c r="AEE900" s="90"/>
      <c r="AEF900" s="90"/>
      <c r="AEG900" s="90"/>
      <c r="AEH900" s="90"/>
      <c r="AEI900" s="90"/>
      <c r="AEJ900" s="90"/>
      <c r="AEK900" s="90"/>
      <c r="AEL900" s="90"/>
      <c r="AEM900" s="90"/>
      <c r="AEN900" s="90"/>
      <c r="AEO900" s="90"/>
      <c r="AEP900" s="90"/>
      <c r="AEQ900" s="90"/>
      <c r="AER900" s="90"/>
      <c r="AES900" s="90"/>
      <c r="AET900" s="90"/>
      <c r="AEU900" s="90"/>
      <c r="AEV900" s="90"/>
      <c r="AEW900" s="90"/>
      <c r="AEX900" s="90"/>
      <c r="AEY900" s="90"/>
      <c r="AEZ900" s="90"/>
      <c r="AFA900" s="90"/>
      <c r="AFB900" s="90"/>
      <c r="AFC900" s="90"/>
      <c r="AFD900" s="90"/>
      <c r="AFE900" s="90"/>
      <c r="AFF900" s="90"/>
      <c r="AFG900" s="90"/>
      <c r="AFH900" s="90"/>
      <c r="AFI900" s="90"/>
      <c r="AFJ900" s="90"/>
      <c r="AFK900" s="90"/>
      <c r="AFL900" s="90"/>
      <c r="AFM900" s="90"/>
      <c r="AFN900" s="90"/>
      <c r="AFO900" s="90"/>
      <c r="AFP900" s="90"/>
      <c r="AFQ900" s="90"/>
      <c r="AFR900" s="90"/>
      <c r="AFS900" s="90"/>
      <c r="AFT900" s="90"/>
      <c r="AFU900" s="90"/>
      <c r="AFV900" s="90"/>
      <c r="AFW900" s="90"/>
      <c r="AFX900" s="90"/>
      <c r="AFY900" s="90"/>
      <c r="AFZ900" s="90"/>
      <c r="AGA900" s="90"/>
      <c r="AGB900" s="90"/>
      <c r="AGC900" s="90"/>
      <c r="AGD900" s="90"/>
      <c r="AGE900" s="90"/>
      <c r="AGF900" s="90"/>
      <c r="AGG900" s="90"/>
      <c r="AGH900" s="90"/>
      <c r="AGI900" s="90"/>
      <c r="AGJ900" s="90"/>
      <c r="AGK900" s="90"/>
      <c r="AGL900" s="90"/>
      <c r="AGM900" s="90"/>
      <c r="AGN900" s="90"/>
      <c r="AGO900" s="90"/>
      <c r="AGP900" s="90"/>
      <c r="AGQ900" s="90"/>
      <c r="AGR900" s="90"/>
      <c r="AGS900" s="90"/>
      <c r="AGT900" s="90"/>
      <c r="AGU900" s="90"/>
      <c r="AGV900" s="90"/>
      <c r="AGW900" s="90"/>
      <c r="AGX900" s="90"/>
      <c r="AGY900" s="90"/>
      <c r="AGZ900" s="90"/>
      <c r="AHA900" s="90"/>
      <c r="AHB900" s="90"/>
      <c r="AHC900" s="90"/>
      <c r="AHD900" s="90"/>
      <c r="AHE900" s="90"/>
      <c r="AHF900" s="90"/>
      <c r="AHG900" s="90"/>
      <c r="AHH900" s="90"/>
      <c r="AHI900" s="90"/>
      <c r="AHJ900" s="90"/>
      <c r="AHK900" s="90"/>
      <c r="AHL900" s="90"/>
      <c r="AHM900" s="90"/>
      <c r="AHN900" s="90"/>
      <c r="AHO900" s="90"/>
      <c r="AHP900" s="90"/>
      <c r="AHQ900" s="90"/>
      <c r="AHR900" s="90"/>
      <c r="AHS900" s="90"/>
      <c r="AHT900" s="90"/>
      <c r="AHU900" s="90"/>
      <c r="AHV900" s="90"/>
      <c r="AHW900" s="90"/>
      <c r="AHX900" s="90"/>
      <c r="AHY900" s="90"/>
      <c r="AHZ900" s="90"/>
      <c r="AIA900" s="90"/>
      <c r="AIB900" s="90"/>
      <c r="AIC900" s="90"/>
      <c r="AID900" s="90"/>
      <c r="AIE900" s="90"/>
      <c r="AIF900" s="90"/>
      <c r="AIG900" s="90"/>
      <c r="AIH900" s="90"/>
      <c r="AII900" s="90"/>
      <c r="AIJ900" s="90"/>
      <c r="AIK900" s="90"/>
      <c r="AIL900" s="90"/>
      <c r="AIM900" s="90"/>
      <c r="AIN900" s="90"/>
      <c r="AIO900" s="90"/>
      <c r="AIP900" s="90"/>
      <c r="AIQ900" s="90"/>
      <c r="AIR900" s="90"/>
      <c r="AIS900" s="90"/>
      <c r="AIT900" s="90"/>
      <c r="AIU900" s="90"/>
      <c r="AIV900" s="90"/>
      <c r="AIW900" s="90"/>
      <c r="AIX900" s="90"/>
      <c r="AIY900" s="90"/>
      <c r="AIZ900" s="90"/>
      <c r="AJA900" s="90"/>
      <c r="AJB900" s="90"/>
      <c r="AJC900" s="90"/>
      <c r="AJD900" s="90"/>
      <c r="AJE900" s="90"/>
      <c r="AJF900" s="90"/>
      <c r="AJG900" s="90"/>
      <c r="AJH900" s="90"/>
      <c r="AJI900" s="90"/>
      <c r="AJJ900" s="90"/>
      <c r="AJK900" s="90"/>
      <c r="AJL900" s="90"/>
      <c r="AJM900" s="90"/>
      <c r="AJN900" s="90"/>
      <c r="AJO900" s="90"/>
      <c r="AJP900" s="90"/>
      <c r="AJQ900" s="90"/>
      <c r="AJR900" s="90"/>
      <c r="AJS900" s="90"/>
      <c r="AJT900" s="90"/>
      <c r="AJU900" s="90"/>
      <c r="AJV900" s="90"/>
      <c r="AJW900" s="90"/>
      <c r="AJX900" s="90"/>
      <c r="AJY900" s="90"/>
      <c r="AJZ900" s="90"/>
      <c r="AKA900" s="90"/>
      <c r="AKB900" s="90"/>
      <c r="AKC900" s="90"/>
      <c r="AKD900" s="90"/>
      <c r="AKE900" s="90"/>
      <c r="AKF900" s="90"/>
      <c r="AKG900" s="90"/>
      <c r="AKH900" s="90"/>
      <c r="AKI900" s="90"/>
      <c r="AKJ900" s="90"/>
      <c r="AKK900" s="90"/>
      <c r="AKL900" s="90"/>
      <c r="AKM900" s="90"/>
      <c r="AKN900" s="90"/>
      <c r="AKO900" s="90"/>
      <c r="AKP900" s="90"/>
      <c r="AKQ900" s="90"/>
      <c r="AKR900" s="90"/>
      <c r="AKS900" s="90"/>
      <c r="AKT900" s="90"/>
      <c r="AKU900" s="90"/>
      <c r="AKV900" s="90"/>
      <c r="AKW900" s="90"/>
      <c r="AKX900" s="90"/>
      <c r="AKY900" s="90"/>
      <c r="AKZ900" s="90"/>
      <c r="ALA900" s="90"/>
      <c r="ALB900" s="90"/>
      <c r="ALC900" s="90"/>
      <c r="ALD900" s="90"/>
      <c r="ALE900" s="90"/>
      <c r="ALF900" s="90"/>
      <c r="ALG900" s="90"/>
      <c r="ALH900" s="90"/>
      <c r="ALI900" s="90"/>
      <c r="ALJ900" s="90"/>
      <c r="ALK900" s="90"/>
      <c r="ALL900" s="90"/>
      <c r="ALM900" s="90"/>
      <c r="ALN900" s="90"/>
      <c r="ALO900" s="90"/>
      <c r="ALP900" s="90"/>
      <c r="ALQ900" s="90"/>
      <c r="ALR900" s="90"/>
      <c r="ALS900" s="90"/>
      <c r="ALT900" s="90"/>
      <c r="ALU900" s="90"/>
      <c r="ALV900" s="90"/>
      <c r="ALW900" s="90"/>
      <c r="ALX900" s="90"/>
      <c r="ALY900" s="90"/>
      <c r="ALZ900" s="90"/>
      <c r="AMA900" s="90"/>
      <c r="AMB900" s="90"/>
      <c r="AMC900" s="90"/>
      <c r="AMD900" s="90"/>
      <c r="AME900" s="90"/>
      <c r="AMF900" s="90"/>
      <c r="AMG900" s="90"/>
      <c r="AMH900" s="90"/>
    </row>
    <row r="901" spans="1:1022" ht="74.099999999999994" customHeight="1" x14ac:dyDescent="0.3">
      <c r="A901" s="536"/>
      <c r="B901" s="530"/>
      <c r="C901" s="367"/>
      <c r="D901" s="530"/>
      <c r="E901" s="530"/>
      <c r="F901" s="427"/>
      <c r="G901" s="530"/>
      <c r="H901" s="545"/>
      <c r="I901" s="538"/>
      <c r="J901" s="216" t="s">
        <v>735</v>
      </c>
      <c r="K901" s="213"/>
      <c r="L901" s="538"/>
      <c r="M901" s="538"/>
      <c r="N901" s="540"/>
      <c r="O901" s="369"/>
      <c r="P901" s="391"/>
      <c r="Q901" s="385"/>
      <c r="R901" s="393"/>
      <c r="S901" s="394"/>
      <c r="T901" s="385"/>
      <c r="U901" s="386"/>
      <c r="V901" s="216" t="s">
        <v>112</v>
      </c>
      <c r="W901" s="116"/>
      <c r="X901" s="117"/>
      <c r="Y901" s="117"/>
      <c r="Z901" s="116"/>
      <c r="AA901" s="143" t="str">
        <f t="shared" si="1200"/>
        <v/>
      </c>
      <c r="AB901" s="121"/>
      <c r="AC901" s="121"/>
      <c r="AD901" s="122" t="str">
        <f t="shared" si="1198"/>
        <v/>
      </c>
      <c r="AE901" s="121"/>
      <c r="AF901" s="121"/>
      <c r="AG901" s="121"/>
      <c r="AH901" s="123" t="str">
        <f>IFERROR(IF(AND(AA900="Probabilidad",AA901="Probabilidad"),(AI900-(+AI900*AD901)),IF(AND(AA901="Probabilidad",AA900="Impacto"),(AI900-(+AI900*AD901)),IF(AA901="Impacto",AI900,""))),"")</f>
        <v/>
      </c>
      <c r="AI901" s="122" t="str">
        <f t="shared" si="1199"/>
        <v/>
      </c>
      <c r="AJ901" s="387"/>
      <c r="AK901" s="542"/>
      <c r="AL901" s="214" t="str">
        <f t="shared" si="1170"/>
        <v/>
      </c>
      <c r="AM901" s="543"/>
      <c r="AN901" s="542"/>
      <c r="AO901" s="541"/>
      <c r="AP901" s="367"/>
      <c r="AQ901" s="217" t="s">
        <v>118</v>
      </c>
      <c r="AR901" s="119"/>
      <c r="AS901" s="135"/>
      <c r="AT901" s="218"/>
      <c r="AU901" s="219"/>
      <c r="AV901" s="459"/>
      <c r="AW901" s="216" t="s">
        <v>112</v>
      </c>
      <c r="AX901" s="220"/>
      <c r="AY901" s="221"/>
      <c r="AZ901" s="222"/>
      <c r="BA901" s="217" t="s">
        <v>118</v>
      </c>
      <c r="BB901" s="128"/>
      <c r="BC901" s="128"/>
      <c r="BD901" s="128"/>
      <c r="BE901" s="373"/>
      <c r="BF901" s="374"/>
      <c r="BG901" s="374"/>
      <c r="BH901" s="131"/>
    </row>
    <row r="902" spans="1:1022" ht="45" customHeight="1" x14ac:dyDescent="0.3">
      <c r="A902" s="536"/>
      <c r="B902" s="530"/>
      <c r="C902" s="367"/>
      <c r="D902" s="530"/>
      <c r="E902" s="530"/>
      <c r="F902" s="427"/>
      <c r="G902" s="530"/>
      <c r="H902" s="545"/>
      <c r="I902" s="538"/>
      <c r="J902" s="216" t="s">
        <v>741</v>
      </c>
      <c r="K902" s="213"/>
      <c r="L902" s="538"/>
      <c r="M902" s="538"/>
      <c r="N902" s="540"/>
      <c r="O902" s="369"/>
      <c r="P902" s="391"/>
      <c r="Q902" s="385"/>
      <c r="R902" s="393"/>
      <c r="S902" s="394"/>
      <c r="T902" s="385"/>
      <c r="U902" s="386"/>
      <c r="V902" s="216" t="s">
        <v>124</v>
      </c>
      <c r="W902" s="116"/>
      <c r="X902" s="117"/>
      <c r="Y902" s="117"/>
      <c r="Z902" s="116"/>
      <c r="AA902" s="143" t="str">
        <f t="shared" si="1200"/>
        <v/>
      </c>
      <c r="AB902" s="121"/>
      <c r="AC902" s="121"/>
      <c r="AD902" s="122" t="str">
        <f t="shared" si="1198"/>
        <v/>
      </c>
      <c r="AE902" s="121"/>
      <c r="AF902" s="121"/>
      <c r="AG902" s="121"/>
      <c r="AH902" s="123" t="str">
        <f t="shared" ref="AH902:AH906" si="1227">IFERROR(IF(AND(AA901="Probabilidad",AA902="Probabilidad"),(AI901-(+AI901*AD902)),IF(AND(AA902="Probabilidad",AA901="Impacto"),(AI901-(+AI901*AD902)),IF(AA902="Impacto",AI901,""))),"")</f>
        <v/>
      </c>
      <c r="AI902" s="122" t="str">
        <f t="shared" si="1199"/>
        <v/>
      </c>
      <c r="AJ902" s="387"/>
      <c r="AK902" s="542"/>
      <c r="AL902" s="214" t="str">
        <f t="shared" si="1170"/>
        <v/>
      </c>
      <c r="AM902" s="543"/>
      <c r="AN902" s="542"/>
      <c r="AO902" s="541"/>
      <c r="AP902" s="367"/>
      <c r="AQ902" s="217" t="s">
        <v>128</v>
      </c>
      <c r="AR902" s="119"/>
      <c r="AS902" s="135"/>
      <c r="AT902" s="218"/>
      <c r="AU902" s="219"/>
      <c r="AV902" s="459"/>
      <c r="AW902" s="216" t="s">
        <v>124</v>
      </c>
      <c r="AX902" s="220"/>
      <c r="AY902" s="221"/>
      <c r="AZ902" s="222"/>
      <c r="BA902" s="217" t="s">
        <v>128</v>
      </c>
      <c r="BB902" s="128"/>
      <c r="BC902" s="128"/>
      <c r="BD902" s="128"/>
      <c r="BE902" s="373"/>
      <c r="BF902" s="374"/>
      <c r="BG902" s="374"/>
      <c r="BH902" s="131"/>
    </row>
    <row r="903" spans="1:1022" ht="30" customHeight="1" x14ac:dyDescent="0.3">
      <c r="A903" s="536"/>
      <c r="B903" s="530"/>
      <c r="C903" s="367"/>
      <c r="D903" s="530"/>
      <c r="E903" s="530"/>
      <c r="F903" s="427"/>
      <c r="G903" s="530"/>
      <c r="H903" s="545"/>
      <c r="I903" s="538"/>
      <c r="J903" s="216" t="s">
        <v>749</v>
      </c>
      <c r="K903" s="213"/>
      <c r="L903" s="538"/>
      <c r="M903" s="538"/>
      <c r="N903" s="540"/>
      <c r="O903" s="369"/>
      <c r="P903" s="391"/>
      <c r="Q903" s="385"/>
      <c r="R903" s="393"/>
      <c r="S903" s="394"/>
      <c r="T903" s="385"/>
      <c r="U903" s="386"/>
      <c r="V903" s="216" t="s">
        <v>131</v>
      </c>
      <c r="W903" s="116"/>
      <c r="X903" s="117"/>
      <c r="Y903" s="117"/>
      <c r="Z903" s="116"/>
      <c r="AA903" s="143" t="str">
        <f t="shared" si="1200"/>
        <v/>
      </c>
      <c r="AB903" s="121"/>
      <c r="AC903" s="121"/>
      <c r="AD903" s="122" t="str">
        <f t="shared" si="1198"/>
        <v/>
      </c>
      <c r="AE903" s="121"/>
      <c r="AF903" s="121"/>
      <c r="AG903" s="121"/>
      <c r="AH903" s="123" t="str">
        <f t="shared" si="1227"/>
        <v/>
      </c>
      <c r="AI903" s="122" t="str">
        <f t="shared" si="1199"/>
        <v/>
      </c>
      <c r="AJ903" s="387"/>
      <c r="AK903" s="542"/>
      <c r="AL903" s="214" t="str">
        <f t="shared" si="1170"/>
        <v/>
      </c>
      <c r="AM903" s="543"/>
      <c r="AN903" s="542"/>
      <c r="AO903" s="541"/>
      <c r="AP903" s="367"/>
      <c r="AQ903" s="217" t="s">
        <v>136</v>
      </c>
      <c r="AR903" s="119"/>
      <c r="AS903" s="135"/>
      <c r="AT903" s="218"/>
      <c r="AU903" s="219"/>
      <c r="AV903" s="459"/>
      <c r="AW903" s="216" t="s">
        <v>131</v>
      </c>
      <c r="AX903" s="220"/>
      <c r="AY903" s="221"/>
      <c r="AZ903" s="222"/>
      <c r="BA903" s="217" t="s">
        <v>136</v>
      </c>
      <c r="BB903" s="128"/>
      <c r="BC903" s="128"/>
      <c r="BD903" s="128"/>
      <c r="BE903" s="373"/>
      <c r="BF903" s="374"/>
      <c r="BG903" s="374"/>
      <c r="BH903" s="131"/>
    </row>
    <row r="904" spans="1:1022" ht="18.95" customHeight="1" x14ac:dyDescent="0.3">
      <c r="A904" s="536"/>
      <c r="B904" s="530"/>
      <c r="C904" s="367"/>
      <c r="D904" s="530"/>
      <c r="E904" s="530"/>
      <c r="F904" s="427"/>
      <c r="G904" s="530"/>
      <c r="H904" s="545"/>
      <c r="I904" s="538"/>
      <c r="J904" s="216" t="s">
        <v>756</v>
      </c>
      <c r="K904" s="213"/>
      <c r="L904" s="538"/>
      <c r="M904" s="538"/>
      <c r="N904" s="540"/>
      <c r="O904" s="369"/>
      <c r="P904" s="391"/>
      <c r="Q904" s="385"/>
      <c r="R904" s="393"/>
      <c r="S904" s="394"/>
      <c r="T904" s="385"/>
      <c r="U904" s="386"/>
      <c r="V904" s="216" t="s">
        <v>139</v>
      </c>
      <c r="W904" s="116"/>
      <c r="X904" s="117"/>
      <c r="Y904" s="117"/>
      <c r="Z904" s="116"/>
      <c r="AA904" s="143" t="str">
        <f t="shared" si="1200"/>
        <v/>
      </c>
      <c r="AB904" s="121"/>
      <c r="AC904" s="121"/>
      <c r="AD904" s="122" t="str">
        <f t="shared" si="1198"/>
        <v/>
      </c>
      <c r="AE904" s="121"/>
      <c r="AF904" s="121"/>
      <c r="AG904" s="121"/>
      <c r="AH904" s="123" t="str">
        <f t="shared" si="1227"/>
        <v/>
      </c>
      <c r="AI904" s="122" t="str">
        <f t="shared" si="1199"/>
        <v/>
      </c>
      <c r="AJ904" s="387"/>
      <c r="AK904" s="542"/>
      <c r="AL904" s="214" t="str">
        <f t="shared" si="1170"/>
        <v/>
      </c>
      <c r="AM904" s="543"/>
      <c r="AN904" s="542"/>
      <c r="AO904" s="541"/>
      <c r="AP904" s="367"/>
      <c r="AQ904" s="217" t="s">
        <v>145</v>
      </c>
      <c r="AR904" s="119"/>
      <c r="AS904" s="135"/>
      <c r="AT904" s="218"/>
      <c r="AU904" s="219"/>
      <c r="AV904" s="459"/>
      <c r="AW904" s="216" t="s">
        <v>139</v>
      </c>
      <c r="AX904" s="220"/>
      <c r="AY904" s="221"/>
      <c r="AZ904" s="222"/>
      <c r="BA904" s="217" t="s">
        <v>145</v>
      </c>
      <c r="BB904" s="128"/>
      <c r="BC904" s="128"/>
      <c r="BD904" s="128"/>
      <c r="BE904" s="373"/>
      <c r="BF904" s="374"/>
      <c r="BG904" s="374"/>
      <c r="BH904" s="131"/>
    </row>
    <row r="905" spans="1:1022" ht="18.95" customHeight="1" x14ac:dyDescent="0.3">
      <c r="A905" s="536"/>
      <c r="B905" s="530"/>
      <c r="C905" s="367"/>
      <c r="D905" s="530"/>
      <c r="E905" s="530"/>
      <c r="F905" s="427"/>
      <c r="G905" s="530"/>
      <c r="H905" s="545"/>
      <c r="I905" s="538"/>
      <c r="J905" s="216" t="s">
        <v>757</v>
      </c>
      <c r="K905" s="213"/>
      <c r="L905" s="538"/>
      <c r="M905" s="538"/>
      <c r="N905" s="540"/>
      <c r="O905" s="369"/>
      <c r="P905" s="391"/>
      <c r="Q905" s="385"/>
      <c r="R905" s="393"/>
      <c r="S905" s="394"/>
      <c r="T905" s="385"/>
      <c r="U905" s="386"/>
      <c r="V905" s="216" t="s">
        <v>150</v>
      </c>
      <c r="W905" s="116"/>
      <c r="X905" s="117"/>
      <c r="Y905" s="117"/>
      <c r="Z905" s="116"/>
      <c r="AA905" s="143" t="str">
        <f t="shared" si="1200"/>
        <v/>
      </c>
      <c r="AB905" s="121"/>
      <c r="AC905" s="121"/>
      <c r="AD905" s="122" t="str">
        <f t="shared" si="1198"/>
        <v/>
      </c>
      <c r="AE905" s="121"/>
      <c r="AF905" s="121"/>
      <c r="AG905" s="121"/>
      <c r="AH905" s="123" t="str">
        <f t="shared" si="1227"/>
        <v/>
      </c>
      <c r="AI905" s="122" t="str">
        <f t="shared" si="1199"/>
        <v/>
      </c>
      <c r="AJ905" s="387"/>
      <c r="AK905" s="542"/>
      <c r="AL905" s="214" t="str">
        <f t="shared" si="1170"/>
        <v/>
      </c>
      <c r="AM905" s="543"/>
      <c r="AN905" s="542"/>
      <c r="AO905" s="541"/>
      <c r="AP905" s="367"/>
      <c r="AQ905" s="217" t="s">
        <v>155</v>
      </c>
      <c r="AR905" s="119"/>
      <c r="AS905" s="135"/>
      <c r="AT905" s="218"/>
      <c r="AU905" s="219"/>
      <c r="AV905" s="459"/>
      <c r="AW905" s="216" t="s">
        <v>150</v>
      </c>
      <c r="AX905" s="220"/>
      <c r="AY905" s="221"/>
      <c r="AZ905" s="222"/>
      <c r="BA905" s="217" t="s">
        <v>155</v>
      </c>
      <c r="BB905" s="128"/>
      <c r="BC905" s="128"/>
      <c r="BD905" s="128"/>
      <c r="BE905" s="373"/>
      <c r="BF905" s="374"/>
      <c r="BG905" s="374"/>
      <c r="BH905" s="131"/>
    </row>
    <row r="906" spans="1:1022" ht="23.1" customHeight="1" x14ac:dyDescent="0.3">
      <c r="A906" s="536"/>
      <c r="B906" s="530"/>
      <c r="C906" s="367"/>
      <c r="D906" s="530"/>
      <c r="E906" s="530"/>
      <c r="F906" s="427"/>
      <c r="G906" s="530"/>
      <c r="H906" s="545"/>
      <c r="I906" s="538"/>
      <c r="J906" s="216" t="s">
        <v>758</v>
      </c>
      <c r="K906" s="213"/>
      <c r="L906" s="538"/>
      <c r="M906" s="538"/>
      <c r="N906" s="540"/>
      <c r="O906" s="369"/>
      <c r="P906" s="392"/>
      <c r="Q906" s="385"/>
      <c r="R906" s="393"/>
      <c r="S906" s="394"/>
      <c r="T906" s="385"/>
      <c r="U906" s="386"/>
      <c r="V906" s="216" t="s">
        <v>161</v>
      </c>
      <c r="W906" s="116"/>
      <c r="X906" s="117"/>
      <c r="Y906" s="117"/>
      <c r="Z906" s="116"/>
      <c r="AA906" s="143" t="str">
        <f t="shared" si="1200"/>
        <v/>
      </c>
      <c r="AB906" s="121"/>
      <c r="AC906" s="121"/>
      <c r="AD906" s="122" t="str">
        <f t="shared" si="1198"/>
        <v/>
      </c>
      <c r="AE906" s="121"/>
      <c r="AF906" s="121"/>
      <c r="AG906" s="121"/>
      <c r="AH906" s="123" t="str">
        <f t="shared" si="1227"/>
        <v/>
      </c>
      <c r="AI906" s="122" t="str">
        <f t="shared" si="1199"/>
        <v/>
      </c>
      <c r="AJ906" s="387"/>
      <c r="AK906" s="542"/>
      <c r="AL906" s="214" t="str">
        <f t="shared" si="1170"/>
        <v/>
      </c>
      <c r="AM906" s="543"/>
      <c r="AN906" s="542"/>
      <c r="AO906" s="541"/>
      <c r="AP906" s="367"/>
      <c r="AQ906" s="217" t="s">
        <v>162</v>
      </c>
      <c r="AR906" s="119"/>
      <c r="AS906" s="135"/>
      <c r="AT906" s="218"/>
      <c r="AU906" s="219"/>
      <c r="AV906" s="460"/>
      <c r="AW906" s="216" t="s">
        <v>161</v>
      </c>
      <c r="AX906" s="220"/>
      <c r="AY906" s="221"/>
      <c r="AZ906" s="222"/>
      <c r="BA906" s="217" t="s">
        <v>162</v>
      </c>
      <c r="BB906" s="128"/>
      <c r="BC906" s="128"/>
      <c r="BD906" s="128"/>
      <c r="BE906" s="373"/>
      <c r="BF906" s="374"/>
      <c r="BG906" s="374"/>
      <c r="BH906" s="131"/>
    </row>
    <row r="907" spans="1:1022" s="144" customFormat="1" ht="69.95" customHeight="1" x14ac:dyDescent="0.25">
      <c r="A907" s="536"/>
      <c r="B907" s="530"/>
      <c r="C907" s="367"/>
      <c r="D907" s="530"/>
      <c r="E907" s="530"/>
      <c r="F907" s="427"/>
      <c r="G907" s="530"/>
      <c r="H907" s="545" t="str">
        <f>IF(B907="Seguridad_Información","Posibilidad de "&amp;C907&amp;"con "&amp;M907&amp;" "&amp;"por"&amp;" "&amp;I907&amp;" "&amp;"debido a"&amp;" "&amp;L907,"Posibilidad de"&amp;" "&amp;M907&amp;" "&amp;"por"&amp;" "&amp;I907&amp;" debido a"&amp;" "&amp;L907)</f>
        <v xml:space="preserve">Posibilidad de  por  debido a </v>
      </c>
      <c r="I907" s="538"/>
      <c r="J907" s="216" t="s">
        <v>717</v>
      </c>
      <c r="K907" s="213"/>
      <c r="L907" s="538"/>
      <c r="M907" s="538"/>
      <c r="N907" s="540"/>
      <c r="O907" s="369"/>
      <c r="P907" s="390" t="str">
        <f>IF(OR($O907=[3]Tabla_Probabilidad!$D$30,$O907=[3]Tabla_Probabilidad!$D$32,$O907=[3]Tabla_Probabilidad!$J$32),"Muy Baja",IF(OR($O907=[3]Tabla_Probabilidad!$E$30,$O907=[3]Tabla_Probabilidad!$E$32,$O907=[3]Tabla_Probabilidad!$K$32),"Baja",IF(OR($O907=[3]Tabla_Probabilidad!$F$30,$O907=[3]Tabla_Probabilidad!$F$32,$O907=[3]Tabla_Probabilidad!$L$32),"Media",IF(OR($O907=[3]Tabla_Probabilidad!$G$30,$O907=[3]Tabla_Probabilidad!$G$32,$O907=[3]Tabla_Probabilidad!$M$32),"Alta",IF(OR($O907=[3]Tabla_Probabilidad!$H$30,$O907=[3]Tabla_Probabilidad!$H$32,$O907=[3]Tabla_Probabilidad!$N$32),"Muy Alta","")))))</f>
        <v/>
      </c>
      <c r="Q907" s="385" t="str">
        <f t="shared" ref="Q907" si="1228">IF(P907="","",IF(P907="Muy Baja",0.2,IF(P907="Baja",0.4,IF(P907="Media",0.6,IF(P907="Alta",0.8,IF(P907="Muy Alta",1,))))))</f>
        <v/>
      </c>
      <c r="R907" s="393"/>
      <c r="S907" s="394" t="str">
        <f>IF(OR($R907=[3]Tabla_Impacto!$D$24,$R907=[3]Tabla_Impacto!$D$27,$R907=[3]Tabla_Impacto!$J$24,$R907=[3]Tabla_Impacto!$P$26,$R907=[3]Tabla_Impacto!$V$26,$R907=[3]Tabla_Impacto!$AB$26),"Leve",IF(OR($R907=[3]Tabla_Impacto!$E$24,$R907=[3]Tabla_Impacto!$E$27,$R907=[3]Tabla_Impacto!$K$24,$R907=[3]Tabla_Impacto!$Q$26,$R907=[3]Tabla_Impacto!$W$26,$R907=[3]Tabla_Impacto!$AC$26),"Menor",IF(OR($R907=[3]Tabla_Impacto!$F$24,$R907=[3]Tabla_Impacto!$F$27,$R907=[3]Tabla_Impacto!$L$24,$R907=[3]Tabla_Impacto!$R$26,$R907=[3]Tabla_Impacto!$X$26,$R907=[3]Tabla_Impacto!$AD$26),"Moderado",IF(OR($R907=[3]Tabla_Impacto!$G$24,$R907=[3]Tabla_Impacto!$G$27,$R907=[3]Tabla_Impacto!$M$24,$R907=[3]Tabla_Impacto!$S$26,$R907=[3]Tabla_Impacto!$Y$26,$R907=[3]Tabla_Impacto!$AE$26),"Mayor",IF(OR($R907=[3]Tabla_Impacto!$H$24,$R907=[3]Tabla_Impacto!$H$27,$R907=[3]Tabla_Impacto!$N$24,$R907=[3]Tabla_Impacto!$T$26,$R907=[3]Tabla_Impacto!$Z$26,$R907=[3]Tabla_Impacto!$AF$26),"Catastrófico","")))))</f>
        <v/>
      </c>
      <c r="T907" s="385" t="str">
        <f t="shared" ref="T907" si="1229">IF(S907="","",IF(S907="Leve",0.2,IF(S907="Menor",0.4,IF(S907="Moderado",0.6,IF(S907="Mayor",0.8,IF(S907="Catastrófico",1,))))))</f>
        <v/>
      </c>
      <c r="U907" s="403" t="str">
        <f t="shared" ref="U907" si="1230">IF(OR(AND(P907="Muy Baja",S907="Leve"),AND(P907="Muy Baja",S907="Menor"),AND(P907="Baja",S907="Leve")),"Bajo",IF(OR(AND(P907="Muy baja",S907="Moderado"),AND(P907="Baja",S907="Menor"),AND(P907="Baja",S907="Moderado"),AND(P907="Media",S907="Leve"),AND(P907="Media",S907="Menor"),AND(P907="Media",S907="Moderado"),AND(P907="Alta",S907="Leve"),AND(P907="Alta",S907="Menor")),"Moderado",IF(OR(AND(P907="Muy Baja",S907="Mayor"),AND(P907="Baja",S907="Mayor"),AND(P907="Media",S907="Mayor"),AND(P907="Alta",S907="Moderado"),AND(P907="Alta",S907="Mayor"),AND(P907="Muy Alta",S907="Leve"),AND(P907="Muy Alta",S907="Menor"),AND(P907="Muy Alta",S907="Moderado"),AND(P907="Muy Alta",S907="Mayor")),"Alto",IF(OR(AND(P907="Muy Baja",S907="Catastrófico"),AND(P907="Baja",S907="Catastrófico"),AND(P907="Media",S907="Catastrófico"),AND(P907="Alta",S907="Catastrófico"),AND(P907="Muy Alta",S907="Catastrófico")),"Extremo",""))))</f>
        <v/>
      </c>
      <c r="V907" s="216" t="s">
        <v>91</v>
      </c>
      <c r="W907" s="116"/>
      <c r="X907" s="117"/>
      <c r="Y907" s="117"/>
      <c r="Z907" s="116"/>
      <c r="AA907" s="143" t="str">
        <f t="shared" si="1200"/>
        <v/>
      </c>
      <c r="AB907" s="121"/>
      <c r="AC907" s="121"/>
      <c r="AD907" s="122" t="str">
        <f t="shared" si="1198"/>
        <v/>
      </c>
      <c r="AE907" s="121"/>
      <c r="AF907" s="121"/>
      <c r="AG907" s="121"/>
      <c r="AH907" s="123" t="str">
        <f>IFERROR(IF(AA907="Probabilidad",(Q907-(+Q907*AD907)),IF(AA907="Impacto",Q907,"")),"")</f>
        <v/>
      </c>
      <c r="AI907" s="122" t="str">
        <f t="shared" si="1199"/>
        <v/>
      </c>
      <c r="AJ907" s="387" t="str">
        <f t="shared" ref="AJ907" si="1231">IFERROR(IF(AK907="","",IF(AK907&lt;=0.2,"Muy Baja",IF(AK907&lt;=0.4,"Baja",IF(AK907&lt;=0.6,"Media",IF(AK907&lt;=0.8,"Alta","Muy Alta"))))),"")</f>
        <v/>
      </c>
      <c r="AK907" s="542" t="str">
        <f t="shared" ref="AK907" si="1232">IFERROR(LOOKUP(MAX(AI907:AI913)+1,(AI907:AI913)),"")</f>
        <v/>
      </c>
      <c r="AL907" s="214" t="str">
        <f>IFERROR(IF(AA907="Impacto",(T907-(+T907*AD907)),IF(AA907="Probabilidad",T907,"")),"")</f>
        <v/>
      </c>
      <c r="AM907" s="543" t="str">
        <f t="shared" ref="AM907" si="1233">IFERROR(IF(AN907="","",IF(AN907&lt;=0.2,"Leve",IF(AN907&lt;=0.4,"Menor",IF(AN907&lt;=0.6,"Moderado",IF(AN907&lt;=0.8,"Mayor","Catastrófico"))))),"")</f>
        <v/>
      </c>
      <c r="AN907" s="542" t="str">
        <f t="shared" ref="AN907" si="1234">IFERROR(LOOKUP(MAX(AL907:AL913)+1,(AL907:AL913)),"")</f>
        <v/>
      </c>
      <c r="AO907" s="541" t="str">
        <f t="shared" ref="AO907" si="1235">IFERROR(IF(OR(AND(AJ907="Muy Baja",AM907="Leve"),AND(AJ907="Muy Baja",AM907="Menor"),AND(AJ907="Baja",AM907="Leve")),"Bajo",IF(OR(AND(AJ907="Muy baja",AM907="Moderado"),AND(AJ907="Baja",AM907="Menor"),AND(AJ907="Baja",AM907="Moderado"),AND(AJ907="Media",AM907="Leve"),AND(AJ907="Media",AM907="Menor"),AND(AJ907="Media",AM907="Moderado"),AND(AJ907="Alta",AM907="Leve"),AND(AJ907="Alta",AM907="Menor")),"Moderado",IF(OR(AND(AJ907="Muy Baja",AM907="Mayor"),AND(AJ907="Baja",AM907="Mayor"),AND(AJ907="Media",AM907="Mayor"),AND(AJ907="Alta",AM907="Moderado"),AND(AJ907="Alta",AM907="Mayor"),AND(AJ907="Muy Alta",AM907="Leve"),AND(AJ907="Muy Alta",AM907="Menor"),AND(AJ907="Muy Alta",AM907="Moderado"),AND(AJ907="Muy Alta",AM907="Mayor")),"Alto",IF(OR(AND(AJ907="Muy Baja",AM907="Catastrófico"),AND(AJ907="Baja",AM907="Catastrófico"),AND(AJ907="Media",AM907="Catastrófico"),AND(AJ907="Alta",AM907="Catastrófico"),AND(AJ907="Muy Alta",AM907="Catastrófico")),"Extremo","")))),"")</f>
        <v/>
      </c>
      <c r="AP907" s="367"/>
      <c r="AQ907" s="217" t="s">
        <v>105</v>
      </c>
      <c r="AR907" s="119"/>
      <c r="AS907" s="135"/>
      <c r="AT907" s="218"/>
      <c r="AU907" s="219"/>
      <c r="AV907" s="458"/>
      <c r="AW907" s="216" t="s">
        <v>91</v>
      </c>
      <c r="AX907" s="220"/>
      <c r="AY907" s="221"/>
      <c r="AZ907" s="222"/>
      <c r="BA907" s="217" t="s">
        <v>105</v>
      </c>
      <c r="BB907" s="128"/>
      <c r="BC907" s="128"/>
      <c r="BD907" s="128"/>
      <c r="BE907" s="373"/>
      <c r="BF907" s="374"/>
      <c r="BG907" s="374"/>
      <c r="BH907" s="131"/>
      <c r="BI907" s="90"/>
      <c r="BJ907" s="90"/>
      <c r="BK907" s="90"/>
      <c r="BL907" s="90"/>
      <c r="BM907" s="90"/>
      <c r="BN907" s="90"/>
      <c r="BO907" s="90"/>
      <c r="BP907" s="90"/>
      <c r="BQ907" s="90"/>
      <c r="BR907" s="90"/>
      <c r="BS907" s="90"/>
      <c r="BT907" s="90"/>
      <c r="BU907" s="90"/>
      <c r="BV907" s="90"/>
      <c r="BW907" s="90"/>
      <c r="BX907" s="90"/>
      <c r="BY907" s="90"/>
      <c r="BZ907" s="90"/>
      <c r="CA907" s="90"/>
      <c r="CB907" s="90"/>
      <c r="CC907" s="90"/>
      <c r="CD907" s="90"/>
      <c r="CE907" s="90"/>
      <c r="CF907" s="90"/>
      <c r="CG907" s="90"/>
      <c r="CH907" s="90"/>
      <c r="CI907" s="90"/>
      <c r="CJ907" s="90"/>
      <c r="CK907" s="90"/>
      <c r="CL907" s="90"/>
      <c r="CM907" s="90"/>
      <c r="CN907" s="90"/>
      <c r="CO907" s="90"/>
      <c r="CP907" s="90"/>
      <c r="CQ907" s="90"/>
      <c r="CR907" s="90"/>
      <c r="CS907" s="90"/>
      <c r="CT907" s="90"/>
      <c r="CU907" s="90"/>
      <c r="CV907" s="90"/>
      <c r="CW907" s="90"/>
      <c r="CX907" s="90"/>
      <c r="CY907" s="90"/>
      <c r="CZ907" s="90"/>
      <c r="DA907" s="90"/>
      <c r="DB907" s="90"/>
      <c r="DC907" s="90"/>
      <c r="DD907" s="90"/>
      <c r="DE907" s="90"/>
      <c r="DF907" s="90"/>
      <c r="DG907" s="90"/>
      <c r="DH907" s="90"/>
      <c r="DI907" s="90"/>
      <c r="DJ907" s="90"/>
      <c r="DK907" s="90"/>
      <c r="DL907" s="90"/>
      <c r="DM907" s="90"/>
      <c r="DN907" s="90"/>
      <c r="DO907" s="90"/>
      <c r="DP907" s="90"/>
      <c r="DQ907" s="90"/>
      <c r="DR907" s="90"/>
      <c r="DS907" s="90"/>
      <c r="DT907" s="90"/>
      <c r="DU907" s="90"/>
      <c r="DV907" s="90"/>
      <c r="DW907" s="90"/>
      <c r="DX907" s="90"/>
      <c r="DY907" s="90"/>
      <c r="DZ907" s="90"/>
      <c r="EA907" s="90"/>
      <c r="EB907" s="90"/>
      <c r="EC907" s="90"/>
      <c r="ED907" s="90"/>
      <c r="EE907" s="90"/>
      <c r="EF907" s="90"/>
      <c r="EG907" s="90"/>
      <c r="EH907" s="90"/>
      <c r="EI907" s="90"/>
      <c r="EJ907" s="90"/>
      <c r="EK907" s="90"/>
      <c r="EL907" s="90"/>
      <c r="EM907" s="90"/>
      <c r="EN907" s="90"/>
      <c r="EO907" s="90"/>
      <c r="EP907" s="90"/>
      <c r="EQ907" s="90"/>
      <c r="ER907" s="90"/>
      <c r="ES907" s="90"/>
      <c r="ET907" s="90"/>
      <c r="EU907" s="90"/>
      <c r="EV907" s="90"/>
      <c r="EW907" s="90"/>
      <c r="EX907" s="90"/>
      <c r="EY907" s="90"/>
      <c r="EZ907" s="90"/>
      <c r="FA907" s="90"/>
      <c r="FB907" s="90"/>
      <c r="FC907" s="90"/>
      <c r="FD907" s="90"/>
      <c r="FE907" s="90"/>
      <c r="FF907" s="90"/>
      <c r="FG907" s="90"/>
      <c r="FH907" s="90"/>
      <c r="FI907" s="90"/>
      <c r="FJ907" s="90"/>
      <c r="FK907" s="90"/>
      <c r="FL907" s="90"/>
      <c r="FM907" s="90"/>
      <c r="FN907" s="90"/>
      <c r="FO907" s="90"/>
      <c r="FP907" s="90"/>
      <c r="FQ907" s="90"/>
      <c r="FR907" s="90"/>
      <c r="FS907" s="90"/>
      <c r="FT907" s="90"/>
      <c r="FU907" s="90"/>
      <c r="FV907" s="90"/>
      <c r="FW907" s="90"/>
      <c r="FX907" s="90"/>
      <c r="FY907" s="90"/>
      <c r="FZ907" s="90"/>
      <c r="GA907" s="90"/>
      <c r="GB907" s="90"/>
      <c r="GC907" s="90"/>
      <c r="GD907" s="90"/>
      <c r="GE907" s="90"/>
      <c r="GF907" s="90"/>
      <c r="GG907" s="90"/>
      <c r="GH907" s="90"/>
      <c r="GI907" s="90"/>
      <c r="GJ907" s="90"/>
      <c r="GK907" s="90"/>
      <c r="GL907" s="90"/>
      <c r="GM907" s="90"/>
      <c r="GN907" s="90"/>
      <c r="GO907" s="90"/>
      <c r="GP907" s="90"/>
      <c r="GQ907" s="90"/>
      <c r="GR907" s="90"/>
      <c r="GS907" s="90"/>
      <c r="GT907" s="90"/>
      <c r="GU907" s="90"/>
      <c r="GV907" s="90"/>
      <c r="GW907" s="90"/>
      <c r="GX907" s="90"/>
      <c r="GY907" s="90"/>
      <c r="GZ907" s="90"/>
      <c r="HA907" s="90"/>
      <c r="HB907" s="90"/>
      <c r="HC907" s="90"/>
      <c r="HD907" s="90"/>
      <c r="HE907" s="90"/>
      <c r="HF907" s="90"/>
      <c r="HG907" s="90"/>
      <c r="HH907" s="90"/>
      <c r="HI907" s="90"/>
      <c r="HJ907" s="90"/>
      <c r="HK907" s="90"/>
      <c r="HL907" s="90"/>
      <c r="HM907" s="90"/>
      <c r="HN907" s="90"/>
      <c r="HO907" s="90"/>
      <c r="HP907" s="90"/>
      <c r="HQ907" s="90"/>
      <c r="HR907" s="90"/>
      <c r="HS907" s="90"/>
      <c r="HT907" s="90"/>
      <c r="HU907" s="90"/>
      <c r="HV907" s="90"/>
      <c r="HW907" s="90"/>
      <c r="HX907" s="90"/>
      <c r="HY907" s="90"/>
      <c r="HZ907" s="90"/>
      <c r="IA907" s="90"/>
      <c r="IB907" s="90"/>
      <c r="IC907" s="90"/>
      <c r="ID907" s="90"/>
      <c r="IE907" s="90"/>
      <c r="IF907" s="90"/>
      <c r="IG907" s="90"/>
      <c r="IH907" s="90"/>
      <c r="II907" s="90"/>
      <c r="IJ907" s="90"/>
      <c r="IK907" s="90"/>
      <c r="IL907" s="90"/>
      <c r="IM907" s="90"/>
      <c r="IN907" s="90"/>
      <c r="IO907" s="90"/>
      <c r="IP907" s="90"/>
      <c r="IQ907" s="90"/>
      <c r="IR907" s="90"/>
      <c r="IS907" s="90"/>
      <c r="IT907" s="90"/>
      <c r="IU907" s="90"/>
      <c r="IV907" s="90"/>
      <c r="IW907" s="90"/>
      <c r="IX907" s="90"/>
      <c r="IY907" s="90"/>
      <c r="IZ907" s="90"/>
      <c r="JA907" s="90"/>
      <c r="JB907" s="90"/>
      <c r="JC907" s="90"/>
      <c r="JD907" s="90"/>
      <c r="JE907" s="90"/>
      <c r="JF907" s="90"/>
      <c r="JG907" s="90"/>
      <c r="JH907" s="90"/>
      <c r="JI907" s="90"/>
      <c r="JJ907" s="90"/>
      <c r="JK907" s="90"/>
      <c r="JL907" s="90"/>
      <c r="JM907" s="90"/>
      <c r="JN907" s="90"/>
      <c r="JO907" s="90"/>
      <c r="JP907" s="90"/>
      <c r="JQ907" s="90"/>
      <c r="JR907" s="90"/>
      <c r="JS907" s="90"/>
      <c r="JT907" s="90"/>
      <c r="JU907" s="90"/>
      <c r="JV907" s="90"/>
      <c r="JW907" s="90"/>
      <c r="JX907" s="90"/>
      <c r="JY907" s="90"/>
      <c r="JZ907" s="90"/>
      <c r="KA907" s="90"/>
      <c r="KB907" s="90"/>
      <c r="KC907" s="90"/>
      <c r="KD907" s="90"/>
      <c r="KE907" s="90"/>
      <c r="KF907" s="90"/>
      <c r="KG907" s="90"/>
      <c r="KH907" s="90"/>
      <c r="KI907" s="90"/>
      <c r="KJ907" s="90"/>
      <c r="KK907" s="90"/>
      <c r="KL907" s="90"/>
      <c r="KM907" s="90"/>
      <c r="KN907" s="90"/>
      <c r="KO907" s="90"/>
      <c r="KP907" s="90"/>
      <c r="KQ907" s="90"/>
      <c r="KR907" s="90"/>
      <c r="KS907" s="90"/>
      <c r="KT907" s="90"/>
      <c r="KU907" s="90"/>
      <c r="KV907" s="90"/>
      <c r="KW907" s="90"/>
      <c r="KX907" s="90"/>
      <c r="KY907" s="90"/>
      <c r="KZ907" s="90"/>
      <c r="LA907" s="90"/>
      <c r="LB907" s="90"/>
      <c r="LC907" s="90"/>
      <c r="LD907" s="90"/>
      <c r="LE907" s="90"/>
      <c r="LF907" s="90"/>
      <c r="LG907" s="90"/>
      <c r="LH907" s="90"/>
      <c r="LI907" s="90"/>
      <c r="LJ907" s="90"/>
      <c r="LK907" s="90"/>
      <c r="LL907" s="90"/>
      <c r="LM907" s="90"/>
      <c r="LN907" s="90"/>
      <c r="LO907" s="90"/>
      <c r="LP907" s="90"/>
      <c r="LQ907" s="90"/>
      <c r="LR907" s="90"/>
      <c r="LS907" s="90"/>
      <c r="LT907" s="90"/>
      <c r="LU907" s="90"/>
      <c r="LV907" s="90"/>
      <c r="LW907" s="90"/>
      <c r="LX907" s="90"/>
      <c r="LY907" s="90"/>
      <c r="LZ907" s="90"/>
      <c r="MA907" s="90"/>
      <c r="MB907" s="90"/>
      <c r="MC907" s="90"/>
      <c r="MD907" s="90"/>
      <c r="ME907" s="90"/>
      <c r="MF907" s="90"/>
      <c r="MG907" s="90"/>
      <c r="MH907" s="90"/>
      <c r="MI907" s="90"/>
      <c r="MJ907" s="90"/>
      <c r="MK907" s="90"/>
      <c r="ML907" s="90"/>
      <c r="MM907" s="90"/>
      <c r="MN907" s="90"/>
      <c r="MO907" s="90"/>
      <c r="MP907" s="90"/>
      <c r="MQ907" s="90"/>
      <c r="MR907" s="90"/>
      <c r="MS907" s="90"/>
      <c r="MT907" s="90"/>
      <c r="MU907" s="90"/>
      <c r="MV907" s="90"/>
      <c r="MW907" s="90"/>
      <c r="MX907" s="90"/>
      <c r="MY907" s="90"/>
      <c r="MZ907" s="90"/>
      <c r="NA907" s="90"/>
      <c r="NB907" s="90"/>
      <c r="NC907" s="90"/>
      <c r="ND907" s="90"/>
      <c r="NE907" s="90"/>
      <c r="NF907" s="90"/>
      <c r="NG907" s="90"/>
      <c r="NH907" s="90"/>
      <c r="NI907" s="90"/>
      <c r="NJ907" s="90"/>
      <c r="NK907" s="90"/>
      <c r="NL907" s="90"/>
      <c r="NM907" s="90"/>
      <c r="NN907" s="90"/>
      <c r="NO907" s="90"/>
      <c r="NP907" s="90"/>
      <c r="NQ907" s="90"/>
      <c r="NR907" s="90"/>
      <c r="NS907" s="90"/>
      <c r="NT907" s="90"/>
      <c r="NU907" s="90"/>
      <c r="NV907" s="90"/>
      <c r="NW907" s="90"/>
      <c r="NX907" s="90"/>
      <c r="NY907" s="90"/>
      <c r="NZ907" s="90"/>
      <c r="OA907" s="90"/>
      <c r="OB907" s="90"/>
      <c r="OC907" s="90"/>
      <c r="OD907" s="90"/>
      <c r="OE907" s="90"/>
      <c r="OF907" s="90"/>
      <c r="OG907" s="90"/>
      <c r="OH907" s="90"/>
      <c r="OI907" s="90"/>
      <c r="OJ907" s="90"/>
      <c r="OK907" s="90"/>
      <c r="OL907" s="90"/>
      <c r="OM907" s="90"/>
      <c r="ON907" s="90"/>
      <c r="OO907" s="90"/>
      <c r="OP907" s="90"/>
      <c r="OQ907" s="90"/>
      <c r="OR907" s="90"/>
      <c r="OS907" s="90"/>
      <c r="OT907" s="90"/>
      <c r="OU907" s="90"/>
      <c r="OV907" s="90"/>
      <c r="OW907" s="90"/>
      <c r="OX907" s="90"/>
      <c r="OY907" s="90"/>
      <c r="OZ907" s="90"/>
      <c r="PA907" s="90"/>
      <c r="PB907" s="90"/>
      <c r="PC907" s="90"/>
      <c r="PD907" s="90"/>
      <c r="PE907" s="90"/>
      <c r="PF907" s="90"/>
      <c r="PG907" s="90"/>
      <c r="PH907" s="90"/>
      <c r="PI907" s="90"/>
      <c r="PJ907" s="90"/>
      <c r="PK907" s="90"/>
      <c r="PL907" s="90"/>
      <c r="PM907" s="90"/>
      <c r="PN907" s="90"/>
      <c r="PO907" s="90"/>
      <c r="PP907" s="90"/>
      <c r="PQ907" s="90"/>
      <c r="PR907" s="90"/>
      <c r="PS907" s="90"/>
      <c r="PT907" s="90"/>
      <c r="PU907" s="90"/>
      <c r="PV907" s="90"/>
      <c r="PW907" s="90"/>
      <c r="PX907" s="90"/>
      <c r="PY907" s="90"/>
      <c r="PZ907" s="90"/>
      <c r="QA907" s="90"/>
      <c r="QB907" s="90"/>
      <c r="QC907" s="90"/>
      <c r="QD907" s="90"/>
      <c r="QE907" s="90"/>
      <c r="QF907" s="90"/>
      <c r="QG907" s="90"/>
      <c r="QH907" s="90"/>
      <c r="QI907" s="90"/>
      <c r="QJ907" s="90"/>
      <c r="QK907" s="90"/>
      <c r="QL907" s="90"/>
      <c r="QM907" s="90"/>
      <c r="QN907" s="90"/>
      <c r="QO907" s="90"/>
      <c r="QP907" s="90"/>
      <c r="QQ907" s="90"/>
      <c r="QR907" s="90"/>
      <c r="QS907" s="90"/>
      <c r="QT907" s="90"/>
      <c r="QU907" s="90"/>
      <c r="QV907" s="90"/>
      <c r="QW907" s="90"/>
      <c r="QX907" s="90"/>
      <c r="QY907" s="90"/>
      <c r="QZ907" s="90"/>
      <c r="RA907" s="90"/>
      <c r="RB907" s="90"/>
      <c r="RC907" s="90"/>
      <c r="RD907" s="90"/>
      <c r="RE907" s="90"/>
      <c r="RF907" s="90"/>
      <c r="RG907" s="90"/>
      <c r="RH907" s="90"/>
      <c r="RI907" s="90"/>
      <c r="RJ907" s="90"/>
      <c r="RK907" s="90"/>
      <c r="RL907" s="90"/>
      <c r="RM907" s="90"/>
      <c r="RN907" s="90"/>
      <c r="RO907" s="90"/>
      <c r="RP907" s="90"/>
      <c r="RQ907" s="90"/>
      <c r="RR907" s="90"/>
      <c r="RS907" s="90"/>
      <c r="RT907" s="90"/>
      <c r="RU907" s="90"/>
      <c r="RV907" s="90"/>
      <c r="RW907" s="90"/>
      <c r="RX907" s="90"/>
      <c r="RY907" s="90"/>
      <c r="RZ907" s="90"/>
      <c r="SA907" s="90"/>
      <c r="SB907" s="90"/>
      <c r="SC907" s="90"/>
      <c r="SD907" s="90"/>
      <c r="SE907" s="90"/>
      <c r="SF907" s="90"/>
      <c r="SG907" s="90"/>
      <c r="SH907" s="90"/>
      <c r="SI907" s="90"/>
      <c r="SJ907" s="90"/>
      <c r="SK907" s="90"/>
      <c r="SL907" s="90"/>
      <c r="SM907" s="90"/>
      <c r="SN907" s="90"/>
      <c r="SO907" s="90"/>
      <c r="SP907" s="90"/>
      <c r="SQ907" s="90"/>
      <c r="SR907" s="90"/>
      <c r="SS907" s="90"/>
      <c r="ST907" s="90"/>
      <c r="SU907" s="90"/>
      <c r="SV907" s="90"/>
      <c r="SW907" s="90"/>
      <c r="SX907" s="90"/>
      <c r="SY907" s="90"/>
      <c r="SZ907" s="90"/>
      <c r="TA907" s="90"/>
      <c r="TB907" s="90"/>
      <c r="TC907" s="90"/>
      <c r="TD907" s="90"/>
      <c r="TE907" s="90"/>
      <c r="TF907" s="90"/>
      <c r="TG907" s="90"/>
      <c r="TH907" s="90"/>
      <c r="TI907" s="90"/>
      <c r="TJ907" s="90"/>
      <c r="TK907" s="90"/>
      <c r="TL907" s="90"/>
      <c r="TM907" s="90"/>
      <c r="TN907" s="90"/>
      <c r="TO907" s="90"/>
      <c r="TP907" s="90"/>
      <c r="TQ907" s="90"/>
      <c r="TR907" s="90"/>
      <c r="TS907" s="90"/>
      <c r="TT907" s="90"/>
      <c r="TU907" s="90"/>
      <c r="TV907" s="90"/>
      <c r="TW907" s="90"/>
      <c r="TX907" s="90"/>
      <c r="TY907" s="90"/>
      <c r="TZ907" s="90"/>
      <c r="UA907" s="90"/>
      <c r="UB907" s="90"/>
      <c r="UC907" s="90"/>
      <c r="UD907" s="90"/>
      <c r="UE907" s="90"/>
      <c r="UF907" s="90"/>
      <c r="UG907" s="90"/>
      <c r="UH907" s="90"/>
      <c r="UI907" s="90"/>
      <c r="UJ907" s="90"/>
      <c r="UK907" s="90"/>
      <c r="UL907" s="90"/>
      <c r="UM907" s="90"/>
      <c r="UN907" s="90"/>
      <c r="UO907" s="90"/>
      <c r="UP907" s="90"/>
      <c r="UQ907" s="90"/>
      <c r="UR907" s="90"/>
      <c r="US907" s="90"/>
      <c r="UT907" s="90"/>
      <c r="UU907" s="90"/>
      <c r="UV907" s="90"/>
      <c r="UW907" s="90"/>
      <c r="UX907" s="90"/>
      <c r="UY907" s="90"/>
      <c r="UZ907" s="90"/>
      <c r="VA907" s="90"/>
      <c r="VB907" s="90"/>
      <c r="VC907" s="90"/>
      <c r="VD907" s="90"/>
      <c r="VE907" s="90"/>
      <c r="VF907" s="90"/>
      <c r="VG907" s="90"/>
      <c r="VH907" s="90"/>
      <c r="VI907" s="90"/>
      <c r="VJ907" s="90"/>
      <c r="VK907" s="90"/>
      <c r="VL907" s="90"/>
      <c r="VM907" s="90"/>
      <c r="VN907" s="90"/>
      <c r="VO907" s="90"/>
      <c r="VP907" s="90"/>
      <c r="VQ907" s="90"/>
      <c r="VR907" s="90"/>
      <c r="VS907" s="90"/>
      <c r="VT907" s="90"/>
      <c r="VU907" s="90"/>
      <c r="VV907" s="90"/>
      <c r="VW907" s="90"/>
      <c r="VX907" s="90"/>
      <c r="VY907" s="90"/>
      <c r="VZ907" s="90"/>
      <c r="WA907" s="90"/>
      <c r="WB907" s="90"/>
      <c r="WC907" s="90"/>
      <c r="WD907" s="90"/>
      <c r="WE907" s="90"/>
      <c r="WF907" s="90"/>
      <c r="WG907" s="90"/>
      <c r="WH907" s="90"/>
      <c r="WI907" s="90"/>
      <c r="WJ907" s="90"/>
      <c r="WK907" s="90"/>
      <c r="WL907" s="90"/>
      <c r="WM907" s="90"/>
      <c r="WN907" s="90"/>
      <c r="WO907" s="90"/>
      <c r="WP907" s="90"/>
      <c r="WQ907" s="90"/>
      <c r="WR907" s="90"/>
      <c r="WS907" s="90"/>
      <c r="WT907" s="90"/>
      <c r="WU907" s="90"/>
      <c r="WV907" s="90"/>
      <c r="WW907" s="90"/>
      <c r="WX907" s="90"/>
      <c r="WY907" s="90"/>
      <c r="WZ907" s="90"/>
      <c r="XA907" s="90"/>
      <c r="XB907" s="90"/>
      <c r="XC907" s="90"/>
      <c r="XD907" s="90"/>
      <c r="XE907" s="90"/>
      <c r="XF907" s="90"/>
      <c r="XG907" s="90"/>
      <c r="XH907" s="90"/>
      <c r="XI907" s="90"/>
      <c r="XJ907" s="90"/>
      <c r="XK907" s="90"/>
      <c r="XL907" s="90"/>
      <c r="XM907" s="90"/>
      <c r="XN907" s="90"/>
      <c r="XO907" s="90"/>
      <c r="XP907" s="90"/>
      <c r="XQ907" s="90"/>
      <c r="XR907" s="90"/>
      <c r="XS907" s="90"/>
      <c r="XT907" s="90"/>
      <c r="XU907" s="90"/>
      <c r="XV907" s="90"/>
      <c r="XW907" s="90"/>
      <c r="XX907" s="90"/>
      <c r="XY907" s="90"/>
      <c r="XZ907" s="90"/>
      <c r="YA907" s="90"/>
      <c r="YB907" s="90"/>
      <c r="YC907" s="90"/>
      <c r="YD907" s="90"/>
      <c r="YE907" s="90"/>
      <c r="YF907" s="90"/>
      <c r="YG907" s="90"/>
      <c r="YH907" s="90"/>
      <c r="YI907" s="90"/>
      <c r="YJ907" s="90"/>
      <c r="YK907" s="90"/>
      <c r="YL907" s="90"/>
      <c r="YM907" s="90"/>
      <c r="YN907" s="90"/>
      <c r="YO907" s="90"/>
      <c r="YP907" s="90"/>
      <c r="YQ907" s="90"/>
      <c r="YR907" s="90"/>
      <c r="YS907" s="90"/>
      <c r="YT907" s="90"/>
      <c r="YU907" s="90"/>
      <c r="YV907" s="90"/>
      <c r="YW907" s="90"/>
      <c r="YX907" s="90"/>
      <c r="YY907" s="90"/>
      <c r="YZ907" s="90"/>
      <c r="ZA907" s="90"/>
      <c r="ZB907" s="90"/>
      <c r="ZC907" s="90"/>
      <c r="ZD907" s="90"/>
      <c r="ZE907" s="90"/>
      <c r="ZF907" s="90"/>
      <c r="ZG907" s="90"/>
      <c r="ZH907" s="90"/>
      <c r="ZI907" s="90"/>
      <c r="ZJ907" s="90"/>
      <c r="ZK907" s="90"/>
      <c r="ZL907" s="90"/>
      <c r="ZM907" s="90"/>
      <c r="ZN907" s="90"/>
      <c r="ZO907" s="90"/>
      <c r="ZP907" s="90"/>
      <c r="ZQ907" s="90"/>
      <c r="ZR907" s="90"/>
      <c r="ZS907" s="90"/>
      <c r="ZT907" s="90"/>
      <c r="ZU907" s="90"/>
      <c r="ZV907" s="90"/>
      <c r="ZW907" s="90"/>
      <c r="ZX907" s="90"/>
      <c r="ZY907" s="90"/>
      <c r="ZZ907" s="90"/>
      <c r="AAA907" s="90"/>
      <c r="AAB907" s="90"/>
      <c r="AAC907" s="90"/>
      <c r="AAD907" s="90"/>
      <c r="AAE907" s="90"/>
      <c r="AAF907" s="90"/>
      <c r="AAG907" s="90"/>
      <c r="AAH907" s="90"/>
      <c r="AAI907" s="90"/>
      <c r="AAJ907" s="90"/>
      <c r="AAK907" s="90"/>
      <c r="AAL907" s="90"/>
      <c r="AAM907" s="90"/>
      <c r="AAN907" s="90"/>
      <c r="AAO907" s="90"/>
      <c r="AAP907" s="90"/>
      <c r="AAQ907" s="90"/>
      <c r="AAR907" s="90"/>
      <c r="AAS907" s="90"/>
      <c r="AAT907" s="90"/>
      <c r="AAU907" s="90"/>
      <c r="AAV907" s="90"/>
      <c r="AAW907" s="90"/>
      <c r="AAX907" s="90"/>
      <c r="AAY907" s="90"/>
      <c r="AAZ907" s="90"/>
      <c r="ABA907" s="90"/>
      <c r="ABB907" s="90"/>
      <c r="ABC907" s="90"/>
      <c r="ABD907" s="90"/>
      <c r="ABE907" s="90"/>
      <c r="ABF907" s="90"/>
      <c r="ABG907" s="90"/>
      <c r="ABH907" s="90"/>
      <c r="ABI907" s="90"/>
      <c r="ABJ907" s="90"/>
      <c r="ABK907" s="90"/>
      <c r="ABL907" s="90"/>
      <c r="ABM907" s="90"/>
      <c r="ABN907" s="90"/>
      <c r="ABO907" s="90"/>
      <c r="ABP907" s="90"/>
      <c r="ABQ907" s="90"/>
      <c r="ABR907" s="90"/>
      <c r="ABS907" s="90"/>
      <c r="ABT907" s="90"/>
      <c r="ABU907" s="90"/>
      <c r="ABV907" s="90"/>
      <c r="ABW907" s="90"/>
      <c r="ABX907" s="90"/>
      <c r="ABY907" s="90"/>
      <c r="ABZ907" s="90"/>
      <c r="ACA907" s="90"/>
      <c r="ACB907" s="90"/>
      <c r="ACC907" s="90"/>
      <c r="ACD907" s="90"/>
      <c r="ACE907" s="90"/>
      <c r="ACF907" s="90"/>
      <c r="ACG907" s="90"/>
      <c r="ACH907" s="90"/>
      <c r="ACI907" s="90"/>
      <c r="ACJ907" s="90"/>
      <c r="ACK907" s="90"/>
      <c r="ACL907" s="90"/>
      <c r="ACM907" s="90"/>
      <c r="ACN907" s="90"/>
      <c r="ACO907" s="90"/>
      <c r="ACP907" s="90"/>
      <c r="ACQ907" s="90"/>
      <c r="ACR907" s="90"/>
      <c r="ACS907" s="90"/>
      <c r="ACT907" s="90"/>
      <c r="ACU907" s="90"/>
      <c r="ACV907" s="90"/>
      <c r="ACW907" s="90"/>
      <c r="ACX907" s="90"/>
      <c r="ACY907" s="90"/>
      <c r="ACZ907" s="90"/>
      <c r="ADA907" s="90"/>
      <c r="ADB907" s="90"/>
      <c r="ADC907" s="90"/>
      <c r="ADD907" s="90"/>
      <c r="ADE907" s="90"/>
      <c r="ADF907" s="90"/>
      <c r="ADG907" s="90"/>
      <c r="ADH907" s="90"/>
      <c r="ADI907" s="90"/>
      <c r="ADJ907" s="90"/>
      <c r="ADK907" s="90"/>
      <c r="ADL907" s="90"/>
      <c r="ADM907" s="90"/>
      <c r="ADN907" s="90"/>
      <c r="ADO907" s="90"/>
      <c r="ADP907" s="90"/>
      <c r="ADQ907" s="90"/>
      <c r="ADR907" s="90"/>
      <c r="ADS907" s="90"/>
      <c r="ADT907" s="90"/>
      <c r="ADU907" s="90"/>
      <c r="ADV907" s="90"/>
      <c r="ADW907" s="90"/>
      <c r="ADX907" s="90"/>
      <c r="ADY907" s="90"/>
      <c r="ADZ907" s="90"/>
      <c r="AEA907" s="90"/>
      <c r="AEB907" s="90"/>
      <c r="AEC907" s="90"/>
      <c r="AED907" s="90"/>
      <c r="AEE907" s="90"/>
      <c r="AEF907" s="90"/>
      <c r="AEG907" s="90"/>
      <c r="AEH907" s="90"/>
      <c r="AEI907" s="90"/>
      <c r="AEJ907" s="90"/>
      <c r="AEK907" s="90"/>
      <c r="AEL907" s="90"/>
      <c r="AEM907" s="90"/>
      <c r="AEN907" s="90"/>
      <c r="AEO907" s="90"/>
      <c r="AEP907" s="90"/>
      <c r="AEQ907" s="90"/>
      <c r="AER907" s="90"/>
      <c r="AES907" s="90"/>
      <c r="AET907" s="90"/>
      <c r="AEU907" s="90"/>
      <c r="AEV907" s="90"/>
      <c r="AEW907" s="90"/>
      <c r="AEX907" s="90"/>
      <c r="AEY907" s="90"/>
      <c r="AEZ907" s="90"/>
      <c r="AFA907" s="90"/>
      <c r="AFB907" s="90"/>
      <c r="AFC907" s="90"/>
      <c r="AFD907" s="90"/>
      <c r="AFE907" s="90"/>
      <c r="AFF907" s="90"/>
      <c r="AFG907" s="90"/>
      <c r="AFH907" s="90"/>
      <c r="AFI907" s="90"/>
      <c r="AFJ907" s="90"/>
      <c r="AFK907" s="90"/>
      <c r="AFL907" s="90"/>
      <c r="AFM907" s="90"/>
      <c r="AFN907" s="90"/>
      <c r="AFO907" s="90"/>
      <c r="AFP907" s="90"/>
      <c r="AFQ907" s="90"/>
      <c r="AFR907" s="90"/>
      <c r="AFS907" s="90"/>
      <c r="AFT907" s="90"/>
      <c r="AFU907" s="90"/>
      <c r="AFV907" s="90"/>
      <c r="AFW907" s="90"/>
      <c r="AFX907" s="90"/>
      <c r="AFY907" s="90"/>
      <c r="AFZ907" s="90"/>
      <c r="AGA907" s="90"/>
      <c r="AGB907" s="90"/>
      <c r="AGC907" s="90"/>
      <c r="AGD907" s="90"/>
      <c r="AGE907" s="90"/>
      <c r="AGF907" s="90"/>
      <c r="AGG907" s="90"/>
      <c r="AGH907" s="90"/>
      <c r="AGI907" s="90"/>
      <c r="AGJ907" s="90"/>
      <c r="AGK907" s="90"/>
      <c r="AGL907" s="90"/>
      <c r="AGM907" s="90"/>
      <c r="AGN907" s="90"/>
      <c r="AGO907" s="90"/>
      <c r="AGP907" s="90"/>
      <c r="AGQ907" s="90"/>
      <c r="AGR907" s="90"/>
      <c r="AGS907" s="90"/>
      <c r="AGT907" s="90"/>
      <c r="AGU907" s="90"/>
      <c r="AGV907" s="90"/>
      <c r="AGW907" s="90"/>
      <c r="AGX907" s="90"/>
      <c r="AGY907" s="90"/>
      <c r="AGZ907" s="90"/>
      <c r="AHA907" s="90"/>
      <c r="AHB907" s="90"/>
      <c r="AHC907" s="90"/>
      <c r="AHD907" s="90"/>
      <c r="AHE907" s="90"/>
      <c r="AHF907" s="90"/>
      <c r="AHG907" s="90"/>
      <c r="AHH907" s="90"/>
      <c r="AHI907" s="90"/>
      <c r="AHJ907" s="90"/>
      <c r="AHK907" s="90"/>
      <c r="AHL907" s="90"/>
      <c r="AHM907" s="90"/>
      <c r="AHN907" s="90"/>
      <c r="AHO907" s="90"/>
      <c r="AHP907" s="90"/>
      <c r="AHQ907" s="90"/>
      <c r="AHR907" s="90"/>
      <c r="AHS907" s="90"/>
      <c r="AHT907" s="90"/>
      <c r="AHU907" s="90"/>
      <c r="AHV907" s="90"/>
      <c r="AHW907" s="90"/>
      <c r="AHX907" s="90"/>
      <c r="AHY907" s="90"/>
      <c r="AHZ907" s="90"/>
      <c r="AIA907" s="90"/>
      <c r="AIB907" s="90"/>
      <c r="AIC907" s="90"/>
      <c r="AID907" s="90"/>
      <c r="AIE907" s="90"/>
      <c r="AIF907" s="90"/>
      <c r="AIG907" s="90"/>
      <c r="AIH907" s="90"/>
      <c r="AII907" s="90"/>
      <c r="AIJ907" s="90"/>
      <c r="AIK907" s="90"/>
      <c r="AIL907" s="90"/>
      <c r="AIM907" s="90"/>
      <c r="AIN907" s="90"/>
      <c r="AIO907" s="90"/>
      <c r="AIP907" s="90"/>
      <c r="AIQ907" s="90"/>
      <c r="AIR907" s="90"/>
      <c r="AIS907" s="90"/>
      <c r="AIT907" s="90"/>
      <c r="AIU907" s="90"/>
      <c r="AIV907" s="90"/>
      <c r="AIW907" s="90"/>
      <c r="AIX907" s="90"/>
      <c r="AIY907" s="90"/>
      <c r="AIZ907" s="90"/>
      <c r="AJA907" s="90"/>
      <c r="AJB907" s="90"/>
      <c r="AJC907" s="90"/>
      <c r="AJD907" s="90"/>
      <c r="AJE907" s="90"/>
      <c r="AJF907" s="90"/>
      <c r="AJG907" s="90"/>
      <c r="AJH907" s="90"/>
      <c r="AJI907" s="90"/>
      <c r="AJJ907" s="90"/>
      <c r="AJK907" s="90"/>
      <c r="AJL907" s="90"/>
      <c r="AJM907" s="90"/>
      <c r="AJN907" s="90"/>
      <c r="AJO907" s="90"/>
      <c r="AJP907" s="90"/>
      <c r="AJQ907" s="90"/>
      <c r="AJR907" s="90"/>
      <c r="AJS907" s="90"/>
      <c r="AJT907" s="90"/>
      <c r="AJU907" s="90"/>
      <c r="AJV907" s="90"/>
      <c r="AJW907" s="90"/>
      <c r="AJX907" s="90"/>
      <c r="AJY907" s="90"/>
      <c r="AJZ907" s="90"/>
      <c r="AKA907" s="90"/>
      <c r="AKB907" s="90"/>
      <c r="AKC907" s="90"/>
      <c r="AKD907" s="90"/>
      <c r="AKE907" s="90"/>
      <c r="AKF907" s="90"/>
      <c r="AKG907" s="90"/>
      <c r="AKH907" s="90"/>
      <c r="AKI907" s="90"/>
      <c r="AKJ907" s="90"/>
      <c r="AKK907" s="90"/>
      <c r="AKL907" s="90"/>
      <c r="AKM907" s="90"/>
      <c r="AKN907" s="90"/>
      <c r="AKO907" s="90"/>
      <c r="AKP907" s="90"/>
      <c r="AKQ907" s="90"/>
      <c r="AKR907" s="90"/>
      <c r="AKS907" s="90"/>
      <c r="AKT907" s="90"/>
      <c r="AKU907" s="90"/>
      <c r="AKV907" s="90"/>
      <c r="AKW907" s="90"/>
      <c r="AKX907" s="90"/>
      <c r="AKY907" s="90"/>
      <c r="AKZ907" s="90"/>
      <c r="ALA907" s="90"/>
      <c r="ALB907" s="90"/>
      <c r="ALC907" s="90"/>
      <c r="ALD907" s="90"/>
      <c r="ALE907" s="90"/>
      <c r="ALF907" s="90"/>
      <c r="ALG907" s="90"/>
      <c r="ALH907" s="90"/>
      <c r="ALI907" s="90"/>
      <c r="ALJ907" s="90"/>
      <c r="ALK907" s="90"/>
      <c r="ALL907" s="90"/>
      <c r="ALM907" s="90"/>
      <c r="ALN907" s="90"/>
      <c r="ALO907" s="90"/>
      <c r="ALP907" s="90"/>
      <c r="ALQ907" s="90"/>
      <c r="ALR907" s="90"/>
      <c r="ALS907" s="90"/>
      <c r="ALT907" s="90"/>
      <c r="ALU907" s="90"/>
      <c r="ALV907" s="90"/>
      <c r="ALW907" s="90"/>
      <c r="ALX907" s="90"/>
      <c r="ALY907" s="90"/>
      <c r="ALZ907" s="90"/>
      <c r="AMA907" s="90"/>
      <c r="AMB907" s="90"/>
      <c r="AMC907" s="90"/>
      <c r="AMD907" s="90"/>
      <c r="AME907" s="90"/>
      <c r="AMF907" s="90"/>
      <c r="AMG907" s="90"/>
      <c r="AMH907" s="90"/>
    </row>
    <row r="908" spans="1:1022" ht="74.099999999999994" customHeight="1" x14ac:dyDescent="0.3">
      <c r="A908" s="536"/>
      <c r="B908" s="530"/>
      <c r="C908" s="367"/>
      <c r="D908" s="530"/>
      <c r="E908" s="530"/>
      <c r="F908" s="427"/>
      <c r="G908" s="530"/>
      <c r="H908" s="545"/>
      <c r="I908" s="538"/>
      <c r="J908" s="216" t="s">
        <v>735</v>
      </c>
      <c r="K908" s="213"/>
      <c r="L908" s="538"/>
      <c r="M908" s="538"/>
      <c r="N908" s="540"/>
      <c r="O908" s="369"/>
      <c r="P908" s="391"/>
      <c r="Q908" s="385"/>
      <c r="R908" s="393"/>
      <c r="S908" s="394"/>
      <c r="T908" s="385"/>
      <c r="U908" s="404"/>
      <c r="V908" s="216" t="s">
        <v>112</v>
      </c>
      <c r="W908" s="116"/>
      <c r="X908" s="117"/>
      <c r="Y908" s="117"/>
      <c r="Z908" s="116"/>
      <c r="AA908" s="143" t="str">
        <f t="shared" si="1200"/>
        <v/>
      </c>
      <c r="AB908" s="121"/>
      <c r="AC908" s="121"/>
      <c r="AD908" s="122" t="str">
        <f t="shared" si="1198"/>
        <v/>
      </c>
      <c r="AE908" s="121"/>
      <c r="AF908" s="121"/>
      <c r="AG908" s="121"/>
      <c r="AH908" s="123" t="str">
        <f>IFERROR(IF(AND(AA907="Probabilidad",AA908="Probabilidad"),(AI907-(+AI907*AD908)),IF(AND(AA908="Probabilidad",AA907="Impacto"),(AI907-(+AI907*AD908)),IF(AA908="Impacto",AI907,""))),"")</f>
        <v/>
      </c>
      <c r="AI908" s="122" t="str">
        <f t="shared" si="1199"/>
        <v/>
      </c>
      <c r="AJ908" s="387"/>
      <c r="AK908" s="542"/>
      <c r="AL908" s="214" t="str">
        <f t="shared" si="1170"/>
        <v/>
      </c>
      <c r="AM908" s="543"/>
      <c r="AN908" s="542"/>
      <c r="AO908" s="541"/>
      <c r="AP908" s="367"/>
      <c r="AQ908" s="217" t="s">
        <v>118</v>
      </c>
      <c r="AR908" s="119"/>
      <c r="AS908" s="135"/>
      <c r="AT908" s="218"/>
      <c r="AU908" s="219"/>
      <c r="AV908" s="459"/>
      <c r="AW908" s="216" t="s">
        <v>112</v>
      </c>
      <c r="AX908" s="220"/>
      <c r="AY908" s="221"/>
      <c r="AZ908" s="222"/>
      <c r="BA908" s="217" t="s">
        <v>118</v>
      </c>
      <c r="BB908" s="128"/>
      <c r="BC908" s="128"/>
      <c r="BD908" s="128"/>
      <c r="BE908" s="373"/>
      <c r="BF908" s="374"/>
      <c r="BG908" s="374"/>
      <c r="BH908" s="131"/>
    </row>
    <row r="909" spans="1:1022" ht="45" customHeight="1" x14ac:dyDescent="0.3">
      <c r="A909" s="536"/>
      <c r="B909" s="530"/>
      <c r="C909" s="367"/>
      <c r="D909" s="530"/>
      <c r="E909" s="530"/>
      <c r="F909" s="427"/>
      <c r="G909" s="530"/>
      <c r="H909" s="545"/>
      <c r="I909" s="538"/>
      <c r="J909" s="216" t="s">
        <v>741</v>
      </c>
      <c r="K909" s="213"/>
      <c r="L909" s="538"/>
      <c r="M909" s="538"/>
      <c r="N909" s="540"/>
      <c r="O909" s="369"/>
      <c r="P909" s="391"/>
      <c r="Q909" s="385"/>
      <c r="R909" s="393"/>
      <c r="S909" s="394"/>
      <c r="T909" s="385"/>
      <c r="U909" s="404"/>
      <c r="V909" s="216" t="s">
        <v>124</v>
      </c>
      <c r="W909" s="116"/>
      <c r="X909" s="117"/>
      <c r="Y909" s="117"/>
      <c r="Z909" s="116"/>
      <c r="AA909" s="143" t="str">
        <f t="shared" si="1200"/>
        <v/>
      </c>
      <c r="AB909" s="121"/>
      <c r="AC909" s="121"/>
      <c r="AD909" s="122" t="str">
        <f t="shared" si="1198"/>
        <v/>
      </c>
      <c r="AE909" s="121"/>
      <c r="AF909" s="121"/>
      <c r="AG909" s="121"/>
      <c r="AH909" s="123" t="str">
        <f t="shared" ref="AH909:AH913" si="1236">IFERROR(IF(AND(AA908="Probabilidad",AA909="Probabilidad"),(AI908-(+AI908*AD909)),IF(AND(AA909="Probabilidad",AA908="Impacto"),(AI908-(+AI908*AD909)),IF(AA909="Impacto",AI908,""))),"")</f>
        <v/>
      </c>
      <c r="AI909" s="122" t="str">
        <f t="shared" si="1199"/>
        <v/>
      </c>
      <c r="AJ909" s="387"/>
      <c r="AK909" s="542"/>
      <c r="AL909" s="214" t="str">
        <f t="shared" si="1170"/>
        <v/>
      </c>
      <c r="AM909" s="543"/>
      <c r="AN909" s="542"/>
      <c r="AO909" s="541"/>
      <c r="AP909" s="367"/>
      <c r="AQ909" s="217" t="s">
        <v>128</v>
      </c>
      <c r="AR909" s="119"/>
      <c r="AS909" s="135"/>
      <c r="AT909" s="218"/>
      <c r="AU909" s="219"/>
      <c r="AV909" s="459"/>
      <c r="AW909" s="216" t="s">
        <v>124</v>
      </c>
      <c r="AX909" s="220"/>
      <c r="AY909" s="221"/>
      <c r="AZ909" s="222"/>
      <c r="BA909" s="217" t="s">
        <v>128</v>
      </c>
      <c r="BB909" s="128"/>
      <c r="BC909" s="128"/>
      <c r="BD909" s="128"/>
      <c r="BE909" s="373"/>
      <c r="BF909" s="374"/>
      <c r="BG909" s="374"/>
      <c r="BH909" s="131"/>
    </row>
    <row r="910" spans="1:1022" ht="30" customHeight="1" x14ac:dyDescent="0.3">
      <c r="A910" s="536"/>
      <c r="B910" s="530"/>
      <c r="C910" s="367"/>
      <c r="D910" s="530"/>
      <c r="E910" s="530"/>
      <c r="F910" s="427"/>
      <c r="G910" s="530"/>
      <c r="H910" s="545"/>
      <c r="I910" s="538"/>
      <c r="J910" s="216" t="s">
        <v>749</v>
      </c>
      <c r="K910" s="213"/>
      <c r="L910" s="538"/>
      <c r="M910" s="538"/>
      <c r="N910" s="540"/>
      <c r="O910" s="369"/>
      <c r="P910" s="391"/>
      <c r="Q910" s="385"/>
      <c r="R910" s="393"/>
      <c r="S910" s="394"/>
      <c r="T910" s="385"/>
      <c r="U910" s="404"/>
      <c r="V910" s="216" t="s">
        <v>131</v>
      </c>
      <c r="W910" s="116"/>
      <c r="X910" s="117"/>
      <c r="Y910" s="117"/>
      <c r="Z910" s="116"/>
      <c r="AA910" s="143" t="str">
        <f t="shared" si="1200"/>
        <v/>
      </c>
      <c r="AB910" s="121"/>
      <c r="AC910" s="121"/>
      <c r="AD910" s="122" t="str">
        <f t="shared" si="1198"/>
        <v/>
      </c>
      <c r="AE910" s="121"/>
      <c r="AF910" s="121"/>
      <c r="AG910" s="121"/>
      <c r="AH910" s="123" t="str">
        <f t="shared" si="1236"/>
        <v/>
      </c>
      <c r="AI910" s="122" t="str">
        <f t="shared" si="1199"/>
        <v/>
      </c>
      <c r="AJ910" s="387"/>
      <c r="AK910" s="542"/>
      <c r="AL910" s="214" t="str">
        <f t="shared" si="1170"/>
        <v/>
      </c>
      <c r="AM910" s="543"/>
      <c r="AN910" s="542"/>
      <c r="AO910" s="541"/>
      <c r="AP910" s="367"/>
      <c r="AQ910" s="217" t="s">
        <v>136</v>
      </c>
      <c r="AR910" s="119"/>
      <c r="AS910" s="135"/>
      <c r="AT910" s="218"/>
      <c r="AU910" s="219"/>
      <c r="AV910" s="459"/>
      <c r="AW910" s="216" t="s">
        <v>131</v>
      </c>
      <c r="AX910" s="220"/>
      <c r="AY910" s="221"/>
      <c r="AZ910" s="222"/>
      <c r="BA910" s="217" t="s">
        <v>136</v>
      </c>
      <c r="BB910" s="128"/>
      <c r="BC910" s="128"/>
      <c r="BD910" s="128"/>
      <c r="BE910" s="373"/>
      <c r="BF910" s="374"/>
      <c r="BG910" s="374"/>
      <c r="BH910" s="131"/>
    </row>
    <row r="911" spans="1:1022" ht="18.95" customHeight="1" x14ac:dyDescent="0.3">
      <c r="A911" s="536"/>
      <c r="B911" s="530"/>
      <c r="C911" s="367"/>
      <c r="D911" s="530"/>
      <c r="E911" s="530"/>
      <c r="F911" s="427"/>
      <c r="G911" s="530"/>
      <c r="H911" s="545"/>
      <c r="I911" s="538"/>
      <c r="J911" s="216" t="s">
        <v>756</v>
      </c>
      <c r="K911" s="213"/>
      <c r="L911" s="538"/>
      <c r="M911" s="538"/>
      <c r="N911" s="540"/>
      <c r="O911" s="369"/>
      <c r="P911" s="391"/>
      <c r="Q911" s="385"/>
      <c r="R911" s="393"/>
      <c r="S911" s="394"/>
      <c r="T911" s="385"/>
      <c r="U911" s="404"/>
      <c r="V911" s="216" t="s">
        <v>139</v>
      </c>
      <c r="W911" s="116"/>
      <c r="X911" s="117"/>
      <c r="Y911" s="117"/>
      <c r="Z911" s="116"/>
      <c r="AA911" s="143" t="str">
        <f t="shared" si="1200"/>
        <v/>
      </c>
      <c r="AB911" s="121"/>
      <c r="AC911" s="121"/>
      <c r="AD911" s="122" t="str">
        <f t="shared" si="1198"/>
        <v/>
      </c>
      <c r="AE911" s="121"/>
      <c r="AF911" s="121"/>
      <c r="AG911" s="121"/>
      <c r="AH911" s="123" t="str">
        <f t="shared" si="1236"/>
        <v/>
      </c>
      <c r="AI911" s="122" t="str">
        <f t="shared" si="1199"/>
        <v/>
      </c>
      <c r="AJ911" s="387"/>
      <c r="AK911" s="542"/>
      <c r="AL911" s="214" t="str">
        <f t="shared" si="1170"/>
        <v/>
      </c>
      <c r="AM911" s="543"/>
      <c r="AN911" s="542"/>
      <c r="AO911" s="541"/>
      <c r="AP911" s="367"/>
      <c r="AQ911" s="217" t="s">
        <v>145</v>
      </c>
      <c r="AR911" s="119"/>
      <c r="AS911" s="135"/>
      <c r="AT911" s="218"/>
      <c r="AU911" s="219"/>
      <c r="AV911" s="459"/>
      <c r="AW911" s="216" t="s">
        <v>139</v>
      </c>
      <c r="AX911" s="220"/>
      <c r="AY911" s="221"/>
      <c r="AZ911" s="222"/>
      <c r="BA911" s="217" t="s">
        <v>145</v>
      </c>
      <c r="BB911" s="128"/>
      <c r="BC911" s="128"/>
      <c r="BD911" s="128"/>
      <c r="BE911" s="373"/>
      <c r="BF911" s="374"/>
      <c r="BG911" s="374"/>
      <c r="BH911" s="131"/>
    </row>
    <row r="912" spans="1:1022" ht="18.95" customHeight="1" x14ac:dyDescent="0.3">
      <c r="A912" s="536"/>
      <c r="B912" s="530"/>
      <c r="C912" s="367"/>
      <c r="D912" s="530"/>
      <c r="E912" s="530"/>
      <c r="F912" s="427"/>
      <c r="G912" s="530"/>
      <c r="H912" s="545"/>
      <c r="I912" s="538"/>
      <c r="J912" s="216" t="s">
        <v>757</v>
      </c>
      <c r="K912" s="213"/>
      <c r="L912" s="538"/>
      <c r="M912" s="538"/>
      <c r="N912" s="540"/>
      <c r="O912" s="369"/>
      <c r="P912" s="391"/>
      <c r="Q912" s="385"/>
      <c r="R912" s="393"/>
      <c r="S912" s="394"/>
      <c r="T912" s="385"/>
      <c r="U912" s="404"/>
      <c r="V912" s="216" t="s">
        <v>150</v>
      </c>
      <c r="W912" s="116"/>
      <c r="X912" s="117"/>
      <c r="Y912" s="117"/>
      <c r="Z912" s="116"/>
      <c r="AA912" s="143" t="str">
        <f t="shared" si="1200"/>
        <v/>
      </c>
      <c r="AB912" s="121"/>
      <c r="AC912" s="121"/>
      <c r="AD912" s="122" t="str">
        <f t="shared" si="1198"/>
        <v/>
      </c>
      <c r="AE912" s="121"/>
      <c r="AF912" s="121"/>
      <c r="AG912" s="121"/>
      <c r="AH912" s="123" t="str">
        <f t="shared" si="1236"/>
        <v/>
      </c>
      <c r="AI912" s="122" t="str">
        <f t="shared" si="1199"/>
        <v/>
      </c>
      <c r="AJ912" s="387"/>
      <c r="AK912" s="542"/>
      <c r="AL912" s="214" t="str">
        <f t="shared" si="1170"/>
        <v/>
      </c>
      <c r="AM912" s="543"/>
      <c r="AN912" s="542"/>
      <c r="AO912" s="541"/>
      <c r="AP912" s="367"/>
      <c r="AQ912" s="217" t="s">
        <v>155</v>
      </c>
      <c r="AR912" s="119"/>
      <c r="AS912" s="135"/>
      <c r="AT912" s="218"/>
      <c r="AU912" s="219"/>
      <c r="AV912" s="459"/>
      <c r="AW912" s="216" t="s">
        <v>150</v>
      </c>
      <c r="AX912" s="220"/>
      <c r="AY912" s="221"/>
      <c r="AZ912" s="222"/>
      <c r="BA912" s="217" t="s">
        <v>155</v>
      </c>
      <c r="BB912" s="128"/>
      <c r="BC912" s="128"/>
      <c r="BD912" s="128"/>
      <c r="BE912" s="373"/>
      <c r="BF912" s="374"/>
      <c r="BG912" s="374"/>
      <c r="BH912" s="131"/>
    </row>
    <row r="913" spans="1:1022" ht="23.1" customHeight="1" x14ac:dyDescent="0.3">
      <c r="A913" s="536"/>
      <c r="B913" s="530"/>
      <c r="C913" s="367"/>
      <c r="D913" s="530"/>
      <c r="E913" s="530"/>
      <c r="F913" s="427"/>
      <c r="G913" s="530"/>
      <c r="H913" s="545"/>
      <c r="I913" s="538"/>
      <c r="J913" s="216" t="s">
        <v>758</v>
      </c>
      <c r="K913" s="213"/>
      <c r="L913" s="538"/>
      <c r="M913" s="538"/>
      <c r="N913" s="540"/>
      <c r="O913" s="369"/>
      <c r="P913" s="392"/>
      <c r="Q913" s="385"/>
      <c r="R913" s="393"/>
      <c r="S913" s="394"/>
      <c r="T913" s="385"/>
      <c r="U913" s="405"/>
      <c r="V913" s="216" t="s">
        <v>161</v>
      </c>
      <c r="W913" s="116"/>
      <c r="X913" s="117"/>
      <c r="Y913" s="117"/>
      <c r="Z913" s="116"/>
      <c r="AA913" s="143" t="str">
        <f t="shared" si="1200"/>
        <v/>
      </c>
      <c r="AB913" s="121"/>
      <c r="AC913" s="121"/>
      <c r="AD913" s="122" t="str">
        <f t="shared" si="1198"/>
        <v/>
      </c>
      <c r="AE913" s="121"/>
      <c r="AF913" s="121"/>
      <c r="AG913" s="121"/>
      <c r="AH913" s="123" t="str">
        <f t="shared" si="1236"/>
        <v/>
      </c>
      <c r="AI913" s="122" t="str">
        <f t="shared" si="1199"/>
        <v/>
      </c>
      <c r="AJ913" s="387"/>
      <c r="AK913" s="542"/>
      <c r="AL913" s="214" t="str">
        <f t="shared" si="1170"/>
        <v/>
      </c>
      <c r="AM913" s="543"/>
      <c r="AN913" s="542"/>
      <c r="AO913" s="541"/>
      <c r="AP913" s="367"/>
      <c r="AQ913" s="217" t="s">
        <v>162</v>
      </c>
      <c r="AR913" s="119"/>
      <c r="AS913" s="135"/>
      <c r="AT913" s="218"/>
      <c r="AU913" s="219"/>
      <c r="AV913" s="460"/>
      <c r="AW913" s="216" t="s">
        <v>161</v>
      </c>
      <c r="AX913" s="220"/>
      <c r="AY913" s="221"/>
      <c r="AZ913" s="222"/>
      <c r="BA913" s="217" t="s">
        <v>162</v>
      </c>
      <c r="BB913" s="128"/>
      <c r="BC913" s="128"/>
      <c r="BD913" s="128"/>
      <c r="BE913" s="373"/>
      <c r="BF913" s="374"/>
      <c r="BG913" s="374"/>
      <c r="BH913" s="131"/>
    </row>
    <row r="914" spans="1:1022" s="144" customFormat="1" ht="69.95" customHeight="1" x14ac:dyDescent="0.25">
      <c r="A914" s="536"/>
      <c r="B914" s="530"/>
      <c r="C914" s="367"/>
      <c r="D914" s="530"/>
      <c r="E914" s="530"/>
      <c r="F914" s="427"/>
      <c r="G914" s="530"/>
      <c r="H914" s="545" t="str">
        <f>IF(B914="Seguridad_Información","Posibilidad de "&amp;C914&amp;"con "&amp;M914&amp;" "&amp;"por"&amp;" "&amp;I914&amp;" "&amp;"debido a"&amp;" "&amp;L914,"Posibilidad de"&amp;" "&amp;M914&amp;" "&amp;"por"&amp;" "&amp;I914&amp;" debido a"&amp;" "&amp;L914)</f>
        <v xml:space="preserve">Posibilidad de  por  debido a </v>
      </c>
      <c r="I914" s="538"/>
      <c r="J914" s="216" t="s">
        <v>717</v>
      </c>
      <c r="K914" s="213"/>
      <c r="L914" s="538"/>
      <c r="M914" s="538"/>
      <c r="N914" s="540"/>
      <c r="O914" s="369"/>
      <c r="P914" s="390" t="str">
        <f>IF(OR($O914=[3]Tabla_Probabilidad!$D$30,$O914=[3]Tabla_Probabilidad!$D$32,$O914=[3]Tabla_Probabilidad!$J$32),"Muy Baja",IF(OR($O914=[3]Tabla_Probabilidad!$E$30,$O914=[3]Tabla_Probabilidad!$E$32,$O914=[3]Tabla_Probabilidad!$K$32),"Baja",IF(OR($O914=[3]Tabla_Probabilidad!$F$30,$O914=[3]Tabla_Probabilidad!$F$32,$O914=[3]Tabla_Probabilidad!$L$32),"Media",IF(OR($O914=[3]Tabla_Probabilidad!$G$30,$O914=[3]Tabla_Probabilidad!$G$32,$O914=[3]Tabla_Probabilidad!$M$32),"Alta",IF(OR($O914=[3]Tabla_Probabilidad!$H$30,$O914=[3]Tabla_Probabilidad!$H$32,$O914=[3]Tabla_Probabilidad!$N$32),"Muy Alta","")))))</f>
        <v/>
      </c>
      <c r="Q914" s="385" t="str">
        <f t="shared" ref="Q914" si="1237">IF(P914="","",IF(P914="Muy Baja",0.2,IF(P914="Baja",0.4,IF(P914="Media",0.6,IF(P914="Alta",0.8,IF(P914="Muy Alta",1,))))))</f>
        <v/>
      </c>
      <c r="R914" s="393"/>
      <c r="S914" s="394" t="str">
        <f>IF(OR($R914=[3]Tabla_Impacto!$D$24,$R914=[3]Tabla_Impacto!$D$27,$R914=[3]Tabla_Impacto!$J$24,$R914=[3]Tabla_Impacto!$P$26,$R914=[3]Tabla_Impacto!$V$26,$R914=[3]Tabla_Impacto!$AB$26),"Leve",IF(OR($R914=[3]Tabla_Impacto!$E$24,$R914=[3]Tabla_Impacto!$E$27,$R914=[3]Tabla_Impacto!$K$24,$R914=[3]Tabla_Impacto!$Q$26,$R914=[3]Tabla_Impacto!$W$26,$R914=[3]Tabla_Impacto!$AC$26),"Menor",IF(OR($R914=[3]Tabla_Impacto!$F$24,$R914=[3]Tabla_Impacto!$F$27,$R914=[3]Tabla_Impacto!$L$24,$R914=[3]Tabla_Impacto!$R$26,$R914=[3]Tabla_Impacto!$X$26,$R914=[3]Tabla_Impacto!$AD$26),"Moderado",IF(OR($R914=[3]Tabla_Impacto!$G$24,$R914=[3]Tabla_Impacto!$G$27,$R914=[3]Tabla_Impacto!$M$24,$R914=[3]Tabla_Impacto!$S$26,$R914=[3]Tabla_Impacto!$Y$26,$R914=[3]Tabla_Impacto!$AE$26),"Mayor",IF(OR($R914=[3]Tabla_Impacto!$H$24,$R914=[3]Tabla_Impacto!$H$27,$R914=[3]Tabla_Impacto!$N$24,$R914=[3]Tabla_Impacto!$T$26,$R914=[3]Tabla_Impacto!$Z$26,$R914=[3]Tabla_Impacto!$AF$26),"Catastrófico","")))))</f>
        <v/>
      </c>
      <c r="T914" s="385" t="str">
        <f>IF(S914="","",IF(S914="Leve",0.2,IF(S914="Menor",0.4,IF(S914="Moderado",0.6,IF(S914="Mayor",0.8,IF(S914="Catastrófico",1,))))))</f>
        <v/>
      </c>
      <c r="U914" s="386" t="str">
        <f t="shared" ref="U914" si="1238">IF(OR(AND(P914="Muy Baja",S914="Leve"),AND(P914="Muy Baja",S914="Menor"),AND(P914="Baja",S914="Leve")),"Bajo",IF(OR(AND(P914="Muy baja",S914="Moderado"),AND(P914="Baja",S914="Menor"),AND(P914="Baja",S914="Moderado"),AND(P914="Media",S914="Leve"),AND(P914="Media",S914="Menor"),AND(P914="Media",S914="Moderado"),AND(P914="Alta",S914="Leve"),AND(P914="Alta",S914="Menor")),"Moderado",IF(OR(AND(P914="Muy Baja",S914="Mayor"),AND(P914="Baja",S914="Mayor"),AND(P914="Media",S914="Mayor"),AND(P914="Alta",S914="Moderado"),AND(P914="Alta",S914="Mayor"),AND(P914="Muy Alta",S914="Leve"),AND(P914="Muy Alta",S914="Menor"),AND(P914="Muy Alta",S914="Moderado"),AND(P914="Muy Alta",S914="Mayor")),"Alto",IF(OR(AND(P914="Muy Baja",S914="Catastrófico"),AND(P914="Baja",S914="Catastrófico"),AND(P914="Media",S914="Catastrófico"),AND(P914="Alta",S914="Catastrófico"),AND(P914="Muy Alta",S914="Catastrófico")),"Extremo",""))))</f>
        <v/>
      </c>
      <c r="V914" s="216" t="s">
        <v>91</v>
      </c>
      <c r="W914" s="116"/>
      <c r="X914" s="117"/>
      <c r="Y914" s="117"/>
      <c r="Z914" s="116"/>
      <c r="AA914" s="143" t="str">
        <f t="shared" si="1200"/>
        <v/>
      </c>
      <c r="AB914" s="121"/>
      <c r="AC914" s="121"/>
      <c r="AD914" s="122" t="str">
        <f t="shared" si="1198"/>
        <v/>
      </c>
      <c r="AE914" s="121"/>
      <c r="AF914" s="121"/>
      <c r="AG914" s="121"/>
      <c r="AH914" s="123" t="str">
        <f>IFERROR(IF(AA914="Probabilidad",(Q914-(+Q914*AD914)),IF(AA914="Impacto",Q914,"")),"")</f>
        <v/>
      </c>
      <c r="AI914" s="122" t="str">
        <f t="shared" si="1199"/>
        <v/>
      </c>
      <c r="AJ914" s="387" t="str">
        <f t="shared" ref="AJ914" si="1239">IFERROR(IF(AK914="","",IF(AK914&lt;=0.2,"Muy Baja",IF(AK914&lt;=0.4,"Baja",IF(AK914&lt;=0.6,"Media",IF(AK914&lt;=0.8,"Alta","Muy Alta"))))),"")</f>
        <v/>
      </c>
      <c r="AK914" s="542" t="str">
        <f t="shared" ref="AK914" si="1240">IFERROR(LOOKUP(MAX(AI914:AI920)+1,(AI914:AI920)),"")</f>
        <v/>
      </c>
      <c r="AL914" s="214" t="str">
        <f>IFERROR(IF(AA914="Impacto",(T914-(+T914*AD914)),IF(AA914="Probabilidad",T914,"")),"")</f>
        <v/>
      </c>
      <c r="AM914" s="543" t="str">
        <f t="shared" ref="AM914" si="1241">IFERROR(IF(AN914="","",IF(AN914&lt;=0.2,"Leve",IF(AN914&lt;=0.4,"Menor",IF(AN914&lt;=0.6,"Moderado",IF(AN914&lt;=0.8,"Mayor","Catastrófico"))))),"")</f>
        <v/>
      </c>
      <c r="AN914" s="542" t="str">
        <f t="shared" ref="AN914" si="1242">IFERROR(LOOKUP(MAX(AL914:AL920)+1,(AL914:AL920)),"")</f>
        <v/>
      </c>
      <c r="AO914" s="541" t="str">
        <f t="shared" ref="AO914" si="1243">IFERROR(IF(OR(AND(AJ914="Muy Baja",AM914="Leve"),AND(AJ914="Muy Baja",AM914="Menor"),AND(AJ914="Baja",AM914="Leve")),"Bajo",IF(OR(AND(AJ914="Muy baja",AM914="Moderado"),AND(AJ914="Baja",AM914="Menor"),AND(AJ914="Baja",AM914="Moderado"),AND(AJ914="Media",AM914="Leve"),AND(AJ914="Media",AM914="Menor"),AND(AJ914="Media",AM914="Moderado"),AND(AJ914="Alta",AM914="Leve"),AND(AJ914="Alta",AM914="Menor")),"Moderado",IF(OR(AND(AJ914="Muy Baja",AM914="Mayor"),AND(AJ914="Baja",AM914="Mayor"),AND(AJ914="Media",AM914="Mayor"),AND(AJ914="Alta",AM914="Moderado"),AND(AJ914="Alta",AM914="Mayor"),AND(AJ914="Muy Alta",AM914="Leve"),AND(AJ914="Muy Alta",AM914="Menor"),AND(AJ914="Muy Alta",AM914="Moderado"),AND(AJ914="Muy Alta",AM914="Mayor")),"Alto",IF(OR(AND(AJ914="Muy Baja",AM914="Catastrófico"),AND(AJ914="Baja",AM914="Catastrófico"),AND(AJ914="Media",AM914="Catastrófico"),AND(AJ914="Alta",AM914="Catastrófico"),AND(AJ914="Muy Alta",AM914="Catastrófico")),"Extremo","")))),"")</f>
        <v/>
      </c>
      <c r="AP914" s="367"/>
      <c r="AQ914" s="217" t="s">
        <v>105</v>
      </c>
      <c r="AR914" s="119"/>
      <c r="AS914" s="135"/>
      <c r="AT914" s="218"/>
      <c r="AU914" s="219"/>
      <c r="AV914" s="458"/>
      <c r="AW914" s="216" t="s">
        <v>91</v>
      </c>
      <c r="AX914" s="220"/>
      <c r="AY914" s="221"/>
      <c r="AZ914" s="222"/>
      <c r="BA914" s="217" t="s">
        <v>105</v>
      </c>
      <c r="BB914" s="128"/>
      <c r="BC914" s="128"/>
      <c r="BD914" s="128"/>
      <c r="BE914" s="373"/>
      <c r="BF914" s="374"/>
      <c r="BG914" s="374"/>
      <c r="BH914" s="131"/>
      <c r="BI914" s="90"/>
      <c r="BJ914" s="90"/>
      <c r="BK914" s="90"/>
      <c r="BL914" s="90"/>
      <c r="BM914" s="90"/>
      <c r="BN914" s="90"/>
      <c r="BO914" s="90"/>
      <c r="BP914" s="90"/>
      <c r="BQ914" s="90"/>
      <c r="BR914" s="90"/>
      <c r="BS914" s="90"/>
      <c r="BT914" s="90"/>
      <c r="BU914" s="90"/>
      <c r="BV914" s="90"/>
      <c r="BW914" s="90"/>
      <c r="BX914" s="90"/>
      <c r="BY914" s="90"/>
      <c r="BZ914" s="90"/>
      <c r="CA914" s="90"/>
      <c r="CB914" s="90"/>
      <c r="CC914" s="90"/>
      <c r="CD914" s="90"/>
      <c r="CE914" s="90"/>
      <c r="CF914" s="90"/>
      <c r="CG914" s="90"/>
      <c r="CH914" s="90"/>
      <c r="CI914" s="90"/>
      <c r="CJ914" s="90"/>
      <c r="CK914" s="90"/>
      <c r="CL914" s="90"/>
      <c r="CM914" s="90"/>
      <c r="CN914" s="90"/>
      <c r="CO914" s="90"/>
      <c r="CP914" s="90"/>
      <c r="CQ914" s="90"/>
      <c r="CR914" s="90"/>
      <c r="CS914" s="90"/>
      <c r="CT914" s="90"/>
      <c r="CU914" s="90"/>
      <c r="CV914" s="90"/>
      <c r="CW914" s="90"/>
      <c r="CX914" s="90"/>
      <c r="CY914" s="90"/>
      <c r="CZ914" s="90"/>
      <c r="DA914" s="90"/>
      <c r="DB914" s="90"/>
      <c r="DC914" s="90"/>
      <c r="DD914" s="90"/>
      <c r="DE914" s="90"/>
      <c r="DF914" s="90"/>
      <c r="DG914" s="90"/>
      <c r="DH914" s="90"/>
      <c r="DI914" s="90"/>
      <c r="DJ914" s="90"/>
      <c r="DK914" s="90"/>
      <c r="DL914" s="90"/>
      <c r="DM914" s="90"/>
      <c r="DN914" s="90"/>
      <c r="DO914" s="90"/>
      <c r="DP914" s="90"/>
      <c r="DQ914" s="90"/>
      <c r="DR914" s="90"/>
      <c r="DS914" s="90"/>
      <c r="DT914" s="90"/>
      <c r="DU914" s="90"/>
      <c r="DV914" s="90"/>
      <c r="DW914" s="90"/>
      <c r="DX914" s="90"/>
      <c r="DY914" s="90"/>
      <c r="DZ914" s="90"/>
      <c r="EA914" s="90"/>
      <c r="EB914" s="90"/>
      <c r="EC914" s="90"/>
      <c r="ED914" s="90"/>
      <c r="EE914" s="90"/>
      <c r="EF914" s="90"/>
      <c r="EG914" s="90"/>
      <c r="EH914" s="90"/>
      <c r="EI914" s="90"/>
      <c r="EJ914" s="90"/>
      <c r="EK914" s="90"/>
      <c r="EL914" s="90"/>
      <c r="EM914" s="90"/>
      <c r="EN914" s="90"/>
      <c r="EO914" s="90"/>
      <c r="EP914" s="90"/>
      <c r="EQ914" s="90"/>
      <c r="ER914" s="90"/>
      <c r="ES914" s="90"/>
      <c r="ET914" s="90"/>
      <c r="EU914" s="90"/>
      <c r="EV914" s="90"/>
      <c r="EW914" s="90"/>
      <c r="EX914" s="90"/>
      <c r="EY914" s="90"/>
      <c r="EZ914" s="90"/>
      <c r="FA914" s="90"/>
      <c r="FB914" s="90"/>
      <c r="FC914" s="90"/>
      <c r="FD914" s="90"/>
      <c r="FE914" s="90"/>
      <c r="FF914" s="90"/>
      <c r="FG914" s="90"/>
      <c r="FH914" s="90"/>
      <c r="FI914" s="90"/>
      <c r="FJ914" s="90"/>
      <c r="FK914" s="90"/>
      <c r="FL914" s="90"/>
      <c r="FM914" s="90"/>
      <c r="FN914" s="90"/>
      <c r="FO914" s="90"/>
      <c r="FP914" s="90"/>
      <c r="FQ914" s="90"/>
      <c r="FR914" s="90"/>
      <c r="FS914" s="90"/>
      <c r="FT914" s="90"/>
      <c r="FU914" s="90"/>
      <c r="FV914" s="90"/>
      <c r="FW914" s="90"/>
      <c r="FX914" s="90"/>
      <c r="FY914" s="90"/>
      <c r="FZ914" s="90"/>
      <c r="GA914" s="90"/>
      <c r="GB914" s="90"/>
      <c r="GC914" s="90"/>
      <c r="GD914" s="90"/>
      <c r="GE914" s="90"/>
      <c r="GF914" s="90"/>
      <c r="GG914" s="90"/>
      <c r="GH914" s="90"/>
      <c r="GI914" s="90"/>
      <c r="GJ914" s="90"/>
      <c r="GK914" s="90"/>
      <c r="GL914" s="90"/>
      <c r="GM914" s="90"/>
      <c r="GN914" s="90"/>
      <c r="GO914" s="90"/>
      <c r="GP914" s="90"/>
      <c r="GQ914" s="90"/>
      <c r="GR914" s="90"/>
      <c r="GS914" s="90"/>
      <c r="GT914" s="90"/>
      <c r="GU914" s="90"/>
      <c r="GV914" s="90"/>
      <c r="GW914" s="90"/>
      <c r="GX914" s="90"/>
      <c r="GY914" s="90"/>
      <c r="GZ914" s="90"/>
      <c r="HA914" s="90"/>
      <c r="HB914" s="90"/>
      <c r="HC914" s="90"/>
      <c r="HD914" s="90"/>
      <c r="HE914" s="90"/>
      <c r="HF914" s="90"/>
      <c r="HG914" s="90"/>
      <c r="HH914" s="90"/>
      <c r="HI914" s="90"/>
      <c r="HJ914" s="90"/>
      <c r="HK914" s="90"/>
      <c r="HL914" s="90"/>
      <c r="HM914" s="90"/>
      <c r="HN914" s="90"/>
      <c r="HO914" s="90"/>
      <c r="HP914" s="90"/>
      <c r="HQ914" s="90"/>
      <c r="HR914" s="90"/>
      <c r="HS914" s="90"/>
      <c r="HT914" s="90"/>
      <c r="HU914" s="90"/>
      <c r="HV914" s="90"/>
      <c r="HW914" s="90"/>
      <c r="HX914" s="90"/>
      <c r="HY914" s="90"/>
      <c r="HZ914" s="90"/>
      <c r="IA914" s="90"/>
      <c r="IB914" s="90"/>
      <c r="IC914" s="90"/>
      <c r="ID914" s="90"/>
      <c r="IE914" s="90"/>
      <c r="IF914" s="90"/>
      <c r="IG914" s="90"/>
      <c r="IH914" s="90"/>
      <c r="II914" s="90"/>
      <c r="IJ914" s="90"/>
      <c r="IK914" s="90"/>
      <c r="IL914" s="90"/>
      <c r="IM914" s="90"/>
      <c r="IN914" s="90"/>
      <c r="IO914" s="90"/>
      <c r="IP914" s="90"/>
      <c r="IQ914" s="90"/>
      <c r="IR914" s="90"/>
      <c r="IS914" s="90"/>
      <c r="IT914" s="90"/>
      <c r="IU914" s="90"/>
      <c r="IV914" s="90"/>
      <c r="IW914" s="90"/>
      <c r="IX914" s="90"/>
      <c r="IY914" s="90"/>
      <c r="IZ914" s="90"/>
      <c r="JA914" s="90"/>
      <c r="JB914" s="90"/>
      <c r="JC914" s="90"/>
      <c r="JD914" s="90"/>
      <c r="JE914" s="90"/>
      <c r="JF914" s="90"/>
      <c r="JG914" s="90"/>
      <c r="JH914" s="90"/>
      <c r="JI914" s="90"/>
      <c r="JJ914" s="90"/>
      <c r="JK914" s="90"/>
      <c r="JL914" s="90"/>
      <c r="JM914" s="90"/>
      <c r="JN914" s="90"/>
      <c r="JO914" s="90"/>
      <c r="JP914" s="90"/>
      <c r="JQ914" s="90"/>
      <c r="JR914" s="90"/>
      <c r="JS914" s="90"/>
      <c r="JT914" s="90"/>
      <c r="JU914" s="90"/>
      <c r="JV914" s="90"/>
      <c r="JW914" s="90"/>
      <c r="JX914" s="90"/>
      <c r="JY914" s="90"/>
      <c r="JZ914" s="90"/>
      <c r="KA914" s="90"/>
      <c r="KB914" s="90"/>
      <c r="KC914" s="90"/>
      <c r="KD914" s="90"/>
      <c r="KE914" s="90"/>
      <c r="KF914" s="90"/>
      <c r="KG914" s="90"/>
      <c r="KH914" s="90"/>
      <c r="KI914" s="90"/>
      <c r="KJ914" s="90"/>
      <c r="KK914" s="90"/>
      <c r="KL914" s="90"/>
      <c r="KM914" s="90"/>
      <c r="KN914" s="90"/>
      <c r="KO914" s="90"/>
      <c r="KP914" s="90"/>
      <c r="KQ914" s="90"/>
      <c r="KR914" s="90"/>
      <c r="KS914" s="90"/>
      <c r="KT914" s="90"/>
      <c r="KU914" s="90"/>
      <c r="KV914" s="90"/>
      <c r="KW914" s="90"/>
      <c r="KX914" s="90"/>
      <c r="KY914" s="90"/>
      <c r="KZ914" s="90"/>
      <c r="LA914" s="90"/>
      <c r="LB914" s="90"/>
      <c r="LC914" s="90"/>
      <c r="LD914" s="90"/>
      <c r="LE914" s="90"/>
      <c r="LF914" s="90"/>
      <c r="LG914" s="90"/>
      <c r="LH914" s="90"/>
      <c r="LI914" s="90"/>
      <c r="LJ914" s="90"/>
      <c r="LK914" s="90"/>
      <c r="LL914" s="90"/>
      <c r="LM914" s="90"/>
      <c r="LN914" s="90"/>
      <c r="LO914" s="90"/>
      <c r="LP914" s="90"/>
      <c r="LQ914" s="90"/>
      <c r="LR914" s="90"/>
      <c r="LS914" s="90"/>
      <c r="LT914" s="90"/>
      <c r="LU914" s="90"/>
      <c r="LV914" s="90"/>
      <c r="LW914" s="90"/>
      <c r="LX914" s="90"/>
      <c r="LY914" s="90"/>
      <c r="LZ914" s="90"/>
      <c r="MA914" s="90"/>
      <c r="MB914" s="90"/>
      <c r="MC914" s="90"/>
      <c r="MD914" s="90"/>
      <c r="ME914" s="90"/>
      <c r="MF914" s="90"/>
      <c r="MG914" s="90"/>
      <c r="MH914" s="90"/>
      <c r="MI914" s="90"/>
      <c r="MJ914" s="90"/>
      <c r="MK914" s="90"/>
      <c r="ML914" s="90"/>
      <c r="MM914" s="90"/>
      <c r="MN914" s="90"/>
      <c r="MO914" s="90"/>
      <c r="MP914" s="90"/>
      <c r="MQ914" s="90"/>
      <c r="MR914" s="90"/>
      <c r="MS914" s="90"/>
      <c r="MT914" s="90"/>
      <c r="MU914" s="90"/>
      <c r="MV914" s="90"/>
      <c r="MW914" s="90"/>
      <c r="MX914" s="90"/>
      <c r="MY914" s="90"/>
      <c r="MZ914" s="90"/>
      <c r="NA914" s="90"/>
      <c r="NB914" s="90"/>
      <c r="NC914" s="90"/>
      <c r="ND914" s="90"/>
      <c r="NE914" s="90"/>
      <c r="NF914" s="90"/>
      <c r="NG914" s="90"/>
      <c r="NH914" s="90"/>
      <c r="NI914" s="90"/>
      <c r="NJ914" s="90"/>
      <c r="NK914" s="90"/>
      <c r="NL914" s="90"/>
      <c r="NM914" s="90"/>
      <c r="NN914" s="90"/>
      <c r="NO914" s="90"/>
      <c r="NP914" s="90"/>
      <c r="NQ914" s="90"/>
      <c r="NR914" s="90"/>
      <c r="NS914" s="90"/>
      <c r="NT914" s="90"/>
      <c r="NU914" s="90"/>
      <c r="NV914" s="90"/>
      <c r="NW914" s="90"/>
      <c r="NX914" s="90"/>
      <c r="NY914" s="90"/>
      <c r="NZ914" s="90"/>
      <c r="OA914" s="90"/>
      <c r="OB914" s="90"/>
      <c r="OC914" s="90"/>
      <c r="OD914" s="90"/>
      <c r="OE914" s="90"/>
      <c r="OF914" s="90"/>
      <c r="OG914" s="90"/>
      <c r="OH914" s="90"/>
      <c r="OI914" s="90"/>
      <c r="OJ914" s="90"/>
      <c r="OK914" s="90"/>
      <c r="OL914" s="90"/>
      <c r="OM914" s="90"/>
      <c r="ON914" s="90"/>
      <c r="OO914" s="90"/>
      <c r="OP914" s="90"/>
      <c r="OQ914" s="90"/>
      <c r="OR914" s="90"/>
      <c r="OS914" s="90"/>
      <c r="OT914" s="90"/>
      <c r="OU914" s="90"/>
      <c r="OV914" s="90"/>
      <c r="OW914" s="90"/>
      <c r="OX914" s="90"/>
      <c r="OY914" s="90"/>
      <c r="OZ914" s="90"/>
      <c r="PA914" s="90"/>
      <c r="PB914" s="90"/>
      <c r="PC914" s="90"/>
      <c r="PD914" s="90"/>
      <c r="PE914" s="90"/>
      <c r="PF914" s="90"/>
      <c r="PG914" s="90"/>
      <c r="PH914" s="90"/>
      <c r="PI914" s="90"/>
      <c r="PJ914" s="90"/>
      <c r="PK914" s="90"/>
      <c r="PL914" s="90"/>
      <c r="PM914" s="90"/>
      <c r="PN914" s="90"/>
      <c r="PO914" s="90"/>
      <c r="PP914" s="90"/>
      <c r="PQ914" s="90"/>
      <c r="PR914" s="90"/>
      <c r="PS914" s="90"/>
      <c r="PT914" s="90"/>
      <c r="PU914" s="90"/>
      <c r="PV914" s="90"/>
      <c r="PW914" s="90"/>
      <c r="PX914" s="90"/>
      <c r="PY914" s="90"/>
      <c r="PZ914" s="90"/>
      <c r="QA914" s="90"/>
      <c r="QB914" s="90"/>
      <c r="QC914" s="90"/>
      <c r="QD914" s="90"/>
      <c r="QE914" s="90"/>
      <c r="QF914" s="90"/>
      <c r="QG914" s="90"/>
      <c r="QH914" s="90"/>
      <c r="QI914" s="90"/>
      <c r="QJ914" s="90"/>
      <c r="QK914" s="90"/>
      <c r="QL914" s="90"/>
      <c r="QM914" s="90"/>
      <c r="QN914" s="90"/>
      <c r="QO914" s="90"/>
      <c r="QP914" s="90"/>
      <c r="QQ914" s="90"/>
      <c r="QR914" s="90"/>
      <c r="QS914" s="90"/>
      <c r="QT914" s="90"/>
      <c r="QU914" s="90"/>
      <c r="QV914" s="90"/>
      <c r="QW914" s="90"/>
      <c r="QX914" s="90"/>
      <c r="QY914" s="90"/>
      <c r="QZ914" s="90"/>
      <c r="RA914" s="90"/>
      <c r="RB914" s="90"/>
      <c r="RC914" s="90"/>
      <c r="RD914" s="90"/>
      <c r="RE914" s="90"/>
      <c r="RF914" s="90"/>
      <c r="RG914" s="90"/>
      <c r="RH914" s="90"/>
      <c r="RI914" s="90"/>
      <c r="RJ914" s="90"/>
      <c r="RK914" s="90"/>
      <c r="RL914" s="90"/>
      <c r="RM914" s="90"/>
      <c r="RN914" s="90"/>
      <c r="RO914" s="90"/>
      <c r="RP914" s="90"/>
      <c r="RQ914" s="90"/>
      <c r="RR914" s="90"/>
      <c r="RS914" s="90"/>
      <c r="RT914" s="90"/>
      <c r="RU914" s="90"/>
      <c r="RV914" s="90"/>
      <c r="RW914" s="90"/>
      <c r="RX914" s="90"/>
      <c r="RY914" s="90"/>
      <c r="RZ914" s="90"/>
      <c r="SA914" s="90"/>
      <c r="SB914" s="90"/>
      <c r="SC914" s="90"/>
      <c r="SD914" s="90"/>
      <c r="SE914" s="90"/>
      <c r="SF914" s="90"/>
      <c r="SG914" s="90"/>
      <c r="SH914" s="90"/>
      <c r="SI914" s="90"/>
      <c r="SJ914" s="90"/>
      <c r="SK914" s="90"/>
      <c r="SL914" s="90"/>
      <c r="SM914" s="90"/>
      <c r="SN914" s="90"/>
      <c r="SO914" s="90"/>
      <c r="SP914" s="90"/>
      <c r="SQ914" s="90"/>
      <c r="SR914" s="90"/>
      <c r="SS914" s="90"/>
      <c r="ST914" s="90"/>
      <c r="SU914" s="90"/>
      <c r="SV914" s="90"/>
      <c r="SW914" s="90"/>
      <c r="SX914" s="90"/>
      <c r="SY914" s="90"/>
      <c r="SZ914" s="90"/>
      <c r="TA914" s="90"/>
      <c r="TB914" s="90"/>
      <c r="TC914" s="90"/>
      <c r="TD914" s="90"/>
      <c r="TE914" s="90"/>
      <c r="TF914" s="90"/>
      <c r="TG914" s="90"/>
      <c r="TH914" s="90"/>
      <c r="TI914" s="90"/>
      <c r="TJ914" s="90"/>
      <c r="TK914" s="90"/>
      <c r="TL914" s="90"/>
      <c r="TM914" s="90"/>
      <c r="TN914" s="90"/>
      <c r="TO914" s="90"/>
      <c r="TP914" s="90"/>
      <c r="TQ914" s="90"/>
      <c r="TR914" s="90"/>
      <c r="TS914" s="90"/>
      <c r="TT914" s="90"/>
      <c r="TU914" s="90"/>
      <c r="TV914" s="90"/>
      <c r="TW914" s="90"/>
      <c r="TX914" s="90"/>
      <c r="TY914" s="90"/>
      <c r="TZ914" s="90"/>
      <c r="UA914" s="90"/>
      <c r="UB914" s="90"/>
      <c r="UC914" s="90"/>
      <c r="UD914" s="90"/>
      <c r="UE914" s="90"/>
      <c r="UF914" s="90"/>
      <c r="UG914" s="90"/>
      <c r="UH914" s="90"/>
      <c r="UI914" s="90"/>
      <c r="UJ914" s="90"/>
      <c r="UK914" s="90"/>
      <c r="UL914" s="90"/>
      <c r="UM914" s="90"/>
      <c r="UN914" s="90"/>
      <c r="UO914" s="90"/>
      <c r="UP914" s="90"/>
      <c r="UQ914" s="90"/>
      <c r="UR914" s="90"/>
      <c r="US914" s="90"/>
      <c r="UT914" s="90"/>
      <c r="UU914" s="90"/>
      <c r="UV914" s="90"/>
      <c r="UW914" s="90"/>
      <c r="UX914" s="90"/>
      <c r="UY914" s="90"/>
      <c r="UZ914" s="90"/>
      <c r="VA914" s="90"/>
      <c r="VB914" s="90"/>
      <c r="VC914" s="90"/>
      <c r="VD914" s="90"/>
      <c r="VE914" s="90"/>
      <c r="VF914" s="90"/>
      <c r="VG914" s="90"/>
      <c r="VH914" s="90"/>
      <c r="VI914" s="90"/>
      <c r="VJ914" s="90"/>
      <c r="VK914" s="90"/>
      <c r="VL914" s="90"/>
      <c r="VM914" s="90"/>
      <c r="VN914" s="90"/>
      <c r="VO914" s="90"/>
      <c r="VP914" s="90"/>
      <c r="VQ914" s="90"/>
      <c r="VR914" s="90"/>
      <c r="VS914" s="90"/>
      <c r="VT914" s="90"/>
      <c r="VU914" s="90"/>
      <c r="VV914" s="90"/>
      <c r="VW914" s="90"/>
      <c r="VX914" s="90"/>
      <c r="VY914" s="90"/>
      <c r="VZ914" s="90"/>
      <c r="WA914" s="90"/>
      <c r="WB914" s="90"/>
      <c r="WC914" s="90"/>
      <c r="WD914" s="90"/>
      <c r="WE914" s="90"/>
      <c r="WF914" s="90"/>
      <c r="WG914" s="90"/>
      <c r="WH914" s="90"/>
      <c r="WI914" s="90"/>
      <c r="WJ914" s="90"/>
      <c r="WK914" s="90"/>
      <c r="WL914" s="90"/>
      <c r="WM914" s="90"/>
      <c r="WN914" s="90"/>
      <c r="WO914" s="90"/>
      <c r="WP914" s="90"/>
      <c r="WQ914" s="90"/>
      <c r="WR914" s="90"/>
      <c r="WS914" s="90"/>
      <c r="WT914" s="90"/>
      <c r="WU914" s="90"/>
      <c r="WV914" s="90"/>
      <c r="WW914" s="90"/>
      <c r="WX914" s="90"/>
      <c r="WY914" s="90"/>
      <c r="WZ914" s="90"/>
      <c r="XA914" s="90"/>
      <c r="XB914" s="90"/>
      <c r="XC914" s="90"/>
      <c r="XD914" s="90"/>
      <c r="XE914" s="90"/>
      <c r="XF914" s="90"/>
      <c r="XG914" s="90"/>
      <c r="XH914" s="90"/>
      <c r="XI914" s="90"/>
      <c r="XJ914" s="90"/>
      <c r="XK914" s="90"/>
      <c r="XL914" s="90"/>
      <c r="XM914" s="90"/>
      <c r="XN914" s="90"/>
      <c r="XO914" s="90"/>
      <c r="XP914" s="90"/>
      <c r="XQ914" s="90"/>
      <c r="XR914" s="90"/>
      <c r="XS914" s="90"/>
      <c r="XT914" s="90"/>
      <c r="XU914" s="90"/>
      <c r="XV914" s="90"/>
      <c r="XW914" s="90"/>
      <c r="XX914" s="90"/>
      <c r="XY914" s="90"/>
      <c r="XZ914" s="90"/>
      <c r="YA914" s="90"/>
      <c r="YB914" s="90"/>
      <c r="YC914" s="90"/>
      <c r="YD914" s="90"/>
      <c r="YE914" s="90"/>
      <c r="YF914" s="90"/>
      <c r="YG914" s="90"/>
      <c r="YH914" s="90"/>
      <c r="YI914" s="90"/>
      <c r="YJ914" s="90"/>
      <c r="YK914" s="90"/>
      <c r="YL914" s="90"/>
      <c r="YM914" s="90"/>
      <c r="YN914" s="90"/>
      <c r="YO914" s="90"/>
      <c r="YP914" s="90"/>
      <c r="YQ914" s="90"/>
      <c r="YR914" s="90"/>
      <c r="YS914" s="90"/>
      <c r="YT914" s="90"/>
      <c r="YU914" s="90"/>
      <c r="YV914" s="90"/>
      <c r="YW914" s="90"/>
      <c r="YX914" s="90"/>
      <c r="YY914" s="90"/>
      <c r="YZ914" s="90"/>
      <c r="ZA914" s="90"/>
      <c r="ZB914" s="90"/>
      <c r="ZC914" s="90"/>
      <c r="ZD914" s="90"/>
      <c r="ZE914" s="90"/>
      <c r="ZF914" s="90"/>
      <c r="ZG914" s="90"/>
      <c r="ZH914" s="90"/>
      <c r="ZI914" s="90"/>
      <c r="ZJ914" s="90"/>
      <c r="ZK914" s="90"/>
      <c r="ZL914" s="90"/>
      <c r="ZM914" s="90"/>
      <c r="ZN914" s="90"/>
      <c r="ZO914" s="90"/>
      <c r="ZP914" s="90"/>
      <c r="ZQ914" s="90"/>
      <c r="ZR914" s="90"/>
      <c r="ZS914" s="90"/>
      <c r="ZT914" s="90"/>
      <c r="ZU914" s="90"/>
      <c r="ZV914" s="90"/>
      <c r="ZW914" s="90"/>
      <c r="ZX914" s="90"/>
      <c r="ZY914" s="90"/>
      <c r="ZZ914" s="90"/>
      <c r="AAA914" s="90"/>
      <c r="AAB914" s="90"/>
      <c r="AAC914" s="90"/>
      <c r="AAD914" s="90"/>
      <c r="AAE914" s="90"/>
      <c r="AAF914" s="90"/>
      <c r="AAG914" s="90"/>
      <c r="AAH914" s="90"/>
      <c r="AAI914" s="90"/>
      <c r="AAJ914" s="90"/>
      <c r="AAK914" s="90"/>
      <c r="AAL914" s="90"/>
      <c r="AAM914" s="90"/>
      <c r="AAN914" s="90"/>
      <c r="AAO914" s="90"/>
      <c r="AAP914" s="90"/>
      <c r="AAQ914" s="90"/>
      <c r="AAR914" s="90"/>
      <c r="AAS914" s="90"/>
      <c r="AAT914" s="90"/>
      <c r="AAU914" s="90"/>
      <c r="AAV914" s="90"/>
      <c r="AAW914" s="90"/>
      <c r="AAX914" s="90"/>
      <c r="AAY914" s="90"/>
      <c r="AAZ914" s="90"/>
      <c r="ABA914" s="90"/>
      <c r="ABB914" s="90"/>
      <c r="ABC914" s="90"/>
      <c r="ABD914" s="90"/>
      <c r="ABE914" s="90"/>
      <c r="ABF914" s="90"/>
      <c r="ABG914" s="90"/>
      <c r="ABH914" s="90"/>
      <c r="ABI914" s="90"/>
      <c r="ABJ914" s="90"/>
      <c r="ABK914" s="90"/>
      <c r="ABL914" s="90"/>
      <c r="ABM914" s="90"/>
      <c r="ABN914" s="90"/>
      <c r="ABO914" s="90"/>
      <c r="ABP914" s="90"/>
      <c r="ABQ914" s="90"/>
      <c r="ABR914" s="90"/>
      <c r="ABS914" s="90"/>
      <c r="ABT914" s="90"/>
      <c r="ABU914" s="90"/>
      <c r="ABV914" s="90"/>
      <c r="ABW914" s="90"/>
      <c r="ABX914" s="90"/>
      <c r="ABY914" s="90"/>
      <c r="ABZ914" s="90"/>
      <c r="ACA914" s="90"/>
      <c r="ACB914" s="90"/>
      <c r="ACC914" s="90"/>
      <c r="ACD914" s="90"/>
      <c r="ACE914" s="90"/>
      <c r="ACF914" s="90"/>
      <c r="ACG914" s="90"/>
      <c r="ACH914" s="90"/>
      <c r="ACI914" s="90"/>
      <c r="ACJ914" s="90"/>
      <c r="ACK914" s="90"/>
      <c r="ACL914" s="90"/>
      <c r="ACM914" s="90"/>
      <c r="ACN914" s="90"/>
      <c r="ACO914" s="90"/>
      <c r="ACP914" s="90"/>
      <c r="ACQ914" s="90"/>
      <c r="ACR914" s="90"/>
      <c r="ACS914" s="90"/>
      <c r="ACT914" s="90"/>
      <c r="ACU914" s="90"/>
      <c r="ACV914" s="90"/>
      <c r="ACW914" s="90"/>
      <c r="ACX914" s="90"/>
      <c r="ACY914" s="90"/>
      <c r="ACZ914" s="90"/>
      <c r="ADA914" s="90"/>
      <c r="ADB914" s="90"/>
      <c r="ADC914" s="90"/>
      <c r="ADD914" s="90"/>
      <c r="ADE914" s="90"/>
      <c r="ADF914" s="90"/>
      <c r="ADG914" s="90"/>
      <c r="ADH914" s="90"/>
      <c r="ADI914" s="90"/>
      <c r="ADJ914" s="90"/>
      <c r="ADK914" s="90"/>
      <c r="ADL914" s="90"/>
      <c r="ADM914" s="90"/>
      <c r="ADN914" s="90"/>
      <c r="ADO914" s="90"/>
      <c r="ADP914" s="90"/>
      <c r="ADQ914" s="90"/>
      <c r="ADR914" s="90"/>
      <c r="ADS914" s="90"/>
      <c r="ADT914" s="90"/>
      <c r="ADU914" s="90"/>
      <c r="ADV914" s="90"/>
      <c r="ADW914" s="90"/>
      <c r="ADX914" s="90"/>
      <c r="ADY914" s="90"/>
      <c r="ADZ914" s="90"/>
      <c r="AEA914" s="90"/>
      <c r="AEB914" s="90"/>
      <c r="AEC914" s="90"/>
      <c r="AED914" s="90"/>
      <c r="AEE914" s="90"/>
      <c r="AEF914" s="90"/>
      <c r="AEG914" s="90"/>
      <c r="AEH914" s="90"/>
      <c r="AEI914" s="90"/>
      <c r="AEJ914" s="90"/>
      <c r="AEK914" s="90"/>
      <c r="AEL914" s="90"/>
      <c r="AEM914" s="90"/>
      <c r="AEN914" s="90"/>
      <c r="AEO914" s="90"/>
      <c r="AEP914" s="90"/>
      <c r="AEQ914" s="90"/>
      <c r="AER914" s="90"/>
      <c r="AES914" s="90"/>
      <c r="AET914" s="90"/>
      <c r="AEU914" s="90"/>
      <c r="AEV914" s="90"/>
      <c r="AEW914" s="90"/>
      <c r="AEX914" s="90"/>
      <c r="AEY914" s="90"/>
      <c r="AEZ914" s="90"/>
      <c r="AFA914" s="90"/>
      <c r="AFB914" s="90"/>
      <c r="AFC914" s="90"/>
      <c r="AFD914" s="90"/>
      <c r="AFE914" s="90"/>
      <c r="AFF914" s="90"/>
      <c r="AFG914" s="90"/>
      <c r="AFH914" s="90"/>
      <c r="AFI914" s="90"/>
      <c r="AFJ914" s="90"/>
      <c r="AFK914" s="90"/>
      <c r="AFL914" s="90"/>
      <c r="AFM914" s="90"/>
      <c r="AFN914" s="90"/>
      <c r="AFO914" s="90"/>
      <c r="AFP914" s="90"/>
      <c r="AFQ914" s="90"/>
      <c r="AFR914" s="90"/>
      <c r="AFS914" s="90"/>
      <c r="AFT914" s="90"/>
      <c r="AFU914" s="90"/>
      <c r="AFV914" s="90"/>
      <c r="AFW914" s="90"/>
      <c r="AFX914" s="90"/>
      <c r="AFY914" s="90"/>
      <c r="AFZ914" s="90"/>
      <c r="AGA914" s="90"/>
      <c r="AGB914" s="90"/>
      <c r="AGC914" s="90"/>
      <c r="AGD914" s="90"/>
      <c r="AGE914" s="90"/>
      <c r="AGF914" s="90"/>
      <c r="AGG914" s="90"/>
      <c r="AGH914" s="90"/>
      <c r="AGI914" s="90"/>
      <c r="AGJ914" s="90"/>
      <c r="AGK914" s="90"/>
      <c r="AGL914" s="90"/>
      <c r="AGM914" s="90"/>
      <c r="AGN914" s="90"/>
      <c r="AGO914" s="90"/>
      <c r="AGP914" s="90"/>
      <c r="AGQ914" s="90"/>
      <c r="AGR914" s="90"/>
      <c r="AGS914" s="90"/>
      <c r="AGT914" s="90"/>
      <c r="AGU914" s="90"/>
      <c r="AGV914" s="90"/>
      <c r="AGW914" s="90"/>
      <c r="AGX914" s="90"/>
      <c r="AGY914" s="90"/>
      <c r="AGZ914" s="90"/>
      <c r="AHA914" s="90"/>
      <c r="AHB914" s="90"/>
      <c r="AHC914" s="90"/>
      <c r="AHD914" s="90"/>
      <c r="AHE914" s="90"/>
      <c r="AHF914" s="90"/>
      <c r="AHG914" s="90"/>
      <c r="AHH914" s="90"/>
      <c r="AHI914" s="90"/>
      <c r="AHJ914" s="90"/>
      <c r="AHK914" s="90"/>
      <c r="AHL914" s="90"/>
      <c r="AHM914" s="90"/>
      <c r="AHN914" s="90"/>
      <c r="AHO914" s="90"/>
      <c r="AHP914" s="90"/>
      <c r="AHQ914" s="90"/>
      <c r="AHR914" s="90"/>
      <c r="AHS914" s="90"/>
      <c r="AHT914" s="90"/>
      <c r="AHU914" s="90"/>
      <c r="AHV914" s="90"/>
      <c r="AHW914" s="90"/>
      <c r="AHX914" s="90"/>
      <c r="AHY914" s="90"/>
      <c r="AHZ914" s="90"/>
      <c r="AIA914" s="90"/>
      <c r="AIB914" s="90"/>
      <c r="AIC914" s="90"/>
      <c r="AID914" s="90"/>
      <c r="AIE914" s="90"/>
      <c r="AIF914" s="90"/>
      <c r="AIG914" s="90"/>
      <c r="AIH914" s="90"/>
      <c r="AII914" s="90"/>
      <c r="AIJ914" s="90"/>
      <c r="AIK914" s="90"/>
      <c r="AIL914" s="90"/>
      <c r="AIM914" s="90"/>
      <c r="AIN914" s="90"/>
      <c r="AIO914" s="90"/>
      <c r="AIP914" s="90"/>
      <c r="AIQ914" s="90"/>
      <c r="AIR914" s="90"/>
      <c r="AIS914" s="90"/>
      <c r="AIT914" s="90"/>
      <c r="AIU914" s="90"/>
      <c r="AIV914" s="90"/>
      <c r="AIW914" s="90"/>
      <c r="AIX914" s="90"/>
      <c r="AIY914" s="90"/>
      <c r="AIZ914" s="90"/>
      <c r="AJA914" s="90"/>
      <c r="AJB914" s="90"/>
      <c r="AJC914" s="90"/>
      <c r="AJD914" s="90"/>
      <c r="AJE914" s="90"/>
      <c r="AJF914" s="90"/>
      <c r="AJG914" s="90"/>
      <c r="AJH914" s="90"/>
      <c r="AJI914" s="90"/>
      <c r="AJJ914" s="90"/>
      <c r="AJK914" s="90"/>
      <c r="AJL914" s="90"/>
      <c r="AJM914" s="90"/>
      <c r="AJN914" s="90"/>
      <c r="AJO914" s="90"/>
      <c r="AJP914" s="90"/>
      <c r="AJQ914" s="90"/>
      <c r="AJR914" s="90"/>
      <c r="AJS914" s="90"/>
      <c r="AJT914" s="90"/>
      <c r="AJU914" s="90"/>
      <c r="AJV914" s="90"/>
      <c r="AJW914" s="90"/>
      <c r="AJX914" s="90"/>
      <c r="AJY914" s="90"/>
      <c r="AJZ914" s="90"/>
      <c r="AKA914" s="90"/>
      <c r="AKB914" s="90"/>
      <c r="AKC914" s="90"/>
      <c r="AKD914" s="90"/>
      <c r="AKE914" s="90"/>
      <c r="AKF914" s="90"/>
      <c r="AKG914" s="90"/>
      <c r="AKH914" s="90"/>
      <c r="AKI914" s="90"/>
      <c r="AKJ914" s="90"/>
      <c r="AKK914" s="90"/>
      <c r="AKL914" s="90"/>
      <c r="AKM914" s="90"/>
      <c r="AKN914" s="90"/>
      <c r="AKO914" s="90"/>
      <c r="AKP914" s="90"/>
      <c r="AKQ914" s="90"/>
      <c r="AKR914" s="90"/>
      <c r="AKS914" s="90"/>
      <c r="AKT914" s="90"/>
      <c r="AKU914" s="90"/>
      <c r="AKV914" s="90"/>
      <c r="AKW914" s="90"/>
      <c r="AKX914" s="90"/>
      <c r="AKY914" s="90"/>
      <c r="AKZ914" s="90"/>
      <c r="ALA914" s="90"/>
      <c r="ALB914" s="90"/>
      <c r="ALC914" s="90"/>
      <c r="ALD914" s="90"/>
      <c r="ALE914" s="90"/>
      <c r="ALF914" s="90"/>
      <c r="ALG914" s="90"/>
      <c r="ALH914" s="90"/>
      <c r="ALI914" s="90"/>
      <c r="ALJ914" s="90"/>
      <c r="ALK914" s="90"/>
      <c r="ALL914" s="90"/>
      <c r="ALM914" s="90"/>
      <c r="ALN914" s="90"/>
      <c r="ALO914" s="90"/>
      <c r="ALP914" s="90"/>
      <c r="ALQ914" s="90"/>
      <c r="ALR914" s="90"/>
      <c r="ALS914" s="90"/>
      <c r="ALT914" s="90"/>
      <c r="ALU914" s="90"/>
      <c r="ALV914" s="90"/>
      <c r="ALW914" s="90"/>
      <c r="ALX914" s="90"/>
      <c r="ALY914" s="90"/>
      <c r="ALZ914" s="90"/>
      <c r="AMA914" s="90"/>
      <c r="AMB914" s="90"/>
      <c r="AMC914" s="90"/>
      <c r="AMD914" s="90"/>
      <c r="AME914" s="90"/>
      <c r="AMF914" s="90"/>
      <c r="AMG914" s="90"/>
      <c r="AMH914" s="90"/>
    </row>
    <row r="915" spans="1:1022" ht="74.099999999999994" customHeight="1" x14ac:dyDescent="0.3">
      <c r="A915" s="536"/>
      <c r="B915" s="530"/>
      <c r="C915" s="367"/>
      <c r="D915" s="530"/>
      <c r="E915" s="530"/>
      <c r="F915" s="427"/>
      <c r="G915" s="530"/>
      <c r="H915" s="545"/>
      <c r="I915" s="538"/>
      <c r="J915" s="216" t="s">
        <v>735</v>
      </c>
      <c r="K915" s="213"/>
      <c r="L915" s="538"/>
      <c r="M915" s="538"/>
      <c r="N915" s="540"/>
      <c r="O915" s="369"/>
      <c r="P915" s="391"/>
      <c r="Q915" s="385"/>
      <c r="R915" s="393"/>
      <c r="S915" s="394"/>
      <c r="T915" s="385"/>
      <c r="U915" s="386"/>
      <c r="V915" s="216" t="s">
        <v>112</v>
      </c>
      <c r="W915" s="116"/>
      <c r="X915" s="117"/>
      <c r="Y915" s="117"/>
      <c r="Z915" s="116"/>
      <c r="AA915" s="143" t="str">
        <f t="shared" si="1200"/>
        <v/>
      </c>
      <c r="AB915" s="121"/>
      <c r="AC915" s="121"/>
      <c r="AD915" s="122" t="str">
        <f t="shared" si="1198"/>
        <v/>
      </c>
      <c r="AE915" s="121"/>
      <c r="AF915" s="121"/>
      <c r="AG915" s="121"/>
      <c r="AH915" s="123" t="str">
        <f>IFERROR(IF(AND(AA914="Probabilidad",AA915="Probabilidad"),(AI914-(+AI914*AD915)),IF(AND(AA915="Probabilidad",AA914="Impacto"),(AI914-(+AI914*AD915)),IF(AA915="Impacto",AI914,""))),"")</f>
        <v/>
      </c>
      <c r="AI915" s="122" t="str">
        <f t="shared" si="1199"/>
        <v/>
      </c>
      <c r="AJ915" s="387"/>
      <c r="AK915" s="542"/>
      <c r="AL915" s="214" t="str">
        <f t="shared" si="1170"/>
        <v/>
      </c>
      <c r="AM915" s="543"/>
      <c r="AN915" s="542"/>
      <c r="AO915" s="541"/>
      <c r="AP915" s="367"/>
      <c r="AQ915" s="217" t="s">
        <v>118</v>
      </c>
      <c r="AR915" s="119"/>
      <c r="AS915" s="135"/>
      <c r="AT915" s="218"/>
      <c r="AU915" s="219"/>
      <c r="AV915" s="459"/>
      <c r="AW915" s="216" t="s">
        <v>112</v>
      </c>
      <c r="AX915" s="220"/>
      <c r="AY915" s="221"/>
      <c r="AZ915" s="222"/>
      <c r="BA915" s="217" t="s">
        <v>118</v>
      </c>
      <c r="BB915" s="128"/>
      <c r="BC915" s="128"/>
      <c r="BD915" s="128"/>
      <c r="BE915" s="373"/>
      <c r="BF915" s="374"/>
      <c r="BG915" s="374"/>
      <c r="BH915" s="131"/>
    </row>
    <row r="916" spans="1:1022" ht="45" customHeight="1" x14ac:dyDescent="0.3">
      <c r="A916" s="536"/>
      <c r="B916" s="530"/>
      <c r="C916" s="367"/>
      <c r="D916" s="530"/>
      <c r="E916" s="530"/>
      <c r="F916" s="427"/>
      <c r="G916" s="530"/>
      <c r="H916" s="545"/>
      <c r="I916" s="538"/>
      <c r="J916" s="216" t="s">
        <v>741</v>
      </c>
      <c r="K916" s="213"/>
      <c r="L916" s="538"/>
      <c r="M916" s="538"/>
      <c r="N916" s="540"/>
      <c r="O916" s="369"/>
      <c r="P916" s="391"/>
      <c r="Q916" s="385"/>
      <c r="R916" s="393"/>
      <c r="S916" s="394"/>
      <c r="T916" s="385"/>
      <c r="U916" s="386"/>
      <c r="V916" s="216" t="s">
        <v>124</v>
      </c>
      <c r="W916" s="116"/>
      <c r="X916" s="117"/>
      <c r="Y916" s="117"/>
      <c r="Z916" s="116"/>
      <c r="AA916" s="143" t="str">
        <f t="shared" si="1200"/>
        <v/>
      </c>
      <c r="AB916" s="121"/>
      <c r="AC916" s="121"/>
      <c r="AD916" s="122" t="str">
        <f t="shared" si="1198"/>
        <v/>
      </c>
      <c r="AE916" s="121"/>
      <c r="AF916" s="121"/>
      <c r="AG916" s="121"/>
      <c r="AH916" s="123" t="str">
        <f t="shared" ref="AH916:AH920" si="1244">IFERROR(IF(AND(AA915="Probabilidad",AA916="Probabilidad"),(AI915-(+AI915*AD916)),IF(AND(AA916="Probabilidad",AA915="Impacto"),(AI915-(+AI915*AD916)),IF(AA916="Impacto",AI915,""))),"")</f>
        <v/>
      </c>
      <c r="AI916" s="122" t="str">
        <f t="shared" si="1199"/>
        <v/>
      </c>
      <c r="AJ916" s="387"/>
      <c r="AK916" s="542"/>
      <c r="AL916" s="214" t="str">
        <f t="shared" si="1170"/>
        <v/>
      </c>
      <c r="AM916" s="543"/>
      <c r="AN916" s="542"/>
      <c r="AO916" s="541"/>
      <c r="AP916" s="367"/>
      <c r="AQ916" s="217" t="s">
        <v>128</v>
      </c>
      <c r="AR916" s="119"/>
      <c r="AS916" s="135"/>
      <c r="AT916" s="218"/>
      <c r="AU916" s="219"/>
      <c r="AV916" s="459"/>
      <c r="AW916" s="216" t="s">
        <v>124</v>
      </c>
      <c r="AX916" s="220"/>
      <c r="AY916" s="221"/>
      <c r="AZ916" s="222"/>
      <c r="BA916" s="217" t="s">
        <v>128</v>
      </c>
      <c r="BB916" s="128"/>
      <c r="BC916" s="128"/>
      <c r="BD916" s="128"/>
      <c r="BE916" s="373"/>
      <c r="BF916" s="374"/>
      <c r="BG916" s="374"/>
      <c r="BH916" s="131"/>
    </row>
    <row r="917" spans="1:1022" ht="30" customHeight="1" x14ac:dyDescent="0.3">
      <c r="A917" s="536"/>
      <c r="B917" s="530"/>
      <c r="C917" s="367"/>
      <c r="D917" s="530"/>
      <c r="E917" s="530"/>
      <c r="F917" s="427"/>
      <c r="G917" s="530"/>
      <c r="H917" s="545"/>
      <c r="I917" s="538"/>
      <c r="J917" s="216" t="s">
        <v>749</v>
      </c>
      <c r="K917" s="213"/>
      <c r="L917" s="538"/>
      <c r="M917" s="538"/>
      <c r="N917" s="540"/>
      <c r="O917" s="369"/>
      <c r="P917" s="391"/>
      <c r="Q917" s="385"/>
      <c r="R917" s="393"/>
      <c r="S917" s="394"/>
      <c r="T917" s="385"/>
      <c r="U917" s="386"/>
      <c r="V917" s="216" t="s">
        <v>131</v>
      </c>
      <c r="W917" s="116"/>
      <c r="X917" s="117"/>
      <c r="Y917" s="117"/>
      <c r="Z917" s="116"/>
      <c r="AA917" s="143" t="str">
        <f t="shared" si="1200"/>
        <v/>
      </c>
      <c r="AB917" s="121"/>
      <c r="AC917" s="121"/>
      <c r="AD917" s="122" t="str">
        <f t="shared" si="1198"/>
        <v/>
      </c>
      <c r="AE917" s="121"/>
      <c r="AF917" s="121"/>
      <c r="AG917" s="121"/>
      <c r="AH917" s="123" t="str">
        <f t="shared" si="1244"/>
        <v/>
      </c>
      <c r="AI917" s="122" t="str">
        <f t="shared" si="1199"/>
        <v/>
      </c>
      <c r="AJ917" s="387"/>
      <c r="AK917" s="542"/>
      <c r="AL917" s="214" t="str">
        <f t="shared" si="1170"/>
        <v/>
      </c>
      <c r="AM917" s="543"/>
      <c r="AN917" s="542"/>
      <c r="AO917" s="541"/>
      <c r="AP917" s="367"/>
      <c r="AQ917" s="217" t="s">
        <v>136</v>
      </c>
      <c r="AR917" s="119"/>
      <c r="AS917" s="135"/>
      <c r="AT917" s="218"/>
      <c r="AU917" s="219"/>
      <c r="AV917" s="459"/>
      <c r="AW917" s="216" t="s">
        <v>131</v>
      </c>
      <c r="AX917" s="220"/>
      <c r="AY917" s="221"/>
      <c r="AZ917" s="222"/>
      <c r="BA917" s="217" t="s">
        <v>136</v>
      </c>
      <c r="BB917" s="128"/>
      <c r="BC917" s="128"/>
      <c r="BD917" s="128"/>
      <c r="BE917" s="373"/>
      <c r="BF917" s="374"/>
      <c r="BG917" s="374"/>
      <c r="BH917" s="131"/>
    </row>
    <row r="918" spans="1:1022" ht="18.95" customHeight="1" x14ac:dyDescent="0.3">
      <c r="A918" s="536"/>
      <c r="B918" s="530"/>
      <c r="C918" s="367"/>
      <c r="D918" s="530"/>
      <c r="E918" s="530"/>
      <c r="F918" s="427"/>
      <c r="G918" s="530"/>
      <c r="H918" s="545"/>
      <c r="I918" s="538"/>
      <c r="J918" s="216" t="s">
        <v>756</v>
      </c>
      <c r="K918" s="213"/>
      <c r="L918" s="538"/>
      <c r="M918" s="538"/>
      <c r="N918" s="540"/>
      <c r="O918" s="369"/>
      <c r="P918" s="391"/>
      <c r="Q918" s="385"/>
      <c r="R918" s="393"/>
      <c r="S918" s="394"/>
      <c r="T918" s="385"/>
      <c r="U918" s="386"/>
      <c r="V918" s="216" t="s">
        <v>139</v>
      </c>
      <c r="W918" s="116"/>
      <c r="X918" s="117"/>
      <c r="Y918" s="117"/>
      <c r="Z918" s="116"/>
      <c r="AA918" s="143" t="str">
        <f t="shared" si="1200"/>
        <v/>
      </c>
      <c r="AB918" s="121"/>
      <c r="AC918" s="121"/>
      <c r="AD918" s="122" t="str">
        <f t="shared" si="1198"/>
        <v/>
      </c>
      <c r="AE918" s="121"/>
      <c r="AF918" s="121"/>
      <c r="AG918" s="121"/>
      <c r="AH918" s="123" t="str">
        <f t="shared" si="1244"/>
        <v/>
      </c>
      <c r="AI918" s="122" t="str">
        <f t="shared" si="1199"/>
        <v/>
      </c>
      <c r="AJ918" s="387"/>
      <c r="AK918" s="542"/>
      <c r="AL918" s="214" t="str">
        <f t="shared" si="1170"/>
        <v/>
      </c>
      <c r="AM918" s="543"/>
      <c r="AN918" s="542"/>
      <c r="AO918" s="541"/>
      <c r="AP918" s="367"/>
      <c r="AQ918" s="217" t="s">
        <v>145</v>
      </c>
      <c r="AR918" s="119"/>
      <c r="AS918" s="135"/>
      <c r="AT918" s="218"/>
      <c r="AU918" s="219"/>
      <c r="AV918" s="459"/>
      <c r="AW918" s="216" t="s">
        <v>139</v>
      </c>
      <c r="AX918" s="220"/>
      <c r="AY918" s="221"/>
      <c r="AZ918" s="222"/>
      <c r="BA918" s="217" t="s">
        <v>145</v>
      </c>
      <c r="BB918" s="128"/>
      <c r="BC918" s="128"/>
      <c r="BD918" s="128"/>
      <c r="BE918" s="373"/>
      <c r="BF918" s="374"/>
      <c r="BG918" s="374"/>
      <c r="BH918" s="131"/>
    </row>
    <row r="919" spans="1:1022" ht="18.95" customHeight="1" x14ac:dyDescent="0.3">
      <c r="A919" s="536"/>
      <c r="B919" s="530"/>
      <c r="C919" s="367"/>
      <c r="D919" s="530"/>
      <c r="E919" s="530"/>
      <c r="F919" s="427"/>
      <c r="G919" s="530"/>
      <c r="H919" s="545"/>
      <c r="I919" s="538"/>
      <c r="J919" s="216" t="s">
        <v>757</v>
      </c>
      <c r="K919" s="213"/>
      <c r="L919" s="538"/>
      <c r="M919" s="538"/>
      <c r="N919" s="540"/>
      <c r="O919" s="369"/>
      <c r="P919" s="391"/>
      <c r="Q919" s="385"/>
      <c r="R919" s="393"/>
      <c r="S919" s="394"/>
      <c r="T919" s="385"/>
      <c r="U919" s="386"/>
      <c r="V919" s="216" t="s">
        <v>150</v>
      </c>
      <c r="W919" s="116"/>
      <c r="X919" s="117"/>
      <c r="Y919" s="117"/>
      <c r="Z919" s="116"/>
      <c r="AA919" s="143" t="str">
        <f t="shared" si="1200"/>
        <v/>
      </c>
      <c r="AB919" s="121"/>
      <c r="AC919" s="121"/>
      <c r="AD919" s="122" t="str">
        <f t="shared" si="1198"/>
        <v/>
      </c>
      <c r="AE919" s="121"/>
      <c r="AF919" s="121"/>
      <c r="AG919" s="121"/>
      <c r="AH919" s="123" t="str">
        <f t="shared" si="1244"/>
        <v/>
      </c>
      <c r="AI919" s="122" t="str">
        <f t="shared" si="1199"/>
        <v/>
      </c>
      <c r="AJ919" s="387"/>
      <c r="AK919" s="542"/>
      <c r="AL919" s="214" t="str">
        <f t="shared" si="1170"/>
        <v/>
      </c>
      <c r="AM919" s="543"/>
      <c r="AN919" s="542"/>
      <c r="AO919" s="541"/>
      <c r="AP919" s="367"/>
      <c r="AQ919" s="217" t="s">
        <v>155</v>
      </c>
      <c r="AR919" s="119"/>
      <c r="AS919" s="135"/>
      <c r="AT919" s="218"/>
      <c r="AU919" s="219"/>
      <c r="AV919" s="459"/>
      <c r="AW919" s="216" t="s">
        <v>150</v>
      </c>
      <c r="AX919" s="220"/>
      <c r="AY919" s="221"/>
      <c r="AZ919" s="222"/>
      <c r="BA919" s="217" t="s">
        <v>155</v>
      </c>
      <c r="BB919" s="128"/>
      <c r="BC919" s="128"/>
      <c r="BD919" s="128"/>
      <c r="BE919" s="373"/>
      <c r="BF919" s="374"/>
      <c r="BG919" s="374"/>
      <c r="BH919" s="131"/>
    </row>
    <row r="920" spans="1:1022" ht="23.1" customHeight="1" x14ac:dyDescent="0.3">
      <c r="A920" s="536"/>
      <c r="B920" s="530"/>
      <c r="C920" s="367"/>
      <c r="D920" s="530"/>
      <c r="E920" s="530"/>
      <c r="F920" s="427"/>
      <c r="G920" s="530"/>
      <c r="H920" s="545"/>
      <c r="I920" s="538"/>
      <c r="J920" s="216" t="s">
        <v>758</v>
      </c>
      <c r="K920" s="213"/>
      <c r="L920" s="538"/>
      <c r="M920" s="538"/>
      <c r="N920" s="540"/>
      <c r="O920" s="369"/>
      <c r="P920" s="392"/>
      <c r="Q920" s="385"/>
      <c r="R920" s="393"/>
      <c r="S920" s="394"/>
      <c r="T920" s="385"/>
      <c r="U920" s="386"/>
      <c r="V920" s="216" t="s">
        <v>161</v>
      </c>
      <c r="W920" s="116"/>
      <c r="X920" s="117"/>
      <c r="Y920" s="117"/>
      <c r="Z920" s="116"/>
      <c r="AA920" s="143" t="str">
        <f t="shared" si="1200"/>
        <v/>
      </c>
      <c r="AB920" s="121"/>
      <c r="AC920" s="121"/>
      <c r="AD920" s="122" t="str">
        <f t="shared" si="1198"/>
        <v/>
      </c>
      <c r="AE920" s="121"/>
      <c r="AF920" s="121"/>
      <c r="AG920" s="121"/>
      <c r="AH920" s="123" t="str">
        <f t="shared" si="1244"/>
        <v/>
      </c>
      <c r="AI920" s="122" t="str">
        <f t="shared" si="1199"/>
        <v/>
      </c>
      <c r="AJ920" s="387"/>
      <c r="AK920" s="542"/>
      <c r="AL920" s="214" t="str">
        <f t="shared" si="1170"/>
        <v/>
      </c>
      <c r="AM920" s="543"/>
      <c r="AN920" s="542"/>
      <c r="AO920" s="541"/>
      <c r="AP920" s="367"/>
      <c r="AQ920" s="217" t="s">
        <v>162</v>
      </c>
      <c r="AR920" s="119"/>
      <c r="AS920" s="135"/>
      <c r="AT920" s="218"/>
      <c r="AU920" s="219"/>
      <c r="AV920" s="460"/>
      <c r="AW920" s="216" t="s">
        <v>161</v>
      </c>
      <c r="AX920" s="220"/>
      <c r="AY920" s="221"/>
      <c r="AZ920" s="222"/>
      <c r="BA920" s="217" t="s">
        <v>162</v>
      </c>
      <c r="BB920" s="128"/>
      <c r="BC920" s="128"/>
      <c r="BD920" s="128"/>
      <c r="BE920" s="373"/>
      <c r="BF920" s="374"/>
      <c r="BG920" s="374"/>
      <c r="BH920" s="131"/>
    </row>
    <row r="921" spans="1:1022" s="144" customFormat="1" ht="69.95" customHeight="1" x14ac:dyDescent="0.25">
      <c r="A921" s="536"/>
      <c r="B921" s="530"/>
      <c r="C921" s="367"/>
      <c r="D921" s="530"/>
      <c r="E921" s="530"/>
      <c r="F921" s="427"/>
      <c r="G921" s="530"/>
      <c r="H921" s="545" t="str">
        <f>IF(B921="Seguridad_Información","Posibilidad de "&amp;C921&amp;"con "&amp;M921&amp;" "&amp;"por"&amp;" "&amp;I921&amp;" "&amp;"debido a"&amp;" "&amp;L921,"Posibilidad de"&amp;" "&amp;M921&amp;" "&amp;"por"&amp;" "&amp;I921&amp;" debido a"&amp;" "&amp;L921)</f>
        <v xml:space="preserve">Posibilidad de  por  debido a </v>
      </c>
      <c r="I921" s="538"/>
      <c r="J921" s="216" t="s">
        <v>717</v>
      </c>
      <c r="K921" s="213"/>
      <c r="L921" s="538"/>
      <c r="M921" s="538"/>
      <c r="N921" s="540"/>
      <c r="O921" s="369"/>
      <c r="P921" s="390" t="str">
        <f>IF(OR($O921=[3]Tabla_Probabilidad!$D$30,$O921=[3]Tabla_Probabilidad!$D$32,$O921=[3]Tabla_Probabilidad!$J$32),"Muy Baja",IF(OR($O921=[3]Tabla_Probabilidad!$E$30,$O921=[3]Tabla_Probabilidad!$E$32,$O921=[3]Tabla_Probabilidad!$K$32),"Baja",IF(OR($O921=[3]Tabla_Probabilidad!$F$30,$O921=[3]Tabla_Probabilidad!$F$32,$O921=[3]Tabla_Probabilidad!$L$32),"Media",IF(OR($O921=[3]Tabla_Probabilidad!$G$30,$O921=[3]Tabla_Probabilidad!$G$32,$O921=[3]Tabla_Probabilidad!$M$32),"Alta",IF(OR($O921=[3]Tabla_Probabilidad!$H$30,$O921=[3]Tabla_Probabilidad!$H$32,$O921=[3]Tabla_Probabilidad!$N$32),"Muy Alta","")))))</f>
        <v/>
      </c>
      <c r="Q921" s="385" t="str">
        <f t="shared" ref="Q921" si="1245">IF(P921="","",IF(P921="Muy Baja",0.2,IF(P921="Baja",0.4,IF(P921="Media",0.6,IF(P921="Alta",0.8,IF(P921="Muy Alta",1,))))))</f>
        <v/>
      </c>
      <c r="R921" s="393"/>
      <c r="S921" s="394" t="str">
        <f>IF(OR($R921=[3]Tabla_Impacto!$D$24,$R921=[3]Tabla_Impacto!$D$27,$R921=[3]Tabla_Impacto!$J$24,$R921=[3]Tabla_Impacto!$P$26,$R921=[3]Tabla_Impacto!$V$26,$R921=[3]Tabla_Impacto!$AB$26),"Leve",IF(OR($R921=[3]Tabla_Impacto!$E$24,$R921=[3]Tabla_Impacto!$E$27,$R921=[3]Tabla_Impacto!$K$24,$R921=[3]Tabla_Impacto!$Q$26,$R921=[3]Tabla_Impacto!$W$26,$R921=[3]Tabla_Impacto!$AC$26),"Menor",IF(OR($R921=[3]Tabla_Impacto!$F$24,$R921=[3]Tabla_Impacto!$F$27,$R921=[3]Tabla_Impacto!$L$24,$R921=[3]Tabla_Impacto!$R$26,$R921=[3]Tabla_Impacto!$X$26,$R921=[3]Tabla_Impacto!$AD$26),"Moderado",IF(OR($R921=[3]Tabla_Impacto!$G$24,$R921=[3]Tabla_Impacto!$G$27,$R921=[3]Tabla_Impacto!$M$24,$R921=[3]Tabla_Impacto!$S$26,$R921=[3]Tabla_Impacto!$Y$26,$R921=[3]Tabla_Impacto!$AE$26),"Mayor",IF(OR($R921=[3]Tabla_Impacto!$H$24,$R921=[3]Tabla_Impacto!$H$27,$R921=[3]Tabla_Impacto!$N$24,$R921=[3]Tabla_Impacto!$T$26,$R921=[3]Tabla_Impacto!$Z$26,$R921=[3]Tabla_Impacto!$AF$26),"Catastrófico","")))))</f>
        <v/>
      </c>
      <c r="T921" s="385" t="str">
        <f t="shared" ref="T921" si="1246">IF(S921="","",IF(S921="Leve",0.2,IF(S921="Menor",0.4,IF(S921="Moderado",0.6,IF(S921="Mayor",0.8,IF(S921="Catastrófico",1,))))))</f>
        <v/>
      </c>
      <c r="U921" s="403" t="str">
        <f t="shared" ref="U921" si="1247">IF(OR(AND(P921="Muy Baja",S921="Leve"),AND(P921="Muy Baja",S921="Menor"),AND(P921="Baja",S921="Leve")),"Bajo",IF(OR(AND(P921="Muy baja",S921="Moderado"),AND(P921="Baja",S921="Menor"),AND(P921="Baja",S921="Moderado"),AND(P921="Media",S921="Leve"),AND(P921="Media",S921="Menor"),AND(P921="Media",S921="Moderado"),AND(P921="Alta",S921="Leve"),AND(P921="Alta",S921="Menor")),"Moderado",IF(OR(AND(P921="Muy Baja",S921="Mayor"),AND(P921="Baja",S921="Mayor"),AND(P921="Media",S921="Mayor"),AND(P921="Alta",S921="Moderado"),AND(P921="Alta",S921="Mayor"),AND(P921="Muy Alta",S921="Leve"),AND(P921="Muy Alta",S921="Menor"),AND(P921="Muy Alta",S921="Moderado"),AND(P921="Muy Alta",S921="Mayor")),"Alto",IF(OR(AND(P921="Muy Baja",S921="Catastrófico"),AND(P921="Baja",S921="Catastrófico"),AND(P921="Media",S921="Catastrófico"),AND(P921="Alta",S921="Catastrófico"),AND(P921="Muy Alta",S921="Catastrófico")),"Extremo",""))))</f>
        <v/>
      </c>
      <c r="V921" s="216" t="s">
        <v>91</v>
      </c>
      <c r="W921" s="116"/>
      <c r="X921" s="117"/>
      <c r="Y921" s="117"/>
      <c r="Z921" s="116"/>
      <c r="AA921" s="143" t="str">
        <f t="shared" si="1200"/>
        <v/>
      </c>
      <c r="AB921" s="121"/>
      <c r="AC921" s="121"/>
      <c r="AD921" s="122" t="str">
        <f t="shared" si="1198"/>
        <v/>
      </c>
      <c r="AE921" s="121"/>
      <c r="AF921" s="121"/>
      <c r="AG921" s="121"/>
      <c r="AH921" s="123" t="str">
        <f>IFERROR(IF(AA921="Probabilidad",(Q921-(+Q921*AD921)),IF(AA921="Impacto",Q921,"")),"")</f>
        <v/>
      </c>
      <c r="AI921" s="122" t="str">
        <f t="shared" si="1199"/>
        <v/>
      </c>
      <c r="AJ921" s="387" t="str">
        <f t="shared" ref="AJ921" si="1248">IFERROR(IF(AK921="","",IF(AK921&lt;=0.2,"Muy Baja",IF(AK921&lt;=0.4,"Baja",IF(AK921&lt;=0.6,"Media",IF(AK921&lt;=0.8,"Alta","Muy Alta"))))),"")</f>
        <v/>
      </c>
      <c r="AK921" s="542" t="str">
        <f t="shared" ref="AK921" si="1249">IFERROR(LOOKUP(MAX(AI921:AI927)+1,(AI921:AI927)),"")</f>
        <v/>
      </c>
      <c r="AL921" s="214" t="str">
        <f>IFERROR(IF(AA921="Impacto",(T921-(+T921*AD921)),IF(AA921="Probabilidad",T921,"")),"")</f>
        <v/>
      </c>
      <c r="AM921" s="543" t="str">
        <f t="shared" ref="AM921" si="1250">IFERROR(IF(AN921="","",IF(AN921&lt;=0.2,"Leve",IF(AN921&lt;=0.4,"Menor",IF(AN921&lt;=0.6,"Moderado",IF(AN921&lt;=0.8,"Mayor","Catastrófico"))))),"")</f>
        <v/>
      </c>
      <c r="AN921" s="542" t="str">
        <f t="shared" ref="AN921" si="1251">IFERROR(LOOKUP(MAX(AL921:AL927)+1,(AL921:AL927)),"")</f>
        <v/>
      </c>
      <c r="AO921" s="541" t="str">
        <f t="shared" ref="AO921" si="1252">IFERROR(IF(OR(AND(AJ921="Muy Baja",AM921="Leve"),AND(AJ921="Muy Baja",AM921="Menor"),AND(AJ921="Baja",AM921="Leve")),"Bajo",IF(OR(AND(AJ921="Muy baja",AM921="Moderado"),AND(AJ921="Baja",AM921="Menor"),AND(AJ921="Baja",AM921="Moderado"),AND(AJ921="Media",AM921="Leve"),AND(AJ921="Media",AM921="Menor"),AND(AJ921="Media",AM921="Moderado"),AND(AJ921="Alta",AM921="Leve"),AND(AJ921="Alta",AM921="Menor")),"Moderado",IF(OR(AND(AJ921="Muy Baja",AM921="Mayor"),AND(AJ921="Baja",AM921="Mayor"),AND(AJ921="Media",AM921="Mayor"),AND(AJ921="Alta",AM921="Moderado"),AND(AJ921="Alta",AM921="Mayor"),AND(AJ921="Muy Alta",AM921="Leve"),AND(AJ921="Muy Alta",AM921="Menor"),AND(AJ921="Muy Alta",AM921="Moderado"),AND(AJ921="Muy Alta",AM921="Mayor")),"Alto",IF(OR(AND(AJ921="Muy Baja",AM921="Catastrófico"),AND(AJ921="Baja",AM921="Catastrófico"),AND(AJ921="Media",AM921="Catastrófico"),AND(AJ921="Alta",AM921="Catastrófico"),AND(AJ921="Muy Alta",AM921="Catastrófico")),"Extremo","")))),"")</f>
        <v/>
      </c>
      <c r="AP921" s="367"/>
      <c r="AQ921" s="217" t="s">
        <v>105</v>
      </c>
      <c r="AR921" s="119"/>
      <c r="AS921" s="135"/>
      <c r="AT921" s="218"/>
      <c r="AU921" s="219"/>
      <c r="AV921" s="458"/>
      <c r="AW921" s="216" t="s">
        <v>91</v>
      </c>
      <c r="AX921" s="220"/>
      <c r="AY921" s="221"/>
      <c r="AZ921" s="222"/>
      <c r="BA921" s="217" t="s">
        <v>105</v>
      </c>
      <c r="BB921" s="128"/>
      <c r="BC921" s="128"/>
      <c r="BD921" s="128"/>
      <c r="BE921" s="373"/>
      <c r="BF921" s="374"/>
      <c r="BG921" s="374"/>
      <c r="BH921" s="131"/>
      <c r="BI921" s="90"/>
      <c r="BJ921" s="90"/>
      <c r="BK921" s="90"/>
      <c r="BL921" s="90"/>
      <c r="BM921" s="90"/>
      <c r="BN921" s="90"/>
      <c r="BO921" s="90"/>
      <c r="BP921" s="90"/>
      <c r="BQ921" s="90"/>
      <c r="BR921" s="90"/>
      <c r="BS921" s="90"/>
      <c r="BT921" s="90"/>
      <c r="BU921" s="90"/>
      <c r="BV921" s="90"/>
      <c r="BW921" s="90"/>
      <c r="BX921" s="90"/>
      <c r="BY921" s="90"/>
      <c r="BZ921" s="90"/>
      <c r="CA921" s="90"/>
      <c r="CB921" s="90"/>
      <c r="CC921" s="90"/>
      <c r="CD921" s="90"/>
      <c r="CE921" s="90"/>
      <c r="CF921" s="90"/>
      <c r="CG921" s="90"/>
      <c r="CH921" s="90"/>
      <c r="CI921" s="90"/>
      <c r="CJ921" s="90"/>
      <c r="CK921" s="90"/>
      <c r="CL921" s="90"/>
      <c r="CM921" s="90"/>
      <c r="CN921" s="90"/>
      <c r="CO921" s="90"/>
      <c r="CP921" s="90"/>
      <c r="CQ921" s="90"/>
      <c r="CR921" s="90"/>
      <c r="CS921" s="90"/>
      <c r="CT921" s="90"/>
      <c r="CU921" s="90"/>
      <c r="CV921" s="90"/>
      <c r="CW921" s="90"/>
      <c r="CX921" s="90"/>
      <c r="CY921" s="90"/>
      <c r="CZ921" s="90"/>
      <c r="DA921" s="90"/>
      <c r="DB921" s="90"/>
      <c r="DC921" s="90"/>
      <c r="DD921" s="90"/>
      <c r="DE921" s="90"/>
      <c r="DF921" s="90"/>
      <c r="DG921" s="90"/>
      <c r="DH921" s="90"/>
      <c r="DI921" s="90"/>
      <c r="DJ921" s="90"/>
      <c r="DK921" s="90"/>
      <c r="DL921" s="90"/>
      <c r="DM921" s="90"/>
      <c r="DN921" s="90"/>
      <c r="DO921" s="90"/>
      <c r="DP921" s="90"/>
      <c r="DQ921" s="90"/>
      <c r="DR921" s="90"/>
      <c r="DS921" s="90"/>
      <c r="DT921" s="90"/>
      <c r="DU921" s="90"/>
      <c r="DV921" s="90"/>
      <c r="DW921" s="90"/>
      <c r="DX921" s="90"/>
      <c r="DY921" s="90"/>
      <c r="DZ921" s="90"/>
      <c r="EA921" s="90"/>
      <c r="EB921" s="90"/>
      <c r="EC921" s="90"/>
      <c r="ED921" s="90"/>
      <c r="EE921" s="90"/>
      <c r="EF921" s="90"/>
      <c r="EG921" s="90"/>
      <c r="EH921" s="90"/>
      <c r="EI921" s="90"/>
      <c r="EJ921" s="90"/>
      <c r="EK921" s="90"/>
      <c r="EL921" s="90"/>
      <c r="EM921" s="90"/>
      <c r="EN921" s="90"/>
      <c r="EO921" s="90"/>
      <c r="EP921" s="90"/>
      <c r="EQ921" s="90"/>
      <c r="ER921" s="90"/>
      <c r="ES921" s="90"/>
      <c r="ET921" s="90"/>
      <c r="EU921" s="90"/>
      <c r="EV921" s="90"/>
      <c r="EW921" s="90"/>
      <c r="EX921" s="90"/>
      <c r="EY921" s="90"/>
      <c r="EZ921" s="90"/>
      <c r="FA921" s="90"/>
      <c r="FB921" s="90"/>
      <c r="FC921" s="90"/>
      <c r="FD921" s="90"/>
      <c r="FE921" s="90"/>
      <c r="FF921" s="90"/>
      <c r="FG921" s="90"/>
      <c r="FH921" s="90"/>
      <c r="FI921" s="90"/>
      <c r="FJ921" s="90"/>
      <c r="FK921" s="90"/>
      <c r="FL921" s="90"/>
      <c r="FM921" s="90"/>
      <c r="FN921" s="90"/>
      <c r="FO921" s="90"/>
      <c r="FP921" s="90"/>
      <c r="FQ921" s="90"/>
      <c r="FR921" s="90"/>
      <c r="FS921" s="90"/>
      <c r="FT921" s="90"/>
      <c r="FU921" s="90"/>
      <c r="FV921" s="90"/>
      <c r="FW921" s="90"/>
      <c r="FX921" s="90"/>
      <c r="FY921" s="90"/>
      <c r="FZ921" s="90"/>
      <c r="GA921" s="90"/>
      <c r="GB921" s="90"/>
      <c r="GC921" s="90"/>
      <c r="GD921" s="90"/>
      <c r="GE921" s="90"/>
      <c r="GF921" s="90"/>
      <c r="GG921" s="90"/>
      <c r="GH921" s="90"/>
      <c r="GI921" s="90"/>
      <c r="GJ921" s="90"/>
      <c r="GK921" s="90"/>
      <c r="GL921" s="90"/>
      <c r="GM921" s="90"/>
      <c r="GN921" s="90"/>
      <c r="GO921" s="90"/>
      <c r="GP921" s="90"/>
      <c r="GQ921" s="90"/>
      <c r="GR921" s="90"/>
      <c r="GS921" s="90"/>
      <c r="GT921" s="90"/>
      <c r="GU921" s="90"/>
      <c r="GV921" s="90"/>
      <c r="GW921" s="90"/>
      <c r="GX921" s="90"/>
      <c r="GY921" s="90"/>
      <c r="GZ921" s="90"/>
      <c r="HA921" s="90"/>
      <c r="HB921" s="90"/>
      <c r="HC921" s="90"/>
      <c r="HD921" s="90"/>
      <c r="HE921" s="90"/>
      <c r="HF921" s="90"/>
      <c r="HG921" s="90"/>
      <c r="HH921" s="90"/>
      <c r="HI921" s="90"/>
      <c r="HJ921" s="90"/>
      <c r="HK921" s="90"/>
      <c r="HL921" s="90"/>
      <c r="HM921" s="90"/>
      <c r="HN921" s="90"/>
      <c r="HO921" s="90"/>
      <c r="HP921" s="90"/>
      <c r="HQ921" s="90"/>
      <c r="HR921" s="90"/>
      <c r="HS921" s="90"/>
      <c r="HT921" s="90"/>
      <c r="HU921" s="90"/>
      <c r="HV921" s="90"/>
      <c r="HW921" s="90"/>
      <c r="HX921" s="90"/>
      <c r="HY921" s="90"/>
      <c r="HZ921" s="90"/>
      <c r="IA921" s="90"/>
      <c r="IB921" s="90"/>
      <c r="IC921" s="90"/>
      <c r="ID921" s="90"/>
      <c r="IE921" s="90"/>
      <c r="IF921" s="90"/>
      <c r="IG921" s="90"/>
      <c r="IH921" s="90"/>
      <c r="II921" s="90"/>
      <c r="IJ921" s="90"/>
      <c r="IK921" s="90"/>
      <c r="IL921" s="90"/>
      <c r="IM921" s="90"/>
      <c r="IN921" s="90"/>
      <c r="IO921" s="90"/>
      <c r="IP921" s="90"/>
      <c r="IQ921" s="90"/>
      <c r="IR921" s="90"/>
      <c r="IS921" s="90"/>
      <c r="IT921" s="90"/>
      <c r="IU921" s="90"/>
      <c r="IV921" s="90"/>
      <c r="IW921" s="90"/>
      <c r="IX921" s="90"/>
      <c r="IY921" s="90"/>
      <c r="IZ921" s="90"/>
      <c r="JA921" s="90"/>
      <c r="JB921" s="90"/>
      <c r="JC921" s="90"/>
      <c r="JD921" s="90"/>
      <c r="JE921" s="90"/>
      <c r="JF921" s="90"/>
      <c r="JG921" s="90"/>
      <c r="JH921" s="90"/>
      <c r="JI921" s="90"/>
      <c r="JJ921" s="90"/>
      <c r="JK921" s="90"/>
      <c r="JL921" s="90"/>
      <c r="JM921" s="90"/>
      <c r="JN921" s="90"/>
      <c r="JO921" s="90"/>
      <c r="JP921" s="90"/>
      <c r="JQ921" s="90"/>
      <c r="JR921" s="90"/>
      <c r="JS921" s="90"/>
      <c r="JT921" s="90"/>
      <c r="JU921" s="90"/>
      <c r="JV921" s="90"/>
      <c r="JW921" s="90"/>
      <c r="JX921" s="90"/>
      <c r="JY921" s="90"/>
      <c r="JZ921" s="90"/>
      <c r="KA921" s="90"/>
      <c r="KB921" s="90"/>
      <c r="KC921" s="90"/>
      <c r="KD921" s="90"/>
      <c r="KE921" s="90"/>
      <c r="KF921" s="90"/>
      <c r="KG921" s="90"/>
      <c r="KH921" s="90"/>
      <c r="KI921" s="90"/>
      <c r="KJ921" s="90"/>
      <c r="KK921" s="90"/>
      <c r="KL921" s="90"/>
      <c r="KM921" s="90"/>
      <c r="KN921" s="90"/>
      <c r="KO921" s="90"/>
      <c r="KP921" s="90"/>
      <c r="KQ921" s="90"/>
      <c r="KR921" s="90"/>
      <c r="KS921" s="90"/>
      <c r="KT921" s="90"/>
      <c r="KU921" s="90"/>
      <c r="KV921" s="90"/>
      <c r="KW921" s="90"/>
      <c r="KX921" s="90"/>
      <c r="KY921" s="90"/>
      <c r="KZ921" s="90"/>
      <c r="LA921" s="90"/>
      <c r="LB921" s="90"/>
      <c r="LC921" s="90"/>
      <c r="LD921" s="90"/>
      <c r="LE921" s="90"/>
      <c r="LF921" s="90"/>
      <c r="LG921" s="90"/>
      <c r="LH921" s="90"/>
      <c r="LI921" s="90"/>
      <c r="LJ921" s="90"/>
      <c r="LK921" s="90"/>
      <c r="LL921" s="90"/>
      <c r="LM921" s="90"/>
      <c r="LN921" s="90"/>
      <c r="LO921" s="90"/>
      <c r="LP921" s="90"/>
      <c r="LQ921" s="90"/>
      <c r="LR921" s="90"/>
      <c r="LS921" s="90"/>
      <c r="LT921" s="90"/>
      <c r="LU921" s="90"/>
      <c r="LV921" s="90"/>
      <c r="LW921" s="90"/>
      <c r="LX921" s="90"/>
      <c r="LY921" s="90"/>
      <c r="LZ921" s="90"/>
      <c r="MA921" s="90"/>
      <c r="MB921" s="90"/>
      <c r="MC921" s="90"/>
      <c r="MD921" s="90"/>
      <c r="ME921" s="90"/>
      <c r="MF921" s="90"/>
      <c r="MG921" s="90"/>
      <c r="MH921" s="90"/>
      <c r="MI921" s="90"/>
      <c r="MJ921" s="90"/>
      <c r="MK921" s="90"/>
      <c r="ML921" s="90"/>
      <c r="MM921" s="90"/>
      <c r="MN921" s="90"/>
      <c r="MO921" s="90"/>
      <c r="MP921" s="90"/>
      <c r="MQ921" s="90"/>
      <c r="MR921" s="90"/>
      <c r="MS921" s="90"/>
      <c r="MT921" s="90"/>
      <c r="MU921" s="90"/>
      <c r="MV921" s="90"/>
      <c r="MW921" s="90"/>
      <c r="MX921" s="90"/>
      <c r="MY921" s="90"/>
      <c r="MZ921" s="90"/>
      <c r="NA921" s="90"/>
      <c r="NB921" s="90"/>
      <c r="NC921" s="90"/>
      <c r="ND921" s="90"/>
      <c r="NE921" s="90"/>
      <c r="NF921" s="90"/>
      <c r="NG921" s="90"/>
      <c r="NH921" s="90"/>
      <c r="NI921" s="90"/>
      <c r="NJ921" s="90"/>
      <c r="NK921" s="90"/>
      <c r="NL921" s="90"/>
      <c r="NM921" s="90"/>
      <c r="NN921" s="90"/>
      <c r="NO921" s="90"/>
      <c r="NP921" s="90"/>
      <c r="NQ921" s="90"/>
      <c r="NR921" s="90"/>
      <c r="NS921" s="90"/>
      <c r="NT921" s="90"/>
      <c r="NU921" s="90"/>
      <c r="NV921" s="90"/>
      <c r="NW921" s="90"/>
      <c r="NX921" s="90"/>
      <c r="NY921" s="90"/>
      <c r="NZ921" s="90"/>
      <c r="OA921" s="90"/>
      <c r="OB921" s="90"/>
      <c r="OC921" s="90"/>
      <c r="OD921" s="90"/>
      <c r="OE921" s="90"/>
      <c r="OF921" s="90"/>
      <c r="OG921" s="90"/>
      <c r="OH921" s="90"/>
      <c r="OI921" s="90"/>
      <c r="OJ921" s="90"/>
      <c r="OK921" s="90"/>
      <c r="OL921" s="90"/>
      <c r="OM921" s="90"/>
      <c r="ON921" s="90"/>
      <c r="OO921" s="90"/>
      <c r="OP921" s="90"/>
      <c r="OQ921" s="90"/>
      <c r="OR921" s="90"/>
      <c r="OS921" s="90"/>
      <c r="OT921" s="90"/>
      <c r="OU921" s="90"/>
      <c r="OV921" s="90"/>
      <c r="OW921" s="90"/>
      <c r="OX921" s="90"/>
      <c r="OY921" s="90"/>
      <c r="OZ921" s="90"/>
      <c r="PA921" s="90"/>
      <c r="PB921" s="90"/>
      <c r="PC921" s="90"/>
      <c r="PD921" s="90"/>
      <c r="PE921" s="90"/>
      <c r="PF921" s="90"/>
      <c r="PG921" s="90"/>
      <c r="PH921" s="90"/>
      <c r="PI921" s="90"/>
      <c r="PJ921" s="90"/>
      <c r="PK921" s="90"/>
      <c r="PL921" s="90"/>
      <c r="PM921" s="90"/>
      <c r="PN921" s="90"/>
      <c r="PO921" s="90"/>
      <c r="PP921" s="90"/>
      <c r="PQ921" s="90"/>
      <c r="PR921" s="90"/>
      <c r="PS921" s="90"/>
      <c r="PT921" s="90"/>
      <c r="PU921" s="90"/>
      <c r="PV921" s="90"/>
      <c r="PW921" s="90"/>
      <c r="PX921" s="90"/>
      <c r="PY921" s="90"/>
      <c r="PZ921" s="90"/>
      <c r="QA921" s="90"/>
      <c r="QB921" s="90"/>
      <c r="QC921" s="90"/>
      <c r="QD921" s="90"/>
      <c r="QE921" s="90"/>
      <c r="QF921" s="90"/>
      <c r="QG921" s="90"/>
      <c r="QH921" s="90"/>
      <c r="QI921" s="90"/>
      <c r="QJ921" s="90"/>
      <c r="QK921" s="90"/>
      <c r="QL921" s="90"/>
      <c r="QM921" s="90"/>
      <c r="QN921" s="90"/>
      <c r="QO921" s="90"/>
      <c r="QP921" s="90"/>
      <c r="QQ921" s="90"/>
      <c r="QR921" s="90"/>
      <c r="QS921" s="90"/>
      <c r="QT921" s="90"/>
      <c r="QU921" s="90"/>
      <c r="QV921" s="90"/>
      <c r="QW921" s="90"/>
      <c r="QX921" s="90"/>
      <c r="QY921" s="90"/>
      <c r="QZ921" s="90"/>
      <c r="RA921" s="90"/>
      <c r="RB921" s="90"/>
      <c r="RC921" s="90"/>
      <c r="RD921" s="90"/>
      <c r="RE921" s="90"/>
      <c r="RF921" s="90"/>
      <c r="RG921" s="90"/>
      <c r="RH921" s="90"/>
      <c r="RI921" s="90"/>
      <c r="RJ921" s="90"/>
      <c r="RK921" s="90"/>
      <c r="RL921" s="90"/>
      <c r="RM921" s="90"/>
      <c r="RN921" s="90"/>
      <c r="RO921" s="90"/>
      <c r="RP921" s="90"/>
      <c r="RQ921" s="90"/>
      <c r="RR921" s="90"/>
      <c r="RS921" s="90"/>
      <c r="RT921" s="90"/>
      <c r="RU921" s="90"/>
      <c r="RV921" s="90"/>
      <c r="RW921" s="90"/>
      <c r="RX921" s="90"/>
      <c r="RY921" s="90"/>
      <c r="RZ921" s="90"/>
      <c r="SA921" s="90"/>
      <c r="SB921" s="90"/>
      <c r="SC921" s="90"/>
      <c r="SD921" s="90"/>
      <c r="SE921" s="90"/>
      <c r="SF921" s="90"/>
      <c r="SG921" s="90"/>
      <c r="SH921" s="90"/>
      <c r="SI921" s="90"/>
      <c r="SJ921" s="90"/>
      <c r="SK921" s="90"/>
      <c r="SL921" s="90"/>
      <c r="SM921" s="90"/>
      <c r="SN921" s="90"/>
      <c r="SO921" s="90"/>
      <c r="SP921" s="90"/>
      <c r="SQ921" s="90"/>
      <c r="SR921" s="90"/>
      <c r="SS921" s="90"/>
      <c r="ST921" s="90"/>
      <c r="SU921" s="90"/>
      <c r="SV921" s="90"/>
      <c r="SW921" s="90"/>
      <c r="SX921" s="90"/>
      <c r="SY921" s="90"/>
      <c r="SZ921" s="90"/>
      <c r="TA921" s="90"/>
      <c r="TB921" s="90"/>
      <c r="TC921" s="90"/>
      <c r="TD921" s="90"/>
      <c r="TE921" s="90"/>
      <c r="TF921" s="90"/>
      <c r="TG921" s="90"/>
      <c r="TH921" s="90"/>
      <c r="TI921" s="90"/>
      <c r="TJ921" s="90"/>
      <c r="TK921" s="90"/>
      <c r="TL921" s="90"/>
      <c r="TM921" s="90"/>
      <c r="TN921" s="90"/>
      <c r="TO921" s="90"/>
      <c r="TP921" s="90"/>
      <c r="TQ921" s="90"/>
      <c r="TR921" s="90"/>
      <c r="TS921" s="90"/>
      <c r="TT921" s="90"/>
      <c r="TU921" s="90"/>
      <c r="TV921" s="90"/>
      <c r="TW921" s="90"/>
      <c r="TX921" s="90"/>
      <c r="TY921" s="90"/>
      <c r="TZ921" s="90"/>
      <c r="UA921" s="90"/>
      <c r="UB921" s="90"/>
      <c r="UC921" s="90"/>
      <c r="UD921" s="90"/>
      <c r="UE921" s="90"/>
      <c r="UF921" s="90"/>
      <c r="UG921" s="90"/>
      <c r="UH921" s="90"/>
      <c r="UI921" s="90"/>
      <c r="UJ921" s="90"/>
      <c r="UK921" s="90"/>
      <c r="UL921" s="90"/>
      <c r="UM921" s="90"/>
      <c r="UN921" s="90"/>
      <c r="UO921" s="90"/>
      <c r="UP921" s="90"/>
      <c r="UQ921" s="90"/>
      <c r="UR921" s="90"/>
      <c r="US921" s="90"/>
      <c r="UT921" s="90"/>
      <c r="UU921" s="90"/>
      <c r="UV921" s="90"/>
      <c r="UW921" s="90"/>
      <c r="UX921" s="90"/>
      <c r="UY921" s="90"/>
      <c r="UZ921" s="90"/>
      <c r="VA921" s="90"/>
      <c r="VB921" s="90"/>
      <c r="VC921" s="90"/>
      <c r="VD921" s="90"/>
      <c r="VE921" s="90"/>
      <c r="VF921" s="90"/>
      <c r="VG921" s="90"/>
      <c r="VH921" s="90"/>
      <c r="VI921" s="90"/>
      <c r="VJ921" s="90"/>
      <c r="VK921" s="90"/>
      <c r="VL921" s="90"/>
      <c r="VM921" s="90"/>
      <c r="VN921" s="90"/>
      <c r="VO921" s="90"/>
      <c r="VP921" s="90"/>
      <c r="VQ921" s="90"/>
      <c r="VR921" s="90"/>
      <c r="VS921" s="90"/>
      <c r="VT921" s="90"/>
      <c r="VU921" s="90"/>
      <c r="VV921" s="90"/>
      <c r="VW921" s="90"/>
      <c r="VX921" s="90"/>
      <c r="VY921" s="90"/>
      <c r="VZ921" s="90"/>
      <c r="WA921" s="90"/>
      <c r="WB921" s="90"/>
      <c r="WC921" s="90"/>
      <c r="WD921" s="90"/>
      <c r="WE921" s="90"/>
      <c r="WF921" s="90"/>
      <c r="WG921" s="90"/>
      <c r="WH921" s="90"/>
      <c r="WI921" s="90"/>
      <c r="WJ921" s="90"/>
      <c r="WK921" s="90"/>
      <c r="WL921" s="90"/>
      <c r="WM921" s="90"/>
      <c r="WN921" s="90"/>
      <c r="WO921" s="90"/>
      <c r="WP921" s="90"/>
      <c r="WQ921" s="90"/>
      <c r="WR921" s="90"/>
      <c r="WS921" s="90"/>
      <c r="WT921" s="90"/>
      <c r="WU921" s="90"/>
      <c r="WV921" s="90"/>
      <c r="WW921" s="90"/>
      <c r="WX921" s="90"/>
      <c r="WY921" s="90"/>
      <c r="WZ921" s="90"/>
      <c r="XA921" s="90"/>
      <c r="XB921" s="90"/>
      <c r="XC921" s="90"/>
      <c r="XD921" s="90"/>
      <c r="XE921" s="90"/>
      <c r="XF921" s="90"/>
      <c r="XG921" s="90"/>
      <c r="XH921" s="90"/>
      <c r="XI921" s="90"/>
      <c r="XJ921" s="90"/>
      <c r="XK921" s="90"/>
      <c r="XL921" s="90"/>
      <c r="XM921" s="90"/>
      <c r="XN921" s="90"/>
      <c r="XO921" s="90"/>
      <c r="XP921" s="90"/>
      <c r="XQ921" s="90"/>
      <c r="XR921" s="90"/>
      <c r="XS921" s="90"/>
      <c r="XT921" s="90"/>
      <c r="XU921" s="90"/>
      <c r="XV921" s="90"/>
      <c r="XW921" s="90"/>
      <c r="XX921" s="90"/>
      <c r="XY921" s="90"/>
      <c r="XZ921" s="90"/>
      <c r="YA921" s="90"/>
      <c r="YB921" s="90"/>
      <c r="YC921" s="90"/>
      <c r="YD921" s="90"/>
      <c r="YE921" s="90"/>
      <c r="YF921" s="90"/>
      <c r="YG921" s="90"/>
      <c r="YH921" s="90"/>
      <c r="YI921" s="90"/>
      <c r="YJ921" s="90"/>
      <c r="YK921" s="90"/>
      <c r="YL921" s="90"/>
      <c r="YM921" s="90"/>
      <c r="YN921" s="90"/>
      <c r="YO921" s="90"/>
      <c r="YP921" s="90"/>
      <c r="YQ921" s="90"/>
      <c r="YR921" s="90"/>
      <c r="YS921" s="90"/>
      <c r="YT921" s="90"/>
      <c r="YU921" s="90"/>
      <c r="YV921" s="90"/>
      <c r="YW921" s="90"/>
      <c r="YX921" s="90"/>
      <c r="YY921" s="90"/>
      <c r="YZ921" s="90"/>
      <c r="ZA921" s="90"/>
      <c r="ZB921" s="90"/>
      <c r="ZC921" s="90"/>
      <c r="ZD921" s="90"/>
      <c r="ZE921" s="90"/>
      <c r="ZF921" s="90"/>
      <c r="ZG921" s="90"/>
      <c r="ZH921" s="90"/>
      <c r="ZI921" s="90"/>
      <c r="ZJ921" s="90"/>
      <c r="ZK921" s="90"/>
      <c r="ZL921" s="90"/>
      <c r="ZM921" s="90"/>
      <c r="ZN921" s="90"/>
      <c r="ZO921" s="90"/>
      <c r="ZP921" s="90"/>
      <c r="ZQ921" s="90"/>
      <c r="ZR921" s="90"/>
      <c r="ZS921" s="90"/>
      <c r="ZT921" s="90"/>
      <c r="ZU921" s="90"/>
      <c r="ZV921" s="90"/>
      <c r="ZW921" s="90"/>
      <c r="ZX921" s="90"/>
      <c r="ZY921" s="90"/>
      <c r="ZZ921" s="90"/>
      <c r="AAA921" s="90"/>
      <c r="AAB921" s="90"/>
      <c r="AAC921" s="90"/>
      <c r="AAD921" s="90"/>
      <c r="AAE921" s="90"/>
      <c r="AAF921" s="90"/>
      <c r="AAG921" s="90"/>
      <c r="AAH921" s="90"/>
      <c r="AAI921" s="90"/>
      <c r="AAJ921" s="90"/>
      <c r="AAK921" s="90"/>
      <c r="AAL921" s="90"/>
      <c r="AAM921" s="90"/>
      <c r="AAN921" s="90"/>
      <c r="AAO921" s="90"/>
      <c r="AAP921" s="90"/>
      <c r="AAQ921" s="90"/>
      <c r="AAR921" s="90"/>
      <c r="AAS921" s="90"/>
      <c r="AAT921" s="90"/>
      <c r="AAU921" s="90"/>
      <c r="AAV921" s="90"/>
      <c r="AAW921" s="90"/>
      <c r="AAX921" s="90"/>
      <c r="AAY921" s="90"/>
      <c r="AAZ921" s="90"/>
      <c r="ABA921" s="90"/>
      <c r="ABB921" s="90"/>
      <c r="ABC921" s="90"/>
      <c r="ABD921" s="90"/>
      <c r="ABE921" s="90"/>
      <c r="ABF921" s="90"/>
      <c r="ABG921" s="90"/>
      <c r="ABH921" s="90"/>
      <c r="ABI921" s="90"/>
      <c r="ABJ921" s="90"/>
      <c r="ABK921" s="90"/>
      <c r="ABL921" s="90"/>
      <c r="ABM921" s="90"/>
      <c r="ABN921" s="90"/>
      <c r="ABO921" s="90"/>
      <c r="ABP921" s="90"/>
      <c r="ABQ921" s="90"/>
      <c r="ABR921" s="90"/>
      <c r="ABS921" s="90"/>
      <c r="ABT921" s="90"/>
      <c r="ABU921" s="90"/>
      <c r="ABV921" s="90"/>
      <c r="ABW921" s="90"/>
      <c r="ABX921" s="90"/>
      <c r="ABY921" s="90"/>
      <c r="ABZ921" s="90"/>
      <c r="ACA921" s="90"/>
      <c r="ACB921" s="90"/>
      <c r="ACC921" s="90"/>
      <c r="ACD921" s="90"/>
      <c r="ACE921" s="90"/>
      <c r="ACF921" s="90"/>
      <c r="ACG921" s="90"/>
      <c r="ACH921" s="90"/>
      <c r="ACI921" s="90"/>
      <c r="ACJ921" s="90"/>
      <c r="ACK921" s="90"/>
      <c r="ACL921" s="90"/>
      <c r="ACM921" s="90"/>
      <c r="ACN921" s="90"/>
      <c r="ACO921" s="90"/>
      <c r="ACP921" s="90"/>
      <c r="ACQ921" s="90"/>
      <c r="ACR921" s="90"/>
      <c r="ACS921" s="90"/>
      <c r="ACT921" s="90"/>
      <c r="ACU921" s="90"/>
      <c r="ACV921" s="90"/>
      <c r="ACW921" s="90"/>
      <c r="ACX921" s="90"/>
      <c r="ACY921" s="90"/>
      <c r="ACZ921" s="90"/>
      <c r="ADA921" s="90"/>
      <c r="ADB921" s="90"/>
      <c r="ADC921" s="90"/>
      <c r="ADD921" s="90"/>
      <c r="ADE921" s="90"/>
      <c r="ADF921" s="90"/>
      <c r="ADG921" s="90"/>
      <c r="ADH921" s="90"/>
      <c r="ADI921" s="90"/>
      <c r="ADJ921" s="90"/>
      <c r="ADK921" s="90"/>
      <c r="ADL921" s="90"/>
      <c r="ADM921" s="90"/>
      <c r="ADN921" s="90"/>
      <c r="ADO921" s="90"/>
      <c r="ADP921" s="90"/>
      <c r="ADQ921" s="90"/>
      <c r="ADR921" s="90"/>
      <c r="ADS921" s="90"/>
      <c r="ADT921" s="90"/>
      <c r="ADU921" s="90"/>
      <c r="ADV921" s="90"/>
      <c r="ADW921" s="90"/>
      <c r="ADX921" s="90"/>
      <c r="ADY921" s="90"/>
      <c r="ADZ921" s="90"/>
      <c r="AEA921" s="90"/>
      <c r="AEB921" s="90"/>
      <c r="AEC921" s="90"/>
      <c r="AED921" s="90"/>
      <c r="AEE921" s="90"/>
      <c r="AEF921" s="90"/>
      <c r="AEG921" s="90"/>
      <c r="AEH921" s="90"/>
      <c r="AEI921" s="90"/>
      <c r="AEJ921" s="90"/>
      <c r="AEK921" s="90"/>
      <c r="AEL921" s="90"/>
      <c r="AEM921" s="90"/>
      <c r="AEN921" s="90"/>
      <c r="AEO921" s="90"/>
      <c r="AEP921" s="90"/>
      <c r="AEQ921" s="90"/>
      <c r="AER921" s="90"/>
      <c r="AES921" s="90"/>
      <c r="AET921" s="90"/>
      <c r="AEU921" s="90"/>
      <c r="AEV921" s="90"/>
      <c r="AEW921" s="90"/>
      <c r="AEX921" s="90"/>
      <c r="AEY921" s="90"/>
      <c r="AEZ921" s="90"/>
      <c r="AFA921" s="90"/>
      <c r="AFB921" s="90"/>
      <c r="AFC921" s="90"/>
      <c r="AFD921" s="90"/>
      <c r="AFE921" s="90"/>
      <c r="AFF921" s="90"/>
      <c r="AFG921" s="90"/>
      <c r="AFH921" s="90"/>
      <c r="AFI921" s="90"/>
      <c r="AFJ921" s="90"/>
      <c r="AFK921" s="90"/>
      <c r="AFL921" s="90"/>
      <c r="AFM921" s="90"/>
      <c r="AFN921" s="90"/>
      <c r="AFO921" s="90"/>
      <c r="AFP921" s="90"/>
      <c r="AFQ921" s="90"/>
      <c r="AFR921" s="90"/>
      <c r="AFS921" s="90"/>
      <c r="AFT921" s="90"/>
      <c r="AFU921" s="90"/>
      <c r="AFV921" s="90"/>
      <c r="AFW921" s="90"/>
      <c r="AFX921" s="90"/>
      <c r="AFY921" s="90"/>
      <c r="AFZ921" s="90"/>
      <c r="AGA921" s="90"/>
      <c r="AGB921" s="90"/>
      <c r="AGC921" s="90"/>
      <c r="AGD921" s="90"/>
      <c r="AGE921" s="90"/>
      <c r="AGF921" s="90"/>
      <c r="AGG921" s="90"/>
      <c r="AGH921" s="90"/>
      <c r="AGI921" s="90"/>
      <c r="AGJ921" s="90"/>
      <c r="AGK921" s="90"/>
      <c r="AGL921" s="90"/>
      <c r="AGM921" s="90"/>
      <c r="AGN921" s="90"/>
      <c r="AGO921" s="90"/>
      <c r="AGP921" s="90"/>
      <c r="AGQ921" s="90"/>
      <c r="AGR921" s="90"/>
      <c r="AGS921" s="90"/>
      <c r="AGT921" s="90"/>
      <c r="AGU921" s="90"/>
      <c r="AGV921" s="90"/>
      <c r="AGW921" s="90"/>
      <c r="AGX921" s="90"/>
      <c r="AGY921" s="90"/>
      <c r="AGZ921" s="90"/>
      <c r="AHA921" s="90"/>
      <c r="AHB921" s="90"/>
      <c r="AHC921" s="90"/>
      <c r="AHD921" s="90"/>
      <c r="AHE921" s="90"/>
      <c r="AHF921" s="90"/>
      <c r="AHG921" s="90"/>
      <c r="AHH921" s="90"/>
      <c r="AHI921" s="90"/>
      <c r="AHJ921" s="90"/>
      <c r="AHK921" s="90"/>
      <c r="AHL921" s="90"/>
      <c r="AHM921" s="90"/>
      <c r="AHN921" s="90"/>
      <c r="AHO921" s="90"/>
      <c r="AHP921" s="90"/>
      <c r="AHQ921" s="90"/>
      <c r="AHR921" s="90"/>
      <c r="AHS921" s="90"/>
      <c r="AHT921" s="90"/>
      <c r="AHU921" s="90"/>
      <c r="AHV921" s="90"/>
      <c r="AHW921" s="90"/>
      <c r="AHX921" s="90"/>
      <c r="AHY921" s="90"/>
      <c r="AHZ921" s="90"/>
      <c r="AIA921" s="90"/>
      <c r="AIB921" s="90"/>
      <c r="AIC921" s="90"/>
      <c r="AID921" s="90"/>
      <c r="AIE921" s="90"/>
      <c r="AIF921" s="90"/>
      <c r="AIG921" s="90"/>
      <c r="AIH921" s="90"/>
      <c r="AII921" s="90"/>
      <c r="AIJ921" s="90"/>
      <c r="AIK921" s="90"/>
      <c r="AIL921" s="90"/>
      <c r="AIM921" s="90"/>
      <c r="AIN921" s="90"/>
      <c r="AIO921" s="90"/>
      <c r="AIP921" s="90"/>
      <c r="AIQ921" s="90"/>
      <c r="AIR921" s="90"/>
      <c r="AIS921" s="90"/>
      <c r="AIT921" s="90"/>
      <c r="AIU921" s="90"/>
      <c r="AIV921" s="90"/>
      <c r="AIW921" s="90"/>
      <c r="AIX921" s="90"/>
      <c r="AIY921" s="90"/>
      <c r="AIZ921" s="90"/>
      <c r="AJA921" s="90"/>
      <c r="AJB921" s="90"/>
      <c r="AJC921" s="90"/>
      <c r="AJD921" s="90"/>
      <c r="AJE921" s="90"/>
      <c r="AJF921" s="90"/>
      <c r="AJG921" s="90"/>
      <c r="AJH921" s="90"/>
      <c r="AJI921" s="90"/>
      <c r="AJJ921" s="90"/>
      <c r="AJK921" s="90"/>
      <c r="AJL921" s="90"/>
      <c r="AJM921" s="90"/>
      <c r="AJN921" s="90"/>
      <c r="AJO921" s="90"/>
      <c r="AJP921" s="90"/>
      <c r="AJQ921" s="90"/>
      <c r="AJR921" s="90"/>
      <c r="AJS921" s="90"/>
      <c r="AJT921" s="90"/>
      <c r="AJU921" s="90"/>
      <c r="AJV921" s="90"/>
      <c r="AJW921" s="90"/>
      <c r="AJX921" s="90"/>
      <c r="AJY921" s="90"/>
      <c r="AJZ921" s="90"/>
      <c r="AKA921" s="90"/>
      <c r="AKB921" s="90"/>
      <c r="AKC921" s="90"/>
      <c r="AKD921" s="90"/>
      <c r="AKE921" s="90"/>
      <c r="AKF921" s="90"/>
      <c r="AKG921" s="90"/>
      <c r="AKH921" s="90"/>
      <c r="AKI921" s="90"/>
      <c r="AKJ921" s="90"/>
      <c r="AKK921" s="90"/>
      <c r="AKL921" s="90"/>
      <c r="AKM921" s="90"/>
      <c r="AKN921" s="90"/>
      <c r="AKO921" s="90"/>
      <c r="AKP921" s="90"/>
      <c r="AKQ921" s="90"/>
      <c r="AKR921" s="90"/>
      <c r="AKS921" s="90"/>
      <c r="AKT921" s="90"/>
      <c r="AKU921" s="90"/>
      <c r="AKV921" s="90"/>
      <c r="AKW921" s="90"/>
      <c r="AKX921" s="90"/>
      <c r="AKY921" s="90"/>
      <c r="AKZ921" s="90"/>
      <c r="ALA921" s="90"/>
      <c r="ALB921" s="90"/>
      <c r="ALC921" s="90"/>
      <c r="ALD921" s="90"/>
      <c r="ALE921" s="90"/>
      <c r="ALF921" s="90"/>
      <c r="ALG921" s="90"/>
      <c r="ALH921" s="90"/>
      <c r="ALI921" s="90"/>
      <c r="ALJ921" s="90"/>
      <c r="ALK921" s="90"/>
      <c r="ALL921" s="90"/>
      <c r="ALM921" s="90"/>
      <c r="ALN921" s="90"/>
      <c r="ALO921" s="90"/>
      <c r="ALP921" s="90"/>
      <c r="ALQ921" s="90"/>
      <c r="ALR921" s="90"/>
      <c r="ALS921" s="90"/>
      <c r="ALT921" s="90"/>
      <c r="ALU921" s="90"/>
      <c r="ALV921" s="90"/>
      <c r="ALW921" s="90"/>
      <c r="ALX921" s="90"/>
      <c r="ALY921" s="90"/>
      <c r="ALZ921" s="90"/>
      <c r="AMA921" s="90"/>
      <c r="AMB921" s="90"/>
      <c r="AMC921" s="90"/>
      <c r="AMD921" s="90"/>
      <c r="AME921" s="90"/>
      <c r="AMF921" s="90"/>
      <c r="AMG921" s="90"/>
      <c r="AMH921" s="90"/>
    </row>
    <row r="922" spans="1:1022" ht="74.099999999999994" customHeight="1" x14ac:dyDescent="0.3">
      <c r="A922" s="536"/>
      <c r="B922" s="530"/>
      <c r="C922" s="367"/>
      <c r="D922" s="530"/>
      <c r="E922" s="530"/>
      <c r="F922" s="427"/>
      <c r="G922" s="530"/>
      <c r="H922" s="545"/>
      <c r="I922" s="538"/>
      <c r="J922" s="216" t="s">
        <v>735</v>
      </c>
      <c r="K922" s="213"/>
      <c r="L922" s="538"/>
      <c r="M922" s="538"/>
      <c r="N922" s="540"/>
      <c r="O922" s="369"/>
      <c r="P922" s="391"/>
      <c r="Q922" s="385"/>
      <c r="R922" s="393"/>
      <c r="S922" s="394"/>
      <c r="T922" s="385"/>
      <c r="U922" s="404"/>
      <c r="V922" s="216" t="s">
        <v>112</v>
      </c>
      <c r="W922" s="116"/>
      <c r="X922" s="117"/>
      <c r="Y922" s="117"/>
      <c r="Z922" s="116"/>
      <c r="AA922" s="143" t="str">
        <f t="shared" si="1200"/>
        <v/>
      </c>
      <c r="AB922" s="121"/>
      <c r="AC922" s="121"/>
      <c r="AD922" s="122" t="str">
        <f t="shared" si="1198"/>
        <v/>
      </c>
      <c r="AE922" s="121"/>
      <c r="AF922" s="121"/>
      <c r="AG922" s="121"/>
      <c r="AH922" s="123" t="str">
        <f>IFERROR(IF(AND(AA921="Probabilidad",AA922="Probabilidad"),(AI921-(+AI921*AD922)),IF(AND(AA922="Probabilidad",AA921="Impacto"),(AI921-(+AI921*AD922)),IF(AA922="Impacto",AI921,""))),"")</f>
        <v/>
      </c>
      <c r="AI922" s="122" t="str">
        <f t="shared" si="1199"/>
        <v/>
      </c>
      <c r="AJ922" s="387"/>
      <c r="AK922" s="542"/>
      <c r="AL922" s="214" t="str">
        <f t="shared" si="1170"/>
        <v/>
      </c>
      <c r="AM922" s="543"/>
      <c r="AN922" s="542"/>
      <c r="AO922" s="541"/>
      <c r="AP922" s="367"/>
      <c r="AQ922" s="217" t="s">
        <v>118</v>
      </c>
      <c r="AR922" s="119"/>
      <c r="AS922" s="135"/>
      <c r="AT922" s="218"/>
      <c r="AU922" s="219"/>
      <c r="AV922" s="459"/>
      <c r="AW922" s="216" t="s">
        <v>112</v>
      </c>
      <c r="AX922" s="220"/>
      <c r="AY922" s="221"/>
      <c r="AZ922" s="222"/>
      <c r="BA922" s="217" t="s">
        <v>118</v>
      </c>
      <c r="BB922" s="128"/>
      <c r="BC922" s="128"/>
      <c r="BD922" s="128"/>
      <c r="BE922" s="373"/>
      <c r="BF922" s="374"/>
      <c r="BG922" s="374"/>
      <c r="BH922" s="131"/>
    </row>
    <row r="923" spans="1:1022" ht="45" customHeight="1" x14ac:dyDescent="0.3">
      <c r="A923" s="536"/>
      <c r="B923" s="530"/>
      <c r="C923" s="367"/>
      <c r="D923" s="530"/>
      <c r="E923" s="530"/>
      <c r="F923" s="427"/>
      <c r="G923" s="530"/>
      <c r="H923" s="545"/>
      <c r="I923" s="538"/>
      <c r="J923" s="216" t="s">
        <v>741</v>
      </c>
      <c r="K923" s="213"/>
      <c r="L923" s="538"/>
      <c r="M923" s="538"/>
      <c r="N923" s="540"/>
      <c r="O923" s="369"/>
      <c r="P923" s="391"/>
      <c r="Q923" s="385"/>
      <c r="R923" s="393"/>
      <c r="S923" s="394"/>
      <c r="T923" s="385"/>
      <c r="U923" s="404"/>
      <c r="V923" s="216" t="s">
        <v>124</v>
      </c>
      <c r="W923" s="116"/>
      <c r="X923" s="117"/>
      <c r="Y923" s="117"/>
      <c r="Z923" s="116"/>
      <c r="AA923" s="143" t="str">
        <f t="shared" si="1200"/>
        <v/>
      </c>
      <c r="AB923" s="121"/>
      <c r="AC923" s="121"/>
      <c r="AD923" s="122" t="str">
        <f t="shared" si="1198"/>
        <v/>
      </c>
      <c r="AE923" s="121"/>
      <c r="AF923" s="121"/>
      <c r="AG923" s="121"/>
      <c r="AH923" s="123" t="str">
        <f t="shared" ref="AH923:AH927" si="1253">IFERROR(IF(AND(AA922="Probabilidad",AA923="Probabilidad"),(AI922-(+AI922*AD923)),IF(AND(AA923="Probabilidad",AA922="Impacto"),(AI922-(+AI922*AD923)),IF(AA923="Impacto",AI922,""))),"")</f>
        <v/>
      </c>
      <c r="AI923" s="122" t="str">
        <f t="shared" si="1199"/>
        <v/>
      </c>
      <c r="AJ923" s="387"/>
      <c r="AK923" s="542"/>
      <c r="AL923" s="214" t="str">
        <f t="shared" ref="AL923:AL927" si="1254">IFERROR(IF(AND(AA922="Impacto",AA923="Impacto"),(AL922-(+AL922*AD923)),IF(AND(AA923="Impacto",AA922="Probabilidad"),(AL922-(+AL922*AD923)),IF(AA923="Probabilidad",AL922,""))),"")</f>
        <v/>
      </c>
      <c r="AM923" s="543"/>
      <c r="AN923" s="542"/>
      <c r="AO923" s="541"/>
      <c r="AP923" s="367"/>
      <c r="AQ923" s="217" t="s">
        <v>128</v>
      </c>
      <c r="AR923" s="119"/>
      <c r="AS923" s="135"/>
      <c r="AT923" s="218"/>
      <c r="AU923" s="219"/>
      <c r="AV923" s="459"/>
      <c r="AW923" s="216" t="s">
        <v>124</v>
      </c>
      <c r="AX923" s="220"/>
      <c r="AY923" s="221"/>
      <c r="AZ923" s="222"/>
      <c r="BA923" s="217" t="s">
        <v>128</v>
      </c>
      <c r="BB923" s="128"/>
      <c r="BC923" s="128"/>
      <c r="BD923" s="128"/>
      <c r="BE923" s="373"/>
      <c r="BF923" s="374"/>
      <c r="BG923" s="374"/>
      <c r="BH923" s="131"/>
    </row>
    <row r="924" spans="1:1022" ht="30" customHeight="1" x14ac:dyDescent="0.3">
      <c r="A924" s="536"/>
      <c r="B924" s="530"/>
      <c r="C924" s="367"/>
      <c r="D924" s="530"/>
      <c r="E924" s="530"/>
      <c r="F924" s="427"/>
      <c r="G924" s="530"/>
      <c r="H924" s="545"/>
      <c r="I924" s="538"/>
      <c r="J924" s="216" t="s">
        <v>749</v>
      </c>
      <c r="K924" s="213"/>
      <c r="L924" s="538"/>
      <c r="M924" s="538"/>
      <c r="N924" s="540"/>
      <c r="O924" s="369"/>
      <c r="P924" s="391"/>
      <c r="Q924" s="385"/>
      <c r="R924" s="393"/>
      <c r="S924" s="394"/>
      <c r="T924" s="385"/>
      <c r="U924" s="404"/>
      <c r="V924" s="216" t="s">
        <v>131</v>
      </c>
      <c r="W924" s="116"/>
      <c r="X924" s="117"/>
      <c r="Y924" s="117"/>
      <c r="Z924" s="116"/>
      <c r="AA924" s="143" t="str">
        <f t="shared" si="1200"/>
        <v/>
      </c>
      <c r="AB924" s="121"/>
      <c r="AC924" s="121"/>
      <c r="AD924" s="122" t="str">
        <f t="shared" si="1198"/>
        <v/>
      </c>
      <c r="AE924" s="121"/>
      <c r="AF924" s="121"/>
      <c r="AG924" s="121"/>
      <c r="AH924" s="123" t="str">
        <f t="shared" si="1253"/>
        <v/>
      </c>
      <c r="AI924" s="122" t="str">
        <f t="shared" si="1199"/>
        <v/>
      </c>
      <c r="AJ924" s="387"/>
      <c r="AK924" s="542"/>
      <c r="AL924" s="214" t="str">
        <f t="shared" si="1254"/>
        <v/>
      </c>
      <c r="AM924" s="543"/>
      <c r="AN924" s="542"/>
      <c r="AO924" s="541"/>
      <c r="AP924" s="367"/>
      <c r="AQ924" s="217" t="s">
        <v>136</v>
      </c>
      <c r="AR924" s="119"/>
      <c r="AS924" s="135"/>
      <c r="AT924" s="218"/>
      <c r="AU924" s="219"/>
      <c r="AV924" s="459"/>
      <c r="AW924" s="216" t="s">
        <v>131</v>
      </c>
      <c r="AX924" s="220"/>
      <c r="AY924" s="221"/>
      <c r="AZ924" s="222"/>
      <c r="BA924" s="217" t="s">
        <v>136</v>
      </c>
      <c r="BB924" s="128"/>
      <c r="BC924" s="128"/>
      <c r="BD924" s="128"/>
      <c r="BE924" s="373"/>
      <c r="BF924" s="374"/>
      <c r="BG924" s="374"/>
      <c r="BH924" s="131"/>
    </row>
    <row r="925" spans="1:1022" ht="18.95" customHeight="1" x14ac:dyDescent="0.3">
      <c r="A925" s="536"/>
      <c r="B925" s="530"/>
      <c r="C925" s="367"/>
      <c r="D925" s="530"/>
      <c r="E925" s="530"/>
      <c r="F925" s="427"/>
      <c r="G925" s="530"/>
      <c r="H925" s="545"/>
      <c r="I925" s="538"/>
      <c r="J925" s="216" t="s">
        <v>756</v>
      </c>
      <c r="K925" s="213"/>
      <c r="L925" s="538"/>
      <c r="M925" s="538"/>
      <c r="N925" s="540"/>
      <c r="O925" s="369"/>
      <c r="P925" s="391"/>
      <c r="Q925" s="385"/>
      <c r="R925" s="393"/>
      <c r="S925" s="394"/>
      <c r="T925" s="385"/>
      <c r="U925" s="404"/>
      <c r="V925" s="216" t="s">
        <v>139</v>
      </c>
      <c r="W925" s="116"/>
      <c r="X925" s="117"/>
      <c r="Y925" s="117"/>
      <c r="Z925" s="116"/>
      <c r="AA925" s="143" t="str">
        <f t="shared" si="1200"/>
        <v/>
      </c>
      <c r="AB925" s="121"/>
      <c r="AC925" s="121"/>
      <c r="AD925" s="122" t="str">
        <f t="shared" si="1198"/>
        <v/>
      </c>
      <c r="AE925" s="121"/>
      <c r="AF925" s="121"/>
      <c r="AG925" s="121"/>
      <c r="AH925" s="123" t="str">
        <f t="shared" si="1253"/>
        <v/>
      </c>
      <c r="AI925" s="122" t="str">
        <f t="shared" si="1199"/>
        <v/>
      </c>
      <c r="AJ925" s="387"/>
      <c r="AK925" s="542"/>
      <c r="AL925" s="214" t="str">
        <f t="shared" si="1254"/>
        <v/>
      </c>
      <c r="AM925" s="543"/>
      <c r="AN925" s="542"/>
      <c r="AO925" s="541"/>
      <c r="AP925" s="367"/>
      <c r="AQ925" s="217" t="s">
        <v>145</v>
      </c>
      <c r="AR925" s="119"/>
      <c r="AS925" s="135"/>
      <c r="AT925" s="218"/>
      <c r="AU925" s="219"/>
      <c r="AV925" s="459"/>
      <c r="AW925" s="216" t="s">
        <v>139</v>
      </c>
      <c r="AX925" s="220"/>
      <c r="AY925" s="221"/>
      <c r="AZ925" s="222"/>
      <c r="BA925" s="217" t="s">
        <v>145</v>
      </c>
      <c r="BB925" s="128"/>
      <c r="BC925" s="128"/>
      <c r="BD925" s="128"/>
      <c r="BE925" s="373"/>
      <c r="BF925" s="374"/>
      <c r="BG925" s="374"/>
      <c r="BH925" s="131"/>
    </row>
    <row r="926" spans="1:1022" ht="18.95" customHeight="1" x14ac:dyDescent="0.3">
      <c r="A926" s="536"/>
      <c r="B926" s="530"/>
      <c r="C926" s="367"/>
      <c r="D926" s="530"/>
      <c r="E926" s="530"/>
      <c r="F926" s="427"/>
      <c r="G926" s="530"/>
      <c r="H926" s="545"/>
      <c r="I926" s="538"/>
      <c r="J926" s="216" t="s">
        <v>757</v>
      </c>
      <c r="K926" s="213"/>
      <c r="L926" s="538"/>
      <c r="M926" s="538"/>
      <c r="N926" s="540"/>
      <c r="O926" s="369"/>
      <c r="P926" s="391"/>
      <c r="Q926" s="385"/>
      <c r="R926" s="393"/>
      <c r="S926" s="394"/>
      <c r="T926" s="385"/>
      <c r="U926" s="404"/>
      <c r="V926" s="216" t="s">
        <v>150</v>
      </c>
      <c r="W926" s="116"/>
      <c r="X926" s="117"/>
      <c r="Y926" s="117"/>
      <c r="Z926" s="116"/>
      <c r="AA926" s="143" t="str">
        <f t="shared" si="1200"/>
        <v/>
      </c>
      <c r="AB926" s="121"/>
      <c r="AC926" s="121"/>
      <c r="AD926" s="122" t="str">
        <f t="shared" si="1198"/>
        <v/>
      </c>
      <c r="AE926" s="121"/>
      <c r="AF926" s="121"/>
      <c r="AG926" s="121"/>
      <c r="AH926" s="123" t="str">
        <f t="shared" si="1253"/>
        <v/>
      </c>
      <c r="AI926" s="122" t="str">
        <f t="shared" si="1199"/>
        <v/>
      </c>
      <c r="AJ926" s="387"/>
      <c r="AK926" s="542"/>
      <c r="AL926" s="214" t="str">
        <f t="shared" si="1254"/>
        <v/>
      </c>
      <c r="AM926" s="543"/>
      <c r="AN926" s="542"/>
      <c r="AO926" s="541"/>
      <c r="AP926" s="367"/>
      <c r="AQ926" s="217" t="s">
        <v>155</v>
      </c>
      <c r="AR926" s="119"/>
      <c r="AS926" s="135"/>
      <c r="AT926" s="218"/>
      <c r="AU926" s="219"/>
      <c r="AV926" s="459"/>
      <c r="AW926" s="216" t="s">
        <v>150</v>
      </c>
      <c r="AX926" s="220"/>
      <c r="AY926" s="221"/>
      <c r="AZ926" s="222"/>
      <c r="BA926" s="217" t="s">
        <v>155</v>
      </c>
      <c r="BB926" s="128"/>
      <c r="BC926" s="128"/>
      <c r="BD926" s="128"/>
      <c r="BE926" s="373"/>
      <c r="BF926" s="374"/>
      <c r="BG926" s="374"/>
      <c r="BH926" s="131"/>
    </row>
    <row r="927" spans="1:1022" ht="23.1" customHeight="1" x14ac:dyDescent="0.3">
      <c r="A927" s="536"/>
      <c r="B927" s="530"/>
      <c r="C927" s="367"/>
      <c r="D927" s="530"/>
      <c r="E927" s="530"/>
      <c r="F927" s="427"/>
      <c r="G927" s="530"/>
      <c r="H927" s="545"/>
      <c r="I927" s="538"/>
      <c r="J927" s="216" t="s">
        <v>758</v>
      </c>
      <c r="K927" s="213"/>
      <c r="L927" s="538"/>
      <c r="M927" s="538"/>
      <c r="N927" s="540"/>
      <c r="O927" s="369"/>
      <c r="P927" s="392"/>
      <c r="Q927" s="385"/>
      <c r="R927" s="393"/>
      <c r="S927" s="394"/>
      <c r="T927" s="385"/>
      <c r="U927" s="405"/>
      <c r="V927" s="216" t="s">
        <v>161</v>
      </c>
      <c r="W927" s="116"/>
      <c r="X927" s="117"/>
      <c r="Y927" s="117"/>
      <c r="Z927" s="116"/>
      <c r="AA927" s="143" t="str">
        <f t="shared" si="1200"/>
        <v/>
      </c>
      <c r="AB927" s="121"/>
      <c r="AC927" s="121"/>
      <c r="AD927" s="122" t="str">
        <f t="shared" si="1198"/>
        <v/>
      </c>
      <c r="AE927" s="121"/>
      <c r="AF927" s="121"/>
      <c r="AG927" s="121"/>
      <c r="AH927" s="123" t="str">
        <f t="shared" si="1253"/>
        <v/>
      </c>
      <c r="AI927" s="122" t="str">
        <f t="shared" si="1199"/>
        <v/>
      </c>
      <c r="AJ927" s="387"/>
      <c r="AK927" s="542"/>
      <c r="AL927" s="214" t="str">
        <f t="shared" si="1254"/>
        <v/>
      </c>
      <c r="AM927" s="543"/>
      <c r="AN927" s="542"/>
      <c r="AO927" s="541"/>
      <c r="AP927" s="367"/>
      <c r="AQ927" s="217" t="s">
        <v>162</v>
      </c>
      <c r="AR927" s="119"/>
      <c r="AS927" s="135"/>
      <c r="AT927" s="218"/>
      <c r="AU927" s="219"/>
      <c r="AV927" s="460"/>
      <c r="AW927" s="216" t="s">
        <v>161</v>
      </c>
      <c r="AX927" s="220"/>
      <c r="AY927" s="221"/>
      <c r="AZ927" s="222"/>
      <c r="BA927" s="217" t="s">
        <v>162</v>
      </c>
      <c r="BB927" s="128"/>
      <c r="BC927" s="128"/>
      <c r="BD927" s="128"/>
      <c r="BE927" s="373"/>
      <c r="BF927" s="374"/>
      <c r="BG927" s="374"/>
      <c r="BH927" s="131"/>
    </row>
    <row r="928" spans="1:1022" s="144" customFormat="1" ht="69.95" customHeight="1" x14ac:dyDescent="0.25">
      <c r="A928" s="536"/>
      <c r="B928" s="530"/>
      <c r="C928" s="367"/>
      <c r="D928" s="530"/>
      <c r="E928" s="530"/>
      <c r="F928" s="427"/>
      <c r="G928" s="530"/>
      <c r="H928" s="545" t="str">
        <f>IF(B928="Seguridad_Información","Posibilidad de "&amp;C928&amp;"con "&amp;M928&amp;" "&amp;"por"&amp;" "&amp;I928&amp;" "&amp;"debido a"&amp;" "&amp;L928,"Posibilidad de"&amp;" "&amp;M928&amp;" "&amp;"por"&amp;" "&amp;I928&amp;" debido a"&amp;" "&amp;L928)</f>
        <v xml:space="preserve">Posibilidad de  por  debido a </v>
      </c>
      <c r="I928" s="538"/>
      <c r="J928" s="216" t="s">
        <v>717</v>
      </c>
      <c r="K928" s="213"/>
      <c r="L928" s="538"/>
      <c r="M928" s="538"/>
      <c r="N928" s="540"/>
      <c r="O928" s="369"/>
      <c r="P928" s="390" t="str">
        <f>IF(OR($O928=[3]Tabla_Probabilidad!$D$30,$O928=[3]Tabla_Probabilidad!$D$32,$O928=[3]Tabla_Probabilidad!$J$32),"Muy Baja",IF(OR($O928=[3]Tabla_Probabilidad!$E$30,$O928=[3]Tabla_Probabilidad!$E$32,$O928=[3]Tabla_Probabilidad!$K$32),"Baja",IF(OR($O928=[3]Tabla_Probabilidad!$F$30,$O928=[3]Tabla_Probabilidad!$F$32,$O928=[3]Tabla_Probabilidad!$L$32),"Media",IF(OR($O928=[3]Tabla_Probabilidad!$G$30,$O928=[3]Tabla_Probabilidad!$G$32,$O928=[3]Tabla_Probabilidad!$M$32),"Alta",IF(OR($O928=[3]Tabla_Probabilidad!$H$30,$O928=[3]Tabla_Probabilidad!$H$32,$O928=[3]Tabla_Probabilidad!$N$32),"Muy Alta","")))))</f>
        <v/>
      </c>
      <c r="Q928" s="385" t="str">
        <f t="shared" ref="Q928" si="1255">IF(P928="","",IF(P928="Muy Baja",0.2,IF(P928="Baja",0.4,IF(P928="Media",0.6,IF(P928="Alta",0.8,IF(P928="Muy Alta",1,))))))</f>
        <v/>
      </c>
      <c r="R928" s="393"/>
      <c r="S928" s="394" t="str">
        <f>IF(OR($R928=[3]Tabla_Impacto!$D$24,$R928=[3]Tabla_Impacto!$D$27,$R928=[3]Tabla_Impacto!$J$24,$R928=[3]Tabla_Impacto!$P$26,$R928=[3]Tabla_Impacto!$V$26,$R928=[3]Tabla_Impacto!$AB$26),"Leve",IF(OR($R928=[3]Tabla_Impacto!$E$24,$R928=[3]Tabla_Impacto!$E$27,$R928=[3]Tabla_Impacto!$K$24,$R928=[3]Tabla_Impacto!$Q$26,$R928=[3]Tabla_Impacto!$W$26,$R928=[3]Tabla_Impacto!$AC$26),"Menor",IF(OR($R928=[3]Tabla_Impacto!$F$24,$R928=[3]Tabla_Impacto!$F$27,$R928=[3]Tabla_Impacto!$L$24,$R928=[3]Tabla_Impacto!$R$26,$R928=[3]Tabla_Impacto!$X$26,$R928=[3]Tabla_Impacto!$AD$26),"Moderado",IF(OR($R928=[3]Tabla_Impacto!$G$24,$R928=[3]Tabla_Impacto!$G$27,$R928=[3]Tabla_Impacto!$M$24,$R928=[3]Tabla_Impacto!$S$26,$R928=[3]Tabla_Impacto!$Y$26,$R928=[3]Tabla_Impacto!$AE$26),"Mayor",IF(OR($R928=[3]Tabla_Impacto!$H$24,$R928=[3]Tabla_Impacto!$H$27,$R928=[3]Tabla_Impacto!$N$24,$R928=[3]Tabla_Impacto!$T$26,$R928=[3]Tabla_Impacto!$Z$26,$R928=[3]Tabla_Impacto!$AF$26),"Catastrófico","")))))</f>
        <v/>
      </c>
      <c r="T928" s="385" t="str">
        <f>IF(S928="","",IF(S928="Leve",0.2,IF(S928="Menor",0.4,IF(S928="Moderado",0.6,IF(S928="Mayor",0.8,IF(S928="Catastrófico",1,))))))</f>
        <v/>
      </c>
      <c r="U928" s="386" t="str">
        <f t="shared" ref="U928" si="1256">IF(OR(AND(P928="Muy Baja",S928="Leve"),AND(P928="Muy Baja",S928="Menor"),AND(P928="Baja",S928="Leve")),"Bajo",IF(OR(AND(P928="Muy baja",S928="Moderado"),AND(P928="Baja",S928="Menor"),AND(P928="Baja",S928="Moderado"),AND(P928="Media",S928="Leve"),AND(P928="Media",S928="Menor"),AND(P928="Media",S928="Moderado"),AND(P928="Alta",S928="Leve"),AND(P928="Alta",S928="Menor")),"Moderado",IF(OR(AND(P928="Muy Baja",S928="Mayor"),AND(P928="Baja",S928="Mayor"),AND(P928="Media",S928="Mayor"),AND(P928="Alta",S928="Moderado"),AND(P928="Alta",S928="Mayor"),AND(P928="Muy Alta",S928="Leve"),AND(P928="Muy Alta",S928="Menor"),AND(P928="Muy Alta",S928="Moderado"),AND(P928="Muy Alta",S928="Mayor")),"Alto",IF(OR(AND(P928="Muy Baja",S928="Catastrófico"),AND(P928="Baja",S928="Catastrófico"),AND(P928="Media",S928="Catastrófico"),AND(P928="Alta",S928="Catastrófico"),AND(P928="Muy Alta",S928="Catastrófico")),"Extremo",""))))</f>
        <v/>
      </c>
      <c r="V928" s="216" t="s">
        <v>91</v>
      </c>
      <c r="W928" s="116"/>
      <c r="X928" s="117"/>
      <c r="Y928" s="117"/>
      <c r="Z928" s="116"/>
      <c r="AA928" s="143" t="str">
        <f t="shared" si="1200"/>
        <v/>
      </c>
      <c r="AB928" s="121"/>
      <c r="AC928" s="121"/>
      <c r="AD928" s="122" t="str">
        <f t="shared" si="1198"/>
        <v/>
      </c>
      <c r="AE928" s="121"/>
      <c r="AF928" s="121"/>
      <c r="AG928" s="121"/>
      <c r="AH928" s="123" t="str">
        <f>IFERROR(IF(AA928="Probabilidad",(Q928-(+Q928*AD928)),IF(AA928="Impacto",Q928,"")),"")</f>
        <v/>
      </c>
      <c r="AI928" s="122" t="str">
        <f t="shared" si="1199"/>
        <v/>
      </c>
      <c r="AJ928" s="387" t="str">
        <f t="shared" ref="AJ928" si="1257">IFERROR(IF(AK928="","",IF(AK928&lt;=0.2,"Muy Baja",IF(AK928&lt;=0.4,"Baja",IF(AK928&lt;=0.6,"Media",IF(AK928&lt;=0.8,"Alta","Muy Alta"))))),"")</f>
        <v/>
      </c>
      <c r="AK928" s="542" t="str">
        <f t="shared" ref="AK928" si="1258">IFERROR(LOOKUP(MAX(AI928:AI934)+1,(AI928:AI934)),"")</f>
        <v/>
      </c>
      <c r="AL928" s="214" t="str">
        <f>IFERROR(IF(AA928="Impacto",(T928-(+T928*AD928)),IF(AA928="Probabilidad",T928,"")),"")</f>
        <v/>
      </c>
      <c r="AM928" s="543" t="str">
        <f t="shared" ref="AM928" si="1259">IFERROR(IF(AN928="","",IF(AN928&lt;=0.2,"Leve",IF(AN928&lt;=0.4,"Menor",IF(AN928&lt;=0.6,"Moderado",IF(AN928&lt;=0.8,"Mayor","Catastrófico"))))),"")</f>
        <v/>
      </c>
      <c r="AN928" s="542" t="str">
        <f t="shared" ref="AN928" si="1260">IFERROR(LOOKUP(MAX(AL928:AL934)+1,(AL928:AL934)),"")</f>
        <v/>
      </c>
      <c r="AO928" s="541" t="str">
        <f t="shared" ref="AO928" si="1261">IFERROR(IF(OR(AND(AJ928="Muy Baja",AM928="Leve"),AND(AJ928="Muy Baja",AM928="Menor"),AND(AJ928="Baja",AM928="Leve")),"Bajo",IF(OR(AND(AJ928="Muy baja",AM928="Moderado"),AND(AJ928="Baja",AM928="Menor"),AND(AJ928="Baja",AM928="Moderado"),AND(AJ928="Media",AM928="Leve"),AND(AJ928="Media",AM928="Menor"),AND(AJ928="Media",AM928="Moderado"),AND(AJ928="Alta",AM928="Leve"),AND(AJ928="Alta",AM928="Menor")),"Moderado",IF(OR(AND(AJ928="Muy Baja",AM928="Mayor"),AND(AJ928="Baja",AM928="Mayor"),AND(AJ928="Media",AM928="Mayor"),AND(AJ928="Alta",AM928="Moderado"),AND(AJ928="Alta",AM928="Mayor"),AND(AJ928="Muy Alta",AM928="Leve"),AND(AJ928="Muy Alta",AM928="Menor"),AND(AJ928="Muy Alta",AM928="Moderado"),AND(AJ928="Muy Alta",AM928="Mayor")),"Alto",IF(OR(AND(AJ928="Muy Baja",AM928="Catastrófico"),AND(AJ928="Baja",AM928="Catastrófico"),AND(AJ928="Media",AM928="Catastrófico"),AND(AJ928="Alta",AM928="Catastrófico"),AND(AJ928="Muy Alta",AM928="Catastrófico")),"Extremo","")))),"")</f>
        <v/>
      </c>
      <c r="AP928" s="367"/>
      <c r="AQ928" s="217" t="s">
        <v>105</v>
      </c>
      <c r="AR928" s="119"/>
      <c r="AS928" s="135"/>
      <c r="AT928" s="218"/>
      <c r="AU928" s="219"/>
      <c r="AV928" s="458"/>
      <c r="AW928" s="216" t="s">
        <v>91</v>
      </c>
      <c r="AX928" s="220"/>
      <c r="AY928" s="221"/>
      <c r="AZ928" s="222"/>
      <c r="BA928" s="217" t="s">
        <v>105</v>
      </c>
      <c r="BB928" s="128"/>
      <c r="BC928" s="128"/>
      <c r="BD928" s="128"/>
      <c r="BE928" s="373"/>
      <c r="BF928" s="374"/>
      <c r="BG928" s="374"/>
      <c r="BH928" s="131"/>
      <c r="BI928" s="90"/>
      <c r="BJ928" s="90"/>
      <c r="BK928" s="90"/>
      <c r="BL928" s="90"/>
      <c r="BM928" s="90"/>
      <c r="BN928" s="90"/>
      <c r="BO928" s="90"/>
      <c r="BP928" s="90"/>
      <c r="BQ928" s="90"/>
      <c r="BR928" s="90"/>
      <c r="BS928" s="90"/>
      <c r="BT928" s="90"/>
      <c r="BU928" s="90"/>
      <c r="BV928" s="90"/>
      <c r="BW928" s="90"/>
      <c r="BX928" s="90"/>
      <c r="BY928" s="90"/>
      <c r="BZ928" s="90"/>
      <c r="CA928" s="90"/>
      <c r="CB928" s="90"/>
      <c r="CC928" s="90"/>
      <c r="CD928" s="90"/>
      <c r="CE928" s="90"/>
      <c r="CF928" s="90"/>
      <c r="CG928" s="90"/>
      <c r="CH928" s="90"/>
      <c r="CI928" s="90"/>
      <c r="CJ928" s="90"/>
      <c r="CK928" s="90"/>
      <c r="CL928" s="90"/>
      <c r="CM928" s="90"/>
      <c r="CN928" s="90"/>
      <c r="CO928" s="90"/>
      <c r="CP928" s="90"/>
      <c r="CQ928" s="90"/>
      <c r="CR928" s="90"/>
      <c r="CS928" s="90"/>
      <c r="CT928" s="90"/>
      <c r="CU928" s="90"/>
      <c r="CV928" s="90"/>
      <c r="CW928" s="90"/>
      <c r="CX928" s="90"/>
      <c r="CY928" s="90"/>
      <c r="CZ928" s="90"/>
      <c r="DA928" s="90"/>
      <c r="DB928" s="90"/>
      <c r="DC928" s="90"/>
      <c r="DD928" s="90"/>
      <c r="DE928" s="90"/>
      <c r="DF928" s="90"/>
      <c r="DG928" s="90"/>
      <c r="DH928" s="90"/>
      <c r="DI928" s="90"/>
      <c r="DJ928" s="90"/>
      <c r="DK928" s="90"/>
      <c r="DL928" s="90"/>
      <c r="DM928" s="90"/>
      <c r="DN928" s="90"/>
      <c r="DO928" s="90"/>
      <c r="DP928" s="90"/>
      <c r="DQ928" s="90"/>
      <c r="DR928" s="90"/>
      <c r="DS928" s="90"/>
      <c r="DT928" s="90"/>
      <c r="DU928" s="90"/>
      <c r="DV928" s="90"/>
      <c r="DW928" s="90"/>
      <c r="DX928" s="90"/>
      <c r="DY928" s="90"/>
      <c r="DZ928" s="90"/>
      <c r="EA928" s="90"/>
      <c r="EB928" s="90"/>
      <c r="EC928" s="90"/>
      <c r="ED928" s="90"/>
      <c r="EE928" s="90"/>
      <c r="EF928" s="90"/>
      <c r="EG928" s="90"/>
      <c r="EH928" s="90"/>
      <c r="EI928" s="90"/>
      <c r="EJ928" s="90"/>
      <c r="EK928" s="90"/>
      <c r="EL928" s="90"/>
      <c r="EM928" s="90"/>
      <c r="EN928" s="90"/>
      <c r="EO928" s="90"/>
      <c r="EP928" s="90"/>
      <c r="EQ928" s="90"/>
      <c r="ER928" s="90"/>
      <c r="ES928" s="90"/>
      <c r="ET928" s="90"/>
      <c r="EU928" s="90"/>
      <c r="EV928" s="90"/>
      <c r="EW928" s="90"/>
      <c r="EX928" s="90"/>
      <c r="EY928" s="90"/>
      <c r="EZ928" s="90"/>
      <c r="FA928" s="90"/>
      <c r="FB928" s="90"/>
      <c r="FC928" s="90"/>
      <c r="FD928" s="90"/>
      <c r="FE928" s="90"/>
      <c r="FF928" s="90"/>
      <c r="FG928" s="90"/>
      <c r="FH928" s="90"/>
      <c r="FI928" s="90"/>
      <c r="FJ928" s="90"/>
      <c r="FK928" s="90"/>
      <c r="FL928" s="90"/>
      <c r="FM928" s="90"/>
      <c r="FN928" s="90"/>
      <c r="FO928" s="90"/>
      <c r="FP928" s="90"/>
      <c r="FQ928" s="90"/>
      <c r="FR928" s="90"/>
      <c r="FS928" s="90"/>
      <c r="FT928" s="90"/>
      <c r="FU928" s="90"/>
      <c r="FV928" s="90"/>
      <c r="FW928" s="90"/>
      <c r="FX928" s="90"/>
      <c r="FY928" s="90"/>
      <c r="FZ928" s="90"/>
      <c r="GA928" s="90"/>
      <c r="GB928" s="90"/>
      <c r="GC928" s="90"/>
      <c r="GD928" s="90"/>
      <c r="GE928" s="90"/>
      <c r="GF928" s="90"/>
      <c r="GG928" s="90"/>
      <c r="GH928" s="90"/>
      <c r="GI928" s="90"/>
      <c r="GJ928" s="90"/>
      <c r="GK928" s="90"/>
      <c r="GL928" s="90"/>
      <c r="GM928" s="90"/>
      <c r="GN928" s="90"/>
      <c r="GO928" s="90"/>
      <c r="GP928" s="90"/>
      <c r="GQ928" s="90"/>
      <c r="GR928" s="90"/>
      <c r="GS928" s="90"/>
      <c r="GT928" s="90"/>
      <c r="GU928" s="90"/>
      <c r="GV928" s="90"/>
      <c r="GW928" s="90"/>
      <c r="GX928" s="90"/>
      <c r="GY928" s="90"/>
      <c r="GZ928" s="90"/>
      <c r="HA928" s="90"/>
      <c r="HB928" s="90"/>
      <c r="HC928" s="90"/>
      <c r="HD928" s="90"/>
      <c r="HE928" s="90"/>
      <c r="HF928" s="90"/>
      <c r="HG928" s="90"/>
      <c r="HH928" s="90"/>
      <c r="HI928" s="90"/>
      <c r="HJ928" s="90"/>
      <c r="HK928" s="90"/>
      <c r="HL928" s="90"/>
      <c r="HM928" s="90"/>
      <c r="HN928" s="90"/>
      <c r="HO928" s="90"/>
      <c r="HP928" s="90"/>
      <c r="HQ928" s="90"/>
      <c r="HR928" s="90"/>
      <c r="HS928" s="90"/>
      <c r="HT928" s="90"/>
      <c r="HU928" s="90"/>
      <c r="HV928" s="90"/>
      <c r="HW928" s="90"/>
      <c r="HX928" s="90"/>
      <c r="HY928" s="90"/>
      <c r="HZ928" s="90"/>
      <c r="IA928" s="90"/>
      <c r="IB928" s="90"/>
      <c r="IC928" s="90"/>
      <c r="ID928" s="90"/>
      <c r="IE928" s="90"/>
      <c r="IF928" s="90"/>
      <c r="IG928" s="90"/>
      <c r="IH928" s="90"/>
      <c r="II928" s="90"/>
      <c r="IJ928" s="90"/>
      <c r="IK928" s="90"/>
      <c r="IL928" s="90"/>
      <c r="IM928" s="90"/>
      <c r="IN928" s="90"/>
      <c r="IO928" s="90"/>
      <c r="IP928" s="90"/>
      <c r="IQ928" s="90"/>
      <c r="IR928" s="90"/>
      <c r="IS928" s="90"/>
      <c r="IT928" s="90"/>
      <c r="IU928" s="90"/>
      <c r="IV928" s="90"/>
      <c r="IW928" s="90"/>
      <c r="IX928" s="90"/>
      <c r="IY928" s="90"/>
      <c r="IZ928" s="90"/>
      <c r="JA928" s="90"/>
      <c r="JB928" s="90"/>
      <c r="JC928" s="90"/>
      <c r="JD928" s="90"/>
      <c r="JE928" s="90"/>
      <c r="JF928" s="90"/>
      <c r="JG928" s="90"/>
      <c r="JH928" s="90"/>
      <c r="JI928" s="90"/>
      <c r="JJ928" s="90"/>
      <c r="JK928" s="90"/>
      <c r="JL928" s="90"/>
      <c r="JM928" s="90"/>
      <c r="JN928" s="90"/>
      <c r="JO928" s="90"/>
      <c r="JP928" s="90"/>
      <c r="JQ928" s="90"/>
      <c r="JR928" s="90"/>
      <c r="JS928" s="90"/>
      <c r="JT928" s="90"/>
      <c r="JU928" s="90"/>
      <c r="JV928" s="90"/>
      <c r="JW928" s="90"/>
      <c r="JX928" s="90"/>
      <c r="JY928" s="90"/>
      <c r="JZ928" s="90"/>
      <c r="KA928" s="90"/>
      <c r="KB928" s="90"/>
      <c r="KC928" s="90"/>
      <c r="KD928" s="90"/>
      <c r="KE928" s="90"/>
      <c r="KF928" s="90"/>
      <c r="KG928" s="90"/>
      <c r="KH928" s="90"/>
      <c r="KI928" s="90"/>
      <c r="KJ928" s="90"/>
      <c r="KK928" s="90"/>
      <c r="KL928" s="90"/>
      <c r="KM928" s="90"/>
      <c r="KN928" s="90"/>
      <c r="KO928" s="90"/>
      <c r="KP928" s="90"/>
      <c r="KQ928" s="90"/>
      <c r="KR928" s="90"/>
      <c r="KS928" s="90"/>
      <c r="KT928" s="90"/>
      <c r="KU928" s="90"/>
      <c r="KV928" s="90"/>
      <c r="KW928" s="90"/>
      <c r="KX928" s="90"/>
      <c r="KY928" s="90"/>
      <c r="KZ928" s="90"/>
      <c r="LA928" s="90"/>
      <c r="LB928" s="90"/>
      <c r="LC928" s="90"/>
      <c r="LD928" s="90"/>
      <c r="LE928" s="90"/>
      <c r="LF928" s="90"/>
      <c r="LG928" s="90"/>
      <c r="LH928" s="90"/>
      <c r="LI928" s="90"/>
      <c r="LJ928" s="90"/>
      <c r="LK928" s="90"/>
      <c r="LL928" s="90"/>
      <c r="LM928" s="90"/>
      <c r="LN928" s="90"/>
      <c r="LO928" s="90"/>
      <c r="LP928" s="90"/>
      <c r="LQ928" s="90"/>
      <c r="LR928" s="90"/>
      <c r="LS928" s="90"/>
      <c r="LT928" s="90"/>
      <c r="LU928" s="90"/>
      <c r="LV928" s="90"/>
      <c r="LW928" s="90"/>
      <c r="LX928" s="90"/>
      <c r="LY928" s="90"/>
      <c r="LZ928" s="90"/>
      <c r="MA928" s="90"/>
      <c r="MB928" s="90"/>
      <c r="MC928" s="90"/>
      <c r="MD928" s="90"/>
      <c r="ME928" s="90"/>
      <c r="MF928" s="90"/>
      <c r="MG928" s="90"/>
      <c r="MH928" s="90"/>
      <c r="MI928" s="90"/>
      <c r="MJ928" s="90"/>
      <c r="MK928" s="90"/>
      <c r="ML928" s="90"/>
      <c r="MM928" s="90"/>
      <c r="MN928" s="90"/>
      <c r="MO928" s="90"/>
      <c r="MP928" s="90"/>
      <c r="MQ928" s="90"/>
      <c r="MR928" s="90"/>
      <c r="MS928" s="90"/>
      <c r="MT928" s="90"/>
      <c r="MU928" s="90"/>
      <c r="MV928" s="90"/>
      <c r="MW928" s="90"/>
      <c r="MX928" s="90"/>
      <c r="MY928" s="90"/>
      <c r="MZ928" s="90"/>
      <c r="NA928" s="90"/>
      <c r="NB928" s="90"/>
      <c r="NC928" s="90"/>
      <c r="ND928" s="90"/>
      <c r="NE928" s="90"/>
      <c r="NF928" s="90"/>
      <c r="NG928" s="90"/>
      <c r="NH928" s="90"/>
      <c r="NI928" s="90"/>
      <c r="NJ928" s="90"/>
      <c r="NK928" s="90"/>
      <c r="NL928" s="90"/>
      <c r="NM928" s="90"/>
      <c r="NN928" s="90"/>
      <c r="NO928" s="90"/>
      <c r="NP928" s="90"/>
      <c r="NQ928" s="90"/>
      <c r="NR928" s="90"/>
      <c r="NS928" s="90"/>
      <c r="NT928" s="90"/>
      <c r="NU928" s="90"/>
      <c r="NV928" s="90"/>
      <c r="NW928" s="90"/>
      <c r="NX928" s="90"/>
      <c r="NY928" s="90"/>
      <c r="NZ928" s="90"/>
      <c r="OA928" s="90"/>
      <c r="OB928" s="90"/>
      <c r="OC928" s="90"/>
      <c r="OD928" s="90"/>
      <c r="OE928" s="90"/>
      <c r="OF928" s="90"/>
      <c r="OG928" s="90"/>
      <c r="OH928" s="90"/>
      <c r="OI928" s="90"/>
      <c r="OJ928" s="90"/>
      <c r="OK928" s="90"/>
      <c r="OL928" s="90"/>
      <c r="OM928" s="90"/>
      <c r="ON928" s="90"/>
      <c r="OO928" s="90"/>
      <c r="OP928" s="90"/>
      <c r="OQ928" s="90"/>
      <c r="OR928" s="90"/>
      <c r="OS928" s="90"/>
      <c r="OT928" s="90"/>
      <c r="OU928" s="90"/>
      <c r="OV928" s="90"/>
      <c r="OW928" s="90"/>
      <c r="OX928" s="90"/>
      <c r="OY928" s="90"/>
      <c r="OZ928" s="90"/>
      <c r="PA928" s="90"/>
      <c r="PB928" s="90"/>
      <c r="PC928" s="90"/>
      <c r="PD928" s="90"/>
      <c r="PE928" s="90"/>
      <c r="PF928" s="90"/>
      <c r="PG928" s="90"/>
      <c r="PH928" s="90"/>
      <c r="PI928" s="90"/>
      <c r="PJ928" s="90"/>
      <c r="PK928" s="90"/>
      <c r="PL928" s="90"/>
      <c r="PM928" s="90"/>
      <c r="PN928" s="90"/>
      <c r="PO928" s="90"/>
      <c r="PP928" s="90"/>
      <c r="PQ928" s="90"/>
      <c r="PR928" s="90"/>
      <c r="PS928" s="90"/>
      <c r="PT928" s="90"/>
      <c r="PU928" s="90"/>
      <c r="PV928" s="90"/>
      <c r="PW928" s="90"/>
      <c r="PX928" s="90"/>
      <c r="PY928" s="90"/>
      <c r="PZ928" s="90"/>
      <c r="QA928" s="90"/>
      <c r="QB928" s="90"/>
      <c r="QC928" s="90"/>
      <c r="QD928" s="90"/>
      <c r="QE928" s="90"/>
      <c r="QF928" s="90"/>
      <c r="QG928" s="90"/>
      <c r="QH928" s="90"/>
      <c r="QI928" s="90"/>
      <c r="QJ928" s="90"/>
      <c r="QK928" s="90"/>
      <c r="QL928" s="90"/>
      <c r="QM928" s="90"/>
      <c r="QN928" s="90"/>
      <c r="QO928" s="90"/>
      <c r="QP928" s="90"/>
      <c r="QQ928" s="90"/>
      <c r="QR928" s="90"/>
      <c r="QS928" s="90"/>
      <c r="QT928" s="90"/>
      <c r="QU928" s="90"/>
      <c r="QV928" s="90"/>
      <c r="QW928" s="90"/>
      <c r="QX928" s="90"/>
      <c r="QY928" s="90"/>
      <c r="QZ928" s="90"/>
      <c r="RA928" s="90"/>
      <c r="RB928" s="90"/>
      <c r="RC928" s="90"/>
      <c r="RD928" s="90"/>
      <c r="RE928" s="90"/>
      <c r="RF928" s="90"/>
      <c r="RG928" s="90"/>
      <c r="RH928" s="90"/>
      <c r="RI928" s="90"/>
      <c r="RJ928" s="90"/>
      <c r="RK928" s="90"/>
      <c r="RL928" s="90"/>
      <c r="RM928" s="90"/>
      <c r="RN928" s="90"/>
      <c r="RO928" s="90"/>
      <c r="RP928" s="90"/>
      <c r="RQ928" s="90"/>
      <c r="RR928" s="90"/>
      <c r="RS928" s="90"/>
      <c r="RT928" s="90"/>
      <c r="RU928" s="90"/>
      <c r="RV928" s="90"/>
      <c r="RW928" s="90"/>
      <c r="RX928" s="90"/>
      <c r="RY928" s="90"/>
      <c r="RZ928" s="90"/>
      <c r="SA928" s="90"/>
      <c r="SB928" s="90"/>
      <c r="SC928" s="90"/>
      <c r="SD928" s="90"/>
      <c r="SE928" s="90"/>
      <c r="SF928" s="90"/>
      <c r="SG928" s="90"/>
      <c r="SH928" s="90"/>
      <c r="SI928" s="90"/>
      <c r="SJ928" s="90"/>
      <c r="SK928" s="90"/>
      <c r="SL928" s="90"/>
      <c r="SM928" s="90"/>
      <c r="SN928" s="90"/>
      <c r="SO928" s="90"/>
      <c r="SP928" s="90"/>
      <c r="SQ928" s="90"/>
      <c r="SR928" s="90"/>
      <c r="SS928" s="90"/>
      <c r="ST928" s="90"/>
      <c r="SU928" s="90"/>
      <c r="SV928" s="90"/>
      <c r="SW928" s="90"/>
      <c r="SX928" s="90"/>
      <c r="SY928" s="90"/>
      <c r="SZ928" s="90"/>
      <c r="TA928" s="90"/>
      <c r="TB928" s="90"/>
      <c r="TC928" s="90"/>
      <c r="TD928" s="90"/>
      <c r="TE928" s="90"/>
      <c r="TF928" s="90"/>
      <c r="TG928" s="90"/>
      <c r="TH928" s="90"/>
      <c r="TI928" s="90"/>
      <c r="TJ928" s="90"/>
      <c r="TK928" s="90"/>
      <c r="TL928" s="90"/>
      <c r="TM928" s="90"/>
      <c r="TN928" s="90"/>
      <c r="TO928" s="90"/>
      <c r="TP928" s="90"/>
      <c r="TQ928" s="90"/>
      <c r="TR928" s="90"/>
      <c r="TS928" s="90"/>
      <c r="TT928" s="90"/>
      <c r="TU928" s="90"/>
      <c r="TV928" s="90"/>
      <c r="TW928" s="90"/>
      <c r="TX928" s="90"/>
      <c r="TY928" s="90"/>
      <c r="TZ928" s="90"/>
      <c r="UA928" s="90"/>
      <c r="UB928" s="90"/>
      <c r="UC928" s="90"/>
      <c r="UD928" s="90"/>
      <c r="UE928" s="90"/>
      <c r="UF928" s="90"/>
      <c r="UG928" s="90"/>
      <c r="UH928" s="90"/>
      <c r="UI928" s="90"/>
      <c r="UJ928" s="90"/>
      <c r="UK928" s="90"/>
      <c r="UL928" s="90"/>
      <c r="UM928" s="90"/>
      <c r="UN928" s="90"/>
      <c r="UO928" s="90"/>
      <c r="UP928" s="90"/>
      <c r="UQ928" s="90"/>
      <c r="UR928" s="90"/>
      <c r="US928" s="90"/>
      <c r="UT928" s="90"/>
      <c r="UU928" s="90"/>
      <c r="UV928" s="90"/>
      <c r="UW928" s="90"/>
      <c r="UX928" s="90"/>
      <c r="UY928" s="90"/>
      <c r="UZ928" s="90"/>
      <c r="VA928" s="90"/>
      <c r="VB928" s="90"/>
      <c r="VC928" s="90"/>
      <c r="VD928" s="90"/>
      <c r="VE928" s="90"/>
      <c r="VF928" s="90"/>
      <c r="VG928" s="90"/>
      <c r="VH928" s="90"/>
      <c r="VI928" s="90"/>
      <c r="VJ928" s="90"/>
      <c r="VK928" s="90"/>
      <c r="VL928" s="90"/>
      <c r="VM928" s="90"/>
      <c r="VN928" s="90"/>
      <c r="VO928" s="90"/>
      <c r="VP928" s="90"/>
      <c r="VQ928" s="90"/>
      <c r="VR928" s="90"/>
      <c r="VS928" s="90"/>
      <c r="VT928" s="90"/>
      <c r="VU928" s="90"/>
      <c r="VV928" s="90"/>
      <c r="VW928" s="90"/>
      <c r="VX928" s="90"/>
      <c r="VY928" s="90"/>
      <c r="VZ928" s="90"/>
      <c r="WA928" s="90"/>
      <c r="WB928" s="90"/>
      <c r="WC928" s="90"/>
      <c r="WD928" s="90"/>
      <c r="WE928" s="90"/>
      <c r="WF928" s="90"/>
      <c r="WG928" s="90"/>
      <c r="WH928" s="90"/>
      <c r="WI928" s="90"/>
      <c r="WJ928" s="90"/>
      <c r="WK928" s="90"/>
      <c r="WL928" s="90"/>
      <c r="WM928" s="90"/>
      <c r="WN928" s="90"/>
      <c r="WO928" s="90"/>
      <c r="WP928" s="90"/>
      <c r="WQ928" s="90"/>
      <c r="WR928" s="90"/>
      <c r="WS928" s="90"/>
      <c r="WT928" s="90"/>
      <c r="WU928" s="90"/>
      <c r="WV928" s="90"/>
      <c r="WW928" s="90"/>
      <c r="WX928" s="90"/>
      <c r="WY928" s="90"/>
      <c r="WZ928" s="90"/>
      <c r="XA928" s="90"/>
      <c r="XB928" s="90"/>
      <c r="XC928" s="90"/>
      <c r="XD928" s="90"/>
      <c r="XE928" s="90"/>
      <c r="XF928" s="90"/>
      <c r="XG928" s="90"/>
      <c r="XH928" s="90"/>
      <c r="XI928" s="90"/>
      <c r="XJ928" s="90"/>
      <c r="XK928" s="90"/>
      <c r="XL928" s="90"/>
      <c r="XM928" s="90"/>
      <c r="XN928" s="90"/>
      <c r="XO928" s="90"/>
      <c r="XP928" s="90"/>
      <c r="XQ928" s="90"/>
      <c r="XR928" s="90"/>
      <c r="XS928" s="90"/>
      <c r="XT928" s="90"/>
      <c r="XU928" s="90"/>
      <c r="XV928" s="90"/>
      <c r="XW928" s="90"/>
      <c r="XX928" s="90"/>
      <c r="XY928" s="90"/>
      <c r="XZ928" s="90"/>
      <c r="YA928" s="90"/>
      <c r="YB928" s="90"/>
      <c r="YC928" s="90"/>
      <c r="YD928" s="90"/>
      <c r="YE928" s="90"/>
      <c r="YF928" s="90"/>
      <c r="YG928" s="90"/>
      <c r="YH928" s="90"/>
      <c r="YI928" s="90"/>
      <c r="YJ928" s="90"/>
      <c r="YK928" s="90"/>
      <c r="YL928" s="90"/>
      <c r="YM928" s="90"/>
      <c r="YN928" s="90"/>
      <c r="YO928" s="90"/>
      <c r="YP928" s="90"/>
      <c r="YQ928" s="90"/>
      <c r="YR928" s="90"/>
      <c r="YS928" s="90"/>
      <c r="YT928" s="90"/>
      <c r="YU928" s="90"/>
      <c r="YV928" s="90"/>
      <c r="YW928" s="90"/>
      <c r="YX928" s="90"/>
      <c r="YY928" s="90"/>
      <c r="YZ928" s="90"/>
      <c r="ZA928" s="90"/>
      <c r="ZB928" s="90"/>
      <c r="ZC928" s="90"/>
      <c r="ZD928" s="90"/>
      <c r="ZE928" s="90"/>
      <c r="ZF928" s="90"/>
      <c r="ZG928" s="90"/>
      <c r="ZH928" s="90"/>
      <c r="ZI928" s="90"/>
      <c r="ZJ928" s="90"/>
      <c r="ZK928" s="90"/>
      <c r="ZL928" s="90"/>
      <c r="ZM928" s="90"/>
      <c r="ZN928" s="90"/>
      <c r="ZO928" s="90"/>
      <c r="ZP928" s="90"/>
      <c r="ZQ928" s="90"/>
      <c r="ZR928" s="90"/>
      <c r="ZS928" s="90"/>
      <c r="ZT928" s="90"/>
      <c r="ZU928" s="90"/>
      <c r="ZV928" s="90"/>
      <c r="ZW928" s="90"/>
      <c r="ZX928" s="90"/>
      <c r="ZY928" s="90"/>
      <c r="ZZ928" s="90"/>
      <c r="AAA928" s="90"/>
      <c r="AAB928" s="90"/>
      <c r="AAC928" s="90"/>
      <c r="AAD928" s="90"/>
      <c r="AAE928" s="90"/>
      <c r="AAF928" s="90"/>
      <c r="AAG928" s="90"/>
      <c r="AAH928" s="90"/>
      <c r="AAI928" s="90"/>
      <c r="AAJ928" s="90"/>
      <c r="AAK928" s="90"/>
      <c r="AAL928" s="90"/>
      <c r="AAM928" s="90"/>
      <c r="AAN928" s="90"/>
      <c r="AAO928" s="90"/>
      <c r="AAP928" s="90"/>
      <c r="AAQ928" s="90"/>
      <c r="AAR928" s="90"/>
      <c r="AAS928" s="90"/>
      <c r="AAT928" s="90"/>
      <c r="AAU928" s="90"/>
      <c r="AAV928" s="90"/>
      <c r="AAW928" s="90"/>
      <c r="AAX928" s="90"/>
      <c r="AAY928" s="90"/>
      <c r="AAZ928" s="90"/>
      <c r="ABA928" s="90"/>
      <c r="ABB928" s="90"/>
      <c r="ABC928" s="90"/>
      <c r="ABD928" s="90"/>
      <c r="ABE928" s="90"/>
      <c r="ABF928" s="90"/>
      <c r="ABG928" s="90"/>
      <c r="ABH928" s="90"/>
      <c r="ABI928" s="90"/>
      <c r="ABJ928" s="90"/>
      <c r="ABK928" s="90"/>
      <c r="ABL928" s="90"/>
      <c r="ABM928" s="90"/>
      <c r="ABN928" s="90"/>
      <c r="ABO928" s="90"/>
      <c r="ABP928" s="90"/>
      <c r="ABQ928" s="90"/>
      <c r="ABR928" s="90"/>
      <c r="ABS928" s="90"/>
      <c r="ABT928" s="90"/>
      <c r="ABU928" s="90"/>
      <c r="ABV928" s="90"/>
      <c r="ABW928" s="90"/>
      <c r="ABX928" s="90"/>
      <c r="ABY928" s="90"/>
      <c r="ABZ928" s="90"/>
      <c r="ACA928" s="90"/>
      <c r="ACB928" s="90"/>
      <c r="ACC928" s="90"/>
      <c r="ACD928" s="90"/>
      <c r="ACE928" s="90"/>
      <c r="ACF928" s="90"/>
      <c r="ACG928" s="90"/>
      <c r="ACH928" s="90"/>
      <c r="ACI928" s="90"/>
      <c r="ACJ928" s="90"/>
      <c r="ACK928" s="90"/>
      <c r="ACL928" s="90"/>
      <c r="ACM928" s="90"/>
      <c r="ACN928" s="90"/>
      <c r="ACO928" s="90"/>
      <c r="ACP928" s="90"/>
      <c r="ACQ928" s="90"/>
      <c r="ACR928" s="90"/>
      <c r="ACS928" s="90"/>
      <c r="ACT928" s="90"/>
      <c r="ACU928" s="90"/>
      <c r="ACV928" s="90"/>
      <c r="ACW928" s="90"/>
      <c r="ACX928" s="90"/>
      <c r="ACY928" s="90"/>
      <c r="ACZ928" s="90"/>
      <c r="ADA928" s="90"/>
      <c r="ADB928" s="90"/>
      <c r="ADC928" s="90"/>
      <c r="ADD928" s="90"/>
      <c r="ADE928" s="90"/>
      <c r="ADF928" s="90"/>
      <c r="ADG928" s="90"/>
      <c r="ADH928" s="90"/>
      <c r="ADI928" s="90"/>
      <c r="ADJ928" s="90"/>
      <c r="ADK928" s="90"/>
      <c r="ADL928" s="90"/>
      <c r="ADM928" s="90"/>
      <c r="ADN928" s="90"/>
      <c r="ADO928" s="90"/>
      <c r="ADP928" s="90"/>
      <c r="ADQ928" s="90"/>
      <c r="ADR928" s="90"/>
      <c r="ADS928" s="90"/>
      <c r="ADT928" s="90"/>
      <c r="ADU928" s="90"/>
      <c r="ADV928" s="90"/>
      <c r="ADW928" s="90"/>
      <c r="ADX928" s="90"/>
      <c r="ADY928" s="90"/>
      <c r="ADZ928" s="90"/>
      <c r="AEA928" s="90"/>
      <c r="AEB928" s="90"/>
      <c r="AEC928" s="90"/>
      <c r="AED928" s="90"/>
      <c r="AEE928" s="90"/>
      <c r="AEF928" s="90"/>
      <c r="AEG928" s="90"/>
      <c r="AEH928" s="90"/>
      <c r="AEI928" s="90"/>
      <c r="AEJ928" s="90"/>
      <c r="AEK928" s="90"/>
      <c r="AEL928" s="90"/>
      <c r="AEM928" s="90"/>
      <c r="AEN928" s="90"/>
      <c r="AEO928" s="90"/>
      <c r="AEP928" s="90"/>
      <c r="AEQ928" s="90"/>
      <c r="AER928" s="90"/>
      <c r="AES928" s="90"/>
      <c r="AET928" s="90"/>
      <c r="AEU928" s="90"/>
      <c r="AEV928" s="90"/>
      <c r="AEW928" s="90"/>
      <c r="AEX928" s="90"/>
      <c r="AEY928" s="90"/>
      <c r="AEZ928" s="90"/>
      <c r="AFA928" s="90"/>
      <c r="AFB928" s="90"/>
      <c r="AFC928" s="90"/>
      <c r="AFD928" s="90"/>
      <c r="AFE928" s="90"/>
      <c r="AFF928" s="90"/>
      <c r="AFG928" s="90"/>
      <c r="AFH928" s="90"/>
      <c r="AFI928" s="90"/>
      <c r="AFJ928" s="90"/>
      <c r="AFK928" s="90"/>
      <c r="AFL928" s="90"/>
      <c r="AFM928" s="90"/>
      <c r="AFN928" s="90"/>
      <c r="AFO928" s="90"/>
      <c r="AFP928" s="90"/>
      <c r="AFQ928" s="90"/>
      <c r="AFR928" s="90"/>
      <c r="AFS928" s="90"/>
      <c r="AFT928" s="90"/>
      <c r="AFU928" s="90"/>
      <c r="AFV928" s="90"/>
      <c r="AFW928" s="90"/>
      <c r="AFX928" s="90"/>
      <c r="AFY928" s="90"/>
      <c r="AFZ928" s="90"/>
      <c r="AGA928" s="90"/>
      <c r="AGB928" s="90"/>
      <c r="AGC928" s="90"/>
      <c r="AGD928" s="90"/>
      <c r="AGE928" s="90"/>
      <c r="AGF928" s="90"/>
      <c r="AGG928" s="90"/>
      <c r="AGH928" s="90"/>
      <c r="AGI928" s="90"/>
      <c r="AGJ928" s="90"/>
      <c r="AGK928" s="90"/>
      <c r="AGL928" s="90"/>
      <c r="AGM928" s="90"/>
      <c r="AGN928" s="90"/>
      <c r="AGO928" s="90"/>
      <c r="AGP928" s="90"/>
      <c r="AGQ928" s="90"/>
      <c r="AGR928" s="90"/>
      <c r="AGS928" s="90"/>
      <c r="AGT928" s="90"/>
      <c r="AGU928" s="90"/>
      <c r="AGV928" s="90"/>
      <c r="AGW928" s="90"/>
      <c r="AGX928" s="90"/>
      <c r="AGY928" s="90"/>
      <c r="AGZ928" s="90"/>
      <c r="AHA928" s="90"/>
      <c r="AHB928" s="90"/>
      <c r="AHC928" s="90"/>
      <c r="AHD928" s="90"/>
      <c r="AHE928" s="90"/>
      <c r="AHF928" s="90"/>
      <c r="AHG928" s="90"/>
      <c r="AHH928" s="90"/>
      <c r="AHI928" s="90"/>
      <c r="AHJ928" s="90"/>
      <c r="AHK928" s="90"/>
      <c r="AHL928" s="90"/>
      <c r="AHM928" s="90"/>
      <c r="AHN928" s="90"/>
      <c r="AHO928" s="90"/>
      <c r="AHP928" s="90"/>
      <c r="AHQ928" s="90"/>
      <c r="AHR928" s="90"/>
      <c r="AHS928" s="90"/>
      <c r="AHT928" s="90"/>
      <c r="AHU928" s="90"/>
      <c r="AHV928" s="90"/>
      <c r="AHW928" s="90"/>
      <c r="AHX928" s="90"/>
      <c r="AHY928" s="90"/>
      <c r="AHZ928" s="90"/>
      <c r="AIA928" s="90"/>
      <c r="AIB928" s="90"/>
      <c r="AIC928" s="90"/>
      <c r="AID928" s="90"/>
      <c r="AIE928" s="90"/>
      <c r="AIF928" s="90"/>
      <c r="AIG928" s="90"/>
      <c r="AIH928" s="90"/>
      <c r="AII928" s="90"/>
      <c r="AIJ928" s="90"/>
      <c r="AIK928" s="90"/>
      <c r="AIL928" s="90"/>
      <c r="AIM928" s="90"/>
      <c r="AIN928" s="90"/>
      <c r="AIO928" s="90"/>
      <c r="AIP928" s="90"/>
      <c r="AIQ928" s="90"/>
      <c r="AIR928" s="90"/>
      <c r="AIS928" s="90"/>
      <c r="AIT928" s="90"/>
      <c r="AIU928" s="90"/>
      <c r="AIV928" s="90"/>
      <c r="AIW928" s="90"/>
      <c r="AIX928" s="90"/>
      <c r="AIY928" s="90"/>
      <c r="AIZ928" s="90"/>
      <c r="AJA928" s="90"/>
      <c r="AJB928" s="90"/>
      <c r="AJC928" s="90"/>
      <c r="AJD928" s="90"/>
      <c r="AJE928" s="90"/>
      <c r="AJF928" s="90"/>
      <c r="AJG928" s="90"/>
      <c r="AJH928" s="90"/>
      <c r="AJI928" s="90"/>
      <c r="AJJ928" s="90"/>
      <c r="AJK928" s="90"/>
      <c r="AJL928" s="90"/>
      <c r="AJM928" s="90"/>
      <c r="AJN928" s="90"/>
      <c r="AJO928" s="90"/>
      <c r="AJP928" s="90"/>
      <c r="AJQ928" s="90"/>
      <c r="AJR928" s="90"/>
      <c r="AJS928" s="90"/>
      <c r="AJT928" s="90"/>
      <c r="AJU928" s="90"/>
      <c r="AJV928" s="90"/>
      <c r="AJW928" s="90"/>
      <c r="AJX928" s="90"/>
      <c r="AJY928" s="90"/>
      <c r="AJZ928" s="90"/>
      <c r="AKA928" s="90"/>
      <c r="AKB928" s="90"/>
      <c r="AKC928" s="90"/>
      <c r="AKD928" s="90"/>
      <c r="AKE928" s="90"/>
      <c r="AKF928" s="90"/>
      <c r="AKG928" s="90"/>
      <c r="AKH928" s="90"/>
      <c r="AKI928" s="90"/>
      <c r="AKJ928" s="90"/>
      <c r="AKK928" s="90"/>
      <c r="AKL928" s="90"/>
      <c r="AKM928" s="90"/>
      <c r="AKN928" s="90"/>
      <c r="AKO928" s="90"/>
      <c r="AKP928" s="90"/>
      <c r="AKQ928" s="90"/>
      <c r="AKR928" s="90"/>
      <c r="AKS928" s="90"/>
      <c r="AKT928" s="90"/>
      <c r="AKU928" s="90"/>
      <c r="AKV928" s="90"/>
      <c r="AKW928" s="90"/>
      <c r="AKX928" s="90"/>
      <c r="AKY928" s="90"/>
      <c r="AKZ928" s="90"/>
      <c r="ALA928" s="90"/>
      <c r="ALB928" s="90"/>
      <c r="ALC928" s="90"/>
      <c r="ALD928" s="90"/>
      <c r="ALE928" s="90"/>
      <c r="ALF928" s="90"/>
      <c r="ALG928" s="90"/>
      <c r="ALH928" s="90"/>
      <c r="ALI928" s="90"/>
      <c r="ALJ928" s="90"/>
      <c r="ALK928" s="90"/>
      <c r="ALL928" s="90"/>
      <c r="ALM928" s="90"/>
      <c r="ALN928" s="90"/>
      <c r="ALO928" s="90"/>
      <c r="ALP928" s="90"/>
      <c r="ALQ928" s="90"/>
      <c r="ALR928" s="90"/>
      <c r="ALS928" s="90"/>
      <c r="ALT928" s="90"/>
      <c r="ALU928" s="90"/>
      <c r="ALV928" s="90"/>
      <c r="ALW928" s="90"/>
      <c r="ALX928" s="90"/>
      <c r="ALY928" s="90"/>
      <c r="ALZ928" s="90"/>
      <c r="AMA928" s="90"/>
      <c r="AMB928" s="90"/>
      <c r="AMC928" s="90"/>
      <c r="AMD928" s="90"/>
      <c r="AME928" s="90"/>
      <c r="AMF928" s="90"/>
      <c r="AMG928" s="90"/>
      <c r="AMH928" s="90"/>
    </row>
    <row r="929" spans="1:1022" ht="74.099999999999994" customHeight="1" x14ac:dyDescent="0.3">
      <c r="A929" s="536"/>
      <c r="B929" s="530"/>
      <c r="C929" s="367"/>
      <c r="D929" s="530"/>
      <c r="E929" s="530"/>
      <c r="F929" s="427"/>
      <c r="G929" s="530"/>
      <c r="H929" s="545"/>
      <c r="I929" s="538"/>
      <c r="J929" s="216" t="s">
        <v>735</v>
      </c>
      <c r="K929" s="213"/>
      <c r="L929" s="538"/>
      <c r="M929" s="538"/>
      <c r="N929" s="540"/>
      <c r="O929" s="369"/>
      <c r="P929" s="391"/>
      <c r="Q929" s="385"/>
      <c r="R929" s="393"/>
      <c r="S929" s="394"/>
      <c r="T929" s="385"/>
      <c r="U929" s="386"/>
      <c r="V929" s="216" t="s">
        <v>112</v>
      </c>
      <c r="W929" s="116"/>
      <c r="X929" s="117"/>
      <c r="Y929" s="117"/>
      <c r="Z929" s="116"/>
      <c r="AA929" s="143" t="str">
        <f t="shared" si="1200"/>
        <v/>
      </c>
      <c r="AB929" s="121"/>
      <c r="AC929" s="121"/>
      <c r="AD929" s="122" t="str">
        <f t="shared" si="1198"/>
        <v/>
      </c>
      <c r="AE929" s="121"/>
      <c r="AF929" s="121"/>
      <c r="AG929" s="121"/>
      <c r="AH929" s="123" t="str">
        <f>IFERROR(IF(AND(AA928="Probabilidad",AA929="Probabilidad"),(AI928-(+AI928*AD929)),IF(AND(AA929="Probabilidad",AA928="Impacto"),(AI928-(+AI928*AD929)),IF(AA929="Impacto",AI928,""))),"")</f>
        <v/>
      </c>
      <c r="AI929" s="122" t="str">
        <f t="shared" si="1199"/>
        <v/>
      </c>
      <c r="AJ929" s="387"/>
      <c r="AK929" s="542"/>
      <c r="AL929" s="214" t="str">
        <f t="shared" ref="AL929:AL992" si="1262">IFERROR(IF(AND(AA928="Impacto",AA929="Impacto"),(AL928-(+AL928*AD929)),IF(AND(AA929="Impacto",AA928="Probabilidad"),(AL928-(+AL928*AD929)),IF(AA929="Probabilidad",AL928,""))),"")</f>
        <v/>
      </c>
      <c r="AM929" s="543"/>
      <c r="AN929" s="542"/>
      <c r="AO929" s="541"/>
      <c r="AP929" s="367"/>
      <c r="AQ929" s="217" t="s">
        <v>118</v>
      </c>
      <c r="AR929" s="119"/>
      <c r="AS929" s="135"/>
      <c r="AT929" s="218"/>
      <c r="AU929" s="219"/>
      <c r="AV929" s="459"/>
      <c r="AW929" s="216" t="s">
        <v>112</v>
      </c>
      <c r="AX929" s="220"/>
      <c r="AY929" s="221"/>
      <c r="AZ929" s="222"/>
      <c r="BA929" s="217" t="s">
        <v>118</v>
      </c>
      <c r="BB929" s="128"/>
      <c r="BC929" s="128"/>
      <c r="BD929" s="128"/>
      <c r="BE929" s="373"/>
      <c r="BF929" s="374"/>
      <c r="BG929" s="374"/>
      <c r="BH929" s="131"/>
    </row>
    <row r="930" spans="1:1022" ht="45" customHeight="1" x14ac:dyDescent="0.3">
      <c r="A930" s="536"/>
      <c r="B930" s="530"/>
      <c r="C930" s="367"/>
      <c r="D930" s="530"/>
      <c r="E930" s="530"/>
      <c r="F930" s="427"/>
      <c r="G930" s="530"/>
      <c r="H930" s="545"/>
      <c r="I930" s="538"/>
      <c r="J930" s="216" t="s">
        <v>741</v>
      </c>
      <c r="K930" s="213"/>
      <c r="L930" s="538"/>
      <c r="M930" s="538"/>
      <c r="N930" s="540"/>
      <c r="O930" s="369"/>
      <c r="P930" s="391"/>
      <c r="Q930" s="385"/>
      <c r="R930" s="393"/>
      <c r="S930" s="394"/>
      <c r="T930" s="385"/>
      <c r="U930" s="386"/>
      <c r="V930" s="216" t="s">
        <v>124</v>
      </c>
      <c r="W930" s="116"/>
      <c r="X930" s="117"/>
      <c r="Y930" s="117"/>
      <c r="Z930" s="116"/>
      <c r="AA930" s="143" t="str">
        <f t="shared" si="1200"/>
        <v/>
      </c>
      <c r="AB930" s="121"/>
      <c r="AC930" s="121"/>
      <c r="AD930" s="122" t="str">
        <f t="shared" si="1198"/>
        <v/>
      </c>
      <c r="AE930" s="121"/>
      <c r="AF930" s="121"/>
      <c r="AG930" s="121"/>
      <c r="AH930" s="123" t="str">
        <f t="shared" ref="AH930:AH934" si="1263">IFERROR(IF(AND(AA929="Probabilidad",AA930="Probabilidad"),(AI929-(+AI929*AD930)),IF(AND(AA930="Probabilidad",AA929="Impacto"),(AI929-(+AI929*AD930)),IF(AA930="Impacto",AI929,""))),"")</f>
        <v/>
      </c>
      <c r="AI930" s="122" t="str">
        <f t="shared" si="1199"/>
        <v/>
      </c>
      <c r="AJ930" s="387"/>
      <c r="AK930" s="542"/>
      <c r="AL930" s="214" t="str">
        <f t="shared" si="1262"/>
        <v/>
      </c>
      <c r="AM930" s="543"/>
      <c r="AN930" s="542"/>
      <c r="AO930" s="541"/>
      <c r="AP930" s="367"/>
      <c r="AQ930" s="217" t="s">
        <v>128</v>
      </c>
      <c r="AR930" s="119"/>
      <c r="AS930" s="135"/>
      <c r="AT930" s="218"/>
      <c r="AU930" s="219"/>
      <c r="AV930" s="459"/>
      <c r="AW930" s="216" t="s">
        <v>124</v>
      </c>
      <c r="AX930" s="220"/>
      <c r="AY930" s="221"/>
      <c r="AZ930" s="222"/>
      <c r="BA930" s="217" t="s">
        <v>128</v>
      </c>
      <c r="BB930" s="128"/>
      <c r="BC930" s="128"/>
      <c r="BD930" s="128"/>
      <c r="BE930" s="373"/>
      <c r="BF930" s="374"/>
      <c r="BG930" s="374"/>
      <c r="BH930" s="131"/>
    </row>
    <row r="931" spans="1:1022" ht="30" customHeight="1" x14ac:dyDescent="0.3">
      <c r="A931" s="536"/>
      <c r="B931" s="530"/>
      <c r="C931" s="367"/>
      <c r="D931" s="530"/>
      <c r="E931" s="530"/>
      <c r="F931" s="427"/>
      <c r="G931" s="530"/>
      <c r="H931" s="545"/>
      <c r="I931" s="538"/>
      <c r="J931" s="216" t="s">
        <v>749</v>
      </c>
      <c r="K931" s="213"/>
      <c r="L931" s="538"/>
      <c r="M931" s="538"/>
      <c r="N931" s="540"/>
      <c r="O931" s="369"/>
      <c r="P931" s="391"/>
      <c r="Q931" s="385"/>
      <c r="R931" s="393"/>
      <c r="S931" s="394"/>
      <c r="T931" s="385"/>
      <c r="U931" s="386"/>
      <c r="V931" s="216" t="s">
        <v>131</v>
      </c>
      <c r="W931" s="116"/>
      <c r="X931" s="117"/>
      <c r="Y931" s="117"/>
      <c r="Z931" s="116"/>
      <c r="AA931" s="143" t="str">
        <f t="shared" si="1200"/>
        <v/>
      </c>
      <c r="AB931" s="121"/>
      <c r="AC931" s="121"/>
      <c r="AD931" s="122" t="str">
        <f t="shared" si="1198"/>
        <v/>
      </c>
      <c r="AE931" s="121"/>
      <c r="AF931" s="121"/>
      <c r="AG931" s="121"/>
      <c r="AH931" s="123" t="str">
        <f t="shared" si="1263"/>
        <v/>
      </c>
      <c r="AI931" s="122" t="str">
        <f t="shared" si="1199"/>
        <v/>
      </c>
      <c r="AJ931" s="387"/>
      <c r="AK931" s="542"/>
      <c r="AL931" s="214" t="str">
        <f t="shared" si="1262"/>
        <v/>
      </c>
      <c r="AM931" s="543"/>
      <c r="AN931" s="542"/>
      <c r="AO931" s="541"/>
      <c r="AP931" s="367"/>
      <c r="AQ931" s="217" t="s">
        <v>136</v>
      </c>
      <c r="AR931" s="119"/>
      <c r="AS931" s="135"/>
      <c r="AT931" s="218"/>
      <c r="AU931" s="219"/>
      <c r="AV931" s="459"/>
      <c r="AW931" s="216" t="s">
        <v>131</v>
      </c>
      <c r="AX931" s="220"/>
      <c r="AY931" s="221"/>
      <c r="AZ931" s="222"/>
      <c r="BA931" s="217" t="s">
        <v>136</v>
      </c>
      <c r="BB931" s="128"/>
      <c r="BC931" s="128"/>
      <c r="BD931" s="128"/>
      <c r="BE931" s="373"/>
      <c r="BF931" s="374"/>
      <c r="BG931" s="374"/>
      <c r="BH931" s="131"/>
    </row>
    <row r="932" spans="1:1022" ht="18.95" customHeight="1" x14ac:dyDescent="0.3">
      <c r="A932" s="536"/>
      <c r="B932" s="530"/>
      <c r="C932" s="367"/>
      <c r="D932" s="530"/>
      <c r="E932" s="530"/>
      <c r="F932" s="427"/>
      <c r="G932" s="530"/>
      <c r="H932" s="545"/>
      <c r="I932" s="538"/>
      <c r="J932" s="216" t="s">
        <v>756</v>
      </c>
      <c r="K932" s="213"/>
      <c r="L932" s="538"/>
      <c r="M932" s="538"/>
      <c r="N932" s="540"/>
      <c r="O932" s="369"/>
      <c r="P932" s="391"/>
      <c r="Q932" s="385"/>
      <c r="R932" s="393"/>
      <c r="S932" s="394"/>
      <c r="T932" s="385"/>
      <c r="U932" s="386"/>
      <c r="V932" s="216" t="s">
        <v>139</v>
      </c>
      <c r="W932" s="116"/>
      <c r="X932" s="117"/>
      <c r="Y932" s="117"/>
      <c r="Z932" s="116"/>
      <c r="AA932" s="143" t="str">
        <f t="shared" si="1200"/>
        <v/>
      </c>
      <c r="AB932" s="121"/>
      <c r="AC932" s="121"/>
      <c r="AD932" s="122" t="str">
        <f t="shared" si="1198"/>
        <v/>
      </c>
      <c r="AE932" s="121"/>
      <c r="AF932" s="121"/>
      <c r="AG932" s="121"/>
      <c r="AH932" s="123" t="str">
        <f t="shared" si="1263"/>
        <v/>
      </c>
      <c r="AI932" s="122" t="str">
        <f t="shared" si="1199"/>
        <v/>
      </c>
      <c r="AJ932" s="387"/>
      <c r="AK932" s="542"/>
      <c r="AL932" s="214" t="str">
        <f t="shared" si="1262"/>
        <v/>
      </c>
      <c r="AM932" s="543"/>
      <c r="AN932" s="542"/>
      <c r="AO932" s="541"/>
      <c r="AP932" s="367"/>
      <c r="AQ932" s="217" t="s">
        <v>145</v>
      </c>
      <c r="AR932" s="119"/>
      <c r="AS932" s="135"/>
      <c r="AT932" s="218"/>
      <c r="AU932" s="219"/>
      <c r="AV932" s="459"/>
      <c r="AW932" s="216" t="s">
        <v>139</v>
      </c>
      <c r="AX932" s="220"/>
      <c r="AY932" s="221"/>
      <c r="AZ932" s="222"/>
      <c r="BA932" s="217" t="s">
        <v>145</v>
      </c>
      <c r="BB932" s="128"/>
      <c r="BC932" s="128"/>
      <c r="BD932" s="128"/>
      <c r="BE932" s="373"/>
      <c r="BF932" s="374"/>
      <c r="BG932" s="374"/>
      <c r="BH932" s="131"/>
    </row>
    <row r="933" spans="1:1022" ht="18.95" customHeight="1" x14ac:dyDescent="0.3">
      <c r="A933" s="536"/>
      <c r="B933" s="530"/>
      <c r="C933" s="367"/>
      <c r="D933" s="530"/>
      <c r="E933" s="530"/>
      <c r="F933" s="427"/>
      <c r="G933" s="530"/>
      <c r="H933" s="545"/>
      <c r="I933" s="538"/>
      <c r="J933" s="216" t="s">
        <v>757</v>
      </c>
      <c r="K933" s="213"/>
      <c r="L933" s="538"/>
      <c r="M933" s="538"/>
      <c r="N933" s="540"/>
      <c r="O933" s="369"/>
      <c r="P933" s="391"/>
      <c r="Q933" s="385"/>
      <c r="R933" s="393"/>
      <c r="S933" s="394"/>
      <c r="T933" s="385"/>
      <c r="U933" s="386"/>
      <c r="V933" s="216" t="s">
        <v>150</v>
      </c>
      <c r="W933" s="116"/>
      <c r="X933" s="117"/>
      <c r="Y933" s="117"/>
      <c r="Z933" s="116"/>
      <c r="AA933" s="143" t="str">
        <f t="shared" si="1200"/>
        <v/>
      </c>
      <c r="AB933" s="121"/>
      <c r="AC933" s="121"/>
      <c r="AD933" s="122" t="str">
        <f t="shared" si="1198"/>
        <v/>
      </c>
      <c r="AE933" s="121"/>
      <c r="AF933" s="121"/>
      <c r="AG933" s="121"/>
      <c r="AH933" s="123" t="str">
        <f t="shared" si="1263"/>
        <v/>
      </c>
      <c r="AI933" s="122" t="str">
        <f t="shared" si="1199"/>
        <v/>
      </c>
      <c r="AJ933" s="387"/>
      <c r="AK933" s="542"/>
      <c r="AL933" s="214" t="str">
        <f t="shared" si="1262"/>
        <v/>
      </c>
      <c r="AM933" s="543"/>
      <c r="AN933" s="542"/>
      <c r="AO933" s="541"/>
      <c r="AP933" s="367"/>
      <c r="AQ933" s="217" t="s">
        <v>155</v>
      </c>
      <c r="AR933" s="119"/>
      <c r="AS933" s="135"/>
      <c r="AT933" s="218"/>
      <c r="AU933" s="219"/>
      <c r="AV933" s="459"/>
      <c r="AW933" s="216" t="s">
        <v>150</v>
      </c>
      <c r="AX933" s="220"/>
      <c r="AY933" s="221"/>
      <c r="AZ933" s="222"/>
      <c r="BA933" s="217" t="s">
        <v>155</v>
      </c>
      <c r="BB933" s="128"/>
      <c r="BC933" s="128"/>
      <c r="BD933" s="128"/>
      <c r="BE933" s="373"/>
      <c r="BF933" s="374"/>
      <c r="BG933" s="374"/>
      <c r="BH933" s="131"/>
    </row>
    <row r="934" spans="1:1022" ht="23.1" customHeight="1" x14ac:dyDescent="0.3">
      <c r="A934" s="536"/>
      <c r="B934" s="530"/>
      <c r="C934" s="367"/>
      <c r="D934" s="530"/>
      <c r="E934" s="530"/>
      <c r="F934" s="427"/>
      <c r="G934" s="530"/>
      <c r="H934" s="545"/>
      <c r="I934" s="538"/>
      <c r="J934" s="216" t="s">
        <v>758</v>
      </c>
      <c r="K934" s="213"/>
      <c r="L934" s="538"/>
      <c r="M934" s="538"/>
      <c r="N934" s="540"/>
      <c r="O934" s="369"/>
      <c r="P934" s="392"/>
      <c r="Q934" s="385"/>
      <c r="R934" s="393"/>
      <c r="S934" s="394"/>
      <c r="T934" s="385"/>
      <c r="U934" s="386"/>
      <c r="V934" s="216" t="s">
        <v>161</v>
      </c>
      <c r="W934" s="116"/>
      <c r="X934" s="117"/>
      <c r="Y934" s="117"/>
      <c r="Z934" s="116"/>
      <c r="AA934" s="143" t="str">
        <f t="shared" si="1200"/>
        <v/>
      </c>
      <c r="AB934" s="121"/>
      <c r="AC934" s="121"/>
      <c r="AD934" s="122" t="str">
        <f t="shared" si="1198"/>
        <v/>
      </c>
      <c r="AE934" s="121"/>
      <c r="AF934" s="121"/>
      <c r="AG934" s="121"/>
      <c r="AH934" s="123" t="str">
        <f t="shared" si="1263"/>
        <v/>
      </c>
      <c r="AI934" s="122" t="str">
        <f t="shared" si="1199"/>
        <v/>
      </c>
      <c r="AJ934" s="387"/>
      <c r="AK934" s="542"/>
      <c r="AL934" s="214" t="str">
        <f t="shared" si="1262"/>
        <v/>
      </c>
      <c r="AM934" s="543"/>
      <c r="AN934" s="542"/>
      <c r="AO934" s="541"/>
      <c r="AP934" s="367"/>
      <c r="AQ934" s="217" t="s">
        <v>162</v>
      </c>
      <c r="AR934" s="119"/>
      <c r="AS934" s="135"/>
      <c r="AT934" s="218"/>
      <c r="AU934" s="219"/>
      <c r="AV934" s="460"/>
      <c r="AW934" s="216" t="s">
        <v>161</v>
      </c>
      <c r="AX934" s="220"/>
      <c r="AY934" s="221"/>
      <c r="AZ934" s="222"/>
      <c r="BA934" s="217" t="s">
        <v>162</v>
      </c>
      <c r="BB934" s="128"/>
      <c r="BC934" s="128"/>
      <c r="BD934" s="128"/>
      <c r="BE934" s="373"/>
      <c r="BF934" s="374"/>
      <c r="BG934" s="374"/>
      <c r="BH934" s="131"/>
    </row>
    <row r="935" spans="1:1022" s="144" customFormat="1" ht="69.95" customHeight="1" x14ac:dyDescent="0.25">
      <c r="A935" s="536"/>
      <c r="B935" s="530"/>
      <c r="C935" s="367"/>
      <c r="D935" s="530"/>
      <c r="E935" s="530"/>
      <c r="F935" s="427"/>
      <c r="G935" s="530"/>
      <c r="H935" s="545" t="str">
        <f>IF(B935="Seguridad_Información","Posibilidad de "&amp;C935&amp;"con "&amp;M935&amp;" "&amp;"por"&amp;" "&amp;I935&amp;" "&amp;"debido a"&amp;" "&amp;L935,"Posibilidad de"&amp;" "&amp;M935&amp;" "&amp;"por"&amp;" "&amp;I935&amp;" debido a"&amp;" "&amp;L935)</f>
        <v xml:space="preserve">Posibilidad de  por  debido a </v>
      </c>
      <c r="I935" s="538"/>
      <c r="J935" s="216" t="s">
        <v>717</v>
      </c>
      <c r="K935" s="213"/>
      <c r="L935" s="538"/>
      <c r="M935" s="538"/>
      <c r="N935" s="540"/>
      <c r="O935" s="369"/>
      <c r="P935" s="390" t="str">
        <f>IF(OR($O935=[3]Tabla_Probabilidad!$D$30,$O935=[3]Tabla_Probabilidad!$D$32,$O935=[3]Tabla_Probabilidad!$J$32),"Muy Baja",IF(OR($O935=[3]Tabla_Probabilidad!$E$30,$O935=[3]Tabla_Probabilidad!$E$32,$O935=[3]Tabla_Probabilidad!$K$32),"Baja",IF(OR($O935=[3]Tabla_Probabilidad!$F$30,$O935=[3]Tabla_Probabilidad!$F$32,$O935=[3]Tabla_Probabilidad!$L$32),"Media",IF(OR($O935=[3]Tabla_Probabilidad!$G$30,$O935=[3]Tabla_Probabilidad!$G$32,$O935=[3]Tabla_Probabilidad!$M$32),"Alta",IF(OR($O935=[3]Tabla_Probabilidad!$H$30,$O935=[3]Tabla_Probabilidad!$H$32,$O935=[3]Tabla_Probabilidad!$N$32),"Muy Alta","")))))</f>
        <v/>
      </c>
      <c r="Q935" s="385" t="str">
        <f t="shared" ref="Q935" si="1264">IF(P935="","",IF(P935="Muy Baja",0.2,IF(P935="Baja",0.4,IF(P935="Media",0.6,IF(P935="Alta",0.8,IF(P935="Muy Alta",1,))))))</f>
        <v/>
      </c>
      <c r="R935" s="393"/>
      <c r="S935" s="394" t="str">
        <f>IF(OR($R935=[3]Tabla_Impacto!$D$24,$R935=[3]Tabla_Impacto!$D$27,$R935=[3]Tabla_Impacto!$J$24,$R935=[3]Tabla_Impacto!$P$26,$R935=[3]Tabla_Impacto!$V$26,$R935=[3]Tabla_Impacto!$AB$26),"Leve",IF(OR($R935=[3]Tabla_Impacto!$E$24,$R935=[3]Tabla_Impacto!$E$27,$R935=[3]Tabla_Impacto!$K$24,$R935=[3]Tabla_Impacto!$Q$26,$R935=[3]Tabla_Impacto!$W$26,$R935=[3]Tabla_Impacto!$AC$26),"Menor",IF(OR($R935=[3]Tabla_Impacto!$F$24,$R935=[3]Tabla_Impacto!$F$27,$R935=[3]Tabla_Impacto!$L$24,$R935=[3]Tabla_Impacto!$R$26,$R935=[3]Tabla_Impacto!$X$26,$R935=[3]Tabla_Impacto!$AD$26),"Moderado",IF(OR($R935=[3]Tabla_Impacto!$G$24,$R935=[3]Tabla_Impacto!$G$27,$R935=[3]Tabla_Impacto!$M$24,$R935=[3]Tabla_Impacto!$S$26,$R935=[3]Tabla_Impacto!$Y$26,$R935=[3]Tabla_Impacto!$AE$26),"Mayor",IF(OR($R935=[3]Tabla_Impacto!$H$24,$R935=[3]Tabla_Impacto!$H$27,$R935=[3]Tabla_Impacto!$N$24,$R935=[3]Tabla_Impacto!$T$26,$R935=[3]Tabla_Impacto!$Z$26,$R935=[3]Tabla_Impacto!$AF$26),"Catastrófico","")))))</f>
        <v/>
      </c>
      <c r="T935" s="385" t="str">
        <f t="shared" ref="T935" si="1265">IF(S935="","",IF(S935="Leve",0.2,IF(S935="Menor",0.4,IF(S935="Moderado",0.6,IF(S935="Mayor",0.8,IF(S935="Catastrófico",1,))))))</f>
        <v/>
      </c>
      <c r="U935" s="403" t="str">
        <f t="shared" ref="U935" si="1266">IF(OR(AND(P935="Muy Baja",S935="Leve"),AND(P935="Muy Baja",S935="Menor"),AND(P935="Baja",S935="Leve")),"Bajo",IF(OR(AND(P935="Muy baja",S935="Moderado"),AND(P935="Baja",S935="Menor"),AND(P935="Baja",S935="Moderado"),AND(P935="Media",S935="Leve"),AND(P935="Media",S935="Menor"),AND(P935="Media",S935="Moderado"),AND(P935="Alta",S935="Leve"),AND(P935="Alta",S935="Menor")),"Moderado",IF(OR(AND(P935="Muy Baja",S935="Mayor"),AND(P935="Baja",S935="Mayor"),AND(P935="Media",S935="Mayor"),AND(P935="Alta",S935="Moderado"),AND(P935="Alta",S935="Mayor"),AND(P935="Muy Alta",S935="Leve"),AND(P935="Muy Alta",S935="Menor"),AND(P935="Muy Alta",S935="Moderado"),AND(P935="Muy Alta",S935="Mayor")),"Alto",IF(OR(AND(P935="Muy Baja",S935="Catastrófico"),AND(P935="Baja",S935="Catastrófico"),AND(P935="Media",S935="Catastrófico"),AND(P935="Alta",S935="Catastrófico"),AND(P935="Muy Alta",S935="Catastrófico")),"Extremo",""))))</f>
        <v/>
      </c>
      <c r="V935" s="216" t="s">
        <v>91</v>
      </c>
      <c r="W935" s="116"/>
      <c r="X935" s="117"/>
      <c r="Y935" s="117"/>
      <c r="Z935" s="116"/>
      <c r="AA935" s="143" t="str">
        <f t="shared" si="1200"/>
        <v/>
      </c>
      <c r="AB935" s="121"/>
      <c r="AC935" s="121"/>
      <c r="AD935" s="122" t="str">
        <f t="shared" si="1198"/>
        <v/>
      </c>
      <c r="AE935" s="121"/>
      <c r="AF935" s="121"/>
      <c r="AG935" s="121"/>
      <c r="AH935" s="123" t="str">
        <f>IFERROR(IF(AA935="Probabilidad",(Q935-(+Q935*AD935)),IF(AA935="Impacto",Q935,"")),"")</f>
        <v/>
      </c>
      <c r="AI935" s="122" t="str">
        <f t="shared" si="1199"/>
        <v/>
      </c>
      <c r="AJ935" s="387" t="str">
        <f t="shared" ref="AJ935" si="1267">IFERROR(IF(AK935="","",IF(AK935&lt;=0.2,"Muy Baja",IF(AK935&lt;=0.4,"Baja",IF(AK935&lt;=0.6,"Media",IF(AK935&lt;=0.8,"Alta","Muy Alta"))))),"")</f>
        <v/>
      </c>
      <c r="AK935" s="542" t="str">
        <f t="shared" ref="AK935" si="1268">IFERROR(LOOKUP(MAX(AI935:AI941)+1,(AI935:AI941)),"")</f>
        <v/>
      </c>
      <c r="AL935" s="214" t="str">
        <f>IFERROR(IF(AA935="Impacto",(T935-(+T935*AD935)),IF(AA935="Probabilidad",T935,"")),"")</f>
        <v/>
      </c>
      <c r="AM935" s="543" t="str">
        <f t="shared" ref="AM935" si="1269">IFERROR(IF(AN935="","",IF(AN935&lt;=0.2,"Leve",IF(AN935&lt;=0.4,"Menor",IF(AN935&lt;=0.6,"Moderado",IF(AN935&lt;=0.8,"Mayor","Catastrófico"))))),"")</f>
        <v/>
      </c>
      <c r="AN935" s="542" t="str">
        <f t="shared" ref="AN935" si="1270">IFERROR(LOOKUP(MAX(AL935:AL941)+1,(AL935:AL941)),"")</f>
        <v/>
      </c>
      <c r="AO935" s="541" t="str">
        <f t="shared" ref="AO935" si="1271">IFERROR(IF(OR(AND(AJ935="Muy Baja",AM935="Leve"),AND(AJ935="Muy Baja",AM935="Menor"),AND(AJ935="Baja",AM935="Leve")),"Bajo",IF(OR(AND(AJ935="Muy baja",AM935="Moderado"),AND(AJ935="Baja",AM935="Menor"),AND(AJ935="Baja",AM935="Moderado"),AND(AJ935="Media",AM935="Leve"),AND(AJ935="Media",AM935="Menor"),AND(AJ935="Media",AM935="Moderado"),AND(AJ935="Alta",AM935="Leve"),AND(AJ935="Alta",AM935="Menor")),"Moderado",IF(OR(AND(AJ935="Muy Baja",AM935="Mayor"),AND(AJ935="Baja",AM935="Mayor"),AND(AJ935="Media",AM935="Mayor"),AND(AJ935="Alta",AM935="Moderado"),AND(AJ935="Alta",AM935="Mayor"),AND(AJ935="Muy Alta",AM935="Leve"),AND(AJ935="Muy Alta",AM935="Menor"),AND(AJ935="Muy Alta",AM935="Moderado"),AND(AJ935="Muy Alta",AM935="Mayor")),"Alto",IF(OR(AND(AJ935="Muy Baja",AM935="Catastrófico"),AND(AJ935="Baja",AM935="Catastrófico"),AND(AJ935="Media",AM935="Catastrófico"),AND(AJ935="Alta",AM935="Catastrófico"),AND(AJ935="Muy Alta",AM935="Catastrófico")),"Extremo","")))),"")</f>
        <v/>
      </c>
      <c r="AP935" s="367"/>
      <c r="AQ935" s="217" t="s">
        <v>105</v>
      </c>
      <c r="AR935" s="119"/>
      <c r="AS935" s="135"/>
      <c r="AT935" s="218"/>
      <c r="AU935" s="219"/>
      <c r="AV935" s="458"/>
      <c r="AW935" s="216" t="s">
        <v>91</v>
      </c>
      <c r="AX935" s="220"/>
      <c r="AY935" s="221"/>
      <c r="AZ935" s="222"/>
      <c r="BA935" s="217" t="s">
        <v>105</v>
      </c>
      <c r="BB935" s="128"/>
      <c r="BC935" s="128"/>
      <c r="BD935" s="128"/>
      <c r="BE935" s="373"/>
      <c r="BF935" s="374"/>
      <c r="BG935" s="374"/>
      <c r="BH935" s="131"/>
      <c r="BI935" s="90"/>
      <c r="BJ935" s="90"/>
      <c r="BK935" s="90"/>
      <c r="BL935" s="90"/>
      <c r="BM935" s="90"/>
      <c r="BN935" s="90"/>
      <c r="BO935" s="90"/>
      <c r="BP935" s="90"/>
      <c r="BQ935" s="90"/>
      <c r="BR935" s="90"/>
      <c r="BS935" s="90"/>
      <c r="BT935" s="90"/>
      <c r="BU935" s="90"/>
      <c r="BV935" s="90"/>
      <c r="BW935" s="90"/>
      <c r="BX935" s="90"/>
      <c r="BY935" s="90"/>
      <c r="BZ935" s="90"/>
      <c r="CA935" s="90"/>
      <c r="CB935" s="90"/>
      <c r="CC935" s="90"/>
      <c r="CD935" s="90"/>
      <c r="CE935" s="90"/>
      <c r="CF935" s="90"/>
      <c r="CG935" s="90"/>
      <c r="CH935" s="90"/>
      <c r="CI935" s="90"/>
      <c r="CJ935" s="90"/>
      <c r="CK935" s="90"/>
      <c r="CL935" s="90"/>
      <c r="CM935" s="90"/>
      <c r="CN935" s="90"/>
      <c r="CO935" s="90"/>
      <c r="CP935" s="90"/>
      <c r="CQ935" s="90"/>
      <c r="CR935" s="90"/>
      <c r="CS935" s="90"/>
      <c r="CT935" s="90"/>
      <c r="CU935" s="90"/>
      <c r="CV935" s="90"/>
      <c r="CW935" s="90"/>
      <c r="CX935" s="90"/>
      <c r="CY935" s="90"/>
      <c r="CZ935" s="90"/>
      <c r="DA935" s="90"/>
      <c r="DB935" s="90"/>
      <c r="DC935" s="90"/>
      <c r="DD935" s="90"/>
      <c r="DE935" s="90"/>
      <c r="DF935" s="90"/>
      <c r="DG935" s="90"/>
      <c r="DH935" s="90"/>
      <c r="DI935" s="90"/>
      <c r="DJ935" s="90"/>
      <c r="DK935" s="90"/>
      <c r="DL935" s="90"/>
      <c r="DM935" s="90"/>
      <c r="DN935" s="90"/>
      <c r="DO935" s="90"/>
      <c r="DP935" s="90"/>
      <c r="DQ935" s="90"/>
      <c r="DR935" s="90"/>
      <c r="DS935" s="90"/>
      <c r="DT935" s="90"/>
      <c r="DU935" s="90"/>
      <c r="DV935" s="90"/>
      <c r="DW935" s="90"/>
      <c r="DX935" s="90"/>
      <c r="DY935" s="90"/>
      <c r="DZ935" s="90"/>
      <c r="EA935" s="90"/>
      <c r="EB935" s="90"/>
      <c r="EC935" s="90"/>
      <c r="ED935" s="90"/>
      <c r="EE935" s="90"/>
      <c r="EF935" s="90"/>
      <c r="EG935" s="90"/>
      <c r="EH935" s="90"/>
      <c r="EI935" s="90"/>
      <c r="EJ935" s="90"/>
      <c r="EK935" s="90"/>
      <c r="EL935" s="90"/>
      <c r="EM935" s="90"/>
      <c r="EN935" s="90"/>
      <c r="EO935" s="90"/>
      <c r="EP935" s="90"/>
      <c r="EQ935" s="90"/>
      <c r="ER935" s="90"/>
      <c r="ES935" s="90"/>
      <c r="ET935" s="90"/>
      <c r="EU935" s="90"/>
      <c r="EV935" s="90"/>
      <c r="EW935" s="90"/>
      <c r="EX935" s="90"/>
      <c r="EY935" s="90"/>
      <c r="EZ935" s="90"/>
      <c r="FA935" s="90"/>
      <c r="FB935" s="90"/>
      <c r="FC935" s="90"/>
      <c r="FD935" s="90"/>
      <c r="FE935" s="90"/>
      <c r="FF935" s="90"/>
      <c r="FG935" s="90"/>
      <c r="FH935" s="90"/>
      <c r="FI935" s="90"/>
      <c r="FJ935" s="90"/>
      <c r="FK935" s="90"/>
      <c r="FL935" s="90"/>
      <c r="FM935" s="90"/>
      <c r="FN935" s="90"/>
      <c r="FO935" s="90"/>
      <c r="FP935" s="90"/>
      <c r="FQ935" s="90"/>
      <c r="FR935" s="90"/>
      <c r="FS935" s="90"/>
      <c r="FT935" s="90"/>
      <c r="FU935" s="90"/>
      <c r="FV935" s="90"/>
      <c r="FW935" s="90"/>
      <c r="FX935" s="90"/>
      <c r="FY935" s="90"/>
      <c r="FZ935" s="90"/>
      <c r="GA935" s="90"/>
      <c r="GB935" s="90"/>
      <c r="GC935" s="90"/>
      <c r="GD935" s="90"/>
      <c r="GE935" s="90"/>
      <c r="GF935" s="90"/>
      <c r="GG935" s="90"/>
      <c r="GH935" s="90"/>
      <c r="GI935" s="90"/>
      <c r="GJ935" s="90"/>
      <c r="GK935" s="90"/>
      <c r="GL935" s="90"/>
      <c r="GM935" s="90"/>
      <c r="GN935" s="90"/>
      <c r="GO935" s="90"/>
      <c r="GP935" s="90"/>
      <c r="GQ935" s="90"/>
      <c r="GR935" s="90"/>
      <c r="GS935" s="90"/>
      <c r="GT935" s="90"/>
      <c r="GU935" s="90"/>
      <c r="GV935" s="90"/>
      <c r="GW935" s="90"/>
      <c r="GX935" s="90"/>
      <c r="GY935" s="90"/>
      <c r="GZ935" s="90"/>
      <c r="HA935" s="90"/>
      <c r="HB935" s="90"/>
      <c r="HC935" s="90"/>
      <c r="HD935" s="90"/>
      <c r="HE935" s="90"/>
      <c r="HF935" s="90"/>
      <c r="HG935" s="90"/>
      <c r="HH935" s="90"/>
      <c r="HI935" s="90"/>
      <c r="HJ935" s="90"/>
      <c r="HK935" s="90"/>
      <c r="HL935" s="90"/>
      <c r="HM935" s="90"/>
      <c r="HN935" s="90"/>
      <c r="HO935" s="90"/>
      <c r="HP935" s="90"/>
      <c r="HQ935" s="90"/>
      <c r="HR935" s="90"/>
      <c r="HS935" s="90"/>
      <c r="HT935" s="90"/>
      <c r="HU935" s="90"/>
      <c r="HV935" s="90"/>
      <c r="HW935" s="90"/>
      <c r="HX935" s="90"/>
      <c r="HY935" s="90"/>
      <c r="HZ935" s="90"/>
      <c r="IA935" s="90"/>
      <c r="IB935" s="90"/>
      <c r="IC935" s="90"/>
      <c r="ID935" s="90"/>
      <c r="IE935" s="90"/>
      <c r="IF935" s="90"/>
      <c r="IG935" s="90"/>
      <c r="IH935" s="90"/>
      <c r="II935" s="90"/>
      <c r="IJ935" s="90"/>
      <c r="IK935" s="90"/>
      <c r="IL935" s="90"/>
      <c r="IM935" s="90"/>
      <c r="IN935" s="90"/>
      <c r="IO935" s="90"/>
      <c r="IP935" s="90"/>
      <c r="IQ935" s="90"/>
      <c r="IR935" s="90"/>
      <c r="IS935" s="90"/>
      <c r="IT935" s="90"/>
      <c r="IU935" s="90"/>
      <c r="IV935" s="90"/>
      <c r="IW935" s="90"/>
      <c r="IX935" s="90"/>
      <c r="IY935" s="90"/>
      <c r="IZ935" s="90"/>
      <c r="JA935" s="90"/>
      <c r="JB935" s="90"/>
      <c r="JC935" s="90"/>
      <c r="JD935" s="90"/>
      <c r="JE935" s="90"/>
      <c r="JF935" s="90"/>
      <c r="JG935" s="90"/>
      <c r="JH935" s="90"/>
      <c r="JI935" s="90"/>
      <c r="JJ935" s="90"/>
      <c r="JK935" s="90"/>
      <c r="JL935" s="90"/>
      <c r="JM935" s="90"/>
      <c r="JN935" s="90"/>
      <c r="JO935" s="90"/>
      <c r="JP935" s="90"/>
      <c r="JQ935" s="90"/>
      <c r="JR935" s="90"/>
      <c r="JS935" s="90"/>
      <c r="JT935" s="90"/>
      <c r="JU935" s="90"/>
      <c r="JV935" s="90"/>
      <c r="JW935" s="90"/>
      <c r="JX935" s="90"/>
      <c r="JY935" s="90"/>
      <c r="JZ935" s="90"/>
      <c r="KA935" s="90"/>
      <c r="KB935" s="90"/>
      <c r="KC935" s="90"/>
      <c r="KD935" s="90"/>
      <c r="KE935" s="90"/>
      <c r="KF935" s="90"/>
      <c r="KG935" s="90"/>
      <c r="KH935" s="90"/>
      <c r="KI935" s="90"/>
      <c r="KJ935" s="90"/>
      <c r="KK935" s="90"/>
      <c r="KL935" s="90"/>
      <c r="KM935" s="90"/>
      <c r="KN935" s="90"/>
      <c r="KO935" s="90"/>
      <c r="KP935" s="90"/>
      <c r="KQ935" s="90"/>
      <c r="KR935" s="90"/>
      <c r="KS935" s="90"/>
      <c r="KT935" s="90"/>
      <c r="KU935" s="90"/>
      <c r="KV935" s="90"/>
      <c r="KW935" s="90"/>
      <c r="KX935" s="90"/>
      <c r="KY935" s="90"/>
      <c r="KZ935" s="90"/>
      <c r="LA935" s="90"/>
      <c r="LB935" s="90"/>
      <c r="LC935" s="90"/>
      <c r="LD935" s="90"/>
      <c r="LE935" s="90"/>
      <c r="LF935" s="90"/>
      <c r="LG935" s="90"/>
      <c r="LH935" s="90"/>
      <c r="LI935" s="90"/>
      <c r="LJ935" s="90"/>
      <c r="LK935" s="90"/>
      <c r="LL935" s="90"/>
      <c r="LM935" s="90"/>
      <c r="LN935" s="90"/>
      <c r="LO935" s="90"/>
      <c r="LP935" s="90"/>
      <c r="LQ935" s="90"/>
      <c r="LR935" s="90"/>
      <c r="LS935" s="90"/>
      <c r="LT935" s="90"/>
      <c r="LU935" s="90"/>
      <c r="LV935" s="90"/>
      <c r="LW935" s="90"/>
      <c r="LX935" s="90"/>
      <c r="LY935" s="90"/>
      <c r="LZ935" s="90"/>
      <c r="MA935" s="90"/>
      <c r="MB935" s="90"/>
      <c r="MC935" s="90"/>
      <c r="MD935" s="90"/>
      <c r="ME935" s="90"/>
      <c r="MF935" s="90"/>
      <c r="MG935" s="90"/>
      <c r="MH935" s="90"/>
      <c r="MI935" s="90"/>
      <c r="MJ935" s="90"/>
      <c r="MK935" s="90"/>
      <c r="ML935" s="90"/>
      <c r="MM935" s="90"/>
      <c r="MN935" s="90"/>
      <c r="MO935" s="90"/>
      <c r="MP935" s="90"/>
      <c r="MQ935" s="90"/>
      <c r="MR935" s="90"/>
      <c r="MS935" s="90"/>
      <c r="MT935" s="90"/>
      <c r="MU935" s="90"/>
      <c r="MV935" s="90"/>
      <c r="MW935" s="90"/>
      <c r="MX935" s="90"/>
      <c r="MY935" s="90"/>
      <c r="MZ935" s="90"/>
      <c r="NA935" s="90"/>
      <c r="NB935" s="90"/>
      <c r="NC935" s="90"/>
      <c r="ND935" s="90"/>
      <c r="NE935" s="90"/>
      <c r="NF935" s="90"/>
      <c r="NG935" s="90"/>
      <c r="NH935" s="90"/>
      <c r="NI935" s="90"/>
      <c r="NJ935" s="90"/>
      <c r="NK935" s="90"/>
      <c r="NL935" s="90"/>
      <c r="NM935" s="90"/>
      <c r="NN935" s="90"/>
      <c r="NO935" s="90"/>
      <c r="NP935" s="90"/>
      <c r="NQ935" s="90"/>
      <c r="NR935" s="90"/>
      <c r="NS935" s="90"/>
      <c r="NT935" s="90"/>
      <c r="NU935" s="90"/>
      <c r="NV935" s="90"/>
      <c r="NW935" s="90"/>
      <c r="NX935" s="90"/>
      <c r="NY935" s="90"/>
      <c r="NZ935" s="90"/>
      <c r="OA935" s="90"/>
      <c r="OB935" s="90"/>
      <c r="OC935" s="90"/>
      <c r="OD935" s="90"/>
      <c r="OE935" s="90"/>
      <c r="OF935" s="90"/>
      <c r="OG935" s="90"/>
      <c r="OH935" s="90"/>
      <c r="OI935" s="90"/>
      <c r="OJ935" s="90"/>
      <c r="OK935" s="90"/>
      <c r="OL935" s="90"/>
      <c r="OM935" s="90"/>
      <c r="ON935" s="90"/>
      <c r="OO935" s="90"/>
      <c r="OP935" s="90"/>
      <c r="OQ935" s="90"/>
      <c r="OR935" s="90"/>
      <c r="OS935" s="90"/>
      <c r="OT935" s="90"/>
      <c r="OU935" s="90"/>
      <c r="OV935" s="90"/>
      <c r="OW935" s="90"/>
      <c r="OX935" s="90"/>
      <c r="OY935" s="90"/>
      <c r="OZ935" s="90"/>
      <c r="PA935" s="90"/>
      <c r="PB935" s="90"/>
      <c r="PC935" s="90"/>
      <c r="PD935" s="90"/>
      <c r="PE935" s="90"/>
      <c r="PF935" s="90"/>
      <c r="PG935" s="90"/>
      <c r="PH935" s="90"/>
      <c r="PI935" s="90"/>
      <c r="PJ935" s="90"/>
      <c r="PK935" s="90"/>
      <c r="PL935" s="90"/>
      <c r="PM935" s="90"/>
      <c r="PN935" s="90"/>
      <c r="PO935" s="90"/>
      <c r="PP935" s="90"/>
      <c r="PQ935" s="90"/>
      <c r="PR935" s="90"/>
      <c r="PS935" s="90"/>
      <c r="PT935" s="90"/>
      <c r="PU935" s="90"/>
      <c r="PV935" s="90"/>
      <c r="PW935" s="90"/>
      <c r="PX935" s="90"/>
      <c r="PY935" s="90"/>
      <c r="PZ935" s="90"/>
      <c r="QA935" s="90"/>
      <c r="QB935" s="90"/>
      <c r="QC935" s="90"/>
      <c r="QD935" s="90"/>
      <c r="QE935" s="90"/>
      <c r="QF935" s="90"/>
      <c r="QG935" s="90"/>
      <c r="QH935" s="90"/>
      <c r="QI935" s="90"/>
      <c r="QJ935" s="90"/>
      <c r="QK935" s="90"/>
      <c r="QL935" s="90"/>
      <c r="QM935" s="90"/>
      <c r="QN935" s="90"/>
      <c r="QO935" s="90"/>
      <c r="QP935" s="90"/>
      <c r="QQ935" s="90"/>
      <c r="QR935" s="90"/>
      <c r="QS935" s="90"/>
      <c r="QT935" s="90"/>
      <c r="QU935" s="90"/>
      <c r="QV935" s="90"/>
      <c r="QW935" s="90"/>
      <c r="QX935" s="90"/>
      <c r="QY935" s="90"/>
      <c r="QZ935" s="90"/>
      <c r="RA935" s="90"/>
      <c r="RB935" s="90"/>
      <c r="RC935" s="90"/>
      <c r="RD935" s="90"/>
      <c r="RE935" s="90"/>
      <c r="RF935" s="90"/>
      <c r="RG935" s="90"/>
      <c r="RH935" s="90"/>
      <c r="RI935" s="90"/>
      <c r="RJ935" s="90"/>
      <c r="RK935" s="90"/>
      <c r="RL935" s="90"/>
      <c r="RM935" s="90"/>
      <c r="RN935" s="90"/>
      <c r="RO935" s="90"/>
      <c r="RP935" s="90"/>
      <c r="RQ935" s="90"/>
      <c r="RR935" s="90"/>
      <c r="RS935" s="90"/>
      <c r="RT935" s="90"/>
      <c r="RU935" s="90"/>
      <c r="RV935" s="90"/>
      <c r="RW935" s="90"/>
      <c r="RX935" s="90"/>
      <c r="RY935" s="90"/>
      <c r="RZ935" s="90"/>
      <c r="SA935" s="90"/>
      <c r="SB935" s="90"/>
      <c r="SC935" s="90"/>
      <c r="SD935" s="90"/>
      <c r="SE935" s="90"/>
      <c r="SF935" s="90"/>
      <c r="SG935" s="90"/>
      <c r="SH935" s="90"/>
      <c r="SI935" s="90"/>
      <c r="SJ935" s="90"/>
      <c r="SK935" s="90"/>
      <c r="SL935" s="90"/>
      <c r="SM935" s="90"/>
      <c r="SN935" s="90"/>
      <c r="SO935" s="90"/>
      <c r="SP935" s="90"/>
      <c r="SQ935" s="90"/>
      <c r="SR935" s="90"/>
      <c r="SS935" s="90"/>
      <c r="ST935" s="90"/>
      <c r="SU935" s="90"/>
      <c r="SV935" s="90"/>
      <c r="SW935" s="90"/>
      <c r="SX935" s="90"/>
      <c r="SY935" s="90"/>
      <c r="SZ935" s="90"/>
      <c r="TA935" s="90"/>
      <c r="TB935" s="90"/>
      <c r="TC935" s="90"/>
      <c r="TD935" s="90"/>
      <c r="TE935" s="90"/>
      <c r="TF935" s="90"/>
      <c r="TG935" s="90"/>
      <c r="TH935" s="90"/>
      <c r="TI935" s="90"/>
      <c r="TJ935" s="90"/>
      <c r="TK935" s="90"/>
      <c r="TL935" s="90"/>
      <c r="TM935" s="90"/>
      <c r="TN935" s="90"/>
      <c r="TO935" s="90"/>
      <c r="TP935" s="90"/>
      <c r="TQ935" s="90"/>
      <c r="TR935" s="90"/>
      <c r="TS935" s="90"/>
      <c r="TT935" s="90"/>
      <c r="TU935" s="90"/>
      <c r="TV935" s="90"/>
      <c r="TW935" s="90"/>
      <c r="TX935" s="90"/>
      <c r="TY935" s="90"/>
      <c r="TZ935" s="90"/>
      <c r="UA935" s="90"/>
      <c r="UB935" s="90"/>
      <c r="UC935" s="90"/>
      <c r="UD935" s="90"/>
      <c r="UE935" s="90"/>
      <c r="UF935" s="90"/>
      <c r="UG935" s="90"/>
      <c r="UH935" s="90"/>
      <c r="UI935" s="90"/>
      <c r="UJ935" s="90"/>
      <c r="UK935" s="90"/>
      <c r="UL935" s="90"/>
      <c r="UM935" s="90"/>
      <c r="UN935" s="90"/>
      <c r="UO935" s="90"/>
      <c r="UP935" s="90"/>
      <c r="UQ935" s="90"/>
      <c r="UR935" s="90"/>
      <c r="US935" s="90"/>
      <c r="UT935" s="90"/>
      <c r="UU935" s="90"/>
      <c r="UV935" s="90"/>
      <c r="UW935" s="90"/>
      <c r="UX935" s="90"/>
      <c r="UY935" s="90"/>
      <c r="UZ935" s="90"/>
      <c r="VA935" s="90"/>
      <c r="VB935" s="90"/>
      <c r="VC935" s="90"/>
      <c r="VD935" s="90"/>
      <c r="VE935" s="90"/>
      <c r="VF935" s="90"/>
      <c r="VG935" s="90"/>
      <c r="VH935" s="90"/>
      <c r="VI935" s="90"/>
      <c r="VJ935" s="90"/>
      <c r="VK935" s="90"/>
      <c r="VL935" s="90"/>
      <c r="VM935" s="90"/>
      <c r="VN935" s="90"/>
      <c r="VO935" s="90"/>
      <c r="VP935" s="90"/>
      <c r="VQ935" s="90"/>
      <c r="VR935" s="90"/>
      <c r="VS935" s="90"/>
      <c r="VT935" s="90"/>
      <c r="VU935" s="90"/>
      <c r="VV935" s="90"/>
      <c r="VW935" s="90"/>
      <c r="VX935" s="90"/>
      <c r="VY935" s="90"/>
      <c r="VZ935" s="90"/>
      <c r="WA935" s="90"/>
      <c r="WB935" s="90"/>
      <c r="WC935" s="90"/>
      <c r="WD935" s="90"/>
      <c r="WE935" s="90"/>
      <c r="WF935" s="90"/>
      <c r="WG935" s="90"/>
      <c r="WH935" s="90"/>
      <c r="WI935" s="90"/>
      <c r="WJ935" s="90"/>
      <c r="WK935" s="90"/>
      <c r="WL935" s="90"/>
      <c r="WM935" s="90"/>
      <c r="WN935" s="90"/>
      <c r="WO935" s="90"/>
      <c r="WP935" s="90"/>
      <c r="WQ935" s="90"/>
      <c r="WR935" s="90"/>
      <c r="WS935" s="90"/>
      <c r="WT935" s="90"/>
      <c r="WU935" s="90"/>
      <c r="WV935" s="90"/>
      <c r="WW935" s="90"/>
      <c r="WX935" s="90"/>
      <c r="WY935" s="90"/>
      <c r="WZ935" s="90"/>
      <c r="XA935" s="90"/>
      <c r="XB935" s="90"/>
      <c r="XC935" s="90"/>
      <c r="XD935" s="90"/>
      <c r="XE935" s="90"/>
      <c r="XF935" s="90"/>
      <c r="XG935" s="90"/>
      <c r="XH935" s="90"/>
      <c r="XI935" s="90"/>
      <c r="XJ935" s="90"/>
      <c r="XK935" s="90"/>
      <c r="XL935" s="90"/>
      <c r="XM935" s="90"/>
      <c r="XN935" s="90"/>
      <c r="XO935" s="90"/>
      <c r="XP935" s="90"/>
      <c r="XQ935" s="90"/>
      <c r="XR935" s="90"/>
      <c r="XS935" s="90"/>
      <c r="XT935" s="90"/>
      <c r="XU935" s="90"/>
      <c r="XV935" s="90"/>
      <c r="XW935" s="90"/>
      <c r="XX935" s="90"/>
      <c r="XY935" s="90"/>
      <c r="XZ935" s="90"/>
      <c r="YA935" s="90"/>
      <c r="YB935" s="90"/>
      <c r="YC935" s="90"/>
      <c r="YD935" s="90"/>
      <c r="YE935" s="90"/>
      <c r="YF935" s="90"/>
      <c r="YG935" s="90"/>
      <c r="YH935" s="90"/>
      <c r="YI935" s="90"/>
      <c r="YJ935" s="90"/>
      <c r="YK935" s="90"/>
      <c r="YL935" s="90"/>
      <c r="YM935" s="90"/>
      <c r="YN935" s="90"/>
      <c r="YO935" s="90"/>
      <c r="YP935" s="90"/>
      <c r="YQ935" s="90"/>
      <c r="YR935" s="90"/>
      <c r="YS935" s="90"/>
      <c r="YT935" s="90"/>
      <c r="YU935" s="90"/>
      <c r="YV935" s="90"/>
      <c r="YW935" s="90"/>
      <c r="YX935" s="90"/>
      <c r="YY935" s="90"/>
      <c r="YZ935" s="90"/>
      <c r="ZA935" s="90"/>
      <c r="ZB935" s="90"/>
      <c r="ZC935" s="90"/>
      <c r="ZD935" s="90"/>
      <c r="ZE935" s="90"/>
      <c r="ZF935" s="90"/>
      <c r="ZG935" s="90"/>
      <c r="ZH935" s="90"/>
      <c r="ZI935" s="90"/>
      <c r="ZJ935" s="90"/>
      <c r="ZK935" s="90"/>
      <c r="ZL935" s="90"/>
      <c r="ZM935" s="90"/>
      <c r="ZN935" s="90"/>
      <c r="ZO935" s="90"/>
      <c r="ZP935" s="90"/>
      <c r="ZQ935" s="90"/>
      <c r="ZR935" s="90"/>
      <c r="ZS935" s="90"/>
      <c r="ZT935" s="90"/>
      <c r="ZU935" s="90"/>
      <c r="ZV935" s="90"/>
      <c r="ZW935" s="90"/>
      <c r="ZX935" s="90"/>
      <c r="ZY935" s="90"/>
      <c r="ZZ935" s="90"/>
      <c r="AAA935" s="90"/>
      <c r="AAB935" s="90"/>
      <c r="AAC935" s="90"/>
      <c r="AAD935" s="90"/>
      <c r="AAE935" s="90"/>
      <c r="AAF935" s="90"/>
      <c r="AAG935" s="90"/>
      <c r="AAH935" s="90"/>
      <c r="AAI935" s="90"/>
      <c r="AAJ935" s="90"/>
      <c r="AAK935" s="90"/>
      <c r="AAL935" s="90"/>
      <c r="AAM935" s="90"/>
      <c r="AAN935" s="90"/>
      <c r="AAO935" s="90"/>
      <c r="AAP935" s="90"/>
      <c r="AAQ935" s="90"/>
      <c r="AAR935" s="90"/>
      <c r="AAS935" s="90"/>
      <c r="AAT935" s="90"/>
      <c r="AAU935" s="90"/>
      <c r="AAV935" s="90"/>
      <c r="AAW935" s="90"/>
      <c r="AAX935" s="90"/>
      <c r="AAY935" s="90"/>
      <c r="AAZ935" s="90"/>
      <c r="ABA935" s="90"/>
      <c r="ABB935" s="90"/>
      <c r="ABC935" s="90"/>
      <c r="ABD935" s="90"/>
      <c r="ABE935" s="90"/>
      <c r="ABF935" s="90"/>
      <c r="ABG935" s="90"/>
      <c r="ABH935" s="90"/>
      <c r="ABI935" s="90"/>
      <c r="ABJ935" s="90"/>
      <c r="ABK935" s="90"/>
      <c r="ABL935" s="90"/>
      <c r="ABM935" s="90"/>
      <c r="ABN935" s="90"/>
      <c r="ABO935" s="90"/>
      <c r="ABP935" s="90"/>
      <c r="ABQ935" s="90"/>
      <c r="ABR935" s="90"/>
      <c r="ABS935" s="90"/>
      <c r="ABT935" s="90"/>
      <c r="ABU935" s="90"/>
      <c r="ABV935" s="90"/>
      <c r="ABW935" s="90"/>
      <c r="ABX935" s="90"/>
      <c r="ABY935" s="90"/>
      <c r="ABZ935" s="90"/>
      <c r="ACA935" s="90"/>
      <c r="ACB935" s="90"/>
      <c r="ACC935" s="90"/>
      <c r="ACD935" s="90"/>
      <c r="ACE935" s="90"/>
      <c r="ACF935" s="90"/>
      <c r="ACG935" s="90"/>
      <c r="ACH935" s="90"/>
      <c r="ACI935" s="90"/>
      <c r="ACJ935" s="90"/>
      <c r="ACK935" s="90"/>
      <c r="ACL935" s="90"/>
      <c r="ACM935" s="90"/>
      <c r="ACN935" s="90"/>
      <c r="ACO935" s="90"/>
      <c r="ACP935" s="90"/>
      <c r="ACQ935" s="90"/>
      <c r="ACR935" s="90"/>
      <c r="ACS935" s="90"/>
      <c r="ACT935" s="90"/>
      <c r="ACU935" s="90"/>
      <c r="ACV935" s="90"/>
      <c r="ACW935" s="90"/>
      <c r="ACX935" s="90"/>
      <c r="ACY935" s="90"/>
      <c r="ACZ935" s="90"/>
      <c r="ADA935" s="90"/>
      <c r="ADB935" s="90"/>
      <c r="ADC935" s="90"/>
      <c r="ADD935" s="90"/>
      <c r="ADE935" s="90"/>
      <c r="ADF935" s="90"/>
      <c r="ADG935" s="90"/>
      <c r="ADH935" s="90"/>
      <c r="ADI935" s="90"/>
      <c r="ADJ935" s="90"/>
      <c r="ADK935" s="90"/>
      <c r="ADL935" s="90"/>
      <c r="ADM935" s="90"/>
      <c r="ADN935" s="90"/>
      <c r="ADO935" s="90"/>
      <c r="ADP935" s="90"/>
      <c r="ADQ935" s="90"/>
      <c r="ADR935" s="90"/>
      <c r="ADS935" s="90"/>
      <c r="ADT935" s="90"/>
      <c r="ADU935" s="90"/>
      <c r="ADV935" s="90"/>
      <c r="ADW935" s="90"/>
      <c r="ADX935" s="90"/>
      <c r="ADY935" s="90"/>
      <c r="ADZ935" s="90"/>
      <c r="AEA935" s="90"/>
      <c r="AEB935" s="90"/>
      <c r="AEC935" s="90"/>
      <c r="AED935" s="90"/>
      <c r="AEE935" s="90"/>
      <c r="AEF935" s="90"/>
      <c r="AEG935" s="90"/>
      <c r="AEH935" s="90"/>
      <c r="AEI935" s="90"/>
      <c r="AEJ935" s="90"/>
      <c r="AEK935" s="90"/>
      <c r="AEL935" s="90"/>
      <c r="AEM935" s="90"/>
      <c r="AEN935" s="90"/>
      <c r="AEO935" s="90"/>
      <c r="AEP935" s="90"/>
      <c r="AEQ935" s="90"/>
      <c r="AER935" s="90"/>
      <c r="AES935" s="90"/>
      <c r="AET935" s="90"/>
      <c r="AEU935" s="90"/>
      <c r="AEV935" s="90"/>
      <c r="AEW935" s="90"/>
      <c r="AEX935" s="90"/>
      <c r="AEY935" s="90"/>
      <c r="AEZ935" s="90"/>
      <c r="AFA935" s="90"/>
      <c r="AFB935" s="90"/>
      <c r="AFC935" s="90"/>
      <c r="AFD935" s="90"/>
      <c r="AFE935" s="90"/>
      <c r="AFF935" s="90"/>
      <c r="AFG935" s="90"/>
      <c r="AFH935" s="90"/>
      <c r="AFI935" s="90"/>
      <c r="AFJ935" s="90"/>
      <c r="AFK935" s="90"/>
      <c r="AFL935" s="90"/>
      <c r="AFM935" s="90"/>
      <c r="AFN935" s="90"/>
      <c r="AFO935" s="90"/>
      <c r="AFP935" s="90"/>
      <c r="AFQ935" s="90"/>
      <c r="AFR935" s="90"/>
      <c r="AFS935" s="90"/>
      <c r="AFT935" s="90"/>
      <c r="AFU935" s="90"/>
      <c r="AFV935" s="90"/>
      <c r="AFW935" s="90"/>
      <c r="AFX935" s="90"/>
      <c r="AFY935" s="90"/>
      <c r="AFZ935" s="90"/>
      <c r="AGA935" s="90"/>
      <c r="AGB935" s="90"/>
      <c r="AGC935" s="90"/>
      <c r="AGD935" s="90"/>
      <c r="AGE935" s="90"/>
      <c r="AGF935" s="90"/>
      <c r="AGG935" s="90"/>
      <c r="AGH935" s="90"/>
      <c r="AGI935" s="90"/>
      <c r="AGJ935" s="90"/>
      <c r="AGK935" s="90"/>
      <c r="AGL935" s="90"/>
      <c r="AGM935" s="90"/>
      <c r="AGN935" s="90"/>
      <c r="AGO935" s="90"/>
      <c r="AGP935" s="90"/>
      <c r="AGQ935" s="90"/>
      <c r="AGR935" s="90"/>
      <c r="AGS935" s="90"/>
      <c r="AGT935" s="90"/>
      <c r="AGU935" s="90"/>
      <c r="AGV935" s="90"/>
      <c r="AGW935" s="90"/>
      <c r="AGX935" s="90"/>
      <c r="AGY935" s="90"/>
      <c r="AGZ935" s="90"/>
      <c r="AHA935" s="90"/>
      <c r="AHB935" s="90"/>
      <c r="AHC935" s="90"/>
      <c r="AHD935" s="90"/>
      <c r="AHE935" s="90"/>
      <c r="AHF935" s="90"/>
      <c r="AHG935" s="90"/>
      <c r="AHH935" s="90"/>
      <c r="AHI935" s="90"/>
      <c r="AHJ935" s="90"/>
      <c r="AHK935" s="90"/>
      <c r="AHL935" s="90"/>
      <c r="AHM935" s="90"/>
      <c r="AHN935" s="90"/>
      <c r="AHO935" s="90"/>
      <c r="AHP935" s="90"/>
      <c r="AHQ935" s="90"/>
      <c r="AHR935" s="90"/>
      <c r="AHS935" s="90"/>
      <c r="AHT935" s="90"/>
      <c r="AHU935" s="90"/>
      <c r="AHV935" s="90"/>
      <c r="AHW935" s="90"/>
      <c r="AHX935" s="90"/>
      <c r="AHY935" s="90"/>
      <c r="AHZ935" s="90"/>
      <c r="AIA935" s="90"/>
      <c r="AIB935" s="90"/>
      <c r="AIC935" s="90"/>
      <c r="AID935" s="90"/>
      <c r="AIE935" s="90"/>
      <c r="AIF935" s="90"/>
      <c r="AIG935" s="90"/>
      <c r="AIH935" s="90"/>
      <c r="AII935" s="90"/>
      <c r="AIJ935" s="90"/>
      <c r="AIK935" s="90"/>
      <c r="AIL935" s="90"/>
      <c r="AIM935" s="90"/>
      <c r="AIN935" s="90"/>
      <c r="AIO935" s="90"/>
      <c r="AIP935" s="90"/>
      <c r="AIQ935" s="90"/>
      <c r="AIR935" s="90"/>
      <c r="AIS935" s="90"/>
      <c r="AIT935" s="90"/>
      <c r="AIU935" s="90"/>
      <c r="AIV935" s="90"/>
      <c r="AIW935" s="90"/>
      <c r="AIX935" s="90"/>
      <c r="AIY935" s="90"/>
      <c r="AIZ935" s="90"/>
      <c r="AJA935" s="90"/>
      <c r="AJB935" s="90"/>
      <c r="AJC935" s="90"/>
      <c r="AJD935" s="90"/>
      <c r="AJE935" s="90"/>
      <c r="AJF935" s="90"/>
      <c r="AJG935" s="90"/>
      <c r="AJH935" s="90"/>
      <c r="AJI935" s="90"/>
      <c r="AJJ935" s="90"/>
      <c r="AJK935" s="90"/>
      <c r="AJL935" s="90"/>
      <c r="AJM935" s="90"/>
      <c r="AJN935" s="90"/>
      <c r="AJO935" s="90"/>
      <c r="AJP935" s="90"/>
      <c r="AJQ935" s="90"/>
      <c r="AJR935" s="90"/>
      <c r="AJS935" s="90"/>
      <c r="AJT935" s="90"/>
      <c r="AJU935" s="90"/>
      <c r="AJV935" s="90"/>
      <c r="AJW935" s="90"/>
      <c r="AJX935" s="90"/>
      <c r="AJY935" s="90"/>
      <c r="AJZ935" s="90"/>
      <c r="AKA935" s="90"/>
      <c r="AKB935" s="90"/>
      <c r="AKC935" s="90"/>
      <c r="AKD935" s="90"/>
      <c r="AKE935" s="90"/>
      <c r="AKF935" s="90"/>
      <c r="AKG935" s="90"/>
      <c r="AKH935" s="90"/>
      <c r="AKI935" s="90"/>
      <c r="AKJ935" s="90"/>
      <c r="AKK935" s="90"/>
      <c r="AKL935" s="90"/>
      <c r="AKM935" s="90"/>
      <c r="AKN935" s="90"/>
      <c r="AKO935" s="90"/>
      <c r="AKP935" s="90"/>
      <c r="AKQ935" s="90"/>
      <c r="AKR935" s="90"/>
      <c r="AKS935" s="90"/>
      <c r="AKT935" s="90"/>
      <c r="AKU935" s="90"/>
      <c r="AKV935" s="90"/>
      <c r="AKW935" s="90"/>
      <c r="AKX935" s="90"/>
      <c r="AKY935" s="90"/>
      <c r="AKZ935" s="90"/>
      <c r="ALA935" s="90"/>
      <c r="ALB935" s="90"/>
      <c r="ALC935" s="90"/>
      <c r="ALD935" s="90"/>
      <c r="ALE935" s="90"/>
      <c r="ALF935" s="90"/>
      <c r="ALG935" s="90"/>
      <c r="ALH935" s="90"/>
      <c r="ALI935" s="90"/>
      <c r="ALJ935" s="90"/>
      <c r="ALK935" s="90"/>
      <c r="ALL935" s="90"/>
      <c r="ALM935" s="90"/>
      <c r="ALN935" s="90"/>
      <c r="ALO935" s="90"/>
      <c r="ALP935" s="90"/>
      <c r="ALQ935" s="90"/>
      <c r="ALR935" s="90"/>
      <c r="ALS935" s="90"/>
      <c r="ALT935" s="90"/>
      <c r="ALU935" s="90"/>
      <c r="ALV935" s="90"/>
      <c r="ALW935" s="90"/>
      <c r="ALX935" s="90"/>
      <c r="ALY935" s="90"/>
      <c r="ALZ935" s="90"/>
      <c r="AMA935" s="90"/>
      <c r="AMB935" s="90"/>
      <c r="AMC935" s="90"/>
      <c r="AMD935" s="90"/>
      <c r="AME935" s="90"/>
      <c r="AMF935" s="90"/>
      <c r="AMG935" s="90"/>
      <c r="AMH935" s="90"/>
    </row>
    <row r="936" spans="1:1022" ht="74.099999999999994" customHeight="1" x14ac:dyDescent="0.3">
      <c r="A936" s="536"/>
      <c r="B936" s="530"/>
      <c r="C936" s="367"/>
      <c r="D936" s="530"/>
      <c r="E936" s="530"/>
      <c r="F936" s="427"/>
      <c r="G936" s="530"/>
      <c r="H936" s="545"/>
      <c r="I936" s="538"/>
      <c r="J936" s="216" t="s">
        <v>735</v>
      </c>
      <c r="K936" s="213"/>
      <c r="L936" s="538"/>
      <c r="M936" s="538"/>
      <c r="N936" s="540"/>
      <c r="O936" s="369"/>
      <c r="P936" s="391"/>
      <c r="Q936" s="385"/>
      <c r="R936" s="393"/>
      <c r="S936" s="394"/>
      <c r="T936" s="385"/>
      <c r="U936" s="404"/>
      <c r="V936" s="216" t="s">
        <v>112</v>
      </c>
      <c r="W936" s="116"/>
      <c r="X936" s="117"/>
      <c r="Y936" s="117"/>
      <c r="Z936" s="116"/>
      <c r="AA936" s="143" t="str">
        <f t="shared" si="1200"/>
        <v/>
      </c>
      <c r="AB936" s="121"/>
      <c r="AC936" s="121"/>
      <c r="AD936" s="122" t="str">
        <f t="shared" si="1198"/>
        <v/>
      </c>
      <c r="AE936" s="121"/>
      <c r="AF936" s="121"/>
      <c r="AG936" s="121"/>
      <c r="AH936" s="123" t="str">
        <f>IFERROR(IF(AND(AA935="Probabilidad",AA936="Probabilidad"),(AI935-(+AI935*AD936)),IF(AND(AA936="Probabilidad",AA935="Impacto"),(AI935-(+AI935*AD936)),IF(AA936="Impacto",AI935,""))),"")</f>
        <v/>
      </c>
      <c r="AI936" s="122" t="str">
        <f t="shared" si="1199"/>
        <v/>
      </c>
      <c r="AJ936" s="387"/>
      <c r="AK936" s="542"/>
      <c r="AL936" s="214" t="str">
        <f t="shared" si="1262"/>
        <v/>
      </c>
      <c r="AM936" s="543"/>
      <c r="AN936" s="542"/>
      <c r="AO936" s="541"/>
      <c r="AP936" s="367"/>
      <c r="AQ936" s="217" t="s">
        <v>118</v>
      </c>
      <c r="AR936" s="119"/>
      <c r="AS936" s="135"/>
      <c r="AT936" s="218"/>
      <c r="AU936" s="219"/>
      <c r="AV936" s="459"/>
      <c r="AW936" s="216" t="s">
        <v>112</v>
      </c>
      <c r="AX936" s="220"/>
      <c r="AY936" s="221"/>
      <c r="AZ936" s="222"/>
      <c r="BA936" s="217" t="s">
        <v>118</v>
      </c>
      <c r="BB936" s="128"/>
      <c r="BC936" s="128"/>
      <c r="BD936" s="128"/>
      <c r="BE936" s="373"/>
      <c r="BF936" s="374"/>
      <c r="BG936" s="374"/>
      <c r="BH936" s="131"/>
    </row>
    <row r="937" spans="1:1022" ht="45" customHeight="1" x14ac:dyDescent="0.3">
      <c r="A937" s="536"/>
      <c r="B937" s="530"/>
      <c r="C937" s="367"/>
      <c r="D937" s="530"/>
      <c r="E937" s="530"/>
      <c r="F937" s="427"/>
      <c r="G937" s="530"/>
      <c r="H937" s="545"/>
      <c r="I937" s="538"/>
      <c r="J937" s="216" t="s">
        <v>741</v>
      </c>
      <c r="K937" s="213"/>
      <c r="L937" s="538"/>
      <c r="M937" s="538"/>
      <c r="N937" s="540"/>
      <c r="O937" s="369"/>
      <c r="P937" s="391"/>
      <c r="Q937" s="385"/>
      <c r="R937" s="393"/>
      <c r="S937" s="394"/>
      <c r="T937" s="385"/>
      <c r="U937" s="404"/>
      <c r="V937" s="216" t="s">
        <v>124</v>
      </c>
      <c r="W937" s="116"/>
      <c r="X937" s="117"/>
      <c r="Y937" s="117"/>
      <c r="Z937" s="116"/>
      <c r="AA937" s="143" t="str">
        <f t="shared" si="1200"/>
        <v/>
      </c>
      <c r="AB937" s="121"/>
      <c r="AC937" s="121"/>
      <c r="AD937" s="122" t="str">
        <f t="shared" si="1198"/>
        <v/>
      </c>
      <c r="AE937" s="121"/>
      <c r="AF937" s="121"/>
      <c r="AG937" s="121"/>
      <c r="AH937" s="123" t="str">
        <f t="shared" ref="AH937:AH941" si="1272">IFERROR(IF(AND(AA936="Probabilidad",AA937="Probabilidad"),(AI936-(+AI936*AD937)),IF(AND(AA937="Probabilidad",AA936="Impacto"),(AI936-(+AI936*AD937)),IF(AA937="Impacto",AI936,""))),"")</f>
        <v/>
      </c>
      <c r="AI937" s="122" t="str">
        <f t="shared" si="1199"/>
        <v/>
      </c>
      <c r="AJ937" s="387"/>
      <c r="AK937" s="542"/>
      <c r="AL937" s="214" t="str">
        <f t="shared" si="1262"/>
        <v/>
      </c>
      <c r="AM937" s="543"/>
      <c r="AN937" s="542"/>
      <c r="AO937" s="541"/>
      <c r="AP937" s="367"/>
      <c r="AQ937" s="217" t="s">
        <v>128</v>
      </c>
      <c r="AR937" s="119"/>
      <c r="AS937" s="135"/>
      <c r="AT937" s="218"/>
      <c r="AU937" s="219"/>
      <c r="AV937" s="459"/>
      <c r="AW937" s="216" t="s">
        <v>124</v>
      </c>
      <c r="AX937" s="220"/>
      <c r="AY937" s="221"/>
      <c r="AZ937" s="222"/>
      <c r="BA937" s="217" t="s">
        <v>128</v>
      </c>
      <c r="BB937" s="128"/>
      <c r="BC937" s="128"/>
      <c r="BD937" s="128"/>
      <c r="BE937" s="373"/>
      <c r="BF937" s="374"/>
      <c r="BG937" s="374"/>
      <c r="BH937" s="131"/>
    </row>
    <row r="938" spans="1:1022" ht="30" customHeight="1" x14ac:dyDescent="0.3">
      <c r="A938" s="536"/>
      <c r="B938" s="530"/>
      <c r="C938" s="367"/>
      <c r="D938" s="530"/>
      <c r="E938" s="530"/>
      <c r="F938" s="427"/>
      <c r="G938" s="530"/>
      <c r="H938" s="545"/>
      <c r="I938" s="538"/>
      <c r="J938" s="216" t="s">
        <v>749</v>
      </c>
      <c r="K938" s="213"/>
      <c r="L938" s="538"/>
      <c r="M938" s="538"/>
      <c r="N938" s="540"/>
      <c r="O938" s="369"/>
      <c r="P938" s="391"/>
      <c r="Q938" s="385"/>
      <c r="R938" s="393"/>
      <c r="S938" s="394"/>
      <c r="T938" s="385"/>
      <c r="U938" s="404"/>
      <c r="V938" s="216" t="s">
        <v>131</v>
      </c>
      <c r="W938" s="116"/>
      <c r="X938" s="117"/>
      <c r="Y938" s="117"/>
      <c r="Z938" s="116"/>
      <c r="AA938" s="143" t="str">
        <f t="shared" si="1200"/>
        <v/>
      </c>
      <c r="AB938" s="121"/>
      <c r="AC938" s="121"/>
      <c r="AD938" s="122" t="str">
        <f t="shared" si="1198"/>
        <v/>
      </c>
      <c r="AE938" s="121"/>
      <c r="AF938" s="121"/>
      <c r="AG938" s="121"/>
      <c r="AH938" s="123" t="str">
        <f t="shared" si="1272"/>
        <v/>
      </c>
      <c r="AI938" s="122" t="str">
        <f t="shared" si="1199"/>
        <v/>
      </c>
      <c r="AJ938" s="387"/>
      <c r="AK938" s="542"/>
      <c r="AL938" s="214" t="str">
        <f t="shared" si="1262"/>
        <v/>
      </c>
      <c r="AM938" s="543"/>
      <c r="AN938" s="542"/>
      <c r="AO938" s="541"/>
      <c r="AP938" s="367"/>
      <c r="AQ938" s="217" t="s">
        <v>136</v>
      </c>
      <c r="AR938" s="119"/>
      <c r="AS938" s="135"/>
      <c r="AT938" s="218"/>
      <c r="AU938" s="219"/>
      <c r="AV938" s="459"/>
      <c r="AW938" s="216" t="s">
        <v>131</v>
      </c>
      <c r="AX938" s="220"/>
      <c r="AY938" s="221"/>
      <c r="AZ938" s="222"/>
      <c r="BA938" s="217" t="s">
        <v>136</v>
      </c>
      <c r="BB938" s="128"/>
      <c r="BC938" s="128"/>
      <c r="BD938" s="128"/>
      <c r="BE938" s="373"/>
      <c r="BF938" s="374"/>
      <c r="BG938" s="374"/>
      <c r="BH938" s="131"/>
    </row>
    <row r="939" spans="1:1022" ht="18.95" customHeight="1" x14ac:dyDescent="0.3">
      <c r="A939" s="536"/>
      <c r="B939" s="530"/>
      <c r="C939" s="367"/>
      <c r="D939" s="530"/>
      <c r="E939" s="530"/>
      <c r="F939" s="427"/>
      <c r="G939" s="530"/>
      <c r="H939" s="545"/>
      <c r="I939" s="538"/>
      <c r="J939" s="216" t="s">
        <v>756</v>
      </c>
      <c r="K939" s="213"/>
      <c r="L939" s="538"/>
      <c r="M939" s="538"/>
      <c r="N939" s="540"/>
      <c r="O939" s="369"/>
      <c r="P939" s="391"/>
      <c r="Q939" s="385"/>
      <c r="R939" s="393"/>
      <c r="S939" s="394"/>
      <c r="T939" s="385"/>
      <c r="U939" s="404"/>
      <c r="V939" s="216" t="s">
        <v>139</v>
      </c>
      <c r="W939" s="116"/>
      <c r="X939" s="117"/>
      <c r="Y939" s="117"/>
      <c r="Z939" s="116"/>
      <c r="AA939" s="143" t="str">
        <f t="shared" si="1200"/>
        <v/>
      </c>
      <c r="AB939" s="121"/>
      <c r="AC939" s="121"/>
      <c r="AD939" s="122" t="str">
        <f t="shared" si="1198"/>
        <v/>
      </c>
      <c r="AE939" s="121"/>
      <c r="AF939" s="121"/>
      <c r="AG939" s="121"/>
      <c r="AH939" s="123" t="str">
        <f t="shared" si="1272"/>
        <v/>
      </c>
      <c r="AI939" s="122" t="str">
        <f t="shared" si="1199"/>
        <v/>
      </c>
      <c r="AJ939" s="387"/>
      <c r="AK939" s="542"/>
      <c r="AL939" s="214" t="str">
        <f t="shared" si="1262"/>
        <v/>
      </c>
      <c r="AM939" s="543"/>
      <c r="AN939" s="542"/>
      <c r="AO939" s="541"/>
      <c r="AP939" s="367"/>
      <c r="AQ939" s="217" t="s">
        <v>145</v>
      </c>
      <c r="AR939" s="119"/>
      <c r="AS939" s="135"/>
      <c r="AT939" s="218"/>
      <c r="AU939" s="219"/>
      <c r="AV939" s="459"/>
      <c r="AW939" s="216" t="s">
        <v>139</v>
      </c>
      <c r="AX939" s="220"/>
      <c r="AY939" s="221"/>
      <c r="AZ939" s="222"/>
      <c r="BA939" s="217" t="s">
        <v>145</v>
      </c>
      <c r="BB939" s="128"/>
      <c r="BC939" s="128"/>
      <c r="BD939" s="128"/>
      <c r="BE939" s="373"/>
      <c r="BF939" s="374"/>
      <c r="BG939" s="374"/>
      <c r="BH939" s="131"/>
    </row>
    <row r="940" spans="1:1022" ht="18.95" customHeight="1" x14ac:dyDescent="0.3">
      <c r="A940" s="536"/>
      <c r="B940" s="530"/>
      <c r="C940" s="367"/>
      <c r="D940" s="530"/>
      <c r="E940" s="530"/>
      <c r="F940" s="427"/>
      <c r="G940" s="530"/>
      <c r="H940" s="545"/>
      <c r="I940" s="538"/>
      <c r="J940" s="216" t="s">
        <v>757</v>
      </c>
      <c r="K940" s="213"/>
      <c r="L940" s="538"/>
      <c r="M940" s="538"/>
      <c r="N940" s="540"/>
      <c r="O940" s="369"/>
      <c r="P940" s="391"/>
      <c r="Q940" s="385"/>
      <c r="R940" s="393"/>
      <c r="S940" s="394"/>
      <c r="T940" s="385"/>
      <c r="U940" s="404"/>
      <c r="V940" s="216" t="s">
        <v>150</v>
      </c>
      <c r="W940" s="116"/>
      <c r="X940" s="117"/>
      <c r="Y940" s="117"/>
      <c r="Z940" s="116"/>
      <c r="AA940" s="143" t="str">
        <f t="shared" si="1200"/>
        <v/>
      </c>
      <c r="AB940" s="121"/>
      <c r="AC940" s="121"/>
      <c r="AD940" s="122" t="str">
        <f t="shared" si="1198"/>
        <v/>
      </c>
      <c r="AE940" s="121"/>
      <c r="AF940" s="121"/>
      <c r="AG940" s="121"/>
      <c r="AH940" s="123" t="str">
        <f t="shared" si="1272"/>
        <v/>
      </c>
      <c r="AI940" s="122" t="str">
        <f t="shared" si="1199"/>
        <v/>
      </c>
      <c r="AJ940" s="387"/>
      <c r="AK940" s="542"/>
      <c r="AL940" s="214" t="str">
        <f t="shared" si="1262"/>
        <v/>
      </c>
      <c r="AM940" s="543"/>
      <c r="AN940" s="542"/>
      <c r="AO940" s="541"/>
      <c r="AP940" s="367"/>
      <c r="AQ940" s="217" t="s">
        <v>155</v>
      </c>
      <c r="AR940" s="119"/>
      <c r="AS940" s="135"/>
      <c r="AT940" s="218"/>
      <c r="AU940" s="219"/>
      <c r="AV940" s="459"/>
      <c r="AW940" s="216" t="s">
        <v>150</v>
      </c>
      <c r="AX940" s="220"/>
      <c r="AY940" s="221"/>
      <c r="AZ940" s="222"/>
      <c r="BA940" s="217" t="s">
        <v>155</v>
      </c>
      <c r="BB940" s="128"/>
      <c r="BC940" s="128"/>
      <c r="BD940" s="128"/>
      <c r="BE940" s="373"/>
      <c r="BF940" s="374"/>
      <c r="BG940" s="374"/>
      <c r="BH940" s="131"/>
    </row>
    <row r="941" spans="1:1022" ht="23.1" customHeight="1" x14ac:dyDescent="0.3">
      <c r="A941" s="536"/>
      <c r="B941" s="530"/>
      <c r="C941" s="367"/>
      <c r="D941" s="530"/>
      <c r="E941" s="530"/>
      <c r="F941" s="427"/>
      <c r="G941" s="530"/>
      <c r="H941" s="545"/>
      <c r="I941" s="538"/>
      <c r="J941" s="216" t="s">
        <v>758</v>
      </c>
      <c r="K941" s="213"/>
      <c r="L941" s="538"/>
      <c r="M941" s="538"/>
      <c r="N941" s="540"/>
      <c r="O941" s="369"/>
      <c r="P941" s="392"/>
      <c r="Q941" s="385"/>
      <c r="R941" s="393"/>
      <c r="S941" s="394"/>
      <c r="T941" s="385"/>
      <c r="U941" s="405"/>
      <c r="V941" s="216" t="s">
        <v>161</v>
      </c>
      <c r="W941" s="116"/>
      <c r="X941" s="117"/>
      <c r="Y941" s="117"/>
      <c r="Z941" s="116"/>
      <c r="AA941" s="143" t="str">
        <f t="shared" si="1200"/>
        <v/>
      </c>
      <c r="AB941" s="121"/>
      <c r="AC941" s="121"/>
      <c r="AD941" s="122" t="str">
        <f t="shared" si="1198"/>
        <v/>
      </c>
      <c r="AE941" s="121"/>
      <c r="AF941" s="121"/>
      <c r="AG941" s="121"/>
      <c r="AH941" s="123" t="str">
        <f t="shared" si="1272"/>
        <v/>
      </c>
      <c r="AI941" s="122" t="str">
        <f t="shared" si="1199"/>
        <v/>
      </c>
      <c r="AJ941" s="387"/>
      <c r="AK941" s="542"/>
      <c r="AL941" s="214" t="str">
        <f t="shared" si="1262"/>
        <v/>
      </c>
      <c r="AM941" s="543"/>
      <c r="AN941" s="542"/>
      <c r="AO941" s="541"/>
      <c r="AP941" s="367"/>
      <c r="AQ941" s="217" t="s">
        <v>162</v>
      </c>
      <c r="AR941" s="119"/>
      <c r="AS941" s="135"/>
      <c r="AT941" s="218"/>
      <c r="AU941" s="219"/>
      <c r="AV941" s="460"/>
      <c r="AW941" s="216" t="s">
        <v>161</v>
      </c>
      <c r="AX941" s="220"/>
      <c r="AY941" s="221"/>
      <c r="AZ941" s="222"/>
      <c r="BA941" s="217" t="s">
        <v>162</v>
      </c>
      <c r="BB941" s="128"/>
      <c r="BC941" s="128"/>
      <c r="BD941" s="128"/>
      <c r="BE941" s="373"/>
      <c r="BF941" s="374"/>
      <c r="BG941" s="374"/>
      <c r="BH941" s="131"/>
    </row>
    <row r="942" spans="1:1022" s="144" customFormat="1" ht="69.95" customHeight="1" x14ac:dyDescent="0.25">
      <c r="A942" s="536"/>
      <c r="B942" s="530"/>
      <c r="C942" s="367"/>
      <c r="D942" s="530"/>
      <c r="E942" s="530"/>
      <c r="F942" s="427"/>
      <c r="G942" s="530"/>
      <c r="H942" s="545" t="str">
        <f>IF(B942="Seguridad_Información","Posibilidad de "&amp;C942&amp;"con "&amp;M942&amp;" "&amp;"por"&amp;" "&amp;I942&amp;" "&amp;"debido a"&amp;" "&amp;L942,"Posibilidad de"&amp;" "&amp;M942&amp;" "&amp;"por"&amp;" "&amp;I942&amp;" debido a"&amp;" "&amp;L942)</f>
        <v xml:space="preserve">Posibilidad de  por  debido a </v>
      </c>
      <c r="I942" s="538"/>
      <c r="J942" s="216" t="s">
        <v>717</v>
      </c>
      <c r="K942" s="213"/>
      <c r="L942" s="538"/>
      <c r="M942" s="538"/>
      <c r="N942" s="540"/>
      <c r="O942" s="369"/>
      <c r="P942" s="390" t="str">
        <f>IF(OR($O942=[3]Tabla_Probabilidad!$D$30,$O942=[3]Tabla_Probabilidad!$D$32,$O942=[3]Tabla_Probabilidad!$J$32),"Muy Baja",IF(OR($O942=[3]Tabla_Probabilidad!$E$30,$O942=[3]Tabla_Probabilidad!$E$32,$O942=[3]Tabla_Probabilidad!$K$32),"Baja",IF(OR($O942=[3]Tabla_Probabilidad!$F$30,$O942=[3]Tabla_Probabilidad!$F$32,$O942=[3]Tabla_Probabilidad!$L$32),"Media",IF(OR($O942=[3]Tabla_Probabilidad!$G$30,$O942=[3]Tabla_Probabilidad!$G$32,$O942=[3]Tabla_Probabilidad!$M$32),"Alta",IF(OR($O942=[3]Tabla_Probabilidad!$H$30,$O942=[3]Tabla_Probabilidad!$H$32,$O942=[3]Tabla_Probabilidad!$N$32),"Muy Alta","")))))</f>
        <v/>
      </c>
      <c r="Q942" s="385" t="str">
        <f t="shared" ref="Q942" si="1273">IF(P942="","",IF(P942="Muy Baja",0.2,IF(P942="Baja",0.4,IF(P942="Media",0.6,IF(P942="Alta",0.8,IF(P942="Muy Alta",1,))))))</f>
        <v/>
      </c>
      <c r="R942" s="393"/>
      <c r="S942" s="394" t="str">
        <f>IF(OR($R942=[3]Tabla_Impacto!$D$24,$R942=[3]Tabla_Impacto!$D$27,$R942=[3]Tabla_Impacto!$J$24,$R942=[3]Tabla_Impacto!$P$26,$R942=[3]Tabla_Impacto!$V$26,$R942=[3]Tabla_Impacto!$AB$26),"Leve",IF(OR($R942=[3]Tabla_Impacto!$E$24,$R942=[3]Tabla_Impacto!$E$27,$R942=[3]Tabla_Impacto!$K$24,$R942=[3]Tabla_Impacto!$Q$26,$R942=[3]Tabla_Impacto!$W$26,$R942=[3]Tabla_Impacto!$AC$26),"Menor",IF(OR($R942=[3]Tabla_Impacto!$F$24,$R942=[3]Tabla_Impacto!$F$27,$R942=[3]Tabla_Impacto!$L$24,$R942=[3]Tabla_Impacto!$R$26,$R942=[3]Tabla_Impacto!$X$26,$R942=[3]Tabla_Impacto!$AD$26),"Moderado",IF(OR($R942=[3]Tabla_Impacto!$G$24,$R942=[3]Tabla_Impacto!$G$27,$R942=[3]Tabla_Impacto!$M$24,$R942=[3]Tabla_Impacto!$S$26,$R942=[3]Tabla_Impacto!$Y$26,$R942=[3]Tabla_Impacto!$AE$26),"Mayor",IF(OR($R942=[3]Tabla_Impacto!$H$24,$R942=[3]Tabla_Impacto!$H$27,$R942=[3]Tabla_Impacto!$N$24,$R942=[3]Tabla_Impacto!$T$26,$R942=[3]Tabla_Impacto!$Z$26,$R942=[3]Tabla_Impacto!$AF$26),"Catastrófico","")))))</f>
        <v/>
      </c>
      <c r="T942" s="385" t="str">
        <f t="shared" ref="T942" si="1274">IF(S942="","",IF(S942="Leve",0.2,IF(S942="Menor",0.4,IF(S942="Moderado",0.6,IF(S942="Mayor",0.8,IF(S942="Catastrófico",1,))))))</f>
        <v/>
      </c>
      <c r="U942" s="386" t="str">
        <f t="shared" ref="U942" si="1275">IF(OR(AND(P942="Muy Baja",S942="Leve"),AND(P942="Muy Baja",S942="Menor"),AND(P942="Baja",S942="Leve")),"Bajo",IF(OR(AND(P942="Muy baja",S942="Moderado"),AND(P942="Baja",S942="Menor"),AND(P942="Baja",S942="Moderado"),AND(P942="Media",S942="Leve"),AND(P942="Media",S942="Menor"),AND(P942="Media",S942="Moderado"),AND(P942="Alta",S942="Leve"),AND(P942="Alta",S942="Menor")),"Moderado",IF(OR(AND(P942="Muy Baja",S942="Mayor"),AND(P942="Baja",S942="Mayor"),AND(P942="Media",S942="Mayor"),AND(P942="Alta",S942="Moderado"),AND(P942="Alta",S942="Mayor"),AND(P942="Muy Alta",S942="Leve"),AND(P942="Muy Alta",S942="Menor"),AND(P942="Muy Alta",S942="Moderado"),AND(P942="Muy Alta",S942="Mayor")),"Alto",IF(OR(AND(P942="Muy Baja",S942="Catastrófico"),AND(P942="Baja",S942="Catastrófico"),AND(P942="Media",S942="Catastrófico"),AND(P942="Alta",S942="Catastrófico"),AND(P942="Muy Alta",S942="Catastrófico")),"Extremo",""))))</f>
        <v/>
      </c>
      <c r="V942" s="216" t="s">
        <v>91</v>
      </c>
      <c r="W942" s="116"/>
      <c r="X942" s="117"/>
      <c r="Y942" s="117"/>
      <c r="Z942" s="116"/>
      <c r="AA942" s="143" t="str">
        <f t="shared" si="1200"/>
        <v/>
      </c>
      <c r="AB942" s="121"/>
      <c r="AC942" s="121"/>
      <c r="AD942" s="122" t="str">
        <f t="shared" si="1198"/>
        <v/>
      </c>
      <c r="AE942" s="121"/>
      <c r="AF942" s="121"/>
      <c r="AG942" s="121"/>
      <c r="AH942" s="123" t="str">
        <f>IFERROR(IF(AA942="Probabilidad",(Q942-(+Q942*AD942)),IF(AA942="Impacto",Q942,"")),"")</f>
        <v/>
      </c>
      <c r="AI942" s="122" t="str">
        <f t="shared" si="1199"/>
        <v/>
      </c>
      <c r="AJ942" s="387" t="str">
        <f t="shared" ref="AJ942" si="1276">IFERROR(IF(AK942="","",IF(AK942&lt;=0.2,"Muy Baja",IF(AK942&lt;=0.4,"Baja",IF(AK942&lt;=0.6,"Media",IF(AK942&lt;=0.8,"Alta","Muy Alta"))))),"")</f>
        <v/>
      </c>
      <c r="AK942" s="542" t="str">
        <f t="shared" ref="AK942" si="1277">IFERROR(LOOKUP(MAX(AI942:AI948)+1,(AI942:AI948)),"")</f>
        <v/>
      </c>
      <c r="AL942" s="214" t="str">
        <f>IFERROR(IF(AA942="Impacto",(T942-(+T942*AD942)),IF(AA942="Probabilidad",T942,"")),"")</f>
        <v/>
      </c>
      <c r="AM942" s="543" t="str">
        <f t="shared" ref="AM942" si="1278">IFERROR(IF(AN942="","",IF(AN942&lt;=0.2,"Leve",IF(AN942&lt;=0.4,"Menor",IF(AN942&lt;=0.6,"Moderado",IF(AN942&lt;=0.8,"Mayor","Catastrófico"))))),"")</f>
        <v/>
      </c>
      <c r="AN942" s="542" t="str">
        <f t="shared" ref="AN942" si="1279">IFERROR(LOOKUP(MAX(AL942:AL948)+1,(AL942:AL948)),"")</f>
        <v/>
      </c>
      <c r="AO942" s="541" t="str">
        <f t="shared" ref="AO942" si="1280">IFERROR(IF(OR(AND(AJ942="Muy Baja",AM942="Leve"),AND(AJ942="Muy Baja",AM942="Menor"),AND(AJ942="Baja",AM942="Leve")),"Bajo",IF(OR(AND(AJ942="Muy baja",AM942="Moderado"),AND(AJ942="Baja",AM942="Menor"),AND(AJ942="Baja",AM942="Moderado"),AND(AJ942="Media",AM942="Leve"),AND(AJ942="Media",AM942="Menor"),AND(AJ942="Media",AM942="Moderado"),AND(AJ942="Alta",AM942="Leve"),AND(AJ942="Alta",AM942="Menor")),"Moderado",IF(OR(AND(AJ942="Muy Baja",AM942="Mayor"),AND(AJ942="Baja",AM942="Mayor"),AND(AJ942="Media",AM942="Mayor"),AND(AJ942="Alta",AM942="Moderado"),AND(AJ942="Alta",AM942="Mayor"),AND(AJ942="Muy Alta",AM942="Leve"),AND(AJ942="Muy Alta",AM942="Menor"),AND(AJ942="Muy Alta",AM942="Moderado"),AND(AJ942="Muy Alta",AM942="Mayor")),"Alto",IF(OR(AND(AJ942="Muy Baja",AM942="Catastrófico"),AND(AJ942="Baja",AM942="Catastrófico"),AND(AJ942="Media",AM942="Catastrófico"),AND(AJ942="Alta",AM942="Catastrófico"),AND(AJ942="Muy Alta",AM942="Catastrófico")),"Extremo","")))),"")</f>
        <v/>
      </c>
      <c r="AP942" s="367"/>
      <c r="AQ942" s="217" t="s">
        <v>105</v>
      </c>
      <c r="AR942" s="119"/>
      <c r="AS942" s="135"/>
      <c r="AT942" s="218"/>
      <c r="AU942" s="219"/>
      <c r="AV942" s="458"/>
      <c r="AW942" s="216" t="s">
        <v>91</v>
      </c>
      <c r="AX942" s="220"/>
      <c r="AY942" s="221"/>
      <c r="AZ942" s="222"/>
      <c r="BA942" s="217" t="s">
        <v>105</v>
      </c>
      <c r="BB942" s="128"/>
      <c r="BC942" s="128"/>
      <c r="BD942" s="128"/>
      <c r="BE942" s="373"/>
      <c r="BF942" s="374"/>
      <c r="BG942" s="374"/>
      <c r="BH942" s="131"/>
      <c r="BI942" s="90"/>
      <c r="BJ942" s="90"/>
      <c r="BK942" s="90"/>
      <c r="BL942" s="90"/>
      <c r="BM942" s="90"/>
      <c r="BN942" s="90"/>
      <c r="BO942" s="90"/>
      <c r="BP942" s="90"/>
      <c r="BQ942" s="90"/>
      <c r="BR942" s="90"/>
      <c r="BS942" s="90"/>
      <c r="BT942" s="90"/>
      <c r="BU942" s="90"/>
      <c r="BV942" s="90"/>
      <c r="BW942" s="90"/>
      <c r="BX942" s="90"/>
      <c r="BY942" s="90"/>
      <c r="BZ942" s="90"/>
      <c r="CA942" s="90"/>
      <c r="CB942" s="90"/>
      <c r="CC942" s="90"/>
      <c r="CD942" s="90"/>
      <c r="CE942" s="90"/>
      <c r="CF942" s="90"/>
      <c r="CG942" s="90"/>
      <c r="CH942" s="90"/>
      <c r="CI942" s="90"/>
      <c r="CJ942" s="90"/>
      <c r="CK942" s="90"/>
      <c r="CL942" s="90"/>
      <c r="CM942" s="90"/>
      <c r="CN942" s="90"/>
      <c r="CO942" s="90"/>
      <c r="CP942" s="90"/>
      <c r="CQ942" s="90"/>
      <c r="CR942" s="90"/>
      <c r="CS942" s="90"/>
      <c r="CT942" s="90"/>
      <c r="CU942" s="90"/>
      <c r="CV942" s="90"/>
      <c r="CW942" s="90"/>
      <c r="CX942" s="90"/>
      <c r="CY942" s="90"/>
      <c r="CZ942" s="90"/>
      <c r="DA942" s="90"/>
      <c r="DB942" s="90"/>
      <c r="DC942" s="90"/>
      <c r="DD942" s="90"/>
      <c r="DE942" s="90"/>
      <c r="DF942" s="90"/>
      <c r="DG942" s="90"/>
      <c r="DH942" s="90"/>
      <c r="DI942" s="90"/>
      <c r="DJ942" s="90"/>
      <c r="DK942" s="90"/>
      <c r="DL942" s="90"/>
      <c r="DM942" s="90"/>
      <c r="DN942" s="90"/>
      <c r="DO942" s="90"/>
      <c r="DP942" s="90"/>
      <c r="DQ942" s="90"/>
      <c r="DR942" s="90"/>
      <c r="DS942" s="90"/>
      <c r="DT942" s="90"/>
      <c r="DU942" s="90"/>
      <c r="DV942" s="90"/>
      <c r="DW942" s="90"/>
      <c r="DX942" s="90"/>
      <c r="DY942" s="90"/>
      <c r="DZ942" s="90"/>
      <c r="EA942" s="90"/>
      <c r="EB942" s="90"/>
      <c r="EC942" s="90"/>
      <c r="ED942" s="90"/>
      <c r="EE942" s="90"/>
      <c r="EF942" s="90"/>
      <c r="EG942" s="90"/>
      <c r="EH942" s="90"/>
      <c r="EI942" s="90"/>
      <c r="EJ942" s="90"/>
      <c r="EK942" s="90"/>
      <c r="EL942" s="90"/>
      <c r="EM942" s="90"/>
      <c r="EN942" s="90"/>
      <c r="EO942" s="90"/>
      <c r="EP942" s="90"/>
      <c r="EQ942" s="90"/>
      <c r="ER942" s="90"/>
      <c r="ES942" s="90"/>
      <c r="ET942" s="90"/>
      <c r="EU942" s="90"/>
      <c r="EV942" s="90"/>
      <c r="EW942" s="90"/>
      <c r="EX942" s="90"/>
      <c r="EY942" s="90"/>
      <c r="EZ942" s="90"/>
      <c r="FA942" s="90"/>
      <c r="FB942" s="90"/>
      <c r="FC942" s="90"/>
      <c r="FD942" s="90"/>
      <c r="FE942" s="90"/>
      <c r="FF942" s="90"/>
      <c r="FG942" s="90"/>
      <c r="FH942" s="90"/>
      <c r="FI942" s="90"/>
      <c r="FJ942" s="90"/>
      <c r="FK942" s="90"/>
      <c r="FL942" s="90"/>
      <c r="FM942" s="90"/>
      <c r="FN942" s="90"/>
      <c r="FO942" s="90"/>
      <c r="FP942" s="90"/>
      <c r="FQ942" s="90"/>
      <c r="FR942" s="90"/>
      <c r="FS942" s="90"/>
      <c r="FT942" s="90"/>
      <c r="FU942" s="90"/>
      <c r="FV942" s="90"/>
      <c r="FW942" s="90"/>
      <c r="FX942" s="90"/>
      <c r="FY942" s="90"/>
      <c r="FZ942" s="90"/>
      <c r="GA942" s="90"/>
      <c r="GB942" s="90"/>
      <c r="GC942" s="90"/>
      <c r="GD942" s="90"/>
      <c r="GE942" s="90"/>
      <c r="GF942" s="90"/>
      <c r="GG942" s="90"/>
      <c r="GH942" s="90"/>
      <c r="GI942" s="90"/>
      <c r="GJ942" s="90"/>
      <c r="GK942" s="90"/>
      <c r="GL942" s="90"/>
      <c r="GM942" s="90"/>
      <c r="GN942" s="90"/>
      <c r="GO942" s="90"/>
      <c r="GP942" s="90"/>
      <c r="GQ942" s="90"/>
      <c r="GR942" s="90"/>
      <c r="GS942" s="90"/>
      <c r="GT942" s="90"/>
      <c r="GU942" s="90"/>
      <c r="GV942" s="90"/>
      <c r="GW942" s="90"/>
      <c r="GX942" s="90"/>
      <c r="GY942" s="90"/>
      <c r="GZ942" s="90"/>
      <c r="HA942" s="90"/>
      <c r="HB942" s="90"/>
      <c r="HC942" s="90"/>
      <c r="HD942" s="90"/>
      <c r="HE942" s="90"/>
      <c r="HF942" s="90"/>
      <c r="HG942" s="90"/>
      <c r="HH942" s="90"/>
      <c r="HI942" s="90"/>
      <c r="HJ942" s="90"/>
      <c r="HK942" s="90"/>
      <c r="HL942" s="90"/>
      <c r="HM942" s="90"/>
      <c r="HN942" s="90"/>
      <c r="HO942" s="90"/>
      <c r="HP942" s="90"/>
      <c r="HQ942" s="90"/>
      <c r="HR942" s="90"/>
      <c r="HS942" s="90"/>
      <c r="HT942" s="90"/>
      <c r="HU942" s="90"/>
      <c r="HV942" s="90"/>
      <c r="HW942" s="90"/>
      <c r="HX942" s="90"/>
      <c r="HY942" s="90"/>
      <c r="HZ942" s="90"/>
      <c r="IA942" s="90"/>
      <c r="IB942" s="90"/>
      <c r="IC942" s="90"/>
      <c r="ID942" s="90"/>
      <c r="IE942" s="90"/>
      <c r="IF942" s="90"/>
      <c r="IG942" s="90"/>
      <c r="IH942" s="90"/>
      <c r="II942" s="90"/>
      <c r="IJ942" s="90"/>
      <c r="IK942" s="90"/>
      <c r="IL942" s="90"/>
      <c r="IM942" s="90"/>
      <c r="IN942" s="90"/>
      <c r="IO942" s="90"/>
      <c r="IP942" s="90"/>
      <c r="IQ942" s="90"/>
      <c r="IR942" s="90"/>
      <c r="IS942" s="90"/>
      <c r="IT942" s="90"/>
      <c r="IU942" s="90"/>
      <c r="IV942" s="90"/>
      <c r="IW942" s="90"/>
      <c r="IX942" s="90"/>
      <c r="IY942" s="90"/>
      <c r="IZ942" s="90"/>
      <c r="JA942" s="90"/>
      <c r="JB942" s="90"/>
      <c r="JC942" s="90"/>
      <c r="JD942" s="90"/>
      <c r="JE942" s="90"/>
      <c r="JF942" s="90"/>
      <c r="JG942" s="90"/>
      <c r="JH942" s="90"/>
      <c r="JI942" s="90"/>
      <c r="JJ942" s="90"/>
      <c r="JK942" s="90"/>
      <c r="JL942" s="90"/>
      <c r="JM942" s="90"/>
      <c r="JN942" s="90"/>
      <c r="JO942" s="90"/>
      <c r="JP942" s="90"/>
      <c r="JQ942" s="90"/>
      <c r="JR942" s="90"/>
      <c r="JS942" s="90"/>
      <c r="JT942" s="90"/>
      <c r="JU942" s="90"/>
      <c r="JV942" s="90"/>
      <c r="JW942" s="90"/>
      <c r="JX942" s="90"/>
      <c r="JY942" s="90"/>
      <c r="JZ942" s="90"/>
      <c r="KA942" s="90"/>
      <c r="KB942" s="90"/>
      <c r="KC942" s="90"/>
      <c r="KD942" s="90"/>
      <c r="KE942" s="90"/>
      <c r="KF942" s="90"/>
      <c r="KG942" s="90"/>
      <c r="KH942" s="90"/>
      <c r="KI942" s="90"/>
      <c r="KJ942" s="90"/>
      <c r="KK942" s="90"/>
      <c r="KL942" s="90"/>
      <c r="KM942" s="90"/>
      <c r="KN942" s="90"/>
      <c r="KO942" s="90"/>
      <c r="KP942" s="90"/>
      <c r="KQ942" s="90"/>
      <c r="KR942" s="90"/>
      <c r="KS942" s="90"/>
      <c r="KT942" s="90"/>
      <c r="KU942" s="90"/>
      <c r="KV942" s="90"/>
      <c r="KW942" s="90"/>
      <c r="KX942" s="90"/>
      <c r="KY942" s="90"/>
      <c r="KZ942" s="90"/>
      <c r="LA942" s="90"/>
      <c r="LB942" s="90"/>
      <c r="LC942" s="90"/>
      <c r="LD942" s="90"/>
      <c r="LE942" s="90"/>
      <c r="LF942" s="90"/>
      <c r="LG942" s="90"/>
      <c r="LH942" s="90"/>
      <c r="LI942" s="90"/>
      <c r="LJ942" s="90"/>
      <c r="LK942" s="90"/>
      <c r="LL942" s="90"/>
      <c r="LM942" s="90"/>
      <c r="LN942" s="90"/>
      <c r="LO942" s="90"/>
      <c r="LP942" s="90"/>
      <c r="LQ942" s="90"/>
      <c r="LR942" s="90"/>
      <c r="LS942" s="90"/>
      <c r="LT942" s="90"/>
      <c r="LU942" s="90"/>
      <c r="LV942" s="90"/>
      <c r="LW942" s="90"/>
      <c r="LX942" s="90"/>
      <c r="LY942" s="90"/>
      <c r="LZ942" s="90"/>
      <c r="MA942" s="90"/>
      <c r="MB942" s="90"/>
      <c r="MC942" s="90"/>
      <c r="MD942" s="90"/>
      <c r="ME942" s="90"/>
      <c r="MF942" s="90"/>
      <c r="MG942" s="90"/>
      <c r="MH942" s="90"/>
      <c r="MI942" s="90"/>
      <c r="MJ942" s="90"/>
      <c r="MK942" s="90"/>
      <c r="ML942" s="90"/>
      <c r="MM942" s="90"/>
      <c r="MN942" s="90"/>
      <c r="MO942" s="90"/>
      <c r="MP942" s="90"/>
      <c r="MQ942" s="90"/>
      <c r="MR942" s="90"/>
      <c r="MS942" s="90"/>
      <c r="MT942" s="90"/>
      <c r="MU942" s="90"/>
      <c r="MV942" s="90"/>
      <c r="MW942" s="90"/>
      <c r="MX942" s="90"/>
      <c r="MY942" s="90"/>
      <c r="MZ942" s="90"/>
      <c r="NA942" s="90"/>
      <c r="NB942" s="90"/>
      <c r="NC942" s="90"/>
      <c r="ND942" s="90"/>
      <c r="NE942" s="90"/>
      <c r="NF942" s="90"/>
      <c r="NG942" s="90"/>
      <c r="NH942" s="90"/>
      <c r="NI942" s="90"/>
      <c r="NJ942" s="90"/>
      <c r="NK942" s="90"/>
      <c r="NL942" s="90"/>
      <c r="NM942" s="90"/>
      <c r="NN942" s="90"/>
      <c r="NO942" s="90"/>
      <c r="NP942" s="90"/>
      <c r="NQ942" s="90"/>
      <c r="NR942" s="90"/>
      <c r="NS942" s="90"/>
      <c r="NT942" s="90"/>
      <c r="NU942" s="90"/>
      <c r="NV942" s="90"/>
      <c r="NW942" s="90"/>
      <c r="NX942" s="90"/>
      <c r="NY942" s="90"/>
      <c r="NZ942" s="90"/>
      <c r="OA942" s="90"/>
      <c r="OB942" s="90"/>
      <c r="OC942" s="90"/>
      <c r="OD942" s="90"/>
      <c r="OE942" s="90"/>
      <c r="OF942" s="90"/>
      <c r="OG942" s="90"/>
      <c r="OH942" s="90"/>
      <c r="OI942" s="90"/>
      <c r="OJ942" s="90"/>
      <c r="OK942" s="90"/>
      <c r="OL942" s="90"/>
      <c r="OM942" s="90"/>
      <c r="ON942" s="90"/>
      <c r="OO942" s="90"/>
      <c r="OP942" s="90"/>
      <c r="OQ942" s="90"/>
      <c r="OR942" s="90"/>
      <c r="OS942" s="90"/>
      <c r="OT942" s="90"/>
      <c r="OU942" s="90"/>
      <c r="OV942" s="90"/>
      <c r="OW942" s="90"/>
      <c r="OX942" s="90"/>
      <c r="OY942" s="90"/>
      <c r="OZ942" s="90"/>
      <c r="PA942" s="90"/>
      <c r="PB942" s="90"/>
      <c r="PC942" s="90"/>
      <c r="PD942" s="90"/>
      <c r="PE942" s="90"/>
      <c r="PF942" s="90"/>
      <c r="PG942" s="90"/>
      <c r="PH942" s="90"/>
      <c r="PI942" s="90"/>
      <c r="PJ942" s="90"/>
      <c r="PK942" s="90"/>
      <c r="PL942" s="90"/>
      <c r="PM942" s="90"/>
      <c r="PN942" s="90"/>
      <c r="PO942" s="90"/>
      <c r="PP942" s="90"/>
      <c r="PQ942" s="90"/>
      <c r="PR942" s="90"/>
      <c r="PS942" s="90"/>
      <c r="PT942" s="90"/>
      <c r="PU942" s="90"/>
      <c r="PV942" s="90"/>
      <c r="PW942" s="90"/>
      <c r="PX942" s="90"/>
      <c r="PY942" s="90"/>
      <c r="PZ942" s="90"/>
      <c r="QA942" s="90"/>
      <c r="QB942" s="90"/>
      <c r="QC942" s="90"/>
      <c r="QD942" s="90"/>
      <c r="QE942" s="90"/>
      <c r="QF942" s="90"/>
      <c r="QG942" s="90"/>
      <c r="QH942" s="90"/>
      <c r="QI942" s="90"/>
      <c r="QJ942" s="90"/>
      <c r="QK942" s="90"/>
      <c r="QL942" s="90"/>
      <c r="QM942" s="90"/>
      <c r="QN942" s="90"/>
      <c r="QO942" s="90"/>
      <c r="QP942" s="90"/>
      <c r="QQ942" s="90"/>
      <c r="QR942" s="90"/>
      <c r="QS942" s="90"/>
      <c r="QT942" s="90"/>
      <c r="QU942" s="90"/>
      <c r="QV942" s="90"/>
      <c r="QW942" s="90"/>
      <c r="QX942" s="90"/>
      <c r="QY942" s="90"/>
      <c r="QZ942" s="90"/>
      <c r="RA942" s="90"/>
      <c r="RB942" s="90"/>
      <c r="RC942" s="90"/>
      <c r="RD942" s="90"/>
      <c r="RE942" s="90"/>
      <c r="RF942" s="90"/>
      <c r="RG942" s="90"/>
      <c r="RH942" s="90"/>
      <c r="RI942" s="90"/>
      <c r="RJ942" s="90"/>
      <c r="RK942" s="90"/>
      <c r="RL942" s="90"/>
      <c r="RM942" s="90"/>
      <c r="RN942" s="90"/>
      <c r="RO942" s="90"/>
      <c r="RP942" s="90"/>
      <c r="RQ942" s="90"/>
      <c r="RR942" s="90"/>
      <c r="RS942" s="90"/>
      <c r="RT942" s="90"/>
      <c r="RU942" s="90"/>
      <c r="RV942" s="90"/>
      <c r="RW942" s="90"/>
      <c r="RX942" s="90"/>
      <c r="RY942" s="90"/>
      <c r="RZ942" s="90"/>
      <c r="SA942" s="90"/>
      <c r="SB942" s="90"/>
      <c r="SC942" s="90"/>
      <c r="SD942" s="90"/>
      <c r="SE942" s="90"/>
      <c r="SF942" s="90"/>
      <c r="SG942" s="90"/>
      <c r="SH942" s="90"/>
      <c r="SI942" s="90"/>
      <c r="SJ942" s="90"/>
      <c r="SK942" s="90"/>
      <c r="SL942" s="90"/>
      <c r="SM942" s="90"/>
      <c r="SN942" s="90"/>
      <c r="SO942" s="90"/>
      <c r="SP942" s="90"/>
      <c r="SQ942" s="90"/>
      <c r="SR942" s="90"/>
      <c r="SS942" s="90"/>
      <c r="ST942" s="90"/>
      <c r="SU942" s="90"/>
      <c r="SV942" s="90"/>
      <c r="SW942" s="90"/>
      <c r="SX942" s="90"/>
      <c r="SY942" s="90"/>
      <c r="SZ942" s="90"/>
      <c r="TA942" s="90"/>
      <c r="TB942" s="90"/>
      <c r="TC942" s="90"/>
      <c r="TD942" s="90"/>
      <c r="TE942" s="90"/>
      <c r="TF942" s="90"/>
      <c r="TG942" s="90"/>
      <c r="TH942" s="90"/>
      <c r="TI942" s="90"/>
      <c r="TJ942" s="90"/>
      <c r="TK942" s="90"/>
      <c r="TL942" s="90"/>
      <c r="TM942" s="90"/>
      <c r="TN942" s="90"/>
      <c r="TO942" s="90"/>
      <c r="TP942" s="90"/>
      <c r="TQ942" s="90"/>
      <c r="TR942" s="90"/>
      <c r="TS942" s="90"/>
      <c r="TT942" s="90"/>
      <c r="TU942" s="90"/>
      <c r="TV942" s="90"/>
      <c r="TW942" s="90"/>
      <c r="TX942" s="90"/>
      <c r="TY942" s="90"/>
      <c r="TZ942" s="90"/>
      <c r="UA942" s="90"/>
      <c r="UB942" s="90"/>
      <c r="UC942" s="90"/>
      <c r="UD942" s="90"/>
      <c r="UE942" s="90"/>
      <c r="UF942" s="90"/>
      <c r="UG942" s="90"/>
      <c r="UH942" s="90"/>
      <c r="UI942" s="90"/>
      <c r="UJ942" s="90"/>
      <c r="UK942" s="90"/>
      <c r="UL942" s="90"/>
      <c r="UM942" s="90"/>
      <c r="UN942" s="90"/>
      <c r="UO942" s="90"/>
      <c r="UP942" s="90"/>
      <c r="UQ942" s="90"/>
      <c r="UR942" s="90"/>
      <c r="US942" s="90"/>
      <c r="UT942" s="90"/>
      <c r="UU942" s="90"/>
      <c r="UV942" s="90"/>
      <c r="UW942" s="90"/>
      <c r="UX942" s="90"/>
      <c r="UY942" s="90"/>
      <c r="UZ942" s="90"/>
      <c r="VA942" s="90"/>
      <c r="VB942" s="90"/>
      <c r="VC942" s="90"/>
      <c r="VD942" s="90"/>
      <c r="VE942" s="90"/>
      <c r="VF942" s="90"/>
      <c r="VG942" s="90"/>
      <c r="VH942" s="90"/>
      <c r="VI942" s="90"/>
      <c r="VJ942" s="90"/>
      <c r="VK942" s="90"/>
      <c r="VL942" s="90"/>
      <c r="VM942" s="90"/>
      <c r="VN942" s="90"/>
      <c r="VO942" s="90"/>
      <c r="VP942" s="90"/>
      <c r="VQ942" s="90"/>
      <c r="VR942" s="90"/>
      <c r="VS942" s="90"/>
      <c r="VT942" s="90"/>
      <c r="VU942" s="90"/>
      <c r="VV942" s="90"/>
      <c r="VW942" s="90"/>
      <c r="VX942" s="90"/>
      <c r="VY942" s="90"/>
      <c r="VZ942" s="90"/>
      <c r="WA942" s="90"/>
      <c r="WB942" s="90"/>
      <c r="WC942" s="90"/>
      <c r="WD942" s="90"/>
      <c r="WE942" s="90"/>
      <c r="WF942" s="90"/>
      <c r="WG942" s="90"/>
      <c r="WH942" s="90"/>
      <c r="WI942" s="90"/>
      <c r="WJ942" s="90"/>
      <c r="WK942" s="90"/>
      <c r="WL942" s="90"/>
      <c r="WM942" s="90"/>
      <c r="WN942" s="90"/>
      <c r="WO942" s="90"/>
      <c r="WP942" s="90"/>
      <c r="WQ942" s="90"/>
      <c r="WR942" s="90"/>
      <c r="WS942" s="90"/>
      <c r="WT942" s="90"/>
      <c r="WU942" s="90"/>
      <c r="WV942" s="90"/>
      <c r="WW942" s="90"/>
      <c r="WX942" s="90"/>
      <c r="WY942" s="90"/>
      <c r="WZ942" s="90"/>
      <c r="XA942" s="90"/>
      <c r="XB942" s="90"/>
      <c r="XC942" s="90"/>
      <c r="XD942" s="90"/>
      <c r="XE942" s="90"/>
      <c r="XF942" s="90"/>
      <c r="XG942" s="90"/>
      <c r="XH942" s="90"/>
      <c r="XI942" s="90"/>
      <c r="XJ942" s="90"/>
      <c r="XK942" s="90"/>
      <c r="XL942" s="90"/>
      <c r="XM942" s="90"/>
      <c r="XN942" s="90"/>
      <c r="XO942" s="90"/>
      <c r="XP942" s="90"/>
      <c r="XQ942" s="90"/>
      <c r="XR942" s="90"/>
      <c r="XS942" s="90"/>
      <c r="XT942" s="90"/>
      <c r="XU942" s="90"/>
      <c r="XV942" s="90"/>
      <c r="XW942" s="90"/>
      <c r="XX942" s="90"/>
      <c r="XY942" s="90"/>
      <c r="XZ942" s="90"/>
      <c r="YA942" s="90"/>
      <c r="YB942" s="90"/>
      <c r="YC942" s="90"/>
      <c r="YD942" s="90"/>
      <c r="YE942" s="90"/>
      <c r="YF942" s="90"/>
      <c r="YG942" s="90"/>
      <c r="YH942" s="90"/>
      <c r="YI942" s="90"/>
      <c r="YJ942" s="90"/>
      <c r="YK942" s="90"/>
      <c r="YL942" s="90"/>
      <c r="YM942" s="90"/>
      <c r="YN942" s="90"/>
      <c r="YO942" s="90"/>
      <c r="YP942" s="90"/>
      <c r="YQ942" s="90"/>
      <c r="YR942" s="90"/>
      <c r="YS942" s="90"/>
      <c r="YT942" s="90"/>
      <c r="YU942" s="90"/>
      <c r="YV942" s="90"/>
      <c r="YW942" s="90"/>
      <c r="YX942" s="90"/>
      <c r="YY942" s="90"/>
      <c r="YZ942" s="90"/>
      <c r="ZA942" s="90"/>
      <c r="ZB942" s="90"/>
      <c r="ZC942" s="90"/>
      <c r="ZD942" s="90"/>
      <c r="ZE942" s="90"/>
      <c r="ZF942" s="90"/>
      <c r="ZG942" s="90"/>
      <c r="ZH942" s="90"/>
      <c r="ZI942" s="90"/>
      <c r="ZJ942" s="90"/>
      <c r="ZK942" s="90"/>
      <c r="ZL942" s="90"/>
      <c r="ZM942" s="90"/>
      <c r="ZN942" s="90"/>
      <c r="ZO942" s="90"/>
      <c r="ZP942" s="90"/>
      <c r="ZQ942" s="90"/>
      <c r="ZR942" s="90"/>
      <c r="ZS942" s="90"/>
      <c r="ZT942" s="90"/>
      <c r="ZU942" s="90"/>
      <c r="ZV942" s="90"/>
      <c r="ZW942" s="90"/>
      <c r="ZX942" s="90"/>
      <c r="ZY942" s="90"/>
      <c r="ZZ942" s="90"/>
      <c r="AAA942" s="90"/>
      <c r="AAB942" s="90"/>
      <c r="AAC942" s="90"/>
      <c r="AAD942" s="90"/>
      <c r="AAE942" s="90"/>
      <c r="AAF942" s="90"/>
      <c r="AAG942" s="90"/>
      <c r="AAH942" s="90"/>
      <c r="AAI942" s="90"/>
      <c r="AAJ942" s="90"/>
      <c r="AAK942" s="90"/>
      <c r="AAL942" s="90"/>
      <c r="AAM942" s="90"/>
      <c r="AAN942" s="90"/>
      <c r="AAO942" s="90"/>
      <c r="AAP942" s="90"/>
      <c r="AAQ942" s="90"/>
      <c r="AAR942" s="90"/>
      <c r="AAS942" s="90"/>
      <c r="AAT942" s="90"/>
      <c r="AAU942" s="90"/>
      <c r="AAV942" s="90"/>
      <c r="AAW942" s="90"/>
      <c r="AAX942" s="90"/>
      <c r="AAY942" s="90"/>
      <c r="AAZ942" s="90"/>
      <c r="ABA942" s="90"/>
      <c r="ABB942" s="90"/>
      <c r="ABC942" s="90"/>
      <c r="ABD942" s="90"/>
      <c r="ABE942" s="90"/>
      <c r="ABF942" s="90"/>
      <c r="ABG942" s="90"/>
      <c r="ABH942" s="90"/>
      <c r="ABI942" s="90"/>
      <c r="ABJ942" s="90"/>
      <c r="ABK942" s="90"/>
      <c r="ABL942" s="90"/>
      <c r="ABM942" s="90"/>
      <c r="ABN942" s="90"/>
      <c r="ABO942" s="90"/>
      <c r="ABP942" s="90"/>
      <c r="ABQ942" s="90"/>
      <c r="ABR942" s="90"/>
      <c r="ABS942" s="90"/>
      <c r="ABT942" s="90"/>
      <c r="ABU942" s="90"/>
      <c r="ABV942" s="90"/>
      <c r="ABW942" s="90"/>
      <c r="ABX942" s="90"/>
      <c r="ABY942" s="90"/>
      <c r="ABZ942" s="90"/>
      <c r="ACA942" s="90"/>
      <c r="ACB942" s="90"/>
      <c r="ACC942" s="90"/>
      <c r="ACD942" s="90"/>
      <c r="ACE942" s="90"/>
      <c r="ACF942" s="90"/>
      <c r="ACG942" s="90"/>
      <c r="ACH942" s="90"/>
      <c r="ACI942" s="90"/>
      <c r="ACJ942" s="90"/>
      <c r="ACK942" s="90"/>
      <c r="ACL942" s="90"/>
      <c r="ACM942" s="90"/>
      <c r="ACN942" s="90"/>
      <c r="ACO942" s="90"/>
      <c r="ACP942" s="90"/>
      <c r="ACQ942" s="90"/>
      <c r="ACR942" s="90"/>
      <c r="ACS942" s="90"/>
      <c r="ACT942" s="90"/>
      <c r="ACU942" s="90"/>
      <c r="ACV942" s="90"/>
      <c r="ACW942" s="90"/>
      <c r="ACX942" s="90"/>
      <c r="ACY942" s="90"/>
      <c r="ACZ942" s="90"/>
      <c r="ADA942" s="90"/>
      <c r="ADB942" s="90"/>
      <c r="ADC942" s="90"/>
      <c r="ADD942" s="90"/>
      <c r="ADE942" s="90"/>
      <c r="ADF942" s="90"/>
      <c r="ADG942" s="90"/>
      <c r="ADH942" s="90"/>
      <c r="ADI942" s="90"/>
      <c r="ADJ942" s="90"/>
      <c r="ADK942" s="90"/>
      <c r="ADL942" s="90"/>
      <c r="ADM942" s="90"/>
      <c r="ADN942" s="90"/>
      <c r="ADO942" s="90"/>
      <c r="ADP942" s="90"/>
      <c r="ADQ942" s="90"/>
      <c r="ADR942" s="90"/>
      <c r="ADS942" s="90"/>
      <c r="ADT942" s="90"/>
      <c r="ADU942" s="90"/>
      <c r="ADV942" s="90"/>
      <c r="ADW942" s="90"/>
      <c r="ADX942" s="90"/>
      <c r="ADY942" s="90"/>
      <c r="ADZ942" s="90"/>
      <c r="AEA942" s="90"/>
      <c r="AEB942" s="90"/>
      <c r="AEC942" s="90"/>
      <c r="AED942" s="90"/>
      <c r="AEE942" s="90"/>
      <c r="AEF942" s="90"/>
      <c r="AEG942" s="90"/>
      <c r="AEH942" s="90"/>
      <c r="AEI942" s="90"/>
      <c r="AEJ942" s="90"/>
      <c r="AEK942" s="90"/>
      <c r="AEL942" s="90"/>
      <c r="AEM942" s="90"/>
      <c r="AEN942" s="90"/>
      <c r="AEO942" s="90"/>
      <c r="AEP942" s="90"/>
      <c r="AEQ942" s="90"/>
      <c r="AER942" s="90"/>
      <c r="AES942" s="90"/>
      <c r="AET942" s="90"/>
      <c r="AEU942" s="90"/>
      <c r="AEV942" s="90"/>
      <c r="AEW942" s="90"/>
      <c r="AEX942" s="90"/>
      <c r="AEY942" s="90"/>
      <c r="AEZ942" s="90"/>
      <c r="AFA942" s="90"/>
      <c r="AFB942" s="90"/>
      <c r="AFC942" s="90"/>
      <c r="AFD942" s="90"/>
      <c r="AFE942" s="90"/>
      <c r="AFF942" s="90"/>
      <c r="AFG942" s="90"/>
      <c r="AFH942" s="90"/>
      <c r="AFI942" s="90"/>
      <c r="AFJ942" s="90"/>
      <c r="AFK942" s="90"/>
      <c r="AFL942" s="90"/>
      <c r="AFM942" s="90"/>
      <c r="AFN942" s="90"/>
      <c r="AFO942" s="90"/>
      <c r="AFP942" s="90"/>
      <c r="AFQ942" s="90"/>
      <c r="AFR942" s="90"/>
      <c r="AFS942" s="90"/>
      <c r="AFT942" s="90"/>
      <c r="AFU942" s="90"/>
      <c r="AFV942" s="90"/>
      <c r="AFW942" s="90"/>
      <c r="AFX942" s="90"/>
      <c r="AFY942" s="90"/>
      <c r="AFZ942" s="90"/>
      <c r="AGA942" s="90"/>
      <c r="AGB942" s="90"/>
      <c r="AGC942" s="90"/>
      <c r="AGD942" s="90"/>
      <c r="AGE942" s="90"/>
      <c r="AGF942" s="90"/>
      <c r="AGG942" s="90"/>
      <c r="AGH942" s="90"/>
      <c r="AGI942" s="90"/>
      <c r="AGJ942" s="90"/>
      <c r="AGK942" s="90"/>
      <c r="AGL942" s="90"/>
      <c r="AGM942" s="90"/>
      <c r="AGN942" s="90"/>
      <c r="AGO942" s="90"/>
      <c r="AGP942" s="90"/>
      <c r="AGQ942" s="90"/>
      <c r="AGR942" s="90"/>
      <c r="AGS942" s="90"/>
      <c r="AGT942" s="90"/>
      <c r="AGU942" s="90"/>
      <c r="AGV942" s="90"/>
      <c r="AGW942" s="90"/>
      <c r="AGX942" s="90"/>
      <c r="AGY942" s="90"/>
      <c r="AGZ942" s="90"/>
      <c r="AHA942" s="90"/>
      <c r="AHB942" s="90"/>
      <c r="AHC942" s="90"/>
      <c r="AHD942" s="90"/>
      <c r="AHE942" s="90"/>
      <c r="AHF942" s="90"/>
      <c r="AHG942" s="90"/>
      <c r="AHH942" s="90"/>
      <c r="AHI942" s="90"/>
      <c r="AHJ942" s="90"/>
      <c r="AHK942" s="90"/>
      <c r="AHL942" s="90"/>
      <c r="AHM942" s="90"/>
      <c r="AHN942" s="90"/>
      <c r="AHO942" s="90"/>
      <c r="AHP942" s="90"/>
      <c r="AHQ942" s="90"/>
      <c r="AHR942" s="90"/>
      <c r="AHS942" s="90"/>
      <c r="AHT942" s="90"/>
      <c r="AHU942" s="90"/>
      <c r="AHV942" s="90"/>
      <c r="AHW942" s="90"/>
      <c r="AHX942" s="90"/>
      <c r="AHY942" s="90"/>
      <c r="AHZ942" s="90"/>
      <c r="AIA942" s="90"/>
      <c r="AIB942" s="90"/>
      <c r="AIC942" s="90"/>
      <c r="AID942" s="90"/>
      <c r="AIE942" s="90"/>
      <c r="AIF942" s="90"/>
      <c r="AIG942" s="90"/>
      <c r="AIH942" s="90"/>
      <c r="AII942" s="90"/>
      <c r="AIJ942" s="90"/>
      <c r="AIK942" s="90"/>
      <c r="AIL942" s="90"/>
      <c r="AIM942" s="90"/>
      <c r="AIN942" s="90"/>
      <c r="AIO942" s="90"/>
      <c r="AIP942" s="90"/>
      <c r="AIQ942" s="90"/>
      <c r="AIR942" s="90"/>
      <c r="AIS942" s="90"/>
      <c r="AIT942" s="90"/>
      <c r="AIU942" s="90"/>
      <c r="AIV942" s="90"/>
      <c r="AIW942" s="90"/>
      <c r="AIX942" s="90"/>
      <c r="AIY942" s="90"/>
      <c r="AIZ942" s="90"/>
      <c r="AJA942" s="90"/>
      <c r="AJB942" s="90"/>
      <c r="AJC942" s="90"/>
      <c r="AJD942" s="90"/>
      <c r="AJE942" s="90"/>
      <c r="AJF942" s="90"/>
      <c r="AJG942" s="90"/>
      <c r="AJH942" s="90"/>
      <c r="AJI942" s="90"/>
      <c r="AJJ942" s="90"/>
      <c r="AJK942" s="90"/>
      <c r="AJL942" s="90"/>
      <c r="AJM942" s="90"/>
      <c r="AJN942" s="90"/>
      <c r="AJO942" s="90"/>
      <c r="AJP942" s="90"/>
      <c r="AJQ942" s="90"/>
      <c r="AJR942" s="90"/>
      <c r="AJS942" s="90"/>
      <c r="AJT942" s="90"/>
      <c r="AJU942" s="90"/>
      <c r="AJV942" s="90"/>
      <c r="AJW942" s="90"/>
      <c r="AJX942" s="90"/>
      <c r="AJY942" s="90"/>
      <c r="AJZ942" s="90"/>
      <c r="AKA942" s="90"/>
      <c r="AKB942" s="90"/>
      <c r="AKC942" s="90"/>
      <c r="AKD942" s="90"/>
      <c r="AKE942" s="90"/>
      <c r="AKF942" s="90"/>
      <c r="AKG942" s="90"/>
      <c r="AKH942" s="90"/>
      <c r="AKI942" s="90"/>
      <c r="AKJ942" s="90"/>
      <c r="AKK942" s="90"/>
      <c r="AKL942" s="90"/>
      <c r="AKM942" s="90"/>
      <c r="AKN942" s="90"/>
      <c r="AKO942" s="90"/>
      <c r="AKP942" s="90"/>
      <c r="AKQ942" s="90"/>
      <c r="AKR942" s="90"/>
      <c r="AKS942" s="90"/>
      <c r="AKT942" s="90"/>
      <c r="AKU942" s="90"/>
      <c r="AKV942" s="90"/>
      <c r="AKW942" s="90"/>
      <c r="AKX942" s="90"/>
      <c r="AKY942" s="90"/>
      <c r="AKZ942" s="90"/>
      <c r="ALA942" s="90"/>
      <c r="ALB942" s="90"/>
      <c r="ALC942" s="90"/>
      <c r="ALD942" s="90"/>
      <c r="ALE942" s="90"/>
      <c r="ALF942" s="90"/>
      <c r="ALG942" s="90"/>
      <c r="ALH942" s="90"/>
      <c r="ALI942" s="90"/>
      <c r="ALJ942" s="90"/>
      <c r="ALK942" s="90"/>
      <c r="ALL942" s="90"/>
      <c r="ALM942" s="90"/>
      <c r="ALN942" s="90"/>
      <c r="ALO942" s="90"/>
      <c r="ALP942" s="90"/>
      <c r="ALQ942" s="90"/>
      <c r="ALR942" s="90"/>
      <c r="ALS942" s="90"/>
      <c r="ALT942" s="90"/>
      <c r="ALU942" s="90"/>
      <c r="ALV942" s="90"/>
      <c r="ALW942" s="90"/>
      <c r="ALX942" s="90"/>
      <c r="ALY942" s="90"/>
      <c r="ALZ942" s="90"/>
      <c r="AMA942" s="90"/>
      <c r="AMB942" s="90"/>
      <c r="AMC942" s="90"/>
      <c r="AMD942" s="90"/>
      <c r="AME942" s="90"/>
      <c r="AMF942" s="90"/>
      <c r="AMG942" s="90"/>
      <c r="AMH942" s="90"/>
    </row>
    <row r="943" spans="1:1022" ht="74.099999999999994" customHeight="1" x14ac:dyDescent="0.3">
      <c r="A943" s="536"/>
      <c r="B943" s="530"/>
      <c r="C943" s="367"/>
      <c r="D943" s="530"/>
      <c r="E943" s="530"/>
      <c r="F943" s="427"/>
      <c r="G943" s="530"/>
      <c r="H943" s="545"/>
      <c r="I943" s="538"/>
      <c r="J943" s="216" t="s">
        <v>735</v>
      </c>
      <c r="K943" s="213"/>
      <c r="L943" s="538"/>
      <c r="M943" s="538"/>
      <c r="N943" s="540"/>
      <c r="O943" s="369"/>
      <c r="P943" s="391"/>
      <c r="Q943" s="385"/>
      <c r="R943" s="393"/>
      <c r="S943" s="394"/>
      <c r="T943" s="385"/>
      <c r="U943" s="386"/>
      <c r="V943" s="216" t="s">
        <v>112</v>
      </c>
      <c r="W943" s="116"/>
      <c r="X943" s="117"/>
      <c r="Y943" s="117"/>
      <c r="Z943" s="116"/>
      <c r="AA943" s="143" t="str">
        <f t="shared" si="1200"/>
        <v/>
      </c>
      <c r="AB943" s="121"/>
      <c r="AC943" s="121"/>
      <c r="AD943" s="122" t="str">
        <f t="shared" si="1198"/>
        <v/>
      </c>
      <c r="AE943" s="121"/>
      <c r="AF943" s="121"/>
      <c r="AG943" s="121"/>
      <c r="AH943" s="123" t="str">
        <f>IFERROR(IF(AND(AA942="Probabilidad",AA943="Probabilidad"),(AI942-(+AI942*AD943)),IF(AND(AA943="Probabilidad",AA942="Impacto"),(AI942-(+AI942*AD943)),IF(AA943="Impacto",AI942,""))),"")</f>
        <v/>
      </c>
      <c r="AI943" s="122" t="str">
        <f t="shared" si="1199"/>
        <v/>
      </c>
      <c r="AJ943" s="387"/>
      <c r="AK943" s="542"/>
      <c r="AL943" s="214" t="str">
        <f t="shared" si="1262"/>
        <v/>
      </c>
      <c r="AM943" s="543"/>
      <c r="AN943" s="542"/>
      <c r="AO943" s="541"/>
      <c r="AP943" s="367"/>
      <c r="AQ943" s="217" t="s">
        <v>118</v>
      </c>
      <c r="AR943" s="119"/>
      <c r="AS943" s="135"/>
      <c r="AT943" s="218"/>
      <c r="AU943" s="219"/>
      <c r="AV943" s="459"/>
      <c r="AW943" s="216" t="s">
        <v>112</v>
      </c>
      <c r="AX943" s="220"/>
      <c r="AY943" s="221"/>
      <c r="AZ943" s="222"/>
      <c r="BA943" s="217" t="s">
        <v>118</v>
      </c>
      <c r="BB943" s="128"/>
      <c r="BC943" s="128"/>
      <c r="BD943" s="128"/>
      <c r="BE943" s="373"/>
      <c r="BF943" s="374"/>
      <c r="BG943" s="374"/>
      <c r="BH943" s="131"/>
    </row>
    <row r="944" spans="1:1022" ht="45" customHeight="1" x14ac:dyDescent="0.3">
      <c r="A944" s="536"/>
      <c r="B944" s="530"/>
      <c r="C944" s="367"/>
      <c r="D944" s="530"/>
      <c r="E944" s="530"/>
      <c r="F944" s="427"/>
      <c r="G944" s="530"/>
      <c r="H944" s="545"/>
      <c r="I944" s="538"/>
      <c r="J944" s="216" t="s">
        <v>741</v>
      </c>
      <c r="K944" s="213"/>
      <c r="L944" s="538"/>
      <c r="M944" s="538"/>
      <c r="N944" s="540"/>
      <c r="O944" s="369"/>
      <c r="P944" s="391"/>
      <c r="Q944" s="385"/>
      <c r="R944" s="393"/>
      <c r="S944" s="394"/>
      <c r="T944" s="385"/>
      <c r="U944" s="386"/>
      <c r="V944" s="216" t="s">
        <v>124</v>
      </c>
      <c r="W944" s="116"/>
      <c r="X944" s="117"/>
      <c r="Y944" s="117"/>
      <c r="Z944" s="116"/>
      <c r="AA944" s="143" t="str">
        <f t="shared" si="1200"/>
        <v/>
      </c>
      <c r="AB944" s="121"/>
      <c r="AC944" s="121"/>
      <c r="AD944" s="122" t="str">
        <f t="shared" ref="AD944:AD1007" si="1281">IF(AND(AB944="Preventivo",AC944="Automático"),"50%",IF(AND(AB944="Preventivo",AC944="Manual"),"40%",IF(AND(AB944="Detectivo",AC944="Automático"),"40%",IF(AND(AB944="Detectivo",AC944="Manual"),"30%",IF(AND(AB944="Correctivo",AC944="Automático"),"35%",IF(AND(AB944="Correctivo",AC944="Manual"),"25%",""))))))</f>
        <v/>
      </c>
      <c r="AE944" s="121"/>
      <c r="AF944" s="121"/>
      <c r="AG944" s="121"/>
      <c r="AH944" s="123" t="str">
        <f t="shared" ref="AH944:AH948" si="1282">IFERROR(IF(AND(AA943="Probabilidad",AA944="Probabilidad"),(AI943-(+AI943*AD944)),IF(AND(AA944="Probabilidad",AA943="Impacto"),(AI943-(+AI943*AD944)),IF(AA944="Impacto",AI943,""))),"")</f>
        <v/>
      </c>
      <c r="AI944" s="122" t="str">
        <f t="shared" ref="AI944:AI1007" si="1283">AH944</f>
        <v/>
      </c>
      <c r="AJ944" s="387"/>
      <c r="AK944" s="542"/>
      <c r="AL944" s="214" t="str">
        <f t="shared" si="1262"/>
        <v/>
      </c>
      <c r="AM944" s="543"/>
      <c r="AN944" s="542"/>
      <c r="AO944" s="541"/>
      <c r="AP944" s="367"/>
      <c r="AQ944" s="217" t="s">
        <v>128</v>
      </c>
      <c r="AR944" s="119"/>
      <c r="AS944" s="135"/>
      <c r="AT944" s="218"/>
      <c r="AU944" s="219"/>
      <c r="AV944" s="459"/>
      <c r="AW944" s="216" t="s">
        <v>124</v>
      </c>
      <c r="AX944" s="220"/>
      <c r="AY944" s="221"/>
      <c r="AZ944" s="222"/>
      <c r="BA944" s="217" t="s">
        <v>128</v>
      </c>
      <c r="BB944" s="128"/>
      <c r="BC944" s="128"/>
      <c r="BD944" s="128"/>
      <c r="BE944" s="373"/>
      <c r="BF944" s="374"/>
      <c r="BG944" s="374"/>
      <c r="BH944" s="131"/>
    </row>
    <row r="945" spans="1:1022" ht="30" customHeight="1" x14ac:dyDescent="0.3">
      <c r="A945" s="536"/>
      <c r="B945" s="530"/>
      <c r="C945" s="367"/>
      <c r="D945" s="530"/>
      <c r="E945" s="530"/>
      <c r="F945" s="427"/>
      <c r="G945" s="530"/>
      <c r="H945" s="545"/>
      <c r="I945" s="538"/>
      <c r="J945" s="216" t="s">
        <v>749</v>
      </c>
      <c r="K945" s="213"/>
      <c r="L945" s="538"/>
      <c r="M945" s="538"/>
      <c r="N945" s="540"/>
      <c r="O945" s="369"/>
      <c r="P945" s="391"/>
      <c r="Q945" s="385"/>
      <c r="R945" s="393"/>
      <c r="S945" s="394"/>
      <c r="T945" s="385"/>
      <c r="U945" s="386"/>
      <c r="V945" s="216" t="s">
        <v>131</v>
      </c>
      <c r="W945" s="116"/>
      <c r="X945" s="117"/>
      <c r="Y945" s="117"/>
      <c r="Z945" s="116"/>
      <c r="AA945" s="143" t="str">
        <f t="shared" ref="AA945:AA1008" si="1284">IF(OR(AB945="Preventivo",AB945="Detectivo"),"Probabilidad",IF(AB945="Correctivo","Impacto",""))</f>
        <v/>
      </c>
      <c r="AB945" s="121"/>
      <c r="AC945" s="121"/>
      <c r="AD945" s="122" t="str">
        <f t="shared" si="1281"/>
        <v/>
      </c>
      <c r="AE945" s="121"/>
      <c r="AF945" s="121"/>
      <c r="AG945" s="121"/>
      <c r="AH945" s="123" t="str">
        <f t="shared" si="1282"/>
        <v/>
      </c>
      <c r="AI945" s="122" t="str">
        <f t="shared" si="1283"/>
        <v/>
      </c>
      <c r="AJ945" s="387"/>
      <c r="AK945" s="542"/>
      <c r="AL945" s="214" t="str">
        <f t="shared" si="1262"/>
        <v/>
      </c>
      <c r="AM945" s="543"/>
      <c r="AN945" s="542"/>
      <c r="AO945" s="541"/>
      <c r="AP945" s="367"/>
      <c r="AQ945" s="217" t="s">
        <v>136</v>
      </c>
      <c r="AR945" s="119"/>
      <c r="AS945" s="135"/>
      <c r="AT945" s="218"/>
      <c r="AU945" s="219"/>
      <c r="AV945" s="459"/>
      <c r="AW945" s="216" t="s">
        <v>131</v>
      </c>
      <c r="AX945" s="220"/>
      <c r="AY945" s="221"/>
      <c r="AZ945" s="222"/>
      <c r="BA945" s="217" t="s">
        <v>136</v>
      </c>
      <c r="BB945" s="128"/>
      <c r="BC945" s="128"/>
      <c r="BD945" s="128"/>
      <c r="BE945" s="373"/>
      <c r="BF945" s="374"/>
      <c r="BG945" s="374"/>
      <c r="BH945" s="131"/>
    </row>
    <row r="946" spans="1:1022" ht="18.95" customHeight="1" x14ac:dyDescent="0.3">
      <c r="A946" s="536"/>
      <c r="B946" s="530"/>
      <c r="C946" s="367"/>
      <c r="D946" s="530"/>
      <c r="E946" s="530"/>
      <c r="F946" s="427"/>
      <c r="G946" s="530"/>
      <c r="H946" s="545"/>
      <c r="I946" s="538"/>
      <c r="J946" s="216" t="s">
        <v>756</v>
      </c>
      <c r="K946" s="213"/>
      <c r="L946" s="538"/>
      <c r="M946" s="538"/>
      <c r="N946" s="540"/>
      <c r="O946" s="369"/>
      <c r="P946" s="391"/>
      <c r="Q946" s="385"/>
      <c r="R946" s="393"/>
      <c r="S946" s="394"/>
      <c r="T946" s="385"/>
      <c r="U946" s="386"/>
      <c r="V946" s="216" t="s">
        <v>139</v>
      </c>
      <c r="W946" s="116"/>
      <c r="X946" s="117"/>
      <c r="Y946" s="117"/>
      <c r="Z946" s="116"/>
      <c r="AA946" s="143" t="str">
        <f t="shared" si="1284"/>
        <v/>
      </c>
      <c r="AB946" s="121"/>
      <c r="AC946" s="121"/>
      <c r="AD946" s="122" t="str">
        <f t="shared" si="1281"/>
        <v/>
      </c>
      <c r="AE946" s="121"/>
      <c r="AF946" s="121"/>
      <c r="AG946" s="121"/>
      <c r="AH946" s="123" t="str">
        <f t="shared" si="1282"/>
        <v/>
      </c>
      <c r="AI946" s="122" t="str">
        <f t="shared" si="1283"/>
        <v/>
      </c>
      <c r="AJ946" s="387"/>
      <c r="AK946" s="542"/>
      <c r="AL946" s="214" t="str">
        <f t="shared" si="1262"/>
        <v/>
      </c>
      <c r="AM946" s="543"/>
      <c r="AN946" s="542"/>
      <c r="AO946" s="541"/>
      <c r="AP946" s="367"/>
      <c r="AQ946" s="217" t="s">
        <v>145</v>
      </c>
      <c r="AR946" s="119"/>
      <c r="AS946" s="135"/>
      <c r="AT946" s="218"/>
      <c r="AU946" s="219"/>
      <c r="AV946" s="459"/>
      <c r="AW946" s="216" t="s">
        <v>139</v>
      </c>
      <c r="AX946" s="220"/>
      <c r="AY946" s="221"/>
      <c r="AZ946" s="222"/>
      <c r="BA946" s="217" t="s">
        <v>145</v>
      </c>
      <c r="BB946" s="128"/>
      <c r="BC946" s="128"/>
      <c r="BD946" s="128"/>
      <c r="BE946" s="373"/>
      <c r="BF946" s="374"/>
      <c r="BG946" s="374"/>
      <c r="BH946" s="131"/>
    </row>
    <row r="947" spans="1:1022" ht="18.95" customHeight="1" x14ac:dyDescent="0.3">
      <c r="A947" s="536"/>
      <c r="B947" s="530"/>
      <c r="C947" s="367"/>
      <c r="D947" s="530"/>
      <c r="E947" s="530"/>
      <c r="F947" s="427"/>
      <c r="G947" s="530"/>
      <c r="H947" s="545"/>
      <c r="I947" s="538"/>
      <c r="J947" s="216" t="s">
        <v>757</v>
      </c>
      <c r="K947" s="213"/>
      <c r="L947" s="538"/>
      <c r="M947" s="538"/>
      <c r="N947" s="540"/>
      <c r="O947" s="369"/>
      <c r="P947" s="391"/>
      <c r="Q947" s="385"/>
      <c r="R947" s="393"/>
      <c r="S947" s="394"/>
      <c r="T947" s="385"/>
      <c r="U947" s="386"/>
      <c r="V947" s="216" t="s">
        <v>150</v>
      </c>
      <c r="W947" s="116"/>
      <c r="X947" s="117"/>
      <c r="Y947" s="117"/>
      <c r="Z947" s="116"/>
      <c r="AA947" s="143" t="str">
        <f t="shared" si="1284"/>
        <v/>
      </c>
      <c r="AB947" s="121"/>
      <c r="AC947" s="121"/>
      <c r="AD947" s="122" t="str">
        <f t="shared" si="1281"/>
        <v/>
      </c>
      <c r="AE947" s="121"/>
      <c r="AF947" s="121"/>
      <c r="AG947" s="121"/>
      <c r="AH947" s="123" t="str">
        <f t="shared" si="1282"/>
        <v/>
      </c>
      <c r="AI947" s="122" t="str">
        <f t="shared" si="1283"/>
        <v/>
      </c>
      <c r="AJ947" s="387"/>
      <c r="AK947" s="542"/>
      <c r="AL947" s="214" t="str">
        <f t="shared" si="1262"/>
        <v/>
      </c>
      <c r="AM947" s="543"/>
      <c r="AN947" s="542"/>
      <c r="AO947" s="541"/>
      <c r="AP947" s="367"/>
      <c r="AQ947" s="217" t="s">
        <v>155</v>
      </c>
      <c r="AR947" s="119"/>
      <c r="AS947" s="135"/>
      <c r="AT947" s="218"/>
      <c r="AU947" s="219"/>
      <c r="AV947" s="459"/>
      <c r="AW947" s="216" t="s">
        <v>150</v>
      </c>
      <c r="AX947" s="220"/>
      <c r="AY947" s="221"/>
      <c r="AZ947" s="222"/>
      <c r="BA947" s="217" t="s">
        <v>155</v>
      </c>
      <c r="BB947" s="128"/>
      <c r="BC947" s="128"/>
      <c r="BD947" s="128"/>
      <c r="BE947" s="373"/>
      <c r="BF947" s="374"/>
      <c r="BG947" s="374"/>
      <c r="BH947" s="131"/>
    </row>
    <row r="948" spans="1:1022" ht="23.1" customHeight="1" x14ac:dyDescent="0.3">
      <c r="A948" s="536"/>
      <c r="B948" s="530"/>
      <c r="C948" s="367"/>
      <c r="D948" s="530"/>
      <c r="E948" s="530"/>
      <c r="F948" s="427"/>
      <c r="G948" s="530"/>
      <c r="H948" s="545"/>
      <c r="I948" s="538"/>
      <c r="J948" s="216" t="s">
        <v>758</v>
      </c>
      <c r="K948" s="213"/>
      <c r="L948" s="538"/>
      <c r="M948" s="538"/>
      <c r="N948" s="540"/>
      <c r="O948" s="369"/>
      <c r="P948" s="392"/>
      <c r="Q948" s="385"/>
      <c r="R948" s="393"/>
      <c r="S948" s="394"/>
      <c r="T948" s="385"/>
      <c r="U948" s="386"/>
      <c r="V948" s="216" t="s">
        <v>161</v>
      </c>
      <c r="W948" s="116"/>
      <c r="X948" s="117"/>
      <c r="Y948" s="117"/>
      <c r="Z948" s="116"/>
      <c r="AA948" s="143" t="str">
        <f t="shared" si="1284"/>
        <v/>
      </c>
      <c r="AB948" s="121"/>
      <c r="AC948" s="121"/>
      <c r="AD948" s="122" t="str">
        <f t="shared" si="1281"/>
        <v/>
      </c>
      <c r="AE948" s="121"/>
      <c r="AF948" s="121"/>
      <c r="AG948" s="121"/>
      <c r="AH948" s="123" t="str">
        <f t="shared" si="1282"/>
        <v/>
      </c>
      <c r="AI948" s="122" t="str">
        <f t="shared" si="1283"/>
        <v/>
      </c>
      <c r="AJ948" s="387"/>
      <c r="AK948" s="542"/>
      <c r="AL948" s="214" t="str">
        <f t="shared" si="1262"/>
        <v/>
      </c>
      <c r="AM948" s="543"/>
      <c r="AN948" s="542"/>
      <c r="AO948" s="541"/>
      <c r="AP948" s="367"/>
      <c r="AQ948" s="217" t="s">
        <v>162</v>
      </c>
      <c r="AR948" s="119"/>
      <c r="AS948" s="135"/>
      <c r="AT948" s="218"/>
      <c r="AU948" s="219"/>
      <c r="AV948" s="460"/>
      <c r="AW948" s="216" t="s">
        <v>161</v>
      </c>
      <c r="AX948" s="220"/>
      <c r="AY948" s="221"/>
      <c r="AZ948" s="222"/>
      <c r="BA948" s="217" t="s">
        <v>162</v>
      </c>
      <c r="BB948" s="128"/>
      <c r="BC948" s="128"/>
      <c r="BD948" s="128"/>
      <c r="BE948" s="373"/>
      <c r="BF948" s="374"/>
      <c r="BG948" s="374"/>
      <c r="BH948" s="131"/>
    </row>
    <row r="949" spans="1:1022" s="144" customFormat="1" ht="69.95" customHeight="1" x14ac:dyDescent="0.25">
      <c r="A949" s="536"/>
      <c r="B949" s="530"/>
      <c r="C949" s="367"/>
      <c r="D949" s="530"/>
      <c r="E949" s="530"/>
      <c r="F949" s="427"/>
      <c r="G949" s="530"/>
      <c r="H949" s="545" t="str">
        <f>IF(B949="Seguridad_Información","Posibilidad de "&amp;C949&amp;"con "&amp;M949&amp;" "&amp;"por"&amp;" "&amp;I949&amp;" "&amp;"debido a"&amp;" "&amp;L949,"Posibilidad de"&amp;" "&amp;M949&amp;" "&amp;"por"&amp;" "&amp;I949&amp;" debido a"&amp;" "&amp;L949)</f>
        <v xml:space="preserve">Posibilidad de  por  debido a </v>
      </c>
      <c r="I949" s="538"/>
      <c r="J949" s="216" t="s">
        <v>717</v>
      </c>
      <c r="K949" s="213"/>
      <c r="L949" s="538"/>
      <c r="M949" s="538"/>
      <c r="N949" s="540"/>
      <c r="O949" s="369"/>
      <c r="P949" s="390" t="str">
        <f>IF(OR($O949=[3]Tabla_Probabilidad!$D$30,$O949=[3]Tabla_Probabilidad!$D$32,$O949=[3]Tabla_Probabilidad!$J$32),"Muy Baja",IF(OR($O949=[3]Tabla_Probabilidad!$E$30,$O949=[3]Tabla_Probabilidad!$E$32,$O949=[3]Tabla_Probabilidad!$K$32),"Baja",IF(OR($O949=[3]Tabla_Probabilidad!$F$30,$O949=[3]Tabla_Probabilidad!$F$32,$O949=[3]Tabla_Probabilidad!$L$32),"Media",IF(OR($O949=[3]Tabla_Probabilidad!$G$30,$O949=[3]Tabla_Probabilidad!$G$32,$O949=[3]Tabla_Probabilidad!$M$32),"Alta",IF(OR($O949=[3]Tabla_Probabilidad!$H$30,$O949=[3]Tabla_Probabilidad!$H$32,$O949=[3]Tabla_Probabilidad!$N$32),"Muy Alta","")))))</f>
        <v/>
      </c>
      <c r="Q949" s="385" t="str">
        <f t="shared" ref="Q949" si="1285">IF(P949="","",IF(P949="Muy Baja",0.2,IF(P949="Baja",0.4,IF(P949="Media",0.6,IF(P949="Alta",0.8,IF(P949="Muy Alta",1,))))))</f>
        <v/>
      </c>
      <c r="R949" s="393"/>
      <c r="S949" s="394" t="str">
        <f>IF(OR($R949=[3]Tabla_Impacto!$D$24,$R949=[3]Tabla_Impacto!$D$27,$R949=[3]Tabla_Impacto!$J$24,$R949=[3]Tabla_Impacto!$P$26,$R949=[3]Tabla_Impacto!$V$26,$R949=[3]Tabla_Impacto!$AB$26),"Leve",IF(OR($R949=[3]Tabla_Impacto!$E$24,$R949=[3]Tabla_Impacto!$E$27,$R949=[3]Tabla_Impacto!$K$24,$R949=[3]Tabla_Impacto!$Q$26,$R949=[3]Tabla_Impacto!$W$26,$R949=[3]Tabla_Impacto!$AC$26),"Menor",IF(OR($R949=[3]Tabla_Impacto!$F$24,$R949=[3]Tabla_Impacto!$F$27,$R949=[3]Tabla_Impacto!$L$24,$R949=[3]Tabla_Impacto!$R$26,$R949=[3]Tabla_Impacto!$X$26,$R949=[3]Tabla_Impacto!$AD$26),"Moderado",IF(OR($R949=[3]Tabla_Impacto!$G$24,$R949=[3]Tabla_Impacto!$G$27,$R949=[3]Tabla_Impacto!$M$24,$R949=[3]Tabla_Impacto!$S$26,$R949=[3]Tabla_Impacto!$Y$26,$R949=[3]Tabla_Impacto!$AE$26),"Mayor",IF(OR($R949=[3]Tabla_Impacto!$H$24,$R949=[3]Tabla_Impacto!$H$27,$R949=[3]Tabla_Impacto!$N$24,$R949=[3]Tabla_Impacto!$T$26,$R949=[3]Tabla_Impacto!$Z$26,$R949=[3]Tabla_Impacto!$AF$26),"Catastrófico","")))))</f>
        <v/>
      </c>
      <c r="T949" s="385" t="str">
        <f>IF(S949="","",IF(S949="Leve",0.2,IF(S949="Menor",0.4,IF(S949="Moderado",0.6,IF(S949="Mayor",0.8,IF(S949="Catastrófico",1,))))))</f>
        <v/>
      </c>
      <c r="U949" s="403" t="str">
        <f t="shared" ref="U949" si="1286">IF(OR(AND(P949="Muy Baja",S949="Leve"),AND(P949="Muy Baja",S949="Menor"),AND(P949="Baja",S949="Leve")),"Bajo",IF(OR(AND(P949="Muy baja",S949="Moderado"),AND(P949="Baja",S949="Menor"),AND(P949="Baja",S949="Moderado"),AND(P949="Media",S949="Leve"),AND(P949="Media",S949="Menor"),AND(P949="Media",S949="Moderado"),AND(P949="Alta",S949="Leve"),AND(P949="Alta",S949="Menor")),"Moderado",IF(OR(AND(P949="Muy Baja",S949="Mayor"),AND(P949="Baja",S949="Mayor"),AND(P949="Media",S949="Mayor"),AND(P949="Alta",S949="Moderado"),AND(P949="Alta",S949="Mayor"),AND(P949="Muy Alta",S949="Leve"),AND(P949="Muy Alta",S949="Menor"),AND(P949="Muy Alta",S949="Moderado"),AND(P949="Muy Alta",S949="Mayor")),"Alto",IF(OR(AND(P949="Muy Baja",S949="Catastrófico"),AND(P949="Baja",S949="Catastrófico"),AND(P949="Media",S949="Catastrófico"),AND(P949="Alta",S949="Catastrófico"),AND(P949="Muy Alta",S949="Catastrófico")),"Extremo",""))))</f>
        <v/>
      </c>
      <c r="V949" s="216" t="s">
        <v>91</v>
      </c>
      <c r="W949" s="116"/>
      <c r="X949" s="117"/>
      <c r="Y949" s="117"/>
      <c r="Z949" s="116"/>
      <c r="AA949" s="143" t="str">
        <f t="shared" si="1284"/>
        <v/>
      </c>
      <c r="AB949" s="121"/>
      <c r="AC949" s="121"/>
      <c r="AD949" s="122" t="str">
        <f t="shared" si="1281"/>
        <v/>
      </c>
      <c r="AE949" s="121"/>
      <c r="AF949" s="121"/>
      <c r="AG949" s="121"/>
      <c r="AH949" s="123" t="str">
        <f>IFERROR(IF(AA949="Probabilidad",(Q949-(+Q949*AD949)),IF(AA949="Impacto",Q949,"")),"")</f>
        <v/>
      </c>
      <c r="AI949" s="122" t="str">
        <f t="shared" si="1283"/>
        <v/>
      </c>
      <c r="AJ949" s="387" t="str">
        <f t="shared" ref="AJ949" si="1287">IFERROR(IF(AK949="","",IF(AK949&lt;=0.2,"Muy Baja",IF(AK949&lt;=0.4,"Baja",IF(AK949&lt;=0.6,"Media",IF(AK949&lt;=0.8,"Alta","Muy Alta"))))),"")</f>
        <v/>
      </c>
      <c r="AK949" s="542" t="str">
        <f t="shared" ref="AK949" si="1288">IFERROR(LOOKUP(MAX(AI949:AI955)+1,(AI949:AI955)),"")</f>
        <v/>
      </c>
      <c r="AL949" s="214" t="str">
        <f>IFERROR(IF(AA949="Impacto",(T949-(+T949*AD949)),IF(AA949="Probabilidad",T949,"")),"")</f>
        <v/>
      </c>
      <c r="AM949" s="543" t="str">
        <f t="shared" ref="AM949" si="1289">IFERROR(IF(AN949="","",IF(AN949&lt;=0.2,"Leve",IF(AN949&lt;=0.4,"Menor",IF(AN949&lt;=0.6,"Moderado",IF(AN949&lt;=0.8,"Mayor","Catastrófico"))))),"")</f>
        <v/>
      </c>
      <c r="AN949" s="542" t="str">
        <f t="shared" ref="AN949" si="1290">IFERROR(LOOKUP(MAX(AL949:AL955)+1,(AL949:AL955)),"")</f>
        <v/>
      </c>
      <c r="AO949" s="541" t="str">
        <f t="shared" ref="AO949" si="1291">IFERROR(IF(OR(AND(AJ949="Muy Baja",AM949="Leve"),AND(AJ949="Muy Baja",AM949="Menor"),AND(AJ949="Baja",AM949="Leve")),"Bajo",IF(OR(AND(AJ949="Muy baja",AM949="Moderado"),AND(AJ949="Baja",AM949="Menor"),AND(AJ949="Baja",AM949="Moderado"),AND(AJ949="Media",AM949="Leve"),AND(AJ949="Media",AM949="Menor"),AND(AJ949="Media",AM949="Moderado"),AND(AJ949="Alta",AM949="Leve"),AND(AJ949="Alta",AM949="Menor")),"Moderado",IF(OR(AND(AJ949="Muy Baja",AM949="Mayor"),AND(AJ949="Baja",AM949="Mayor"),AND(AJ949="Media",AM949="Mayor"),AND(AJ949="Alta",AM949="Moderado"),AND(AJ949="Alta",AM949="Mayor"),AND(AJ949="Muy Alta",AM949="Leve"),AND(AJ949="Muy Alta",AM949="Menor"),AND(AJ949="Muy Alta",AM949="Moderado"),AND(AJ949="Muy Alta",AM949="Mayor")),"Alto",IF(OR(AND(AJ949="Muy Baja",AM949="Catastrófico"),AND(AJ949="Baja",AM949="Catastrófico"),AND(AJ949="Media",AM949="Catastrófico"),AND(AJ949="Alta",AM949="Catastrófico"),AND(AJ949="Muy Alta",AM949="Catastrófico")),"Extremo","")))),"")</f>
        <v/>
      </c>
      <c r="AP949" s="367"/>
      <c r="AQ949" s="217" t="s">
        <v>105</v>
      </c>
      <c r="AR949" s="119"/>
      <c r="AS949" s="135"/>
      <c r="AT949" s="218"/>
      <c r="AU949" s="219"/>
      <c r="AV949" s="458"/>
      <c r="AW949" s="216" t="s">
        <v>91</v>
      </c>
      <c r="AX949" s="220"/>
      <c r="AY949" s="221"/>
      <c r="AZ949" s="222"/>
      <c r="BA949" s="217" t="s">
        <v>105</v>
      </c>
      <c r="BB949" s="128"/>
      <c r="BC949" s="128"/>
      <c r="BD949" s="128"/>
      <c r="BE949" s="373"/>
      <c r="BF949" s="374"/>
      <c r="BG949" s="374"/>
      <c r="BH949" s="131"/>
      <c r="BI949" s="90"/>
      <c r="BJ949" s="90"/>
      <c r="BK949" s="90"/>
      <c r="BL949" s="90"/>
      <c r="BM949" s="90"/>
      <c r="BN949" s="90"/>
      <c r="BO949" s="90"/>
      <c r="BP949" s="90"/>
      <c r="BQ949" s="90"/>
      <c r="BR949" s="90"/>
      <c r="BS949" s="90"/>
      <c r="BT949" s="90"/>
      <c r="BU949" s="90"/>
      <c r="BV949" s="90"/>
      <c r="BW949" s="90"/>
      <c r="BX949" s="90"/>
      <c r="BY949" s="90"/>
      <c r="BZ949" s="90"/>
      <c r="CA949" s="90"/>
      <c r="CB949" s="90"/>
      <c r="CC949" s="90"/>
      <c r="CD949" s="90"/>
      <c r="CE949" s="90"/>
      <c r="CF949" s="90"/>
      <c r="CG949" s="90"/>
      <c r="CH949" s="90"/>
      <c r="CI949" s="90"/>
      <c r="CJ949" s="90"/>
      <c r="CK949" s="90"/>
      <c r="CL949" s="90"/>
      <c r="CM949" s="90"/>
      <c r="CN949" s="90"/>
      <c r="CO949" s="90"/>
      <c r="CP949" s="90"/>
      <c r="CQ949" s="90"/>
      <c r="CR949" s="90"/>
      <c r="CS949" s="90"/>
      <c r="CT949" s="90"/>
      <c r="CU949" s="90"/>
      <c r="CV949" s="90"/>
      <c r="CW949" s="90"/>
      <c r="CX949" s="90"/>
      <c r="CY949" s="90"/>
      <c r="CZ949" s="90"/>
      <c r="DA949" s="90"/>
      <c r="DB949" s="90"/>
      <c r="DC949" s="90"/>
      <c r="DD949" s="90"/>
      <c r="DE949" s="90"/>
      <c r="DF949" s="90"/>
      <c r="DG949" s="90"/>
      <c r="DH949" s="90"/>
      <c r="DI949" s="90"/>
      <c r="DJ949" s="90"/>
      <c r="DK949" s="90"/>
      <c r="DL949" s="90"/>
      <c r="DM949" s="90"/>
      <c r="DN949" s="90"/>
      <c r="DO949" s="90"/>
      <c r="DP949" s="90"/>
      <c r="DQ949" s="90"/>
      <c r="DR949" s="90"/>
      <c r="DS949" s="90"/>
      <c r="DT949" s="90"/>
      <c r="DU949" s="90"/>
      <c r="DV949" s="90"/>
      <c r="DW949" s="90"/>
      <c r="DX949" s="90"/>
      <c r="DY949" s="90"/>
      <c r="DZ949" s="90"/>
      <c r="EA949" s="90"/>
      <c r="EB949" s="90"/>
      <c r="EC949" s="90"/>
      <c r="ED949" s="90"/>
      <c r="EE949" s="90"/>
      <c r="EF949" s="90"/>
      <c r="EG949" s="90"/>
      <c r="EH949" s="90"/>
      <c r="EI949" s="90"/>
      <c r="EJ949" s="90"/>
      <c r="EK949" s="90"/>
      <c r="EL949" s="90"/>
      <c r="EM949" s="90"/>
      <c r="EN949" s="90"/>
      <c r="EO949" s="90"/>
      <c r="EP949" s="90"/>
      <c r="EQ949" s="90"/>
      <c r="ER949" s="90"/>
      <c r="ES949" s="90"/>
      <c r="ET949" s="90"/>
      <c r="EU949" s="90"/>
      <c r="EV949" s="90"/>
      <c r="EW949" s="90"/>
      <c r="EX949" s="90"/>
      <c r="EY949" s="90"/>
      <c r="EZ949" s="90"/>
      <c r="FA949" s="90"/>
      <c r="FB949" s="90"/>
      <c r="FC949" s="90"/>
      <c r="FD949" s="90"/>
      <c r="FE949" s="90"/>
      <c r="FF949" s="90"/>
      <c r="FG949" s="90"/>
      <c r="FH949" s="90"/>
      <c r="FI949" s="90"/>
      <c r="FJ949" s="90"/>
      <c r="FK949" s="90"/>
      <c r="FL949" s="90"/>
      <c r="FM949" s="90"/>
      <c r="FN949" s="90"/>
      <c r="FO949" s="90"/>
      <c r="FP949" s="90"/>
      <c r="FQ949" s="90"/>
      <c r="FR949" s="90"/>
      <c r="FS949" s="90"/>
      <c r="FT949" s="90"/>
      <c r="FU949" s="90"/>
      <c r="FV949" s="90"/>
      <c r="FW949" s="90"/>
      <c r="FX949" s="90"/>
      <c r="FY949" s="90"/>
      <c r="FZ949" s="90"/>
      <c r="GA949" s="90"/>
      <c r="GB949" s="90"/>
      <c r="GC949" s="90"/>
      <c r="GD949" s="90"/>
      <c r="GE949" s="90"/>
      <c r="GF949" s="90"/>
      <c r="GG949" s="90"/>
      <c r="GH949" s="90"/>
      <c r="GI949" s="90"/>
      <c r="GJ949" s="90"/>
      <c r="GK949" s="90"/>
      <c r="GL949" s="90"/>
      <c r="GM949" s="90"/>
      <c r="GN949" s="90"/>
      <c r="GO949" s="90"/>
      <c r="GP949" s="90"/>
      <c r="GQ949" s="90"/>
      <c r="GR949" s="90"/>
      <c r="GS949" s="90"/>
      <c r="GT949" s="90"/>
      <c r="GU949" s="90"/>
      <c r="GV949" s="90"/>
      <c r="GW949" s="90"/>
      <c r="GX949" s="90"/>
      <c r="GY949" s="90"/>
      <c r="GZ949" s="90"/>
      <c r="HA949" s="90"/>
      <c r="HB949" s="90"/>
      <c r="HC949" s="90"/>
      <c r="HD949" s="90"/>
      <c r="HE949" s="90"/>
      <c r="HF949" s="90"/>
      <c r="HG949" s="90"/>
      <c r="HH949" s="90"/>
      <c r="HI949" s="90"/>
      <c r="HJ949" s="90"/>
      <c r="HK949" s="90"/>
      <c r="HL949" s="90"/>
      <c r="HM949" s="90"/>
      <c r="HN949" s="90"/>
      <c r="HO949" s="90"/>
      <c r="HP949" s="90"/>
      <c r="HQ949" s="90"/>
      <c r="HR949" s="90"/>
      <c r="HS949" s="90"/>
      <c r="HT949" s="90"/>
      <c r="HU949" s="90"/>
      <c r="HV949" s="90"/>
      <c r="HW949" s="90"/>
      <c r="HX949" s="90"/>
      <c r="HY949" s="90"/>
      <c r="HZ949" s="90"/>
      <c r="IA949" s="90"/>
      <c r="IB949" s="90"/>
      <c r="IC949" s="90"/>
      <c r="ID949" s="90"/>
      <c r="IE949" s="90"/>
      <c r="IF949" s="90"/>
      <c r="IG949" s="90"/>
      <c r="IH949" s="90"/>
      <c r="II949" s="90"/>
      <c r="IJ949" s="90"/>
      <c r="IK949" s="90"/>
      <c r="IL949" s="90"/>
      <c r="IM949" s="90"/>
      <c r="IN949" s="90"/>
      <c r="IO949" s="90"/>
      <c r="IP949" s="90"/>
      <c r="IQ949" s="90"/>
      <c r="IR949" s="90"/>
      <c r="IS949" s="90"/>
      <c r="IT949" s="90"/>
      <c r="IU949" s="90"/>
      <c r="IV949" s="90"/>
      <c r="IW949" s="90"/>
      <c r="IX949" s="90"/>
      <c r="IY949" s="90"/>
      <c r="IZ949" s="90"/>
      <c r="JA949" s="90"/>
      <c r="JB949" s="90"/>
      <c r="JC949" s="90"/>
      <c r="JD949" s="90"/>
      <c r="JE949" s="90"/>
      <c r="JF949" s="90"/>
      <c r="JG949" s="90"/>
      <c r="JH949" s="90"/>
      <c r="JI949" s="90"/>
      <c r="JJ949" s="90"/>
      <c r="JK949" s="90"/>
      <c r="JL949" s="90"/>
      <c r="JM949" s="90"/>
      <c r="JN949" s="90"/>
      <c r="JO949" s="90"/>
      <c r="JP949" s="90"/>
      <c r="JQ949" s="90"/>
      <c r="JR949" s="90"/>
      <c r="JS949" s="90"/>
      <c r="JT949" s="90"/>
      <c r="JU949" s="90"/>
      <c r="JV949" s="90"/>
      <c r="JW949" s="90"/>
      <c r="JX949" s="90"/>
      <c r="JY949" s="90"/>
      <c r="JZ949" s="90"/>
      <c r="KA949" s="90"/>
      <c r="KB949" s="90"/>
      <c r="KC949" s="90"/>
      <c r="KD949" s="90"/>
      <c r="KE949" s="90"/>
      <c r="KF949" s="90"/>
      <c r="KG949" s="90"/>
      <c r="KH949" s="90"/>
      <c r="KI949" s="90"/>
      <c r="KJ949" s="90"/>
      <c r="KK949" s="90"/>
      <c r="KL949" s="90"/>
      <c r="KM949" s="90"/>
      <c r="KN949" s="90"/>
      <c r="KO949" s="90"/>
      <c r="KP949" s="90"/>
      <c r="KQ949" s="90"/>
      <c r="KR949" s="90"/>
      <c r="KS949" s="90"/>
      <c r="KT949" s="90"/>
      <c r="KU949" s="90"/>
      <c r="KV949" s="90"/>
      <c r="KW949" s="90"/>
      <c r="KX949" s="90"/>
      <c r="KY949" s="90"/>
      <c r="KZ949" s="90"/>
      <c r="LA949" s="90"/>
      <c r="LB949" s="90"/>
      <c r="LC949" s="90"/>
      <c r="LD949" s="90"/>
      <c r="LE949" s="90"/>
      <c r="LF949" s="90"/>
      <c r="LG949" s="90"/>
      <c r="LH949" s="90"/>
      <c r="LI949" s="90"/>
      <c r="LJ949" s="90"/>
      <c r="LK949" s="90"/>
      <c r="LL949" s="90"/>
      <c r="LM949" s="90"/>
      <c r="LN949" s="90"/>
      <c r="LO949" s="90"/>
      <c r="LP949" s="90"/>
      <c r="LQ949" s="90"/>
      <c r="LR949" s="90"/>
      <c r="LS949" s="90"/>
      <c r="LT949" s="90"/>
      <c r="LU949" s="90"/>
      <c r="LV949" s="90"/>
      <c r="LW949" s="90"/>
      <c r="LX949" s="90"/>
      <c r="LY949" s="90"/>
      <c r="LZ949" s="90"/>
      <c r="MA949" s="90"/>
      <c r="MB949" s="90"/>
      <c r="MC949" s="90"/>
      <c r="MD949" s="90"/>
      <c r="ME949" s="90"/>
      <c r="MF949" s="90"/>
      <c r="MG949" s="90"/>
      <c r="MH949" s="90"/>
      <c r="MI949" s="90"/>
      <c r="MJ949" s="90"/>
      <c r="MK949" s="90"/>
      <c r="ML949" s="90"/>
      <c r="MM949" s="90"/>
      <c r="MN949" s="90"/>
      <c r="MO949" s="90"/>
      <c r="MP949" s="90"/>
      <c r="MQ949" s="90"/>
      <c r="MR949" s="90"/>
      <c r="MS949" s="90"/>
      <c r="MT949" s="90"/>
      <c r="MU949" s="90"/>
      <c r="MV949" s="90"/>
      <c r="MW949" s="90"/>
      <c r="MX949" s="90"/>
      <c r="MY949" s="90"/>
      <c r="MZ949" s="90"/>
      <c r="NA949" s="90"/>
      <c r="NB949" s="90"/>
      <c r="NC949" s="90"/>
      <c r="ND949" s="90"/>
      <c r="NE949" s="90"/>
      <c r="NF949" s="90"/>
      <c r="NG949" s="90"/>
      <c r="NH949" s="90"/>
      <c r="NI949" s="90"/>
      <c r="NJ949" s="90"/>
      <c r="NK949" s="90"/>
      <c r="NL949" s="90"/>
      <c r="NM949" s="90"/>
      <c r="NN949" s="90"/>
      <c r="NO949" s="90"/>
      <c r="NP949" s="90"/>
      <c r="NQ949" s="90"/>
      <c r="NR949" s="90"/>
      <c r="NS949" s="90"/>
      <c r="NT949" s="90"/>
      <c r="NU949" s="90"/>
      <c r="NV949" s="90"/>
      <c r="NW949" s="90"/>
      <c r="NX949" s="90"/>
      <c r="NY949" s="90"/>
      <c r="NZ949" s="90"/>
      <c r="OA949" s="90"/>
      <c r="OB949" s="90"/>
      <c r="OC949" s="90"/>
      <c r="OD949" s="90"/>
      <c r="OE949" s="90"/>
      <c r="OF949" s="90"/>
      <c r="OG949" s="90"/>
      <c r="OH949" s="90"/>
      <c r="OI949" s="90"/>
      <c r="OJ949" s="90"/>
      <c r="OK949" s="90"/>
      <c r="OL949" s="90"/>
      <c r="OM949" s="90"/>
      <c r="ON949" s="90"/>
      <c r="OO949" s="90"/>
      <c r="OP949" s="90"/>
      <c r="OQ949" s="90"/>
      <c r="OR949" s="90"/>
      <c r="OS949" s="90"/>
      <c r="OT949" s="90"/>
      <c r="OU949" s="90"/>
      <c r="OV949" s="90"/>
      <c r="OW949" s="90"/>
      <c r="OX949" s="90"/>
      <c r="OY949" s="90"/>
      <c r="OZ949" s="90"/>
      <c r="PA949" s="90"/>
      <c r="PB949" s="90"/>
      <c r="PC949" s="90"/>
      <c r="PD949" s="90"/>
      <c r="PE949" s="90"/>
      <c r="PF949" s="90"/>
      <c r="PG949" s="90"/>
      <c r="PH949" s="90"/>
      <c r="PI949" s="90"/>
      <c r="PJ949" s="90"/>
      <c r="PK949" s="90"/>
      <c r="PL949" s="90"/>
      <c r="PM949" s="90"/>
      <c r="PN949" s="90"/>
      <c r="PO949" s="90"/>
      <c r="PP949" s="90"/>
      <c r="PQ949" s="90"/>
      <c r="PR949" s="90"/>
      <c r="PS949" s="90"/>
      <c r="PT949" s="90"/>
      <c r="PU949" s="90"/>
      <c r="PV949" s="90"/>
      <c r="PW949" s="90"/>
      <c r="PX949" s="90"/>
      <c r="PY949" s="90"/>
      <c r="PZ949" s="90"/>
      <c r="QA949" s="90"/>
      <c r="QB949" s="90"/>
      <c r="QC949" s="90"/>
      <c r="QD949" s="90"/>
      <c r="QE949" s="90"/>
      <c r="QF949" s="90"/>
      <c r="QG949" s="90"/>
      <c r="QH949" s="90"/>
      <c r="QI949" s="90"/>
      <c r="QJ949" s="90"/>
      <c r="QK949" s="90"/>
      <c r="QL949" s="90"/>
      <c r="QM949" s="90"/>
      <c r="QN949" s="90"/>
      <c r="QO949" s="90"/>
      <c r="QP949" s="90"/>
      <c r="QQ949" s="90"/>
      <c r="QR949" s="90"/>
      <c r="QS949" s="90"/>
      <c r="QT949" s="90"/>
      <c r="QU949" s="90"/>
      <c r="QV949" s="90"/>
      <c r="QW949" s="90"/>
      <c r="QX949" s="90"/>
      <c r="QY949" s="90"/>
      <c r="QZ949" s="90"/>
      <c r="RA949" s="90"/>
      <c r="RB949" s="90"/>
      <c r="RC949" s="90"/>
      <c r="RD949" s="90"/>
      <c r="RE949" s="90"/>
      <c r="RF949" s="90"/>
      <c r="RG949" s="90"/>
      <c r="RH949" s="90"/>
      <c r="RI949" s="90"/>
      <c r="RJ949" s="90"/>
      <c r="RK949" s="90"/>
      <c r="RL949" s="90"/>
      <c r="RM949" s="90"/>
      <c r="RN949" s="90"/>
      <c r="RO949" s="90"/>
      <c r="RP949" s="90"/>
      <c r="RQ949" s="90"/>
      <c r="RR949" s="90"/>
      <c r="RS949" s="90"/>
      <c r="RT949" s="90"/>
      <c r="RU949" s="90"/>
      <c r="RV949" s="90"/>
      <c r="RW949" s="90"/>
      <c r="RX949" s="90"/>
      <c r="RY949" s="90"/>
      <c r="RZ949" s="90"/>
      <c r="SA949" s="90"/>
      <c r="SB949" s="90"/>
      <c r="SC949" s="90"/>
      <c r="SD949" s="90"/>
      <c r="SE949" s="90"/>
      <c r="SF949" s="90"/>
      <c r="SG949" s="90"/>
      <c r="SH949" s="90"/>
      <c r="SI949" s="90"/>
      <c r="SJ949" s="90"/>
      <c r="SK949" s="90"/>
      <c r="SL949" s="90"/>
      <c r="SM949" s="90"/>
      <c r="SN949" s="90"/>
      <c r="SO949" s="90"/>
      <c r="SP949" s="90"/>
      <c r="SQ949" s="90"/>
      <c r="SR949" s="90"/>
      <c r="SS949" s="90"/>
      <c r="ST949" s="90"/>
      <c r="SU949" s="90"/>
      <c r="SV949" s="90"/>
      <c r="SW949" s="90"/>
      <c r="SX949" s="90"/>
      <c r="SY949" s="90"/>
      <c r="SZ949" s="90"/>
      <c r="TA949" s="90"/>
      <c r="TB949" s="90"/>
      <c r="TC949" s="90"/>
      <c r="TD949" s="90"/>
      <c r="TE949" s="90"/>
      <c r="TF949" s="90"/>
      <c r="TG949" s="90"/>
      <c r="TH949" s="90"/>
      <c r="TI949" s="90"/>
      <c r="TJ949" s="90"/>
      <c r="TK949" s="90"/>
      <c r="TL949" s="90"/>
      <c r="TM949" s="90"/>
      <c r="TN949" s="90"/>
      <c r="TO949" s="90"/>
      <c r="TP949" s="90"/>
      <c r="TQ949" s="90"/>
      <c r="TR949" s="90"/>
      <c r="TS949" s="90"/>
      <c r="TT949" s="90"/>
      <c r="TU949" s="90"/>
      <c r="TV949" s="90"/>
      <c r="TW949" s="90"/>
      <c r="TX949" s="90"/>
      <c r="TY949" s="90"/>
      <c r="TZ949" s="90"/>
      <c r="UA949" s="90"/>
      <c r="UB949" s="90"/>
      <c r="UC949" s="90"/>
      <c r="UD949" s="90"/>
      <c r="UE949" s="90"/>
      <c r="UF949" s="90"/>
      <c r="UG949" s="90"/>
      <c r="UH949" s="90"/>
      <c r="UI949" s="90"/>
      <c r="UJ949" s="90"/>
      <c r="UK949" s="90"/>
      <c r="UL949" s="90"/>
      <c r="UM949" s="90"/>
      <c r="UN949" s="90"/>
      <c r="UO949" s="90"/>
      <c r="UP949" s="90"/>
      <c r="UQ949" s="90"/>
      <c r="UR949" s="90"/>
      <c r="US949" s="90"/>
      <c r="UT949" s="90"/>
      <c r="UU949" s="90"/>
      <c r="UV949" s="90"/>
      <c r="UW949" s="90"/>
      <c r="UX949" s="90"/>
      <c r="UY949" s="90"/>
      <c r="UZ949" s="90"/>
      <c r="VA949" s="90"/>
      <c r="VB949" s="90"/>
      <c r="VC949" s="90"/>
      <c r="VD949" s="90"/>
      <c r="VE949" s="90"/>
      <c r="VF949" s="90"/>
      <c r="VG949" s="90"/>
      <c r="VH949" s="90"/>
      <c r="VI949" s="90"/>
      <c r="VJ949" s="90"/>
      <c r="VK949" s="90"/>
      <c r="VL949" s="90"/>
      <c r="VM949" s="90"/>
      <c r="VN949" s="90"/>
      <c r="VO949" s="90"/>
      <c r="VP949" s="90"/>
      <c r="VQ949" s="90"/>
      <c r="VR949" s="90"/>
      <c r="VS949" s="90"/>
      <c r="VT949" s="90"/>
      <c r="VU949" s="90"/>
      <c r="VV949" s="90"/>
      <c r="VW949" s="90"/>
      <c r="VX949" s="90"/>
      <c r="VY949" s="90"/>
      <c r="VZ949" s="90"/>
      <c r="WA949" s="90"/>
      <c r="WB949" s="90"/>
      <c r="WC949" s="90"/>
      <c r="WD949" s="90"/>
      <c r="WE949" s="90"/>
      <c r="WF949" s="90"/>
      <c r="WG949" s="90"/>
      <c r="WH949" s="90"/>
      <c r="WI949" s="90"/>
      <c r="WJ949" s="90"/>
      <c r="WK949" s="90"/>
      <c r="WL949" s="90"/>
      <c r="WM949" s="90"/>
      <c r="WN949" s="90"/>
      <c r="WO949" s="90"/>
      <c r="WP949" s="90"/>
      <c r="WQ949" s="90"/>
      <c r="WR949" s="90"/>
      <c r="WS949" s="90"/>
      <c r="WT949" s="90"/>
      <c r="WU949" s="90"/>
      <c r="WV949" s="90"/>
      <c r="WW949" s="90"/>
      <c r="WX949" s="90"/>
      <c r="WY949" s="90"/>
      <c r="WZ949" s="90"/>
      <c r="XA949" s="90"/>
      <c r="XB949" s="90"/>
      <c r="XC949" s="90"/>
      <c r="XD949" s="90"/>
      <c r="XE949" s="90"/>
      <c r="XF949" s="90"/>
      <c r="XG949" s="90"/>
      <c r="XH949" s="90"/>
      <c r="XI949" s="90"/>
      <c r="XJ949" s="90"/>
      <c r="XK949" s="90"/>
      <c r="XL949" s="90"/>
      <c r="XM949" s="90"/>
      <c r="XN949" s="90"/>
      <c r="XO949" s="90"/>
      <c r="XP949" s="90"/>
      <c r="XQ949" s="90"/>
      <c r="XR949" s="90"/>
      <c r="XS949" s="90"/>
      <c r="XT949" s="90"/>
      <c r="XU949" s="90"/>
      <c r="XV949" s="90"/>
      <c r="XW949" s="90"/>
      <c r="XX949" s="90"/>
      <c r="XY949" s="90"/>
      <c r="XZ949" s="90"/>
      <c r="YA949" s="90"/>
      <c r="YB949" s="90"/>
      <c r="YC949" s="90"/>
      <c r="YD949" s="90"/>
      <c r="YE949" s="90"/>
      <c r="YF949" s="90"/>
      <c r="YG949" s="90"/>
      <c r="YH949" s="90"/>
      <c r="YI949" s="90"/>
      <c r="YJ949" s="90"/>
      <c r="YK949" s="90"/>
      <c r="YL949" s="90"/>
      <c r="YM949" s="90"/>
      <c r="YN949" s="90"/>
      <c r="YO949" s="90"/>
      <c r="YP949" s="90"/>
      <c r="YQ949" s="90"/>
      <c r="YR949" s="90"/>
      <c r="YS949" s="90"/>
      <c r="YT949" s="90"/>
      <c r="YU949" s="90"/>
      <c r="YV949" s="90"/>
      <c r="YW949" s="90"/>
      <c r="YX949" s="90"/>
      <c r="YY949" s="90"/>
      <c r="YZ949" s="90"/>
      <c r="ZA949" s="90"/>
      <c r="ZB949" s="90"/>
      <c r="ZC949" s="90"/>
      <c r="ZD949" s="90"/>
      <c r="ZE949" s="90"/>
      <c r="ZF949" s="90"/>
      <c r="ZG949" s="90"/>
      <c r="ZH949" s="90"/>
      <c r="ZI949" s="90"/>
      <c r="ZJ949" s="90"/>
      <c r="ZK949" s="90"/>
      <c r="ZL949" s="90"/>
      <c r="ZM949" s="90"/>
      <c r="ZN949" s="90"/>
      <c r="ZO949" s="90"/>
      <c r="ZP949" s="90"/>
      <c r="ZQ949" s="90"/>
      <c r="ZR949" s="90"/>
      <c r="ZS949" s="90"/>
      <c r="ZT949" s="90"/>
      <c r="ZU949" s="90"/>
      <c r="ZV949" s="90"/>
      <c r="ZW949" s="90"/>
      <c r="ZX949" s="90"/>
      <c r="ZY949" s="90"/>
      <c r="ZZ949" s="90"/>
      <c r="AAA949" s="90"/>
      <c r="AAB949" s="90"/>
      <c r="AAC949" s="90"/>
      <c r="AAD949" s="90"/>
      <c r="AAE949" s="90"/>
      <c r="AAF949" s="90"/>
      <c r="AAG949" s="90"/>
      <c r="AAH949" s="90"/>
      <c r="AAI949" s="90"/>
      <c r="AAJ949" s="90"/>
      <c r="AAK949" s="90"/>
      <c r="AAL949" s="90"/>
      <c r="AAM949" s="90"/>
      <c r="AAN949" s="90"/>
      <c r="AAO949" s="90"/>
      <c r="AAP949" s="90"/>
      <c r="AAQ949" s="90"/>
      <c r="AAR949" s="90"/>
      <c r="AAS949" s="90"/>
      <c r="AAT949" s="90"/>
      <c r="AAU949" s="90"/>
      <c r="AAV949" s="90"/>
      <c r="AAW949" s="90"/>
      <c r="AAX949" s="90"/>
      <c r="AAY949" s="90"/>
      <c r="AAZ949" s="90"/>
      <c r="ABA949" s="90"/>
      <c r="ABB949" s="90"/>
      <c r="ABC949" s="90"/>
      <c r="ABD949" s="90"/>
      <c r="ABE949" s="90"/>
      <c r="ABF949" s="90"/>
      <c r="ABG949" s="90"/>
      <c r="ABH949" s="90"/>
      <c r="ABI949" s="90"/>
      <c r="ABJ949" s="90"/>
      <c r="ABK949" s="90"/>
      <c r="ABL949" s="90"/>
      <c r="ABM949" s="90"/>
      <c r="ABN949" s="90"/>
      <c r="ABO949" s="90"/>
      <c r="ABP949" s="90"/>
      <c r="ABQ949" s="90"/>
      <c r="ABR949" s="90"/>
      <c r="ABS949" s="90"/>
      <c r="ABT949" s="90"/>
      <c r="ABU949" s="90"/>
      <c r="ABV949" s="90"/>
      <c r="ABW949" s="90"/>
      <c r="ABX949" s="90"/>
      <c r="ABY949" s="90"/>
      <c r="ABZ949" s="90"/>
      <c r="ACA949" s="90"/>
      <c r="ACB949" s="90"/>
      <c r="ACC949" s="90"/>
      <c r="ACD949" s="90"/>
      <c r="ACE949" s="90"/>
      <c r="ACF949" s="90"/>
      <c r="ACG949" s="90"/>
      <c r="ACH949" s="90"/>
      <c r="ACI949" s="90"/>
      <c r="ACJ949" s="90"/>
      <c r="ACK949" s="90"/>
      <c r="ACL949" s="90"/>
      <c r="ACM949" s="90"/>
      <c r="ACN949" s="90"/>
      <c r="ACO949" s="90"/>
      <c r="ACP949" s="90"/>
      <c r="ACQ949" s="90"/>
      <c r="ACR949" s="90"/>
      <c r="ACS949" s="90"/>
      <c r="ACT949" s="90"/>
      <c r="ACU949" s="90"/>
      <c r="ACV949" s="90"/>
      <c r="ACW949" s="90"/>
      <c r="ACX949" s="90"/>
      <c r="ACY949" s="90"/>
      <c r="ACZ949" s="90"/>
      <c r="ADA949" s="90"/>
      <c r="ADB949" s="90"/>
      <c r="ADC949" s="90"/>
      <c r="ADD949" s="90"/>
      <c r="ADE949" s="90"/>
      <c r="ADF949" s="90"/>
      <c r="ADG949" s="90"/>
      <c r="ADH949" s="90"/>
      <c r="ADI949" s="90"/>
      <c r="ADJ949" s="90"/>
      <c r="ADK949" s="90"/>
      <c r="ADL949" s="90"/>
      <c r="ADM949" s="90"/>
      <c r="ADN949" s="90"/>
      <c r="ADO949" s="90"/>
      <c r="ADP949" s="90"/>
      <c r="ADQ949" s="90"/>
      <c r="ADR949" s="90"/>
      <c r="ADS949" s="90"/>
      <c r="ADT949" s="90"/>
      <c r="ADU949" s="90"/>
      <c r="ADV949" s="90"/>
      <c r="ADW949" s="90"/>
      <c r="ADX949" s="90"/>
      <c r="ADY949" s="90"/>
      <c r="ADZ949" s="90"/>
      <c r="AEA949" s="90"/>
      <c r="AEB949" s="90"/>
      <c r="AEC949" s="90"/>
      <c r="AED949" s="90"/>
      <c r="AEE949" s="90"/>
      <c r="AEF949" s="90"/>
      <c r="AEG949" s="90"/>
      <c r="AEH949" s="90"/>
      <c r="AEI949" s="90"/>
      <c r="AEJ949" s="90"/>
      <c r="AEK949" s="90"/>
      <c r="AEL949" s="90"/>
      <c r="AEM949" s="90"/>
      <c r="AEN949" s="90"/>
      <c r="AEO949" s="90"/>
      <c r="AEP949" s="90"/>
      <c r="AEQ949" s="90"/>
      <c r="AER949" s="90"/>
      <c r="AES949" s="90"/>
      <c r="AET949" s="90"/>
      <c r="AEU949" s="90"/>
      <c r="AEV949" s="90"/>
      <c r="AEW949" s="90"/>
      <c r="AEX949" s="90"/>
      <c r="AEY949" s="90"/>
      <c r="AEZ949" s="90"/>
      <c r="AFA949" s="90"/>
      <c r="AFB949" s="90"/>
      <c r="AFC949" s="90"/>
      <c r="AFD949" s="90"/>
      <c r="AFE949" s="90"/>
      <c r="AFF949" s="90"/>
      <c r="AFG949" s="90"/>
      <c r="AFH949" s="90"/>
      <c r="AFI949" s="90"/>
      <c r="AFJ949" s="90"/>
      <c r="AFK949" s="90"/>
      <c r="AFL949" s="90"/>
      <c r="AFM949" s="90"/>
      <c r="AFN949" s="90"/>
      <c r="AFO949" s="90"/>
      <c r="AFP949" s="90"/>
      <c r="AFQ949" s="90"/>
      <c r="AFR949" s="90"/>
      <c r="AFS949" s="90"/>
      <c r="AFT949" s="90"/>
      <c r="AFU949" s="90"/>
      <c r="AFV949" s="90"/>
      <c r="AFW949" s="90"/>
      <c r="AFX949" s="90"/>
      <c r="AFY949" s="90"/>
      <c r="AFZ949" s="90"/>
      <c r="AGA949" s="90"/>
      <c r="AGB949" s="90"/>
      <c r="AGC949" s="90"/>
      <c r="AGD949" s="90"/>
      <c r="AGE949" s="90"/>
      <c r="AGF949" s="90"/>
      <c r="AGG949" s="90"/>
      <c r="AGH949" s="90"/>
      <c r="AGI949" s="90"/>
      <c r="AGJ949" s="90"/>
      <c r="AGK949" s="90"/>
      <c r="AGL949" s="90"/>
      <c r="AGM949" s="90"/>
      <c r="AGN949" s="90"/>
      <c r="AGO949" s="90"/>
      <c r="AGP949" s="90"/>
      <c r="AGQ949" s="90"/>
      <c r="AGR949" s="90"/>
      <c r="AGS949" s="90"/>
      <c r="AGT949" s="90"/>
      <c r="AGU949" s="90"/>
      <c r="AGV949" s="90"/>
      <c r="AGW949" s="90"/>
      <c r="AGX949" s="90"/>
      <c r="AGY949" s="90"/>
      <c r="AGZ949" s="90"/>
      <c r="AHA949" s="90"/>
      <c r="AHB949" s="90"/>
      <c r="AHC949" s="90"/>
      <c r="AHD949" s="90"/>
      <c r="AHE949" s="90"/>
      <c r="AHF949" s="90"/>
      <c r="AHG949" s="90"/>
      <c r="AHH949" s="90"/>
      <c r="AHI949" s="90"/>
      <c r="AHJ949" s="90"/>
      <c r="AHK949" s="90"/>
      <c r="AHL949" s="90"/>
      <c r="AHM949" s="90"/>
      <c r="AHN949" s="90"/>
      <c r="AHO949" s="90"/>
      <c r="AHP949" s="90"/>
      <c r="AHQ949" s="90"/>
      <c r="AHR949" s="90"/>
      <c r="AHS949" s="90"/>
      <c r="AHT949" s="90"/>
      <c r="AHU949" s="90"/>
      <c r="AHV949" s="90"/>
      <c r="AHW949" s="90"/>
      <c r="AHX949" s="90"/>
      <c r="AHY949" s="90"/>
      <c r="AHZ949" s="90"/>
      <c r="AIA949" s="90"/>
      <c r="AIB949" s="90"/>
      <c r="AIC949" s="90"/>
      <c r="AID949" s="90"/>
      <c r="AIE949" s="90"/>
      <c r="AIF949" s="90"/>
      <c r="AIG949" s="90"/>
      <c r="AIH949" s="90"/>
      <c r="AII949" s="90"/>
      <c r="AIJ949" s="90"/>
      <c r="AIK949" s="90"/>
      <c r="AIL949" s="90"/>
      <c r="AIM949" s="90"/>
      <c r="AIN949" s="90"/>
      <c r="AIO949" s="90"/>
      <c r="AIP949" s="90"/>
      <c r="AIQ949" s="90"/>
      <c r="AIR949" s="90"/>
      <c r="AIS949" s="90"/>
      <c r="AIT949" s="90"/>
      <c r="AIU949" s="90"/>
      <c r="AIV949" s="90"/>
      <c r="AIW949" s="90"/>
      <c r="AIX949" s="90"/>
      <c r="AIY949" s="90"/>
      <c r="AIZ949" s="90"/>
      <c r="AJA949" s="90"/>
      <c r="AJB949" s="90"/>
      <c r="AJC949" s="90"/>
      <c r="AJD949" s="90"/>
      <c r="AJE949" s="90"/>
      <c r="AJF949" s="90"/>
      <c r="AJG949" s="90"/>
      <c r="AJH949" s="90"/>
      <c r="AJI949" s="90"/>
      <c r="AJJ949" s="90"/>
      <c r="AJK949" s="90"/>
      <c r="AJL949" s="90"/>
      <c r="AJM949" s="90"/>
      <c r="AJN949" s="90"/>
      <c r="AJO949" s="90"/>
      <c r="AJP949" s="90"/>
      <c r="AJQ949" s="90"/>
      <c r="AJR949" s="90"/>
      <c r="AJS949" s="90"/>
      <c r="AJT949" s="90"/>
      <c r="AJU949" s="90"/>
      <c r="AJV949" s="90"/>
      <c r="AJW949" s="90"/>
      <c r="AJX949" s="90"/>
      <c r="AJY949" s="90"/>
      <c r="AJZ949" s="90"/>
      <c r="AKA949" s="90"/>
      <c r="AKB949" s="90"/>
      <c r="AKC949" s="90"/>
      <c r="AKD949" s="90"/>
      <c r="AKE949" s="90"/>
      <c r="AKF949" s="90"/>
      <c r="AKG949" s="90"/>
      <c r="AKH949" s="90"/>
      <c r="AKI949" s="90"/>
      <c r="AKJ949" s="90"/>
      <c r="AKK949" s="90"/>
      <c r="AKL949" s="90"/>
      <c r="AKM949" s="90"/>
      <c r="AKN949" s="90"/>
      <c r="AKO949" s="90"/>
      <c r="AKP949" s="90"/>
      <c r="AKQ949" s="90"/>
      <c r="AKR949" s="90"/>
      <c r="AKS949" s="90"/>
      <c r="AKT949" s="90"/>
      <c r="AKU949" s="90"/>
      <c r="AKV949" s="90"/>
      <c r="AKW949" s="90"/>
      <c r="AKX949" s="90"/>
      <c r="AKY949" s="90"/>
      <c r="AKZ949" s="90"/>
      <c r="ALA949" s="90"/>
      <c r="ALB949" s="90"/>
      <c r="ALC949" s="90"/>
      <c r="ALD949" s="90"/>
      <c r="ALE949" s="90"/>
      <c r="ALF949" s="90"/>
      <c r="ALG949" s="90"/>
      <c r="ALH949" s="90"/>
      <c r="ALI949" s="90"/>
      <c r="ALJ949" s="90"/>
      <c r="ALK949" s="90"/>
      <c r="ALL949" s="90"/>
      <c r="ALM949" s="90"/>
      <c r="ALN949" s="90"/>
      <c r="ALO949" s="90"/>
      <c r="ALP949" s="90"/>
      <c r="ALQ949" s="90"/>
      <c r="ALR949" s="90"/>
      <c r="ALS949" s="90"/>
      <c r="ALT949" s="90"/>
      <c r="ALU949" s="90"/>
      <c r="ALV949" s="90"/>
      <c r="ALW949" s="90"/>
      <c r="ALX949" s="90"/>
      <c r="ALY949" s="90"/>
      <c r="ALZ949" s="90"/>
      <c r="AMA949" s="90"/>
      <c r="AMB949" s="90"/>
      <c r="AMC949" s="90"/>
      <c r="AMD949" s="90"/>
      <c r="AME949" s="90"/>
      <c r="AMF949" s="90"/>
      <c r="AMG949" s="90"/>
      <c r="AMH949" s="90"/>
    </row>
    <row r="950" spans="1:1022" ht="74.099999999999994" customHeight="1" x14ac:dyDescent="0.3">
      <c r="A950" s="536"/>
      <c r="B950" s="530"/>
      <c r="C950" s="367"/>
      <c r="D950" s="530"/>
      <c r="E950" s="530"/>
      <c r="F950" s="427"/>
      <c r="G950" s="530"/>
      <c r="H950" s="545"/>
      <c r="I950" s="538"/>
      <c r="J950" s="216" t="s">
        <v>735</v>
      </c>
      <c r="K950" s="213"/>
      <c r="L950" s="538"/>
      <c r="M950" s="538"/>
      <c r="N950" s="540"/>
      <c r="O950" s="369"/>
      <c r="P950" s="391"/>
      <c r="Q950" s="385"/>
      <c r="R950" s="393"/>
      <c r="S950" s="394"/>
      <c r="T950" s="385"/>
      <c r="U950" s="404"/>
      <c r="V950" s="216" t="s">
        <v>112</v>
      </c>
      <c r="W950" s="116"/>
      <c r="X950" s="117"/>
      <c r="Y950" s="117"/>
      <c r="Z950" s="116"/>
      <c r="AA950" s="143" t="str">
        <f t="shared" si="1284"/>
        <v/>
      </c>
      <c r="AB950" s="121"/>
      <c r="AC950" s="121"/>
      <c r="AD950" s="122" t="str">
        <f t="shared" si="1281"/>
        <v/>
      </c>
      <c r="AE950" s="121"/>
      <c r="AF950" s="121"/>
      <c r="AG950" s="121"/>
      <c r="AH950" s="123" t="str">
        <f>IFERROR(IF(AND(AA949="Probabilidad",AA950="Probabilidad"),(AI949-(+AI949*AD950)),IF(AND(AA950="Probabilidad",AA949="Impacto"),(AI949-(+AI949*AD950)),IF(AA950="Impacto",AI949,""))),"")</f>
        <v/>
      </c>
      <c r="AI950" s="122" t="str">
        <f t="shared" si="1283"/>
        <v/>
      </c>
      <c r="AJ950" s="387"/>
      <c r="AK950" s="542"/>
      <c r="AL950" s="214" t="str">
        <f t="shared" si="1262"/>
        <v/>
      </c>
      <c r="AM950" s="543"/>
      <c r="AN950" s="542"/>
      <c r="AO950" s="541"/>
      <c r="AP950" s="367"/>
      <c r="AQ950" s="217" t="s">
        <v>118</v>
      </c>
      <c r="AR950" s="119"/>
      <c r="AS950" s="135"/>
      <c r="AT950" s="218"/>
      <c r="AU950" s="219"/>
      <c r="AV950" s="459"/>
      <c r="AW950" s="216" t="s">
        <v>112</v>
      </c>
      <c r="AX950" s="220"/>
      <c r="AY950" s="221"/>
      <c r="AZ950" s="222"/>
      <c r="BA950" s="217" t="s">
        <v>118</v>
      </c>
      <c r="BB950" s="128"/>
      <c r="BC950" s="128"/>
      <c r="BD950" s="128"/>
      <c r="BE950" s="373"/>
      <c r="BF950" s="374"/>
      <c r="BG950" s="374"/>
      <c r="BH950" s="131"/>
    </row>
    <row r="951" spans="1:1022" ht="45" customHeight="1" x14ac:dyDescent="0.3">
      <c r="A951" s="536"/>
      <c r="B951" s="530"/>
      <c r="C951" s="367"/>
      <c r="D951" s="530"/>
      <c r="E951" s="530"/>
      <c r="F951" s="427"/>
      <c r="G951" s="530"/>
      <c r="H951" s="545"/>
      <c r="I951" s="538"/>
      <c r="J951" s="216" t="s">
        <v>741</v>
      </c>
      <c r="K951" s="213"/>
      <c r="L951" s="538"/>
      <c r="M951" s="538"/>
      <c r="N951" s="540"/>
      <c r="O951" s="369"/>
      <c r="P951" s="391"/>
      <c r="Q951" s="385"/>
      <c r="R951" s="393"/>
      <c r="S951" s="394"/>
      <c r="T951" s="385"/>
      <c r="U951" s="404"/>
      <c r="V951" s="216" t="s">
        <v>124</v>
      </c>
      <c r="W951" s="116"/>
      <c r="X951" s="117"/>
      <c r="Y951" s="117"/>
      <c r="Z951" s="116"/>
      <c r="AA951" s="143" t="str">
        <f t="shared" si="1284"/>
        <v/>
      </c>
      <c r="AB951" s="121"/>
      <c r="AC951" s="121"/>
      <c r="AD951" s="122" t="str">
        <f t="shared" si="1281"/>
        <v/>
      </c>
      <c r="AE951" s="121"/>
      <c r="AF951" s="121"/>
      <c r="AG951" s="121"/>
      <c r="AH951" s="123" t="str">
        <f t="shared" ref="AH951:AH955" si="1292">IFERROR(IF(AND(AA950="Probabilidad",AA951="Probabilidad"),(AI950-(+AI950*AD951)),IF(AND(AA951="Probabilidad",AA950="Impacto"),(AI950-(+AI950*AD951)),IF(AA951="Impacto",AI950,""))),"")</f>
        <v/>
      </c>
      <c r="AI951" s="122" t="str">
        <f t="shared" si="1283"/>
        <v/>
      </c>
      <c r="AJ951" s="387"/>
      <c r="AK951" s="542"/>
      <c r="AL951" s="214" t="str">
        <f t="shared" si="1262"/>
        <v/>
      </c>
      <c r="AM951" s="543"/>
      <c r="AN951" s="542"/>
      <c r="AO951" s="541"/>
      <c r="AP951" s="367"/>
      <c r="AQ951" s="217" t="s">
        <v>128</v>
      </c>
      <c r="AR951" s="119"/>
      <c r="AS951" s="135"/>
      <c r="AT951" s="218"/>
      <c r="AU951" s="219"/>
      <c r="AV951" s="459"/>
      <c r="AW951" s="216" t="s">
        <v>124</v>
      </c>
      <c r="AX951" s="220"/>
      <c r="AY951" s="221"/>
      <c r="AZ951" s="222"/>
      <c r="BA951" s="217" t="s">
        <v>128</v>
      </c>
      <c r="BB951" s="128"/>
      <c r="BC951" s="128"/>
      <c r="BD951" s="128"/>
      <c r="BE951" s="373"/>
      <c r="BF951" s="374"/>
      <c r="BG951" s="374"/>
      <c r="BH951" s="131"/>
    </row>
    <row r="952" spans="1:1022" ht="30" customHeight="1" x14ac:dyDescent="0.3">
      <c r="A952" s="536"/>
      <c r="B952" s="530"/>
      <c r="C952" s="367"/>
      <c r="D952" s="530"/>
      <c r="E952" s="530"/>
      <c r="F952" s="427"/>
      <c r="G952" s="530"/>
      <c r="H952" s="545"/>
      <c r="I952" s="538"/>
      <c r="J952" s="216" t="s">
        <v>749</v>
      </c>
      <c r="K952" s="213"/>
      <c r="L952" s="538"/>
      <c r="M952" s="538"/>
      <c r="N952" s="540"/>
      <c r="O952" s="369"/>
      <c r="P952" s="391"/>
      <c r="Q952" s="385"/>
      <c r="R952" s="393"/>
      <c r="S952" s="394"/>
      <c r="T952" s="385"/>
      <c r="U952" s="404"/>
      <c r="V952" s="216" t="s">
        <v>131</v>
      </c>
      <c r="W952" s="116"/>
      <c r="X952" s="117"/>
      <c r="Y952" s="117"/>
      <c r="Z952" s="116"/>
      <c r="AA952" s="143" t="str">
        <f t="shared" si="1284"/>
        <v/>
      </c>
      <c r="AB952" s="121"/>
      <c r="AC952" s="121"/>
      <c r="AD952" s="122" t="str">
        <f t="shared" si="1281"/>
        <v/>
      </c>
      <c r="AE952" s="121"/>
      <c r="AF952" s="121"/>
      <c r="AG952" s="121"/>
      <c r="AH952" s="123" t="str">
        <f t="shared" si="1292"/>
        <v/>
      </c>
      <c r="AI952" s="122" t="str">
        <f t="shared" si="1283"/>
        <v/>
      </c>
      <c r="AJ952" s="387"/>
      <c r="AK952" s="542"/>
      <c r="AL952" s="214" t="str">
        <f t="shared" si="1262"/>
        <v/>
      </c>
      <c r="AM952" s="543"/>
      <c r="AN952" s="542"/>
      <c r="AO952" s="541"/>
      <c r="AP952" s="367"/>
      <c r="AQ952" s="217" t="s">
        <v>136</v>
      </c>
      <c r="AR952" s="119"/>
      <c r="AS952" s="135"/>
      <c r="AT952" s="218"/>
      <c r="AU952" s="219"/>
      <c r="AV952" s="459"/>
      <c r="AW952" s="216" t="s">
        <v>131</v>
      </c>
      <c r="AX952" s="220"/>
      <c r="AY952" s="221"/>
      <c r="AZ952" s="222"/>
      <c r="BA952" s="217" t="s">
        <v>136</v>
      </c>
      <c r="BB952" s="128"/>
      <c r="BC952" s="128"/>
      <c r="BD952" s="128"/>
      <c r="BE952" s="373"/>
      <c r="BF952" s="374"/>
      <c r="BG952" s="374"/>
      <c r="BH952" s="131"/>
    </row>
    <row r="953" spans="1:1022" ht="18.95" customHeight="1" x14ac:dyDescent="0.3">
      <c r="A953" s="536"/>
      <c r="B953" s="530"/>
      <c r="C953" s="367"/>
      <c r="D953" s="530"/>
      <c r="E953" s="530"/>
      <c r="F953" s="427"/>
      <c r="G953" s="530"/>
      <c r="H953" s="545"/>
      <c r="I953" s="538"/>
      <c r="J953" s="216" t="s">
        <v>756</v>
      </c>
      <c r="K953" s="213"/>
      <c r="L953" s="538"/>
      <c r="M953" s="538"/>
      <c r="N953" s="540"/>
      <c r="O953" s="369"/>
      <c r="P953" s="391"/>
      <c r="Q953" s="385"/>
      <c r="R953" s="393"/>
      <c r="S953" s="394"/>
      <c r="T953" s="385"/>
      <c r="U953" s="404"/>
      <c r="V953" s="216" t="s">
        <v>139</v>
      </c>
      <c r="W953" s="116"/>
      <c r="X953" s="117"/>
      <c r="Y953" s="117"/>
      <c r="Z953" s="116"/>
      <c r="AA953" s="143" t="str">
        <f t="shared" si="1284"/>
        <v/>
      </c>
      <c r="AB953" s="121"/>
      <c r="AC953" s="121"/>
      <c r="AD953" s="122" t="str">
        <f t="shared" si="1281"/>
        <v/>
      </c>
      <c r="AE953" s="121"/>
      <c r="AF953" s="121"/>
      <c r="AG953" s="121"/>
      <c r="AH953" s="123" t="str">
        <f t="shared" si="1292"/>
        <v/>
      </c>
      <c r="AI953" s="122" t="str">
        <f t="shared" si="1283"/>
        <v/>
      </c>
      <c r="AJ953" s="387"/>
      <c r="AK953" s="542"/>
      <c r="AL953" s="214" t="str">
        <f t="shared" si="1262"/>
        <v/>
      </c>
      <c r="AM953" s="543"/>
      <c r="AN953" s="542"/>
      <c r="AO953" s="541"/>
      <c r="AP953" s="367"/>
      <c r="AQ953" s="217" t="s">
        <v>145</v>
      </c>
      <c r="AR953" s="119"/>
      <c r="AS953" s="135"/>
      <c r="AT953" s="218"/>
      <c r="AU953" s="219"/>
      <c r="AV953" s="459"/>
      <c r="AW953" s="216" t="s">
        <v>139</v>
      </c>
      <c r="AX953" s="220"/>
      <c r="AY953" s="221"/>
      <c r="AZ953" s="222"/>
      <c r="BA953" s="217" t="s">
        <v>145</v>
      </c>
      <c r="BB953" s="128"/>
      <c r="BC953" s="128"/>
      <c r="BD953" s="128"/>
      <c r="BE953" s="373"/>
      <c r="BF953" s="374"/>
      <c r="BG953" s="374"/>
      <c r="BH953" s="131"/>
    </row>
    <row r="954" spans="1:1022" ht="18.95" customHeight="1" x14ac:dyDescent="0.3">
      <c r="A954" s="536"/>
      <c r="B954" s="530"/>
      <c r="C954" s="367"/>
      <c r="D954" s="530"/>
      <c r="E954" s="530"/>
      <c r="F954" s="427"/>
      <c r="G954" s="530"/>
      <c r="H954" s="545"/>
      <c r="I954" s="538"/>
      <c r="J954" s="216" t="s">
        <v>757</v>
      </c>
      <c r="K954" s="213"/>
      <c r="L954" s="538"/>
      <c r="M954" s="538"/>
      <c r="N954" s="540"/>
      <c r="O954" s="369"/>
      <c r="P954" s="391"/>
      <c r="Q954" s="385"/>
      <c r="R954" s="393"/>
      <c r="S954" s="394"/>
      <c r="T954" s="385"/>
      <c r="U954" s="404"/>
      <c r="V954" s="216" t="s">
        <v>150</v>
      </c>
      <c r="W954" s="116"/>
      <c r="X954" s="117"/>
      <c r="Y954" s="117"/>
      <c r="Z954" s="116"/>
      <c r="AA954" s="143" t="str">
        <f t="shared" si="1284"/>
        <v/>
      </c>
      <c r="AB954" s="121"/>
      <c r="AC954" s="121"/>
      <c r="AD954" s="122" t="str">
        <f t="shared" si="1281"/>
        <v/>
      </c>
      <c r="AE954" s="121"/>
      <c r="AF954" s="121"/>
      <c r="AG954" s="121"/>
      <c r="AH954" s="123" t="str">
        <f t="shared" si="1292"/>
        <v/>
      </c>
      <c r="AI954" s="122" t="str">
        <f t="shared" si="1283"/>
        <v/>
      </c>
      <c r="AJ954" s="387"/>
      <c r="AK954" s="542"/>
      <c r="AL954" s="214" t="str">
        <f t="shared" si="1262"/>
        <v/>
      </c>
      <c r="AM954" s="543"/>
      <c r="AN954" s="542"/>
      <c r="AO954" s="541"/>
      <c r="AP954" s="367"/>
      <c r="AQ954" s="217" t="s">
        <v>155</v>
      </c>
      <c r="AR954" s="119"/>
      <c r="AS954" s="135"/>
      <c r="AT954" s="218"/>
      <c r="AU954" s="219"/>
      <c r="AV954" s="459"/>
      <c r="AW954" s="216" t="s">
        <v>150</v>
      </c>
      <c r="AX954" s="220"/>
      <c r="AY954" s="221"/>
      <c r="AZ954" s="222"/>
      <c r="BA954" s="217" t="s">
        <v>155</v>
      </c>
      <c r="BB954" s="128"/>
      <c r="BC954" s="128"/>
      <c r="BD954" s="128"/>
      <c r="BE954" s="373"/>
      <c r="BF954" s="374"/>
      <c r="BG954" s="374"/>
      <c r="BH954" s="131"/>
    </row>
    <row r="955" spans="1:1022" ht="23.1" customHeight="1" x14ac:dyDescent="0.3">
      <c r="A955" s="536"/>
      <c r="B955" s="530"/>
      <c r="C955" s="367"/>
      <c r="D955" s="530"/>
      <c r="E955" s="530"/>
      <c r="F955" s="427"/>
      <c r="G955" s="530"/>
      <c r="H955" s="545"/>
      <c r="I955" s="538"/>
      <c r="J955" s="216" t="s">
        <v>758</v>
      </c>
      <c r="K955" s="213"/>
      <c r="L955" s="538"/>
      <c r="M955" s="538"/>
      <c r="N955" s="540"/>
      <c r="O955" s="369"/>
      <c r="P955" s="392"/>
      <c r="Q955" s="385"/>
      <c r="R955" s="393"/>
      <c r="S955" s="394"/>
      <c r="T955" s="385"/>
      <c r="U955" s="405"/>
      <c r="V955" s="216" t="s">
        <v>161</v>
      </c>
      <c r="W955" s="116"/>
      <c r="X955" s="117"/>
      <c r="Y955" s="117"/>
      <c r="Z955" s="116"/>
      <c r="AA955" s="143" t="str">
        <f t="shared" si="1284"/>
        <v/>
      </c>
      <c r="AB955" s="121"/>
      <c r="AC955" s="121"/>
      <c r="AD955" s="122" t="str">
        <f t="shared" si="1281"/>
        <v/>
      </c>
      <c r="AE955" s="121"/>
      <c r="AF955" s="121"/>
      <c r="AG955" s="121"/>
      <c r="AH955" s="123" t="str">
        <f t="shared" si="1292"/>
        <v/>
      </c>
      <c r="AI955" s="122" t="str">
        <f t="shared" si="1283"/>
        <v/>
      </c>
      <c r="AJ955" s="387"/>
      <c r="AK955" s="542"/>
      <c r="AL955" s="214" t="str">
        <f t="shared" si="1262"/>
        <v/>
      </c>
      <c r="AM955" s="543"/>
      <c r="AN955" s="542"/>
      <c r="AO955" s="541"/>
      <c r="AP955" s="367"/>
      <c r="AQ955" s="217" t="s">
        <v>162</v>
      </c>
      <c r="AR955" s="119"/>
      <c r="AS955" s="135"/>
      <c r="AT955" s="218"/>
      <c r="AU955" s="219"/>
      <c r="AV955" s="460"/>
      <c r="AW955" s="216" t="s">
        <v>161</v>
      </c>
      <c r="AX955" s="220"/>
      <c r="AY955" s="221"/>
      <c r="AZ955" s="222"/>
      <c r="BA955" s="217" t="s">
        <v>162</v>
      </c>
      <c r="BB955" s="128"/>
      <c r="BC955" s="128"/>
      <c r="BD955" s="128"/>
      <c r="BE955" s="373"/>
      <c r="BF955" s="374"/>
      <c r="BG955" s="374"/>
      <c r="BH955" s="131"/>
    </row>
    <row r="956" spans="1:1022" s="144" customFormat="1" ht="69.95" customHeight="1" x14ac:dyDescent="0.25">
      <c r="A956" s="536"/>
      <c r="B956" s="530"/>
      <c r="C956" s="367"/>
      <c r="D956" s="530"/>
      <c r="E956" s="530"/>
      <c r="F956" s="427"/>
      <c r="G956" s="530"/>
      <c r="H956" s="545" t="str">
        <f>IF(B956="Seguridad_Información","Posibilidad de "&amp;C956&amp;"con "&amp;M956&amp;" "&amp;"por"&amp;" "&amp;I956&amp;" "&amp;"debido a"&amp;" "&amp;L956,"Posibilidad de"&amp;" "&amp;M956&amp;" "&amp;"por"&amp;" "&amp;I956&amp;" debido a"&amp;" "&amp;L956)</f>
        <v xml:space="preserve">Posibilidad de  por  debido a </v>
      </c>
      <c r="I956" s="538"/>
      <c r="J956" s="216" t="s">
        <v>717</v>
      </c>
      <c r="K956" s="213"/>
      <c r="L956" s="538"/>
      <c r="M956" s="538"/>
      <c r="N956" s="540"/>
      <c r="O956" s="369"/>
      <c r="P956" s="390" t="str">
        <f>IF(OR($O956=[3]Tabla_Probabilidad!$D$30,$O956=[3]Tabla_Probabilidad!$D$32,$O956=[3]Tabla_Probabilidad!$J$32),"Muy Baja",IF(OR($O956=[3]Tabla_Probabilidad!$E$30,$O956=[3]Tabla_Probabilidad!$E$32,$O956=[3]Tabla_Probabilidad!$K$32),"Baja",IF(OR($O956=[3]Tabla_Probabilidad!$F$30,$O956=[3]Tabla_Probabilidad!$F$32,$O956=[3]Tabla_Probabilidad!$L$32),"Media",IF(OR($O956=[3]Tabla_Probabilidad!$G$30,$O956=[3]Tabla_Probabilidad!$G$32,$O956=[3]Tabla_Probabilidad!$M$32),"Alta",IF(OR($O956=[3]Tabla_Probabilidad!$H$30,$O956=[3]Tabla_Probabilidad!$H$32,$O956=[3]Tabla_Probabilidad!$N$32),"Muy Alta","")))))</f>
        <v/>
      </c>
      <c r="Q956" s="385" t="str">
        <f t="shared" ref="Q956" si="1293">IF(P956="","",IF(P956="Muy Baja",0.2,IF(P956="Baja",0.4,IF(P956="Media",0.6,IF(P956="Alta",0.8,IF(P956="Muy Alta",1,))))))</f>
        <v/>
      </c>
      <c r="R956" s="393"/>
      <c r="S956" s="394" t="str">
        <f>IF(OR($R956=[3]Tabla_Impacto!$D$24,$R956=[3]Tabla_Impacto!$D$27,$R956=[3]Tabla_Impacto!$J$24,$R956=[3]Tabla_Impacto!$P$26,$R956=[3]Tabla_Impacto!$V$26,$R956=[3]Tabla_Impacto!$AB$26),"Leve",IF(OR($R956=[3]Tabla_Impacto!$E$24,$R956=[3]Tabla_Impacto!$E$27,$R956=[3]Tabla_Impacto!$K$24,$R956=[3]Tabla_Impacto!$Q$26,$R956=[3]Tabla_Impacto!$W$26,$R956=[3]Tabla_Impacto!$AC$26),"Menor",IF(OR($R956=[3]Tabla_Impacto!$F$24,$R956=[3]Tabla_Impacto!$F$27,$R956=[3]Tabla_Impacto!$L$24,$R956=[3]Tabla_Impacto!$R$26,$R956=[3]Tabla_Impacto!$X$26,$R956=[3]Tabla_Impacto!$AD$26),"Moderado",IF(OR($R956=[3]Tabla_Impacto!$G$24,$R956=[3]Tabla_Impacto!$G$27,$R956=[3]Tabla_Impacto!$M$24,$R956=[3]Tabla_Impacto!$S$26,$R956=[3]Tabla_Impacto!$Y$26,$R956=[3]Tabla_Impacto!$AE$26),"Mayor",IF(OR($R956=[3]Tabla_Impacto!$H$24,$R956=[3]Tabla_Impacto!$H$27,$R956=[3]Tabla_Impacto!$N$24,$R956=[3]Tabla_Impacto!$T$26,$R956=[3]Tabla_Impacto!$Z$26,$R956=[3]Tabla_Impacto!$AF$26),"Catastrófico","")))))</f>
        <v/>
      </c>
      <c r="T956" s="385" t="str">
        <f t="shared" ref="T956" si="1294">IF(S956="","",IF(S956="Leve",0.2,IF(S956="Menor",0.4,IF(S956="Moderado",0.6,IF(S956="Mayor",0.8,IF(S956="Catastrófico",1,))))))</f>
        <v/>
      </c>
      <c r="U956" s="386" t="str">
        <f t="shared" ref="U956" si="1295">IF(OR(AND(P956="Muy Baja",S956="Leve"),AND(P956="Muy Baja",S956="Menor"),AND(P956="Baja",S956="Leve")),"Bajo",IF(OR(AND(P956="Muy baja",S956="Moderado"),AND(P956="Baja",S956="Menor"),AND(P956="Baja",S956="Moderado"),AND(P956="Media",S956="Leve"),AND(P956="Media",S956="Menor"),AND(P956="Media",S956="Moderado"),AND(P956="Alta",S956="Leve"),AND(P956="Alta",S956="Menor")),"Moderado",IF(OR(AND(P956="Muy Baja",S956="Mayor"),AND(P956="Baja",S956="Mayor"),AND(P956="Media",S956="Mayor"),AND(P956="Alta",S956="Moderado"),AND(P956="Alta",S956="Mayor"),AND(P956="Muy Alta",S956="Leve"),AND(P956="Muy Alta",S956="Menor"),AND(P956="Muy Alta",S956="Moderado"),AND(P956="Muy Alta",S956="Mayor")),"Alto",IF(OR(AND(P956="Muy Baja",S956="Catastrófico"),AND(P956="Baja",S956="Catastrófico"),AND(P956="Media",S956="Catastrófico"),AND(P956="Alta",S956="Catastrófico"),AND(P956="Muy Alta",S956="Catastrófico")),"Extremo",""))))</f>
        <v/>
      </c>
      <c r="V956" s="216" t="s">
        <v>91</v>
      </c>
      <c r="W956" s="116"/>
      <c r="X956" s="117"/>
      <c r="Y956" s="117"/>
      <c r="Z956" s="116"/>
      <c r="AA956" s="143" t="str">
        <f t="shared" si="1284"/>
        <v/>
      </c>
      <c r="AB956" s="121"/>
      <c r="AC956" s="121"/>
      <c r="AD956" s="122" t="str">
        <f t="shared" si="1281"/>
        <v/>
      </c>
      <c r="AE956" s="121"/>
      <c r="AF956" s="121"/>
      <c r="AG956" s="121"/>
      <c r="AH956" s="123" t="str">
        <f>IFERROR(IF(AA956="Probabilidad",(Q956-(+Q956*AD956)),IF(AA956="Impacto",Q956,"")),"")</f>
        <v/>
      </c>
      <c r="AI956" s="122" t="str">
        <f t="shared" si="1283"/>
        <v/>
      </c>
      <c r="AJ956" s="387" t="str">
        <f t="shared" ref="AJ956" si="1296">IFERROR(IF(AK956="","",IF(AK956&lt;=0.2,"Muy Baja",IF(AK956&lt;=0.4,"Baja",IF(AK956&lt;=0.6,"Media",IF(AK956&lt;=0.8,"Alta","Muy Alta"))))),"")</f>
        <v/>
      </c>
      <c r="AK956" s="542" t="str">
        <f t="shared" ref="AK956" si="1297">IFERROR(LOOKUP(MAX(AI956:AI962)+1,(AI956:AI962)),"")</f>
        <v/>
      </c>
      <c r="AL956" s="214" t="str">
        <f>IFERROR(IF(AA956="Impacto",(T956-(+T956*AD956)),IF(AA956="Probabilidad",T956,"")),"")</f>
        <v/>
      </c>
      <c r="AM956" s="543" t="str">
        <f t="shared" ref="AM956" si="1298">IFERROR(IF(AN956="","",IF(AN956&lt;=0.2,"Leve",IF(AN956&lt;=0.4,"Menor",IF(AN956&lt;=0.6,"Moderado",IF(AN956&lt;=0.8,"Mayor","Catastrófico"))))),"")</f>
        <v/>
      </c>
      <c r="AN956" s="542" t="str">
        <f t="shared" ref="AN956" si="1299">IFERROR(LOOKUP(MAX(AL956:AL962)+1,(AL956:AL962)),"")</f>
        <v/>
      </c>
      <c r="AO956" s="541" t="str">
        <f t="shared" ref="AO956" si="1300">IFERROR(IF(OR(AND(AJ956="Muy Baja",AM956="Leve"),AND(AJ956="Muy Baja",AM956="Menor"),AND(AJ956="Baja",AM956="Leve")),"Bajo",IF(OR(AND(AJ956="Muy baja",AM956="Moderado"),AND(AJ956="Baja",AM956="Menor"),AND(AJ956="Baja",AM956="Moderado"),AND(AJ956="Media",AM956="Leve"),AND(AJ956="Media",AM956="Menor"),AND(AJ956="Media",AM956="Moderado"),AND(AJ956="Alta",AM956="Leve"),AND(AJ956="Alta",AM956="Menor")),"Moderado",IF(OR(AND(AJ956="Muy Baja",AM956="Mayor"),AND(AJ956="Baja",AM956="Mayor"),AND(AJ956="Media",AM956="Mayor"),AND(AJ956="Alta",AM956="Moderado"),AND(AJ956="Alta",AM956="Mayor"),AND(AJ956="Muy Alta",AM956="Leve"),AND(AJ956="Muy Alta",AM956="Menor"),AND(AJ956="Muy Alta",AM956="Moderado"),AND(AJ956="Muy Alta",AM956="Mayor")),"Alto",IF(OR(AND(AJ956="Muy Baja",AM956="Catastrófico"),AND(AJ956="Baja",AM956="Catastrófico"),AND(AJ956="Media",AM956="Catastrófico"),AND(AJ956="Alta",AM956="Catastrófico"),AND(AJ956="Muy Alta",AM956="Catastrófico")),"Extremo","")))),"")</f>
        <v/>
      </c>
      <c r="AP956" s="367"/>
      <c r="AQ956" s="217" t="s">
        <v>105</v>
      </c>
      <c r="AR956" s="119"/>
      <c r="AS956" s="135"/>
      <c r="AT956" s="218"/>
      <c r="AU956" s="219"/>
      <c r="AV956" s="458"/>
      <c r="AW956" s="216" t="s">
        <v>91</v>
      </c>
      <c r="AX956" s="220"/>
      <c r="AY956" s="221"/>
      <c r="AZ956" s="222"/>
      <c r="BA956" s="217" t="s">
        <v>105</v>
      </c>
      <c r="BB956" s="128"/>
      <c r="BC956" s="128"/>
      <c r="BD956" s="128"/>
      <c r="BE956" s="373"/>
      <c r="BF956" s="374"/>
      <c r="BG956" s="374"/>
      <c r="BH956" s="131"/>
      <c r="BI956" s="90"/>
      <c r="BJ956" s="90"/>
      <c r="BK956" s="90"/>
      <c r="BL956" s="90"/>
      <c r="BM956" s="90"/>
      <c r="BN956" s="90"/>
      <c r="BO956" s="90"/>
      <c r="BP956" s="90"/>
      <c r="BQ956" s="90"/>
      <c r="BR956" s="90"/>
      <c r="BS956" s="90"/>
      <c r="BT956" s="90"/>
      <c r="BU956" s="90"/>
      <c r="BV956" s="90"/>
      <c r="BW956" s="90"/>
      <c r="BX956" s="90"/>
      <c r="BY956" s="90"/>
      <c r="BZ956" s="90"/>
      <c r="CA956" s="90"/>
      <c r="CB956" s="90"/>
      <c r="CC956" s="90"/>
      <c r="CD956" s="90"/>
      <c r="CE956" s="90"/>
      <c r="CF956" s="90"/>
      <c r="CG956" s="90"/>
      <c r="CH956" s="90"/>
      <c r="CI956" s="90"/>
      <c r="CJ956" s="90"/>
      <c r="CK956" s="90"/>
      <c r="CL956" s="90"/>
      <c r="CM956" s="90"/>
      <c r="CN956" s="90"/>
      <c r="CO956" s="90"/>
      <c r="CP956" s="90"/>
      <c r="CQ956" s="90"/>
      <c r="CR956" s="90"/>
      <c r="CS956" s="90"/>
      <c r="CT956" s="90"/>
      <c r="CU956" s="90"/>
      <c r="CV956" s="90"/>
      <c r="CW956" s="90"/>
      <c r="CX956" s="90"/>
      <c r="CY956" s="90"/>
      <c r="CZ956" s="90"/>
      <c r="DA956" s="90"/>
      <c r="DB956" s="90"/>
      <c r="DC956" s="90"/>
      <c r="DD956" s="90"/>
      <c r="DE956" s="90"/>
      <c r="DF956" s="90"/>
      <c r="DG956" s="90"/>
      <c r="DH956" s="90"/>
      <c r="DI956" s="90"/>
      <c r="DJ956" s="90"/>
      <c r="DK956" s="90"/>
      <c r="DL956" s="90"/>
      <c r="DM956" s="90"/>
      <c r="DN956" s="90"/>
      <c r="DO956" s="90"/>
      <c r="DP956" s="90"/>
      <c r="DQ956" s="90"/>
      <c r="DR956" s="90"/>
      <c r="DS956" s="90"/>
      <c r="DT956" s="90"/>
      <c r="DU956" s="90"/>
      <c r="DV956" s="90"/>
      <c r="DW956" s="90"/>
      <c r="DX956" s="90"/>
      <c r="DY956" s="90"/>
      <c r="DZ956" s="90"/>
      <c r="EA956" s="90"/>
      <c r="EB956" s="90"/>
      <c r="EC956" s="90"/>
      <c r="ED956" s="90"/>
      <c r="EE956" s="90"/>
      <c r="EF956" s="90"/>
      <c r="EG956" s="90"/>
      <c r="EH956" s="90"/>
      <c r="EI956" s="90"/>
      <c r="EJ956" s="90"/>
      <c r="EK956" s="90"/>
      <c r="EL956" s="90"/>
      <c r="EM956" s="90"/>
      <c r="EN956" s="90"/>
      <c r="EO956" s="90"/>
      <c r="EP956" s="90"/>
      <c r="EQ956" s="90"/>
      <c r="ER956" s="90"/>
      <c r="ES956" s="90"/>
      <c r="ET956" s="90"/>
      <c r="EU956" s="90"/>
      <c r="EV956" s="90"/>
      <c r="EW956" s="90"/>
      <c r="EX956" s="90"/>
      <c r="EY956" s="90"/>
      <c r="EZ956" s="90"/>
      <c r="FA956" s="90"/>
      <c r="FB956" s="90"/>
      <c r="FC956" s="90"/>
      <c r="FD956" s="90"/>
      <c r="FE956" s="90"/>
      <c r="FF956" s="90"/>
      <c r="FG956" s="90"/>
      <c r="FH956" s="90"/>
      <c r="FI956" s="90"/>
      <c r="FJ956" s="90"/>
      <c r="FK956" s="90"/>
      <c r="FL956" s="90"/>
      <c r="FM956" s="90"/>
      <c r="FN956" s="90"/>
      <c r="FO956" s="90"/>
      <c r="FP956" s="90"/>
      <c r="FQ956" s="90"/>
      <c r="FR956" s="90"/>
      <c r="FS956" s="90"/>
      <c r="FT956" s="90"/>
      <c r="FU956" s="90"/>
      <c r="FV956" s="90"/>
      <c r="FW956" s="90"/>
      <c r="FX956" s="90"/>
      <c r="FY956" s="90"/>
      <c r="FZ956" s="90"/>
      <c r="GA956" s="90"/>
      <c r="GB956" s="90"/>
      <c r="GC956" s="90"/>
      <c r="GD956" s="90"/>
      <c r="GE956" s="90"/>
      <c r="GF956" s="90"/>
      <c r="GG956" s="90"/>
      <c r="GH956" s="90"/>
      <c r="GI956" s="90"/>
      <c r="GJ956" s="90"/>
      <c r="GK956" s="90"/>
      <c r="GL956" s="90"/>
      <c r="GM956" s="90"/>
      <c r="GN956" s="90"/>
      <c r="GO956" s="90"/>
      <c r="GP956" s="90"/>
      <c r="GQ956" s="90"/>
      <c r="GR956" s="90"/>
      <c r="GS956" s="90"/>
      <c r="GT956" s="90"/>
      <c r="GU956" s="90"/>
      <c r="GV956" s="90"/>
      <c r="GW956" s="90"/>
      <c r="GX956" s="90"/>
      <c r="GY956" s="90"/>
      <c r="GZ956" s="90"/>
      <c r="HA956" s="90"/>
      <c r="HB956" s="90"/>
      <c r="HC956" s="90"/>
      <c r="HD956" s="90"/>
      <c r="HE956" s="90"/>
      <c r="HF956" s="90"/>
      <c r="HG956" s="90"/>
      <c r="HH956" s="90"/>
      <c r="HI956" s="90"/>
      <c r="HJ956" s="90"/>
      <c r="HK956" s="90"/>
      <c r="HL956" s="90"/>
      <c r="HM956" s="90"/>
      <c r="HN956" s="90"/>
      <c r="HO956" s="90"/>
      <c r="HP956" s="90"/>
      <c r="HQ956" s="90"/>
      <c r="HR956" s="90"/>
      <c r="HS956" s="90"/>
      <c r="HT956" s="90"/>
      <c r="HU956" s="90"/>
      <c r="HV956" s="90"/>
      <c r="HW956" s="90"/>
      <c r="HX956" s="90"/>
      <c r="HY956" s="90"/>
      <c r="HZ956" s="90"/>
      <c r="IA956" s="90"/>
      <c r="IB956" s="90"/>
      <c r="IC956" s="90"/>
      <c r="ID956" s="90"/>
      <c r="IE956" s="90"/>
      <c r="IF956" s="90"/>
      <c r="IG956" s="90"/>
      <c r="IH956" s="90"/>
      <c r="II956" s="90"/>
      <c r="IJ956" s="90"/>
      <c r="IK956" s="90"/>
      <c r="IL956" s="90"/>
      <c r="IM956" s="90"/>
      <c r="IN956" s="90"/>
      <c r="IO956" s="90"/>
      <c r="IP956" s="90"/>
      <c r="IQ956" s="90"/>
      <c r="IR956" s="90"/>
      <c r="IS956" s="90"/>
      <c r="IT956" s="90"/>
      <c r="IU956" s="90"/>
      <c r="IV956" s="90"/>
      <c r="IW956" s="90"/>
      <c r="IX956" s="90"/>
      <c r="IY956" s="90"/>
      <c r="IZ956" s="90"/>
      <c r="JA956" s="90"/>
      <c r="JB956" s="90"/>
      <c r="JC956" s="90"/>
      <c r="JD956" s="90"/>
      <c r="JE956" s="90"/>
      <c r="JF956" s="90"/>
      <c r="JG956" s="90"/>
      <c r="JH956" s="90"/>
      <c r="JI956" s="90"/>
      <c r="JJ956" s="90"/>
      <c r="JK956" s="90"/>
      <c r="JL956" s="90"/>
      <c r="JM956" s="90"/>
      <c r="JN956" s="90"/>
      <c r="JO956" s="90"/>
      <c r="JP956" s="90"/>
      <c r="JQ956" s="90"/>
      <c r="JR956" s="90"/>
      <c r="JS956" s="90"/>
      <c r="JT956" s="90"/>
      <c r="JU956" s="90"/>
      <c r="JV956" s="90"/>
      <c r="JW956" s="90"/>
      <c r="JX956" s="90"/>
      <c r="JY956" s="90"/>
      <c r="JZ956" s="90"/>
      <c r="KA956" s="90"/>
      <c r="KB956" s="90"/>
      <c r="KC956" s="90"/>
      <c r="KD956" s="90"/>
      <c r="KE956" s="90"/>
      <c r="KF956" s="90"/>
      <c r="KG956" s="90"/>
      <c r="KH956" s="90"/>
      <c r="KI956" s="90"/>
      <c r="KJ956" s="90"/>
      <c r="KK956" s="90"/>
      <c r="KL956" s="90"/>
      <c r="KM956" s="90"/>
      <c r="KN956" s="90"/>
      <c r="KO956" s="90"/>
      <c r="KP956" s="90"/>
      <c r="KQ956" s="90"/>
      <c r="KR956" s="90"/>
      <c r="KS956" s="90"/>
      <c r="KT956" s="90"/>
      <c r="KU956" s="90"/>
      <c r="KV956" s="90"/>
      <c r="KW956" s="90"/>
      <c r="KX956" s="90"/>
      <c r="KY956" s="90"/>
      <c r="KZ956" s="90"/>
      <c r="LA956" s="90"/>
      <c r="LB956" s="90"/>
      <c r="LC956" s="90"/>
      <c r="LD956" s="90"/>
      <c r="LE956" s="90"/>
      <c r="LF956" s="90"/>
      <c r="LG956" s="90"/>
      <c r="LH956" s="90"/>
      <c r="LI956" s="90"/>
      <c r="LJ956" s="90"/>
      <c r="LK956" s="90"/>
      <c r="LL956" s="90"/>
      <c r="LM956" s="90"/>
      <c r="LN956" s="90"/>
      <c r="LO956" s="90"/>
      <c r="LP956" s="90"/>
      <c r="LQ956" s="90"/>
      <c r="LR956" s="90"/>
      <c r="LS956" s="90"/>
      <c r="LT956" s="90"/>
      <c r="LU956" s="90"/>
      <c r="LV956" s="90"/>
      <c r="LW956" s="90"/>
      <c r="LX956" s="90"/>
      <c r="LY956" s="90"/>
      <c r="LZ956" s="90"/>
      <c r="MA956" s="90"/>
      <c r="MB956" s="90"/>
      <c r="MC956" s="90"/>
      <c r="MD956" s="90"/>
      <c r="ME956" s="90"/>
      <c r="MF956" s="90"/>
      <c r="MG956" s="90"/>
      <c r="MH956" s="90"/>
      <c r="MI956" s="90"/>
      <c r="MJ956" s="90"/>
      <c r="MK956" s="90"/>
      <c r="ML956" s="90"/>
      <c r="MM956" s="90"/>
      <c r="MN956" s="90"/>
      <c r="MO956" s="90"/>
      <c r="MP956" s="90"/>
      <c r="MQ956" s="90"/>
      <c r="MR956" s="90"/>
      <c r="MS956" s="90"/>
      <c r="MT956" s="90"/>
      <c r="MU956" s="90"/>
      <c r="MV956" s="90"/>
      <c r="MW956" s="90"/>
      <c r="MX956" s="90"/>
      <c r="MY956" s="90"/>
      <c r="MZ956" s="90"/>
      <c r="NA956" s="90"/>
      <c r="NB956" s="90"/>
      <c r="NC956" s="90"/>
      <c r="ND956" s="90"/>
      <c r="NE956" s="90"/>
      <c r="NF956" s="90"/>
      <c r="NG956" s="90"/>
      <c r="NH956" s="90"/>
      <c r="NI956" s="90"/>
      <c r="NJ956" s="90"/>
      <c r="NK956" s="90"/>
      <c r="NL956" s="90"/>
      <c r="NM956" s="90"/>
      <c r="NN956" s="90"/>
      <c r="NO956" s="90"/>
      <c r="NP956" s="90"/>
      <c r="NQ956" s="90"/>
      <c r="NR956" s="90"/>
      <c r="NS956" s="90"/>
      <c r="NT956" s="90"/>
      <c r="NU956" s="90"/>
      <c r="NV956" s="90"/>
      <c r="NW956" s="90"/>
      <c r="NX956" s="90"/>
      <c r="NY956" s="90"/>
      <c r="NZ956" s="90"/>
      <c r="OA956" s="90"/>
      <c r="OB956" s="90"/>
      <c r="OC956" s="90"/>
      <c r="OD956" s="90"/>
      <c r="OE956" s="90"/>
      <c r="OF956" s="90"/>
      <c r="OG956" s="90"/>
      <c r="OH956" s="90"/>
      <c r="OI956" s="90"/>
      <c r="OJ956" s="90"/>
      <c r="OK956" s="90"/>
      <c r="OL956" s="90"/>
      <c r="OM956" s="90"/>
      <c r="ON956" s="90"/>
      <c r="OO956" s="90"/>
      <c r="OP956" s="90"/>
      <c r="OQ956" s="90"/>
      <c r="OR956" s="90"/>
      <c r="OS956" s="90"/>
      <c r="OT956" s="90"/>
      <c r="OU956" s="90"/>
      <c r="OV956" s="90"/>
      <c r="OW956" s="90"/>
      <c r="OX956" s="90"/>
      <c r="OY956" s="90"/>
      <c r="OZ956" s="90"/>
      <c r="PA956" s="90"/>
      <c r="PB956" s="90"/>
      <c r="PC956" s="90"/>
      <c r="PD956" s="90"/>
      <c r="PE956" s="90"/>
      <c r="PF956" s="90"/>
      <c r="PG956" s="90"/>
      <c r="PH956" s="90"/>
      <c r="PI956" s="90"/>
      <c r="PJ956" s="90"/>
      <c r="PK956" s="90"/>
      <c r="PL956" s="90"/>
      <c r="PM956" s="90"/>
      <c r="PN956" s="90"/>
      <c r="PO956" s="90"/>
      <c r="PP956" s="90"/>
      <c r="PQ956" s="90"/>
      <c r="PR956" s="90"/>
      <c r="PS956" s="90"/>
      <c r="PT956" s="90"/>
      <c r="PU956" s="90"/>
      <c r="PV956" s="90"/>
      <c r="PW956" s="90"/>
      <c r="PX956" s="90"/>
      <c r="PY956" s="90"/>
      <c r="PZ956" s="90"/>
      <c r="QA956" s="90"/>
      <c r="QB956" s="90"/>
      <c r="QC956" s="90"/>
      <c r="QD956" s="90"/>
      <c r="QE956" s="90"/>
      <c r="QF956" s="90"/>
      <c r="QG956" s="90"/>
      <c r="QH956" s="90"/>
      <c r="QI956" s="90"/>
      <c r="QJ956" s="90"/>
      <c r="QK956" s="90"/>
      <c r="QL956" s="90"/>
      <c r="QM956" s="90"/>
      <c r="QN956" s="90"/>
      <c r="QO956" s="90"/>
      <c r="QP956" s="90"/>
      <c r="QQ956" s="90"/>
      <c r="QR956" s="90"/>
      <c r="QS956" s="90"/>
      <c r="QT956" s="90"/>
      <c r="QU956" s="90"/>
      <c r="QV956" s="90"/>
      <c r="QW956" s="90"/>
      <c r="QX956" s="90"/>
      <c r="QY956" s="90"/>
      <c r="QZ956" s="90"/>
      <c r="RA956" s="90"/>
      <c r="RB956" s="90"/>
      <c r="RC956" s="90"/>
      <c r="RD956" s="90"/>
      <c r="RE956" s="90"/>
      <c r="RF956" s="90"/>
      <c r="RG956" s="90"/>
      <c r="RH956" s="90"/>
      <c r="RI956" s="90"/>
      <c r="RJ956" s="90"/>
      <c r="RK956" s="90"/>
      <c r="RL956" s="90"/>
      <c r="RM956" s="90"/>
      <c r="RN956" s="90"/>
      <c r="RO956" s="90"/>
      <c r="RP956" s="90"/>
      <c r="RQ956" s="90"/>
      <c r="RR956" s="90"/>
      <c r="RS956" s="90"/>
      <c r="RT956" s="90"/>
      <c r="RU956" s="90"/>
      <c r="RV956" s="90"/>
      <c r="RW956" s="90"/>
      <c r="RX956" s="90"/>
      <c r="RY956" s="90"/>
      <c r="RZ956" s="90"/>
      <c r="SA956" s="90"/>
      <c r="SB956" s="90"/>
      <c r="SC956" s="90"/>
      <c r="SD956" s="90"/>
      <c r="SE956" s="90"/>
      <c r="SF956" s="90"/>
      <c r="SG956" s="90"/>
      <c r="SH956" s="90"/>
      <c r="SI956" s="90"/>
      <c r="SJ956" s="90"/>
      <c r="SK956" s="90"/>
      <c r="SL956" s="90"/>
      <c r="SM956" s="90"/>
      <c r="SN956" s="90"/>
      <c r="SO956" s="90"/>
      <c r="SP956" s="90"/>
      <c r="SQ956" s="90"/>
      <c r="SR956" s="90"/>
      <c r="SS956" s="90"/>
      <c r="ST956" s="90"/>
      <c r="SU956" s="90"/>
      <c r="SV956" s="90"/>
      <c r="SW956" s="90"/>
      <c r="SX956" s="90"/>
      <c r="SY956" s="90"/>
      <c r="SZ956" s="90"/>
      <c r="TA956" s="90"/>
      <c r="TB956" s="90"/>
      <c r="TC956" s="90"/>
      <c r="TD956" s="90"/>
      <c r="TE956" s="90"/>
      <c r="TF956" s="90"/>
      <c r="TG956" s="90"/>
      <c r="TH956" s="90"/>
      <c r="TI956" s="90"/>
      <c r="TJ956" s="90"/>
      <c r="TK956" s="90"/>
      <c r="TL956" s="90"/>
      <c r="TM956" s="90"/>
      <c r="TN956" s="90"/>
      <c r="TO956" s="90"/>
      <c r="TP956" s="90"/>
      <c r="TQ956" s="90"/>
      <c r="TR956" s="90"/>
      <c r="TS956" s="90"/>
      <c r="TT956" s="90"/>
      <c r="TU956" s="90"/>
      <c r="TV956" s="90"/>
      <c r="TW956" s="90"/>
      <c r="TX956" s="90"/>
      <c r="TY956" s="90"/>
      <c r="TZ956" s="90"/>
      <c r="UA956" s="90"/>
      <c r="UB956" s="90"/>
      <c r="UC956" s="90"/>
      <c r="UD956" s="90"/>
      <c r="UE956" s="90"/>
      <c r="UF956" s="90"/>
      <c r="UG956" s="90"/>
      <c r="UH956" s="90"/>
      <c r="UI956" s="90"/>
      <c r="UJ956" s="90"/>
      <c r="UK956" s="90"/>
      <c r="UL956" s="90"/>
      <c r="UM956" s="90"/>
      <c r="UN956" s="90"/>
      <c r="UO956" s="90"/>
      <c r="UP956" s="90"/>
      <c r="UQ956" s="90"/>
      <c r="UR956" s="90"/>
      <c r="US956" s="90"/>
      <c r="UT956" s="90"/>
      <c r="UU956" s="90"/>
      <c r="UV956" s="90"/>
      <c r="UW956" s="90"/>
      <c r="UX956" s="90"/>
      <c r="UY956" s="90"/>
      <c r="UZ956" s="90"/>
      <c r="VA956" s="90"/>
      <c r="VB956" s="90"/>
      <c r="VC956" s="90"/>
      <c r="VD956" s="90"/>
      <c r="VE956" s="90"/>
      <c r="VF956" s="90"/>
      <c r="VG956" s="90"/>
      <c r="VH956" s="90"/>
      <c r="VI956" s="90"/>
      <c r="VJ956" s="90"/>
      <c r="VK956" s="90"/>
      <c r="VL956" s="90"/>
      <c r="VM956" s="90"/>
      <c r="VN956" s="90"/>
      <c r="VO956" s="90"/>
      <c r="VP956" s="90"/>
      <c r="VQ956" s="90"/>
      <c r="VR956" s="90"/>
      <c r="VS956" s="90"/>
      <c r="VT956" s="90"/>
      <c r="VU956" s="90"/>
      <c r="VV956" s="90"/>
      <c r="VW956" s="90"/>
      <c r="VX956" s="90"/>
      <c r="VY956" s="90"/>
      <c r="VZ956" s="90"/>
      <c r="WA956" s="90"/>
      <c r="WB956" s="90"/>
      <c r="WC956" s="90"/>
      <c r="WD956" s="90"/>
      <c r="WE956" s="90"/>
      <c r="WF956" s="90"/>
      <c r="WG956" s="90"/>
      <c r="WH956" s="90"/>
      <c r="WI956" s="90"/>
      <c r="WJ956" s="90"/>
      <c r="WK956" s="90"/>
      <c r="WL956" s="90"/>
      <c r="WM956" s="90"/>
      <c r="WN956" s="90"/>
      <c r="WO956" s="90"/>
      <c r="WP956" s="90"/>
      <c r="WQ956" s="90"/>
      <c r="WR956" s="90"/>
      <c r="WS956" s="90"/>
      <c r="WT956" s="90"/>
      <c r="WU956" s="90"/>
      <c r="WV956" s="90"/>
      <c r="WW956" s="90"/>
      <c r="WX956" s="90"/>
      <c r="WY956" s="90"/>
      <c r="WZ956" s="90"/>
      <c r="XA956" s="90"/>
      <c r="XB956" s="90"/>
      <c r="XC956" s="90"/>
      <c r="XD956" s="90"/>
      <c r="XE956" s="90"/>
      <c r="XF956" s="90"/>
      <c r="XG956" s="90"/>
      <c r="XH956" s="90"/>
      <c r="XI956" s="90"/>
      <c r="XJ956" s="90"/>
      <c r="XK956" s="90"/>
      <c r="XL956" s="90"/>
      <c r="XM956" s="90"/>
      <c r="XN956" s="90"/>
      <c r="XO956" s="90"/>
      <c r="XP956" s="90"/>
      <c r="XQ956" s="90"/>
      <c r="XR956" s="90"/>
      <c r="XS956" s="90"/>
      <c r="XT956" s="90"/>
      <c r="XU956" s="90"/>
      <c r="XV956" s="90"/>
      <c r="XW956" s="90"/>
      <c r="XX956" s="90"/>
      <c r="XY956" s="90"/>
      <c r="XZ956" s="90"/>
      <c r="YA956" s="90"/>
      <c r="YB956" s="90"/>
      <c r="YC956" s="90"/>
      <c r="YD956" s="90"/>
      <c r="YE956" s="90"/>
      <c r="YF956" s="90"/>
      <c r="YG956" s="90"/>
      <c r="YH956" s="90"/>
      <c r="YI956" s="90"/>
      <c r="YJ956" s="90"/>
      <c r="YK956" s="90"/>
      <c r="YL956" s="90"/>
      <c r="YM956" s="90"/>
      <c r="YN956" s="90"/>
      <c r="YO956" s="90"/>
      <c r="YP956" s="90"/>
      <c r="YQ956" s="90"/>
      <c r="YR956" s="90"/>
      <c r="YS956" s="90"/>
      <c r="YT956" s="90"/>
      <c r="YU956" s="90"/>
      <c r="YV956" s="90"/>
      <c r="YW956" s="90"/>
      <c r="YX956" s="90"/>
      <c r="YY956" s="90"/>
      <c r="YZ956" s="90"/>
      <c r="ZA956" s="90"/>
      <c r="ZB956" s="90"/>
      <c r="ZC956" s="90"/>
      <c r="ZD956" s="90"/>
      <c r="ZE956" s="90"/>
      <c r="ZF956" s="90"/>
      <c r="ZG956" s="90"/>
      <c r="ZH956" s="90"/>
      <c r="ZI956" s="90"/>
      <c r="ZJ956" s="90"/>
      <c r="ZK956" s="90"/>
      <c r="ZL956" s="90"/>
      <c r="ZM956" s="90"/>
      <c r="ZN956" s="90"/>
      <c r="ZO956" s="90"/>
      <c r="ZP956" s="90"/>
      <c r="ZQ956" s="90"/>
      <c r="ZR956" s="90"/>
      <c r="ZS956" s="90"/>
      <c r="ZT956" s="90"/>
      <c r="ZU956" s="90"/>
      <c r="ZV956" s="90"/>
      <c r="ZW956" s="90"/>
      <c r="ZX956" s="90"/>
      <c r="ZY956" s="90"/>
      <c r="ZZ956" s="90"/>
      <c r="AAA956" s="90"/>
      <c r="AAB956" s="90"/>
      <c r="AAC956" s="90"/>
      <c r="AAD956" s="90"/>
      <c r="AAE956" s="90"/>
      <c r="AAF956" s="90"/>
      <c r="AAG956" s="90"/>
      <c r="AAH956" s="90"/>
      <c r="AAI956" s="90"/>
      <c r="AAJ956" s="90"/>
      <c r="AAK956" s="90"/>
      <c r="AAL956" s="90"/>
      <c r="AAM956" s="90"/>
      <c r="AAN956" s="90"/>
      <c r="AAO956" s="90"/>
      <c r="AAP956" s="90"/>
      <c r="AAQ956" s="90"/>
      <c r="AAR956" s="90"/>
      <c r="AAS956" s="90"/>
      <c r="AAT956" s="90"/>
      <c r="AAU956" s="90"/>
      <c r="AAV956" s="90"/>
      <c r="AAW956" s="90"/>
      <c r="AAX956" s="90"/>
      <c r="AAY956" s="90"/>
      <c r="AAZ956" s="90"/>
      <c r="ABA956" s="90"/>
      <c r="ABB956" s="90"/>
      <c r="ABC956" s="90"/>
      <c r="ABD956" s="90"/>
      <c r="ABE956" s="90"/>
      <c r="ABF956" s="90"/>
      <c r="ABG956" s="90"/>
      <c r="ABH956" s="90"/>
      <c r="ABI956" s="90"/>
      <c r="ABJ956" s="90"/>
      <c r="ABK956" s="90"/>
      <c r="ABL956" s="90"/>
      <c r="ABM956" s="90"/>
      <c r="ABN956" s="90"/>
      <c r="ABO956" s="90"/>
      <c r="ABP956" s="90"/>
      <c r="ABQ956" s="90"/>
      <c r="ABR956" s="90"/>
      <c r="ABS956" s="90"/>
      <c r="ABT956" s="90"/>
      <c r="ABU956" s="90"/>
      <c r="ABV956" s="90"/>
      <c r="ABW956" s="90"/>
      <c r="ABX956" s="90"/>
      <c r="ABY956" s="90"/>
      <c r="ABZ956" s="90"/>
      <c r="ACA956" s="90"/>
      <c r="ACB956" s="90"/>
      <c r="ACC956" s="90"/>
      <c r="ACD956" s="90"/>
      <c r="ACE956" s="90"/>
      <c r="ACF956" s="90"/>
      <c r="ACG956" s="90"/>
      <c r="ACH956" s="90"/>
      <c r="ACI956" s="90"/>
      <c r="ACJ956" s="90"/>
      <c r="ACK956" s="90"/>
      <c r="ACL956" s="90"/>
      <c r="ACM956" s="90"/>
      <c r="ACN956" s="90"/>
      <c r="ACO956" s="90"/>
      <c r="ACP956" s="90"/>
      <c r="ACQ956" s="90"/>
      <c r="ACR956" s="90"/>
      <c r="ACS956" s="90"/>
      <c r="ACT956" s="90"/>
      <c r="ACU956" s="90"/>
      <c r="ACV956" s="90"/>
      <c r="ACW956" s="90"/>
      <c r="ACX956" s="90"/>
      <c r="ACY956" s="90"/>
      <c r="ACZ956" s="90"/>
      <c r="ADA956" s="90"/>
      <c r="ADB956" s="90"/>
      <c r="ADC956" s="90"/>
      <c r="ADD956" s="90"/>
      <c r="ADE956" s="90"/>
      <c r="ADF956" s="90"/>
      <c r="ADG956" s="90"/>
      <c r="ADH956" s="90"/>
      <c r="ADI956" s="90"/>
      <c r="ADJ956" s="90"/>
      <c r="ADK956" s="90"/>
      <c r="ADL956" s="90"/>
      <c r="ADM956" s="90"/>
      <c r="ADN956" s="90"/>
      <c r="ADO956" s="90"/>
      <c r="ADP956" s="90"/>
      <c r="ADQ956" s="90"/>
      <c r="ADR956" s="90"/>
      <c r="ADS956" s="90"/>
      <c r="ADT956" s="90"/>
      <c r="ADU956" s="90"/>
      <c r="ADV956" s="90"/>
      <c r="ADW956" s="90"/>
      <c r="ADX956" s="90"/>
      <c r="ADY956" s="90"/>
      <c r="ADZ956" s="90"/>
      <c r="AEA956" s="90"/>
      <c r="AEB956" s="90"/>
      <c r="AEC956" s="90"/>
      <c r="AED956" s="90"/>
      <c r="AEE956" s="90"/>
      <c r="AEF956" s="90"/>
      <c r="AEG956" s="90"/>
      <c r="AEH956" s="90"/>
      <c r="AEI956" s="90"/>
      <c r="AEJ956" s="90"/>
      <c r="AEK956" s="90"/>
      <c r="AEL956" s="90"/>
      <c r="AEM956" s="90"/>
      <c r="AEN956" s="90"/>
      <c r="AEO956" s="90"/>
      <c r="AEP956" s="90"/>
      <c r="AEQ956" s="90"/>
      <c r="AER956" s="90"/>
      <c r="AES956" s="90"/>
      <c r="AET956" s="90"/>
      <c r="AEU956" s="90"/>
      <c r="AEV956" s="90"/>
      <c r="AEW956" s="90"/>
      <c r="AEX956" s="90"/>
      <c r="AEY956" s="90"/>
      <c r="AEZ956" s="90"/>
      <c r="AFA956" s="90"/>
      <c r="AFB956" s="90"/>
      <c r="AFC956" s="90"/>
      <c r="AFD956" s="90"/>
      <c r="AFE956" s="90"/>
      <c r="AFF956" s="90"/>
      <c r="AFG956" s="90"/>
      <c r="AFH956" s="90"/>
      <c r="AFI956" s="90"/>
      <c r="AFJ956" s="90"/>
      <c r="AFK956" s="90"/>
      <c r="AFL956" s="90"/>
      <c r="AFM956" s="90"/>
      <c r="AFN956" s="90"/>
      <c r="AFO956" s="90"/>
      <c r="AFP956" s="90"/>
      <c r="AFQ956" s="90"/>
      <c r="AFR956" s="90"/>
      <c r="AFS956" s="90"/>
      <c r="AFT956" s="90"/>
      <c r="AFU956" s="90"/>
      <c r="AFV956" s="90"/>
      <c r="AFW956" s="90"/>
      <c r="AFX956" s="90"/>
      <c r="AFY956" s="90"/>
      <c r="AFZ956" s="90"/>
      <c r="AGA956" s="90"/>
      <c r="AGB956" s="90"/>
      <c r="AGC956" s="90"/>
      <c r="AGD956" s="90"/>
      <c r="AGE956" s="90"/>
      <c r="AGF956" s="90"/>
      <c r="AGG956" s="90"/>
      <c r="AGH956" s="90"/>
      <c r="AGI956" s="90"/>
      <c r="AGJ956" s="90"/>
      <c r="AGK956" s="90"/>
      <c r="AGL956" s="90"/>
      <c r="AGM956" s="90"/>
      <c r="AGN956" s="90"/>
      <c r="AGO956" s="90"/>
      <c r="AGP956" s="90"/>
      <c r="AGQ956" s="90"/>
      <c r="AGR956" s="90"/>
      <c r="AGS956" s="90"/>
      <c r="AGT956" s="90"/>
      <c r="AGU956" s="90"/>
      <c r="AGV956" s="90"/>
      <c r="AGW956" s="90"/>
      <c r="AGX956" s="90"/>
      <c r="AGY956" s="90"/>
      <c r="AGZ956" s="90"/>
      <c r="AHA956" s="90"/>
      <c r="AHB956" s="90"/>
      <c r="AHC956" s="90"/>
      <c r="AHD956" s="90"/>
      <c r="AHE956" s="90"/>
      <c r="AHF956" s="90"/>
      <c r="AHG956" s="90"/>
      <c r="AHH956" s="90"/>
      <c r="AHI956" s="90"/>
      <c r="AHJ956" s="90"/>
      <c r="AHK956" s="90"/>
      <c r="AHL956" s="90"/>
      <c r="AHM956" s="90"/>
      <c r="AHN956" s="90"/>
      <c r="AHO956" s="90"/>
      <c r="AHP956" s="90"/>
      <c r="AHQ956" s="90"/>
      <c r="AHR956" s="90"/>
      <c r="AHS956" s="90"/>
      <c r="AHT956" s="90"/>
      <c r="AHU956" s="90"/>
      <c r="AHV956" s="90"/>
      <c r="AHW956" s="90"/>
      <c r="AHX956" s="90"/>
      <c r="AHY956" s="90"/>
      <c r="AHZ956" s="90"/>
      <c r="AIA956" s="90"/>
      <c r="AIB956" s="90"/>
      <c r="AIC956" s="90"/>
      <c r="AID956" s="90"/>
      <c r="AIE956" s="90"/>
      <c r="AIF956" s="90"/>
      <c r="AIG956" s="90"/>
      <c r="AIH956" s="90"/>
      <c r="AII956" s="90"/>
      <c r="AIJ956" s="90"/>
      <c r="AIK956" s="90"/>
      <c r="AIL956" s="90"/>
      <c r="AIM956" s="90"/>
      <c r="AIN956" s="90"/>
      <c r="AIO956" s="90"/>
      <c r="AIP956" s="90"/>
      <c r="AIQ956" s="90"/>
      <c r="AIR956" s="90"/>
      <c r="AIS956" s="90"/>
      <c r="AIT956" s="90"/>
      <c r="AIU956" s="90"/>
      <c r="AIV956" s="90"/>
      <c r="AIW956" s="90"/>
      <c r="AIX956" s="90"/>
      <c r="AIY956" s="90"/>
      <c r="AIZ956" s="90"/>
      <c r="AJA956" s="90"/>
      <c r="AJB956" s="90"/>
      <c r="AJC956" s="90"/>
      <c r="AJD956" s="90"/>
      <c r="AJE956" s="90"/>
      <c r="AJF956" s="90"/>
      <c r="AJG956" s="90"/>
      <c r="AJH956" s="90"/>
      <c r="AJI956" s="90"/>
      <c r="AJJ956" s="90"/>
      <c r="AJK956" s="90"/>
      <c r="AJL956" s="90"/>
      <c r="AJM956" s="90"/>
      <c r="AJN956" s="90"/>
      <c r="AJO956" s="90"/>
      <c r="AJP956" s="90"/>
      <c r="AJQ956" s="90"/>
      <c r="AJR956" s="90"/>
      <c r="AJS956" s="90"/>
      <c r="AJT956" s="90"/>
      <c r="AJU956" s="90"/>
      <c r="AJV956" s="90"/>
      <c r="AJW956" s="90"/>
      <c r="AJX956" s="90"/>
      <c r="AJY956" s="90"/>
      <c r="AJZ956" s="90"/>
      <c r="AKA956" s="90"/>
      <c r="AKB956" s="90"/>
      <c r="AKC956" s="90"/>
      <c r="AKD956" s="90"/>
      <c r="AKE956" s="90"/>
      <c r="AKF956" s="90"/>
      <c r="AKG956" s="90"/>
      <c r="AKH956" s="90"/>
      <c r="AKI956" s="90"/>
      <c r="AKJ956" s="90"/>
      <c r="AKK956" s="90"/>
      <c r="AKL956" s="90"/>
      <c r="AKM956" s="90"/>
      <c r="AKN956" s="90"/>
      <c r="AKO956" s="90"/>
      <c r="AKP956" s="90"/>
      <c r="AKQ956" s="90"/>
      <c r="AKR956" s="90"/>
      <c r="AKS956" s="90"/>
      <c r="AKT956" s="90"/>
      <c r="AKU956" s="90"/>
      <c r="AKV956" s="90"/>
      <c r="AKW956" s="90"/>
      <c r="AKX956" s="90"/>
      <c r="AKY956" s="90"/>
      <c r="AKZ956" s="90"/>
      <c r="ALA956" s="90"/>
      <c r="ALB956" s="90"/>
      <c r="ALC956" s="90"/>
      <c r="ALD956" s="90"/>
      <c r="ALE956" s="90"/>
      <c r="ALF956" s="90"/>
      <c r="ALG956" s="90"/>
      <c r="ALH956" s="90"/>
      <c r="ALI956" s="90"/>
      <c r="ALJ956" s="90"/>
      <c r="ALK956" s="90"/>
      <c r="ALL956" s="90"/>
      <c r="ALM956" s="90"/>
      <c r="ALN956" s="90"/>
      <c r="ALO956" s="90"/>
      <c r="ALP956" s="90"/>
      <c r="ALQ956" s="90"/>
      <c r="ALR956" s="90"/>
      <c r="ALS956" s="90"/>
      <c r="ALT956" s="90"/>
      <c r="ALU956" s="90"/>
      <c r="ALV956" s="90"/>
      <c r="ALW956" s="90"/>
      <c r="ALX956" s="90"/>
      <c r="ALY956" s="90"/>
      <c r="ALZ956" s="90"/>
      <c r="AMA956" s="90"/>
      <c r="AMB956" s="90"/>
      <c r="AMC956" s="90"/>
      <c r="AMD956" s="90"/>
      <c r="AME956" s="90"/>
      <c r="AMF956" s="90"/>
      <c r="AMG956" s="90"/>
      <c r="AMH956" s="90"/>
    </row>
    <row r="957" spans="1:1022" ht="74.099999999999994" customHeight="1" x14ac:dyDescent="0.3">
      <c r="A957" s="536"/>
      <c r="B957" s="530"/>
      <c r="C957" s="367"/>
      <c r="D957" s="530"/>
      <c r="E957" s="530"/>
      <c r="F957" s="427"/>
      <c r="G957" s="530"/>
      <c r="H957" s="545"/>
      <c r="I957" s="538"/>
      <c r="J957" s="216" t="s">
        <v>735</v>
      </c>
      <c r="K957" s="213"/>
      <c r="L957" s="538"/>
      <c r="M957" s="538"/>
      <c r="N957" s="540"/>
      <c r="O957" s="369"/>
      <c r="P957" s="391"/>
      <c r="Q957" s="385"/>
      <c r="R957" s="393"/>
      <c r="S957" s="394"/>
      <c r="T957" s="385"/>
      <c r="U957" s="386"/>
      <c r="V957" s="216" t="s">
        <v>112</v>
      </c>
      <c r="W957" s="116"/>
      <c r="X957" s="117"/>
      <c r="Y957" s="117"/>
      <c r="Z957" s="116"/>
      <c r="AA957" s="143" t="str">
        <f t="shared" si="1284"/>
        <v/>
      </c>
      <c r="AB957" s="121"/>
      <c r="AC957" s="121"/>
      <c r="AD957" s="122" t="str">
        <f t="shared" si="1281"/>
        <v/>
      </c>
      <c r="AE957" s="121"/>
      <c r="AF957" s="121"/>
      <c r="AG957" s="121"/>
      <c r="AH957" s="123" t="str">
        <f>IFERROR(IF(AND(AA956="Probabilidad",AA957="Probabilidad"),(AI956-(+AI956*AD957)),IF(AND(AA957="Probabilidad",AA956="Impacto"),(AI956-(+AI956*AD957)),IF(AA957="Impacto",AI956,""))),"")</f>
        <v/>
      </c>
      <c r="AI957" s="122" t="str">
        <f t="shared" si="1283"/>
        <v/>
      </c>
      <c r="AJ957" s="387"/>
      <c r="AK957" s="542"/>
      <c r="AL957" s="214" t="str">
        <f t="shared" si="1262"/>
        <v/>
      </c>
      <c r="AM957" s="543"/>
      <c r="AN957" s="542"/>
      <c r="AO957" s="541"/>
      <c r="AP957" s="367"/>
      <c r="AQ957" s="217" t="s">
        <v>118</v>
      </c>
      <c r="AR957" s="119"/>
      <c r="AS957" s="135"/>
      <c r="AT957" s="218"/>
      <c r="AU957" s="219"/>
      <c r="AV957" s="459"/>
      <c r="AW957" s="216" t="s">
        <v>112</v>
      </c>
      <c r="AX957" s="220"/>
      <c r="AY957" s="221"/>
      <c r="AZ957" s="222"/>
      <c r="BA957" s="217" t="s">
        <v>118</v>
      </c>
      <c r="BB957" s="128"/>
      <c r="BC957" s="128"/>
      <c r="BD957" s="128"/>
      <c r="BE957" s="373"/>
      <c r="BF957" s="374"/>
      <c r="BG957" s="374"/>
      <c r="BH957" s="131"/>
    </row>
    <row r="958" spans="1:1022" ht="45" customHeight="1" x14ac:dyDescent="0.3">
      <c r="A958" s="536"/>
      <c r="B958" s="530"/>
      <c r="C958" s="367"/>
      <c r="D958" s="530"/>
      <c r="E958" s="530"/>
      <c r="F958" s="427"/>
      <c r="G958" s="530"/>
      <c r="H958" s="545"/>
      <c r="I958" s="538"/>
      <c r="J958" s="216" t="s">
        <v>741</v>
      </c>
      <c r="K958" s="213"/>
      <c r="L958" s="538"/>
      <c r="M958" s="538"/>
      <c r="N958" s="540"/>
      <c r="O958" s="369"/>
      <c r="P958" s="391"/>
      <c r="Q958" s="385"/>
      <c r="R958" s="393"/>
      <c r="S958" s="394"/>
      <c r="T958" s="385"/>
      <c r="U958" s="386"/>
      <c r="V958" s="216" t="s">
        <v>124</v>
      </c>
      <c r="W958" s="116"/>
      <c r="X958" s="117"/>
      <c r="Y958" s="117"/>
      <c r="Z958" s="116"/>
      <c r="AA958" s="143" t="str">
        <f t="shared" si="1284"/>
        <v/>
      </c>
      <c r="AB958" s="121"/>
      <c r="AC958" s="121"/>
      <c r="AD958" s="122" t="str">
        <f t="shared" si="1281"/>
        <v/>
      </c>
      <c r="AE958" s="121"/>
      <c r="AF958" s="121"/>
      <c r="AG958" s="121"/>
      <c r="AH958" s="123" t="str">
        <f t="shared" ref="AH958:AH962" si="1301">IFERROR(IF(AND(AA957="Probabilidad",AA958="Probabilidad"),(AI957-(+AI957*AD958)),IF(AND(AA958="Probabilidad",AA957="Impacto"),(AI957-(+AI957*AD958)),IF(AA958="Impacto",AI957,""))),"")</f>
        <v/>
      </c>
      <c r="AI958" s="122" t="str">
        <f t="shared" si="1283"/>
        <v/>
      </c>
      <c r="AJ958" s="387"/>
      <c r="AK958" s="542"/>
      <c r="AL958" s="214" t="str">
        <f t="shared" si="1262"/>
        <v/>
      </c>
      <c r="AM958" s="543"/>
      <c r="AN958" s="542"/>
      <c r="AO958" s="541"/>
      <c r="AP958" s="367"/>
      <c r="AQ958" s="217" t="s">
        <v>128</v>
      </c>
      <c r="AR958" s="119"/>
      <c r="AS958" s="135"/>
      <c r="AT958" s="218"/>
      <c r="AU958" s="219"/>
      <c r="AV958" s="459"/>
      <c r="AW958" s="216" t="s">
        <v>124</v>
      </c>
      <c r="AX958" s="220"/>
      <c r="AY958" s="221"/>
      <c r="AZ958" s="222"/>
      <c r="BA958" s="217" t="s">
        <v>128</v>
      </c>
      <c r="BB958" s="128"/>
      <c r="BC958" s="128"/>
      <c r="BD958" s="128"/>
      <c r="BE958" s="373"/>
      <c r="BF958" s="374"/>
      <c r="BG958" s="374"/>
      <c r="BH958" s="131"/>
    </row>
    <row r="959" spans="1:1022" ht="30" customHeight="1" x14ac:dyDescent="0.3">
      <c r="A959" s="536"/>
      <c r="B959" s="530"/>
      <c r="C959" s="367"/>
      <c r="D959" s="530"/>
      <c r="E959" s="530"/>
      <c r="F959" s="427"/>
      <c r="G959" s="530"/>
      <c r="H959" s="545"/>
      <c r="I959" s="538"/>
      <c r="J959" s="216" t="s">
        <v>749</v>
      </c>
      <c r="K959" s="213"/>
      <c r="L959" s="538"/>
      <c r="M959" s="538"/>
      <c r="N959" s="540"/>
      <c r="O959" s="369"/>
      <c r="P959" s="391"/>
      <c r="Q959" s="385"/>
      <c r="R959" s="393"/>
      <c r="S959" s="394"/>
      <c r="T959" s="385"/>
      <c r="U959" s="386"/>
      <c r="V959" s="216" t="s">
        <v>131</v>
      </c>
      <c r="W959" s="116"/>
      <c r="X959" s="117"/>
      <c r="Y959" s="117"/>
      <c r="Z959" s="116"/>
      <c r="AA959" s="143" t="str">
        <f t="shared" si="1284"/>
        <v/>
      </c>
      <c r="AB959" s="121"/>
      <c r="AC959" s="121"/>
      <c r="AD959" s="122" t="str">
        <f t="shared" si="1281"/>
        <v/>
      </c>
      <c r="AE959" s="121"/>
      <c r="AF959" s="121"/>
      <c r="AG959" s="121"/>
      <c r="AH959" s="123" t="str">
        <f t="shared" si="1301"/>
        <v/>
      </c>
      <c r="AI959" s="122" t="str">
        <f t="shared" si="1283"/>
        <v/>
      </c>
      <c r="AJ959" s="387"/>
      <c r="AK959" s="542"/>
      <c r="AL959" s="214" t="str">
        <f t="shared" si="1262"/>
        <v/>
      </c>
      <c r="AM959" s="543"/>
      <c r="AN959" s="542"/>
      <c r="AO959" s="541"/>
      <c r="AP959" s="367"/>
      <c r="AQ959" s="217" t="s">
        <v>136</v>
      </c>
      <c r="AR959" s="119"/>
      <c r="AS959" s="135"/>
      <c r="AT959" s="218"/>
      <c r="AU959" s="219"/>
      <c r="AV959" s="459"/>
      <c r="AW959" s="216" t="s">
        <v>131</v>
      </c>
      <c r="AX959" s="220"/>
      <c r="AY959" s="221"/>
      <c r="AZ959" s="222"/>
      <c r="BA959" s="217" t="s">
        <v>136</v>
      </c>
      <c r="BB959" s="128"/>
      <c r="BC959" s="128"/>
      <c r="BD959" s="128"/>
      <c r="BE959" s="373"/>
      <c r="BF959" s="374"/>
      <c r="BG959" s="374"/>
      <c r="BH959" s="131"/>
    </row>
    <row r="960" spans="1:1022" ht="18.95" customHeight="1" x14ac:dyDescent="0.3">
      <c r="A960" s="536"/>
      <c r="B960" s="530"/>
      <c r="C960" s="367"/>
      <c r="D960" s="530"/>
      <c r="E960" s="530"/>
      <c r="F960" s="427"/>
      <c r="G960" s="530"/>
      <c r="H960" s="545"/>
      <c r="I960" s="538"/>
      <c r="J960" s="216" t="s">
        <v>756</v>
      </c>
      <c r="K960" s="213"/>
      <c r="L960" s="538"/>
      <c r="M960" s="538"/>
      <c r="N960" s="540"/>
      <c r="O960" s="369"/>
      <c r="P960" s="391"/>
      <c r="Q960" s="385"/>
      <c r="R960" s="393"/>
      <c r="S960" s="394"/>
      <c r="T960" s="385"/>
      <c r="U960" s="386"/>
      <c r="V960" s="216" t="s">
        <v>139</v>
      </c>
      <c r="W960" s="116"/>
      <c r="X960" s="117"/>
      <c r="Y960" s="117"/>
      <c r="Z960" s="116"/>
      <c r="AA960" s="143" t="str">
        <f t="shared" si="1284"/>
        <v/>
      </c>
      <c r="AB960" s="121"/>
      <c r="AC960" s="121"/>
      <c r="AD960" s="122" t="str">
        <f t="shared" si="1281"/>
        <v/>
      </c>
      <c r="AE960" s="121"/>
      <c r="AF960" s="121"/>
      <c r="AG960" s="121"/>
      <c r="AH960" s="123" t="str">
        <f t="shared" si="1301"/>
        <v/>
      </c>
      <c r="AI960" s="122" t="str">
        <f t="shared" si="1283"/>
        <v/>
      </c>
      <c r="AJ960" s="387"/>
      <c r="AK960" s="542"/>
      <c r="AL960" s="214" t="str">
        <f t="shared" si="1262"/>
        <v/>
      </c>
      <c r="AM960" s="543"/>
      <c r="AN960" s="542"/>
      <c r="AO960" s="541"/>
      <c r="AP960" s="367"/>
      <c r="AQ960" s="217" t="s">
        <v>145</v>
      </c>
      <c r="AR960" s="119"/>
      <c r="AS960" s="135"/>
      <c r="AT960" s="218"/>
      <c r="AU960" s="219"/>
      <c r="AV960" s="459"/>
      <c r="AW960" s="216" t="s">
        <v>139</v>
      </c>
      <c r="AX960" s="220"/>
      <c r="AY960" s="221"/>
      <c r="AZ960" s="222"/>
      <c r="BA960" s="217" t="s">
        <v>145</v>
      </c>
      <c r="BB960" s="128"/>
      <c r="BC960" s="128"/>
      <c r="BD960" s="128"/>
      <c r="BE960" s="373"/>
      <c r="BF960" s="374"/>
      <c r="BG960" s="374"/>
      <c r="BH960" s="131"/>
    </row>
    <row r="961" spans="1:1022" ht="18.95" customHeight="1" x14ac:dyDescent="0.3">
      <c r="A961" s="536"/>
      <c r="B961" s="530"/>
      <c r="C961" s="367"/>
      <c r="D961" s="530"/>
      <c r="E961" s="530"/>
      <c r="F961" s="427"/>
      <c r="G961" s="530"/>
      <c r="H961" s="545"/>
      <c r="I961" s="538"/>
      <c r="J961" s="216" t="s">
        <v>757</v>
      </c>
      <c r="K961" s="213"/>
      <c r="L961" s="538"/>
      <c r="M961" s="538"/>
      <c r="N961" s="540"/>
      <c r="O961" s="369"/>
      <c r="P961" s="391"/>
      <c r="Q961" s="385"/>
      <c r="R961" s="393"/>
      <c r="S961" s="394"/>
      <c r="T961" s="385"/>
      <c r="U961" s="386"/>
      <c r="V961" s="216" t="s">
        <v>150</v>
      </c>
      <c r="W961" s="116"/>
      <c r="X961" s="117"/>
      <c r="Y961" s="117"/>
      <c r="Z961" s="116"/>
      <c r="AA961" s="143" t="str">
        <f t="shared" si="1284"/>
        <v/>
      </c>
      <c r="AB961" s="121"/>
      <c r="AC961" s="121"/>
      <c r="AD961" s="122" t="str">
        <f t="shared" si="1281"/>
        <v/>
      </c>
      <c r="AE961" s="121"/>
      <c r="AF961" s="121"/>
      <c r="AG961" s="121"/>
      <c r="AH961" s="123" t="str">
        <f t="shared" si="1301"/>
        <v/>
      </c>
      <c r="AI961" s="122" t="str">
        <f t="shared" si="1283"/>
        <v/>
      </c>
      <c r="AJ961" s="387"/>
      <c r="AK961" s="542"/>
      <c r="AL961" s="214" t="str">
        <f t="shared" si="1262"/>
        <v/>
      </c>
      <c r="AM961" s="543"/>
      <c r="AN961" s="542"/>
      <c r="AO961" s="541"/>
      <c r="AP961" s="367"/>
      <c r="AQ961" s="217" t="s">
        <v>155</v>
      </c>
      <c r="AR961" s="119"/>
      <c r="AS961" s="135"/>
      <c r="AT961" s="218"/>
      <c r="AU961" s="219"/>
      <c r="AV961" s="459"/>
      <c r="AW961" s="216" t="s">
        <v>150</v>
      </c>
      <c r="AX961" s="220"/>
      <c r="AY961" s="221"/>
      <c r="AZ961" s="222"/>
      <c r="BA961" s="217" t="s">
        <v>155</v>
      </c>
      <c r="BB961" s="128"/>
      <c r="BC961" s="128"/>
      <c r="BD961" s="128"/>
      <c r="BE961" s="373"/>
      <c r="BF961" s="374"/>
      <c r="BG961" s="374"/>
      <c r="BH961" s="131"/>
    </row>
    <row r="962" spans="1:1022" ht="23.1" customHeight="1" x14ac:dyDescent="0.3">
      <c r="A962" s="536"/>
      <c r="B962" s="530"/>
      <c r="C962" s="367"/>
      <c r="D962" s="530"/>
      <c r="E962" s="530"/>
      <c r="F962" s="427"/>
      <c r="G962" s="530"/>
      <c r="H962" s="545"/>
      <c r="I962" s="538"/>
      <c r="J962" s="216" t="s">
        <v>758</v>
      </c>
      <c r="K962" s="213"/>
      <c r="L962" s="538"/>
      <c r="M962" s="538"/>
      <c r="N962" s="540"/>
      <c r="O962" s="369"/>
      <c r="P962" s="392"/>
      <c r="Q962" s="385"/>
      <c r="R962" s="393"/>
      <c r="S962" s="394"/>
      <c r="T962" s="385"/>
      <c r="U962" s="386"/>
      <c r="V962" s="216" t="s">
        <v>161</v>
      </c>
      <c r="W962" s="116"/>
      <c r="X962" s="117"/>
      <c r="Y962" s="117"/>
      <c r="Z962" s="116"/>
      <c r="AA962" s="143" t="str">
        <f t="shared" si="1284"/>
        <v/>
      </c>
      <c r="AB962" s="121"/>
      <c r="AC962" s="121"/>
      <c r="AD962" s="122" t="str">
        <f t="shared" si="1281"/>
        <v/>
      </c>
      <c r="AE962" s="121"/>
      <c r="AF962" s="121"/>
      <c r="AG962" s="121"/>
      <c r="AH962" s="123" t="str">
        <f t="shared" si="1301"/>
        <v/>
      </c>
      <c r="AI962" s="122" t="str">
        <f t="shared" si="1283"/>
        <v/>
      </c>
      <c r="AJ962" s="387"/>
      <c r="AK962" s="542"/>
      <c r="AL962" s="214" t="str">
        <f t="shared" si="1262"/>
        <v/>
      </c>
      <c r="AM962" s="543"/>
      <c r="AN962" s="542"/>
      <c r="AO962" s="541"/>
      <c r="AP962" s="367"/>
      <c r="AQ962" s="217" t="s">
        <v>162</v>
      </c>
      <c r="AR962" s="119"/>
      <c r="AS962" s="135"/>
      <c r="AT962" s="218"/>
      <c r="AU962" s="219"/>
      <c r="AV962" s="460"/>
      <c r="AW962" s="216" t="s">
        <v>161</v>
      </c>
      <c r="AX962" s="220"/>
      <c r="AY962" s="221"/>
      <c r="AZ962" s="222"/>
      <c r="BA962" s="217" t="s">
        <v>162</v>
      </c>
      <c r="BB962" s="128"/>
      <c r="BC962" s="128"/>
      <c r="BD962" s="128"/>
      <c r="BE962" s="373"/>
      <c r="BF962" s="374"/>
      <c r="BG962" s="374"/>
      <c r="BH962" s="131"/>
    </row>
    <row r="963" spans="1:1022" s="144" customFormat="1" ht="69.95" customHeight="1" x14ac:dyDescent="0.25">
      <c r="A963" s="536"/>
      <c r="B963" s="530"/>
      <c r="C963" s="367"/>
      <c r="D963" s="530"/>
      <c r="E963" s="530"/>
      <c r="F963" s="427"/>
      <c r="G963" s="530"/>
      <c r="H963" s="545" t="str">
        <f>IF(B963="Seguridad_Información","Posibilidad de "&amp;C963&amp;"con "&amp;M963&amp;" "&amp;"por"&amp;" "&amp;I963&amp;" "&amp;"debido a"&amp;" "&amp;L963,"Posibilidad de"&amp;" "&amp;M963&amp;" "&amp;"por"&amp;" "&amp;I963&amp;" debido a"&amp;" "&amp;L963)</f>
        <v xml:space="preserve">Posibilidad de  por  debido a </v>
      </c>
      <c r="I963" s="538"/>
      <c r="J963" s="216" t="s">
        <v>717</v>
      </c>
      <c r="K963" s="213"/>
      <c r="L963" s="538"/>
      <c r="M963" s="538"/>
      <c r="N963" s="540"/>
      <c r="O963" s="369"/>
      <c r="P963" s="390" t="str">
        <f>IF(OR($O963=[3]Tabla_Probabilidad!$D$30,$O963=[3]Tabla_Probabilidad!$D$32,$O963=[3]Tabla_Probabilidad!$J$32),"Muy Baja",IF(OR($O963=[3]Tabla_Probabilidad!$E$30,$O963=[3]Tabla_Probabilidad!$E$32,$O963=[3]Tabla_Probabilidad!$K$32),"Baja",IF(OR($O963=[3]Tabla_Probabilidad!$F$30,$O963=[3]Tabla_Probabilidad!$F$32,$O963=[3]Tabla_Probabilidad!$L$32),"Media",IF(OR($O963=[3]Tabla_Probabilidad!$G$30,$O963=[3]Tabla_Probabilidad!$G$32,$O963=[3]Tabla_Probabilidad!$M$32),"Alta",IF(OR($O963=[3]Tabla_Probabilidad!$H$30,$O963=[3]Tabla_Probabilidad!$H$32,$O963=[3]Tabla_Probabilidad!$N$32),"Muy Alta","")))))</f>
        <v/>
      </c>
      <c r="Q963" s="385" t="str">
        <f t="shared" ref="Q963" si="1302">IF(P963="","",IF(P963="Muy Baja",0.2,IF(P963="Baja",0.4,IF(P963="Media",0.6,IF(P963="Alta",0.8,IF(P963="Muy Alta",1,))))))</f>
        <v/>
      </c>
      <c r="R963" s="393"/>
      <c r="S963" s="394" t="str">
        <f>IF(OR($R963=[3]Tabla_Impacto!$D$24,$R963=[3]Tabla_Impacto!$D$27,$R963=[3]Tabla_Impacto!$J$24,$R963=[3]Tabla_Impacto!$P$26,$R963=[3]Tabla_Impacto!$V$26,$R963=[3]Tabla_Impacto!$AB$26),"Leve",IF(OR($R963=[3]Tabla_Impacto!$E$24,$R963=[3]Tabla_Impacto!$E$27,$R963=[3]Tabla_Impacto!$K$24,$R963=[3]Tabla_Impacto!$Q$26,$R963=[3]Tabla_Impacto!$W$26,$R963=[3]Tabla_Impacto!$AC$26),"Menor",IF(OR($R963=[3]Tabla_Impacto!$F$24,$R963=[3]Tabla_Impacto!$F$27,$R963=[3]Tabla_Impacto!$L$24,$R963=[3]Tabla_Impacto!$R$26,$R963=[3]Tabla_Impacto!$X$26,$R963=[3]Tabla_Impacto!$AD$26),"Moderado",IF(OR($R963=[3]Tabla_Impacto!$G$24,$R963=[3]Tabla_Impacto!$G$27,$R963=[3]Tabla_Impacto!$M$24,$R963=[3]Tabla_Impacto!$S$26,$R963=[3]Tabla_Impacto!$Y$26,$R963=[3]Tabla_Impacto!$AE$26),"Mayor",IF(OR($R963=[3]Tabla_Impacto!$H$24,$R963=[3]Tabla_Impacto!$H$27,$R963=[3]Tabla_Impacto!$N$24,$R963=[3]Tabla_Impacto!$T$26,$R963=[3]Tabla_Impacto!$Z$26,$R963=[3]Tabla_Impacto!$AF$26),"Catastrófico","")))))</f>
        <v/>
      </c>
      <c r="T963" s="385" t="str">
        <f>IF(S963="","",IF(S963="Leve",0.2,IF(S963="Menor",0.4,IF(S963="Moderado",0.6,IF(S963="Mayor",0.8,IF(S963="Catastrófico",1,))))))</f>
        <v/>
      </c>
      <c r="U963" s="403" t="str">
        <f t="shared" ref="U963" si="1303">IF(OR(AND(P963="Muy Baja",S963="Leve"),AND(P963="Muy Baja",S963="Menor"),AND(P963="Baja",S963="Leve")),"Bajo",IF(OR(AND(P963="Muy baja",S963="Moderado"),AND(P963="Baja",S963="Menor"),AND(P963="Baja",S963="Moderado"),AND(P963="Media",S963="Leve"),AND(P963="Media",S963="Menor"),AND(P963="Media",S963="Moderado"),AND(P963="Alta",S963="Leve"),AND(P963="Alta",S963="Menor")),"Moderado",IF(OR(AND(P963="Muy Baja",S963="Mayor"),AND(P963="Baja",S963="Mayor"),AND(P963="Media",S963="Mayor"),AND(P963="Alta",S963="Moderado"),AND(P963="Alta",S963="Mayor"),AND(P963="Muy Alta",S963="Leve"),AND(P963="Muy Alta",S963="Menor"),AND(P963="Muy Alta",S963="Moderado"),AND(P963="Muy Alta",S963="Mayor")),"Alto",IF(OR(AND(P963="Muy Baja",S963="Catastrófico"),AND(P963="Baja",S963="Catastrófico"),AND(P963="Media",S963="Catastrófico"),AND(P963="Alta",S963="Catastrófico"),AND(P963="Muy Alta",S963="Catastrófico")),"Extremo",""))))</f>
        <v/>
      </c>
      <c r="V963" s="216" t="s">
        <v>91</v>
      </c>
      <c r="W963" s="116"/>
      <c r="X963" s="117"/>
      <c r="Y963" s="117"/>
      <c r="Z963" s="116"/>
      <c r="AA963" s="143" t="str">
        <f t="shared" si="1284"/>
        <v/>
      </c>
      <c r="AB963" s="121"/>
      <c r="AC963" s="121"/>
      <c r="AD963" s="122" t="str">
        <f t="shared" si="1281"/>
        <v/>
      </c>
      <c r="AE963" s="121"/>
      <c r="AF963" s="121"/>
      <c r="AG963" s="121"/>
      <c r="AH963" s="123" t="str">
        <f>IFERROR(IF(AA963="Probabilidad",(Q963-(+Q963*AD963)),IF(AA963="Impacto",Q963,"")),"")</f>
        <v/>
      </c>
      <c r="AI963" s="122" t="str">
        <f t="shared" si="1283"/>
        <v/>
      </c>
      <c r="AJ963" s="387" t="str">
        <f t="shared" ref="AJ963" si="1304">IFERROR(IF(AK963="","",IF(AK963&lt;=0.2,"Muy Baja",IF(AK963&lt;=0.4,"Baja",IF(AK963&lt;=0.6,"Media",IF(AK963&lt;=0.8,"Alta","Muy Alta"))))),"")</f>
        <v/>
      </c>
      <c r="AK963" s="542" t="str">
        <f t="shared" ref="AK963" si="1305">IFERROR(LOOKUP(MAX(AI963:AI969)+1,(AI963:AI969)),"")</f>
        <v/>
      </c>
      <c r="AL963" s="214" t="str">
        <f>IFERROR(IF(AA963="Impacto",(T963-(+T963*AD963)),IF(AA963="Probabilidad",T963,"")),"")</f>
        <v/>
      </c>
      <c r="AM963" s="543" t="str">
        <f t="shared" ref="AM963" si="1306">IFERROR(IF(AN963="","",IF(AN963&lt;=0.2,"Leve",IF(AN963&lt;=0.4,"Menor",IF(AN963&lt;=0.6,"Moderado",IF(AN963&lt;=0.8,"Mayor","Catastrófico"))))),"")</f>
        <v/>
      </c>
      <c r="AN963" s="542" t="str">
        <f t="shared" ref="AN963" si="1307">IFERROR(LOOKUP(MAX(AL963:AL969)+1,(AL963:AL969)),"")</f>
        <v/>
      </c>
      <c r="AO963" s="541" t="str">
        <f t="shared" ref="AO963" si="1308">IFERROR(IF(OR(AND(AJ963="Muy Baja",AM963="Leve"),AND(AJ963="Muy Baja",AM963="Menor"),AND(AJ963="Baja",AM963="Leve")),"Bajo",IF(OR(AND(AJ963="Muy baja",AM963="Moderado"),AND(AJ963="Baja",AM963="Menor"),AND(AJ963="Baja",AM963="Moderado"),AND(AJ963="Media",AM963="Leve"),AND(AJ963="Media",AM963="Menor"),AND(AJ963="Media",AM963="Moderado"),AND(AJ963="Alta",AM963="Leve"),AND(AJ963="Alta",AM963="Menor")),"Moderado",IF(OR(AND(AJ963="Muy Baja",AM963="Mayor"),AND(AJ963="Baja",AM963="Mayor"),AND(AJ963="Media",AM963="Mayor"),AND(AJ963="Alta",AM963="Moderado"),AND(AJ963="Alta",AM963="Mayor"),AND(AJ963="Muy Alta",AM963="Leve"),AND(AJ963="Muy Alta",AM963="Menor"),AND(AJ963="Muy Alta",AM963="Moderado"),AND(AJ963="Muy Alta",AM963="Mayor")),"Alto",IF(OR(AND(AJ963="Muy Baja",AM963="Catastrófico"),AND(AJ963="Baja",AM963="Catastrófico"),AND(AJ963="Media",AM963="Catastrófico"),AND(AJ963="Alta",AM963="Catastrófico"),AND(AJ963="Muy Alta",AM963="Catastrófico")),"Extremo","")))),"")</f>
        <v/>
      </c>
      <c r="AP963" s="367"/>
      <c r="AQ963" s="217" t="s">
        <v>105</v>
      </c>
      <c r="AR963" s="119"/>
      <c r="AS963" s="135"/>
      <c r="AT963" s="218"/>
      <c r="AU963" s="219"/>
      <c r="AV963" s="458"/>
      <c r="AW963" s="216" t="s">
        <v>91</v>
      </c>
      <c r="AX963" s="220"/>
      <c r="AY963" s="221"/>
      <c r="AZ963" s="222"/>
      <c r="BA963" s="217" t="s">
        <v>105</v>
      </c>
      <c r="BB963" s="220"/>
      <c r="BC963" s="115"/>
      <c r="BD963" s="115"/>
      <c r="BE963" s="373"/>
      <c r="BF963" s="374"/>
      <c r="BG963" s="374"/>
      <c r="BH963" s="131"/>
      <c r="BI963" s="90"/>
      <c r="BJ963" s="90"/>
      <c r="BK963" s="90"/>
      <c r="BL963" s="90"/>
      <c r="BM963" s="90"/>
      <c r="BN963" s="90"/>
      <c r="BO963" s="90"/>
      <c r="BP963" s="90"/>
      <c r="BQ963" s="90"/>
      <c r="BR963" s="90"/>
      <c r="BS963" s="90"/>
      <c r="BT963" s="90"/>
      <c r="BU963" s="90"/>
      <c r="BV963" s="90"/>
      <c r="BW963" s="90"/>
      <c r="BX963" s="90"/>
      <c r="BY963" s="90"/>
      <c r="BZ963" s="90"/>
      <c r="CA963" s="90"/>
      <c r="CB963" s="90"/>
      <c r="CC963" s="90"/>
      <c r="CD963" s="90"/>
      <c r="CE963" s="90"/>
      <c r="CF963" s="90"/>
      <c r="CG963" s="90"/>
      <c r="CH963" s="90"/>
      <c r="CI963" s="90"/>
      <c r="CJ963" s="90"/>
      <c r="CK963" s="90"/>
      <c r="CL963" s="90"/>
      <c r="CM963" s="90"/>
      <c r="CN963" s="90"/>
      <c r="CO963" s="90"/>
      <c r="CP963" s="90"/>
      <c r="CQ963" s="90"/>
      <c r="CR963" s="90"/>
      <c r="CS963" s="90"/>
      <c r="CT963" s="90"/>
      <c r="CU963" s="90"/>
      <c r="CV963" s="90"/>
      <c r="CW963" s="90"/>
      <c r="CX963" s="90"/>
      <c r="CY963" s="90"/>
      <c r="CZ963" s="90"/>
      <c r="DA963" s="90"/>
      <c r="DB963" s="90"/>
      <c r="DC963" s="90"/>
      <c r="DD963" s="90"/>
      <c r="DE963" s="90"/>
      <c r="DF963" s="90"/>
      <c r="DG963" s="90"/>
      <c r="DH963" s="90"/>
      <c r="DI963" s="90"/>
      <c r="DJ963" s="90"/>
      <c r="DK963" s="90"/>
      <c r="DL963" s="90"/>
      <c r="DM963" s="90"/>
      <c r="DN963" s="90"/>
      <c r="DO963" s="90"/>
      <c r="DP963" s="90"/>
      <c r="DQ963" s="90"/>
      <c r="DR963" s="90"/>
      <c r="DS963" s="90"/>
      <c r="DT963" s="90"/>
      <c r="DU963" s="90"/>
      <c r="DV963" s="90"/>
      <c r="DW963" s="90"/>
      <c r="DX963" s="90"/>
      <c r="DY963" s="90"/>
      <c r="DZ963" s="90"/>
      <c r="EA963" s="90"/>
      <c r="EB963" s="90"/>
      <c r="EC963" s="90"/>
      <c r="ED963" s="90"/>
      <c r="EE963" s="90"/>
      <c r="EF963" s="90"/>
      <c r="EG963" s="90"/>
      <c r="EH963" s="90"/>
      <c r="EI963" s="90"/>
      <c r="EJ963" s="90"/>
      <c r="EK963" s="90"/>
      <c r="EL963" s="90"/>
      <c r="EM963" s="90"/>
      <c r="EN963" s="90"/>
      <c r="EO963" s="90"/>
      <c r="EP963" s="90"/>
      <c r="EQ963" s="90"/>
      <c r="ER963" s="90"/>
      <c r="ES963" s="90"/>
      <c r="ET963" s="90"/>
      <c r="EU963" s="90"/>
      <c r="EV963" s="90"/>
      <c r="EW963" s="90"/>
      <c r="EX963" s="90"/>
      <c r="EY963" s="90"/>
      <c r="EZ963" s="90"/>
      <c r="FA963" s="90"/>
      <c r="FB963" s="90"/>
      <c r="FC963" s="90"/>
      <c r="FD963" s="90"/>
      <c r="FE963" s="90"/>
      <c r="FF963" s="90"/>
      <c r="FG963" s="90"/>
      <c r="FH963" s="90"/>
      <c r="FI963" s="90"/>
      <c r="FJ963" s="90"/>
      <c r="FK963" s="90"/>
      <c r="FL963" s="90"/>
      <c r="FM963" s="90"/>
      <c r="FN963" s="90"/>
      <c r="FO963" s="90"/>
      <c r="FP963" s="90"/>
      <c r="FQ963" s="90"/>
      <c r="FR963" s="90"/>
      <c r="FS963" s="90"/>
      <c r="FT963" s="90"/>
      <c r="FU963" s="90"/>
      <c r="FV963" s="90"/>
      <c r="FW963" s="90"/>
      <c r="FX963" s="90"/>
      <c r="FY963" s="90"/>
      <c r="FZ963" s="90"/>
      <c r="GA963" s="90"/>
      <c r="GB963" s="90"/>
      <c r="GC963" s="90"/>
      <c r="GD963" s="90"/>
      <c r="GE963" s="90"/>
      <c r="GF963" s="90"/>
      <c r="GG963" s="90"/>
      <c r="GH963" s="90"/>
      <c r="GI963" s="90"/>
      <c r="GJ963" s="90"/>
      <c r="GK963" s="90"/>
      <c r="GL963" s="90"/>
      <c r="GM963" s="90"/>
      <c r="GN963" s="90"/>
      <c r="GO963" s="90"/>
      <c r="GP963" s="90"/>
      <c r="GQ963" s="90"/>
      <c r="GR963" s="90"/>
      <c r="GS963" s="90"/>
      <c r="GT963" s="90"/>
      <c r="GU963" s="90"/>
      <c r="GV963" s="90"/>
      <c r="GW963" s="90"/>
      <c r="GX963" s="90"/>
      <c r="GY963" s="90"/>
      <c r="GZ963" s="90"/>
      <c r="HA963" s="90"/>
      <c r="HB963" s="90"/>
      <c r="HC963" s="90"/>
      <c r="HD963" s="90"/>
      <c r="HE963" s="90"/>
      <c r="HF963" s="90"/>
      <c r="HG963" s="90"/>
      <c r="HH963" s="90"/>
      <c r="HI963" s="90"/>
      <c r="HJ963" s="90"/>
      <c r="HK963" s="90"/>
      <c r="HL963" s="90"/>
      <c r="HM963" s="90"/>
      <c r="HN963" s="90"/>
      <c r="HO963" s="90"/>
      <c r="HP963" s="90"/>
      <c r="HQ963" s="90"/>
      <c r="HR963" s="90"/>
      <c r="HS963" s="90"/>
      <c r="HT963" s="90"/>
      <c r="HU963" s="90"/>
      <c r="HV963" s="90"/>
      <c r="HW963" s="90"/>
      <c r="HX963" s="90"/>
      <c r="HY963" s="90"/>
      <c r="HZ963" s="90"/>
      <c r="IA963" s="90"/>
      <c r="IB963" s="90"/>
      <c r="IC963" s="90"/>
      <c r="ID963" s="90"/>
      <c r="IE963" s="90"/>
      <c r="IF963" s="90"/>
      <c r="IG963" s="90"/>
      <c r="IH963" s="90"/>
      <c r="II963" s="90"/>
      <c r="IJ963" s="90"/>
      <c r="IK963" s="90"/>
      <c r="IL963" s="90"/>
      <c r="IM963" s="90"/>
      <c r="IN963" s="90"/>
      <c r="IO963" s="90"/>
      <c r="IP963" s="90"/>
      <c r="IQ963" s="90"/>
      <c r="IR963" s="90"/>
      <c r="IS963" s="90"/>
      <c r="IT963" s="90"/>
      <c r="IU963" s="90"/>
      <c r="IV963" s="90"/>
      <c r="IW963" s="90"/>
      <c r="IX963" s="90"/>
      <c r="IY963" s="90"/>
      <c r="IZ963" s="90"/>
      <c r="JA963" s="90"/>
      <c r="JB963" s="90"/>
      <c r="JC963" s="90"/>
      <c r="JD963" s="90"/>
      <c r="JE963" s="90"/>
      <c r="JF963" s="90"/>
      <c r="JG963" s="90"/>
      <c r="JH963" s="90"/>
      <c r="JI963" s="90"/>
      <c r="JJ963" s="90"/>
      <c r="JK963" s="90"/>
      <c r="JL963" s="90"/>
      <c r="JM963" s="90"/>
      <c r="JN963" s="90"/>
      <c r="JO963" s="90"/>
      <c r="JP963" s="90"/>
      <c r="JQ963" s="90"/>
      <c r="JR963" s="90"/>
      <c r="JS963" s="90"/>
      <c r="JT963" s="90"/>
      <c r="JU963" s="90"/>
      <c r="JV963" s="90"/>
      <c r="JW963" s="90"/>
      <c r="JX963" s="90"/>
      <c r="JY963" s="90"/>
      <c r="JZ963" s="90"/>
      <c r="KA963" s="90"/>
      <c r="KB963" s="90"/>
      <c r="KC963" s="90"/>
      <c r="KD963" s="90"/>
      <c r="KE963" s="90"/>
      <c r="KF963" s="90"/>
      <c r="KG963" s="90"/>
      <c r="KH963" s="90"/>
      <c r="KI963" s="90"/>
      <c r="KJ963" s="90"/>
      <c r="KK963" s="90"/>
      <c r="KL963" s="90"/>
      <c r="KM963" s="90"/>
      <c r="KN963" s="90"/>
      <c r="KO963" s="90"/>
      <c r="KP963" s="90"/>
      <c r="KQ963" s="90"/>
      <c r="KR963" s="90"/>
      <c r="KS963" s="90"/>
      <c r="KT963" s="90"/>
      <c r="KU963" s="90"/>
      <c r="KV963" s="90"/>
      <c r="KW963" s="90"/>
      <c r="KX963" s="90"/>
      <c r="KY963" s="90"/>
      <c r="KZ963" s="90"/>
      <c r="LA963" s="90"/>
      <c r="LB963" s="90"/>
      <c r="LC963" s="90"/>
      <c r="LD963" s="90"/>
      <c r="LE963" s="90"/>
      <c r="LF963" s="90"/>
      <c r="LG963" s="90"/>
      <c r="LH963" s="90"/>
      <c r="LI963" s="90"/>
      <c r="LJ963" s="90"/>
      <c r="LK963" s="90"/>
      <c r="LL963" s="90"/>
      <c r="LM963" s="90"/>
      <c r="LN963" s="90"/>
      <c r="LO963" s="90"/>
      <c r="LP963" s="90"/>
      <c r="LQ963" s="90"/>
      <c r="LR963" s="90"/>
      <c r="LS963" s="90"/>
      <c r="LT963" s="90"/>
      <c r="LU963" s="90"/>
      <c r="LV963" s="90"/>
      <c r="LW963" s="90"/>
      <c r="LX963" s="90"/>
      <c r="LY963" s="90"/>
      <c r="LZ963" s="90"/>
      <c r="MA963" s="90"/>
      <c r="MB963" s="90"/>
      <c r="MC963" s="90"/>
      <c r="MD963" s="90"/>
      <c r="ME963" s="90"/>
      <c r="MF963" s="90"/>
      <c r="MG963" s="90"/>
      <c r="MH963" s="90"/>
      <c r="MI963" s="90"/>
      <c r="MJ963" s="90"/>
      <c r="MK963" s="90"/>
      <c r="ML963" s="90"/>
      <c r="MM963" s="90"/>
      <c r="MN963" s="90"/>
      <c r="MO963" s="90"/>
      <c r="MP963" s="90"/>
      <c r="MQ963" s="90"/>
      <c r="MR963" s="90"/>
      <c r="MS963" s="90"/>
      <c r="MT963" s="90"/>
      <c r="MU963" s="90"/>
      <c r="MV963" s="90"/>
      <c r="MW963" s="90"/>
      <c r="MX963" s="90"/>
      <c r="MY963" s="90"/>
      <c r="MZ963" s="90"/>
      <c r="NA963" s="90"/>
      <c r="NB963" s="90"/>
      <c r="NC963" s="90"/>
      <c r="ND963" s="90"/>
      <c r="NE963" s="90"/>
      <c r="NF963" s="90"/>
      <c r="NG963" s="90"/>
      <c r="NH963" s="90"/>
      <c r="NI963" s="90"/>
      <c r="NJ963" s="90"/>
      <c r="NK963" s="90"/>
      <c r="NL963" s="90"/>
      <c r="NM963" s="90"/>
      <c r="NN963" s="90"/>
      <c r="NO963" s="90"/>
      <c r="NP963" s="90"/>
      <c r="NQ963" s="90"/>
      <c r="NR963" s="90"/>
      <c r="NS963" s="90"/>
      <c r="NT963" s="90"/>
      <c r="NU963" s="90"/>
      <c r="NV963" s="90"/>
      <c r="NW963" s="90"/>
      <c r="NX963" s="90"/>
      <c r="NY963" s="90"/>
      <c r="NZ963" s="90"/>
      <c r="OA963" s="90"/>
      <c r="OB963" s="90"/>
      <c r="OC963" s="90"/>
      <c r="OD963" s="90"/>
      <c r="OE963" s="90"/>
      <c r="OF963" s="90"/>
      <c r="OG963" s="90"/>
      <c r="OH963" s="90"/>
      <c r="OI963" s="90"/>
      <c r="OJ963" s="90"/>
      <c r="OK963" s="90"/>
      <c r="OL963" s="90"/>
      <c r="OM963" s="90"/>
      <c r="ON963" s="90"/>
      <c r="OO963" s="90"/>
      <c r="OP963" s="90"/>
      <c r="OQ963" s="90"/>
      <c r="OR963" s="90"/>
      <c r="OS963" s="90"/>
      <c r="OT963" s="90"/>
      <c r="OU963" s="90"/>
      <c r="OV963" s="90"/>
      <c r="OW963" s="90"/>
      <c r="OX963" s="90"/>
      <c r="OY963" s="90"/>
      <c r="OZ963" s="90"/>
      <c r="PA963" s="90"/>
      <c r="PB963" s="90"/>
      <c r="PC963" s="90"/>
      <c r="PD963" s="90"/>
      <c r="PE963" s="90"/>
      <c r="PF963" s="90"/>
      <c r="PG963" s="90"/>
      <c r="PH963" s="90"/>
      <c r="PI963" s="90"/>
      <c r="PJ963" s="90"/>
      <c r="PK963" s="90"/>
      <c r="PL963" s="90"/>
      <c r="PM963" s="90"/>
      <c r="PN963" s="90"/>
      <c r="PO963" s="90"/>
      <c r="PP963" s="90"/>
      <c r="PQ963" s="90"/>
      <c r="PR963" s="90"/>
      <c r="PS963" s="90"/>
      <c r="PT963" s="90"/>
      <c r="PU963" s="90"/>
      <c r="PV963" s="90"/>
      <c r="PW963" s="90"/>
      <c r="PX963" s="90"/>
      <c r="PY963" s="90"/>
      <c r="PZ963" s="90"/>
      <c r="QA963" s="90"/>
      <c r="QB963" s="90"/>
      <c r="QC963" s="90"/>
      <c r="QD963" s="90"/>
      <c r="QE963" s="90"/>
      <c r="QF963" s="90"/>
      <c r="QG963" s="90"/>
      <c r="QH963" s="90"/>
      <c r="QI963" s="90"/>
      <c r="QJ963" s="90"/>
      <c r="QK963" s="90"/>
      <c r="QL963" s="90"/>
      <c r="QM963" s="90"/>
      <c r="QN963" s="90"/>
      <c r="QO963" s="90"/>
      <c r="QP963" s="90"/>
      <c r="QQ963" s="90"/>
      <c r="QR963" s="90"/>
      <c r="QS963" s="90"/>
      <c r="QT963" s="90"/>
      <c r="QU963" s="90"/>
      <c r="QV963" s="90"/>
      <c r="QW963" s="90"/>
      <c r="QX963" s="90"/>
      <c r="QY963" s="90"/>
      <c r="QZ963" s="90"/>
      <c r="RA963" s="90"/>
      <c r="RB963" s="90"/>
      <c r="RC963" s="90"/>
      <c r="RD963" s="90"/>
      <c r="RE963" s="90"/>
      <c r="RF963" s="90"/>
      <c r="RG963" s="90"/>
      <c r="RH963" s="90"/>
      <c r="RI963" s="90"/>
      <c r="RJ963" s="90"/>
      <c r="RK963" s="90"/>
      <c r="RL963" s="90"/>
      <c r="RM963" s="90"/>
      <c r="RN963" s="90"/>
      <c r="RO963" s="90"/>
      <c r="RP963" s="90"/>
      <c r="RQ963" s="90"/>
      <c r="RR963" s="90"/>
      <c r="RS963" s="90"/>
      <c r="RT963" s="90"/>
      <c r="RU963" s="90"/>
      <c r="RV963" s="90"/>
      <c r="RW963" s="90"/>
      <c r="RX963" s="90"/>
      <c r="RY963" s="90"/>
      <c r="RZ963" s="90"/>
      <c r="SA963" s="90"/>
      <c r="SB963" s="90"/>
      <c r="SC963" s="90"/>
      <c r="SD963" s="90"/>
      <c r="SE963" s="90"/>
      <c r="SF963" s="90"/>
      <c r="SG963" s="90"/>
      <c r="SH963" s="90"/>
      <c r="SI963" s="90"/>
      <c r="SJ963" s="90"/>
      <c r="SK963" s="90"/>
      <c r="SL963" s="90"/>
      <c r="SM963" s="90"/>
      <c r="SN963" s="90"/>
      <c r="SO963" s="90"/>
      <c r="SP963" s="90"/>
      <c r="SQ963" s="90"/>
      <c r="SR963" s="90"/>
      <c r="SS963" s="90"/>
      <c r="ST963" s="90"/>
      <c r="SU963" s="90"/>
      <c r="SV963" s="90"/>
      <c r="SW963" s="90"/>
      <c r="SX963" s="90"/>
      <c r="SY963" s="90"/>
      <c r="SZ963" s="90"/>
      <c r="TA963" s="90"/>
      <c r="TB963" s="90"/>
      <c r="TC963" s="90"/>
      <c r="TD963" s="90"/>
      <c r="TE963" s="90"/>
      <c r="TF963" s="90"/>
      <c r="TG963" s="90"/>
      <c r="TH963" s="90"/>
      <c r="TI963" s="90"/>
      <c r="TJ963" s="90"/>
      <c r="TK963" s="90"/>
      <c r="TL963" s="90"/>
      <c r="TM963" s="90"/>
      <c r="TN963" s="90"/>
      <c r="TO963" s="90"/>
      <c r="TP963" s="90"/>
      <c r="TQ963" s="90"/>
      <c r="TR963" s="90"/>
      <c r="TS963" s="90"/>
      <c r="TT963" s="90"/>
      <c r="TU963" s="90"/>
      <c r="TV963" s="90"/>
      <c r="TW963" s="90"/>
      <c r="TX963" s="90"/>
      <c r="TY963" s="90"/>
      <c r="TZ963" s="90"/>
      <c r="UA963" s="90"/>
      <c r="UB963" s="90"/>
      <c r="UC963" s="90"/>
      <c r="UD963" s="90"/>
      <c r="UE963" s="90"/>
      <c r="UF963" s="90"/>
      <c r="UG963" s="90"/>
      <c r="UH963" s="90"/>
      <c r="UI963" s="90"/>
      <c r="UJ963" s="90"/>
      <c r="UK963" s="90"/>
      <c r="UL963" s="90"/>
      <c r="UM963" s="90"/>
      <c r="UN963" s="90"/>
      <c r="UO963" s="90"/>
      <c r="UP963" s="90"/>
      <c r="UQ963" s="90"/>
      <c r="UR963" s="90"/>
      <c r="US963" s="90"/>
      <c r="UT963" s="90"/>
      <c r="UU963" s="90"/>
      <c r="UV963" s="90"/>
      <c r="UW963" s="90"/>
      <c r="UX963" s="90"/>
      <c r="UY963" s="90"/>
      <c r="UZ963" s="90"/>
      <c r="VA963" s="90"/>
      <c r="VB963" s="90"/>
      <c r="VC963" s="90"/>
      <c r="VD963" s="90"/>
      <c r="VE963" s="90"/>
      <c r="VF963" s="90"/>
      <c r="VG963" s="90"/>
      <c r="VH963" s="90"/>
      <c r="VI963" s="90"/>
      <c r="VJ963" s="90"/>
      <c r="VK963" s="90"/>
      <c r="VL963" s="90"/>
      <c r="VM963" s="90"/>
      <c r="VN963" s="90"/>
      <c r="VO963" s="90"/>
      <c r="VP963" s="90"/>
      <c r="VQ963" s="90"/>
      <c r="VR963" s="90"/>
      <c r="VS963" s="90"/>
      <c r="VT963" s="90"/>
      <c r="VU963" s="90"/>
      <c r="VV963" s="90"/>
      <c r="VW963" s="90"/>
      <c r="VX963" s="90"/>
      <c r="VY963" s="90"/>
      <c r="VZ963" s="90"/>
      <c r="WA963" s="90"/>
      <c r="WB963" s="90"/>
      <c r="WC963" s="90"/>
      <c r="WD963" s="90"/>
      <c r="WE963" s="90"/>
      <c r="WF963" s="90"/>
      <c r="WG963" s="90"/>
      <c r="WH963" s="90"/>
      <c r="WI963" s="90"/>
      <c r="WJ963" s="90"/>
      <c r="WK963" s="90"/>
      <c r="WL963" s="90"/>
      <c r="WM963" s="90"/>
      <c r="WN963" s="90"/>
      <c r="WO963" s="90"/>
      <c r="WP963" s="90"/>
      <c r="WQ963" s="90"/>
      <c r="WR963" s="90"/>
      <c r="WS963" s="90"/>
      <c r="WT963" s="90"/>
      <c r="WU963" s="90"/>
      <c r="WV963" s="90"/>
      <c r="WW963" s="90"/>
      <c r="WX963" s="90"/>
      <c r="WY963" s="90"/>
      <c r="WZ963" s="90"/>
      <c r="XA963" s="90"/>
      <c r="XB963" s="90"/>
      <c r="XC963" s="90"/>
      <c r="XD963" s="90"/>
      <c r="XE963" s="90"/>
      <c r="XF963" s="90"/>
      <c r="XG963" s="90"/>
      <c r="XH963" s="90"/>
      <c r="XI963" s="90"/>
      <c r="XJ963" s="90"/>
      <c r="XK963" s="90"/>
      <c r="XL963" s="90"/>
      <c r="XM963" s="90"/>
      <c r="XN963" s="90"/>
      <c r="XO963" s="90"/>
      <c r="XP963" s="90"/>
      <c r="XQ963" s="90"/>
      <c r="XR963" s="90"/>
      <c r="XS963" s="90"/>
      <c r="XT963" s="90"/>
      <c r="XU963" s="90"/>
      <c r="XV963" s="90"/>
      <c r="XW963" s="90"/>
      <c r="XX963" s="90"/>
      <c r="XY963" s="90"/>
      <c r="XZ963" s="90"/>
      <c r="YA963" s="90"/>
      <c r="YB963" s="90"/>
      <c r="YC963" s="90"/>
      <c r="YD963" s="90"/>
      <c r="YE963" s="90"/>
      <c r="YF963" s="90"/>
      <c r="YG963" s="90"/>
      <c r="YH963" s="90"/>
      <c r="YI963" s="90"/>
      <c r="YJ963" s="90"/>
      <c r="YK963" s="90"/>
      <c r="YL963" s="90"/>
      <c r="YM963" s="90"/>
      <c r="YN963" s="90"/>
      <c r="YO963" s="90"/>
      <c r="YP963" s="90"/>
      <c r="YQ963" s="90"/>
      <c r="YR963" s="90"/>
      <c r="YS963" s="90"/>
      <c r="YT963" s="90"/>
      <c r="YU963" s="90"/>
      <c r="YV963" s="90"/>
      <c r="YW963" s="90"/>
      <c r="YX963" s="90"/>
      <c r="YY963" s="90"/>
      <c r="YZ963" s="90"/>
      <c r="ZA963" s="90"/>
      <c r="ZB963" s="90"/>
      <c r="ZC963" s="90"/>
      <c r="ZD963" s="90"/>
      <c r="ZE963" s="90"/>
      <c r="ZF963" s="90"/>
      <c r="ZG963" s="90"/>
      <c r="ZH963" s="90"/>
      <c r="ZI963" s="90"/>
      <c r="ZJ963" s="90"/>
      <c r="ZK963" s="90"/>
      <c r="ZL963" s="90"/>
      <c r="ZM963" s="90"/>
      <c r="ZN963" s="90"/>
      <c r="ZO963" s="90"/>
      <c r="ZP963" s="90"/>
      <c r="ZQ963" s="90"/>
      <c r="ZR963" s="90"/>
      <c r="ZS963" s="90"/>
      <c r="ZT963" s="90"/>
      <c r="ZU963" s="90"/>
      <c r="ZV963" s="90"/>
      <c r="ZW963" s="90"/>
      <c r="ZX963" s="90"/>
      <c r="ZY963" s="90"/>
      <c r="ZZ963" s="90"/>
      <c r="AAA963" s="90"/>
      <c r="AAB963" s="90"/>
      <c r="AAC963" s="90"/>
      <c r="AAD963" s="90"/>
      <c r="AAE963" s="90"/>
      <c r="AAF963" s="90"/>
      <c r="AAG963" s="90"/>
      <c r="AAH963" s="90"/>
      <c r="AAI963" s="90"/>
      <c r="AAJ963" s="90"/>
      <c r="AAK963" s="90"/>
      <c r="AAL963" s="90"/>
      <c r="AAM963" s="90"/>
      <c r="AAN963" s="90"/>
      <c r="AAO963" s="90"/>
      <c r="AAP963" s="90"/>
      <c r="AAQ963" s="90"/>
      <c r="AAR963" s="90"/>
      <c r="AAS963" s="90"/>
      <c r="AAT963" s="90"/>
      <c r="AAU963" s="90"/>
      <c r="AAV963" s="90"/>
      <c r="AAW963" s="90"/>
      <c r="AAX963" s="90"/>
      <c r="AAY963" s="90"/>
      <c r="AAZ963" s="90"/>
      <c r="ABA963" s="90"/>
      <c r="ABB963" s="90"/>
      <c r="ABC963" s="90"/>
      <c r="ABD963" s="90"/>
      <c r="ABE963" s="90"/>
      <c r="ABF963" s="90"/>
      <c r="ABG963" s="90"/>
      <c r="ABH963" s="90"/>
      <c r="ABI963" s="90"/>
      <c r="ABJ963" s="90"/>
      <c r="ABK963" s="90"/>
      <c r="ABL963" s="90"/>
      <c r="ABM963" s="90"/>
      <c r="ABN963" s="90"/>
      <c r="ABO963" s="90"/>
      <c r="ABP963" s="90"/>
      <c r="ABQ963" s="90"/>
      <c r="ABR963" s="90"/>
      <c r="ABS963" s="90"/>
      <c r="ABT963" s="90"/>
      <c r="ABU963" s="90"/>
      <c r="ABV963" s="90"/>
      <c r="ABW963" s="90"/>
      <c r="ABX963" s="90"/>
      <c r="ABY963" s="90"/>
      <c r="ABZ963" s="90"/>
      <c r="ACA963" s="90"/>
      <c r="ACB963" s="90"/>
      <c r="ACC963" s="90"/>
      <c r="ACD963" s="90"/>
      <c r="ACE963" s="90"/>
      <c r="ACF963" s="90"/>
      <c r="ACG963" s="90"/>
      <c r="ACH963" s="90"/>
      <c r="ACI963" s="90"/>
      <c r="ACJ963" s="90"/>
      <c r="ACK963" s="90"/>
      <c r="ACL963" s="90"/>
      <c r="ACM963" s="90"/>
      <c r="ACN963" s="90"/>
      <c r="ACO963" s="90"/>
      <c r="ACP963" s="90"/>
      <c r="ACQ963" s="90"/>
      <c r="ACR963" s="90"/>
      <c r="ACS963" s="90"/>
      <c r="ACT963" s="90"/>
      <c r="ACU963" s="90"/>
      <c r="ACV963" s="90"/>
      <c r="ACW963" s="90"/>
      <c r="ACX963" s="90"/>
      <c r="ACY963" s="90"/>
      <c r="ACZ963" s="90"/>
      <c r="ADA963" s="90"/>
      <c r="ADB963" s="90"/>
      <c r="ADC963" s="90"/>
      <c r="ADD963" s="90"/>
      <c r="ADE963" s="90"/>
      <c r="ADF963" s="90"/>
      <c r="ADG963" s="90"/>
      <c r="ADH963" s="90"/>
      <c r="ADI963" s="90"/>
      <c r="ADJ963" s="90"/>
      <c r="ADK963" s="90"/>
      <c r="ADL963" s="90"/>
      <c r="ADM963" s="90"/>
      <c r="ADN963" s="90"/>
      <c r="ADO963" s="90"/>
      <c r="ADP963" s="90"/>
      <c r="ADQ963" s="90"/>
      <c r="ADR963" s="90"/>
      <c r="ADS963" s="90"/>
      <c r="ADT963" s="90"/>
      <c r="ADU963" s="90"/>
      <c r="ADV963" s="90"/>
      <c r="ADW963" s="90"/>
      <c r="ADX963" s="90"/>
      <c r="ADY963" s="90"/>
      <c r="ADZ963" s="90"/>
      <c r="AEA963" s="90"/>
      <c r="AEB963" s="90"/>
      <c r="AEC963" s="90"/>
      <c r="AED963" s="90"/>
      <c r="AEE963" s="90"/>
      <c r="AEF963" s="90"/>
      <c r="AEG963" s="90"/>
      <c r="AEH963" s="90"/>
      <c r="AEI963" s="90"/>
      <c r="AEJ963" s="90"/>
      <c r="AEK963" s="90"/>
      <c r="AEL963" s="90"/>
      <c r="AEM963" s="90"/>
      <c r="AEN963" s="90"/>
      <c r="AEO963" s="90"/>
      <c r="AEP963" s="90"/>
      <c r="AEQ963" s="90"/>
      <c r="AER963" s="90"/>
      <c r="AES963" s="90"/>
      <c r="AET963" s="90"/>
      <c r="AEU963" s="90"/>
      <c r="AEV963" s="90"/>
      <c r="AEW963" s="90"/>
      <c r="AEX963" s="90"/>
      <c r="AEY963" s="90"/>
      <c r="AEZ963" s="90"/>
      <c r="AFA963" s="90"/>
      <c r="AFB963" s="90"/>
      <c r="AFC963" s="90"/>
      <c r="AFD963" s="90"/>
      <c r="AFE963" s="90"/>
      <c r="AFF963" s="90"/>
      <c r="AFG963" s="90"/>
      <c r="AFH963" s="90"/>
      <c r="AFI963" s="90"/>
      <c r="AFJ963" s="90"/>
      <c r="AFK963" s="90"/>
      <c r="AFL963" s="90"/>
      <c r="AFM963" s="90"/>
      <c r="AFN963" s="90"/>
      <c r="AFO963" s="90"/>
      <c r="AFP963" s="90"/>
      <c r="AFQ963" s="90"/>
      <c r="AFR963" s="90"/>
      <c r="AFS963" s="90"/>
      <c r="AFT963" s="90"/>
      <c r="AFU963" s="90"/>
      <c r="AFV963" s="90"/>
      <c r="AFW963" s="90"/>
      <c r="AFX963" s="90"/>
      <c r="AFY963" s="90"/>
      <c r="AFZ963" s="90"/>
      <c r="AGA963" s="90"/>
      <c r="AGB963" s="90"/>
      <c r="AGC963" s="90"/>
      <c r="AGD963" s="90"/>
      <c r="AGE963" s="90"/>
      <c r="AGF963" s="90"/>
      <c r="AGG963" s="90"/>
      <c r="AGH963" s="90"/>
      <c r="AGI963" s="90"/>
      <c r="AGJ963" s="90"/>
      <c r="AGK963" s="90"/>
      <c r="AGL963" s="90"/>
      <c r="AGM963" s="90"/>
      <c r="AGN963" s="90"/>
      <c r="AGO963" s="90"/>
      <c r="AGP963" s="90"/>
      <c r="AGQ963" s="90"/>
      <c r="AGR963" s="90"/>
      <c r="AGS963" s="90"/>
      <c r="AGT963" s="90"/>
      <c r="AGU963" s="90"/>
      <c r="AGV963" s="90"/>
      <c r="AGW963" s="90"/>
      <c r="AGX963" s="90"/>
      <c r="AGY963" s="90"/>
      <c r="AGZ963" s="90"/>
      <c r="AHA963" s="90"/>
      <c r="AHB963" s="90"/>
      <c r="AHC963" s="90"/>
      <c r="AHD963" s="90"/>
      <c r="AHE963" s="90"/>
      <c r="AHF963" s="90"/>
      <c r="AHG963" s="90"/>
      <c r="AHH963" s="90"/>
      <c r="AHI963" s="90"/>
      <c r="AHJ963" s="90"/>
      <c r="AHK963" s="90"/>
      <c r="AHL963" s="90"/>
      <c r="AHM963" s="90"/>
      <c r="AHN963" s="90"/>
      <c r="AHO963" s="90"/>
      <c r="AHP963" s="90"/>
      <c r="AHQ963" s="90"/>
      <c r="AHR963" s="90"/>
      <c r="AHS963" s="90"/>
      <c r="AHT963" s="90"/>
      <c r="AHU963" s="90"/>
      <c r="AHV963" s="90"/>
      <c r="AHW963" s="90"/>
      <c r="AHX963" s="90"/>
      <c r="AHY963" s="90"/>
      <c r="AHZ963" s="90"/>
      <c r="AIA963" s="90"/>
      <c r="AIB963" s="90"/>
      <c r="AIC963" s="90"/>
      <c r="AID963" s="90"/>
      <c r="AIE963" s="90"/>
      <c r="AIF963" s="90"/>
      <c r="AIG963" s="90"/>
      <c r="AIH963" s="90"/>
      <c r="AII963" s="90"/>
      <c r="AIJ963" s="90"/>
      <c r="AIK963" s="90"/>
      <c r="AIL963" s="90"/>
      <c r="AIM963" s="90"/>
      <c r="AIN963" s="90"/>
      <c r="AIO963" s="90"/>
      <c r="AIP963" s="90"/>
      <c r="AIQ963" s="90"/>
      <c r="AIR963" s="90"/>
      <c r="AIS963" s="90"/>
      <c r="AIT963" s="90"/>
      <c r="AIU963" s="90"/>
      <c r="AIV963" s="90"/>
      <c r="AIW963" s="90"/>
      <c r="AIX963" s="90"/>
      <c r="AIY963" s="90"/>
      <c r="AIZ963" s="90"/>
      <c r="AJA963" s="90"/>
      <c r="AJB963" s="90"/>
      <c r="AJC963" s="90"/>
      <c r="AJD963" s="90"/>
      <c r="AJE963" s="90"/>
      <c r="AJF963" s="90"/>
      <c r="AJG963" s="90"/>
      <c r="AJH963" s="90"/>
      <c r="AJI963" s="90"/>
      <c r="AJJ963" s="90"/>
      <c r="AJK963" s="90"/>
      <c r="AJL963" s="90"/>
      <c r="AJM963" s="90"/>
      <c r="AJN963" s="90"/>
      <c r="AJO963" s="90"/>
      <c r="AJP963" s="90"/>
      <c r="AJQ963" s="90"/>
      <c r="AJR963" s="90"/>
      <c r="AJS963" s="90"/>
      <c r="AJT963" s="90"/>
      <c r="AJU963" s="90"/>
      <c r="AJV963" s="90"/>
      <c r="AJW963" s="90"/>
      <c r="AJX963" s="90"/>
      <c r="AJY963" s="90"/>
      <c r="AJZ963" s="90"/>
      <c r="AKA963" s="90"/>
      <c r="AKB963" s="90"/>
      <c r="AKC963" s="90"/>
      <c r="AKD963" s="90"/>
      <c r="AKE963" s="90"/>
      <c r="AKF963" s="90"/>
      <c r="AKG963" s="90"/>
      <c r="AKH963" s="90"/>
      <c r="AKI963" s="90"/>
      <c r="AKJ963" s="90"/>
      <c r="AKK963" s="90"/>
      <c r="AKL963" s="90"/>
      <c r="AKM963" s="90"/>
      <c r="AKN963" s="90"/>
      <c r="AKO963" s="90"/>
      <c r="AKP963" s="90"/>
      <c r="AKQ963" s="90"/>
      <c r="AKR963" s="90"/>
      <c r="AKS963" s="90"/>
      <c r="AKT963" s="90"/>
      <c r="AKU963" s="90"/>
      <c r="AKV963" s="90"/>
      <c r="AKW963" s="90"/>
      <c r="AKX963" s="90"/>
      <c r="AKY963" s="90"/>
      <c r="AKZ963" s="90"/>
      <c r="ALA963" s="90"/>
      <c r="ALB963" s="90"/>
      <c r="ALC963" s="90"/>
      <c r="ALD963" s="90"/>
      <c r="ALE963" s="90"/>
      <c r="ALF963" s="90"/>
      <c r="ALG963" s="90"/>
      <c r="ALH963" s="90"/>
      <c r="ALI963" s="90"/>
      <c r="ALJ963" s="90"/>
      <c r="ALK963" s="90"/>
      <c r="ALL963" s="90"/>
      <c r="ALM963" s="90"/>
      <c r="ALN963" s="90"/>
      <c r="ALO963" s="90"/>
      <c r="ALP963" s="90"/>
      <c r="ALQ963" s="90"/>
      <c r="ALR963" s="90"/>
      <c r="ALS963" s="90"/>
      <c r="ALT963" s="90"/>
      <c r="ALU963" s="90"/>
      <c r="ALV963" s="90"/>
      <c r="ALW963" s="90"/>
      <c r="ALX963" s="90"/>
      <c r="ALY963" s="90"/>
      <c r="ALZ963" s="90"/>
      <c r="AMA963" s="90"/>
      <c r="AMB963" s="90"/>
      <c r="AMC963" s="90"/>
      <c r="AMD963" s="90"/>
      <c r="AME963" s="90"/>
      <c r="AMF963" s="90"/>
      <c r="AMG963" s="90"/>
      <c r="AMH963" s="90"/>
    </row>
    <row r="964" spans="1:1022" ht="74.099999999999994" customHeight="1" x14ac:dyDescent="0.3">
      <c r="A964" s="536"/>
      <c r="B964" s="530"/>
      <c r="C964" s="367"/>
      <c r="D964" s="530"/>
      <c r="E964" s="530"/>
      <c r="F964" s="427"/>
      <c r="G964" s="530"/>
      <c r="H964" s="545"/>
      <c r="I964" s="538"/>
      <c r="J964" s="216" t="s">
        <v>735</v>
      </c>
      <c r="K964" s="213"/>
      <c r="L964" s="538"/>
      <c r="M964" s="538"/>
      <c r="N964" s="540"/>
      <c r="O964" s="369"/>
      <c r="P964" s="391"/>
      <c r="Q964" s="385"/>
      <c r="R964" s="393"/>
      <c r="S964" s="394"/>
      <c r="T964" s="385"/>
      <c r="U964" s="404"/>
      <c r="V964" s="216" t="s">
        <v>112</v>
      </c>
      <c r="W964" s="116"/>
      <c r="X964" s="117"/>
      <c r="Y964" s="117"/>
      <c r="Z964" s="116"/>
      <c r="AA964" s="143" t="str">
        <f t="shared" si="1284"/>
        <v/>
      </c>
      <c r="AB964" s="121"/>
      <c r="AC964" s="121"/>
      <c r="AD964" s="122" t="str">
        <f t="shared" si="1281"/>
        <v/>
      </c>
      <c r="AE964" s="121"/>
      <c r="AF964" s="121"/>
      <c r="AG964" s="121"/>
      <c r="AH964" s="123" t="str">
        <f>IFERROR(IF(AND(AA963="Probabilidad",AA964="Probabilidad"),(AI963-(+AI963*AD964)),IF(AND(AA964="Probabilidad",AA963="Impacto"),(AI963-(+AI963*AD964)),IF(AA964="Impacto",AI963,""))),"")</f>
        <v/>
      </c>
      <c r="AI964" s="122" t="str">
        <f t="shared" si="1283"/>
        <v/>
      </c>
      <c r="AJ964" s="387"/>
      <c r="AK964" s="542"/>
      <c r="AL964" s="214" t="str">
        <f t="shared" si="1262"/>
        <v/>
      </c>
      <c r="AM964" s="543"/>
      <c r="AN964" s="542"/>
      <c r="AO964" s="541"/>
      <c r="AP964" s="367"/>
      <c r="AQ964" s="217" t="s">
        <v>118</v>
      </c>
      <c r="AR964" s="119"/>
      <c r="AS964" s="135"/>
      <c r="AT964" s="218"/>
      <c r="AU964" s="219"/>
      <c r="AV964" s="459"/>
      <c r="AW964" s="216" t="s">
        <v>112</v>
      </c>
      <c r="AX964" s="220"/>
      <c r="AY964" s="221"/>
      <c r="AZ964" s="222"/>
      <c r="BA964" s="217" t="s">
        <v>118</v>
      </c>
      <c r="BB964" s="220"/>
      <c r="BC964" s="115"/>
      <c r="BD964" s="115"/>
      <c r="BE964" s="373"/>
      <c r="BF964" s="374"/>
      <c r="BG964" s="374"/>
      <c r="BH964" s="131"/>
    </row>
    <row r="965" spans="1:1022" ht="45" customHeight="1" x14ac:dyDescent="0.3">
      <c r="A965" s="536"/>
      <c r="B965" s="530"/>
      <c r="C965" s="367"/>
      <c r="D965" s="530"/>
      <c r="E965" s="530"/>
      <c r="F965" s="427"/>
      <c r="G965" s="530"/>
      <c r="H965" s="545"/>
      <c r="I965" s="538"/>
      <c r="J965" s="216" t="s">
        <v>741</v>
      </c>
      <c r="K965" s="213"/>
      <c r="L965" s="538"/>
      <c r="M965" s="538"/>
      <c r="N965" s="540"/>
      <c r="O965" s="369"/>
      <c r="P965" s="391"/>
      <c r="Q965" s="385"/>
      <c r="R965" s="393"/>
      <c r="S965" s="394"/>
      <c r="T965" s="385"/>
      <c r="U965" s="404"/>
      <c r="V965" s="216" t="s">
        <v>124</v>
      </c>
      <c r="W965" s="116"/>
      <c r="X965" s="117"/>
      <c r="Y965" s="117"/>
      <c r="Z965" s="116"/>
      <c r="AA965" s="143" t="str">
        <f t="shared" si="1284"/>
        <v/>
      </c>
      <c r="AB965" s="121"/>
      <c r="AC965" s="121"/>
      <c r="AD965" s="122" t="str">
        <f t="shared" si="1281"/>
        <v/>
      </c>
      <c r="AE965" s="121"/>
      <c r="AF965" s="121"/>
      <c r="AG965" s="121"/>
      <c r="AH965" s="123" t="str">
        <f t="shared" ref="AH965:AH969" si="1309">IFERROR(IF(AND(AA964="Probabilidad",AA965="Probabilidad"),(AI964-(+AI964*AD965)),IF(AND(AA965="Probabilidad",AA964="Impacto"),(AI964-(+AI964*AD965)),IF(AA965="Impacto",AI964,""))),"")</f>
        <v/>
      </c>
      <c r="AI965" s="122" t="str">
        <f t="shared" si="1283"/>
        <v/>
      </c>
      <c r="AJ965" s="387"/>
      <c r="AK965" s="542"/>
      <c r="AL965" s="214" t="str">
        <f t="shared" si="1262"/>
        <v/>
      </c>
      <c r="AM965" s="543"/>
      <c r="AN965" s="542"/>
      <c r="AO965" s="541"/>
      <c r="AP965" s="367"/>
      <c r="AQ965" s="217" t="s">
        <v>128</v>
      </c>
      <c r="AR965" s="119"/>
      <c r="AS965" s="135"/>
      <c r="AT965" s="218"/>
      <c r="AU965" s="219"/>
      <c r="AV965" s="459"/>
      <c r="AW965" s="216" t="s">
        <v>124</v>
      </c>
      <c r="AX965" s="220"/>
      <c r="AY965" s="221"/>
      <c r="AZ965" s="222"/>
      <c r="BA965" s="217" t="s">
        <v>128</v>
      </c>
      <c r="BB965" s="220"/>
      <c r="BC965" s="115"/>
      <c r="BD965" s="115"/>
      <c r="BE965" s="373"/>
      <c r="BF965" s="374"/>
      <c r="BG965" s="374"/>
      <c r="BH965" s="131"/>
    </row>
    <row r="966" spans="1:1022" ht="30" customHeight="1" x14ac:dyDescent="0.3">
      <c r="A966" s="536"/>
      <c r="B966" s="530"/>
      <c r="C966" s="367"/>
      <c r="D966" s="530"/>
      <c r="E966" s="530"/>
      <c r="F966" s="427"/>
      <c r="G966" s="530"/>
      <c r="H966" s="545"/>
      <c r="I966" s="538"/>
      <c r="J966" s="216" t="s">
        <v>749</v>
      </c>
      <c r="K966" s="213"/>
      <c r="L966" s="538"/>
      <c r="M966" s="538"/>
      <c r="N966" s="540"/>
      <c r="O966" s="369"/>
      <c r="P966" s="391"/>
      <c r="Q966" s="385"/>
      <c r="R966" s="393"/>
      <c r="S966" s="394"/>
      <c r="T966" s="385"/>
      <c r="U966" s="404"/>
      <c r="V966" s="216" t="s">
        <v>131</v>
      </c>
      <c r="W966" s="116"/>
      <c r="X966" s="117"/>
      <c r="Y966" s="117"/>
      <c r="Z966" s="116"/>
      <c r="AA966" s="143" t="str">
        <f t="shared" si="1284"/>
        <v/>
      </c>
      <c r="AB966" s="121"/>
      <c r="AC966" s="121"/>
      <c r="AD966" s="122" t="str">
        <f t="shared" si="1281"/>
        <v/>
      </c>
      <c r="AE966" s="121"/>
      <c r="AF966" s="121"/>
      <c r="AG966" s="121"/>
      <c r="AH966" s="123" t="str">
        <f t="shared" si="1309"/>
        <v/>
      </c>
      <c r="AI966" s="122" t="str">
        <f t="shared" si="1283"/>
        <v/>
      </c>
      <c r="AJ966" s="387"/>
      <c r="AK966" s="542"/>
      <c r="AL966" s="214" t="str">
        <f t="shared" si="1262"/>
        <v/>
      </c>
      <c r="AM966" s="543"/>
      <c r="AN966" s="542"/>
      <c r="AO966" s="541"/>
      <c r="AP966" s="367"/>
      <c r="AQ966" s="217" t="s">
        <v>136</v>
      </c>
      <c r="AR966" s="119"/>
      <c r="AS966" s="135"/>
      <c r="AT966" s="218"/>
      <c r="AU966" s="219"/>
      <c r="AV966" s="459"/>
      <c r="AW966" s="216" t="s">
        <v>131</v>
      </c>
      <c r="AX966" s="220"/>
      <c r="AY966" s="221"/>
      <c r="AZ966" s="222"/>
      <c r="BA966" s="217" t="s">
        <v>136</v>
      </c>
      <c r="BB966" s="220"/>
      <c r="BC966" s="115"/>
      <c r="BD966" s="115"/>
      <c r="BE966" s="373"/>
      <c r="BF966" s="374"/>
      <c r="BG966" s="374"/>
      <c r="BH966" s="131"/>
    </row>
    <row r="967" spans="1:1022" ht="18.95" customHeight="1" x14ac:dyDescent="0.3">
      <c r="A967" s="536"/>
      <c r="B967" s="530"/>
      <c r="C967" s="367"/>
      <c r="D967" s="530"/>
      <c r="E967" s="530"/>
      <c r="F967" s="427"/>
      <c r="G967" s="530"/>
      <c r="H967" s="545"/>
      <c r="I967" s="538"/>
      <c r="J967" s="216" t="s">
        <v>756</v>
      </c>
      <c r="K967" s="213"/>
      <c r="L967" s="538"/>
      <c r="M967" s="538"/>
      <c r="N967" s="540"/>
      <c r="O967" s="369"/>
      <c r="P967" s="391"/>
      <c r="Q967" s="385"/>
      <c r="R967" s="393"/>
      <c r="S967" s="394"/>
      <c r="T967" s="385"/>
      <c r="U967" s="404"/>
      <c r="V967" s="216" t="s">
        <v>139</v>
      </c>
      <c r="W967" s="116"/>
      <c r="X967" s="117"/>
      <c r="Y967" s="117"/>
      <c r="Z967" s="116"/>
      <c r="AA967" s="143" t="str">
        <f t="shared" si="1284"/>
        <v/>
      </c>
      <c r="AB967" s="121"/>
      <c r="AC967" s="121"/>
      <c r="AD967" s="122" t="str">
        <f t="shared" si="1281"/>
        <v/>
      </c>
      <c r="AE967" s="121"/>
      <c r="AF967" s="121"/>
      <c r="AG967" s="121"/>
      <c r="AH967" s="123" t="str">
        <f t="shared" si="1309"/>
        <v/>
      </c>
      <c r="AI967" s="122" t="str">
        <f t="shared" si="1283"/>
        <v/>
      </c>
      <c r="AJ967" s="387"/>
      <c r="AK967" s="542"/>
      <c r="AL967" s="214" t="str">
        <f t="shared" si="1262"/>
        <v/>
      </c>
      <c r="AM967" s="543"/>
      <c r="AN967" s="542"/>
      <c r="AO967" s="541"/>
      <c r="AP967" s="367"/>
      <c r="AQ967" s="217" t="s">
        <v>145</v>
      </c>
      <c r="AR967" s="119"/>
      <c r="AS967" s="135"/>
      <c r="AT967" s="218"/>
      <c r="AU967" s="219"/>
      <c r="AV967" s="459"/>
      <c r="AW967" s="216" t="s">
        <v>139</v>
      </c>
      <c r="AX967" s="220"/>
      <c r="AY967" s="221"/>
      <c r="AZ967" s="222"/>
      <c r="BA967" s="217" t="s">
        <v>145</v>
      </c>
      <c r="BB967" s="220"/>
      <c r="BC967" s="115"/>
      <c r="BD967" s="115"/>
      <c r="BE967" s="373"/>
      <c r="BF967" s="374"/>
      <c r="BG967" s="374"/>
      <c r="BH967" s="131"/>
    </row>
    <row r="968" spans="1:1022" ht="18.95" customHeight="1" x14ac:dyDescent="0.3">
      <c r="A968" s="536"/>
      <c r="B968" s="530"/>
      <c r="C968" s="367"/>
      <c r="D968" s="530"/>
      <c r="E968" s="530"/>
      <c r="F968" s="427"/>
      <c r="G968" s="530"/>
      <c r="H968" s="545"/>
      <c r="I968" s="538"/>
      <c r="J968" s="216" t="s">
        <v>757</v>
      </c>
      <c r="K968" s="213"/>
      <c r="L968" s="538"/>
      <c r="M968" s="538"/>
      <c r="N968" s="540"/>
      <c r="O968" s="369"/>
      <c r="P968" s="391"/>
      <c r="Q968" s="385"/>
      <c r="R968" s="393"/>
      <c r="S968" s="394"/>
      <c r="T968" s="385"/>
      <c r="U968" s="404"/>
      <c r="V968" s="216" t="s">
        <v>150</v>
      </c>
      <c r="W968" s="116"/>
      <c r="X968" s="117"/>
      <c r="Y968" s="117"/>
      <c r="Z968" s="116"/>
      <c r="AA968" s="143" t="str">
        <f t="shared" si="1284"/>
        <v/>
      </c>
      <c r="AB968" s="121"/>
      <c r="AC968" s="121"/>
      <c r="AD968" s="122" t="str">
        <f t="shared" si="1281"/>
        <v/>
      </c>
      <c r="AE968" s="121"/>
      <c r="AF968" s="121"/>
      <c r="AG968" s="121"/>
      <c r="AH968" s="123" t="str">
        <f t="shared" si="1309"/>
        <v/>
      </c>
      <c r="AI968" s="122" t="str">
        <f t="shared" si="1283"/>
        <v/>
      </c>
      <c r="AJ968" s="387"/>
      <c r="AK968" s="542"/>
      <c r="AL968" s="214" t="str">
        <f t="shared" si="1262"/>
        <v/>
      </c>
      <c r="AM968" s="543"/>
      <c r="AN968" s="542"/>
      <c r="AO968" s="541"/>
      <c r="AP968" s="367"/>
      <c r="AQ968" s="217" t="s">
        <v>155</v>
      </c>
      <c r="AR968" s="119"/>
      <c r="AS968" s="135"/>
      <c r="AT968" s="218"/>
      <c r="AU968" s="219"/>
      <c r="AV968" s="459"/>
      <c r="AW968" s="216" t="s">
        <v>150</v>
      </c>
      <c r="AX968" s="220"/>
      <c r="AY968" s="221"/>
      <c r="AZ968" s="222"/>
      <c r="BA968" s="217" t="s">
        <v>155</v>
      </c>
      <c r="BB968" s="220"/>
      <c r="BC968" s="115"/>
      <c r="BD968" s="115"/>
      <c r="BE968" s="373"/>
      <c r="BF968" s="374"/>
      <c r="BG968" s="374"/>
      <c r="BH968" s="131"/>
    </row>
    <row r="969" spans="1:1022" ht="23.1" customHeight="1" x14ac:dyDescent="0.3">
      <c r="A969" s="536"/>
      <c r="B969" s="530"/>
      <c r="C969" s="367"/>
      <c r="D969" s="530"/>
      <c r="E969" s="530"/>
      <c r="F969" s="427"/>
      <c r="G969" s="530"/>
      <c r="H969" s="545"/>
      <c r="I969" s="538"/>
      <c r="J969" s="216" t="s">
        <v>758</v>
      </c>
      <c r="K969" s="213"/>
      <c r="L969" s="538"/>
      <c r="M969" s="538"/>
      <c r="N969" s="540"/>
      <c r="O969" s="369"/>
      <c r="P969" s="392"/>
      <c r="Q969" s="385"/>
      <c r="R969" s="393"/>
      <c r="S969" s="394"/>
      <c r="T969" s="385"/>
      <c r="U969" s="405"/>
      <c r="V969" s="216" t="s">
        <v>161</v>
      </c>
      <c r="W969" s="116"/>
      <c r="X969" s="117"/>
      <c r="Y969" s="117"/>
      <c r="Z969" s="116"/>
      <c r="AA969" s="143" t="str">
        <f t="shared" si="1284"/>
        <v/>
      </c>
      <c r="AB969" s="121"/>
      <c r="AC969" s="121"/>
      <c r="AD969" s="122" t="str">
        <f t="shared" si="1281"/>
        <v/>
      </c>
      <c r="AE969" s="121"/>
      <c r="AF969" s="121"/>
      <c r="AG969" s="121"/>
      <c r="AH969" s="123" t="str">
        <f t="shared" si="1309"/>
        <v/>
      </c>
      <c r="AI969" s="122" t="str">
        <f t="shared" si="1283"/>
        <v/>
      </c>
      <c r="AJ969" s="387"/>
      <c r="AK969" s="542"/>
      <c r="AL969" s="214" t="str">
        <f t="shared" si="1262"/>
        <v/>
      </c>
      <c r="AM969" s="543"/>
      <c r="AN969" s="542"/>
      <c r="AO969" s="541"/>
      <c r="AP969" s="367"/>
      <c r="AQ969" s="217" t="s">
        <v>162</v>
      </c>
      <c r="AR969" s="119"/>
      <c r="AS969" s="135"/>
      <c r="AT969" s="218"/>
      <c r="AU969" s="219"/>
      <c r="AV969" s="460"/>
      <c r="AW969" s="216" t="s">
        <v>161</v>
      </c>
      <c r="AX969" s="220"/>
      <c r="AY969" s="221"/>
      <c r="AZ969" s="222"/>
      <c r="BA969" s="217" t="s">
        <v>162</v>
      </c>
      <c r="BB969" s="220"/>
      <c r="BC969" s="115"/>
      <c r="BD969" s="115"/>
      <c r="BE969" s="373"/>
      <c r="BF969" s="374"/>
      <c r="BG969" s="374"/>
      <c r="BH969" s="131"/>
    </row>
    <row r="970" spans="1:1022" s="144" customFormat="1" ht="69.95" customHeight="1" x14ac:dyDescent="0.25">
      <c r="A970" s="536"/>
      <c r="B970" s="530"/>
      <c r="C970" s="367"/>
      <c r="D970" s="530"/>
      <c r="E970" s="530"/>
      <c r="F970" s="427"/>
      <c r="G970" s="530"/>
      <c r="H970" s="545" t="str">
        <f>IF(B970="Seguridad_Información","Posibilidad de "&amp;C970&amp;"con "&amp;M970&amp;" "&amp;"por"&amp;" "&amp;I970&amp;" "&amp;"debido a"&amp;" "&amp;L970,"Posibilidad de"&amp;" "&amp;M970&amp;" "&amp;"por"&amp;" "&amp;I970&amp;" debido a"&amp;" "&amp;L970)</f>
        <v xml:space="preserve">Posibilidad de  por  debido a </v>
      </c>
      <c r="I970" s="538"/>
      <c r="J970" s="216" t="s">
        <v>717</v>
      </c>
      <c r="K970" s="213"/>
      <c r="L970" s="538"/>
      <c r="M970" s="538"/>
      <c r="N970" s="540"/>
      <c r="O970" s="369"/>
      <c r="P970" s="390" t="str">
        <f>IF(OR($O970=[3]Tabla_Probabilidad!$D$30,$O970=[3]Tabla_Probabilidad!$D$32,$O970=[3]Tabla_Probabilidad!$J$32),"Muy Baja",IF(OR($O970=[3]Tabla_Probabilidad!$E$30,$O970=[3]Tabla_Probabilidad!$E$32,$O970=[3]Tabla_Probabilidad!$K$32),"Baja",IF(OR($O970=[3]Tabla_Probabilidad!$F$30,$O970=[3]Tabla_Probabilidad!$F$32,$O970=[3]Tabla_Probabilidad!$L$32),"Media",IF(OR($O970=[3]Tabla_Probabilidad!$G$30,$O970=[3]Tabla_Probabilidad!$G$32,$O970=[3]Tabla_Probabilidad!$M$32),"Alta",IF(OR($O970=[3]Tabla_Probabilidad!$H$30,$O970=[3]Tabla_Probabilidad!$H$32,$O970=[3]Tabla_Probabilidad!$N$32),"Muy Alta","")))))</f>
        <v/>
      </c>
      <c r="Q970" s="385" t="str">
        <f t="shared" ref="Q970" si="1310">IF(P970="","",IF(P970="Muy Baja",0.2,IF(P970="Baja",0.4,IF(P970="Media",0.6,IF(P970="Alta",0.8,IF(P970="Muy Alta",1,))))))</f>
        <v/>
      </c>
      <c r="R970" s="393"/>
      <c r="S970" s="394" t="str">
        <f>IF(OR($R970=[3]Tabla_Impacto!$D$24,$R970=[3]Tabla_Impacto!$D$27,$R970=[3]Tabla_Impacto!$J$24,$R970=[3]Tabla_Impacto!$P$26,$R970=[3]Tabla_Impacto!$V$26,$R970=[3]Tabla_Impacto!$AB$26),"Leve",IF(OR($R970=[3]Tabla_Impacto!$E$24,$R970=[3]Tabla_Impacto!$E$27,$R970=[3]Tabla_Impacto!$K$24,$R970=[3]Tabla_Impacto!$Q$26,$R970=[3]Tabla_Impacto!$W$26,$R970=[3]Tabla_Impacto!$AC$26),"Menor",IF(OR($R970=[3]Tabla_Impacto!$F$24,$R970=[3]Tabla_Impacto!$F$27,$R970=[3]Tabla_Impacto!$L$24,$R970=[3]Tabla_Impacto!$R$26,$R970=[3]Tabla_Impacto!$X$26,$R970=[3]Tabla_Impacto!$AD$26),"Moderado",IF(OR($R970=[3]Tabla_Impacto!$G$24,$R970=[3]Tabla_Impacto!$G$27,$R970=[3]Tabla_Impacto!$M$24,$R970=[3]Tabla_Impacto!$S$26,$R970=[3]Tabla_Impacto!$Y$26,$R970=[3]Tabla_Impacto!$AE$26),"Mayor",IF(OR($R970=[3]Tabla_Impacto!$H$24,$R970=[3]Tabla_Impacto!$H$27,$R970=[3]Tabla_Impacto!$N$24,$R970=[3]Tabla_Impacto!$T$26,$R970=[3]Tabla_Impacto!$Z$26,$R970=[3]Tabla_Impacto!$AF$26),"Catastrófico","")))))</f>
        <v/>
      </c>
      <c r="T970" s="385" t="str">
        <f t="shared" ref="T970" si="1311">IF(S970="","",IF(S970="Leve",0.2,IF(S970="Menor",0.4,IF(S970="Moderado",0.6,IF(S970="Mayor",0.8,IF(S970="Catastrófico",1,))))))</f>
        <v/>
      </c>
      <c r="U970" s="386" t="str">
        <f t="shared" ref="U970" si="1312">IF(OR(AND(P970="Muy Baja",S970="Leve"),AND(P970="Muy Baja",S970="Menor"),AND(P970="Baja",S970="Leve")),"Bajo",IF(OR(AND(P970="Muy baja",S970="Moderado"),AND(P970="Baja",S970="Menor"),AND(P970="Baja",S970="Moderado"),AND(P970="Media",S970="Leve"),AND(P970="Media",S970="Menor"),AND(P970="Media",S970="Moderado"),AND(P970="Alta",S970="Leve"),AND(P970="Alta",S970="Menor")),"Moderado",IF(OR(AND(P970="Muy Baja",S970="Mayor"),AND(P970="Baja",S970="Mayor"),AND(P970="Media",S970="Mayor"),AND(P970="Alta",S970="Moderado"),AND(P970="Alta",S970="Mayor"),AND(P970="Muy Alta",S970="Leve"),AND(P970="Muy Alta",S970="Menor"),AND(P970="Muy Alta",S970="Moderado"),AND(P970="Muy Alta",S970="Mayor")),"Alto",IF(OR(AND(P970="Muy Baja",S970="Catastrófico"),AND(P970="Baja",S970="Catastrófico"),AND(P970="Media",S970="Catastrófico"),AND(P970="Alta",S970="Catastrófico"),AND(P970="Muy Alta",S970="Catastrófico")),"Extremo",""))))</f>
        <v/>
      </c>
      <c r="V970" s="216" t="s">
        <v>91</v>
      </c>
      <c r="W970" s="116"/>
      <c r="X970" s="117"/>
      <c r="Y970" s="117"/>
      <c r="Z970" s="116"/>
      <c r="AA970" s="143" t="str">
        <f t="shared" si="1284"/>
        <v/>
      </c>
      <c r="AB970" s="121"/>
      <c r="AC970" s="121"/>
      <c r="AD970" s="122" t="str">
        <f t="shared" si="1281"/>
        <v/>
      </c>
      <c r="AE970" s="121"/>
      <c r="AF970" s="121"/>
      <c r="AG970" s="121"/>
      <c r="AH970" s="123" t="str">
        <f>IFERROR(IF(AA970="Probabilidad",(Q970-(+Q970*AD970)),IF(AA970="Impacto",Q970,"")),"")</f>
        <v/>
      </c>
      <c r="AI970" s="122" t="str">
        <f t="shared" si="1283"/>
        <v/>
      </c>
      <c r="AJ970" s="387" t="str">
        <f t="shared" ref="AJ970" si="1313">IFERROR(IF(AK970="","",IF(AK970&lt;=0.2,"Muy Baja",IF(AK970&lt;=0.4,"Baja",IF(AK970&lt;=0.6,"Media",IF(AK970&lt;=0.8,"Alta","Muy Alta"))))),"")</f>
        <v/>
      </c>
      <c r="AK970" s="542" t="str">
        <f t="shared" ref="AK970" si="1314">IFERROR(LOOKUP(MAX(AI970:AI976)+1,(AI970:AI976)),"")</f>
        <v/>
      </c>
      <c r="AL970" s="214" t="str">
        <f>IFERROR(IF(AA970="Impacto",(T970-(+T970*AD970)),IF(AA970="Probabilidad",T970,"")),"")</f>
        <v/>
      </c>
      <c r="AM970" s="543" t="str">
        <f t="shared" ref="AM970" si="1315">IFERROR(IF(AN970="","",IF(AN970&lt;=0.2,"Leve",IF(AN970&lt;=0.4,"Menor",IF(AN970&lt;=0.6,"Moderado",IF(AN970&lt;=0.8,"Mayor","Catastrófico"))))),"")</f>
        <v/>
      </c>
      <c r="AN970" s="542" t="str">
        <f t="shared" ref="AN970" si="1316">IFERROR(LOOKUP(MAX(AL970:AL976)+1,(AL970:AL976)),"")</f>
        <v/>
      </c>
      <c r="AO970" s="541" t="str">
        <f t="shared" ref="AO970" si="1317">IFERROR(IF(OR(AND(AJ970="Muy Baja",AM970="Leve"),AND(AJ970="Muy Baja",AM970="Menor"),AND(AJ970="Baja",AM970="Leve")),"Bajo",IF(OR(AND(AJ970="Muy baja",AM970="Moderado"),AND(AJ970="Baja",AM970="Menor"),AND(AJ970="Baja",AM970="Moderado"),AND(AJ970="Media",AM970="Leve"),AND(AJ970="Media",AM970="Menor"),AND(AJ970="Media",AM970="Moderado"),AND(AJ970="Alta",AM970="Leve"),AND(AJ970="Alta",AM970="Menor")),"Moderado",IF(OR(AND(AJ970="Muy Baja",AM970="Mayor"),AND(AJ970="Baja",AM970="Mayor"),AND(AJ970="Media",AM970="Mayor"),AND(AJ970="Alta",AM970="Moderado"),AND(AJ970="Alta",AM970="Mayor"),AND(AJ970="Muy Alta",AM970="Leve"),AND(AJ970="Muy Alta",AM970="Menor"),AND(AJ970="Muy Alta",AM970="Moderado"),AND(AJ970="Muy Alta",AM970="Mayor")),"Alto",IF(OR(AND(AJ970="Muy Baja",AM970="Catastrófico"),AND(AJ970="Baja",AM970="Catastrófico"),AND(AJ970="Media",AM970="Catastrófico"),AND(AJ970="Alta",AM970="Catastrófico"),AND(AJ970="Muy Alta",AM970="Catastrófico")),"Extremo","")))),"")</f>
        <v/>
      </c>
      <c r="AP970" s="367"/>
      <c r="AQ970" s="217" t="s">
        <v>105</v>
      </c>
      <c r="AR970" s="119"/>
      <c r="AS970" s="135"/>
      <c r="AT970" s="218"/>
      <c r="AU970" s="219"/>
      <c r="AV970" s="458"/>
      <c r="AW970" s="216" t="s">
        <v>91</v>
      </c>
      <c r="AX970" s="220"/>
      <c r="AY970" s="221"/>
      <c r="AZ970" s="222"/>
      <c r="BA970" s="217" t="s">
        <v>105</v>
      </c>
      <c r="BB970" s="220"/>
      <c r="BC970" s="115"/>
      <c r="BD970" s="115"/>
      <c r="BE970" s="373"/>
      <c r="BF970" s="374"/>
      <c r="BG970" s="374"/>
      <c r="BH970" s="131"/>
      <c r="BI970" s="90"/>
      <c r="BJ970" s="90"/>
      <c r="BK970" s="90"/>
      <c r="BL970" s="90"/>
      <c r="BM970" s="90"/>
      <c r="BN970" s="90"/>
      <c r="BO970" s="90"/>
      <c r="BP970" s="90"/>
      <c r="BQ970" s="90"/>
      <c r="BR970" s="90"/>
      <c r="BS970" s="90"/>
      <c r="BT970" s="90"/>
      <c r="BU970" s="90"/>
      <c r="BV970" s="90"/>
      <c r="BW970" s="90"/>
      <c r="BX970" s="90"/>
      <c r="BY970" s="90"/>
      <c r="BZ970" s="90"/>
      <c r="CA970" s="90"/>
      <c r="CB970" s="90"/>
      <c r="CC970" s="90"/>
      <c r="CD970" s="90"/>
      <c r="CE970" s="90"/>
      <c r="CF970" s="90"/>
      <c r="CG970" s="90"/>
      <c r="CH970" s="90"/>
      <c r="CI970" s="90"/>
      <c r="CJ970" s="90"/>
      <c r="CK970" s="90"/>
      <c r="CL970" s="90"/>
      <c r="CM970" s="90"/>
      <c r="CN970" s="90"/>
      <c r="CO970" s="90"/>
      <c r="CP970" s="90"/>
      <c r="CQ970" s="90"/>
      <c r="CR970" s="90"/>
      <c r="CS970" s="90"/>
      <c r="CT970" s="90"/>
      <c r="CU970" s="90"/>
      <c r="CV970" s="90"/>
      <c r="CW970" s="90"/>
      <c r="CX970" s="90"/>
      <c r="CY970" s="90"/>
      <c r="CZ970" s="90"/>
      <c r="DA970" s="90"/>
      <c r="DB970" s="90"/>
      <c r="DC970" s="90"/>
      <c r="DD970" s="90"/>
      <c r="DE970" s="90"/>
      <c r="DF970" s="90"/>
      <c r="DG970" s="90"/>
      <c r="DH970" s="90"/>
      <c r="DI970" s="90"/>
      <c r="DJ970" s="90"/>
      <c r="DK970" s="90"/>
      <c r="DL970" s="90"/>
      <c r="DM970" s="90"/>
      <c r="DN970" s="90"/>
      <c r="DO970" s="90"/>
      <c r="DP970" s="90"/>
      <c r="DQ970" s="90"/>
      <c r="DR970" s="90"/>
      <c r="DS970" s="90"/>
      <c r="DT970" s="90"/>
      <c r="DU970" s="90"/>
      <c r="DV970" s="90"/>
      <c r="DW970" s="90"/>
      <c r="DX970" s="90"/>
      <c r="DY970" s="90"/>
      <c r="DZ970" s="90"/>
      <c r="EA970" s="90"/>
      <c r="EB970" s="90"/>
      <c r="EC970" s="90"/>
      <c r="ED970" s="90"/>
      <c r="EE970" s="90"/>
      <c r="EF970" s="90"/>
      <c r="EG970" s="90"/>
      <c r="EH970" s="90"/>
      <c r="EI970" s="90"/>
      <c r="EJ970" s="90"/>
      <c r="EK970" s="90"/>
      <c r="EL970" s="90"/>
      <c r="EM970" s="90"/>
      <c r="EN970" s="90"/>
      <c r="EO970" s="90"/>
      <c r="EP970" s="90"/>
      <c r="EQ970" s="90"/>
      <c r="ER970" s="90"/>
      <c r="ES970" s="90"/>
      <c r="ET970" s="90"/>
      <c r="EU970" s="90"/>
      <c r="EV970" s="90"/>
      <c r="EW970" s="90"/>
      <c r="EX970" s="90"/>
      <c r="EY970" s="90"/>
      <c r="EZ970" s="90"/>
      <c r="FA970" s="90"/>
      <c r="FB970" s="90"/>
      <c r="FC970" s="90"/>
      <c r="FD970" s="90"/>
      <c r="FE970" s="90"/>
      <c r="FF970" s="90"/>
      <c r="FG970" s="90"/>
      <c r="FH970" s="90"/>
      <c r="FI970" s="90"/>
      <c r="FJ970" s="90"/>
      <c r="FK970" s="90"/>
      <c r="FL970" s="90"/>
      <c r="FM970" s="90"/>
      <c r="FN970" s="90"/>
      <c r="FO970" s="90"/>
      <c r="FP970" s="90"/>
      <c r="FQ970" s="90"/>
      <c r="FR970" s="90"/>
      <c r="FS970" s="90"/>
      <c r="FT970" s="90"/>
      <c r="FU970" s="90"/>
      <c r="FV970" s="90"/>
      <c r="FW970" s="90"/>
      <c r="FX970" s="90"/>
      <c r="FY970" s="90"/>
      <c r="FZ970" s="90"/>
      <c r="GA970" s="90"/>
      <c r="GB970" s="90"/>
      <c r="GC970" s="90"/>
      <c r="GD970" s="90"/>
      <c r="GE970" s="90"/>
      <c r="GF970" s="90"/>
      <c r="GG970" s="90"/>
      <c r="GH970" s="90"/>
      <c r="GI970" s="90"/>
      <c r="GJ970" s="90"/>
      <c r="GK970" s="90"/>
      <c r="GL970" s="90"/>
      <c r="GM970" s="90"/>
      <c r="GN970" s="90"/>
      <c r="GO970" s="90"/>
      <c r="GP970" s="90"/>
      <c r="GQ970" s="90"/>
      <c r="GR970" s="90"/>
      <c r="GS970" s="90"/>
      <c r="GT970" s="90"/>
      <c r="GU970" s="90"/>
      <c r="GV970" s="90"/>
      <c r="GW970" s="90"/>
      <c r="GX970" s="90"/>
      <c r="GY970" s="90"/>
      <c r="GZ970" s="90"/>
      <c r="HA970" s="90"/>
      <c r="HB970" s="90"/>
      <c r="HC970" s="90"/>
      <c r="HD970" s="90"/>
      <c r="HE970" s="90"/>
      <c r="HF970" s="90"/>
      <c r="HG970" s="90"/>
      <c r="HH970" s="90"/>
      <c r="HI970" s="90"/>
      <c r="HJ970" s="90"/>
      <c r="HK970" s="90"/>
      <c r="HL970" s="90"/>
      <c r="HM970" s="90"/>
      <c r="HN970" s="90"/>
      <c r="HO970" s="90"/>
      <c r="HP970" s="90"/>
      <c r="HQ970" s="90"/>
      <c r="HR970" s="90"/>
      <c r="HS970" s="90"/>
      <c r="HT970" s="90"/>
      <c r="HU970" s="90"/>
      <c r="HV970" s="90"/>
      <c r="HW970" s="90"/>
      <c r="HX970" s="90"/>
      <c r="HY970" s="90"/>
      <c r="HZ970" s="90"/>
      <c r="IA970" s="90"/>
      <c r="IB970" s="90"/>
      <c r="IC970" s="90"/>
      <c r="ID970" s="90"/>
      <c r="IE970" s="90"/>
      <c r="IF970" s="90"/>
      <c r="IG970" s="90"/>
      <c r="IH970" s="90"/>
      <c r="II970" s="90"/>
      <c r="IJ970" s="90"/>
      <c r="IK970" s="90"/>
      <c r="IL970" s="90"/>
      <c r="IM970" s="90"/>
      <c r="IN970" s="90"/>
      <c r="IO970" s="90"/>
      <c r="IP970" s="90"/>
      <c r="IQ970" s="90"/>
      <c r="IR970" s="90"/>
      <c r="IS970" s="90"/>
      <c r="IT970" s="90"/>
      <c r="IU970" s="90"/>
      <c r="IV970" s="90"/>
      <c r="IW970" s="90"/>
      <c r="IX970" s="90"/>
      <c r="IY970" s="90"/>
      <c r="IZ970" s="90"/>
      <c r="JA970" s="90"/>
      <c r="JB970" s="90"/>
      <c r="JC970" s="90"/>
      <c r="JD970" s="90"/>
      <c r="JE970" s="90"/>
      <c r="JF970" s="90"/>
      <c r="JG970" s="90"/>
      <c r="JH970" s="90"/>
      <c r="JI970" s="90"/>
      <c r="JJ970" s="90"/>
      <c r="JK970" s="90"/>
      <c r="JL970" s="90"/>
      <c r="JM970" s="90"/>
      <c r="JN970" s="90"/>
      <c r="JO970" s="90"/>
      <c r="JP970" s="90"/>
      <c r="JQ970" s="90"/>
      <c r="JR970" s="90"/>
      <c r="JS970" s="90"/>
      <c r="JT970" s="90"/>
      <c r="JU970" s="90"/>
      <c r="JV970" s="90"/>
      <c r="JW970" s="90"/>
      <c r="JX970" s="90"/>
      <c r="JY970" s="90"/>
      <c r="JZ970" s="90"/>
      <c r="KA970" s="90"/>
      <c r="KB970" s="90"/>
      <c r="KC970" s="90"/>
      <c r="KD970" s="90"/>
      <c r="KE970" s="90"/>
      <c r="KF970" s="90"/>
      <c r="KG970" s="90"/>
      <c r="KH970" s="90"/>
      <c r="KI970" s="90"/>
      <c r="KJ970" s="90"/>
      <c r="KK970" s="90"/>
      <c r="KL970" s="90"/>
      <c r="KM970" s="90"/>
      <c r="KN970" s="90"/>
      <c r="KO970" s="90"/>
      <c r="KP970" s="90"/>
      <c r="KQ970" s="90"/>
      <c r="KR970" s="90"/>
      <c r="KS970" s="90"/>
      <c r="KT970" s="90"/>
      <c r="KU970" s="90"/>
      <c r="KV970" s="90"/>
      <c r="KW970" s="90"/>
      <c r="KX970" s="90"/>
      <c r="KY970" s="90"/>
      <c r="KZ970" s="90"/>
      <c r="LA970" s="90"/>
      <c r="LB970" s="90"/>
      <c r="LC970" s="90"/>
      <c r="LD970" s="90"/>
      <c r="LE970" s="90"/>
      <c r="LF970" s="90"/>
      <c r="LG970" s="90"/>
      <c r="LH970" s="90"/>
      <c r="LI970" s="90"/>
      <c r="LJ970" s="90"/>
      <c r="LK970" s="90"/>
      <c r="LL970" s="90"/>
      <c r="LM970" s="90"/>
      <c r="LN970" s="90"/>
      <c r="LO970" s="90"/>
      <c r="LP970" s="90"/>
      <c r="LQ970" s="90"/>
      <c r="LR970" s="90"/>
      <c r="LS970" s="90"/>
      <c r="LT970" s="90"/>
      <c r="LU970" s="90"/>
      <c r="LV970" s="90"/>
      <c r="LW970" s="90"/>
      <c r="LX970" s="90"/>
      <c r="LY970" s="90"/>
      <c r="LZ970" s="90"/>
      <c r="MA970" s="90"/>
      <c r="MB970" s="90"/>
      <c r="MC970" s="90"/>
      <c r="MD970" s="90"/>
      <c r="ME970" s="90"/>
      <c r="MF970" s="90"/>
      <c r="MG970" s="90"/>
      <c r="MH970" s="90"/>
      <c r="MI970" s="90"/>
      <c r="MJ970" s="90"/>
      <c r="MK970" s="90"/>
      <c r="ML970" s="90"/>
      <c r="MM970" s="90"/>
      <c r="MN970" s="90"/>
      <c r="MO970" s="90"/>
      <c r="MP970" s="90"/>
      <c r="MQ970" s="90"/>
      <c r="MR970" s="90"/>
      <c r="MS970" s="90"/>
      <c r="MT970" s="90"/>
      <c r="MU970" s="90"/>
      <c r="MV970" s="90"/>
      <c r="MW970" s="90"/>
      <c r="MX970" s="90"/>
      <c r="MY970" s="90"/>
      <c r="MZ970" s="90"/>
      <c r="NA970" s="90"/>
      <c r="NB970" s="90"/>
      <c r="NC970" s="90"/>
      <c r="ND970" s="90"/>
      <c r="NE970" s="90"/>
      <c r="NF970" s="90"/>
      <c r="NG970" s="90"/>
      <c r="NH970" s="90"/>
      <c r="NI970" s="90"/>
      <c r="NJ970" s="90"/>
      <c r="NK970" s="90"/>
      <c r="NL970" s="90"/>
      <c r="NM970" s="90"/>
      <c r="NN970" s="90"/>
      <c r="NO970" s="90"/>
      <c r="NP970" s="90"/>
      <c r="NQ970" s="90"/>
      <c r="NR970" s="90"/>
      <c r="NS970" s="90"/>
      <c r="NT970" s="90"/>
      <c r="NU970" s="90"/>
      <c r="NV970" s="90"/>
      <c r="NW970" s="90"/>
      <c r="NX970" s="90"/>
      <c r="NY970" s="90"/>
      <c r="NZ970" s="90"/>
      <c r="OA970" s="90"/>
      <c r="OB970" s="90"/>
      <c r="OC970" s="90"/>
      <c r="OD970" s="90"/>
      <c r="OE970" s="90"/>
      <c r="OF970" s="90"/>
      <c r="OG970" s="90"/>
      <c r="OH970" s="90"/>
      <c r="OI970" s="90"/>
      <c r="OJ970" s="90"/>
      <c r="OK970" s="90"/>
      <c r="OL970" s="90"/>
      <c r="OM970" s="90"/>
      <c r="ON970" s="90"/>
      <c r="OO970" s="90"/>
      <c r="OP970" s="90"/>
      <c r="OQ970" s="90"/>
      <c r="OR970" s="90"/>
      <c r="OS970" s="90"/>
      <c r="OT970" s="90"/>
      <c r="OU970" s="90"/>
      <c r="OV970" s="90"/>
      <c r="OW970" s="90"/>
      <c r="OX970" s="90"/>
      <c r="OY970" s="90"/>
      <c r="OZ970" s="90"/>
      <c r="PA970" s="90"/>
      <c r="PB970" s="90"/>
      <c r="PC970" s="90"/>
      <c r="PD970" s="90"/>
      <c r="PE970" s="90"/>
      <c r="PF970" s="90"/>
      <c r="PG970" s="90"/>
      <c r="PH970" s="90"/>
      <c r="PI970" s="90"/>
      <c r="PJ970" s="90"/>
      <c r="PK970" s="90"/>
      <c r="PL970" s="90"/>
      <c r="PM970" s="90"/>
      <c r="PN970" s="90"/>
      <c r="PO970" s="90"/>
      <c r="PP970" s="90"/>
      <c r="PQ970" s="90"/>
      <c r="PR970" s="90"/>
      <c r="PS970" s="90"/>
      <c r="PT970" s="90"/>
      <c r="PU970" s="90"/>
      <c r="PV970" s="90"/>
      <c r="PW970" s="90"/>
      <c r="PX970" s="90"/>
      <c r="PY970" s="90"/>
      <c r="PZ970" s="90"/>
      <c r="QA970" s="90"/>
      <c r="QB970" s="90"/>
      <c r="QC970" s="90"/>
      <c r="QD970" s="90"/>
      <c r="QE970" s="90"/>
      <c r="QF970" s="90"/>
      <c r="QG970" s="90"/>
      <c r="QH970" s="90"/>
      <c r="QI970" s="90"/>
      <c r="QJ970" s="90"/>
      <c r="QK970" s="90"/>
      <c r="QL970" s="90"/>
      <c r="QM970" s="90"/>
      <c r="QN970" s="90"/>
      <c r="QO970" s="90"/>
      <c r="QP970" s="90"/>
      <c r="QQ970" s="90"/>
      <c r="QR970" s="90"/>
      <c r="QS970" s="90"/>
      <c r="QT970" s="90"/>
      <c r="QU970" s="90"/>
      <c r="QV970" s="90"/>
      <c r="QW970" s="90"/>
      <c r="QX970" s="90"/>
      <c r="QY970" s="90"/>
      <c r="QZ970" s="90"/>
      <c r="RA970" s="90"/>
      <c r="RB970" s="90"/>
      <c r="RC970" s="90"/>
      <c r="RD970" s="90"/>
      <c r="RE970" s="90"/>
      <c r="RF970" s="90"/>
      <c r="RG970" s="90"/>
      <c r="RH970" s="90"/>
      <c r="RI970" s="90"/>
      <c r="RJ970" s="90"/>
      <c r="RK970" s="90"/>
      <c r="RL970" s="90"/>
      <c r="RM970" s="90"/>
      <c r="RN970" s="90"/>
      <c r="RO970" s="90"/>
      <c r="RP970" s="90"/>
      <c r="RQ970" s="90"/>
      <c r="RR970" s="90"/>
      <c r="RS970" s="90"/>
      <c r="RT970" s="90"/>
      <c r="RU970" s="90"/>
      <c r="RV970" s="90"/>
      <c r="RW970" s="90"/>
      <c r="RX970" s="90"/>
      <c r="RY970" s="90"/>
      <c r="RZ970" s="90"/>
      <c r="SA970" s="90"/>
      <c r="SB970" s="90"/>
      <c r="SC970" s="90"/>
      <c r="SD970" s="90"/>
      <c r="SE970" s="90"/>
      <c r="SF970" s="90"/>
      <c r="SG970" s="90"/>
      <c r="SH970" s="90"/>
      <c r="SI970" s="90"/>
      <c r="SJ970" s="90"/>
      <c r="SK970" s="90"/>
      <c r="SL970" s="90"/>
      <c r="SM970" s="90"/>
      <c r="SN970" s="90"/>
      <c r="SO970" s="90"/>
      <c r="SP970" s="90"/>
      <c r="SQ970" s="90"/>
      <c r="SR970" s="90"/>
      <c r="SS970" s="90"/>
      <c r="ST970" s="90"/>
      <c r="SU970" s="90"/>
      <c r="SV970" s="90"/>
      <c r="SW970" s="90"/>
      <c r="SX970" s="90"/>
      <c r="SY970" s="90"/>
      <c r="SZ970" s="90"/>
      <c r="TA970" s="90"/>
      <c r="TB970" s="90"/>
      <c r="TC970" s="90"/>
      <c r="TD970" s="90"/>
      <c r="TE970" s="90"/>
      <c r="TF970" s="90"/>
      <c r="TG970" s="90"/>
      <c r="TH970" s="90"/>
      <c r="TI970" s="90"/>
      <c r="TJ970" s="90"/>
      <c r="TK970" s="90"/>
      <c r="TL970" s="90"/>
      <c r="TM970" s="90"/>
      <c r="TN970" s="90"/>
      <c r="TO970" s="90"/>
      <c r="TP970" s="90"/>
      <c r="TQ970" s="90"/>
      <c r="TR970" s="90"/>
      <c r="TS970" s="90"/>
      <c r="TT970" s="90"/>
      <c r="TU970" s="90"/>
      <c r="TV970" s="90"/>
      <c r="TW970" s="90"/>
      <c r="TX970" s="90"/>
      <c r="TY970" s="90"/>
      <c r="TZ970" s="90"/>
      <c r="UA970" s="90"/>
      <c r="UB970" s="90"/>
      <c r="UC970" s="90"/>
      <c r="UD970" s="90"/>
      <c r="UE970" s="90"/>
      <c r="UF970" s="90"/>
      <c r="UG970" s="90"/>
      <c r="UH970" s="90"/>
      <c r="UI970" s="90"/>
      <c r="UJ970" s="90"/>
      <c r="UK970" s="90"/>
      <c r="UL970" s="90"/>
      <c r="UM970" s="90"/>
      <c r="UN970" s="90"/>
      <c r="UO970" s="90"/>
      <c r="UP970" s="90"/>
      <c r="UQ970" s="90"/>
      <c r="UR970" s="90"/>
      <c r="US970" s="90"/>
      <c r="UT970" s="90"/>
      <c r="UU970" s="90"/>
      <c r="UV970" s="90"/>
      <c r="UW970" s="90"/>
      <c r="UX970" s="90"/>
      <c r="UY970" s="90"/>
      <c r="UZ970" s="90"/>
      <c r="VA970" s="90"/>
      <c r="VB970" s="90"/>
      <c r="VC970" s="90"/>
      <c r="VD970" s="90"/>
      <c r="VE970" s="90"/>
      <c r="VF970" s="90"/>
      <c r="VG970" s="90"/>
      <c r="VH970" s="90"/>
      <c r="VI970" s="90"/>
      <c r="VJ970" s="90"/>
      <c r="VK970" s="90"/>
      <c r="VL970" s="90"/>
      <c r="VM970" s="90"/>
      <c r="VN970" s="90"/>
      <c r="VO970" s="90"/>
      <c r="VP970" s="90"/>
      <c r="VQ970" s="90"/>
      <c r="VR970" s="90"/>
      <c r="VS970" s="90"/>
      <c r="VT970" s="90"/>
      <c r="VU970" s="90"/>
      <c r="VV970" s="90"/>
      <c r="VW970" s="90"/>
      <c r="VX970" s="90"/>
      <c r="VY970" s="90"/>
      <c r="VZ970" s="90"/>
      <c r="WA970" s="90"/>
      <c r="WB970" s="90"/>
      <c r="WC970" s="90"/>
      <c r="WD970" s="90"/>
      <c r="WE970" s="90"/>
      <c r="WF970" s="90"/>
      <c r="WG970" s="90"/>
      <c r="WH970" s="90"/>
      <c r="WI970" s="90"/>
      <c r="WJ970" s="90"/>
      <c r="WK970" s="90"/>
      <c r="WL970" s="90"/>
      <c r="WM970" s="90"/>
      <c r="WN970" s="90"/>
      <c r="WO970" s="90"/>
      <c r="WP970" s="90"/>
      <c r="WQ970" s="90"/>
      <c r="WR970" s="90"/>
      <c r="WS970" s="90"/>
      <c r="WT970" s="90"/>
      <c r="WU970" s="90"/>
      <c r="WV970" s="90"/>
      <c r="WW970" s="90"/>
      <c r="WX970" s="90"/>
      <c r="WY970" s="90"/>
      <c r="WZ970" s="90"/>
      <c r="XA970" s="90"/>
      <c r="XB970" s="90"/>
      <c r="XC970" s="90"/>
      <c r="XD970" s="90"/>
      <c r="XE970" s="90"/>
      <c r="XF970" s="90"/>
      <c r="XG970" s="90"/>
      <c r="XH970" s="90"/>
      <c r="XI970" s="90"/>
      <c r="XJ970" s="90"/>
      <c r="XK970" s="90"/>
      <c r="XL970" s="90"/>
      <c r="XM970" s="90"/>
      <c r="XN970" s="90"/>
      <c r="XO970" s="90"/>
      <c r="XP970" s="90"/>
      <c r="XQ970" s="90"/>
      <c r="XR970" s="90"/>
      <c r="XS970" s="90"/>
      <c r="XT970" s="90"/>
      <c r="XU970" s="90"/>
      <c r="XV970" s="90"/>
      <c r="XW970" s="90"/>
      <c r="XX970" s="90"/>
      <c r="XY970" s="90"/>
      <c r="XZ970" s="90"/>
      <c r="YA970" s="90"/>
      <c r="YB970" s="90"/>
      <c r="YC970" s="90"/>
      <c r="YD970" s="90"/>
      <c r="YE970" s="90"/>
      <c r="YF970" s="90"/>
      <c r="YG970" s="90"/>
      <c r="YH970" s="90"/>
      <c r="YI970" s="90"/>
      <c r="YJ970" s="90"/>
      <c r="YK970" s="90"/>
      <c r="YL970" s="90"/>
      <c r="YM970" s="90"/>
      <c r="YN970" s="90"/>
      <c r="YO970" s="90"/>
      <c r="YP970" s="90"/>
      <c r="YQ970" s="90"/>
      <c r="YR970" s="90"/>
      <c r="YS970" s="90"/>
      <c r="YT970" s="90"/>
      <c r="YU970" s="90"/>
      <c r="YV970" s="90"/>
      <c r="YW970" s="90"/>
      <c r="YX970" s="90"/>
      <c r="YY970" s="90"/>
      <c r="YZ970" s="90"/>
      <c r="ZA970" s="90"/>
      <c r="ZB970" s="90"/>
      <c r="ZC970" s="90"/>
      <c r="ZD970" s="90"/>
      <c r="ZE970" s="90"/>
      <c r="ZF970" s="90"/>
      <c r="ZG970" s="90"/>
      <c r="ZH970" s="90"/>
      <c r="ZI970" s="90"/>
      <c r="ZJ970" s="90"/>
      <c r="ZK970" s="90"/>
      <c r="ZL970" s="90"/>
      <c r="ZM970" s="90"/>
      <c r="ZN970" s="90"/>
      <c r="ZO970" s="90"/>
      <c r="ZP970" s="90"/>
      <c r="ZQ970" s="90"/>
      <c r="ZR970" s="90"/>
      <c r="ZS970" s="90"/>
      <c r="ZT970" s="90"/>
      <c r="ZU970" s="90"/>
      <c r="ZV970" s="90"/>
      <c r="ZW970" s="90"/>
      <c r="ZX970" s="90"/>
      <c r="ZY970" s="90"/>
      <c r="ZZ970" s="90"/>
      <c r="AAA970" s="90"/>
      <c r="AAB970" s="90"/>
      <c r="AAC970" s="90"/>
      <c r="AAD970" s="90"/>
      <c r="AAE970" s="90"/>
      <c r="AAF970" s="90"/>
      <c r="AAG970" s="90"/>
      <c r="AAH970" s="90"/>
      <c r="AAI970" s="90"/>
      <c r="AAJ970" s="90"/>
      <c r="AAK970" s="90"/>
      <c r="AAL970" s="90"/>
      <c r="AAM970" s="90"/>
      <c r="AAN970" s="90"/>
      <c r="AAO970" s="90"/>
      <c r="AAP970" s="90"/>
      <c r="AAQ970" s="90"/>
      <c r="AAR970" s="90"/>
      <c r="AAS970" s="90"/>
      <c r="AAT970" s="90"/>
      <c r="AAU970" s="90"/>
      <c r="AAV970" s="90"/>
      <c r="AAW970" s="90"/>
      <c r="AAX970" s="90"/>
      <c r="AAY970" s="90"/>
      <c r="AAZ970" s="90"/>
      <c r="ABA970" s="90"/>
      <c r="ABB970" s="90"/>
      <c r="ABC970" s="90"/>
      <c r="ABD970" s="90"/>
      <c r="ABE970" s="90"/>
      <c r="ABF970" s="90"/>
      <c r="ABG970" s="90"/>
      <c r="ABH970" s="90"/>
      <c r="ABI970" s="90"/>
      <c r="ABJ970" s="90"/>
      <c r="ABK970" s="90"/>
      <c r="ABL970" s="90"/>
      <c r="ABM970" s="90"/>
      <c r="ABN970" s="90"/>
      <c r="ABO970" s="90"/>
      <c r="ABP970" s="90"/>
      <c r="ABQ970" s="90"/>
      <c r="ABR970" s="90"/>
      <c r="ABS970" s="90"/>
      <c r="ABT970" s="90"/>
      <c r="ABU970" s="90"/>
      <c r="ABV970" s="90"/>
      <c r="ABW970" s="90"/>
      <c r="ABX970" s="90"/>
      <c r="ABY970" s="90"/>
      <c r="ABZ970" s="90"/>
      <c r="ACA970" s="90"/>
      <c r="ACB970" s="90"/>
      <c r="ACC970" s="90"/>
      <c r="ACD970" s="90"/>
      <c r="ACE970" s="90"/>
      <c r="ACF970" s="90"/>
      <c r="ACG970" s="90"/>
      <c r="ACH970" s="90"/>
      <c r="ACI970" s="90"/>
      <c r="ACJ970" s="90"/>
      <c r="ACK970" s="90"/>
      <c r="ACL970" s="90"/>
      <c r="ACM970" s="90"/>
      <c r="ACN970" s="90"/>
      <c r="ACO970" s="90"/>
      <c r="ACP970" s="90"/>
      <c r="ACQ970" s="90"/>
      <c r="ACR970" s="90"/>
      <c r="ACS970" s="90"/>
      <c r="ACT970" s="90"/>
      <c r="ACU970" s="90"/>
      <c r="ACV970" s="90"/>
      <c r="ACW970" s="90"/>
      <c r="ACX970" s="90"/>
      <c r="ACY970" s="90"/>
      <c r="ACZ970" s="90"/>
      <c r="ADA970" s="90"/>
      <c r="ADB970" s="90"/>
      <c r="ADC970" s="90"/>
      <c r="ADD970" s="90"/>
      <c r="ADE970" s="90"/>
      <c r="ADF970" s="90"/>
      <c r="ADG970" s="90"/>
      <c r="ADH970" s="90"/>
      <c r="ADI970" s="90"/>
      <c r="ADJ970" s="90"/>
      <c r="ADK970" s="90"/>
      <c r="ADL970" s="90"/>
      <c r="ADM970" s="90"/>
      <c r="ADN970" s="90"/>
      <c r="ADO970" s="90"/>
      <c r="ADP970" s="90"/>
      <c r="ADQ970" s="90"/>
      <c r="ADR970" s="90"/>
      <c r="ADS970" s="90"/>
      <c r="ADT970" s="90"/>
      <c r="ADU970" s="90"/>
      <c r="ADV970" s="90"/>
      <c r="ADW970" s="90"/>
      <c r="ADX970" s="90"/>
      <c r="ADY970" s="90"/>
      <c r="ADZ970" s="90"/>
      <c r="AEA970" s="90"/>
      <c r="AEB970" s="90"/>
      <c r="AEC970" s="90"/>
      <c r="AED970" s="90"/>
      <c r="AEE970" s="90"/>
      <c r="AEF970" s="90"/>
      <c r="AEG970" s="90"/>
      <c r="AEH970" s="90"/>
      <c r="AEI970" s="90"/>
      <c r="AEJ970" s="90"/>
      <c r="AEK970" s="90"/>
      <c r="AEL970" s="90"/>
      <c r="AEM970" s="90"/>
      <c r="AEN970" s="90"/>
      <c r="AEO970" s="90"/>
      <c r="AEP970" s="90"/>
      <c r="AEQ970" s="90"/>
      <c r="AER970" s="90"/>
      <c r="AES970" s="90"/>
      <c r="AET970" s="90"/>
      <c r="AEU970" s="90"/>
      <c r="AEV970" s="90"/>
      <c r="AEW970" s="90"/>
      <c r="AEX970" s="90"/>
      <c r="AEY970" s="90"/>
      <c r="AEZ970" s="90"/>
      <c r="AFA970" s="90"/>
      <c r="AFB970" s="90"/>
      <c r="AFC970" s="90"/>
      <c r="AFD970" s="90"/>
      <c r="AFE970" s="90"/>
      <c r="AFF970" s="90"/>
      <c r="AFG970" s="90"/>
      <c r="AFH970" s="90"/>
      <c r="AFI970" s="90"/>
      <c r="AFJ970" s="90"/>
      <c r="AFK970" s="90"/>
      <c r="AFL970" s="90"/>
      <c r="AFM970" s="90"/>
      <c r="AFN970" s="90"/>
      <c r="AFO970" s="90"/>
      <c r="AFP970" s="90"/>
      <c r="AFQ970" s="90"/>
      <c r="AFR970" s="90"/>
      <c r="AFS970" s="90"/>
      <c r="AFT970" s="90"/>
      <c r="AFU970" s="90"/>
      <c r="AFV970" s="90"/>
      <c r="AFW970" s="90"/>
      <c r="AFX970" s="90"/>
      <c r="AFY970" s="90"/>
      <c r="AFZ970" s="90"/>
      <c r="AGA970" s="90"/>
      <c r="AGB970" s="90"/>
      <c r="AGC970" s="90"/>
      <c r="AGD970" s="90"/>
      <c r="AGE970" s="90"/>
      <c r="AGF970" s="90"/>
      <c r="AGG970" s="90"/>
      <c r="AGH970" s="90"/>
      <c r="AGI970" s="90"/>
      <c r="AGJ970" s="90"/>
      <c r="AGK970" s="90"/>
      <c r="AGL970" s="90"/>
      <c r="AGM970" s="90"/>
      <c r="AGN970" s="90"/>
      <c r="AGO970" s="90"/>
      <c r="AGP970" s="90"/>
      <c r="AGQ970" s="90"/>
      <c r="AGR970" s="90"/>
      <c r="AGS970" s="90"/>
      <c r="AGT970" s="90"/>
      <c r="AGU970" s="90"/>
      <c r="AGV970" s="90"/>
      <c r="AGW970" s="90"/>
      <c r="AGX970" s="90"/>
      <c r="AGY970" s="90"/>
      <c r="AGZ970" s="90"/>
      <c r="AHA970" s="90"/>
      <c r="AHB970" s="90"/>
      <c r="AHC970" s="90"/>
      <c r="AHD970" s="90"/>
      <c r="AHE970" s="90"/>
      <c r="AHF970" s="90"/>
      <c r="AHG970" s="90"/>
      <c r="AHH970" s="90"/>
      <c r="AHI970" s="90"/>
      <c r="AHJ970" s="90"/>
      <c r="AHK970" s="90"/>
      <c r="AHL970" s="90"/>
      <c r="AHM970" s="90"/>
      <c r="AHN970" s="90"/>
      <c r="AHO970" s="90"/>
      <c r="AHP970" s="90"/>
      <c r="AHQ970" s="90"/>
      <c r="AHR970" s="90"/>
      <c r="AHS970" s="90"/>
      <c r="AHT970" s="90"/>
      <c r="AHU970" s="90"/>
      <c r="AHV970" s="90"/>
      <c r="AHW970" s="90"/>
      <c r="AHX970" s="90"/>
      <c r="AHY970" s="90"/>
      <c r="AHZ970" s="90"/>
      <c r="AIA970" s="90"/>
      <c r="AIB970" s="90"/>
      <c r="AIC970" s="90"/>
      <c r="AID970" s="90"/>
      <c r="AIE970" s="90"/>
      <c r="AIF970" s="90"/>
      <c r="AIG970" s="90"/>
      <c r="AIH970" s="90"/>
      <c r="AII970" s="90"/>
      <c r="AIJ970" s="90"/>
      <c r="AIK970" s="90"/>
      <c r="AIL970" s="90"/>
      <c r="AIM970" s="90"/>
      <c r="AIN970" s="90"/>
      <c r="AIO970" s="90"/>
      <c r="AIP970" s="90"/>
      <c r="AIQ970" s="90"/>
      <c r="AIR970" s="90"/>
      <c r="AIS970" s="90"/>
      <c r="AIT970" s="90"/>
      <c r="AIU970" s="90"/>
      <c r="AIV970" s="90"/>
      <c r="AIW970" s="90"/>
      <c r="AIX970" s="90"/>
      <c r="AIY970" s="90"/>
      <c r="AIZ970" s="90"/>
      <c r="AJA970" s="90"/>
      <c r="AJB970" s="90"/>
      <c r="AJC970" s="90"/>
      <c r="AJD970" s="90"/>
      <c r="AJE970" s="90"/>
      <c r="AJF970" s="90"/>
      <c r="AJG970" s="90"/>
      <c r="AJH970" s="90"/>
      <c r="AJI970" s="90"/>
      <c r="AJJ970" s="90"/>
      <c r="AJK970" s="90"/>
      <c r="AJL970" s="90"/>
      <c r="AJM970" s="90"/>
      <c r="AJN970" s="90"/>
      <c r="AJO970" s="90"/>
      <c r="AJP970" s="90"/>
      <c r="AJQ970" s="90"/>
      <c r="AJR970" s="90"/>
      <c r="AJS970" s="90"/>
      <c r="AJT970" s="90"/>
      <c r="AJU970" s="90"/>
      <c r="AJV970" s="90"/>
      <c r="AJW970" s="90"/>
      <c r="AJX970" s="90"/>
      <c r="AJY970" s="90"/>
      <c r="AJZ970" s="90"/>
      <c r="AKA970" s="90"/>
      <c r="AKB970" s="90"/>
      <c r="AKC970" s="90"/>
      <c r="AKD970" s="90"/>
      <c r="AKE970" s="90"/>
      <c r="AKF970" s="90"/>
      <c r="AKG970" s="90"/>
      <c r="AKH970" s="90"/>
      <c r="AKI970" s="90"/>
      <c r="AKJ970" s="90"/>
      <c r="AKK970" s="90"/>
      <c r="AKL970" s="90"/>
      <c r="AKM970" s="90"/>
      <c r="AKN970" s="90"/>
      <c r="AKO970" s="90"/>
      <c r="AKP970" s="90"/>
      <c r="AKQ970" s="90"/>
      <c r="AKR970" s="90"/>
      <c r="AKS970" s="90"/>
      <c r="AKT970" s="90"/>
      <c r="AKU970" s="90"/>
      <c r="AKV970" s="90"/>
      <c r="AKW970" s="90"/>
      <c r="AKX970" s="90"/>
      <c r="AKY970" s="90"/>
      <c r="AKZ970" s="90"/>
      <c r="ALA970" s="90"/>
      <c r="ALB970" s="90"/>
      <c r="ALC970" s="90"/>
      <c r="ALD970" s="90"/>
      <c r="ALE970" s="90"/>
      <c r="ALF970" s="90"/>
      <c r="ALG970" s="90"/>
      <c r="ALH970" s="90"/>
      <c r="ALI970" s="90"/>
      <c r="ALJ970" s="90"/>
      <c r="ALK970" s="90"/>
      <c r="ALL970" s="90"/>
      <c r="ALM970" s="90"/>
      <c r="ALN970" s="90"/>
      <c r="ALO970" s="90"/>
      <c r="ALP970" s="90"/>
      <c r="ALQ970" s="90"/>
      <c r="ALR970" s="90"/>
      <c r="ALS970" s="90"/>
      <c r="ALT970" s="90"/>
      <c r="ALU970" s="90"/>
      <c r="ALV970" s="90"/>
      <c r="ALW970" s="90"/>
      <c r="ALX970" s="90"/>
      <c r="ALY970" s="90"/>
      <c r="ALZ970" s="90"/>
      <c r="AMA970" s="90"/>
      <c r="AMB970" s="90"/>
      <c r="AMC970" s="90"/>
      <c r="AMD970" s="90"/>
      <c r="AME970" s="90"/>
      <c r="AMF970" s="90"/>
      <c r="AMG970" s="90"/>
      <c r="AMH970" s="90"/>
    </row>
    <row r="971" spans="1:1022" ht="74.099999999999994" customHeight="1" x14ac:dyDescent="0.3">
      <c r="A971" s="536"/>
      <c r="B971" s="530"/>
      <c r="C971" s="367"/>
      <c r="D971" s="530"/>
      <c r="E971" s="530"/>
      <c r="F971" s="427"/>
      <c r="G971" s="530"/>
      <c r="H971" s="545"/>
      <c r="I971" s="538"/>
      <c r="J971" s="216" t="s">
        <v>735</v>
      </c>
      <c r="K971" s="213"/>
      <c r="L971" s="538"/>
      <c r="M971" s="538"/>
      <c r="N971" s="540"/>
      <c r="O971" s="369"/>
      <c r="P971" s="391"/>
      <c r="Q971" s="385"/>
      <c r="R971" s="393"/>
      <c r="S971" s="394"/>
      <c r="T971" s="385"/>
      <c r="U971" s="386"/>
      <c r="V971" s="216" t="s">
        <v>112</v>
      </c>
      <c r="W971" s="116"/>
      <c r="X971" s="117"/>
      <c r="Y971" s="117"/>
      <c r="Z971" s="116"/>
      <c r="AA971" s="143" t="str">
        <f t="shared" si="1284"/>
        <v/>
      </c>
      <c r="AB971" s="121"/>
      <c r="AC971" s="121"/>
      <c r="AD971" s="122" t="str">
        <f t="shared" si="1281"/>
        <v/>
      </c>
      <c r="AE971" s="121"/>
      <c r="AF971" s="121"/>
      <c r="AG971" s="121"/>
      <c r="AH971" s="123" t="str">
        <f>IFERROR(IF(AND(AA970="Probabilidad",AA971="Probabilidad"),(AI970-(+AI970*AD971)),IF(AND(AA971="Probabilidad",AA970="Impacto"),(AI970-(+AI970*AD971)),IF(AA971="Impacto",AI970,""))),"")</f>
        <v/>
      </c>
      <c r="AI971" s="122" t="str">
        <f t="shared" si="1283"/>
        <v/>
      </c>
      <c r="AJ971" s="387"/>
      <c r="AK971" s="542"/>
      <c r="AL971" s="214" t="str">
        <f t="shared" si="1262"/>
        <v/>
      </c>
      <c r="AM971" s="543"/>
      <c r="AN971" s="542"/>
      <c r="AO971" s="541"/>
      <c r="AP971" s="367"/>
      <c r="AQ971" s="217" t="s">
        <v>118</v>
      </c>
      <c r="AR971" s="119"/>
      <c r="AS971" s="135"/>
      <c r="AT971" s="218"/>
      <c r="AU971" s="219"/>
      <c r="AV971" s="459"/>
      <c r="AW971" s="216" t="s">
        <v>112</v>
      </c>
      <c r="AX971" s="220"/>
      <c r="AY971" s="221"/>
      <c r="AZ971" s="222"/>
      <c r="BA971" s="217" t="s">
        <v>118</v>
      </c>
      <c r="BB971" s="220"/>
      <c r="BC971" s="115"/>
      <c r="BD971" s="115"/>
      <c r="BE971" s="373"/>
      <c r="BF971" s="374"/>
      <c r="BG971" s="374"/>
      <c r="BH971" s="131"/>
    </row>
    <row r="972" spans="1:1022" ht="45" customHeight="1" x14ac:dyDescent="0.3">
      <c r="A972" s="536"/>
      <c r="B972" s="530"/>
      <c r="C972" s="367"/>
      <c r="D972" s="530"/>
      <c r="E972" s="530"/>
      <c r="F972" s="427"/>
      <c r="G972" s="530"/>
      <c r="H972" s="545"/>
      <c r="I972" s="538"/>
      <c r="J972" s="216" t="s">
        <v>741</v>
      </c>
      <c r="K972" s="213"/>
      <c r="L972" s="538"/>
      <c r="M972" s="538"/>
      <c r="N972" s="540"/>
      <c r="O972" s="369"/>
      <c r="P972" s="391"/>
      <c r="Q972" s="385"/>
      <c r="R972" s="393"/>
      <c r="S972" s="394"/>
      <c r="T972" s="385"/>
      <c r="U972" s="386"/>
      <c r="V972" s="216" t="s">
        <v>124</v>
      </c>
      <c r="W972" s="116"/>
      <c r="X972" s="117"/>
      <c r="Y972" s="117"/>
      <c r="Z972" s="116"/>
      <c r="AA972" s="143" t="str">
        <f t="shared" si="1284"/>
        <v/>
      </c>
      <c r="AB972" s="121"/>
      <c r="AC972" s="121"/>
      <c r="AD972" s="122" t="str">
        <f t="shared" si="1281"/>
        <v/>
      </c>
      <c r="AE972" s="121"/>
      <c r="AF972" s="121"/>
      <c r="AG972" s="121"/>
      <c r="AH972" s="123" t="str">
        <f t="shared" ref="AH972:AH976" si="1318">IFERROR(IF(AND(AA971="Probabilidad",AA972="Probabilidad"),(AI971-(+AI971*AD972)),IF(AND(AA972="Probabilidad",AA971="Impacto"),(AI971-(+AI971*AD972)),IF(AA972="Impacto",AI971,""))),"")</f>
        <v/>
      </c>
      <c r="AI972" s="122" t="str">
        <f t="shared" si="1283"/>
        <v/>
      </c>
      <c r="AJ972" s="387"/>
      <c r="AK972" s="542"/>
      <c r="AL972" s="214" t="str">
        <f t="shared" si="1262"/>
        <v/>
      </c>
      <c r="AM972" s="543"/>
      <c r="AN972" s="542"/>
      <c r="AO972" s="541"/>
      <c r="AP972" s="367"/>
      <c r="AQ972" s="217" t="s">
        <v>128</v>
      </c>
      <c r="AR972" s="119"/>
      <c r="AS972" s="135"/>
      <c r="AT972" s="218"/>
      <c r="AU972" s="219"/>
      <c r="AV972" s="459"/>
      <c r="AW972" s="216" t="s">
        <v>124</v>
      </c>
      <c r="AX972" s="220"/>
      <c r="AY972" s="221"/>
      <c r="AZ972" s="222"/>
      <c r="BA972" s="217" t="s">
        <v>128</v>
      </c>
      <c r="BB972" s="220"/>
      <c r="BC972" s="115"/>
      <c r="BD972" s="115"/>
      <c r="BE972" s="373"/>
      <c r="BF972" s="374"/>
      <c r="BG972" s="374"/>
      <c r="BH972" s="131"/>
    </row>
    <row r="973" spans="1:1022" ht="30" customHeight="1" x14ac:dyDescent="0.3">
      <c r="A973" s="536"/>
      <c r="B973" s="530"/>
      <c r="C973" s="367"/>
      <c r="D973" s="530"/>
      <c r="E973" s="530"/>
      <c r="F973" s="427"/>
      <c r="G973" s="530"/>
      <c r="H973" s="545"/>
      <c r="I973" s="538"/>
      <c r="J973" s="216" t="s">
        <v>749</v>
      </c>
      <c r="K973" s="213"/>
      <c r="L973" s="538"/>
      <c r="M973" s="538"/>
      <c r="N973" s="540"/>
      <c r="O973" s="369"/>
      <c r="P973" s="391"/>
      <c r="Q973" s="385"/>
      <c r="R973" s="393"/>
      <c r="S973" s="394"/>
      <c r="T973" s="385"/>
      <c r="U973" s="386"/>
      <c r="V973" s="216" t="s">
        <v>131</v>
      </c>
      <c r="W973" s="116"/>
      <c r="X973" s="117"/>
      <c r="Y973" s="117"/>
      <c r="Z973" s="116"/>
      <c r="AA973" s="143" t="str">
        <f t="shared" si="1284"/>
        <v/>
      </c>
      <c r="AB973" s="121"/>
      <c r="AC973" s="121"/>
      <c r="AD973" s="122" t="str">
        <f t="shared" si="1281"/>
        <v/>
      </c>
      <c r="AE973" s="121"/>
      <c r="AF973" s="121"/>
      <c r="AG973" s="121"/>
      <c r="AH973" s="123" t="str">
        <f t="shared" si="1318"/>
        <v/>
      </c>
      <c r="AI973" s="122" t="str">
        <f t="shared" si="1283"/>
        <v/>
      </c>
      <c r="AJ973" s="387"/>
      <c r="AK973" s="542"/>
      <c r="AL973" s="214" t="str">
        <f t="shared" si="1262"/>
        <v/>
      </c>
      <c r="AM973" s="543"/>
      <c r="AN973" s="542"/>
      <c r="AO973" s="541"/>
      <c r="AP973" s="367"/>
      <c r="AQ973" s="217" t="s">
        <v>136</v>
      </c>
      <c r="AR973" s="119"/>
      <c r="AS973" s="135"/>
      <c r="AT973" s="218"/>
      <c r="AU973" s="219"/>
      <c r="AV973" s="459"/>
      <c r="AW973" s="216" t="s">
        <v>131</v>
      </c>
      <c r="AX973" s="220"/>
      <c r="AY973" s="221"/>
      <c r="AZ973" s="222"/>
      <c r="BA973" s="217" t="s">
        <v>136</v>
      </c>
      <c r="BB973" s="220"/>
      <c r="BC973" s="115"/>
      <c r="BD973" s="115"/>
      <c r="BE973" s="373"/>
      <c r="BF973" s="374"/>
      <c r="BG973" s="374"/>
      <c r="BH973" s="131"/>
    </row>
    <row r="974" spans="1:1022" ht="18.95" customHeight="1" x14ac:dyDescent="0.3">
      <c r="A974" s="536"/>
      <c r="B974" s="530"/>
      <c r="C974" s="367"/>
      <c r="D974" s="530"/>
      <c r="E974" s="530"/>
      <c r="F974" s="427"/>
      <c r="G974" s="530"/>
      <c r="H974" s="545"/>
      <c r="I974" s="538"/>
      <c r="J974" s="216" t="s">
        <v>756</v>
      </c>
      <c r="K974" s="213"/>
      <c r="L974" s="538"/>
      <c r="M974" s="538"/>
      <c r="N974" s="540"/>
      <c r="O974" s="369"/>
      <c r="P974" s="391"/>
      <c r="Q974" s="385"/>
      <c r="R974" s="393"/>
      <c r="S974" s="394"/>
      <c r="T974" s="385"/>
      <c r="U974" s="386"/>
      <c r="V974" s="216" t="s">
        <v>139</v>
      </c>
      <c r="W974" s="116"/>
      <c r="X974" s="117"/>
      <c r="Y974" s="117"/>
      <c r="Z974" s="116"/>
      <c r="AA974" s="143" t="str">
        <f t="shared" si="1284"/>
        <v/>
      </c>
      <c r="AB974" s="121"/>
      <c r="AC974" s="121"/>
      <c r="AD974" s="122" t="str">
        <f t="shared" si="1281"/>
        <v/>
      </c>
      <c r="AE974" s="121"/>
      <c r="AF974" s="121"/>
      <c r="AG974" s="121"/>
      <c r="AH974" s="123" t="str">
        <f t="shared" si="1318"/>
        <v/>
      </c>
      <c r="AI974" s="122" t="str">
        <f t="shared" si="1283"/>
        <v/>
      </c>
      <c r="AJ974" s="387"/>
      <c r="AK974" s="542"/>
      <c r="AL974" s="214" t="str">
        <f t="shared" si="1262"/>
        <v/>
      </c>
      <c r="AM974" s="543"/>
      <c r="AN974" s="542"/>
      <c r="AO974" s="541"/>
      <c r="AP974" s="367"/>
      <c r="AQ974" s="217" t="s">
        <v>145</v>
      </c>
      <c r="AR974" s="119"/>
      <c r="AS974" s="135"/>
      <c r="AT974" s="218"/>
      <c r="AU974" s="219"/>
      <c r="AV974" s="459"/>
      <c r="AW974" s="216" t="s">
        <v>139</v>
      </c>
      <c r="AX974" s="220"/>
      <c r="AY974" s="221"/>
      <c r="AZ974" s="222"/>
      <c r="BA974" s="217" t="s">
        <v>145</v>
      </c>
      <c r="BB974" s="220"/>
      <c r="BC974" s="115"/>
      <c r="BD974" s="115"/>
      <c r="BE974" s="373"/>
      <c r="BF974" s="374"/>
      <c r="BG974" s="374"/>
      <c r="BH974" s="131"/>
    </row>
    <row r="975" spans="1:1022" ht="18.95" customHeight="1" x14ac:dyDescent="0.3">
      <c r="A975" s="536"/>
      <c r="B975" s="530"/>
      <c r="C975" s="367"/>
      <c r="D975" s="530"/>
      <c r="E975" s="530"/>
      <c r="F975" s="427"/>
      <c r="G975" s="530"/>
      <c r="H975" s="545"/>
      <c r="I975" s="538"/>
      <c r="J975" s="216" t="s">
        <v>757</v>
      </c>
      <c r="K975" s="213"/>
      <c r="L975" s="538"/>
      <c r="M975" s="538"/>
      <c r="N975" s="540"/>
      <c r="O975" s="369"/>
      <c r="P975" s="391"/>
      <c r="Q975" s="385"/>
      <c r="R975" s="393"/>
      <c r="S975" s="394"/>
      <c r="T975" s="385"/>
      <c r="U975" s="386"/>
      <c r="V975" s="216" t="s">
        <v>150</v>
      </c>
      <c r="W975" s="116"/>
      <c r="X975" s="117"/>
      <c r="Y975" s="117"/>
      <c r="Z975" s="116"/>
      <c r="AA975" s="143" t="str">
        <f t="shared" si="1284"/>
        <v/>
      </c>
      <c r="AB975" s="121"/>
      <c r="AC975" s="121"/>
      <c r="AD975" s="122" t="str">
        <f t="shared" si="1281"/>
        <v/>
      </c>
      <c r="AE975" s="121"/>
      <c r="AF975" s="121"/>
      <c r="AG975" s="121"/>
      <c r="AH975" s="123" t="str">
        <f t="shared" si="1318"/>
        <v/>
      </c>
      <c r="AI975" s="122" t="str">
        <f t="shared" si="1283"/>
        <v/>
      </c>
      <c r="AJ975" s="387"/>
      <c r="AK975" s="542"/>
      <c r="AL975" s="214" t="str">
        <f t="shared" si="1262"/>
        <v/>
      </c>
      <c r="AM975" s="543"/>
      <c r="AN975" s="542"/>
      <c r="AO975" s="541"/>
      <c r="AP975" s="367"/>
      <c r="AQ975" s="217" t="s">
        <v>155</v>
      </c>
      <c r="AR975" s="119"/>
      <c r="AS975" s="135"/>
      <c r="AT975" s="218"/>
      <c r="AU975" s="219"/>
      <c r="AV975" s="459"/>
      <c r="AW975" s="216" t="s">
        <v>150</v>
      </c>
      <c r="AX975" s="220"/>
      <c r="AY975" s="221"/>
      <c r="AZ975" s="222"/>
      <c r="BA975" s="217" t="s">
        <v>155</v>
      </c>
      <c r="BB975" s="220"/>
      <c r="BC975" s="115"/>
      <c r="BD975" s="115"/>
      <c r="BE975" s="373"/>
      <c r="BF975" s="374"/>
      <c r="BG975" s="374"/>
      <c r="BH975" s="131"/>
    </row>
    <row r="976" spans="1:1022" ht="23.1" customHeight="1" x14ac:dyDescent="0.3">
      <c r="A976" s="536"/>
      <c r="B976" s="530"/>
      <c r="C976" s="367"/>
      <c r="D976" s="530"/>
      <c r="E976" s="530"/>
      <c r="F976" s="427"/>
      <c r="G976" s="530"/>
      <c r="H976" s="545"/>
      <c r="I976" s="538"/>
      <c r="J976" s="216" t="s">
        <v>758</v>
      </c>
      <c r="K976" s="213"/>
      <c r="L976" s="538"/>
      <c r="M976" s="538"/>
      <c r="N976" s="540"/>
      <c r="O976" s="369"/>
      <c r="P976" s="392"/>
      <c r="Q976" s="385"/>
      <c r="R976" s="393"/>
      <c r="S976" s="394"/>
      <c r="T976" s="385"/>
      <c r="U976" s="386"/>
      <c r="V976" s="216" t="s">
        <v>161</v>
      </c>
      <c r="W976" s="116"/>
      <c r="X976" s="117"/>
      <c r="Y976" s="117"/>
      <c r="Z976" s="116"/>
      <c r="AA976" s="143" t="str">
        <f t="shared" si="1284"/>
        <v/>
      </c>
      <c r="AB976" s="121"/>
      <c r="AC976" s="121"/>
      <c r="AD976" s="122" t="str">
        <f t="shared" si="1281"/>
        <v/>
      </c>
      <c r="AE976" s="121"/>
      <c r="AF976" s="121"/>
      <c r="AG976" s="121"/>
      <c r="AH976" s="123" t="str">
        <f t="shared" si="1318"/>
        <v/>
      </c>
      <c r="AI976" s="122" t="str">
        <f t="shared" si="1283"/>
        <v/>
      </c>
      <c r="AJ976" s="387"/>
      <c r="AK976" s="542"/>
      <c r="AL976" s="214" t="str">
        <f t="shared" si="1262"/>
        <v/>
      </c>
      <c r="AM976" s="543"/>
      <c r="AN976" s="542"/>
      <c r="AO976" s="541"/>
      <c r="AP976" s="367"/>
      <c r="AQ976" s="217" t="s">
        <v>162</v>
      </c>
      <c r="AR976" s="119"/>
      <c r="AS976" s="135"/>
      <c r="AT976" s="218"/>
      <c r="AU976" s="219"/>
      <c r="AV976" s="460"/>
      <c r="AW976" s="216" t="s">
        <v>161</v>
      </c>
      <c r="AX976" s="220"/>
      <c r="AY976" s="221"/>
      <c r="AZ976" s="222"/>
      <c r="BA976" s="217" t="s">
        <v>162</v>
      </c>
      <c r="BB976" s="220"/>
      <c r="BC976" s="115"/>
      <c r="BD976" s="115"/>
      <c r="BE976" s="373"/>
      <c r="BF976" s="374"/>
      <c r="BG976" s="374"/>
      <c r="BH976" s="131"/>
    </row>
    <row r="977" spans="1:1022" s="144" customFormat="1" ht="69.95" customHeight="1" x14ac:dyDescent="0.25">
      <c r="A977" s="536"/>
      <c r="B977" s="530"/>
      <c r="C977" s="367"/>
      <c r="D977" s="530"/>
      <c r="E977" s="530"/>
      <c r="F977" s="427"/>
      <c r="G977" s="530"/>
      <c r="H977" s="545" t="str">
        <f>IF(B977="Seguridad_Información","Posibilidad de "&amp;C977&amp;"con "&amp;M977&amp;" "&amp;"por"&amp;" "&amp;I977&amp;" "&amp;"debido a"&amp;" "&amp;L977,"Posibilidad de"&amp;" "&amp;M977&amp;" "&amp;"por"&amp;" "&amp;I977&amp;" debido a"&amp;" "&amp;L977)</f>
        <v xml:space="preserve">Posibilidad de  por  debido a </v>
      </c>
      <c r="I977" s="538"/>
      <c r="J977" s="216" t="s">
        <v>717</v>
      </c>
      <c r="K977" s="213"/>
      <c r="L977" s="538"/>
      <c r="M977" s="538"/>
      <c r="N977" s="540"/>
      <c r="O977" s="369"/>
      <c r="P977" s="390" t="str">
        <f>IF(OR($O977=[3]Tabla_Probabilidad!$D$30,$O977=[3]Tabla_Probabilidad!$D$32,$O977=[3]Tabla_Probabilidad!$J$32),"Muy Baja",IF(OR($O977=[3]Tabla_Probabilidad!$E$30,$O977=[3]Tabla_Probabilidad!$E$32,$O977=[3]Tabla_Probabilidad!$K$32),"Baja",IF(OR($O977=[3]Tabla_Probabilidad!$F$30,$O977=[3]Tabla_Probabilidad!$F$32,$O977=[3]Tabla_Probabilidad!$L$32),"Media",IF(OR($O977=[3]Tabla_Probabilidad!$G$30,$O977=[3]Tabla_Probabilidad!$G$32,$O977=[3]Tabla_Probabilidad!$M$32),"Alta",IF(OR($O977=[3]Tabla_Probabilidad!$H$30,$O977=[3]Tabla_Probabilidad!$H$32,$O977=[3]Tabla_Probabilidad!$N$32),"Muy Alta","")))))</f>
        <v/>
      </c>
      <c r="Q977" s="385" t="str">
        <f t="shared" ref="Q977" si="1319">IF(P977="","",IF(P977="Muy Baja",0.2,IF(P977="Baja",0.4,IF(P977="Media",0.6,IF(P977="Alta",0.8,IF(P977="Muy Alta",1,))))))</f>
        <v/>
      </c>
      <c r="R977" s="393"/>
      <c r="S977" s="394" t="str">
        <f>IF(OR($R977=[3]Tabla_Impacto!$D$24,$R977=[3]Tabla_Impacto!$D$27,$R977=[3]Tabla_Impacto!$J$24,$R977=[3]Tabla_Impacto!$P$26,$R977=[3]Tabla_Impacto!$V$26,$R977=[3]Tabla_Impacto!$AB$26),"Leve",IF(OR($R977=[3]Tabla_Impacto!$E$24,$R977=[3]Tabla_Impacto!$E$27,$R977=[3]Tabla_Impacto!$K$24,$R977=[3]Tabla_Impacto!$Q$26,$R977=[3]Tabla_Impacto!$W$26,$R977=[3]Tabla_Impacto!$AC$26),"Menor",IF(OR($R977=[3]Tabla_Impacto!$F$24,$R977=[3]Tabla_Impacto!$F$27,$R977=[3]Tabla_Impacto!$L$24,$R977=[3]Tabla_Impacto!$R$26,$R977=[3]Tabla_Impacto!$X$26,$R977=[3]Tabla_Impacto!$AD$26),"Moderado",IF(OR($R977=[3]Tabla_Impacto!$G$24,$R977=[3]Tabla_Impacto!$G$27,$R977=[3]Tabla_Impacto!$M$24,$R977=[3]Tabla_Impacto!$S$26,$R977=[3]Tabla_Impacto!$Y$26,$R977=[3]Tabla_Impacto!$AE$26),"Mayor",IF(OR($R977=[3]Tabla_Impacto!$H$24,$R977=[3]Tabla_Impacto!$H$27,$R977=[3]Tabla_Impacto!$N$24,$R977=[3]Tabla_Impacto!$T$26,$R977=[3]Tabla_Impacto!$Z$26,$R977=[3]Tabla_Impacto!$AF$26),"Catastrófico","")))))</f>
        <v/>
      </c>
      <c r="T977" s="385" t="str">
        <f t="shared" ref="T977" si="1320">IF(S977="","",IF(S977="Leve",0.2,IF(S977="Menor",0.4,IF(S977="Moderado",0.6,IF(S977="Mayor",0.8,IF(S977="Catastrófico",1,))))))</f>
        <v/>
      </c>
      <c r="U977" s="403" t="str">
        <f t="shared" ref="U977" si="1321">IF(OR(AND(P977="Muy Baja",S977="Leve"),AND(P977="Muy Baja",S977="Menor"),AND(P977="Baja",S977="Leve")),"Bajo",IF(OR(AND(P977="Muy baja",S977="Moderado"),AND(P977="Baja",S977="Menor"),AND(P977="Baja",S977="Moderado"),AND(P977="Media",S977="Leve"),AND(P977="Media",S977="Menor"),AND(P977="Media",S977="Moderado"),AND(P977="Alta",S977="Leve"),AND(P977="Alta",S977="Menor")),"Moderado",IF(OR(AND(P977="Muy Baja",S977="Mayor"),AND(P977="Baja",S977="Mayor"),AND(P977="Media",S977="Mayor"),AND(P977="Alta",S977="Moderado"),AND(P977="Alta",S977="Mayor"),AND(P977="Muy Alta",S977="Leve"),AND(P977="Muy Alta",S977="Menor"),AND(P977="Muy Alta",S977="Moderado"),AND(P977="Muy Alta",S977="Mayor")),"Alto",IF(OR(AND(P977="Muy Baja",S977="Catastrófico"),AND(P977="Baja",S977="Catastrófico"),AND(P977="Media",S977="Catastrófico"),AND(P977="Alta",S977="Catastrófico"),AND(P977="Muy Alta",S977="Catastrófico")),"Extremo",""))))</f>
        <v/>
      </c>
      <c r="V977" s="216" t="s">
        <v>91</v>
      </c>
      <c r="W977" s="116"/>
      <c r="X977" s="117"/>
      <c r="Y977" s="117"/>
      <c r="Z977" s="116"/>
      <c r="AA977" s="143" t="str">
        <f t="shared" si="1284"/>
        <v/>
      </c>
      <c r="AB977" s="121"/>
      <c r="AC977" s="121"/>
      <c r="AD977" s="122" t="str">
        <f t="shared" si="1281"/>
        <v/>
      </c>
      <c r="AE977" s="121"/>
      <c r="AF977" s="121"/>
      <c r="AG977" s="121"/>
      <c r="AH977" s="123" t="str">
        <f>IFERROR(IF(AA977="Probabilidad",(Q977-(+Q977*AD977)),IF(AA977="Impacto",Q977,"")),"")</f>
        <v/>
      </c>
      <c r="AI977" s="122" t="str">
        <f t="shared" si="1283"/>
        <v/>
      </c>
      <c r="AJ977" s="387" t="str">
        <f t="shared" ref="AJ977" si="1322">IFERROR(IF(AK977="","",IF(AK977&lt;=0.2,"Muy Baja",IF(AK977&lt;=0.4,"Baja",IF(AK977&lt;=0.6,"Media",IF(AK977&lt;=0.8,"Alta","Muy Alta"))))),"")</f>
        <v/>
      </c>
      <c r="AK977" s="542" t="str">
        <f t="shared" ref="AK977" si="1323">IFERROR(LOOKUP(MAX(AI977:AI983)+1,(AI977:AI983)),"")</f>
        <v/>
      </c>
      <c r="AL977" s="214" t="str">
        <f>IFERROR(IF(AA977="Impacto",(T977-(+T977*AD977)),IF(AA977="Probabilidad",T977,"")),"")</f>
        <v/>
      </c>
      <c r="AM977" s="543" t="str">
        <f t="shared" ref="AM977" si="1324">IFERROR(IF(AN977="","",IF(AN977&lt;=0.2,"Leve",IF(AN977&lt;=0.4,"Menor",IF(AN977&lt;=0.6,"Moderado",IF(AN977&lt;=0.8,"Mayor","Catastrófico"))))),"")</f>
        <v/>
      </c>
      <c r="AN977" s="542" t="str">
        <f t="shared" ref="AN977" si="1325">IFERROR(LOOKUP(MAX(AL977:AL983)+1,(AL977:AL983)),"")</f>
        <v/>
      </c>
      <c r="AO977" s="541" t="str">
        <f t="shared" ref="AO977" si="1326">IFERROR(IF(OR(AND(AJ977="Muy Baja",AM977="Leve"),AND(AJ977="Muy Baja",AM977="Menor"),AND(AJ977="Baja",AM977="Leve")),"Bajo",IF(OR(AND(AJ977="Muy baja",AM977="Moderado"),AND(AJ977="Baja",AM977="Menor"),AND(AJ977="Baja",AM977="Moderado"),AND(AJ977="Media",AM977="Leve"),AND(AJ977="Media",AM977="Menor"),AND(AJ977="Media",AM977="Moderado"),AND(AJ977="Alta",AM977="Leve"),AND(AJ977="Alta",AM977="Menor")),"Moderado",IF(OR(AND(AJ977="Muy Baja",AM977="Mayor"),AND(AJ977="Baja",AM977="Mayor"),AND(AJ977="Media",AM977="Mayor"),AND(AJ977="Alta",AM977="Moderado"),AND(AJ977="Alta",AM977="Mayor"),AND(AJ977="Muy Alta",AM977="Leve"),AND(AJ977="Muy Alta",AM977="Menor"),AND(AJ977="Muy Alta",AM977="Moderado"),AND(AJ977="Muy Alta",AM977="Mayor")),"Alto",IF(OR(AND(AJ977="Muy Baja",AM977="Catastrófico"),AND(AJ977="Baja",AM977="Catastrófico"),AND(AJ977="Media",AM977="Catastrófico"),AND(AJ977="Alta",AM977="Catastrófico"),AND(AJ977="Muy Alta",AM977="Catastrófico")),"Extremo","")))),"")</f>
        <v/>
      </c>
      <c r="AP977" s="367"/>
      <c r="AQ977" s="217" t="s">
        <v>105</v>
      </c>
      <c r="AR977" s="119"/>
      <c r="AS977" s="135"/>
      <c r="AT977" s="218"/>
      <c r="AU977" s="219"/>
      <c r="AV977" s="458"/>
      <c r="AW977" s="216" t="s">
        <v>91</v>
      </c>
      <c r="AX977" s="220"/>
      <c r="AY977" s="221"/>
      <c r="AZ977" s="222"/>
      <c r="BA977" s="217" t="s">
        <v>105</v>
      </c>
      <c r="BB977" s="220"/>
      <c r="BC977" s="115"/>
      <c r="BD977" s="115"/>
      <c r="BE977" s="373"/>
      <c r="BF977" s="374"/>
      <c r="BG977" s="374"/>
      <c r="BH977" s="131"/>
      <c r="BI977" s="90"/>
      <c r="BJ977" s="90"/>
      <c r="BK977" s="90"/>
      <c r="BL977" s="90"/>
      <c r="BM977" s="90"/>
      <c r="BN977" s="90"/>
      <c r="BO977" s="90"/>
      <c r="BP977" s="90"/>
      <c r="BQ977" s="90"/>
      <c r="BR977" s="90"/>
      <c r="BS977" s="90"/>
      <c r="BT977" s="90"/>
      <c r="BU977" s="90"/>
      <c r="BV977" s="90"/>
      <c r="BW977" s="90"/>
      <c r="BX977" s="90"/>
      <c r="BY977" s="90"/>
      <c r="BZ977" s="90"/>
      <c r="CA977" s="90"/>
      <c r="CB977" s="90"/>
      <c r="CC977" s="90"/>
      <c r="CD977" s="90"/>
      <c r="CE977" s="90"/>
      <c r="CF977" s="90"/>
      <c r="CG977" s="90"/>
      <c r="CH977" s="90"/>
      <c r="CI977" s="90"/>
      <c r="CJ977" s="90"/>
      <c r="CK977" s="90"/>
      <c r="CL977" s="90"/>
      <c r="CM977" s="90"/>
      <c r="CN977" s="90"/>
      <c r="CO977" s="90"/>
      <c r="CP977" s="90"/>
      <c r="CQ977" s="90"/>
      <c r="CR977" s="90"/>
      <c r="CS977" s="90"/>
      <c r="CT977" s="90"/>
      <c r="CU977" s="90"/>
      <c r="CV977" s="90"/>
      <c r="CW977" s="90"/>
      <c r="CX977" s="90"/>
      <c r="CY977" s="90"/>
      <c r="CZ977" s="90"/>
      <c r="DA977" s="90"/>
      <c r="DB977" s="90"/>
      <c r="DC977" s="90"/>
      <c r="DD977" s="90"/>
      <c r="DE977" s="90"/>
      <c r="DF977" s="90"/>
      <c r="DG977" s="90"/>
      <c r="DH977" s="90"/>
      <c r="DI977" s="90"/>
      <c r="DJ977" s="90"/>
      <c r="DK977" s="90"/>
      <c r="DL977" s="90"/>
      <c r="DM977" s="90"/>
      <c r="DN977" s="90"/>
      <c r="DO977" s="90"/>
      <c r="DP977" s="90"/>
      <c r="DQ977" s="90"/>
      <c r="DR977" s="90"/>
      <c r="DS977" s="90"/>
      <c r="DT977" s="90"/>
      <c r="DU977" s="90"/>
      <c r="DV977" s="90"/>
      <c r="DW977" s="90"/>
      <c r="DX977" s="90"/>
      <c r="DY977" s="90"/>
      <c r="DZ977" s="90"/>
      <c r="EA977" s="90"/>
      <c r="EB977" s="90"/>
      <c r="EC977" s="90"/>
      <c r="ED977" s="90"/>
      <c r="EE977" s="90"/>
      <c r="EF977" s="90"/>
      <c r="EG977" s="90"/>
      <c r="EH977" s="90"/>
      <c r="EI977" s="90"/>
      <c r="EJ977" s="90"/>
      <c r="EK977" s="90"/>
      <c r="EL977" s="90"/>
      <c r="EM977" s="90"/>
      <c r="EN977" s="90"/>
      <c r="EO977" s="90"/>
      <c r="EP977" s="90"/>
      <c r="EQ977" s="90"/>
      <c r="ER977" s="90"/>
      <c r="ES977" s="90"/>
      <c r="ET977" s="90"/>
      <c r="EU977" s="90"/>
      <c r="EV977" s="90"/>
      <c r="EW977" s="90"/>
      <c r="EX977" s="90"/>
      <c r="EY977" s="90"/>
      <c r="EZ977" s="90"/>
      <c r="FA977" s="90"/>
      <c r="FB977" s="90"/>
      <c r="FC977" s="90"/>
      <c r="FD977" s="90"/>
      <c r="FE977" s="90"/>
      <c r="FF977" s="90"/>
      <c r="FG977" s="90"/>
      <c r="FH977" s="90"/>
      <c r="FI977" s="90"/>
      <c r="FJ977" s="90"/>
      <c r="FK977" s="90"/>
      <c r="FL977" s="90"/>
      <c r="FM977" s="90"/>
      <c r="FN977" s="90"/>
      <c r="FO977" s="90"/>
      <c r="FP977" s="90"/>
      <c r="FQ977" s="90"/>
      <c r="FR977" s="90"/>
      <c r="FS977" s="90"/>
      <c r="FT977" s="90"/>
      <c r="FU977" s="90"/>
      <c r="FV977" s="90"/>
      <c r="FW977" s="90"/>
      <c r="FX977" s="90"/>
      <c r="FY977" s="90"/>
      <c r="FZ977" s="90"/>
      <c r="GA977" s="90"/>
      <c r="GB977" s="90"/>
      <c r="GC977" s="90"/>
      <c r="GD977" s="90"/>
      <c r="GE977" s="90"/>
      <c r="GF977" s="90"/>
      <c r="GG977" s="90"/>
      <c r="GH977" s="90"/>
      <c r="GI977" s="90"/>
      <c r="GJ977" s="90"/>
      <c r="GK977" s="90"/>
      <c r="GL977" s="90"/>
      <c r="GM977" s="90"/>
      <c r="GN977" s="90"/>
      <c r="GO977" s="90"/>
      <c r="GP977" s="90"/>
      <c r="GQ977" s="90"/>
      <c r="GR977" s="90"/>
      <c r="GS977" s="90"/>
      <c r="GT977" s="90"/>
      <c r="GU977" s="90"/>
      <c r="GV977" s="90"/>
      <c r="GW977" s="90"/>
      <c r="GX977" s="90"/>
      <c r="GY977" s="90"/>
      <c r="GZ977" s="90"/>
      <c r="HA977" s="90"/>
      <c r="HB977" s="90"/>
      <c r="HC977" s="90"/>
      <c r="HD977" s="90"/>
      <c r="HE977" s="90"/>
      <c r="HF977" s="90"/>
      <c r="HG977" s="90"/>
      <c r="HH977" s="90"/>
      <c r="HI977" s="90"/>
      <c r="HJ977" s="90"/>
      <c r="HK977" s="90"/>
      <c r="HL977" s="90"/>
      <c r="HM977" s="90"/>
      <c r="HN977" s="90"/>
      <c r="HO977" s="90"/>
      <c r="HP977" s="90"/>
      <c r="HQ977" s="90"/>
      <c r="HR977" s="90"/>
      <c r="HS977" s="90"/>
      <c r="HT977" s="90"/>
      <c r="HU977" s="90"/>
      <c r="HV977" s="90"/>
      <c r="HW977" s="90"/>
      <c r="HX977" s="90"/>
      <c r="HY977" s="90"/>
      <c r="HZ977" s="90"/>
      <c r="IA977" s="90"/>
      <c r="IB977" s="90"/>
      <c r="IC977" s="90"/>
      <c r="ID977" s="90"/>
      <c r="IE977" s="90"/>
      <c r="IF977" s="90"/>
      <c r="IG977" s="90"/>
      <c r="IH977" s="90"/>
      <c r="II977" s="90"/>
      <c r="IJ977" s="90"/>
      <c r="IK977" s="90"/>
      <c r="IL977" s="90"/>
      <c r="IM977" s="90"/>
      <c r="IN977" s="90"/>
      <c r="IO977" s="90"/>
      <c r="IP977" s="90"/>
      <c r="IQ977" s="90"/>
      <c r="IR977" s="90"/>
      <c r="IS977" s="90"/>
      <c r="IT977" s="90"/>
      <c r="IU977" s="90"/>
      <c r="IV977" s="90"/>
      <c r="IW977" s="90"/>
      <c r="IX977" s="90"/>
      <c r="IY977" s="90"/>
      <c r="IZ977" s="90"/>
      <c r="JA977" s="90"/>
      <c r="JB977" s="90"/>
      <c r="JC977" s="90"/>
      <c r="JD977" s="90"/>
      <c r="JE977" s="90"/>
      <c r="JF977" s="90"/>
      <c r="JG977" s="90"/>
      <c r="JH977" s="90"/>
      <c r="JI977" s="90"/>
      <c r="JJ977" s="90"/>
      <c r="JK977" s="90"/>
      <c r="JL977" s="90"/>
      <c r="JM977" s="90"/>
      <c r="JN977" s="90"/>
      <c r="JO977" s="90"/>
      <c r="JP977" s="90"/>
      <c r="JQ977" s="90"/>
      <c r="JR977" s="90"/>
      <c r="JS977" s="90"/>
      <c r="JT977" s="90"/>
      <c r="JU977" s="90"/>
      <c r="JV977" s="90"/>
      <c r="JW977" s="90"/>
      <c r="JX977" s="90"/>
      <c r="JY977" s="90"/>
      <c r="JZ977" s="90"/>
      <c r="KA977" s="90"/>
      <c r="KB977" s="90"/>
      <c r="KC977" s="90"/>
      <c r="KD977" s="90"/>
      <c r="KE977" s="90"/>
      <c r="KF977" s="90"/>
      <c r="KG977" s="90"/>
      <c r="KH977" s="90"/>
      <c r="KI977" s="90"/>
      <c r="KJ977" s="90"/>
      <c r="KK977" s="90"/>
      <c r="KL977" s="90"/>
      <c r="KM977" s="90"/>
      <c r="KN977" s="90"/>
      <c r="KO977" s="90"/>
      <c r="KP977" s="90"/>
      <c r="KQ977" s="90"/>
      <c r="KR977" s="90"/>
      <c r="KS977" s="90"/>
      <c r="KT977" s="90"/>
      <c r="KU977" s="90"/>
      <c r="KV977" s="90"/>
      <c r="KW977" s="90"/>
      <c r="KX977" s="90"/>
      <c r="KY977" s="90"/>
      <c r="KZ977" s="90"/>
      <c r="LA977" s="90"/>
      <c r="LB977" s="90"/>
      <c r="LC977" s="90"/>
      <c r="LD977" s="90"/>
      <c r="LE977" s="90"/>
      <c r="LF977" s="90"/>
      <c r="LG977" s="90"/>
      <c r="LH977" s="90"/>
      <c r="LI977" s="90"/>
      <c r="LJ977" s="90"/>
      <c r="LK977" s="90"/>
      <c r="LL977" s="90"/>
      <c r="LM977" s="90"/>
      <c r="LN977" s="90"/>
      <c r="LO977" s="90"/>
      <c r="LP977" s="90"/>
      <c r="LQ977" s="90"/>
      <c r="LR977" s="90"/>
      <c r="LS977" s="90"/>
      <c r="LT977" s="90"/>
      <c r="LU977" s="90"/>
      <c r="LV977" s="90"/>
      <c r="LW977" s="90"/>
      <c r="LX977" s="90"/>
      <c r="LY977" s="90"/>
      <c r="LZ977" s="90"/>
      <c r="MA977" s="90"/>
      <c r="MB977" s="90"/>
      <c r="MC977" s="90"/>
      <c r="MD977" s="90"/>
      <c r="ME977" s="90"/>
      <c r="MF977" s="90"/>
      <c r="MG977" s="90"/>
      <c r="MH977" s="90"/>
      <c r="MI977" s="90"/>
      <c r="MJ977" s="90"/>
      <c r="MK977" s="90"/>
      <c r="ML977" s="90"/>
      <c r="MM977" s="90"/>
      <c r="MN977" s="90"/>
      <c r="MO977" s="90"/>
      <c r="MP977" s="90"/>
      <c r="MQ977" s="90"/>
      <c r="MR977" s="90"/>
      <c r="MS977" s="90"/>
      <c r="MT977" s="90"/>
      <c r="MU977" s="90"/>
      <c r="MV977" s="90"/>
      <c r="MW977" s="90"/>
      <c r="MX977" s="90"/>
      <c r="MY977" s="90"/>
      <c r="MZ977" s="90"/>
      <c r="NA977" s="90"/>
      <c r="NB977" s="90"/>
      <c r="NC977" s="90"/>
      <c r="ND977" s="90"/>
      <c r="NE977" s="90"/>
      <c r="NF977" s="90"/>
      <c r="NG977" s="90"/>
      <c r="NH977" s="90"/>
      <c r="NI977" s="90"/>
      <c r="NJ977" s="90"/>
      <c r="NK977" s="90"/>
      <c r="NL977" s="90"/>
      <c r="NM977" s="90"/>
      <c r="NN977" s="90"/>
      <c r="NO977" s="90"/>
      <c r="NP977" s="90"/>
      <c r="NQ977" s="90"/>
      <c r="NR977" s="90"/>
      <c r="NS977" s="90"/>
      <c r="NT977" s="90"/>
      <c r="NU977" s="90"/>
      <c r="NV977" s="90"/>
      <c r="NW977" s="90"/>
      <c r="NX977" s="90"/>
      <c r="NY977" s="90"/>
      <c r="NZ977" s="90"/>
      <c r="OA977" s="90"/>
      <c r="OB977" s="90"/>
      <c r="OC977" s="90"/>
      <c r="OD977" s="90"/>
      <c r="OE977" s="90"/>
      <c r="OF977" s="90"/>
      <c r="OG977" s="90"/>
      <c r="OH977" s="90"/>
      <c r="OI977" s="90"/>
      <c r="OJ977" s="90"/>
      <c r="OK977" s="90"/>
      <c r="OL977" s="90"/>
      <c r="OM977" s="90"/>
      <c r="ON977" s="90"/>
      <c r="OO977" s="90"/>
      <c r="OP977" s="90"/>
      <c r="OQ977" s="90"/>
      <c r="OR977" s="90"/>
      <c r="OS977" s="90"/>
      <c r="OT977" s="90"/>
      <c r="OU977" s="90"/>
      <c r="OV977" s="90"/>
      <c r="OW977" s="90"/>
      <c r="OX977" s="90"/>
      <c r="OY977" s="90"/>
      <c r="OZ977" s="90"/>
      <c r="PA977" s="90"/>
      <c r="PB977" s="90"/>
      <c r="PC977" s="90"/>
      <c r="PD977" s="90"/>
      <c r="PE977" s="90"/>
      <c r="PF977" s="90"/>
      <c r="PG977" s="90"/>
      <c r="PH977" s="90"/>
      <c r="PI977" s="90"/>
      <c r="PJ977" s="90"/>
      <c r="PK977" s="90"/>
      <c r="PL977" s="90"/>
      <c r="PM977" s="90"/>
      <c r="PN977" s="90"/>
      <c r="PO977" s="90"/>
      <c r="PP977" s="90"/>
      <c r="PQ977" s="90"/>
      <c r="PR977" s="90"/>
      <c r="PS977" s="90"/>
      <c r="PT977" s="90"/>
      <c r="PU977" s="90"/>
      <c r="PV977" s="90"/>
      <c r="PW977" s="90"/>
      <c r="PX977" s="90"/>
      <c r="PY977" s="90"/>
      <c r="PZ977" s="90"/>
      <c r="QA977" s="90"/>
      <c r="QB977" s="90"/>
      <c r="QC977" s="90"/>
      <c r="QD977" s="90"/>
      <c r="QE977" s="90"/>
      <c r="QF977" s="90"/>
      <c r="QG977" s="90"/>
      <c r="QH977" s="90"/>
      <c r="QI977" s="90"/>
      <c r="QJ977" s="90"/>
      <c r="QK977" s="90"/>
      <c r="QL977" s="90"/>
      <c r="QM977" s="90"/>
      <c r="QN977" s="90"/>
      <c r="QO977" s="90"/>
      <c r="QP977" s="90"/>
      <c r="QQ977" s="90"/>
      <c r="QR977" s="90"/>
      <c r="QS977" s="90"/>
      <c r="QT977" s="90"/>
      <c r="QU977" s="90"/>
      <c r="QV977" s="90"/>
      <c r="QW977" s="90"/>
      <c r="QX977" s="90"/>
      <c r="QY977" s="90"/>
      <c r="QZ977" s="90"/>
      <c r="RA977" s="90"/>
      <c r="RB977" s="90"/>
      <c r="RC977" s="90"/>
      <c r="RD977" s="90"/>
      <c r="RE977" s="90"/>
      <c r="RF977" s="90"/>
      <c r="RG977" s="90"/>
      <c r="RH977" s="90"/>
      <c r="RI977" s="90"/>
      <c r="RJ977" s="90"/>
      <c r="RK977" s="90"/>
      <c r="RL977" s="90"/>
      <c r="RM977" s="90"/>
      <c r="RN977" s="90"/>
      <c r="RO977" s="90"/>
      <c r="RP977" s="90"/>
      <c r="RQ977" s="90"/>
      <c r="RR977" s="90"/>
      <c r="RS977" s="90"/>
      <c r="RT977" s="90"/>
      <c r="RU977" s="90"/>
      <c r="RV977" s="90"/>
      <c r="RW977" s="90"/>
      <c r="RX977" s="90"/>
      <c r="RY977" s="90"/>
      <c r="RZ977" s="90"/>
      <c r="SA977" s="90"/>
      <c r="SB977" s="90"/>
      <c r="SC977" s="90"/>
      <c r="SD977" s="90"/>
      <c r="SE977" s="90"/>
      <c r="SF977" s="90"/>
      <c r="SG977" s="90"/>
      <c r="SH977" s="90"/>
      <c r="SI977" s="90"/>
      <c r="SJ977" s="90"/>
      <c r="SK977" s="90"/>
      <c r="SL977" s="90"/>
      <c r="SM977" s="90"/>
      <c r="SN977" s="90"/>
      <c r="SO977" s="90"/>
      <c r="SP977" s="90"/>
      <c r="SQ977" s="90"/>
      <c r="SR977" s="90"/>
      <c r="SS977" s="90"/>
      <c r="ST977" s="90"/>
      <c r="SU977" s="90"/>
      <c r="SV977" s="90"/>
      <c r="SW977" s="90"/>
      <c r="SX977" s="90"/>
      <c r="SY977" s="90"/>
      <c r="SZ977" s="90"/>
      <c r="TA977" s="90"/>
      <c r="TB977" s="90"/>
      <c r="TC977" s="90"/>
      <c r="TD977" s="90"/>
      <c r="TE977" s="90"/>
      <c r="TF977" s="90"/>
      <c r="TG977" s="90"/>
      <c r="TH977" s="90"/>
      <c r="TI977" s="90"/>
      <c r="TJ977" s="90"/>
      <c r="TK977" s="90"/>
      <c r="TL977" s="90"/>
      <c r="TM977" s="90"/>
      <c r="TN977" s="90"/>
      <c r="TO977" s="90"/>
      <c r="TP977" s="90"/>
      <c r="TQ977" s="90"/>
      <c r="TR977" s="90"/>
      <c r="TS977" s="90"/>
      <c r="TT977" s="90"/>
      <c r="TU977" s="90"/>
      <c r="TV977" s="90"/>
      <c r="TW977" s="90"/>
      <c r="TX977" s="90"/>
      <c r="TY977" s="90"/>
      <c r="TZ977" s="90"/>
      <c r="UA977" s="90"/>
      <c r="UB977" s="90"/>
      <c r="UC977" s="90"/>
      <c r="UD977" s="90"/>
      <c r="UE977" s="90"/>
      <c r="UF977" s="90"/>
      <c r="UG977" s="90"/>
      <c r="UH977" s="90"/>
      <c r="UI977" s="90"/>
      <c r="UJ977" s="90"/>
      <c r="UK977" s="90"/>
      <c r="UL977" s="90"/>
      <c r="UM977" s="90"/>
      <c r="UN977" s="90"/>
      <c r="UO977" s="90"/>
      <c r="UP977" s="90"/>
      <c r="UQ977" s="90"/>
      <c r="UR977" s="90"/>
      <c r="US977" s="90"/>
      <c r="UT977" s="90"/>
      <c r="UU977" s="90"/>
      <c r="UV977" s="90"/>
      <c r="UW977" s="90"/>
      <c r="UX977" s="90"/>
      <c r="UY977" s="90"/>
      <c r="UZ977" s="90"/>
      <c r="VA977" s="90"/>
      <c r="VB977" s="90"/>
      <c r="VC977" s="90"/>
      <c r="VD977" s="90"/>
      <c r="VE977" s="90"/>
      <c r="VF977" s="90"/>
      <c r="VG977" s="90"/>
      <c r="VH977" s="90"/>
      <c r="VI977" s="90"/>
      <c r="VJ977" s="90"/>
      <c r="VK977" s="90"/>
      <c r="VL977" s="90"/>
      <c r="VM977" s="90"/>
      <c r="VN977" s="90"/>
      <c r="VO977" s="90"/>
      <c r="VP977" s="90"/>
      <c r="VQ977" s="90"/>
      <c r="VR977" s="90"/>
      <c r="VS977" s="90"/>
      <c r="VT977" s="90"/>
      <c r="VU977" s="90"/>
      <c r="VV977" s="90"/>
      <c r="VW977" s="90"/>
      <c r="VX977" s="90"/>
      <c r="VY977" s="90"/>
      <c r="VZ977" s="90"/>
      <c r="WA977" s="90"/>
      <c r="WB977" s="90"/>
      <c r="WC977" s="90"/>
      <c r="WD977" s="90"/>
      <c r="WE977" s="90"/>
      <c r="WF977" s="90"/>
      <c r="WG977" s="90"/>
      <c r="WH977" s="90"/>
      <c r="WI977" s="90"/>
      <c r="WJ977" s="90"/>
      <c r="WK977" s="90"/>
      <c r="WL977" s="90"/>
      <c r="WM977" s="90"/>
      <c r="WN977" s="90"/>
      <c r="WO977" s="90"/>
      <c r="WP977" s="90"/>
      <c r="WQ977" s="90"/>
      <c r="WR977" s="90"/>
      <c r="WS977" s="90"/>
      <c r="WT977" s="90"/>
      <c r="WU977" s="90"/>
      <c r="WV977" s="90"/>
      <c r="WW977" s="90"/>
      <c r="WX977" s="90"/>
      <c r="WY977" s="90"/>
      <c r="WZ977" s="90"/>
      <c r="XA977" s="90"/>
      <c r="XB977" s="90"/>
      <c r="XC977" s="90"/>
      <c r="XD977" s="90"/>
      <c r="XE977" s="90"/>
      <c r="XF977" s="90"/>
      <c r="XG977" s="90"/>
      <c r="XH977" s="90"/>
      <c r="XI977" s="90"/>
      <c r="XJ977" s="90"/>
      <c r="XK977" s="90"/>
      <c r="XL977" s="90"/>
      <c r="XM977" s="90"/>
      <c r="XN977" s="90"/>
      <c r="XO977" s="90"/>
      <c r="XP977" s="90"/>
      <c r="XQ977" s="90"/>
      <c r="XR977" s="90"/>
      <c r="XS977" s="90"/>
      <c r="XT977" s="90"/>
      <c r="XU977" s="90"/>
      <c r="XV977" s="90"/>
      <c r="XW977" s="90"/>
      <c r="XX977" s="90"/>
      <c r="XY977" s="90"/>
      <c r="XZ977" s="90"/>
      <c r="YA977" s="90"/>
      <c r="YB977" s="90"/>
      <c r="YC977" s="90"/>
      <c r="YD977" s="90"/>
      <c r="YE977" s="90"/>
      <c r="YF977" s="90"/>
      <c r="YG977" s="90"/>
      <c r="YH977" s="90"/>
      <c r="YI977" s="90"/>
      <c r="YJ977" s="90"/>
      <c r="YK977" s="90"/>
      <c r="YL977" s="90"/>
      <c r="YM977" s="90"/>
      <c r="YN977" s="90"/>
      <c r="YO977" s="90"/>
      <c r="YP977" s="90"/>
      <c r="YQ977" s="90"/>
      <c r="YR977" s="90"/>
      <c r="YS977" s="90"/>
      <c r="YT977" s="90"/>
      <c r="YU977" s="90"/>
      <c r="YV977" s="90"/>
      <c r="YW977" s="90"/>
      <c r="YX977" s="90"/>
      <c r="YY977" s="90"/>
      <c r="YZ977" s="90"/>
      <c r="ZA977" s="90"/>
      <c r="ZB977" s="90"/>
      <c r="ZC977" s="90"/>
      <c r="ZD977" s="90"/>
      <c r="ZE977" s="90"/>
      <c r="ZF977" s="90"/>
      <c r="ZG977" s="90"/>
      <c r="ZH977" s="90"/>
      <c r="ZI977" s="90"/>
      <c r="ZJ977" s="90"/>
      <c r="ZK977" s="90"/>
      <c r="ZL977" s="90"/>
      <c r="ZM977" s="90"/>
      <c r="ZN977" s="90"/>
      <c r="ZO977" s="90"/>
      <c r="ZP977" s="90"/>
      <c r="ZQ977" s="90"/>
      <c r="ZR977" s="90"/>
      <c r="ZS977" s="90"/>
      <c r="ZT977" s="90"/>
      <c r="ZU977" s="90"/>
      <c r="ZV977" s="90"/>
      <c r="ZW977" s="90"/>
      <c r="ZX977" s="90"/>
      <c r="ZY977" s="90"/>
      <c r="ZZ977" s="90"/>
      <c r="AAA977" s="90"/>
      <c r="AAB977" s="90"/>
      <c r="AAC977" s="90"/>
      <c r="AAD977" s="90"/>
      <c r="AAE977" s="90"/>
      <c r="AAF977" s="90"/>
      <c r="AAG977" s="90"/>
      <c r="AAH977" s="90"/>
      <c r="AAI977" s="90"/>
      <c r="AAJ977" s="90"/>
      <c r="AAK977" s="90"/>
      <c r="AAL977" s="90"/>
      <c r="AAM977" s="90"/>
      <c r="AAN977" s="90"/>
      <c r="AAO977" s="90"/>
      <c r="AAP977" s="90"/>
      <c r="AAQ977" s="90"/>
      <c r="AAR977" s="90"/>
      <c r="AAS977" s="90"/>
      <c r="AAT977" s="90"/>
      <c r="AAU977" s="90"/>
      <c r="AAV977" s="90"/>
      <c r="AAW977" s="90"/>
      <c r="AAX977" s="90"/>
      <c r="AAY977" s="90"/>
      <c r="AAZ977" s="90"/>
      <c r="ABA977" s="90"/>
      <c r="ABB977" s="90"/>
      <c r="ABC977" s="90"/>
      <c r="ABD977" s="90"/>
      <c r="ABE977" s="90"/>
      <c r="ABF977" s="90"/>
      <c r="ABG977" s="90"/>
      <c r="ABH977" s="90"/>
      <c r="ABI977" s="90"/>
      <c r="ABJ977" s="90"/>
      <c r="ABK977" s="90"/>
      <c r="ABL977" s="90"/>
      <c r="ABM977" s="90"/>
      <c r="ABN977" s="90"/>
      <c r="ABO977" s="90"/>
      <c r="ABP977" s="90"/>
      <c r="ABQ977" s="90"/>
      <c r="ABR977" s="90"/>
      <c r="ABS977" s="90"/>
      <c r="ABT977" s="90"/>
      <c r="ABU977" s="90"/>
      <c r="ABV977" s="90"/>
      <c r="ABW977" s="90"/>
      <c r="ABX977" s="90"/>
      <c r="ABY977" s="90"/>
      <c r="ABZ977" s="90"/>
      <c r="ACA977" s="90"/>
      <c r="ACB977" s="90"/>
      <c r="ACC977" s="90"/>
      <c r="ACD977" s="90"/>
      <c r="ACE977" s="90"/>
      <c r="ACF977" s="90"/>
      <c r="ACG977" s="90"/>
      <c r="ACH977" s="90"/>
      <c r="ACI977" s="90"/>
      <c r="ACJ977" s="90"/>
      <c r="ACK977" s="90"/>
      <c r="ACL977" s="90"/>
      <c r="ACM977" s="90"/>
      <c r="ACN977" s="90"/>
      <c r="ACO977" s="90"/>
      <c r="ACP977" s="90"/>
      <c r="ACQ977" s="90"/>
      <c r="ACR977" s="90"/>
      <c r="ACS977" s="90"/>
      <c r="ACT977" s="90"/>
      <c r="ACU977" s="90"/>
      <c r="ACV977" s="90"/>
      <c r="ACW977" s="90"/>
      <c r="ACX977" s="90"/>
      <c r="ACY977" s="90"/>
      <c r="ACZ977" s="90"/>
      <c r="ADA977" s="90"/>
      <c r="ADB977" s="90"/>
      <c r="ADC977" s="90"/>
      <c r="ADD977" s="90"/>
      <c r="ADE977" s="90"/>
      <c r="ADF977" s="90"/>
      <c r="ADG977" s="90"/>
      <c r="ADH977" s="90"/>
      <c r="ADI977" s="90"/>
      <c r="ADJ977" s="90"/>
      <c r="ADK977" s="90"/>
      <c r="ADL977" s="90"/>
      <c r="ADM977" s="90"/>
      <c r="ADN977" s="90"/>
      <c r="ADO977" s="90"/>
      <c r="ADP977" s="90"/>
      <c r="ADQ977" s="90"/>
      <c r="ADR977" s="90"/>
      <c r="ADS977" s="90"/>
      <c r="ADT977" s="90"/>
      <c r="ADU977" s="90"/>
      <c r="ADV977" s="90"/>
      <c r="ADW977" s="90"/>
      <c r="ADX977" s="90"/>
      <c r="ADY977" s="90"/>
      <c r="ADZ977" s="90"/>
      <c r="AEA977" s="90"/>
      <c r="AEB977" s="90"/>
      <c r="AEC977" s="90"/>
      <c r="AED977" s="90"/>
      <c r="AEE977" s="90"/>
      <c r="AEF977" s="90"/>
      <c r="AEG977" s="90"/>
      <c r="AEH977" s="90"/>
      <c r="AEI977" s="90"/>
      <c r="AEJ977" s="90"/>
      <c r="AEK977" s="90"/>
      <c r="AEL977" s="90"/>
      <c r="AEM977" s="90"/>
      <c r="AEN977" s="90"/>
      <c r="AEO977" s="90"/>
      <c r="AEP977" s="90"/>
      <c r="AEQ977" s="90"/>
      <c r="AER977" s="90"/>
      <c r="AES977" s="90"/>
      <c r="AET977" s="90"/>
      <c r="AEU977" s="90"/>
      <c r="AEV977" s="90"/>
      <c r="AEW977" s="90"/>
      <c r="AEX977" s="90"/>
      <c r="AEY977" s="90"/>
      <c r="AEZ977" s="90"/>
      <c r="AFA977" s="90"/>
      <c r="AFB977" s="90"/>
      <c r="AFC977" s="90"/>
      <c r="AFD977" s="90"/>
      <c r="AFE977" s="90"/>
      <c r="AFF977" s="90"/>
      <c r="AFG977" s="90"/>
      <c r="AFH977" s="90"/>
      <c r="AFI977" s="90"/>
      <c r="AFJ977" s="90"/>
      <c r="AFK977" s="90"/>
      <c r="AFL977" s="90"/>
      <c r="AFM977" s="90"/>
      <c r="AFN977" s="90"/>
      <c r="AFO977" s="90"/>
      <c r="AFP977" s="90"/>
      <c r="AFQ977" s="90"/>
      <c r="AFR977" s="90"/>
      <c r="AFS977" s="90"/>
      <c r="AFT977" s="90"/>
      <c r="AFU977" s="90"/>
      <c r="AFV977" s="90"/>
      <c r="AFW977" s="90"/>
      <c r="AFX977" s="90"/>
      <c r="AFY977" s="90"/>
      <c r="AFZ977" s="90"/>
      <c r="AGA977" s="90"/>
      <c r="AGB977" s="90"/>
      <c r="AGC977" s="90"/>
      <c r="AGD977" s="90"/>
      <c r="AGE977" s="90"/>
      <c r="AGF977" s="90"/>
      <c r="AGG977" s="90"/>
      <c r="AGH977" s="90"/>
      <c r="AGI977" s="90"/>
      <c r="AGJ977" s="90"/>
      <c r="AGK977" s="90"/>
      <c r="AGL977" s="90"/>
      <c r="AGM977" s="90"/>
      <c r="AGN977" s="90"/>
      <c r="AGO977" s="90"/>
      <c r="AGP977" s="90"/>
      <c r="AGQ977" s="90"/>
      <c r="AGR977" s="90"/>
      <c r="AGS977" s="90"/>
      <c r="AGT977" s="90"/>
      <c r="AGU977" s="90"/>
      <c r="AGV977" s="90"/>
      <c r="AGW977" s="90"/>
      <c r="AGX977" s="90"/>
      <c r="AGY977" s="90"/>
      <c r="AGZ977" s="90"/>
      <c r="AHA977" s="90"/>
      <c r="AHB977" s="90"/>
      <c r="AHC977" s="90"/>
      <c r="AHD977" s="90"/>
      <c r="AHE977" s="90"/>
      <c r="AHF977" s="90"/>
      <c r="AHG977" s="90"/>
      <c r="AHH977" s="90"/>
      <c r="AHI977" s="90"/>
      <c r="AHJ977" s="90"/>
      <c r="AHK977" s="90"/>
      <c r="AHL977" s="90"/>
      <c r="AHM977" s="90"/>
      <c r="AHN977" s="90"/>
      <c r="AHO977" s="90"/>
      <c r="AHP977" s="90"/>
      <c r="AHQ977" s="90"/>
      <c r="AHR977" s="90"/>
      <c r="AHS977" s="90"/>
      <c r="AHT977" s="90"/>
      <c r="AHU977" s="90"/>
      <c r="AHV977" s="90"/>
      <c r="AHW977" s="90"/>
      <c r="AHX977" s="90"/>
      <c r="AHY977" s="90"/>
      <c r="AHZ977" s="90"/>
      <c r="AIA977" s="90"/>
      <c r="AIB977" s="90"/>
      <c r="AIC977" s="90"/>
      <c r="AID977" s="90"/>
      <c r="AIE977" s="90"/>
      <c r="AIF977" s="90"/>
      <c r="AIG977" s="90"/>
      <c r="AIH977" s="90"/>
      <c r="AII977" s="90"/>
      <c r="AIJ977" s="90"/>
      <c r="AIK977" s="90"/>
      <c r="AIL977" s="90"/>
      <c r="AIM977" s="90"/>
      <c r="AIN977" s="90"/>
      <c r="AIO977" s="90"/>
      <c r="AIP977" s="90"/>
      <c r="AIQ977" s="90"/>
      <c r="AIR977" s="90"/>
      <c r="AIS977" s="90"/>
      <c r="AIT977" s="90"/>
      <c r="AIU977" s="90"/>
      <c r="AIV977" s="90"/>
      <c r="AIW977" s="90"/>
      <c r="AIX977" s="90"/>
      <c r="AIY977" s="90"/>
      <c r="AIZ977" s="90"/>
      <c r="AJA977" s="90"/>
      <c r="AJB977" s="90"/>
      <c r="AJC977" s="90"/>
      <c r="AJD977" s="90"/>
      <c r="AJE977" s="90"/>
      <c r="AJF977" s="90"/>
      <c r="AJG977" s="90"/>
      <c r="AJH977" s="90"/>
      <c r="AJI977" s="90"/>
      <c r="AJJ977" s="90"/>
      <c r="AJK977" s="90"/>
      <c r="AJL977" s="90"/>
      <c r="AJM977" s="90"/>
      <c r="AJN977" s="90"/>
      <c r="AJO977" s="90"/>
      <c r="AJP977" s="90"/>
      <c r="AJQ977" s="90"/>
      <c r="AJR977" s="90"/>
      <c r="AJS977" s="90"/>
      <c r="AJT977" s="90"/>
      <c r="AJU977" s="90"/>
      <c r="AJV977" s="90"/>
      <c r="AJW977" s="90"/>
      <c r="AJX977" s="90"/>
      <c r="AJY977" s="90"/>
      <c r="AJZ977" s="90"/>
      <c r="AKA977" s="90"/>
      <c r="AKB977" s="90"/>
      <c r="AKC977" s="90"/>
      <c r="AKD977" s="90"/>
      <c r="AKE977" s="90"/>
      <c r="AKF977" s="90"/>
      <c r="AKG977" s="90"/>
      <c r="AKH977" s="90"/>
      <c r="AKI977" s="90"/>
      <c r="AKJ977" s="90"/>
      <c r="AKK977" s="90"/>
      <c r="AKL977" s="90"/>
      <c r="AKM977" s="90"/>
      <c r="AKN977" s="90"/>
      <c r="AKO977" s="90"/>
      <c r="AKP977" s="90"/>
      <c r="AKQ977" s="90"/>
      <c r="AKR977" s="90"/>
      <c r="AKS977" s="90"/>
      <c r="AKT977" s="90"/>
      <c r="AKU977" s="90"/>
      <c r="AKV977" s="90"/>
      <c r="AKW977" s="90"/>
      <c r="AKX977" s="90"/>
      <c r="AKY977" s="90"/>
      <c r="AKZ977" s="90"/>
      <c r="ALA977" s="90"/>
      <c r="ALB977" s="90"/>
      <c r="ALC977" s="90"/>
      <c r="ALD977" s="90"/>
      <c r="ALE977" s="90"/>
      <c r="ALF977" s="90"/>
      <c r="ALG977" s="90"/>
      <c r="ALH977" s="90"/>
      <c r="ALI977" s="90"/>
      <c r="ALJ977" s="90"/>
      <c r="ALK977" s="90"/>
      <c r="ALL977" s="90"/>
      <c r="ALM977" s="90"/>
      <c r="ALN977" s="90"/>
      <c r="ALO977" s="90"/>
      <c r="ALP977" s="90"/>
      <c r="ALQ977" s="90"/>
      <c r="ALR977" s="90"/>
      <c r="ALS977" s="90"/>
      <c r="ALT977" s="90"/>
      <c r="ALU977" s="90"/>
      <c r="ALV977" s="90"/>
      <c r="ALW977" s="90"/>
      <c r="ALX977" s="90"/>
      <c r="ALY977" s="90"/>
      <c r="ALZ977" s="90"/>
      <c r="AMA977" s="90"/>
      <c r="AMB977" s="90"/>
      <c r="AMC977" s="90"/>
      <c r="AMD977" s="90"/>
      <c r="AME977" s="90"/>
      <c r="AMF977" s="90"/>
      <c r="AMG977" s="90"/>
      <c r="AMH977" s="90"/>
    </row>
    <row r="978" spans="1:1022" ht="74.099999999999994" customHeight="1" x14ac:dyDescent="0.3">
      <c r="A978" s="536"/>
      <c r="B978" s="530"/>
      <c r="C978" s="367"/>
      <c r="D978" s="530"/>
      <c r="E978" s="530"/>
      <c r="F978" s="427"/>
      <c r="G978" s="530"/>
      <c r="H978" s="545"/>
      <c r="I978" s="538"/>
      <c r="J978" s="216" t="s">
        <v>735</v>
      </c>
      <c r="K978" s="213"/>
      <c r="L978" s="538"/>
      <c r="M978" s="538"/>
      <c r="N978" s="540"/>
      <c r="O978" s="369"/>
      <c r="P978" s="391"/>
      <c r="Q978" s="385"/>
      <c r="R978" s="393"/>
      <c r="S978" s="394"/>
      <c r="T978" s="385"/>
      <c r="U978" s="404"/>
      <c r="V978" s="216" t="s">
        <v>112</v>
      </c>
      <c r="W978" s="116"/>
      <c r="X978" s="117"/>
      <c r="Y978" s="117"/>
      <c r="Z978" s="116"/>
      <c r="AA978" s="143" t="str">
        <f t="shared" si="1284"/>
        <v/>
      </c>
      <c r="AB978" s="121"/>
      <c r="AC978" s="121"/>
      <c r="AD978" s="122" t="str">
        <f t="shared" si="1281"/>
        <v/>
      </c>
      <c r="AE978" s="121"/>
      <c r="AF978" s="121"/>
      <c r="AG978" s="121"/>
      <c r="AH978" s="123" t="str">
        <f>IFERROR(IF(AND(AA977="Probabilidad",AA978="Probabilidad"),(AI977-(+AI977*AD978)),IF(AND(AA978="Probabilidad",AA977="Impacto"),(AI977-(+AI977*AD978)),IF(AA978="Impacto",AI977,""))),"")</f>
        <v/>
      </c>
      <c r="AI978" s="122" t="str">
        <f t="shared" si="1283"/>
        <v/>
      </c>
      <c r="AJ978" s="387"/>
      <c r="AK978" s="542"/>
      <c r="AL978" s="214" t="str">
        <f t="shared" si="1262"/>
        <v/>
      </c>
      <c r="AM978" s="543"/>
      <c r="AN978" s="542"/>
      <c r="AO978" s="541"/>
      <c r="AP978" s="367"/>
      <c r="AQ978" s="217" t="s">
        <v>118</v>
      </c>
      <c r="AR978" s="119"/>
      <c r="AS978" s="135"/>
      <c r="AT978" s="218"/>
      <c r="AU978" s="219"/>
      <c r="AV978" s="459"/>
      <c r="AW978" s="216" t="s">
        <v>112</v>
      </c>
      <c r="AX978" s="220"/>
      <c r="AY978" s="221"/>
      <c r="AZ978" s="222"/>
      <c r="BA978" s="217" t="s">
        <v>118</v>
      </c>
      <c r="BB978" s="220"/>
      <c r="BC978" s="115"/>
      <c r="BD978" s="115"/>
      <c r="BE978" s="373"/>
      <c r="BF978" s="374"/>
      <c r="BG978" s="374"/>
      <c r="BH978" s="131"/>
    </row>
    <row r="979" spans="1:1022" ht="45" customHeight="1" x14ac:dyDescent="0.3">
      <c r="A979" s="536"/>
      <c r="B979" s="530"/>
      <c r="C979" s="367"/>
      <c r="D979" s="530"/>
      <c r="E979" s="530"/>
      <c r="F979" s="427"/>
      <c r="G979" s="530"/>
      <c r="H979" s="545"/>
      <c r="I979" s="538"/>
      <c r="J979" s="216" t="s">
        <v>741</v>
      </c>
      <c r="K979" s="213"/>
      <c r="L979" s="538"/>
      <c r="M979" s="538"/>
      <c r="N979" s="540"/>
      <c r="O979" s="369"/>
      <c r="P979" s="391"/>
      <c r="Q979" s="385"/>
      <c r="R979" s="393"/>
      <c r="S979" s="394"/>
      <c r="T979" s="385"/>
      <c r="U979" s="404"/>
      <c r="V979" s="216" t="s">
        <v>124</v>
      </c>
      <c r="W979" s="116"/>
      <c r="X979" s="117"/>
      <c r="Y979" s="117"/>
      <c r="Z979" s="116"/>
      <c r="AA979" s="143" t="str">
        <f t="shared" si="1284"/>
        <v/>
      </c>
      <c r="AB979" s="121"/>
      <c r="AC979" s="121"/>
      <c r="AD979" s="122" t="str">
        <f t="shared" si="1281"/>
        <v/>
      </c>
      <c r="AE979" s="121"/>
      <c r="AF979" s="121"/>
      <c r="AG979" s="121"/>
      <c r="AH979" s="123" t="str">
        <f t="shared" ref="AH979:AH983" si="1327">IFERROR(IF(AND(AA978="Probabilidad",AA979="Probabilidad"),(AI978-(+AI978*AD979)),IF(AND(AA979="Probabilidad",AA978="Impacto"),(AI978-(+AI978*AD979)),IF(AA979="Impacto",AI978,""))),"")</f>
        <v/>
      </c>
      <c r="AI979" s="122" t="str">
        <f t="shared" si="1283"/>
        <v/>
      </c>
      <c r="AJ979" s="387"/>
      <c r="AK979" s="542"/>
      <c r="AL979" s="214" t="str">
        <f t="shared" si="1262"/>
        <v/>
      </c>
      <c r="AM979" s="543"/>
      <c r="AN979" s="542"/>
      <c r="AO979" s="541"/>
      <c r="AP979" s="367"/>
      <c r="AQ979" s="217" t="s">
        <v>128</v>
      </c>
      <c r="AR979" s="119"/>
      <c r="AS979" s="135"/>
      <c r="AT979" s="218"/>
      <c r="AU979" s="219"/>
      <c r="AV979" s="459"/>
      <c r="AW979" s="216" t="s">
        <v>124</v>
      </c>
      <c r="AX979" s="220"/>
      <c r="AY979" s="221"/>
      <c r="AZ979" s="222"/>
      <c r="BA979" s="217" t="s">
        <v>128</v>
      </c>
      <c r="BB979" s="220"/>
      <c r="BC979" s="115"/>
      <c r="BD979" s="115"/>
      <c r="BE979" s="373"/>
      <c r="BF979" s="374"/>
      <c r="BG979" s="374"/>
      <c r="BH979" s="131"/>
    </row>
    <row r="980" spans="1:1022" ht="30" customHeight="1" x14ac:dyDescent="0.3">
      <c r="A980" s="536"/>
      <c r="B980" s="530"/>
      <c r="C980" s="367"/>
      <c r="D980" s="530"/>
      <c r="E980" s="530"/>
      <c r="F980" s="427"/>
      <c r="G980" s="530"/>
      <c r="H980" s="545"/>
      <c r="I980" s="538"/>
      <c r="J980" s="216" t="s">
        <v>749</v>
      </c>
      <c r="K980" s="213"/>
      <c r="L980" s="538"/>
      <c r="M980" s="538"/>
      <c r="N980" s="540"/>
      <c r="O980" s="369"/>
      <c r="P980" s="391"/>
      <c r="Q980" s="385"/>
      <c r="R980" s="393"/>
      <c r="S980" s="394"/>
      <c r="T980" s="385"/>
      <c r="U980" s="404"/>
      <c r="V980" s="216" t="s">
        <v>131</v>
      </c>
      <c r="W980" s="116"/>
      <c r="X980" s="117"/>
      <c r="Y980" s="117"/>
      <c r="Z980" s="116"/>
      <c r="AA980" s="143" t="str">
        <f t="shared" si="1284"/>
        <v/>
      </c>
      <c r="AB980" s="121"/>
      <c r="AC980" s="121"/>
      <c r="AD980" s="122" t="str">
        <f t="shared" si="1281"/>
        <v/>
      </c>
      <c r="AE980" s="121"/>
      <c r="AF980" s="121"/>
      <c r="AG980" s="121"/>
      <c r="AH980" s="123" t="str">
        <f t="shared" si="1327"/>
        <v/>
      </c>
      <c r="AI980" s="122" t="str">
        <f t="shared" si="1283"/>
        <v/>
      </c>
      <c r="AJ980" s="387"/>
      <c r="AK980" s="542"/>
      <c r="AL980" s="214" t="str">
        <f t="shared" si="1262"/>
        <v/>
      </c>
      <c r="AM980" s="543"/>
      <c r="AN980" s="542"/>
      <c r="AO980" s="541"/>
      <c r="AP980" s="367"/>
      <c r="AQ980" s="217" t="s">
        <v>136</v>
      </c>
      <c r="AR980" s="119"/>
      <c r="AS980" s="135"/>
      <c r="AT980" s="218"/>
      <c r="AU980" s="219"/>
      <c r="AV980" s="459"/>
      <c r="AW980" s="216" t="s">
        <v>131</v>
      </c>
      <c r="AX980" s="220"/>
      <c r="AY980" s="221"/>
      <c r="AZ980" s="222"/>
      <c r="BA980" s="217" t="s">
        <v>136</v>
      </c>
      <c r="BB980" s="220"/>
      <c r="BC980" s="115"/>
      <c r="BD980" s="115"/>
      <c r="BE980" s="373"/>
      <c r="BF980" s="374"/>
      <c r="BG980" s="374"/>
      <c r="BH980" s="131"/>
    </row>
    <row r="981" spans="1:1022" ht="18.95" customHeight="1" x14ac:dyDescent="0.3">
      <c r="A981" s="536"/>
      <c r="B981" s="530"/>
      <c r="C981" s="367"/>
      <c r="D981" s="530"/>
      <c r="E981" s="530"/>
      <c r="F981" s="427"/>
      <c r="G981" s="530"/>
      <c r="H981" s="545"/>
      <c r="I981" s="538"/>
      <c r="J981" s="216" t="s">
        <v>756</v>
      </c>
      <c r="K981" s="213"/>
      <c r="L981" s="538"/>
      <c r="M981" s="538"/>
      <c r="N981" s="540"/>
      <c r="O981" s="369"/>
      <c r="P981" s="391"/>
      <c r="Q981" s="385"/>
      <c r="R981" s="393"/>
      <c r="S981" s="394"/>
      <c r="T981" s="385"/>
      <c r="U981" s="404"/>
      <c r="V981" s="216" t="s">
        <v>139</v>
      </c>
      <c r="W981" s="116"/>
      <c r="X981" s="117"/>
      <c r="Y981" s="117"/>
      <c r="Z981" s="116"/>
      <c r="AA981" s="143" t="str">
        <f t="shared" si="1284"/>
        <v/>
      </c>
      <c r="AB981" s="121"/>
      <c r="AC981" s="121"/>
      <c r="AD981" s="122" t="str">
        <f t="shared" si="1281"/>
        <v/>
      </c>
      <c r="AE981" s="121"/>
      <c r="AF981" s="121"/>
      <c r="AG981" s="121"/>
      <c r="AH981" s="123" t="str">
        <f t="shared" si="1327"/>
        <v/>
      </c>
      <c r="AI981" s="122" t="str">
        <f t="shared" si="1283"/>
        <v/>
      </c>
      <c r="AJ981" s="387"/>
      <c r="AK981" s="542"/>
      <c r="AL981" s="214" t="str">
        <f t="shared" si="1262"/>
        <v/>
      </c>
      <c r="AM981" s="543"/>
      <c r="AN981" s="542"/>
      <c r="AO981" s="541"/>
      <c r="AP981" s="367"/>
      <c r="AQ981" s="217" t="s">
        <v>145</v>
      </c>
      <c r="AR981" s="119"/>
      <c r="AS981" s="135"/>
      <c r="AT981" s="218"/>
      <c r="AU981" s="219"/>
      <c r="AV981" s="459"/>
      <c r="AW981" s="216" t="s">
        <v>139</v>
      </c>
      <c r="AX981" s="220"/>
      <c r="AY981" s="221"/>
      <c r="AZ981" s="222"/>
      <c r="BA981" s="217" t="s">
        <v>145</v>
      </c>
      <c r="BB981" s="220"/>
      <c r="BC981" s="115"/>
      <c r="BD981" s="115"/>
      <c r="BE981" s="373"/>
      <c r="BF981" s="374"/>
      <c r="BG981" s="374"/>
      <c r="BH981" s="131"/>
    </row>
    <row r="982" spans="1:1022" ht="18.95" customHeight="1" x14ac:dyDescent="0.3">
      <c r="A982" s="536"/>
      <c r="B982" s="530"/>
      <c r="C982" s="367"/>
      <c r="D982" s="530"/>
      <c r="E982" s="530"/>
      <c r="F982" s="427"/>
      <c r="G982" s="530"/>
      <c r="H982" s="545"/>
      <c r="I982" s="538"/>
      <c r="J982" s="216" t="s">
        <v>757</v>
      </c>
      <c r="K982" s="213"/>
      <c r="L982" s="538"/>
      <c r="M982" s="538"/>
      <c r="N982" s="540"/>
      <c r="O982" s="369"/>
      <c r="P982" s="391"/>
      <c r="Q982" s="385"/>
      <c r="R982" s="393"/>
      <c r="S982" s="394"/>
      <c r="T982" s="385"/>
      <c r="U982" s="404"/>
      <c r="V982" s="216" t="s">
        <v>150</v>
      </c>
      <c r="W982" s="116"/>
      <c r="X982" s="117"/>
      <c r="Y982" s="117"/>
      <c r="Z982" s="116"/>
      <c r="AA982" s="143" t="str">
        <f t="shared" si="1284"/>
        <v/>
      </c>
      <c r="AB982" s="121"/>
      <c r="AC982" s="121"/>
      <c r="AD982" s="122" t="str">
        <f t="shared" si="1281"/>
        <v/>
      </c>
      <c r="AE982" s="121"/>
      <c r="AF982" s="121"/>
      <c r="AG982" s="121"/>
      <c r="AH982" s="123" t="str">
        <f t="shared" si="1327"/>
        <v/>
      </c>
      <c r="AI982" s="122" t="str">
        <f t="shared" si="1283"/>
        <v/>
      </c>
      <c r="AJ982" s="387"/>
      <c r="AK982" s="542"/>
      <c r="AL982" s="214" t="str">
        <f t="shared" si="1262"/>
        <v/>
      </c>
      <c r="AM982" s="543"/>
      <c r="AN982" s="542"/>
      <c r="AO982" s="541"/>
      <c r="AP982" s="367"/>
      <c r="AQ982" s="217" t="s">
        <v>155</v>
      </c>
      <c r="AR982" s="119"/>
      <c r="AS982" s="135"/>
      <c r="AT982" s="218"/>
      <c r="AU982" s="219"/>
      <c r="AV982" s="459"/>
      <c r="AW982" s="216" t="s">
        <v>150</v>
      </c>
      <c r="AX982" s="220"/>
      <c r="AY982" s="221"/>
      <c r="AZ982" s="222"/>
      <c r="BA982" s="217" t="s">
        <v>155</v>
      </c>
      <c r="BB982" s="220"/>
      <c r="BC982" s="115"/>
      <c r="BD982" s="115"/>
      <c r="BE982" s="373"/>
      <c r="BF982" s="374"/>
      <c r="BG982" s="374"/>
      <c r="BH982" s="131"/>
    </row>
    <row r="983" spans="1:1022" ht="23.1" customHeight="1" x14ac:dyDescent="0.3">
      <c r="A983" s="536"/>
      <c r="B983" s="530"/>
      <c r="C983" s="367"/>
      <c r="D983" s="530"/>
      <c r="E983" s="530"/>
      <c r="F983" s="427"/>
      <c r="G983" s="530"/>
      <c r="H983" s="545"/>
      <c r="I983" s="538"/>
      <c r="J983" s="216" t="s">
        <v>758</v>
      </c>
      <c r="K983" s="213"/>
      <c r="L983" s="538"/>
      <c r="M983" s="538"/>
      <c r="N983" s="540"/>
      <c r="O983" s="369"/>
      <c r="P983" s="392"/>
      <c r="Q983" s="385"/>
      <c r="R983" s="393"/>
      <c r="S983" s="394"/>
      <c r="T983" s="385"/>
      <c r="U983" s="405"/>
      <c r="V983" s="216" t="s">
        <v>161</v>
      </c>
      <c r="W983" s="116"/>
      <c r="X983" s="117"/>
      <c r="Y983" s="117"/>
      <c r="Z983" s="116"/>
      <c r="AA983" s="143" t="str">
        <f t="shared" si="1284"/>
        <v/>
      </c>
      <c r="AB983" s="121"/>
      <c r="AC983" s="121"/>
      <c r="AD983" s="122" t="str">
        <f t="shared" si="1281"/>
        <v/>
      </c>
      <c r="AE983" s="121"/>
      <c r="AF983" s="121"/>
      <c r="AG983" s="121"/>
      <c r="AH983" s="123" t="str">
        <f t="shared" si="1327"/>
        <v/>
      </c>
      <c r="AI983" s="122" t="str">
        <f t="shared" si="1283"/>
        <v/>
      </c>
      <c r="AJ983" s="387"/>
      <c r="AK983" s="542"/>
      <c r="AL983" s="214" t="str">
        <f t="shared" si="1262"/>
        <v/>
      </c>
      <c r="AM983" s="543"/>
      <c r="AN983" s="542"/>
      <c r="AO983" s="541"/>
      <c r="AP983" s="367"/>
      <c r="AQ983" s="217" t="s">
        <v>162</v>
      </c>
      <c r="AR983" s="119"/>
      <c r="AS983" s="135"/>
      <c r="AT983" s="218"/>
      <c r="AU983" s="219"/>
      <c r="AV983" s="460"/>
      <c r="AW983" s="216" t="s">
        <v>161</v>
      </c>
      <c r="AX983" s="220"/>
      <c r="AY983" s="221"/>
      <c r="AZ983" s="222"/>
      <c r="BA983" s="217" t="s">
        <v>162</v>
      </c>
      <c r="BB983" s="220"/>
      <c r="BC983" s="115"/>
      <c r="BD983" s="115"/>
      <c r="BE983" s="373"/>
      <c r="BF983" s="374"/>
      <c r="BG983" s="374"/>
      <c r="BH983" s="131"/>
    </row>
    <row r="984" spans="1:1022" s="144" customFormat="1" ht="69.95" customHeight="1" x14ac:dyDescent="0.25">
      <c r="A984" s="536"/>
      <c r="B984" s="530"/>
      <c r="C984" s="367"/>
      <c r="D984" s="530"/>
      <c r="E984" s="530"/>
      <c r="F984" s="427"/>
      <c r="G984" s="530"/>
      <c r="H984" s="545" t="str">
        <f>IF(B984="Seguridad_Información","Posibilidad de "&amp;C984&amp;"con "&amp;M984&amp;" "&amp;"por"&amp;" "&amp;I984&amp;" "&amp;"debido a"&amp;" "&amp;L984,"Posibilidad de"&amp;" "&amp;M984&amp;" "&amp;"por"&amp;" "&amp;I984&amp;" debido a"&amp;" "&amp;L984)</f>
        <v xml:space="preserve">Posibilidad de  por  debido a </v>
      </c>
      <c r="I984" s="538"/>
      <c r="J984" s="216" t="s">
        <v>717</v>
      </c>
      <c r="K984" s="213"/>
      <c r="L984" s="538"/>
      <c r="M984" s="538"/>
      <c r="N984" s="540"/>
      <c r="O984" s="369"/>
      <c r="P984" s="390" t="str">
        <f>IF(OR($O984=[3]Tabla_Probabilidad!$D$30,$O984=[3]Tabla_Probabilidad!$D$32,$O984=[3]Tabla_Probabilidad!$J$32),"Muy Baja",IF(OR($O984=[3]Tabla_Probabilidad!$E$30,$O984=[3]Tabla_Probabilidad!$E$32,$O984=[3]Tabla_Probabilidad!$K$32),"Baja",IF(OR($O984=[3]Tabla_Probabilidad!$F$30,$O984=[3]Tabla_Probabilidad!$F$32,$O984=[3]Tabla_Probabilidad!$L$32),"Media",IF(OR($O984=[3]Tabla_Probabilidad!$G$30,$O984=[3]Tabla_Probabilidad!$G$32,$O984=[3]Tabla_Probabilidad!$M$32),"Alta",IF(OR($O984=[3]Tabla_Probabilidad!$H$30,$O984=[3]Tabla_Probabilidad!$H$32,$O984=[3]Tabla_Probabilidad!$N$32),"Muy Alta","")))))</f>
        <v/>
      </c>
      <c r="Q984" s="385" t="str">
        <f t="shared" ref="Q984" si="1328">IF(P984="","",IF(P984="Muy Baja",0.2,IF(P984="Baja",0.4,IF(P984="Media",0.6,IF(P984="Alta",0.8,IF(P984="Muy Alta",1,))))))</f>
        <v/>
      </c>
      <c r="R984" s="393"/>
      <c r="S984" s="394" t="str">
        <f>IF(OR($R984=[3]Tabla_Impacto!$D$24,$R984=[3]Tabla_Impacto!$D$27,$R984=[3]Tabla_Impacto!$J$24,$R984=[3]Tabla_Impacto!$P$26,$R984=[3]Tabla_Impacto!$V$26,$R984=[3]Tabla_Impacto!$AB$26),"Leve",IF(OR($R984=[3]Tabla_Impacto!$E$24,$R984=[3]Tabla_Impacto!$E$27,$R984=[3]Tabla_Impacto!$K$24,$R984=[3]Tabla_Impacto!$Q$26,$R984=[3]Tabla_Impacto!$W$26,$R984=[3]Tabla_Impacto!$AC$26),"Menor",IF(OR($R984=[3]Tabla_Impacto!$F$24,$R984=[3]Tabla_Impacto!$F$27,$R984=[3]Tabla_Impacto!$L$24,$R984=[3]Tabla_Impacto!$R$26,$R984=[3]Tabla_Impacto!$X$26,$R984=[3]Tabla_Impacto!$AD$26),"Moderado",IF(OR($R984=[3]Tabla_Impacto!$G$24,$R984=[3]Tabla_Impacto!$G$27,$R984=[3]Tabla_Impacto!$M$24,$R984=[3]Tabla_Impacto!$S$26,$R984=[3]Tabla_Impacto!$Y$26,$R984=[3]Tabla_Impacto!$AE$26),"Mayor",IF(OR($R984=[3]Tabla_Impacto!$H$24,$R984=[3]Tabla_Impacto!$H$27,$R984=[3]Tabla_Impacto!$N$24,$R984=[3]Tabla_Impacto!$T$26,$R984=[3]Tabla_Impacto!$Z$26,$R984=[3]Tabla_Impacto!$AF$26),"Catastrófico","")))))</f>
        <v/>
      </c>
      <c r="T984" s="385" t="str">
        <f t="shared" ref="T984" si="1329">IF(S984="","",IF(S984="Leve",0.2,IF(S984="Menor",0.4,IF(S984="Moderado",0.6,IF(S984="Mayor",0.8,IF(S984="Catastrófico",1,))))))</f>
        <v/>
      </c>
      <c r="U984" s="386" t="str">
        <f t="shared" ref="U984" si="1330">IF(OR(AND(P984="Muy Baja",S984="Leve"),AND(P984="Muy Baja",S984="Menor"),AND(P984="Baja",S984="Leve")),"Bajo",IF(OR(AND(P984="Muy baja",S984="Moderado"),AND(P984="Baja",S984="Menor"),AND(P984="Baja",S984="Moderado"),AND(P984="Media",S984="Leve"),AND(P984="Media",S984="Menor"),AND(P984="Media",S984="Moderado"),AND(P984="Alta",S984="Leve"),AND(P984="Alta",S984="Menor")),"Moderado",IF(OR(AND(P984="Muy Baja",S984="Mayor"),AND(P984="Baja",S984="Mayor"),AND(P984="Media",S984="Mayor"),AND(P984="Alta",S984="Moderado"),AND(P984="Alta",S984="Mayor"),AND(P984="Muy Alta",S984="Leve"),AND(P984="Muy Alta",S984="Menor"),AND(P984="Muy Alta",S984="Moderado"),AND(P984="Muy Alta",S984="Mayor")),"Alto",IF(OR(AND(P984="Muy Baja",S984="Catastrófico"),AND(P984="Baja",S984="Catastrófico"),AND(P984="Media",S984="Catastrófico"),AND(P984="Alta",S984="Catastrófico"),AND(P984="Muy Alta",S984="Catastrófico")),"Extremo",""))))</f>
        <v/>
      </c>
      <c r="V984" s="216" t="s">
        <v>91</v>
      </c>
      <c r="W984" s="116"/>
      <c r="X984" s="117"/>
      <c r="Y984" s="117"/>
      <c r="Z984" s="116"/>
      <c r="AA984" s="143" t="str">
        <f t="shared" si="1284"/>
        <v/>
      </c>
      <c r="AB984" s="121"/>
      <c r="AC984" s="121"/>
      <c r="AD984" s="122" t="str">
        <f t="shared" si="1281"/>
        <v/>
      </c>
      <c r="AE984" s="121"/>
      <c r="AF984" s="121"/>
      <c r="AG984" s="121"/>
      <c r="AH984" s="123" t="str">
        <f>IFERROR(IF(AA984="Probabilidad",(Q984-(+Q984*AD984)),IF(AA984="Impacto",Q984,"")),"")</f>
        <v/>
      </c>
      <c r="AI984" s="122" t="str">
        <f t="shared" si="1283"/>
        <v/>
      </c>
      <c r="AJ984" s="387" t="str">
        <f t="shared" ref="AJ984" si="1331">IFERROR(IF(AK984="","",IF(AK984&lt;=0.2,"Muy Baja",IF(AK984&lt;=0.4,"Baja",IF(AK984&lt;=0.6,"Media",IF(AK984&lt;=0.8,"Alta","Muy Alta"))))),"")</f>
        <v/>
      </c>
      <c r="AK984" s="542" t="str">
        <f t="shared" ref="AK984" si="1332">IFERROR(LOOKUP(MAX(AI984:AI990)+1,(AI984:AI990)),"")</f>
        <v/>
      </c>
      <c r="AL984" s="214" t="str">
        <f>IFERROR(IF(AA984="Impacto",(T984-(+T984*AD984)),IF(AA984="Probabilidad",T984,"")),"")</f>
        <v/>
      </c>
      <c r="AM984" s="543" t="str">
        <f t="shared" ref="AM984" si="1333">IFERROR(IF(AN984="","",IF(AN984&lt;=0.2,"Leve",IF(AN984&lt;=0.4,"Menor",IF(AN984&lt;=0.6,"Moderado",IF(AN984&lt;=0.8,"Mayor","Catastrófico"))))),"")</f>
        <v/>
      </c>
      <c r="AN984" s="542" t="str">
        <f t="shared" ref="AN984" si="1334">IFERROR(LOOKUP(MAX(AL984:AL990)+1,(AL984:AL990)),"")</f>
        <v/>
      </c>
      <c r="AO984" s="541" t="str">
        <f t="shared" ref="AO984" si="1335">IFERROR(IF(OR(AND(AJ984="Muy Baja",AM984="Leve"),AND(AJ984="Muy Baja",AM984="Menor"),AND(AJ984="Baja",AM984="Leve")),"Bajo",IF(OR(AND(AJ984="Muy baja",AM984="Moderado"),AND(AJ984="Baja",AM984="Menor"),AND(AJ984="Baja",AM984="Moderado"),AND(AJ984="Media",AM984="Leve"),AND(AJ984="Media",AM984="Menor"),AND(AJ984="Media",AM984="Moderado"),AND(AJ984="Alta",AM984="Leve"),AND(AJ984="Alta",AM984="Menor")),"Moderado",IF(OR(AND(AJ984="Muy Baja",AM984="Mayor"),AND(AJ984="Baja",AM984="Mayor"),AND(AJ984="Media",AM984="Mayor"),AND(AJ984="Alta",AM984="Moderado"),AND(AJ984="Alta",AM984="Mayor"),AND(AJ984="Muy Alta",AM984="Leve"),AND(AJ984="Muy Alta",AM984="Menor"),AND(AJ984="Muy Alta",AM984="Moderado"),AND(AJ984="Muy Alta",AM984="Mayor")),"Alto",IF(OR(AND(AJ984="Muy Baja",AM984="Catastrófico"),AND(AJ984="Baja",AM984="Catastrófico"),AND(AJ984="Media",AM984="Catastrófico"),AND(AJ984="Alta",AM984="Catastrófico"),AND(AJ984="Muy Alta",AM984="Catastrófico")),"Extremo","")))),"")</f>
        <v/>
      </c>
      <c r="AP984" s="367"/>
      <c r="AQ984" s="217" t="s">
        <v>105</v>
      </c>
      <c r="AR984" s="119"/>
      <c r="AS984" s="135"/>
      <c r="AT984" s="218"/>
      <c r="AU984" s="219"/>
      <c r="AV984" s="458"/>
      <c r="AW984" s="216" t="s">
        <v>91</v>
      </c>
      <c r="AX984" s="220"/>
      <c r="AY984" s="221"/>
      <c r="AZ984" s="222"/>
      <c r="BA984" s="217" t="s">
        <v>105</v>
      </c>
      <c r="BB984" s="220"/>
      <c r="BC984" s="115"/>
      <c r="BD984" s="115"/>
      <c r="BE984" s="373"/>
      <c r="BF984" s="374"/>
      <c r="BG984" s="374"/>
      <c r="BH984" s="131"/>
      <c r="BI984" s="90"/>
      <c r="BJ984" s="90"/>
      <c r="BK984" s="90"/>
      <c r="BL984" s="90"/>
      <c r="BM984" s="90"/>
      <c r="BN984" s="90"/>
      <c r="BO984" s="90"/>
      <c r="BP984" s="90"/>
      <c r="BQ984" s="90"/>
      <c r="BR984" s="90"/>
      <c r="BS984" s="90"/>
      <c r="BT984" s="90"/>
      <c r="BU984" s="90"/>
      <c r="BV984" s="90"/>
      <c r="BW984" s="90"/>
      <c r="BX984" s="90"/>
      <c r="BY984" s="90"/>
      <c r="BZ984" s="90"/>
      <c r="CA984" s="90"/>
      <c r="CB984" s="90"/>
      <c r="CC984" s="90"/>
      <c r="CD984" s="90"/>
      <c r="CE984" s="90"/>
      <c r="CF984" s="90"/>
      <c r="CG984" s="90"/>
      <c r="CH984" s="90"/>
      <c r="CI984" s="90"/>
      <c r="CJ984" s="90"/>
      <c r="CK984" s="90"/>
      <c r="CL984" s="90"/>
      <c r="CM984" s="90"/>
      <c r="CN984" s="90"/>
      <c r="CO984" s="90"/>
      <c r="CP984" s="90"/>
      <c r="CQ984" s="90"/>
      <c r="CR984" s="90"/>
      <c r="CS984" s="90"/>
      <c r="CT984" s="90"/>
      <c r="CU984" s="90"/>
      <c r="CV984" s="90"/>
      <c r="CW984" s="90"/>
      <c r="CX984" s="90"/>
      <c r="CY984" s="90"/>
      <c r="CZ984" s="90"/>
      <c r="DA984" s="90"/>
      <c r="DB984" s="90"/>
      <c r="DC984" s="90"/>
      <c r="DD984" s="90"/>
      <c r="DE984" s="90"/>
      <c r="DF984" s="90"/>
      <c r="DG984" s="90"/>
      <c r="DH984" s="90"/>
      <c r="DI984" s="90"/>
      <c r="DJ984" s="90"/>
      <c r="DK984" s="90"/>
      <c r="DL984" s="90"/>
      <c r="DM984" s="90"/>
      <c r="DN984" s="90"/>
      <c r="DO984" s="90"/>
      <c r="DP984" s="90"/>
      <c r="DQ984" s="90"/>
      <c r="DR984" s="90"/>
      <c r="DS984" s="90"/>
      <c r="DT984" s="90"/>
      <c r="DU984" s="90"/>
      <c r="DV984" s="90"/>
      <c r="DW984" s="90"/>
      <c r="DX984" s="90"/>
      <c r="DY984" s="90"/>
      <c r="DZ984" s="90"/>
      <c r="EA984" s="90"/>
      <c r="EB984" s="90"/>
      <c r="EC984" s="90"/>
      <c r="ED984" s="90"/>
      <c r="EE984" s="90"/>
      <c r="EF984" s="90"/>
      <c r="EG984" s="90"/>
      <c r="EH984" s="90"/>
      <c r="EI984" s="90"/>
      <c r="EJ984" s="90"/>
      <c r="EK984" s="90"/>
      <c r="EL984" s="90"/>
      <c r="EM984" s="90"/>
      <c r="EN984" s="90"/>
      <c r="EO984" s="90"/>
      <c r="EP984" s="90"/>
      <c r="EQ984" s="90"/>
      <c r="ER984" s="90"/>
      <c r="ES984" s="90"/>
      <c r="ET984" s="90"/>
      <c r="EU984" s="90"/>
      <c r="EV984" s="90"/>
      <c r="EW984" s="90"/>
      <c r="EX984" s="90"/>
      <c r="EY984" s="90"/>
      <c r="EZ984" s="90"/>
      <c r="FA984" s="90"/>
      <c r="FB984" s="90"/>
      <c r="FC984" s="90"/>
      <c r="FD984" s="90"/>
      <c r="FE984" s="90"/>
      <c r="FF984" s="90"/>
      <c r="FG984" s="90"/>
      <c r="FH984" s="90"/>
      <c r="FI984" s="90"/>
      <c r="FJ984" s="90"/>
      <c r="FK984" s="90"/>
      <c r="FL984" s="90"/>
      <c r="FM984" s="90"/>
      <c r="FN984" s="90"/>
      <c r="FO984" s="90"/>
      <c r="FP984" s="90"/>
      <c r="FQ984" s="90"/>
      <c r="FR984" s="90"/>
      <c r="FS984" s="90"/>
      <c r="FT984" s="90"/>
      <c r="FU984" s="90"/>
      <c r="FV984" s="90"/>
      <c r="FW984" s="90"/>
      <c r="FX984" s="90"/>
      <c r="FY984" s="90"/>
      <c r="FZ984" s="90"/>
      <c r="GA984" s="90"/>
      <c r="GB984" s="90"/>
      <c r="GC984" s="90"/>
      <c r="GD984" s="90"/>
      <c r="GE984" s="90"/>
      <c r="GF984" s="90"/>
      <c r="GG984" s="90"/>
      <c r="GH984" s="90"/>
      <c r="GI984" s="90"/>
      <c r="GJ984" s="90"/>
      <c r="GK984" s="90"/>
      <c r="GL984" s="90"/>
      <c r="GM984" s="90"/>
      <c r="GN984" s="90"/>
      <c r="GO984" s="90"/>
      <c r="GP984" s="90"/>
      <c r="GQ984" s="90"/>
      <c r="GR984" s="90"/>
      <c r="GS984" s="90"/>
      <c r="GT984" s="90"/>
      <c r="GU984" s="90"/>
      <c r="GV984" s="90"/>
      <c r="GW984" s="90"/>
      <c r="GX984" s="90"/>
      <c r="GY984" s="90"/>
      <c r="GZ984" s="90"/>
      <c r="HA984" s="90"/>
      <c r="HB984" s="90"/>
      <c r="HC984" s="90"/>
      <c r="HD984" s="90"/>
      <c r="HE984" s="90"/>
      <c r="HF984" s="90"/>
      <c r="HG984" s="90"/>
      <c r="HH984" s="90"/>
      <c r="HI984" s="90"/>
      <c r="HJ984" s="90"/>
      <c r="HK984" s="90"/>
      <c r="HL984" s="90"/>
      <c r="HM984" s="90"/>
      <c r="HN984" s="90"/>
      <c r="HO984" s="90"/>
      <c r="HP984" s="90"/>
      <c r="HQ984" s="90"/>
      <c r="HR984" s="90"/>
      <c r="HS984" s="90"/>
      <c r="HT984" s="90"/>
      <c r="HU984" s="90"/>
      <c r="HV984" s="90"/>
      <c r="HW984" s="90"/>
      <c r="HX984" s="90"/>
      <c r="HY984" s="90"/>
      <c r="HZ984" s="90"/>
      <c r="IA984" s="90"/>
      <c r="IB984" s="90"/>
      <c r="IC984" s="90"/>
      <c r="ID984" s="90"/>
      <c r="IE984" s="90"/>
      <c r="IF984" s="90"/>
      <c r="IG984" s="90"/>
      <c r="IH984" s="90"/>
      <c r="II984" s="90"/>
      <c r="IJ984" s="90"/>
      <c r="IK984" s="90"/>
      <c r="IL984" s="90"/>
      <c r="IM984" s="90"/>
      <c r="IN984" s="90"/>
      <c r="IO984" s="90"/>
      <c r="IP984" s="90"/>
      <c r="IQ984" s="90"/>
      <c r="IR984" s="90"/>
      <c r="IS984" s="90"/>
      <c r="IT984" s="90"/>
      <c r="IU984" s="90"/>
      <c r="IV984" s="90"/>
      <c r="IW984" s="90"/>
      <c r="IX984" s="90"/>
      <c r="IY984" s="90"/>
      <c r="IZ984" s="90"/>
      <c r="JA984" s="90"/>
      <c r="JB984" s="90"/>
      <c r="JC984" s="90"/>
      <c r="JD984" s="90"/>
      <c r="JE984" s="90"/>
      <c r="JF984" s="90"/>
      <c r="JG984" s="90"/>
      <c r="JH984" s="90"/>
      <c r="JI984" s="90"/>
      <c r="JJ984" s="90"/>
      <c r="JK984" s="90"/>
      <c r="JL984" s="90"/>
      <c r="JM984" s="90"/>
      <c r="JN984" s="90"/>
      <c r="JO984" s="90"/>
      <c r="JP984" s="90"/>
      <c r="JQ984" s="90"/>
      <c r="JR984" s="90"/>
      <c r="JS984" s="90"/>
      <c r="JT984" s="90"/>
      <c r="JU984" s="90"/>
      <c r="JV984" s="90"/>
      <c r="JW984" s="90"/>
      <c r="JX984" s="90"/>
      <c r="JY984" s="90"/>
      <c r="JZ984" s="90"/>
      <c r="KA984" s="90"/>
      <c r="KB984" s="90"/>
      <c r="KC984" s="90"/>
      <c r="KD984" s="90"/>
      <c r="KE984" s="90"/>
      <c r="KF984" s="90"/>
      <c r="KG984" s="90"/>
      <c r="KH984" s="90"/>
      <c r="KI984" s="90"/>
      <c r="KJ984" s="90"/>
      <c r="KK984" s="90"/>
      <c r="KL984" s="90"/>
      <c r="KM984" s="90"/>
      <c r="KN984" s="90"/>
      <c r="KO984" s="90"/>
      <c r="KP984" s="90"/>
      <c r="KQ984" s="90"/>
      <c r="KR984" s="90"/>
      <c r="KS984" s="90"/>
      <c r="KT984" s="90"/>
      <c r="KU984" s="90"/>
      <c r="KV984" s="90"/>
      <c r="KW984" s="90"/>
      <c r="KX984" s="90"/>
      <c r="KY984" s="90"/>
      <c r="KZ984" s="90"/>
      <c r="LA984" s="90"/>
      <c r="LB984" s="90"/>
      <c r="LC984" s="90"/>
      <c r="LD984" s="90"/>
      <c r="LE984" s="90"/>
      <c r="LF984" s="90"/>
      <c r="LG984" s="90"/>
      <c r="LH984" s="90"/>
      <c r="LI984" s="90"/>
      <c r="LJ984" s="90"/>
      <c r="LK984" s="90"/>
      <c r="LL984" s="90"/>
      <c r="LM984" s="90"/>
      <c r="LN984" s="90"/>
      <c r="LO984" s="90"/>
      <c r="LP984" s="90"/>
      <c r="LQ984" s="90"/>
      <c r="LR984" s="90"/>
      <c r="LS984" s="90"/>
      <c r="LT984" s="90"/>
      <c r="LU984" s="90"/>
      <c r="LV984" s="90"/>
      <c r="LW984" s="90"/>
      <c r="LX984" s="90"/>
      <c r="LY984" s="90"/>
      <c r="LZ984" s="90"/>
      <c r="MA984" s="90"/>
      <c r="MB984" s="90"/>
      <c r="MC984" s="90"/>
      <c r="MD984" s="90"/>
      <c r="ME984" s="90"/>
      <c r="MF984" s="90"/>
      <c r="MG984" s="90"/>
      <c r="MH984" s="90"/>
      <c r="MI984" s="90"/>
      <c r="MJ984" s="90"/>
      <c r="MK984" s="90"/>
      <c r="ML984" s="90"/>
      <c r="MM984" s="90"/>
      <c r="MN984" s="90"/>
      <c r="MO984" s="90"/>
      <c r="MP984" s="90"/>
      <c r="MQ984" s="90"/>
      <c r="MR984" s="90"/>
      <c r="MS984" s="90"/>
      <c r="MT984" s="90"/>
      <c r="MU984" s="90"/>
      <c r="MV984" s="90"/>
      <c r="MW984" s="90"/>
      <c r="MX984" s="90"/>
      <c r="MY984" s="90"/>
      <c r="MZ984" s="90"/>
      <c r="NA984" s="90"/>
      <c r="NB984" s="90"/>
      <c r="NC984" s="90"/>
      <c r="ND984" s="90"/>
      <c r="NE984" s="90"/>
      <c r="NF984" s="90"/>
      <c r="NG984" s="90"/>
      <c r="NH984" s="90"/>
      <c r="NI984" s="90"/>
      <c r="NJ984" s="90"/>
      <c r="NK984" s="90"/>
      <c r="NL984" s="90"/>
      <c r="NM984" s="90"/>
      <c r="NN984" s="90"/>
      <c r="NO984" s="90"/>
      <c r="NP984" s="90"/>
      <c r="NQ984" s="90"/>
      <c r="NR984" s="90"/>
      <c r="NS984" s="90"/>
      <c r="NT984" s="90"/>
      <c r="NU984" s="90"/>
      <c r="NV984" s="90"/>
      <c r="NW984" s="90"/>
      <c r="NX984" s="90"/>
      <c r="NY984" s="90"/>
      <c r="NZ984" s="90"/>
      <c r="OA984" s="90"/>
      <c r="OB984" s="90"/>
      <c r="OC984" s="90"/>
      <c r="OD984" s="90"/>
      <c r="OE984" s="90"/>
      <c r="OF984" s="90"/>
      <c r="OG984" s="90"/>
      <c r="OH984" s="90"/>
      <c r="OI984" s="90"/>
      <c r="OJ984" s="90"/>
      <c r="OK984" s="90"/>
      <c r="OL984" s="90"/>
      <c r="OM984" s="90"/>
      <c r="ON984" s="90"/>
      <c r="OO984" s="90"/>
      <c r="OP984" s="90"/>
      <c r="OQ984" s="90"/>
      <c r="OR984" s="90"/>
      <c r="OS984" s="90"/>
      <c r="OT984" s="90"/>
      <c r="OU984" s="90"/>
      <c r="OV984" s="90"/>
      <c r="OW984" s="90"/>
      <c r="OX984" s="90"/>
      <c r="OY984" s="90"/>
      <c r="OZ984" s="90"/>
      <c r="PA984" s="90"/>
      <c r="PB984" s="90"/>
      <c r="PC984" s="90"/>
      <c r="PD984" s="90"/>
      <c r="PE984" s="90"/>
      <c r="PF984" s="90"/>
      <c r="PG984" s="90"/>
      <c r="PH984" s="90"/>
      <c r="PI984" s="90"/>
      <c r="PJ984" s="90"/>
      <c r="PK984" s="90"/>
      <c r="PL984" s="90"/>
      <c r="PM984" s="90"/>
      <c r="PN984" s="90"/>
      <c r="PO984" s="90"/>
      <c r="PP984" s="90"/>
      <c r="PQ984" s="90"/>
      <c r="PR984" s="90"/>
      <c r="PS984" s="90"/>
      <c r="PT984" s="90"/>
      <c r="PU984" s="90"/>
      <c r="PV984" s="90"/>
      <c r="PW984" s="90"/>
      <c r="PX984" s="90"/>
      <c r="PY984" s="90"/>
      <c r="PZ984" s="90"/>
      <c r="QA984" s="90"/>
      <c r="QB984" s="90"/>
      <c r="QC984" s="90"/>
      <c r="QD984" s="90"/>
      <c r="QE984" s="90"/>
      <c r="QF984" s="90"/>
      <c r="QG984" s="90"/>
      <c r="QH984" s="90"/>
      <c r="QI984" s="90"/>
      <c r="QJ984" s="90"/>
      <c r="QK984" s="90"/>
      <c r="QL984" s="90"/>
      <c r="QM984" s="90"/>
      <c r="QN984" s="90"/>
      <c r="QO984" s="90"/>
      <c r="QP984" s="90"/>
      <c r="QQ984" s="90"/>
      <c r="QR984" s="90"/>
      <c r="QS984" s="90"/>
      <c r="QT984" s="90"/>
      <c r="QU984" s="90"/>
      <c r="QV984" s="90"/>
      <c r="QW984" s="90"/>
      <c r="QX984" s="90"/>
      <c r="QY984" s="90"/>
      <c r="QZ984" s="90"/>
      <c r="RA984" s="90"/>
      <c r="RB984" s="90"/>
      <c r="RC984" s="90"/>
      <c r="RD984" s="90"/>
      <c r="RE984" s="90"/>
      <c r="RF984" s="90"/>
      <c r="RG984" s="90"/>
      <c r="RH984" s="90"/>
      <c r="RI984" s="90"/>
      <c r="RJ984" s="90"/>
      <c r="RK984" s="90"/>
      <c r="RL984" s="90"/>
      <c r="RM984" s="90"/>
      <c r="RN984" s="90"/>
      <c r="RO984" s="90"/>
      <c r="RP984" s="90"/>
      <c r="RQ984" s="90"/>
      <c r="RR984" s="90"/>
      <c r="RS984" s="90"/>
      <c r="RT984" s="90"/>
      <c r="RU984" s="90"/>
      <c r="RV984" s="90"/>
      <c r="RW984" s="90"/>
      <c r="RX984" s="90"/>
      <c r="RY984" s="90"/>
      <c r="RZ984" s="90"/>
      <c r="SA984" s="90"/>
      <c r="SB984" s="90"/>
      <c r="SC984" s="90"/>
      <c r="SD984" s="90"/>
      <c r="SE984" s="90"/>
      <c r="SF984" s="90"/>
      <c r="SG984" s="90"/>
      <c r="SH984" s="90"/>
      <c r="SI984" s="90"/>
      <c r="SJ984" s="90"/>
      <c r="SK984" s="90"/>
      <c r="SL984" s="90"/>
      <c r="SM984" s="90"/>
      <c r="SN984" s="90"/>
      <c r="SO984" s="90"/>
      <c r="SP984" s="90"/>
      <c r="SQ984" s="90"/>
      <c r="SR984" s="90"/>
      <c r="SS984" s="90"/>
      <c r="ST984" s="90"/>
      <c r="SU984" s="90"/>
      <c r="SV984" s="90"/>
      <c r="SW984" s="90"/>
      <c r="SX984" s="90"/>
      <c r="SY984" s="90"/>
      <c r="SZ984" s="90"/>
      <c r="TA984" s="90"/>
      <c r="TB984" s="90"/>
      <c r="TC984" s="90"/>
      <c r="TD984" s="90"/>
      <c r="TE984" s="90"/>
      <c r="TF984" s="90"/>
      <c r="TG984" s="90"/>
      <c r="TH984" s="90"/>
      <c r="TI984" s="90"/>
      <c r="TJ984" s="90"/>
      <c r="TK984" s="90"/>
      <c r="TL984" s="90"/>
      <c r="TM984" s="90"/>
      <c r="TN984" s="90"/>
      <c r="TO984" s="90"/>
      <c r="TP984" s="90"/>
      <c r="TQ984" s="90"/>
      <c r="TR984" s="90"/>
      <c r="TS984" s="90"/>
      <c r="TT984" s="90"/>
      <c r="TU984" s="90"/>
      <c r="TV984" s="90"/>
      <c r="TW984" s="90"/>
      <c r="TX984" s="90"/>
      <c r="TY984" s="90"/>
      <c r="TZ984" s="90"/>
      <c r="UA984" s="90"/>
      <c r="UB984" s="90"/>
      <c r="UC984" s="90"/>
      <c r="UD984" s="90"/>
      <c r="UE984" s="90"/>
      <c r="UF984" s="90"/>
      <c r="UG984" s="90"/>
      <c r="UH984" s="90"/>
      <c r="UI984" s="90"/>
      <c r="UJ984" s="90"/>
      <c r="UK984" s="90"/>
      <c r="UL984" s="90"/>
      <c r="UM984" s="90"/>
      <c r="UN984" s="90"/>
      <c r="UO984" s="90"/>
      <c r="UP984" s="90"/>
      <c r="UQ984" s="90"/>
      <c r="UR984" s="90"/>
      <c r="US984" s="90"/>
      <c r="UT984" s="90"/>
      <c r="UU984" s="90"/>
      <c r="UV984" s="90"/>
      <c r="UW984" s="90"/>
      <c r="UX984" s="90"/>
      <c r="UY984" s="90"/>
      <c r="UZ984" s="90"/>
      <c r="VA984" s="90"/>
      <c r="VB984" s="90"/>
      <c r="VC984" s="90"/>
      <c r="VD984" s="90"/>
      <c r="VE984" s="90"/>
      <c r="VF984" s="90"/>
      <c r="VG984" s="90"/>
      <c r="VH984" s="90"/>
      <c r="VI984" s="90"/>
      <c r="VJ984" s="90"/>
      <c r="VK984" s="90"/>
      <c r="VL984" s="90"/>
      <c r="VM984" s="90"/>
      <c r="VN984" s="90"/>
      <c r="VO984" s="90"/>
      <c r="VP984" s="90"/>
      <c r="VQ984" s="90"/>
      <c r="VR984" s="90"/>
      <c r="VS984" s="90"/>
      <c r="VT984" s="90"/>
      <c r="VU984" s="90"/>
      <c r="VV984" s="90"/>
      <c r="VW984" s="90"/>
      <c r="VX984" s="90"/>
      <c r="VY984" s="90"/>
      <c r="VZ984" s="90"/>
      <c r="WA984" s="90"/>
      <c r="WB984" s="90"/>
      <c r="WC984" s="90"/>
      <c r="WD984" s="90"/>
      <c r="WE984" s="90"/>
      <c r="WF984" s="90"/>
      <c r="WG984" s="90"/>
      <c r="WH984" s="90"/>
      <c r="WI984" s="90"/>
      <c r="WJ984" s="90"/>
      <c r="WK984" s="90"/>
      <c r="WL984" s="90"/>
      <c r="WM984" s="90"/>
      <c r="WN984" s="90"/>
      <c r="WO984" s="90"/>
      <c r="WP984" s="90"/>
      <c r="WQ984" s="90"/>
      <c r="WR984" s="90"/>
      <c r="WS984" s="90"/>
      <c r="WT984" s="90"/>
      <c r="WU984" s="90"/>
      <c r="WV984" s="90"/>
      <c r="WW984" s="90"/>
      <c r="WX984" s="90"/>
      <c r="WY984" s="90"/>
      <c r="WZ984" s="90"/>
      <c r="XA984" s="90"/>
      <c r="XB984" s="90"/>
      <c r="XC984" s="90"/>
      <c r="XD984" s="90"/>
      <c r="XE984" s="90"/>
      <c r="XF984" s="90"/>
      <c r="XG984" s="90"/>
      <c r="XH984" s="90"/>
      <c r="XI984" s="90"/>
      <c r="XJ984" s="90"/>
      <c r="XK984" s="90"/>
      <c r="XL984" s="90"/>
      <c r="XM984" s="90"/>
      <c r="XN984" s="90"/>
      <c r="XO984" s="90"/>
      <c r="XP984" s="90"/>
      <c r="XQ984" s="90"/>
      <c r="XR984" s="90"/>
      <c r="XS984" s="90"/>
      <c r="XT984" s="90"/>
      <c r="XU984" s="90"/>
      <c r="XV984" s="90"/>
      <c r="XW984" s="90"/>
      <c r="XX984" s="90"/>
      <c r="XY984" s="90"/>
      <c r="XZ984" s="90"/>
      <c r="YA984" s="90"/>
      <c r="YB984" s="90"/>
      <c r="YC984" s="90"/>
      <c r="YD984" s="90"/>
      <c r="YE984" s="90"/>
      <c r="YF984" s="90"/>
      <c r="YG984" s="90"/>
      <c r="YH984" s="90"/>
      <c r="YI984" s="90"/>
      <c r="YJ984" s="90"/>
      <c r="YK984" s="90"/>
      <c r="YL984" s="90"/>
      <c r="YM984" s="90"/>
      <c r="YN984" s="90"/>
      <c r="YO984" s="90"/>
      <c r="YP984" s="90"/>
      <c r="YQ984" s="90"/>
      <c r="YR984" s="90"/>
      <c r="YS984" s="90"/>
      <c r="YT984" s="90"/>
      <c r="YU984" s="90"/>
      <c r="YV984" s="90"/>
      <c r="YW984" s="90"/>
      <c r="YX984" s="90"/>
      <c r="YY984" s="90"/>
      <c r="YZ984" s="90"/>
      <c r="ZA984" s="90"/>
      <c r="ZB984" s="90"/>
      <c r="ZC984" s="90"/>
      <c r="ZD984" s="90"/>
      <c r="ZE984" s="90"/>
      <c r="ZF984" s="90"/>
      <c r="ZG984" s="90"/>
      <c r="ZH984" s="90"/>
      <c r="ZI984" s="90"/>
      <c r="ZJ984" s="90"/>
      <c r="ZK984" s="90"/>
      <c r="ZL984" s="90"/>
      <c r="ZM984" s="90"/>
      <c r="ZN984" s="90"/>
      <c r="ZO984" s="90"/>
      <c r="ZP984" s="90"/>
      <c r="ZQ984" s="90"/>
      <c r="ZR984" s="90"/>
      <c r="ZS984" s="90"/>
      <c r="ZT984" s="90"/>
      <c r="ZU984" s="90"/>
      <c r="ZV984" s="90"/>
      <c r="ZW984" s="90"/>
      <c r="ZX984" s="90"/>
      <c r="ZY984" s="90"/>
      <c r="ZZ984" s="90"/>
      <c r="AAA984" s="90"/>
      <c r="AAB984" s="90"/>
      <c r="AAC984" s="90"/>
      <c r="AAD984" s="90"/>
      <c r="AAE984" s="90"/>
      <c r="AAF984" s="90"/>
      <c r="AAG984" s="90"/>
      <c r="AAH984" s="90"/>
      <c r="AAI984" s="90"/>
      <c r="AAJ984" s="90"/>
      <c r="AAK984" s="90"/>
      <c r="AAL984" s="90"/>
      <c r="AAM984" s="90"/>
      <c r="AAN984" s="90"/>
      <c r="AAO984" s="90"/>
      <c r="AAP984" s="90"/>
      <c r="AAQ984" s="90"/>
      <c r="AAR984" s="90"/>
      <c r="AAS984" s="90"/>
      <c r="AAT984" s="90"/>
      <c r="AAU984" s="90"/>
      <c r="AAV984" s="90"/>
      <c r="AAW984" s="90"/>
      <c r="AAX984" s="90"/>
      <c r="AAY984" s="90"/>
      <c r="AAZ984" s="90"/>
      <c r="ABA984" s="90"/>
      <c r="ABB984" s="90"/>
      <c r="ABC984" s="90"/>
      <c r="ABD984" s="90"/>
      <c r="ABE984" s="90"/>
      <c r="ABF984" s="90"/>
      <c r="ABG984" s="90"/>
      <c r="ABH984" s="90"/>
      <c r="ABI984" s="90"/>
      <c r="ABJ984" s="90"/>
      <c r="ABK984" s="90"/>
      <c r="ABL984" s="90"/>
      <c r="ABM984" s="90"/>
      <c r="ABN984" s="90"/>
      <c r="ABO984" s="90"/>
      <c r="ABP984" s="90"/>
      <c r="ABQ984" s="90"/>
      <c r="ABR984" s="90"/>
      <c r="ABS984" s="90"/>
      <c r="ABT984" s="90"/>
      <c r="ABU984" s="90"/>
      <c r="ABV984" s="90"/>
      <c r="ABW984" s="90"/>
      <c r="ABX984" s="90"/>
      <c r="ABY984" s="90"/>
      <c r="ABZ984" s="90"/>
      <c r="ACA984" s="90"/>
      <c r="ACB984" s="90"/>
      <c r="ACC984" s="90"/>
      <c r="ACD984" s="90"/>
      <c r="ACE984" s="90"/>
      <c r="ACF984" s="90"/>
      <c r="ACG984" s="90"/>
      <c r="ACH984" s="90"/>
      <c r="ACI984" s="90"/>
      <c r="ACJ984" s="90"/>
      <c r="ACK984" s="90"/>
      <c r="ACL984" s="90"/>
      <c r="ACM984" s="90"/>
      <c r="ACN984" s="90"/>
      <c r="ACO984" s="90"/>
      <c r="ACP984" s="90"/>
      <c r="ACQ984" s="90"/>
      <c r="ACR984" s="90"/>
      <c r="ACS984" s="90"/>
      <c r="ACT984" s="90"/>
      <c r="ACU984" s="90"/>
      <c r="ACV984" s="90"/>
      <c r="ACW984" s="90"/>
      <c r="ACX984" s="90"/>
      <c r="ACY984" s="90"/>
      <c r="ACZ984" s="90"/>
      <c r="ADA984" s="90"/>
      <c r="ADB984" s="90"/>
      <c r="ADC984" s="90"/>
      <c r="ADD984" s="90"/>
      <c r="ADE984" s="90"/>
      <c r="ADF984" s="90"/>
      <c r="ADG984" s="90"/>
      <c r="ADH984" s="90"/>
      <c r="ADI984" s="90"/>
      <c r="ADJ984" s="90"/>
      <c r="ADK984" s="90"/>
      <c r="ADL984" s="90"/>
      <c r="ADM984" s="90"/>
      <c r="ADN984" s="90"/>
      <c r="ADO984" s="90"/>
      <c r="ADP984" s="90"/>
      <c r="ADQ984" s="90"/>
      <c r="ADR984" s="90"/>
      <c r="ADS984" s="90"/>
      <c r="ADT984" s="90"/>
      <c r="ADU984" s="90"/>
      <c r="ADV984" s="90"/>
      <c r="ADW984" s="90"/>
      <c r="ADX984" s="90"/>
      <c r="ADY984" s="90"/>
      <c r="ADZ984" s="90"/>
      <c r="AEA984" s="90"/>
      <c r="AEB984" s="90"/>
      <c r="AEC984" s="90"/>
      <c r="AED984" s="90"/>
      <c r="AEE984" s="90"/>
      <c r="AEF984" s="90"/>
      <c r="AEG984" s="90"/>
      <c r="AEH984" s="90"/>
      <c r="AEI984" s="90"/>
      <c r="AEJ984" s="90"/>
      <c r="AEK984" s="90"/>
      <c r="AEL984" s="90"/>
      <c r="AEM984" s="90"/>
      <c r="AEN984" s="90"/>
      <c r="AEO984" s="90"/>
      <c r="AEP984" s="90"/>
      <c r="AEQ984" s="90"/>
      <c r="AER984" s="90"/>
      <c r="AES984" s="90"/>
      <c r="AET984" s="90"/>
      <c r="AEU984" s="90"/>
      <c r="AEV984" s="90"/>
      <c r="AEW984" s="90"/>
      <c r="AEX984" s="90"/>
      <c r="AEY984" s="90"/>
      <c r="AEZ984" s="90"/>
      <c r="AFA984" s="90"/>
      <c r="AFB984" s="90"/>
      <c r="AFC984" s="90"/>
      <c r="AFD984" s="90"/>
      <c r="AFE984" s="90"/>
      <c r="AFF984" s="90"/>
      <c r="AFG984" s="90"/>
      <c r="AFH984" s="90"/>
      <c r="AFI984" s="90"/>
      <c r="AFJ984" s="90"/>
      <c r="AFK984" s="90"/>
      <c r="AFL984" s="90"/>
      <c r="AFM984" s="90"/>
      <c r="AFN984" s="90"/>
      <c r="AFO984" s="90"/>
      <c r="AFP984" s="90"/>
      <c r="AFQ984" s="90"/>
      <c r="AFR984" s="90"/>
      <c r="AFS984" s="90"/>
      <c r="AFT984" s="90"/>
      <c r="AFU984" s="90"/>
      <c r="AFV984" s="90"/>
      <c r="AFW984" s="90"/>
      <c r="AFX984" s="90"/>
      <c r="AFY984" s="90"/>
      <c r="AFZ984" s="90"/>
      <c r="AGA984" s="90"/>
      <c r="AGB984" s="90"/>
      <c r="AGC984" s="90"/>
      <c r="AGD984" s="90"/>
      <c r="AGE984" s="90"/>
      <c r="AGF984" s="90"/>
      <c r="AGG984" s="90"/>
      <c r="AGH984" s="90"/>
      <c r="AGI984" s="90"/>
      <c r="AGJ984" s="90"/>
      <c r="AGK984" s="90"/>
      <c r="AGL984" s="90"/>
      <c r="AGM984" s="90"/>
      <c r="AGN984" s="90"/>
      <c r="AGO984" s="90"/>
      <c r="AGP984" s="90"/>
      <c r="AGQ984" s="90"/>
      <c r="AGR984" s="90"/>
      <c r="AGS984" s="90"/>
      <c r="AGT984" s="90"/>
      <c r="AGU984" s="90"/>
      <c r="AGV984" s="90"/>
      <c r="AGW984" s="90"/>
      <c r="AGX984" s="90"/>
      <c r="AGY984" s="90"/>
      <c r="AGZ984" s="90"/>
      <c r="AHA984" s="90"/>
      <c r="AHB984" s="90"/>
      <c r="AHC984" s="90"/>
      <c r="AHD984" s="90"/>
      <c r="AHE984" s="90"/>
      <c r="AHF984" s="90"/>
      <c r="AHG984" s="90"/>
      <c r="AHH984" s="90"/>
      <c r="AHI984" s="90"/>
      <c r="AHJ984" s="90"/>
      <c r="AHK984" s="90"/>
      <c r="AHL984" s="90"/>
      <c r="AHM984" s="90"/>
      <c r="AHN984" s="90"/>
      <c r="AHO984" s="90"/>
      <c r="AHP984" s="90"/>
      <c r="AHQ984" s="90"/>
      <c r="AHR984" s="90"/>
      <c r="AHS984" s="90"/>
      <c r="AHT984" s="90"/>
      <c r="AHU984" s="90"/>
      <c r="AHV984" s="90"/>
      <c r="AHW984" s="90"/>
      <c r="AHX984" s="90"/>
      <c r="AHY984" s="90"/>
      <c r="AHZ984" s="90"/>
      <c r="AIA984" s="90"/>
      <c r="AIB984" s="90"/>
      <c r="AIC984" s="90"/>
      <c r="AID984" s="90"/>
      <c r="AIE984" s="90"/>
      <c r="AIF984" s="90"/>
      <c r="AIG984" s="90"/>
      <c r="AIH984" s="90"/>
      <c r="AII984" s="90"/>
      <c r="AIJ984" s="90"/>
      <c r="AIK984" s="90"/>
      <c r="AIL984" s="90"/>
      <c r="AIM984" s="90"/>
      <c r="AIN984" s="90"/>
      <c r="AIO984" s="90"/>
      <c r="AIP984" s="90"/>
      <c r="AIQ984" s="90"/>
      <c r="AIR984" s="90"/>
      <c r="AIS984" s="90"/>
      <c r="AIT984" s="90"/>
      <c r="AIU984" s="90"/>
      <c r="AIV984" s="90"/>
      <c r="AIW984" s="90"/>
      <c r="AIX984" s="90"/>
      <c r="AIY984" s="90"/>
      <c r="AIZ984" s="90"/>
      <c r="AJA984" s="90"/>
      <c r="AJB984" s="90"/>
      <c r="AJC984" s="90"/>
      <c r="AJD984" s="90"/>
      <c r="AJE984" s="90"/>
      <c r="AJF984" s="90"/>
      <c r="AJG984" s="90"/>
      <c r="AJH984" s="90"/>
      <c r="AJI984" s="90"/>
      <c r="AJJ984" s="90"/>
      <c r="AJK984" s="90"/>
      <c r="AJL984" s="90"/>
      <c r="AJM984" s="90"/>
      <c r="AJN984" s="90"/>
      <c r="AJO984" s="90"/>
      <c r="AJP984" s="90"/>
      <c r="AJQ984" s="90"/>
      <c r="AJR984" s="90"/>
      <c r="AJS984" s="90"/>
      <c r="AJT984" s="90"/>
      <c r="AJU984" s="90"/>
      <c r="AJV984" s="90"/>
      <c r="AJW984" s="90"/>
      <c r="AJX984" s="90"/>
      <c r="AJY984" s="90"/>
      <c r="AJZ984" s="90"/>
      <c r="AKA984" s="90"/>
      <c r="AKB984" s="90"/>
      <c r="AKC984" s="90"/>
      <c r="AKD984" s="90"/>
      <c r="AKE984" s="90"/>
      <c r="AKF984" s="90"/>
      <c r="AKG984" s="90"/>
      <c r="AKH984" s="90"/>
      <c r="AKI984" s="90"/>
      <c r="AKJ984" s="90"/>
      <c r="AKK984" s="90"/>
      <c r="AKL984" s="90"/>
      <c r="AKM984" s="90"/>
      <c r="AKN984" s="90"/>
      <c r="AKO984" s="90"/>
      <c r="AKP984" s="90"/>
      <c r="AKQ984" s="90"/>
      <c r="AKR984" s="90"/>
      <c r="AKS984" s="90"/>
      <c r="AKT984" s="90"/>
      <c r="AKU984" s="90"/>
      <c r="AKV984" s="90"/>
      <c r="AKW984" s="90"/>
      <c r="AKX984" s="90"/>
      <c r="AKY984" s="90"/>
      <c r="AKZ984" s="90"/>
      <c r="ALA984" s="90"/>
      <c r="ALB984" s="90"/>
      <c r="ALC984" s="90"/>
      <c r="ALD984" s="90"/>
      <c r="ALE984" s="90"/>
      <c r="ALF984" s="90"/>
      <c r="ALG984" s="90"/>
      <c r="ALH984" s="90"/>
      <c r="ALI984" s="90"/>
      <c r="ALJ984" s="90"/>
      <c r="ALK984" s="90"/>
      <c r="ALL984" s="90"/>
      <c r="ALM984" s="90"/>
      <c r="ALN984" s="90"/>
      <c r="ALO984" s="90"/>
      <c r="ALP984" s="90"/>
      <c r="ALQ984" s="90"/>
      <c r="ALR984" s="90"/>
      <c r="ALS984" s="90"/>
      <c r="ALT984" s="90"/>
      <c r="ALU984" s="90"/>
      <c r="ALV984" s="90"/>
      <c r="ALW984" s="90"/>
      <c r="ALX984" s="90"/>
      <c r="ALY984" s="90"/>
      <c r="ALZ984" s="90"/>
      <c r="AMA984" s="90"/>
      <c r="AMB984" s="90"/>
      <c r="AMC984" s="90"/>
      <c r="AMD984" s="90"/>
      <c r="AME984" s="90"/>
      <c r="AMF984" s="90"/>
      <c r="AMG984" s="90"/>
      <c r="AMH984" s="90"/>
    </row>
    <row r="985" spans="1:1022" ht="74.099999999999994" customHeight="1" x14ac:dyDescent="0.3">
      <c r="A985" s="536"/>
      <c r="B985" s="530"/>
      <c r="C985" s="367"/>
      <c r="D985" s="530"/>
      <c r="E985" s="530"/>
      <c r="F985" s="427"/>
      <c r="G985" s="530"/>
      <c r="H985" s="545"/>
      <c r="I985" s="538"/>
      <c r="J985" s="216" t="s">
        <v>735</v>
      </c>
      <c r="K985" s="213"/>
      <c r="L985" s="538"/>
      <c r="M985" s="538"/>
      <c r="N985" s="540"/>
      <c r="O985" s="369"/>
      <c r="P985" s="391"/>
      <c r="Q985" s="385"/>
      <c r="R985" s="393"/>
      <c r="S985" s="394"/>
      <c r="T985" s="385"/>
      <c r="U985" s="386"/>
      <c r="V985" s="216" t="s">
        <v>112</v>
      </c>
      <c r="W985" s="116"/>
      <c r="X985" s="117"/>
      <c r="Y985" s="117"/>
      <c r="Z985" s="116"/>
      <c r="AA985" s="143" t="str">
        <f t="shared" si="1284"/>
        <v/>
      </c>
      <c r="AB985" s="121"/>
      <c r="AC985" s="121"/>
      <c r="AD985" s="122" t="str">
        <f t="shared" si="1281"/>
        <v/>
      </c>
      <c r="AE985" s="121"/>
      <c r="AF985" s="121"/>
      <c r="AG985" s="121"/>
      <c r="AH985" s="123" t="str">
        <f>IFERROR(IF(AND(AA984="Probabilidad",AA985="Probabilidad"),(AI984-(+AI984*AD985)),IF(AND(AA985="Probabilidad",AA984="Impacto"),(AI984-(+AI984*AD985)),IF(AA985="Impacto",AI984,""))),"")</f>
        <v/>
      </c>
      <c r="AI985" s="122" t="str">
        <f t="shared" si="1283"/>
        <v/>
      </c>
      <c r="AJ985" s="387"/>
      <c r="AK985" s="542"/>
      <c r="AL985" s="214" t="str">
        <f t="shared" si="1262"/>
        <v/>
      </c>
      <c r="AM985" s="543"/>
      <c r="AN985" s="542"/>
      <c r="AO985" s="541"/>
      <c r="AP985" s="367"/>
      <c r="AQ985" s="217" t="s">
        <v>118</v>
      </c>
      <c r="AR985" s="119"/>
      <c r="AS985" s="135"/>
      <c r="AT985" s="218"/>
      <c r="AU985" s="219"/>
      <c r="AV985" s="459"/>
      <c r="AW985" s="216" t="s">
        <v>112</v>
      </c>
      <c r="AX985" s="220"/>
      <c r="AY985" s="221"/>
      <c r="AZ985" s="222"/>
      <c r="BA985" s="217" t="s">
        <v>118</v>
      </c>
      <c r="BB985" s="220"/>
      <c r="BC985" s="115"/>
      <c r="BD985" s="115"/>
      <c r="BE985" s="373"/>
      <c r="BF985" s="374"/>
      <c r="BG985" s="374"/>
      <c r="BH985" s="131"/>
    </row>
    <row r="986" spans="1:1022" ht="45" customHeight="1" x14ac:dyDescent="0.3">
      <c r="A986" s="536"/>
      <c r="B986" s="530"/>
      <c r="C986" s="367"/>
      <c r="D986" s="530"/>
      <c r="E986" s="530"/>
      <c r="F986" s="427"/>
      <c r="G986" s="530"/>
      <c r="H986" s="545"/>
      <c r="I986" s="538"/>
      <c r="J986" s="216" t="s">
        <v>741</v>
      </c>
      <c r="K986" s="213"/>
      <c r="L986" s="538"/>
      <c r="M986" s="538"/>
      <c r="N986" s="540"/>
      <c r="O986" s="369"/>
      <c r="P986" s="391"/>
      <c r="Q986" s="385"/>
      <c r="R986" s="393"/>
      <c r="S986" s="394"/>
      <c r="T986" s="385"/>
      <c r="U986" s="386"/>
      <c r="V986" s="216" t="s">
        <v>124</v>
      </c>
      <c r="W986" s="116"/>
      <c r="X986" s="117"/>
      <c r="Y986" s="117"/>
      <c r="Z986" s="116"/>
      <c r="AA986" s="143" t="str">
        <f t="shared" si="1284"/>
        <v/>
      </c>
      <c r="AB986" s="121"/>
      <c r="AC986" s="121"/>
      <c r="AD986" s="122" t="str">
        <f t="shared" si="1281"/>
        <v/>
      </c>
      <c r="AE986" s="121"/>
      <c r="AF986" s="121"/>
      <c r="AG986" s="121"/>
      <c r="AH986" s="123" t="str">
        <f t="shared" ref="AH986:AH990" si="1336">IFERROR(IF(AND(AA985="Probabilidad",AA986="Probabilidad"),(AI985-(+AI985*AD986)),IF(AND(AA986="Probabilidad",AA985="Impacto"),(AI985-(+AI985*AD986)),IF(AA986="Impacto",AI985,""))),"")</f>
        <v/>
      </c>
      <c r="AI986" s="122" t="str">
        <f t="shared" si="1283"/>
        <v/>
      </c>
      <c r="AJ986" s="387"/>
      <c r="AK986" s="542"/>
      <c r="AL986" s="214" t="str">
        <f t="shared" si="1262"/>
        <v/>
      </c>
      <c r="AM986" s="543"/>
      <c r="AN986" s="542"/>
      <c r="AO986" s="541"/>
      <c r="AP986" s="367"/>
      <c r="AQ986" s="217" t="s">
        <v>128</v>
      </c>
      <c r="AR986" s="119"/>
      <c r="AS986" s="135"/>
      <c r="AT986" s="218"/>
      <c r="AU986" s="219"/>
      <c r="AV986" s="459"/>
      <c r="AW986" s="216" t="s">
        <v>124</v>
      </c>
      <c r="AX986" s="220"/>
      <c r="AY986" s="221"/>
      <c r="AZ986" s="222"/>
      <c r="BA986" s="217" t="s">
        <v>128</v>
      </c>
      <c r="BB986" s="220"/>
      <c r="BC986" s="115"/>
      <c r="BD986" s="115"/>
      <c r="BE986" s="373"/>
      <c r="BF986" s="374"/>
      <c r="BG986" s="374"/>
      <c r="BH986" s="131"/>
    </row>
    <row r="987" spans="1:1022" ht="30" customHeight="1" x14ac:dyDescent="0.3">
      <c r="A987" s="536"/>
      <c r="B987" s="530"/>
      <c r="C987" s="367"/>
      <c r="D987" s="530"/>
      <c r="E987" s="530"/>
      <c r="F987" s="427"/>
      <c r="G987" s="530"/>
      <c r="H987" s="545"/>
      <c r="I987" s="538"/>
      <c r="J987" s="216" t="s">
        <v>749</v>
      </c>
      <c r="K987" s="213"/>
      <c r="L987" s="538"/>
      <c r="M987" s="538"/>
      <c r="N987" s="540"/>
      <c r="O987" s="369"/>
      <c r="P987" s="391"/>
      <c r="Q987" s="385"/>
      <c r="R987" s="393"/>
      <c r="S987" s="394"/>
      <c r="T987" s="385"/>
      <c r="U987" s="386"/>
      <c r="V987" s="216" t="s">
        <v>131</v>
      </c>
      <c r="W987" s="116"/>
      <c r="X987" s="117"/>
      <c r="Y987" s="117"/>
      <c r="Z987" s="116"/>
      <c r="AA987" s="143" t="str">
        <f t="shared" si="1284"/>
        <v/>
      </c>
      <c r="AB987" s="121"/>
      <c r="AC987" s="121"/>
      <c r="AD987" s="122" t="str">
        <f t="shared" si="1281"/>
        <v/>
      </c>
      <c r="AE987" s="121"/>
      <c r="AF987" s="121"/>
      <c r="AG987" s="121"/>
      <c r="AH987" s="123" t="str">
        <f t="shared" si="1336"/>
        <v/>
      </c>
      <c r="AI987" s="122" t="str">
        <f t="shared" si="1283"/>
        <v/>
      </c>
      <c r="AJ987" s="387"/>
      <c r="AK987" s="542"/>
      <c r="AL987" s="214" t="str">
        <f t="shared" si="1262"/>
        <v/>
      </c>
      <c r="AM987" s="543"/>
      <c r="AN987" s="542"/>
      <c r="AO987" s="541"/>
      <c r="AP987" s="367"/>
      <c r="AQ987" s="217" t="s">
        <v>136</v>
      </c>
      <c r="AR987" s="119"/>
      <c r="AS987" s="135"/>
      <c r="AT987" s="218"/>
      <c r="AU987" s="219"/>
      <c r="AV987" s="459"/>
      <c r="AW987" s="216" t="s">
        <v>131</v>
      </c>
      <c r="AX987" s="220"/>
      <c r="AY987" s="221"/>
      <c r="AZ987" s="222"/>
      <c r="BA987" s="217" t="s">
        <v>136</v>
      </c>
      <c r="BB987" s="220"/>
      <c r="BC987" s="115"/>
      <c r="BD987" s="115"/>
      <c r="BE987" s="373"/>
      <c r="BF987" s="374"/>
      <c r="BG987" s="374"/>
      <c r="BH987" s="131"/>
    </row>
    <row r="988" spans="1:1022" ht="18.95" customHeight="1" x14ac:dyDescent="0.3">
      <c r="A988" s="536"/>
      <c r="B988" s="530"/>
      <c r="C988" s="367"/>
      <c r="D988" s="530"/>
      <c r="E988" s="530"/>
      <c r="F988" s="427"/>
      <c r="G988" s="530"/>
      <c r="H988" s="545"/>
      <c r="I988" s="538"/>
      <c r="J988" s="216" t="s">
        <v>756</v>
      </c>
      <c r="K988" s="213"/>
      <c r="L988" s="538"/>
      <c r="M988" s="538"/>
      <c r="N988" s="540"/>
      <c r="O988" s="369"/>
      <c r="P988" s="391"/>
      <c r="Q988" s="385"/>
      <c r="R988" s="393"/>
      <c r="S988" s="394"/>
      <c r="T988" s="385"/>
      <c r="U988" s="386"/>
      <c r="V988" s="216" t="s">
        <v>139</v>
      </c>
      <c r="W988" s="116"/>
      <c r="X988" s="117"/>
      <c r="Y988" s="117"/>
      <c r="Z988" s="116"/>
      <c r="AA988" s="143" t="str">
        <f t="shared" si="1284"/>
        <v/>
      </c>
      <c r="AB988" s="121"/>
      <c r="AC988" s="121"/>
      <c r="AD988" s="122" t="str">
        <f t="shared" si="1281"/>
        <v/>
      </c>
      <c r="AE988" s="121"/>
      <c r="AF988" s="121"/>
      <c r="AG988" s="121"/>
      <c r="AH988" s="123" t="str">
        <f t="shared" si="1336"/>
        <v/>
      </c>
      <c r="AI988" s="122" t="str">
        <f t="shared" si="1283"/>
        <v/>
      </c>
      <c r="AJ988" s="387"/>
      <c r="AK988" s="542"/>
      <c r="AL988" s="214" t="str">
        <f t="shared" si="1262"/>
        <v/>
      </c>
      <c r="AM988" s="543"/>
      <c r="AN988" s="542"/>
      <c r="AO988" s="541"/>
      <c r="AP988" s="367"/>
      <c r="AQ988" s="217" t="s">
        <v>145</v>
      </c>
      <c r="AR988" s="119"/>
      <c r="AS988" s="135"/>
      <c r="AT988" s="218"/>
      <c r="AU988" s="219"/>
      <c r="AV988" s="459"/>
      <c r="AW988" s="216" t="s">
        <v>139</v>
      </c>
      <c r="AX988" s="220"/>
      <c r="AY988" s="221"/>
      <c r="AZ988" s="222"/>
      <c r="BA988" s="217" t="s">
        <v>145</v>
      </c>
      <c r="BB988" s="220"/>
      <c r="BC988" s="115"/>
      <c r="BD988" s="115"/>
      <c r="BE988" s="373"/>
      <c r="BF988" s="374"/>
      <c r="BG988" s="374"/>
      <c r="BH988" s="131"/>
    </row>
    <row r="989" spans="1:1022" ht="18.95" customHeight="1" x14ac:dyDescent="0.3">
      <c r="A989" s="536"/>
      <c r="B989" s="530"/>
      <c r="C989" s="367"/>
      <c r="D989" s="530"/>
      <c r="E989" s="530"/>
      <c r="F989" s="427"/>
      <c r="G989" s="530"/>
      <c r="H989" s="545"/>
      <c r="I989" s="538"/>
      <c r="J989" s="216" t="s">
        <v>757</v>
      </c>
      <c r="K989" s="213"/>
      <c r="L989" s="538"/>
      <c r="M989" s="538"/>
      <c r="N989" s="540"/>
      <c r="O989" s="369"/>
      <c r="P989" s="391"/>
      <c r="Q989" s="385"/>
      <c r="R989" s="393"/>
      <c r="S989" s="394"/>
      <c r="T989" s="385"/>
      <c r="U989" s="386"/>
      <c r="V989" s="216" t="s">
        <v>150</v>
      </c>
      <c r="W989" s="116"/>
      <c r="X989" s="117"/>
      <c r="Y989" s="117"/>
      <c r="Z989" s="116"/>
      <c r="AA989" s="143" t="str">
        <f t="shared" si="1284"/>
        <v/>
      </c>
      <c r="AB989" s="121"/>
      <c r="AC989" s="121"/>
      <c r="AD989" s="122" t="str">
        <f t="shared" si="1281"/>
        <v/>
      </c>
      <c r="AE989" s="121"/>
      <c r="AF989" s="121"/>
      <c r="AG989" s="121"/>
      <c r="AH989" s="123" t="str">
        <f t="shared" si="1336"/>
        <v/>
      </c>
      <c r="AI989" s="122" t="str">
        <f t="shared" si="1283"/>
        <v/>
      </c>
      <c r="AJ989" s="387"/>
      <c r="AK989" s="542"/>
      <c r="AL989" s="214" t="str">
        <f t="shared" si="1262"/>
        <v/>
      </c>
      <c r="AM989" s="543"/>
      <c r="AN989" s="542"/>
      <c r="AO989" s="541"/>
      <c r="AP989" s="367"/>
      <c r="AQ989" s="217" t="s">
        <v>155</v>
      </c>
      <c r="AR989" s="119"/>
      <c r="AS989" s="135"/>
      <c r="AT989" s="218"/>
      <c r="AU989" s="219"/>
      <c r="AV989" s="459"/>
      <c r="AW989" s="216" t="s">
        <v>150</v>
      </c>
      <c r="AX989" s="220"/>
      <c r="AY989" s="221"/>
      <c r="AZ989" s="222"/>
      <c r="BA989" s="217" t="s">
        <v>155</v>
      </c>
      <c r="BB989" s="220"/>
      <c r="BC989" s="115"/>
      <c r="BD989" s="115"/>
      <c r="BE989" s="373"/>
      <c r="BF989" s="374"/>
      <c r="BG989" s="374"/>
      <c r="BH989" s="131"/>
    </row>
    <row r="990" spans="1:1022" ht="23.1" customHeight="1" x14ac:dyDescent="0.3">
      <c r="A990" s="536"/>
      <c r="B990" s="530"/>
      <c r="C990" s="367"/>
      <c r="D990" s="530"/>
      <c r="E990" s="530"/>
      <c r="F990" s="427"/>
      <c r="G990" s="530"/>
      <c r="H990" s="545"/>
      <c r="I990" s="538"/>
      <c r="J990" s="216" t="s">
        <v>758</v>
      </c>
      <c r="K990" s="213"/>
      <c r="L990" s="538"/>
      <c r="M990" s="538"/>
      <c r="N990" s="540"/>
      <c r="O990" s="369"/>
      <c r="P990" s="392"/>
      <c r="Q990" s="385"/>
      <c r="R990" s="393"/>
      <c r="S990" s="394"/>
      <c r="T990" s="385"/>
      <c r="U990" s="386"/>
      <c r="V990" s="216" t="s">
        <v>161</v>
      </c>
      <c r="W990" s="116"/>
      <c r="X990" s="117"/>
      <c r="Y990" s="117"/>
      <c r="Z990" s="116"/>
      <c r="AA990" s="143" t="str">
        <f t="shared" si="1284"/>
        <v/>
      </c>
      <c r="AB990" s="121"/>
      <c r="AC990" s="121"/>
      <c r="AD990" s="122" t="str">
        <f t="shared" si="1281"/>
        <v/>
      </c>
      <c r="AE990" s="121"/>
      <c r="AF990" s="121"/>
      <c r="AG990" s="121"/>
      <c r="AH990" s="123" t="str">
        <f t="shared" si="1336"/>
        <v/>
      </c>
      <c r="AI990" s="122" t="str">
        <f t="shared" si="1283"/>
        <v/>
      </c>
      <c r="AJ990" s="387"/>
      <c r="AK990" s="542"/>
      <c r="AL990" s="214" t="str">
        <f t="shared" si="1262"/>
        <v/>
      </c>
      <c r="AM990" s="543"/>
      <c r="AN990" s="542"/>
      <c r="AO990" s="541"/>
      <c r="AP990" s="367"/>
      <c r="AQ990" s="217" t="s">
        <v>162</v>
      </c>
      <c r="AR990" s="119"/>
      <c r="AS990" s="135"/>
      <c r="AT990" s="218"/>
      <c r="AU990" s="219"/>
      <c r="AV990" s="460"/>
      <c r="AW990" s="216" t="s">
        <v>161</v>
      </c>
      <c r="AX990" s="220"/>
      <c r="AY990" s="221"/>
      <c r="AZ990" s="222"/>
      <c r="BA990" s="217" t="s">
        <v>162</v>
      </c>
      <c r="BB990" s="220"/>
      <c r="BC990" s="115"/>
      <c r="BD990" s="115"/>
      <c r="BE990" s="373"/>
      <c r="BF990" s="374"/>
      <c r="BG990" s="374"/>
      <c r="BH990" s="131"/>
    </row>
    <row r="991" spans="1:1022" s="144" customFormat="1" ht="69.95" customHeight="1" x14ac:dyDescent="0.25">
      <c r="A991" s="536"/>
      <c r="B991" s="530"/>
      <c r="C991" s="367"/>
      <c r="D991" s="530"/>
      <c r="E991" s="530"/>
      <c r="F991" s="427"/>
      <c r="G991" s="530"/>
      <c r="H991" s="545" t="str">
        <f>IF(B991="Seguridad_Información","Posibilidad de "&amp;C991&amp;"con "&amp;M991&amp;" "&amp;"por"&amp;" "&amp;I991&amp;" "&amp;"debido a"&amp;" "&amp;L991,"Posibilidad de"&amp;" "&amp;M991&amp;" "&amp;"por"&amp;" "&amp;I991&amp;" debido a"&amp;" "&amp;L991)</f>
        <v xml:space="preserve">Posibilidad de  por  debido a </v>
      </c>
      <c r="I991" s="538"/>
      <c r="J991" s="216" t="s">
        <v>717</v>
      </c>
      <c r="K991" s="213"/>
      <c r="L991" s="538"/>
      <c r="M991" s="538"/>
      <c r="N991" s="540"/>
      <c r="O991" s="369"/>
      <c r="P991" s="390" t="str">
        <f>IF(OR($O991=[3]Tabla_Probabilidad!$D$30,$O991=[3]Tabla_Probabilidad!$D$32,$O991=[3]Tabla_Probabilidad!$J$32),"Muy Baja",IF(OR($O991=[3]Tabla_Probabilidad!$E$30,$O991=[3]Tabla_Probabilidad!$E$32,$O991=[3]Tabla_Probabilidad!$K$32),"Baja",IF(OR($O991=[3]Tabla_Probabilidad!$F$30,$O991=[3]Tabla_Probabilidad!$F$32,$O991=[3]Tabla_Probabilidad!$L$32),"Media",IF(OR($O991=[3]Tabla_Probabilidad!$G$30,$O991=[3]Tabla_Probabilidad!$G$32,$O991=[3]Tabla_Probabilidad!$M$32),"Alta",IF(OR($O991=[3]Tabla_Probabilidad!$H$30,$O991=[3]Tabla_Probabilidad!$H$32,$O991=[3]Tabla_Probabilidad!$N$32),"Muy Alta","")))))</f>
        <v/>
      </c>
      <c r="Q991" s="385" t="str">
        <f t="shared" ref="Q991" si="1337">IF(P991="","",IF(P991="Muy Baja",0.2,IF(P991="Baja",0.4,IF(P991="Media",0.6,IF(P991="Alta",0.8,IF(P991="Muy Alta",1,))))))</f>
        <v/>
      </c>
      <c r="R991" s="393"/>
      <c r="S991" s="394" t="str">
        <f>IF(OR($R991=[3]Tabla_Impacto!$D$24,$R991=[3]Tabla_Impacto!$D$27,$R991=[3]Tabla_Impacto!$J$24,$R991=[3]Tabla_Impacto!$P$26,$R991=[3]Tabla_Impacto!$V$26,$R991=[3]Tabla_Impacto!$AB$26),"Leve",IF(OR($R991=[3]Tabla_Impacto!$E$24,$R991=[3]Tabla_Impacto!$E$27,$R991=[3]Tabla_Impacto!$K$24,$R991=[3]Tabla_Impacto!$Q$26,$R991=[3]Tabla_Impacto!$W$26,$R991=[3]Tabla_Impacto!$AC$26),"Menor",IF(OR($R991=[3]Tabla_Impacto!$F$24,$R991=[3]Tabla_Impacto!$F$27,$R991=[3]Tabla_Impacto!$L$24,$R991=[3]Tabla_Impacto!$R$26,$R991=[3]Tabla_Impacto!$X$26,$R991=[3]Tabla_Impacto!$AD$26),"Moderado",IF(OR($R991=[3]Tabla_Impacto!$G$24,$R991=[3]Tabla_Impacto!$G$27,$R991=[3]Tabla_Impacto!$M$24,$R991=[3]Tabla_Impacto!$S$26,$R991=[3]Tabla_Impacto!$Y$26,$R991=[3]Tabla_Impacto!$AE$26),"Mayor",IF(OR($R991=[3]Tabla_Impacto!$H$24,$R991=[3]Tabla_Impacto!$H$27,$R991=[3]Tabla_Impacto!$N$24,$R991=[3]Tabla_Impacto!$T$26,$R991=[3]Tabla_Impacto!$Z$26,$R991=[3]Tabla_Impacto!$AF$26),"Catastrófico","")))))</f>
        <v/>
      </c>
      <c r="T991" s="385" t="str">
        <f t="shared" ref="T991" si="1338">IF(S991="","",IF(S991="Leve",0.2,IF(S991="Menor",0.4,IF(S991="Moderado",0.6,IF(S991="Mayor",0.8,IF(S991="Catastrófico",1,))))))</f>
        <v/>
      </c>
      <c r="U991" s="403" t="str">
        <f t="shared" ref="U991" si="1339">IF(OR(AND(P991="Muy Baja",S991="Leve"),AND(P991="Muy Baja",S991="Menor"),AND(P991="Baja",S991="Leve")),"Bajo",IF(OR(AND(P991="Muy baja",S991="Moderado"),AND(P991="Baja",S991="Menor"),AND(P991="Baja",S991="Moderado"),AND(P991="Media",S991="Leve"),AND(P991="Media",S991="Menor"),AND(P991="Media",S991="Moderado"),AND(P991="Alta",S991="Leve"),AND(P991="Alta",S991="Menor")),"Moderado",IF(OR(AND(P991="Muy Baja",S991="Mayor"),AND(P991="Baja",S991="Mayor"),AND(P991="Media",S991="Mayor"),AND(P991="Alta",S991="Moderado"),AND(P991="Alta",S991="Mayor"),AND(P991="Muy Alta",S991="Leve"),AND(P991="Muy Alta",S991="Menor"),AND(P991="Muy Alta",S991="Moderado"),AND(P991="Muy Alta",S991="Mayor")),"Alto",IF(OR(AND(P991="Muy Baja",S991="Catastrófico"),AND(P991="Baja",S991="Catastrófico"),AND(P991="Media",S991="Catastrófico"),AND(P991="Alta",S991="Catastrófico"),AND(P991="Muy Alta",S991="Catastrófico")),"Extremo",""))))</f>
        <v/>
      </c>
      <c r="V991" s="216" t="s">
        <v>91</v>
      </c>
      <c r="W991" s="116"/>
      <c r="X991" s="117"/>
      <c r="Y991" s="117"/>
      <c r="Z991" s="116"/>
      <c r="AA991" s="143" t="str">
        <f t="shared" si="1284"/>
        <v/>
      </c>
      <c r="AB991" s="121"/>
      <c r="AC991" s="121"/>
      <c r="AD991" s="122" t="str">
        <f t="shared" si="1281"/>
        <v/>
      </c>
      <c r="AE991" s="121"/>
      <c r="AF991" s="121"/>
      <c r="AG991" s="121"/>
      <c r="AH991" s="123" t="str">
        <f>IFERROR(IF(AA991="Probabilidad",(Q991-(+Q991*AD991)),IF(AA991="Impacto",Q991,"")),"")</f>
        <v/>
      </c>
      <c r="AI991" s="122" t="str">
        <f t="shared" si="1283"/>
        <v/>
      </c>
      <c r="AJ991" s="387" t="str">
        <f t="shared" ref="AJ991" si="1340">IFERROR(IF(AK991="","",IF(AK991&lt;=0.2,"Muy Baja",IF(AK991&lt;=0.4,"Baja",IF(AK991&lt;=0.6,"Media",IF(AK991&lt;=0.8,"Alta","Muy Alta"))))),"")</f>
        <v/>
      </c>
      <c r="AK991" s="542" t="str">
        <f t="shared" ref="AK991" si="1341">IFERROR(LOOKUP(MAX(AI991:AI997)+1,(AI991:AI997)),"")</f>
        <v/>
      </c>
      <c r="AL991" s="214" t="str">
        <f>IFERROR(IF(AA991="Impacto",(T991-(+T991*AD991)),IF(AA991="Probabilidad",T991,"")),"")</f>
        <v/>
      </c>
      <c r="AM991" s="543" t="str">
        <f t="shared" ref="AM991" si="1342">IFERROR(IF(AN991="","",IF(AN991&lt;=0.2,"Leve",IF(AN991&lt;=0.4,"Menor",IF(AN991&lt;=0.6,"Moderado",IF(AN991&lt;=0.8,"Mayor","Catastrófico"))))),"")</f>
        <v/>
      </c>
      <c r="AN991" s="542" t="str">
        <f t="shared" ref="AN991" si="1343">IFERROR(LOOKUP(MAX(AL991:AL997)+1,(AL991:AL997)),"")</f>
        <v/>
      </c>
      <c r="AO991" s="541" t="str">
        <f t="shared" ref="AO991" si="1344">IFERROR(IF(OR(AND(AJ991="Muy Baja",AM991="Leve"),AND(AJ991="Muy Baja",AM991="Menor"),AND(AJ991="Baja",AM991="Leve")),"Bajo",IF(OR(AND(AJ991="Muy baja",AM991="Moderado"),AND(AJ991="Baja",AM991="Menor"),AND(AJ991="Baja",AM991="Moderado"),AND(AJ991="Media",AM991="Leve"),AND(AJ991="Media",AM991="Menor"),AND(AJ991="Media",AM991="Moderado"),AND(AJ991="Alta",AM991="Leve"),AND(AJ991="Alta",AM991="Menor")),"Moderado",IF(OR(AND(AJ991="Muy Baja",AM991="Mayor"),AND(AJ991="Baja",AM991="Mayor"),AND(AJ991="Media",AM991="Mayor"),AND(AJ991="Alta",AM991="Moderado"),AND(AJ991="Alta",AM991="Mayor"),AND(AJ991="Muy Alta",AM991="Leve"),AND(AJ991="Muy Alta",AM991="Menor"),AND(AJ991="Muy Alta",AM991="Moderado"),AND(AJ991="Muy Alta",AM991="Mayor")),"Alto",IF(OR(AND(AJ991="Muy Baja",AM991="Catastrófico"),AND(AJ991="Baja",AM991="Catastrófico"),AND(AJ991="Media",AM991="Catastrófico"),AND(AJ991="Alta",AM991="Catastrófico"),AND(AJ991="Muy Alta",AM991="Catastrófico")),"Extremo","")))),"")</f>
        <v/>
      </c>
      <c r="AP991" s="367"/>
      <c r="AQ991" s="217" t="s">
        <v>105</v>
      </c>
      <c r="AR991" s="119"/>
      <c r="AS991" s="135"/>
      <c r="AT991" s="218"/>
      <c r="AU991" s="219"/>
      <c r="AV991" s="458"/>
      <c r="AW991" s="216" t="s">
        <v>91</v>
      </c>
      <c r="AX991" s="220"/>
      <c r="AY991" s="221"/>
      <c r="AZ991" s="222"/>
      <c r="BA991" s="217" t="s">
        <v>105</v>
      </c>
      <c r="BB991" s="220"/>
      <c r="BC991" s="115"/>
      <c r="BD991" s="115"/>
      <c r="BE991" s="373"/>
      <c r="BF991" s="374"/>
      <c r="BG991" s="374"/>
      <c r="BH991" s="131"/>
      <c r="BI991" s="90"/>
      <c r="BJ991" s="90"/>
      <c r="BK991" s="90"/>
      <c r="BL991" s="90"/>
      <c r="BM991" s="90"/>
      <c r="BN991" s="90"/>
      <c r="BO991" s="90"/>
      <c r="BP991" s="90"/>
      <c r="BQ991" s="90"/>
      <c r="BR991" s="90"/>
      <c r="BS991" s="90"/>
      <c r="BT991" s="90"/>
      <c r="BU991" s="90"/>
      <c r="BV991" s="90"/>
      <c r="BW991" s="90"/>
      <c r="BX991" s="90"/>
      <c r="BY991" s="90"/>
      <c r="BZ991" s="90"/>
      <c r="CA991" s="90"/>
      <c r="CB991" s="90"/>
      <c r="CC991" s="90"/>
      <c r="CD991" s="90"/>
      <c r="CE991" s="90"/>
      <c r="CF991" s="90"/>
      <c r="CG991" s="90"/>
      <c r="CH991" s="90"/>
      <c r="CI991" s="90"/>
      <c r="CJ991" s="90"/>
      <c r="CK991" s="90"/>
      <c r="CL991" s="90"/>
      <c r="CM991" s="90"/>
      <c r="CN991" s="90"/>
      <c r="CO991" s="90"/>
      <c r="CP991" s="90"/>
      <c r="CQ991" s="90"/>
      <c r="CR991" s="90"/>
      <c r="CS991" s="90"/>
      <c r="CT991" s="90"/>
      <c r="CU991" s="90"/>
      <c r="CV991" s="90"/>
      <c r="CW991" s="90"/>
      <c r="CX991" s="90"/>
      <c r="CY991" s="90"/>
      <c r="CZ991" s="90"/>
      <c r="DA991" s="90"/>
      <c r="DB991" s="90"/>
      <c r="DC991" s="90"/>
      <c r="DD991" s="90"/>
      <c r="DE991" s="90"/>
      <c r="DF991" s="90"/>
      <c r="DG991" s="90"/>
      <c r="DH991" s="90"/>
      <c r="DI991" s="90"/>
      <c r="DJ991" s="90"/>
      <c r="DK991" s="90"/>
      <c r="DL991" s="90"/>
      <c r="DM991" s="90"/>
      <c r="DN991" s="90"/>
      <c r="DO991" s="90"/>
      <c r="DP991" s="90"/>
      <c r="DQ991" s="90"/>
      <c r="DR991" s="90"/>
      <c r="DS991" s="90"/>
      <c r="DT991" s="90"/>
      <c r="DU991" s="90"/>
      <c r="DV991" s="90"/>
      <c r="DW991" s="90"/>
      <c r="DX991" s="90"/>
      <c r="DY991" s="90"/>
      <c r="DZ991" s="90"/>
      <c r="EA991" s="90"/>
      <c r="EB991" s="90"/>
      <c r="EC991" s="90"/>
      <c r="ED991" s="90"/>
      <c r="EE991" s="90"/>
      <c r="EF991" s="90"/>
      <c r="EG991" s="90"/>
      <c r="EH991" s="90"/>
      <c r="EI991" s="90"/>
      <c r="EJ991" s="90"/>
      <c r="EK991" s="90"/>
      <c r="EL991" s="90"/>
      <c r="EM991" s="90"/>
      <c r="EN991" s="90"/>
      <c r="EO991" s="90"/>
      <c r="EP991" s="90"/>
      <c r="EQ991" s="90"/>
      <c r="ER991" s="90"/>
      <c r="ES991" s="90"/>
      <c r="ET991" s="90"/>
      <c r="EU991" s="90"/>
      <c r="EV991" s="90"/>
      <c r="EW991" s="90"/>
      <c r="EX991" s="90"/>
      <c r="EY991" s="90"/>
      <c r="EZ991" s="90"/>
      <c r="FA991" s="90"/>
      <c r="FB991" s="90"/>
      <c r="FC991" s="90"/>
      <c r="FD991" s="90"/>
      <c r="FE991" s="90"/>
      <c r="FF991" s="90"/>
      <c r="FG991" s="90"/>
      <c r="FH991" s="90"/>
      <c r="FI991" s="90"/>
      <c r="FJ991" s="90"/>
      <c r="FK991" s="90"/>
      <c r="FL991" s="90"/>
      <c r="FM991" s="90"/>
      <c r="FN991" s="90"/>
      <c r="FO991" s="90"/>
      <c r="FP991" s="90"/>
      <c r="FQ991" s="90"/>
      <c r="FR991" s="90"/>
      <c r="FS991" s="90"/>
      <c r="FT991" s="90"/>
      <c r="FU991" s="90"/>
      <c r="FV991" s="90"/>
      <c r="FW991" s="90"/>
      <c r="FX991" s="90"/>
      <c r="FY991" s="90"/>
      <c r="FZ991" s="90"/>
      <c r="GA991" s="90"/>
      <c r="GB991" s="90"/>
      <c r="GC991" s="90"/>
      <c r="GD991" s="90"/>
      <c r="GE991" s="90"/>
      <c r="GF991" s="90"/>
      <c r="GG991" s="90"/>
      <c r="GH991" s="90"/>
      <c r="GI991" s="90"/>
      <c r="GJ991" s="90"/>
      <c r="GK991" s="90"/>
      <c r="GL991" s="90"/>
      <c r="GM991" s="90"/>
      <c r="GN991" s="90"/>
      <c r="GO991" s="90"/>
      <c r="GP991" s="90"/>
      <c r="GQ991" s="90"/>
      <c r="GR991" s="90"/>
      <c r="GS991" s="90"/>
      <c r="GT991" s="90"/>
      <c r="GU991" s="90"/>
      <c r="GV991" s="90"/>
      <c r="GW991" s="90"/>
      <c r="GX991" s="90"/>
      <c r="GY991" s="90"/>
      <c r="GZ991" s="90"/>
      <c r="HA991" s="90"/>
      <c r="HB991" s="90"/>
      <c r="HC991" s="90"/>
      <c r="HD991" s="90"/>
      <c r="HE991" s="90"/>
      <c r="HF991" s="90"/>
      <c r="HG991" s="90"/>
      <c r="HH991" s="90"/>
      <c r="HI991" s="90"/>
      <c r="HJ991" s="90"/>
      <c r="HK991" s="90"/>
      <c r="HL991" s="90"/>
      <c r="HM991" s="90"/>
      <c r="HN991" s="90"/>
      <c r="HO991" s="90"/>
      <c r="HP991" s="90"/>
      <c r="HQ991" s="90"/>
      <c r="HR991" s="90"/>
      <c r="HS991" s="90"/>
      <c r="HT991" s="90"/>
      <c r="HU991" s="90"/>
      <c r="HV991" s="90"/>
      <c r="HW991" s="90"/>
      <c r="HX991" s="90"/>
      <c r="HY991" s="90"/>
      <c r="HZ991" s="90"/>
      <c r="IA991" s="90"/>
      <c r="IB991" s="90"/>
      <c r="IC991" s="90"/>
      <c r="ID991" s="90"/>
      <c r="IE991" s="90"/>
      <c r="IF991" s="90"/>
      <c r="IG991" s="90"/>
      <c r="IH991" s="90"/>
      <c r="II991" s="90"/>
      <c r="IJ991" s="90"/>
      <c r="IK991" s="90"/>
      <c r="IL991" s="90"/>
      <c r="IM991" s="90"/>
      <c r="IN991" s="90"/>
      <c r="IO991" s="90"/>
      <c r="IP991" s="90"/>
      <c r="IQ991" s="90"/>
      <c r="IR991" s="90"/>
      <c r="IS991" s="90"/>
      <c r="IT991" s="90"/>
      <c r="IU991" s="90"/>
      <c r="IV991" s="90"/>
      <c r="IW991" s="90"/>
      <c r="IX991" s="90"/>
      <c r="IY991" s="90"/>
      <c r="IZ991" s="90"/>
      <c r="JA991" s="90"/>
      <c r="JB991" s="90"/>
      <c r="JC991" s="90"/>
      <c r="JD991" s="90"/>
      <c r="JE991" s="90"/>
      <c r="JF991" s="90"/>
      <c r="JG991" s="90"/>
      <c r="JH991" s="90"/>
      <c r="JI991" s="90"/>
      <c r="JJ991" s="90"/>
      <c r="JK991" s="90"/>
      <c r="JL991" s="90"/>
      <c r="JM991" s="90"/>
      <c r="JN991" s="90"/>
      <c r="JO991" s="90"/>
      <c r="JP991" s="90"/>
      <c r="JQ991" s="90"/>
      <c r="JR991" s="90"/>
      <c r="JS991" s="90"/>
      <c r="JT991" s="90"/>
      <c r="JU991" s="90"/>
      <c r="JV991" s="90"/>
      <c r="JW991" s="90"/>
      <c r="JX991" s="90"/>
      <c r="JY991" s="90"/>
      <c r="JZ991" s="90"/>
      <c r="KA991" s="90"/>
      <c r="KB991" s="90"/>
      <c r="KC991" s="90"/>
      <c r="KD991" s="90"/>
      <c r="KE991" s="90"/>
      <c r="KF991" s="90"/>
      <c r="KG991" s="90"/>
      <c r="KH991" s="90"/>
      <c r="KI991" s="90"/>
      <c r="KJ991" s="90"/>
      <c r="KK991" s="90"/>
      <c r="KL991" s="90"/>
      <c r="KM991" s="90"/>
      <c r="KN991" s="90"/>
      <c r="KO991" s="90"/>
      <c r="KP991" s="90"/>
      <c r="KQ991" s="90"/>
      <c r="KR991" s="90"/>
      <c r="KS991" s="90"/>
      <c r="KT991" s="90"/>
      <c r="KU991" s="90"/>
      <c r="KV991" s="90"/>
      <c r="KW991" s="90"/>
      <c r="KX991" s="90"/>
      <c r="KY991" s="90"/>
      <c r="KZ991" s="90"/>
      <c r="LA991" s="90"/>
      <c r="LB991" s="90"/>
      <c r="LC991" s="90"/>
      <c r="LD991" s="90"/>
      <c r="LE991" s="90"/>
      <c r="LF991" s="90"/>
      <c r="LG991" s="90"/>
      <c r="LH991" s="90"/>
      <c r="LI991" s="90"/>
      <c r="LJ991" s="90"/>
      <c r="LK991" s="90"/>
      <c r="LL991" s="90"/>
      <c r="LM991" s="90"/>
      <c r="LN991" s="90"/>
      <c r="LO991" s="90"/>
      <c r="LP991" s="90"/>
      <c r="LQ991" s="90"/>
      <c r="LR991" s="90"/>
      <c r="LS991" s="90"/>
      <c r="LT991" s="90"/>
      <c r="LU991" s="90"/>
      <c r="LV991" s="90"/>
      <c r="LW991" s="90"/>
      <c r="LX991" s="90"/>
      <c r="LY991" s="90"/>
      <c r="LZ991" s="90"/>
      <c r="MA991" s="90"/>
      <c r="MB991" s="90"/>
      <c r="MC991" s="90"/>
      <c r="MD991" s="90"/>
      <c r="ME991" s="90"/>
      <c r="MF991" s="90"/>
      <c r="MG991" s="90"/>
      <c r="MH991" s="90"/>
      <c r="MI991" s="90"/>
      <c r="MJ991" s="90"/>
      <c r="MK991" s="90"/>
      <c r="ML991" s="90"/>
      <c r="MM991" s="90"/>
      <c r="MN991" s="90"/>
      <c r="MO991" s="90"/>
      <c r="MP991" s="90"/>
      <c r="MQ991" s="90"/>
      <c r="MR991" s="90"/>
      <c r="MS991" s="90"/>
      <c r="MT991" s="90"/>
      <c r="MU991" s="90"/>
      <c r="MV991" s="90"/>
      <c r="MW991" s="90"/>
      <c r="MX991" s="90"/>
      <c r="MY991" s="90"/>
      <c r="MZ991" s="90"/>
      <c r="NA991" s="90"/>
      <c r="NB991" s="90"/>
      <c r="NC991" s="90"/>
      <c r="ND991" s="90"/>
      <c r="NE991" s="90"/>
      <c r="NF991" s="90"/>
      <c r="NG991" s="90"/>
      <c r="NH991" s="90"/>
      <c r="NI991" s="90"/>
      <c r="NJ991" s="90"/>
      <c r="NK991" s="90"/>
      <c r="NL991" s="90"/>
      <c r="NM991" s="90"/>
      <c r="NN991" s="90"/>
      <c r="NO991" s="90"/>
      <c r="NP991" s="90"/>
      <c r="NQ991" s="90"/>
      <c r="NR991" s="90"/>
      <c r="NS991" s="90"/>
      <c r="NT991" s="90"/>
      <c r="NU991" s="90"/>
      <c r="NV991" s="90"/>
      <c r="NW991" s="90"/>
      <c r="NX991" s="90"/>
      <c r="NY991" s="90"/>
      <c r="NZ991" s="90"/>
      <c r="OA991" s="90"/>
      <c r="OB991" s="90"/>
      <c r="OC991" s="90"/>
      <c r="OD991" s="90"/>
      <c r="OE991" s="90"/>
      <c r="OF991" s="90"/>
      <c r="OG991" s="90"/>
      <c r="OH991" s="90"/>
      <c r="OI991" s="90"/>
      <c r="OJ991" s="90"/>
      <c r="OK991" s="90"/>
      <c r="OL991" s="90"/>
      <c r="OM991" s="90"/>
      <c r="ON991" s="90"/>
      <c r="OO991" s="90"/>
      <c r="OP991" s="90"/>
      <c r="OQ991" s="90"/>
      <c r="OR991" s="90"/>
      <c r="OS991" s="90"/>
      <c r="OT991" s="90"/>
      <c r="OU991" s="90"/>
      <c r="OV991" s="90"/>
      <c r="OW991" s="90"/>
      <c r="OX991" s="90"/>
      <c r="OY991" s="90"/>
      <c r="OZ991" s="90"/>
      <c r="PA991" s="90"/>
      <c r="PB991" s="90"/>
      <c r="PC991" s="90"/>
      <c r="PD991" s="90"/>
      <c r="PE991" s="90"/>
      <c r="PF991" s="90"/>
      <c r="PG991" s="90"/>
      <c r="PH991" s="90"/>
      <c r="PI991" s="90"/>
      <c r="PJ991" s="90"/>
      <c r="PK991" s="90"/>
      <c r="PL991" s="90"/>
      <c r="PM991" s="90"/>
      <c r="PN991" s="90"/>
      <c r="PO991" s="90"/>
      <c r="PP991" s="90"/>
      <c r="PQ991" s="90"/>
      <c r="PR991" s="90"/>
      <c r="PS991" s="90"/>
      <c r="PT991" s="90"/>
      <c r="PU991" s="90"/>
      <c r="PV991" s="90"/>
      <c r="PW991" s="90"/>
      <c r="PX991" s="90"/>
      <c r="PY991" s="90"/>
      <c r="PZ991" s="90"/>
      <c r="QA991" s="90"/>
      <c r="QB991" s="90"/>
      <c r="QC991" s="90"/>
      <c r="QD991" s="90"/>
      <c r="QE991" s="90"/>
      <c r="QF991" s="90"/>
      <c r="QG991" s="90"/>
      <c r="QH991" s="90"/>
      <c r="QI991" s="90"/>
      <c r="QJ991" s="90"/>
      <c r="QK991" s="90"/>
      <c r="QL991" s="90"/>
      <c r="QM991" s="90"/>
      <c r="QN991" s="90"/>
      <c r="QO991" s="90"/>
      <c r="QP991" s="90"/>
      <c r="QQ991" s="90"/>
      <c r="QR991" s="90"/>
      <c r="QS991" s="90"/>
      <c r="QT991" s="90"/>
      <c r="QU991" s="90"/>
      <c r="QV991" s="90"/>
      <c r="QW991" s="90"/>
      <c r="QX991" s="90"/>
      <c r="QY991" s="90"/>
      <c r="QZ991" s="90"/>
      <c r="RA991" s="90"/>
      <c r="RB991" s="90"/>
      <c r="RC991" s="90"/>
      <c r="RD991" s="90"/>
      <c r="RE991" s="90"/>
      <c r="RF991" s="90"/>
      <c r="RG991" s="90"/>
      <c r="RH991" s="90"/>
      <c r="RI991" s="90"/>
      <c r="RJ991" s="90"/>
      <c r="RK991" s="90"/>
      <c r="RL991" s="90"/>
      <c r="RM991" s="90"/>
      <c r="RN991" s="90"/>
      <c r="RO991" s="90"/>
      <c r="RP991" s="90"/>
      <c r="RQ991" s="90"/>
      <c r="RR991" s="90"/>
      <c r="RS991" s="90"/>
      <c r="RT991" s="90"/>
      <c r="RU991" s="90"/>
      <c r="RV991" s="90"/>
      <c r="RW991" s="90"/>
      <c r="RX991" s="90"/>
      <c r="RY991" s="90"/>
      <c r="RZ991" s="90"/>
      <c r="SA991" s="90"/>
      <c r="SB991" s="90"/>
      <c r="SC991" s="90"/>
      <c r="SD991" s="90"/>
      <c r="SE991" s="90"/>
      <c r="SF991" s="90"/>
      <c r="SG991" s="90"/>
      <c r="SH991" s="90"/>
      <c r="SI991" s="90"/>
      <c r="SJ991" s="90"/>
      <c r="SK991" s="90"/>
      <c r="SL991" s="90"/>
      <c r="SM991" s="90"/>
      <c r="SN991" s="90"/>
      <c r="SO991" s="90"/>
      <c r="SP991" s="90"/>
      <c r="SQ991" s="90"/>
      <c r="SR991" s="90"/>
      <c r="SS991" s="90"/>
      <c r="ST991" s="90"/>
      <c r="SU991" s="90"/>
      <c r="SV991" s="90"/>
      <c r="SW991" s="90"/>
      <c r="SX991" s="90"/>
      <c r="SY991" s="90"/>
      <c r="SZ991" s="90"/>
      <c r="TA991" s="90"/>
      <c r="TB991" s="90"/>
      <c r="TC991" s="90"/>
      <c r="TD991" s="90"/>
      <c r="TE991" s="90"/>
      <c r="TF991" s="90"/>
      <c r="TG991" s="90"/>
      <c r="TH991" s="90"/>
      <c r="TI991" s="90"/>
      <c r="TJ991" s="90"/>
      <c r="TK991" s="90"/>
      <c r="TL991" s="90"/>
      <c r="TM991" s="90"/>
      <c r="TN991" s="90"/>
      <c r="TO991" s="90"/>
      <c r="TP991" s="90"/>
      <c r="TQ991" s="90"/>
      <c r="TR991" s="90"/>
      <c r="TS991" s="90"/>
      <c r="TT991" s="90"/>
      <c r="TU991" s="90"/>
      <c r="TV991" s="90"/>
      <c r="TW991" s="90"/>
      <c r="TX991" s="90"/>
      <c r="TY991" s="90"/>
      <c r="TZ991" s="90"/>
      <c r="UA991" s="90"/>
      <c r="UB991" s="90"/>
      <c r="UC991" s="90"/>
      <c r="UD991" s="90"/>
      <c r="UE991" s="90"/>
      <c r="UF991" s="90"/>
      <c r="UG991" s="90"/>
      <c r="UH991" s="90"/>
      <c r="UI991" s="90"/>
      <c r="UJ991" s="90"/>
      <c r="UK991" s="90"/>
      <c r="UL991" s="90"/>
      <c r="UM991" s="90"/>
      <c r="UN991" s="90"/>
      <c r="UO991" s="90"/>
      <c r="UP991" s="90"/>
      <c r="UQ991" s="90"/>
      <c r="UR991" s="90"/>
      <c r="US991" s="90"/>
      <c r="UT991" s="90"/>
      <c r="UU991" s="90"/>
      <c r="UV991" s="90"/>
      <c r="UW991" s="90"/>
      <c r="UX991" s="90"/>
      <c r="UY991" s="90"/>
      <c r="UZ991" s="90"/>
      <c r="VA991" s="90"/>
      <c r="VB991" s="90"/>
      <c r="VC991" s="90"/>
      <c r="VD991" s="90"/>
      <c r="VE991" s="90"/>
      <c r="VF991" s="90"/>
      <c r="VG991" s="90"/>
      <c r="VH991" s="90"/>
      <c r="VI991" s="90"/>
      <c r="VJ991" s="90"/>
      <c r="VK991" s="90"/>
      <c r="VL991" s="90"/>
      <c r="VM991" s="90"/>
      <c r="VN991" s="90"/>
      <c r="VO991" s="90"/>
      <c r="VP991" s="90"/>
      <c r="VQ991" s="90"/>
      <c r="VR991" s="90"/>
      <c r="VS991" s="90"/>
      <c r="VT991" s="90"/>
      <c r="VU991" s="90"/>
      <c r="VV991" s="90"/>
      <c r="VW991" s="90"/>
      <c r="VX991" s="90"/>
      <c r="VY991" s="90"/>
      <c r="VZ991" s="90"/>
      <c r="WA991" s="90"/>
      <c r="WB991" s="90"/>
      <c r="WC991" s="90"/>
      <c r="WD991" s="90"/>
      <c r="WE991" s="90"/>
      <c r="WF991" s="90"/>
      <c r="WG991" s="90"/>
      <c r="WH991" s="90"/>
      <c r="WI991" s="90"/>
      <c r="WJ991" s="90"/>
      <c r="WK991" s="90"/>
      <c r="WL991" s="90"/>
      <c r="WM991" s="90"/>
      <c r="WN991" s="90"/>
      <c r="WO991" s="90"/>
      <c r="WP991" s="90"/>
      <c r="WQ991" s="90"/>
      <c r="WR991" s="90"/>
      <c r="WS991" s="90"/>
      <c r="WT991" s="90"/>
      <c r="WU991" s="90"/>
      <c r="WV991" s="90"/>
      <c r="WW991" s="90"/>
      <c r="WX991" s="90"/>
      <c r="WY991" s="90"/>
      <c r="WZ991" s="90"/>
      <c r="XA991" s="90"/>
      <c r="XB991" s="90"/>
      <c r="XC991" s="90"/>
      <c r="XD991" s="90"/>
      <c r="XE991" s="90"/>
      <c r="XF991" s="90"/>
      <c r="XG991" s="90"/>
      <c r="XH991" s="90"/>
      <c r="XI991" s="90"/>
      <c r="XJ991" s="90"/>
      <c r="XK991" s="90"/>
      <c r="XL991" s="90"/>
      <c r="XM991" s="90"/>
      <c r="XN991" s="90"/>
      <c r="XO991" s="90"/>
      <c r="XP991" s="90"/>
      <c r="XQ991" s="90"/>
      <c r="XR991" s="90"/>
      <c r="XS991" s="90"/>
      <c r="XT991" s="90"/>
      <c r="XU991" s="90"/>
      <c r="XV991" s="90"/>
      <c r="XW991" s="90"/>
      <c r="XX991" s="90"/>
      <c r="XY991" s="90"/>
      <c r="XZ991" s="90"/>
      <c r="YA991" s="90"/>
      <c r="YB991" s="90"/>
      <c r="YC991" s="90"/>
      <c r="YD991" s="90"/>
      <c r="YE991" s="90"/>
      <c r="YF991" s="90"/>
      <c r="YG991" s="90"/>
      <c r="YH991" s="90"/>
      <c r="YI991" s="90"/>
      <c r="YJ991" s="90"/>
      <c r="YK991" s="90"/>
      <c r="YL991" s="90"/>
      <c r="YM991" s="90"/>
      <c r="YN991" s="90"/>
      <c r="YO991" s="90"/>
      <c r="YP991" s="90"/>
      <c r="YQ991" s="90"/>
      <c r="YR991" s="90"/>
      <c r="YS991" s="90"/>
      <c r="YT991" s="90"/>
      <c r="YU991" s="90"/>
      <c r="YV991" s="90"/>
      <c r="YW991" s="90"/>
      <c r="YX991" s="90"/>
      <c r="YY991" s="90"/>
      <c r="YZ991" s="90"/>
      <c r="ZA991" s="90"/>
      <c r="ZB991" s="90"/>
      <c r="ZC991" s="90"/>
      <c r="ZD991" s="90"/>
      <c r="ZE991" s="90"/>
      <c r="ZF991" s="90"/>
      <c r="ZG991" s="90"/>
      <c r="ZH991" s="90"/>
      <c r="ZI991" s="90"/>
      <c r="ZJ991" s="90"/>
      <c r="ZK991" s="90"/>
      <c r="ZL991" s="90"/>
      <c r="ZM991" s="90"/>
      <c r="ZN991" s="90"/>
      <c r="ZO991" s="90"/>
      <c r="ZP991" s="90"/>
      <c r="ZQ991" s="90"/>
      <c r="ZR991" s="90"/>
      <c r="ZS991" s="90"/>
      <c r="ZT991" s="90"/>
      <c r="ZU991" s="90"/>
      <c r="ZV991" s="90"/>
      <c r="ZW991" s="90"/>
      <c r="ZX991" s="90"/>
      <c r="ZY991" s="90"/>
      <c r="ZZ991" s="90"/>
      <c r="AAA991" s="90"/>
      <c r="AAB991" s="90"/>
      <c r="AAC991" s="90"/>
      <c r="AAD991" s="90"/>
      <c r="AAE991" s="90"/>
      <c r="AAF991" s="90"/>
      <c r="AAG991" s="90"/>
      <c r="AAH991" s="90"/>
      <c r="AAI991" s="90"/>
      <c r="AAJ991" s="90"/>
      <c r="AAK991" s="90"/>
      <c r="AAL991" s="90"/>
      <c r="AAM991" s="90"/>
      <c r="AAN991" s="90"/>
      <c r="AAO991" s="90"/>
      <c r="AAP991" s="90"/>
      <c r="AAQ991" s="90"/>
      <c r="AAR991" s="90"/>
      <c r="AAS991" s="90"/>
      <c r="AAT991" s="90"/>
      <c r="AAU991" s="90"/>
      <c r="AAV991" s="90"/>
      <c r="AAW991" s="90"/>
      <c r="AAX991" s="90"/>
      <c r="AAY991" s="90"/>
      <c r="AAZ991" s="90"/>
      <c r="ABA991" s="90"/>
      <c r="ABB991" s="90"/>
      <c r="ABC991" s="90"/>
      <c r="ABD991" s="90"/>
      <c r="ABE991" s="90"/>
      <c r="ABF991" s="90"/>
      <c r="ABG991" s="90"/>
      <c r="ABH991" s="90"/>
      <c r="ABI991" s="90"/>
      <c r="ABJ991" s="90"/>
      <c r="ABK991" s="90"/>
      <c r="ABL991" s="90"/>
      <c r="ABM991" s="90"/>
      <c r="ABN991" s="90"/>
      <c r="ABO991" s="90"/>
      <c r="ABP991" s="90"/>
      <c r="ABQ991" s="90"/>
      <c r="ABR991" s="90"/>
      <c r="ABS991" s="90"/>
      <c r="ABT991" s="90"/>
      <c r="ABU991" s="90"/>
      <c r="ABV991" s="90"/>
      <c r="ABW991" s="90"/>
      <c r="ABX991" s="90"/>
      <c r="ABY991" s="90"/>
      <c r="ABZ991" s="90"/>
      <c r="ACA991" s="90"/>
      <c r="ACB991" s="90"/>
      <c r="ACC991" s="90"/>
      <c r="ACD991" s="90"/>
      <c r="ACE991" s="90"/>
      <c r="ACF991" s="90"/>
      <c r="ACG991" s="90"/>
      <c r="ACH991" s="90"/>
      <c r="ACI991" s="90"/>
      <c r="ACJ991" s="90"/>
      <c r="ACK991" s="90"/>
      <c r="ACL991" s="90"/>
      <c r="ACM991" s="90"/>
      <c r="ACN991" s="90"/>
      <c r="ACO991" s="90"/>
      <c r="ACP991" s="90"/>
      <c r="ACQ991" s="90"/>
      <c r="ACR991" s="90"/>
      <c r="ACS991" s="90"/>
      <c r="ACT991" s="90"/>
      <c r="ACU991" s="90"/>
      <c r="ACV991" s="90"/>
      <c r="ACW991" s="90"/>
      <c r="ACX991" s="90"/>
      <c r="ACY991" s="90"/>
      <c r="ACZ991" s="90"/>
      <c r="ADA991" s="90"/>
      <c r="ADB991" s="90"/>
      <c r="ADC991" s="90"/>
      <c r="ADD991" s="90"/>
      <c r="ADE991" s="90"/>
      <c r="ADF991" s="90"/>
      <c r="ADG991" s="90"/>
      <c r="ADH991" s="90"/>
      <c r="ADI991" s="90"/>
      <c r="ADJ991" s="90"/>
      <c r="ADK991" s="90"/>
      <c r="ADL991" s="90"/>
      <c r="ADM991" s="90"/>
      <c r="ADN991" s="90"/>
      <c r="ADO991" s="90"/>
      <c r="ADP991" s="90"/>
      <c r="ADQ991" s="90"/>
      <c r="ADR991" s="90"/>
      <c r="ADS991" s="90"/>
      <c r="ADT991" s="90"/>
      <c r="ADU991" s="90"/>
      <c r="ADV991" s="90"/>
      <c r="ADW991" s="90"/>
      <c r="ADX991" s="90"/>
      <c r="ADY991" s="90"/>
      <c r="ADZ991" s="90"/>
      <c r="AEA991" s="90"/>
      <c r="AEB991" s="90"/>
      <c r="AEC991" s="90"/>
      <c r="AED991" s="90"/>
      <c r="AEE991" s="90"/>
      <c r="AEF991" s="90"/>
      <c r="AEG991" s="90"/>
      <c r="AEH991" s="90"/>
      <c r="AEI991" s="90"/>
      <c r="AEJ991" s="90"/>
      <c r="AEK991" s="90"/>
      <c r="AEL991" s="90"/>
      <c r="AEM991" s="90"/>
      <c r="AEN991" s="90"/>
      <c r="AEO991" s="90"/>
      <c r="AEP991" s="90"/>
      <c r="AEQ991" s="90"/>
      <c r="AER991" s="90"/>
      <c r="AES991" s="90"/>
      <c r="AET991" s="90"/>
      <c r="AEU991" s="90"/>
      <c r="AEV991" s="90"/>
      <c r="AEW991" s="90"/>
      <c r="AEX991" s="90"/>
      <c r="AEY991" s="90"/>
      <c r="AEZ991" s="90"/>
      <c r="AFA991" s="90"/>
      <c r="AFB991" s="90"/>
      <c r="AFC991" s="90"/>
      <c r="AFD991" s="90"/>
      <c r="AFE991" s="90"/>
      <c r="AFF991" s="90"/>
      <c r="AFG991" s="90"/>
      <c r="AFH991" s="90"/>
      <c r="AFI991" s="90"/>
      <c r="AFJ991" s="90"/>
      <c r="AFK991" s="90"/>
      <c r="AFL991" s="90"/>
      <c r="AFM991" s="90"/>
      <c r="AFN991" s="90"/>
      <c r="AFO991" s="90"/>
      <c r="AFP991" s="90"/>
      <c r="AFQ991" s="90"/>
      <c r="AFR991" s="90"/>
      <c r="AFS991" s="90"/>
      <c r="AFT991" s="90"/>
      <c r="AFU991" s="90"/>
      <c r="AFV991" s="90"/>
      <c r="AFW991" s="90"/>
      <c r="AFX991" s="90"/>
      <c r="AFY991" s="90"/>
      <c r="AFZ991" s="90"/>
      <c r="AGA991" s="90"/>
      <c r="AGB991" s="90"/>
      <c r="AGC991" s="90"/>
      <c r="AGD991" s="90"/>
      <c r="AGE991" s="90"/>
      <c r="AGF991" s="90"/>
      <c r="AGG991" s="90"/>
      <c r="AGH991" s="90"/>
      <c r="AGI991" s="90"/>
      <c r="AGJ991" s="90"/>
      <c r="AGK991" s="90"/>
      <c r="AGL991" s="90"/>
      <c r="AGM991" s="90"/>
      <c r="AGN991" s="90"/>
      <c r="AGO991" s="90"/>
      <c r="AGP991" s="90"/>
      <c r="AGQ991" s="90"/>
      <c r="AGR991" s="90"/>
      <c r="AGS991" s="90"/>
      <c r="AGT991" s="90"/>
      <c r="AGU991" s="90"/>
      <c r="AGV991" s="90"/>
      <c r="AGW991" s="90"/>
      <c r="AGX991" s="90"/>
      <c r="AGY991" s="90"/>
      <c r="AGZ991" s="90"/>
      <c r="AHA991" s="90"/>
      <c r="AHB991" s="90"/>
      <c r="AHC991" s="90"/>
      <c r="AHD991" s="90"/>
      <c r="AHE991" s="90"/>
      <c r="AHF991" s="90"/>
      <c r="AHG991" s="90"/>
      <c r="AHH991" s="90"/>
      <c r="AHI991" s="90"/>
      <c r="AHJ991" s="90"/>
      <c r="AHK991" s="90"/>
      <c r="AHL991" s="90"/>
      <c r="AHM991" s="90"/>
      <c r="AHN991" s="90"/>
      <c r="AHO991" s="90"/>
      <c r="AHP991" s="90"/>
      <c r="AHQ991" s="90"/>
      <c r="AHR991" s="90"/>
      <c r="AHS991" s="90"/>
      <c r="AHT991" s="90"/>
      <c r="AHU991" s="90"/>
      <c r="AHV991" s="90"/>
      <c r="AHW991" s="90"/>
      <c r="AHX991" s="90"/>
      <c r="AHY991" s="90"/>
      <c r="AHZ991" s="90"/>
      <c r="AIA991" s="90"/>
      <c r="AIB991" s="90"/>
      <c r="AIC991" s="90"/>
      <c r="AID991" s="90"/>
      <c r="AIE991" s="90"/>
      <c r="AIF991" s="90"/>
      <c r="AIG991" s="90"/>
      <c r="AIH991" s="90"/>
      <c r="AII991" s="90"/>
      <c r="AIJ991" s="90"/>
      <c r="AIK991" s="90"/>
      <c r="AIL991" s="90"/>
      <c r="AIM991" s="90"/>
      <c r="AIN991" s="90"/>
      <c r="AIO991" s="90"/>
      <c r="AIP991" s="90"/>
      <c r="AIQ991" s="90"/>
      <c r="AIR991" s="90"/>
      <c r="AIS991" s="90"/>
      <c r="AIT991" s="90"/>
      <c r="AIU991" s="90"/>
      <c r="AIV991" s="90"/>
      <c r="AIW991" s="90"/>
      <c r="AIX991" s="90"/>
      <c r="AIY991" s="90"/>
      <c r="AIZ991" s="90"/>
      <c r="AJA991" s="90"/>
      <c r="AJB991" s="90"/>
      <c r="AJC991" s="90"/>
      <c r="AJD991" s="90"/>
      <c r="AJE991" s="90"/>
      <c r="AJF991" s="90"/>
      <c r="AJG991" s="90"/>
      <c r="AJH991" s="90"/>
      <c r="AJI991" s="90"/>
      <c r="AJJ991" s="90"/>
      <c r="AJK991" s="90"/>
      <c r="AJL991" s="90"/>
      <c r="AJM991" s="90"/>
      <c r="AJN991" s="90"/>
      <c r="AJO991" s="90"/>
      <c r="AJP991" s="90"/>
      <c r="AJQ991" s="90"/>
      <c r="AJR991" s="90"/>
      <c r="AJS991" s="90"/>
      <c r="AJT991" s="90"/>
      <c r="AJU991" s="90"/>
      <c r="AJV991" s="90"/>
      <c r="AJW991" s="90"/>
      <c r="AJX991" s="90"/>
      <c r="AJY991" s="90"/>
      <c r="AJZ991" s="90"/>
      <c r="AKA991" s="90"/>
      <c r="AKB991" s="90"/>
      <c r="AKC991" s="90"/>
      <c r="AKD991" s="90"/>
      <c r="AKE991" s="90"/>
      <c r="AKF991" s="90"/>
      <c r="AKG991" s="90"/>
      <c r="AKH991" s="90"/>
      <c r="AKI991" s="90"/>
      <c r="AKJ991" s="90"/>
      <c r="AKK991" s="90"/>
      <c r="AKL991" s="90"/>
      <c r="AKM991" s="90"/>
      <c r="AKN991" s="90"/>
      <c r="AKO991" s="90"/>
      <c r="AKP991" s="90"/>
      <c r="AKQ991" s="90"/>
      <c r="AKR991" s="90"/>
      <c r="AKS991" s="90"/>
      <c r="AKT991" s="90"/>
      <c r="AKU991" s="90"/>
      <c r="AKV991" s="90"/>
      <c r="AKW991" s="90"/>
      <c r="AKX991" s="90"/>
      <c r="AKY991" s="90"/>
      <c r="AKZ991" s="90"/>
      <c r="ALA991" s="90"/>
      <c r="ALB991" s="90"/>
      <c r="ALC991" s="90"/>
      <c r="ALD991" s="90"/>
      <c r="ALE991" s="90"/>
      <c r="ALF991" s="90"/>
      <c r="ALG991" s="90"/>
      <c r="ALH991" s="90"/>
      <c r="ALI991" s="90"/>
      <c r="ALJ991" s="90"/>
      <c r="ALK991" s="90"/>
      <c r="ALL991" s="90"/>
      <c r="ALM991" s="90"/>
      <c r="ALN991" s="90"/>
      <c r="ALO991" s="90"/>
      <c r="ALP991" s="90"/>
      <c r="ALQ991" s="90"/>
      <c r="ALR991" s="90"/>
      <c r="ALS991" s="90"/>
      <c r="ALT991" s="90"/>
      <c r="ALU991" s="90"/>
      <c r="ALV991" s="90"/>
      <c r="ALW991" s="90"/>
      <c r="ALX991" s="90"/>
      <c r="ALY991" s="90"/>
      <c r="ALZ991" s="90"/>
      <c r="AMA991" s="90"/>
      <c r="AMB991" s="90"/>
      <c r="AMC991" s="90"/>
      <c r="AMD991" s="90"/>
      <c r="AME991" s="90"/>
      <c r="AMF991" s="90"/>
      <c r="AMG991" s="90"/>
      <c r="AMH991" s="90"/>
    </row>
    <row r="992" spans="1:1022" ht="74.099999999999994" customHeight="1" x14ac:dyDescent="0.3">
      <c r="A992" s="536"/>
      <c r="B992" s="530"/>
      <c r="C992" s="367"/>
      <c r="D992" s="530"/>
      <c r="E992" s="530"/>
      <c r="F992" s="427"/>
      <c r="G992" s="530"/>
      <c r="H992" s="545"/>
      <c r="I992" s="538"/>
      <c r="J992" s="216" t="s">
        <v>735</v>
      </c>
      <c r="K992" s="213"/>
      <c r="L992" s="538"/>
      <c r="M992" s="538"/>
      <c r="N992" s="540"/>
      <c r="O992" s="369"/>
      <c r="P992" s="391"/>
      <c r="Q992" s="385"/>
      <c r="R992" s="393"/>
      <c r="S992" s="394"/>
      <c r="T992" s="385"/>
      <c r="U992" s="404"/>
      <c r="V992" s="216" t="s">
        <v>112</v>
      </c>
      <c r="W992" s="116"/>
      <c r="X992" s="117"/>
      <c r="Y992" s="117"/>
      <c r="Z992" s="116"/>
      <c r="AA992" s="143" t="str">
        <f t="shared" si="1284"/>
        <v/>
      </c>
      <c r="AB992" s="121"/>
      <c r="AC992" s="121"/>
      <c r="AD992" s="122" t="str">
        <f t="shared" si="1281"/>
        <v/>
      </c>
      <c r="AE992" s="121"/>
      <c r="AF992" s="121"/>
      <c r="AG992" s="121"/>
      <c r="AH992" s="123" t="str">
        <f>IFERROR(IF(AND(AA991="Probabilidad",AA992="Probabilidad"),(AI991-(+AI991*AD992)),IF(AND(AA992="Probabilidad",AA991="Impacto"),(AI991-(+AI991*AD992)),IF(AA992="Impacto",AI991,""))),"")</f>
        <v/>
      </c>
      <c r="AI992" s="122" t="str">
        <f t="shared" si="1283"/>
        <v/>
      </c>
      <c r="AJ992" s="387"/>
      <c r="AK992" s="542"/>
      <c r="AL992" s="214" t="str">
        <f t="shared" si="1262"/>
        <v/>
      </c>
      <c r="AM992" s="543"/>
      <c r="AN992" s="542"/>
      <c r="AO992" s="541"/>
      <c r="AP992" s="367"/>
      <c r="AQ992" s="217" t="s">
        <v>118</v>
      </c>
      <c r="AR992" s="119"/>
      <c r="AS992" s="135"/>
      <c r="AT992" s="218"/>
      <c r="AU992" s="219"/>
      <c r="AV992" s="459"/>
      <c r="AW992" s="216" t="s">
        <v>112</v>
      </c>
      <c r="AX992" s="220"/>
      <c r="AY992" s="221"/>
      <c r="AZ992" s="222"/>
      <c r="BA992" s="217" t="s">
        <v>118</v>
      </c>
      <c r="BB992" s="220"/>
      <c r="BC992" s="115"/>
      <c r="BD992" s="115"/>
      <c r="BE992" s="373"/>
      <c r="BF992" s="374"/>
      <c r="BG992" s="374"/>
      <c r="BH992" s="131"/>
    </row>
    <row r="993" spans="1:1022" ht="45" customHeight="1" x14ac:dyDescent="0.3">
      <c r="A993" s="536"/>
      <c r="B993" s="530"/>
      <c r="C993" s="367"/>
      <c r="D993" s="530"/>
      <c r="E993" s="530"/>
      <c r="F993" s="427"/>
      <c r="G993" s="530"/>
      <c r="H993" s="545"/>
      <c r="I993" s="538"/>
      <c r="J993" s="216" t="s">
        <v>741</v>
      </c>
      <c r="K993" s="213"/>
      <c r="L993" s="538"/>
      <c r="M993" s="538"/>
      <c r="N993" s="540"/>
      <c r="O993" s="369"/>
      <c r="P993" s="391"/>
      <c r="Q993" s="385"/>
      <c r="R993" s="393"/>
      <c r="S993" s="394"/>
      <c r="T993" s="385"/>
      <c r="U993" s="404"/>
      <c r="V993" s="216" t="s">
        <v>124</v>
      </c>
      <c r="W993" s="116"/>
      <c r="X993" s="117"/>
      <c r="Y993" s="117"/>
      <c r="Z993" s="116"/>
      <c r="AA993" s="143" t="str">
        <f t="shared" si="1284"/>
        <v/>
      </c>
      <c r="AB993" s="121"/>
      <c r="AC993" s="121"/>
      <c r="AD993" s="122" t="str">
        <f t="shared" si="1281"/>
        <v/>
      </c>
      <c r="AE993" s="121"/>
      <c r="AF993" s="121"/>
      <c r="AG993" s="121"/>
      <c r="AH993" s="123" t="str">
        <f t="shared" ref="AH993:AH997" si="1345">IFERROR(IF(AND(AA992="Probabilidad",AA993="Probabilidad"),(AI992-(+AI992*AD993)),IF(AND(AA993="Probabilidad",AA992="Impacto"),(AI992-(+AI992*AD993)),IF(AA993="Impacto",AI992,""))),"")</f>
        <v/>
      </c>
      <c r="AI993" s="122" t="str">
        <f t="shared" si="1283"/>
        <v/>
      </c>
      <c r="AJ993" s="387"/>
      <c r="AK993" s="542"/>
      <c r="AL993" s="214" t="str">
        <f t="shared" ref="AL993:AL997" si="1346">IFERROR(IF(AND(AA992="Impacto",AA993="Impacto"),(AL992-(+AL992*AD993)),IF(AND(AA993="Impacto",AA992="Probabilidad"),(AL992-(+AL992*AD993)),IF(AA993="Probabilidad",AL992,""))),"")</f>
        <v/>
      </c>
      <c r="AM993" s="543"/>
      <c r="AN993" s="542"/>
      <c r="AO993" s="541"/>
      <c r="AP993" s="367"/>
      <c r="AQ993" s="217" t="s">
        <v>128</v>
      </c>
      <c r="AR993" s="119"/>
      <c r="AS993" s="135"/>
      <c r="AT993" s="218"/>
      <c r="AU993" s="219"/>
      <c r="AV993" s="459"/>
      <c r="AW993" s="216" t="s">
        <v>124</v>
      </c>
      <c r="AX993" s="220"/>
      <c r="AY993" s="221"/>
      <c r="AZ993" s="222"/>
      <c r="BA993" s="217" t="s">
        <v>128</v>
      </c>
      <c r="BB993" s="220"/>
      <c r="BC993" s="115"/>
      <c r="BD993" s="115"/>
      <c r="BE993" s="373"/>
      <c r="BF993" s="374"/>
      <c r="BG993" s="374"/>
      <c r="BH993" s="131"/>
    </row>
    <row r="994" spans="1:1022" ht="30" customHeight="1" x14ac:dyDescent="0.3">
      <c r="A994" s="536"/>
      <c r="B994" s="530"/>
      <c r="C994" s="367"/>
      <c r="D994" s="530"/>
      <c r="E994" s="530"/>
      <c r="F994" s="427"/>
      <c r="G994" s="530"/>
      <c r="H994" s="545"/>
      <c r="I994" s="538"/>
      <c r="J994" s="216" t="s">
        <v>749</v>
      </c>
      <c r="K994" s="213"/>
      <c r="L994" s="538"/>
      <c r="M994" s="538"/>
      <c r="N994" s="540"/>
      <c r="O994" s="369"/>
      <c r="P994" s="391"/>
      <c r="Q994" s="385"/>
      <c r="R994" s="393"/>
      <c r="S994" s="394"/>
      <c r="T994" s="385"/>
      <c r="U994" s="404"/>
      <c r="V994" s="216" t="s">
        <v>131</v>
      </c>
      <c r="W994" s="116"/>
      <c r="X994" s="117"/>
      <c r="Y994" s="117"/>
      <c r="Z994" s="116"/>
      <c r="AA994" s="143" t="str">
        <f t="shared" si="1284"/>
        <v/>
      </c>
      <c r="AB994" s="121"/>
      <c r="AC994" s="121"/>
      <c r="AD994" s="122" t="str">
        <f t="shared" si="1281"/>
        <v/>
      </c>
      <c r="AE994" s="121"/>
      <c r="AF994" s="121"/>
      <c r="AG994" s="121"/>
      <c r="AH994" s="123" t="str">
        <f t="shared" si="1345"/>
        <v/>
      </c>
      <c r="AI994" s="122" t="str">
        <f t="shared" si="1283"/>
        <v/>
      </c>
      <c r="AJ994" s="387"/>
      <c r="AK994" s="542"/>
      <c r="AL994" s="214" t="str">
        <f t="shared" si="1346"/>
        <v/>
      </c>
      <c r="AM994" s="543"/>
      <c r="AN994" s="542"/>
      <c r="AO994" s="541"/>
      <c r="AP994" s="367"/>
      <c r="AQ994" s="217" t="s">
        <v>136</v>
      </c>
      <c r="AR994" s="119"/>
      <c r="AS994" s="135"/>
      <c r="AT994" s="218"/>
      <c r="AU994" s="219"/>
      <c r="AV994" s="459"/>
      <c r="AW994" s="216" t="s">
        <v>131</v>
      </c>
      <c r="AX994" s="220"/>
      <c r="AY994" s="221"/>
      <c r="AZ994" s="222"/>
      <c r="BA994" s="217" t="s">
        <v>136</v>
      </c>
      <c r="BB994" s="220"/>
      <c r="BC994" s="115"/>
      <c r="BD994" s="115"/>
      <c r="BE994" s="373"/>
      <c r="BF994" s="374"/>
      <c r="BG994" s="374"/>
      <c r="BH994" s="131"/>
    </row>
    <row r="995" spans="1:1022" ht="18.95" customHeight="1" x14ac:dyDescent="0.3">
      <c r="A995" s="536"/>
      <c r="B995" s="530"/>
      <c r="C995" s="367"/>
      <c r="D995" s="530"/>
      <c r="E995" s="530"/>
      <c r="F995" s="427"/>
      <c r="G995" s="530"/>
      <c r="H995" s="545"/>
      <c r="I995" s="538"/>
      <c r="J995" s="216" t="s">
        <v>756</v>
      </c>
      <c r="K995" s="213"/>
      <c r="L995" s="538"/>
      <c r="M995" s="538"/>
      <c r="N995" s="540"/>
      <c r="O995" s="369"/>
      <c r="P995" s="391"/>
      <c r="Q995" s="385"/>
      <c r="R995" s="393"/>
      <c r="S995" s="394"/>
      <c r="T995" s="385"/>
      <c r="U995" s="404"/>
      <c r="V995" s="216" t="s">
        <v>139</v>
      </c>
      <c r="W995" s="116"/>
      <c r="X995" s="117"/>
      <c r="Y995" s="117"/>
      <c r="Z995" s="116"/>
      <c r="AA995" s="143" t="str">
        <f t="shared" si="1284"/>
        <v/>
      </c>
      <c r="AB995" s="121"/>
      <c r="AC995" s="121"/>
      <c r="AD995" s="122" t="str">
        <f t="shared" si="1281"/>
        <v/>
      </c>
      <c r="AE995" s="121"/>
      <c r="AF995" s="121"/>
      <c r="AG995" s="121"/>
      <c r="AH995" s="123" t="str">
        <f t="shared" si="1345"/>
        <v/>
      </c>
      <c r="AI995" s="122" t="str">
        <f t="shared" si="1283"/>
        <v/>
      </c>
      <c r="AJ995" s="387"/>
      <c r="AK995" s="542"/>
      <c r="AL995" s="214" t="str">
        <f t="shared" si="1346"/>
        <v/>
      </c>
      <c r="AM995" s="543"/>
      <c r="AN995" s="542"/>
      <c r="AO995" s="541"/>
      <c r="AP995" s="367"/>
      <c r="AQ995" s="217" t="s">
        <v>145</v>
      </c>
      <c r="AR995" s="119"/>
      <c r="AS995" s="135"/>
      <c r="AT995" s="218"/>
      <c r="AU995" s="219"/>
      <c r="AV995" s="459"/>
      <c r="AW995" s="216" t="s">
        <v>139</v>
      </c>
      <c r="AX995" s="220"/>
      <c r="AY995" s="221"/>
      <c r="AZ995" s="222"/>
      <c r="BA995" s="217" t="s">
        <v>145</v>
      </c>
      <c r="BB995" s="220"/>
      <c r="BC995" s="115"/>
      <c r="BD995" s="115"/>
      <c r="BE995" s="373"/>
      <c r="BF995" s="374"/>
      <c r="BG995" s="374"/>
      <c r="BH995" s="131"/>
    </row>
    <row r="996" spans="1:1022" ht="18.95" customHeight="1" x14ac:dyDescent="0.3">
      <c r="A996" s="536"/>
      <c r="B996" s="530"/>
      <c r="C996" s="367"/>
      <c r="D996" s="530"/>
      <c r="E996" s="530"/>
      <c r="F996" s="427"/>
      <c r="G996" s="530"/>
      <c r="H996" s="545"/>
      <c r="I996" s="538"/>
      <c r="J996" s="216" t="s">
        <v>757</v>
      </c>
      <c r="K996" s="213"/>
      <c r="L996" s="538"/>
      <c r="M996" s="538"/>
      <c r="N996" s="540"/>
      <c r="O996" s="369"/>
      <c r="P996" s="391"/>
      <c r="Q996" s="385"/>
      <c r="R996" s="393"/>
      <c r="S996" s="394"/>
      <c r="T996" s="385"/>
      <c r="U996" s="404"/>
      <c r="V996" s="216" t="s">
        <v>150</v>
      </c>
      <c r="W996" s="116"/>
      <c r="X996" s="117"/>
      <c r="Y996" s="117"/>
      <c r="Z996" s="116"/>
      <c r="AA996" s="143" t="str">
        <f t="shared" si="1284"/>
        <v/>
      </c>
      <c r="AB996" s="121"/>
      <c r="AC996" s="121"/>
      <c r="AD996" s="122" t="str">
        <f t="shared" si="1281"/>
        <v/>
      </c>
      <c r="AE996" s="121"/>
      <c r="AF996" s="121"/>
      <c r="AG996" s="121"/>
      <c r="AH996" s="123" t="str">
        <f t="shared" si="1345"/>
        <v/>
      </c>
      <c r="AI996" s="122" t="str">
        <f t="shared" si="1283"/>
        <v/>
      </c>
      <c r="AJ996" s="387"/>
      <c r="AK996" s="542"/>
      <c r="AL996" s="214" t="str">
        <f t="shared" si="1346"/>
        <v/>
      </c>
      <c r="AM996" s="543"/>
      <c r="AN996" s="542"/>
      <c r="AO996" s="541"/>
      <c r="AP996" s="367"/>
      <c r="AQ996" s="217" t="s">
        <v>155</v>
      </c>
      <c r="AR996" s="119"/>
      <c r="AS996" s="135"/>
      <c r="AT996" s="218"/>
      <c r="AU996" s="219"/>
      <c r="AV996" s="459"/>
      <c r="AW996" s="216" t="s">
        <v>150</v>
      </c>
      <c r="AX996" s="220"/>
      <c r="AY996" s="221"/>
      <c r="AZ996" s="222"/>
      <c r="BA996" s="217" t="s">
        <v>155</v>
      </c>
      <c r="BB996" s="220"/>
      <c r="BC996" s="115"/>
      <c r="BD996" s="115"/>
      <c r="BE996" s="373"/>
      <c r="BF996" s="374"/>
      <c r="BG996" s="374"/>
      <c r="BH996" s="131"/>
    </row>
    <row r="997" spans="1:1022" ht="23.1" customHeight="1" x14ac:dyDescent="0.3">
      <c r="A997" s="536"/>
      <c r="B997" s="530"/>
      <c r="C997" s="367"/>
      <c r="D997" s="530"/>
      <c r="E997" s="530"/>
      <c r="F997" s="427"/>
      <c r="G997" s="530"/>
      <c r="H997" s="545"/>
      <c r="I997" s="538"/>
      <c r="J997" s="216" t="s">
        <v>758</v>
      </c>
      <c r="K997" s="213"/>
      <c r="L997" s="538"/>
      <c r="M997" s="538"/>
      <c r="N997" s="540"/>
      <c r="O997" s="369"/>
      <c r="P997" s="392"/>
      <c r="Q997" s="385"/>
      <c r="R997" s="393"/>
      <c r="S997" s="394"/>
      <c r="T997" s="385"/>
      <c r="U997" s="405"/>
      <c r="V997" s="216" t="s">
        <v>161</v>
      </c>
      <c r="W997" s="116"/>
      <c r="X997" s="117"/>
      <c r="Y997" s="117"/>
      <c r="Z997" s="116"/>
      <c r="AA997" s="143" t="str">
        <f t="shared" si="1284"/>
        <v/>
      </c>
      <c r="AB997" s="121"/>
      <c r="AC997" s="121"/>
      <c r="AD997" s="122" t="str">
        <f t="shared" si="1281"/>
        <v/>
      </c>
      <c r="AE997" s="121"/>
      <c r="AF997" s="121"/>
      <c r="AG997" s="121"/>
      <c r="AH997" s="123" t="str">
        <f t="shared" si="1345"/>
        <v/>
      </c>
      <c r="AI997" s="122" t="str">
        <f t="shared" si="1283"/>
        <v/>
      </c>
      <c r="AJ997" s="387"/>
      <c r="AK997" s="542"/>
      <c r="AL997" s="214" t="str">
        <f t="shared" si="1346"/>
        <v/>
      </c>
      <c r="AM997" s="543"/>
      <c r="AN997" s="542"/>
      <c r="AO997" s="541"/>
      <c r="AP997" s="367"/>
      <c r="AQ997" s="217" t="s">
        <v>162</v>
      </c>
      <c r="AR997" s="119"/>
      <c r="AS997" s="135"/>
      <c r="AT997" s="218"/>
      <c r="AU997" s="219"/>
      <c r="AV997" s="460"/>
      <c r="AW997" s="216" t="s">
        <v>161</v>
      </c>
      <c r="AX997" s="220"/>
      <c r="AY997" s="221"/>
      <c r="AZ997" s="222"/>
      <c r="BA997" s="217" t="s">
        <v>162</v>
      </c>
      <c r="BB997" s="220"/>
      <c r="BC997" s="115"/>
      <c r="BD997" s="115"/>
      <c r="BE997" s="373"/>
      <c r="BF997" s="374"/>
      <c r="BG997" s="374"/>
      <c r="BH997" s="131"/>
    </row>
    <row r="998" spans="1:1022" s="144" customFormat="1" ht="69.95" customHeight="1" x14ac:dyDescent="0.25">
      <c r="A998" s="536"/>
      <c r="B998" s="530"/>
      <c r="C998" s="367"/>
      <c r="D998" s="530"/>
      <c r="E998" s="530"/>
      <c r="F998" s="427"/>
      <c r="G998" s="530"/>
      <c r="H998" s="545" t="str">
        <f>IF(B998="Seguridad_Información","Posibilidad de "&amp;C998&amp;"con "&amp;M998&amp;" "&amp;"por"&amp;" "&amp;I998&amp;" "&amp;"debido a"&amp;" "&amp;L998,"Posibilidad de"&amp;" "&amp;M998&amp;" "&amp;"por"&amp;" "&amp;I998&amp;" debido a"&amp;" "&amp;L998)</f>
        <v xml:space="preserve">Posibilidad de  por  debido a </v>
      </c>
      <c r="I998" s="538"/>
      <c r="J998" s="216" t="s">
        <v>717</v>
      </c>
      <c r="K998" s="213"/>
      <c r="L998" s="538"/>
      <c r="M998" s="538"/>
      <c r="N998" s="540"/>
      <c r="O998" s="369"/>
      <c r="P998" s="390" t="str">
        <f>IF(OR($O998=[3]Tabla_Probabilidad!$D$30,$O998=[3]Tabla_Probabilidad!$D$32,$O998=[3]Tabla_Probabilidad!$J$32),"Muy Baja",IF(OR($O998=[3]Tabla_Probabilidad!$E$30,$O998=[3]Tabla_Probabilidad!$E$32,$O998=[3]Tabla_Probabilidad!$K$32),"Baja",IF(OR($O998=[3]Tabla_Probabilidad!$F$30,$O998=[3]Tabla_Probabilidad!$F$32,$O998=[3]Tabla_Probabilidad!$L$32),"Media",IF(OR($O998=[3]Tabla_Probabilidad!$G$30,$O998=[3]Tabla_Probabilidad!$G$32,$O998=[3]Tabla_Probabilidad!$M$32),"Alta",IF(OR($O998=[3]Tabla_Probabilidad!$H$30,$O998=[3]Tabla_Probabilidad!$H$32,$O998=[3]Tabla_Probabilidad!$N$32),"Muy Alta","")))))</f>
        <v/>
      </c>
      <c r="Q998" s="385" t="str">
        <f t="shared" ref="Q998" si="1347">IF(P998="","",IF(P998="Muy Baja",0.2,IF(P998="Baja",0.4,IF(P998="Media",0.6,IF(P998="Alta",0.8,IF(P998="Muy Alta",1,))))))</f>
        <v/>
      </c>
      <c r="R998" s="393"/>
      <c r="S998" s="394" t="str">
        <f>IF(OR($R998=[3]Tabla_Impacto!$D$24,$R998=[3]Tabla_Impacto!$D$27,$R998=[3]Tabla_Impacto!$J$24,$R998=[3]Tabla_Impacto!$P$26,$R998=[3]Tabla_Impacto!$V$26,$R998=[3]Tabla_Impacto!$AB$26),"Leve",IF(OR($R998=[3]Tabla_Impacto!$E$24,$R998=[3]Tabla_Impacto!$E$27,$R998=[3]Tabla_Impacto!$K$24,$R998=[3]Tabla_Impacto!$Q$26,$R998=[3]Tabla_Impacto!$W$26,$R998=[3]Tabla_Impacto!$AC$26),"Menor",IF(OR($R998=[3]Tabla_Impacto!$F$24,$R998=[3]Tabla_Impacto!$F$27,$R998=[3]Tabla_Impacto!$L$24,$R998=[3]Tabla_Impacto!$R$26,$R998=[3]Tabla_Impacto!$X$26,$R998=[3]Tabla_Impacto!$AD$26),"Moderado",IF(OR($R998=[3]Tabla_Impacto!$G$24,$R998=[3]Tabla_Impacto!$G$27,$R998=[3]Tabla_Impacto!$M$24,$R998=[3]Tabla_Impacto!$S$26,$R998=[3]Tabla_Impacto!$Y$26,$R998=[3]Tabla_Impacto!$AE$26),"Mayor",IF(OR($R998=[3]Tabla_Impacto!$H$24,$R998=[3]Tabla_Impacto!$H$27,$R998=[3]Tabla_Impacto!$N$24,$R998=[3]Tabla_Impacto!$T$26,$R998=[3]Tabla_Impacto!$Z$26,$R998=[3]Tabla_Impacto!$AF$26),"Catastrófico","")))))</f>
        <v/>
      </c>
      <c r="T998" s="385" t="str">
        <f t="shared" ref="T998" si="1348">IF(S998="","",IF(S998="Leve",0.2,IF(S998="Menor",0.4,IF(S998="Moderado",0.6,IF(S998="Mayor",0.8,IF(S998="Catastrófico",1,))))))</f>
        <v/>
      </c>
      <c r="U998" s="386" t="str">
        <f t="shared" ref="U998" si="1349">IF(OR(AND(P998="Muy Baja",S998="Leve"),AND(P998="Muy Baja",S998="Menor"),AND(P998="Baja",S998="Leve")),"Bajo",IF(OR(AND(P998="Muy baja",S998="Moderado"),AND(P998="Baja",S998="Menor"),AND(P998="Baja",S998="Moderado"),AND(P998="Media",S998="Leve"),AND(P998="Media",S998="Menor"),AND(P998="Media",S998="Moderado"),AND(P998="Alta",S998="Leve"),AND(P998="Alta",S998="Menor")),"Moderado",IF(OR(AND(P998="Muy Baja",S998="Mayor"),AND(P998="Baja",S998="Mayor"),AND(P998="Media",S998="Mayor"),AND(P998="Alta",S998="Moderado"),AND(P998="Alta",S998="Mayor"),AND(P998="Muy Alta",S998="Leve"),AND(P998="Muy Alta",S998="Menor"),AND(P998="Muy Alta",S998="Moderado"),AND(P998="Muy Alta",S998="Mayor")),"Alto",IF(OR(AND(P998="Muy Baja",S998="Catastrófico"),AND(P998="Baja",S998="Catastrófico"),AND(P998="Media",S998="Catastrófico"),AND(P998="Alta",S998="Catastrófico"),AND(P998="Muy Alta",S998="Catastrófico")),"Extremo",""))))</f>
        <v/>
      </c>
      <c r="V998" s="216" t="s">
        <v>91</v>
      </c>
      <c r="W998" s="116"/>
      <c r="X998" s="117"/>
      <c r="Y998" s="117"/>
      <c r="Z998" s="116"/>
      <c r="AA998" s="143" t="str">
        <f t="shared" si="1284"/>
        <v/>
      </c>
      <c r="AB998" s="121"/>
      <c r="AC998" s="121"/>
      <c r="AD998" s="122" t="str">
        <f t="shared" si="1281"/>
        <v/>
      </c>
      <c r="AE998" s="121"/>
      <c r="AF998" s="121"/>
      <c r="AG998" s="121"/>
      <c r="AH998" s="123" t="str">
        <f>IFERROR(IF(AA998="Probabilidad",(Q998-(+Q998*AD998)),IF(AA998="Impacto",Q998,"")),"")</f>
        <v/>
      </c>
      <c r="AI998" s="122" t="str">
        <f t="shared" si="1283"/>
        <v/>
      </c>
      <c r="AJ998" s="387" t="str">
        <f t="shared" ref="AJ998" si="1350">IFERROR(IF(AK998="","",IF(AK998&lt;=0.2,"Muy Baja",IF(AK998&lt;=0.4,"Baja",IF(AK998&lt;=0.6,"Media",IF(AK998&lt;=0.8,"Alta","Muy Alta"))))),"")</f>
        <v/>
      </c>
      <c r="AK998" s="542" t="str">
        <f t="shared" ref="AK998" si="1351">IFERROR(LOOKUP(MAX(AI998:AI1004)+1,(AI998:AI1004)),"")</f>
        <v/>
      </c>
      <c r="AL998" s="214" t="str">
        <f>IFERROR(IF(AA998="Impacto",(T998-(+T998*AD998)),IF(AA998="Probabilidad",T998,"")),"")</f>
        <v/>
      </c>
      <c r="AM998" s="543" t="str">
        <f t="shared" ref="AM998" si="1352">IFERROR(IF(AN998="","",IF(AN998&lt;=0.2,"Leve",IF(AN998&lt;=0.4,"Menor",IF(AN998&lt;=0.6,"Moderado",IF(AN998&lt;=0.8,"Mayor","Catastrófico"))))),"")</f>
        <v/>
      </c>
      <c r="AN998" s="542" t="str">
        <f t="shared" ref="AN998" si="1353">IFERROR(LOOKUP(MAX(AL998:AL1004)+1,(AL998:AL1004)),"")</f>
        <v/>
      </c>
      <c r="AO998" s="541" t="str">
        <f t="shared" ref="AO998" si="1354">IFERROR(IF(OR(AND(AJ998="Muy Baja",AM998="Leve"),AND(AJ998="Muy Baja",AM998="Menor"),AND(AJ998="Baja",AM998="Leve")),"Bajo",IF(OR(AND(AJ998="Muy baja",AM998="Moderado"),AND(AJ998="Baja",AM998="Menor"),AND(AJ998="Baja",AM998="Moderado"),AND(AJ998="Media",AM998="Leve"),AND(AJ998="Media",AM998="Menor"),AND(AJ998="Media",AM998="Moderado"),AND(AJ998="Alta",AM998="Leve"),AND(AJ998="Alta",AM998="Menor")),"Moderado",IF(OR(AND(AJ998="Muy Baja",AM998="Mayor"),AND(AJ998="Baja",AM998="Mayor"),AND(AJ998="Media",AM998="Mayor"),AND(AJ998="Alta",AM998="Moderado"),AND(AJ998="Alta",AM998="Mayor"),AND(AJ998="Muy Alta",AM998="Leve"),AND(AJ998="Muy Alta",AM998="Menor"),AND(AJ998="Muy Alta",AM998="Moderado"),AND(AJ998="Muy Alta",AM998="Mayor")),"Alto",IF(OR(AND(AJ998="Muy Baja",AM998="Catastrófico"),AND(AJ998="Baja",AM998="Catastrófico"),AND(AJ998="Media",AM998="Catastrófico"),AND(AJ998="Alta",AM998="Catastrófico"),AND(AJ998="Muy Alta",AM998="Catastrófico")),"Extremo","")))),"")</f>
        <v/>
      </c>
      <c r="AP998" s="367"/>
      <c r="AQ998" s="217" t="s">
        <v>105</v>
      </c>
      <c r="AR998" s="119"/>
      <c r="AS998" s="135"/>
      <c r="AT998" s="218"/>
      <c r="AU998" s="219"/>
      <c r="AV998" s="458"/>
      <c r="AW998" s="216" t="s">
        <v>91</v>
      </c>
      <c r="AX998" s="220"/>
      <c r="AY998" s="221"/>
      <c r="AZ998" s="222"/>
      <c r="BA998" s="217" t="s">
        <v>105</v>
      </c>
      <c r="BB998" s="220"/>
      <c r="BC998" s="115"/>
      <c r="BD998" s="115"/>
      <c r="BE998" s="373"/>
      <c r="BF998" s="374"/>
      <c r="BG998" s="374"/>
      <c r="BH998" s="131"/>
      <c r="BI998" s="90"/>
      <c r="BJ998" s="90"/>
      <c r="BK998" s="90"/>
      <c r="BL998" s="90"/>
      <c r="BM998" s="90"/>
      <c r="BN998" s="90"/>
      <c r="BO998" s="90"/>
      <c r="BP998" s="90"/>
      <c r="BQ998" s="90"/>
      <c r="BR998" s="90"/>
      <c r="BS998" s="90"/>
      <c r="BT998" s="90"/>
      <c r="BU998" s="90"/>
      <c r="BV998" s="90"/>
      <c r="BW998" s="90"/>
      <c r="BX998" s="90"/>
      <c r="BY998" s="90"/>
      <c r="BZ998" s="90"/>
      <c r="CA998" s="90"/>
      <c r="CB998" s="90"/>
      <c r="CC998" s="90"/>
      <c r="CD998" s="90"/>
      <c r="CE998" s="90"/>
      <c r="CF998" s="90"/>
      <c r="CG998" s="90"/>
      <c r="CH998" s="90"/>
      <c r="CI998" s="90"/>
      <c r="CJ998" s="90"/>
      <c r="CK998" s="90"/>
      <c r="CL998" s="90"/>
      <c r="CM998" s="90"/>
      <c r="CN998" s="90"/>
      <c r="CO998" s="90"/>
      <c r="CP998" s="90"/>
      <c r="CQ998" s="90"/>
      <c r="CR998" s="90"/>
      <c r="CS998" s="90"/>
      <c r="CT998" s="90"/>
      <c r="CU998" s="90"/>
      <c r="CV998" s="90"/>
      <c r="CW998" s="90"/>
      <c r="CX998" s="90"/>
      <c r="CY998" s="90"/>
      <c r="CZ998" s="90"/>
      <c r="DA998" s="90"/>
      <c r="DB998" s="90"/>
      <c r="DC998" s="90"/>
      <c r="DD998" s="90"/>
      <c r="DE998" s="90"/>
      <c r="DF998" s="90"/>
      <c r="DG998" s="90"/>
      <c r="DH998" s="90"/>
      <c r="DI998" s="90"/>
      <c r="DJ998" s="90"/>
      <c r="DK998" s="90"/>
      <c r="DL998" s="90"/>
      <c r="DM998" s="90"/>
      <c r="DN998" s="90"/>
      <c r="DO998" s="90"/>
      <c r="DP998" s="90"/>
      <c r="DQ998" s="90"/>
      <c r="DR998" s="90"/>
      <c r="DS998" s="90"/>
      <c r="DT998" s="90"/>
      <c r="DU998" s="90"/>
      <c r="DV998" s="90"/>
      <c r="DW998" s="90"/>
      <c r="DX998" s="90"/>
      <c r="DY998" s="90"/>
      <c r="DZ998" s="90"/>
      <c r="EA998" s="90"/>
      <c r="EB998" s="90"/>
      <c r="EC998" s="90"/>
      <c r="ED998" s="90"/>
      <c r="EE998" s="90"/>
      <c r="EF998" s="90"/>
      <c r="EG998" s="90"/>
      <c r="EH998" s="90"/>
      <c r="EI998" s="90"/>
      <c r="EJ998" s="90"/>
      <c r="EK998" s="90"/>
      <c r="EL998" s="90"/>
      <c r="EM998" s="90"/>
      <c r="EN998" s="90"/>
      <c r="EO998" s="90"/>
      <c r="EP998" s="90"/>
      <c r="EQ998" s="90"/>
      <c r="ER998" s="90"/>
      <c r="ES998" s="90"/>
      <c r="ET998" s="90"/>
      <c r="EU998" s="90"/>
      <c r="EV998" s="90"/>
      <c r="EW998" s="90"/>
      <c r="EX998" s="90"/>
      <c r="EY998" s="90"/>
      <c r="EZ998" s="90"/>
      <c r="FA998" s="90"/>
      <c r="FB998" s="90"/>
      <c r="FC998" s="90"/>
      <c r="FD998" s="90"/>
      <c r="FE998" s="90"/>
      <c r="FF998" s="90"/>
      <c r="FG998" s="90"/>
      <c r="FH998" s="90"/>
      <c r="FI998" s="90"/>
      <c r="FJ998" s="90"/>
      <c r="FK998" s="90"/>
      <c r="FL998" s="90"/>
      <c r="FM998" s="90"/>
      <c r="FN998" s="90"/>
      <c r="FO998" s="90"/>
      <c r="FP998" s="90"/>
      <c r="FQ998" s="90"/>
      <c r="FR998" s="90"/>
      <c r="FS998" s="90"/>
      <c r="FT998" s="90"/>
      <c r="FU998" s="90"/>
      <c r="FV998" s="90"/>
      <c r="FW998" s="90"/>
      <c r="FX998" s="90"/>
      <c r="FY998" s="90"/>
      <c r="FZ998" s="90"/>
      <c r="GA998" s="90"/>
      <c r="GB998" s="90"/>
      <c r="GC998" s="90"/>
      <c r="GD998" s="90"/>
      <c r="GE998" s="90"/>
      <c r="GF998" s="90"/>
      <c r="GG998" s="90"/>
      <c r="GH998" s="90"/>
      <c r="GI998" s="90"/>
      <c r="GJ998" s="90"/>
      <c r="GK998" s="90"/>
      <c r="GL998" s="90"/>
      <c r="GM998" s="90"/>
      <c r="GN998" s="90"/>
      <c r="GO998" s="90"/>
      <c r="GP998" s="90"/>
      <c r="GQ998" s="90"/>
      <c r="GR998" s="90"/>
      <c r="GS998" s="90"/>
      <c r="GT998" s="90"/>
      <c r="GU998" s="90"/>
      <c r="GV998" s="90"/>
      <c r="GW998" s="90"/>
      <c r="GX998" s="90"/>
      <c r="GY998" s="90"/>
      <c r="GZ998" s="90"/>
      <c r="HA998" s="90"/>
      <c r="HB998" s="90"/>
      <c r="HC998" s="90"/>
      <c r="HD998" s="90"/>
      <c r="HE998" s="90"/>
      <c r="HF998" s="90"/>
      <c r="HG998" s="90"/>
      <c r="HH998" s="90"/>
      <c r="HI998" s="90"/>
      <c r="HJ998" s="90"/>
      <c r="HK998" s="90"/>
      <c r="HL998" s="90"/>
      <c r="HM998" s="90"/>
      <c r="HN998" s="90"/>
      <c r="HO998" s="90"/>
      <c r="HP998" s="90"/>
      <c r="HQ998" s="90"/>
      <c r="HR998" s="90"/>
      <c r="HS998" s="90"/>
      <c r="HT998" s="90"/>
      <c r="HU998" s="90"/>
      <c r="HV998" s="90"/>
      <c r="HW998" s="90"/>
      <c r="HX998" s="90"/>
      <c r="HY998" s="90"/>
      <c r="HZ998" s="90"/>
      <c r="IA998" s="90"/>
      <c r="IB998" s="90"/>
      <c r="IC998" s="90"/>
      <c r="ID998" s="90"/>
      <c r="IE998" s="90"/>
      <c r="IF998" s="90"/>
      <c r="IG998" s="90"/>
      <c r="IH998" s="90"/>
      <c r="II998" s="90"/>
      <c r="IJ998" s="90"/>
      <c r="IK998" s="90"/>
      <c r="IL998" s="90"/>
      <c r="IM998" s="90"/>
      <c r="IN998" s="90"/>
      <c r="IO998" s="90"/>
      <c r="IP998" s="90"/>
      <c r="IQ998" s="90"/>
      <c r="IR998" s="90"/>
      <c r="IS998" s="90"/>
      <c r="IT998" s="90"/>
      <c r="IU998" s="90"/>
      <c r="IV998" s="90"/>
      <c r="IW998" s="90"/>
      <c r="IX998" s="90"/>
      <c r="IY998" s="90"/>
      <c r="IZ998" s="90"/>
      <c r="JA998" s="90"/>
      <c r="JB998" s="90"/>
      <c r="JC998" s="90"/>
      <c r="JD998" s="90"/>
      <c r="JE998" s="90"/>
      <c r="JF998" s="90"/>
      <c r="JG998" s="90"/>
      <c r="JH998" s="90"/>
      <c r="JI998" s="90"/>
      <c r="JJ998" s="90"/>
      <c r="JK998" s="90"/>
      <c r="JL998" s="90"/>
      <c r="JM998" s="90"/>
      <c r="JN998" s="90"/>
      <c r="JO998" s="90"/>
      <c r="JP998" s="90"/>
      <c r="JQ998" s="90"/>
      <c r="JR998" s="90"/>
      <c r="JS998" s="90"/>
      <c r="JT998" s="90"/>
      <c r="JU998" s="90"/>
      <c r="JV998" s="90"/>
      <c r="JW998" s="90"/>
      <c r="JX998" s="90"/>
      <c r="JY998" s="90"/>
      <c r="JZ998" s="90"/>
      <c r="KA998" s="90"/>
      <c r="KB998" s="90"/>
      <c r="KC998" s="90"/>
      <c r="KD998" s="90"/>
      <c r="KE998" s="90"/>
      <c r="KF998" s="90"/>
      <c r="KG998" s="90"/>
      <c r="KH998" s="90"/>
      <c r="KI998" s="90"/>
      <c r="KJ998" s="90"/>
      <c r="KK998" s="90"/>
      <c r="KL998" s="90"/>
      <c r="KM998" s="90"/>
      <c r="KN998" s="90"/>
      <c r="KO998" s="90"/>
      <c r="KP998" s="90"/>
      <c r="KQ998" s="90"/>
      <c r="KR998" s="90"/>
      <c r="KS998" s="90"/>
      <c r="KT998" s="90"/>
      <c r="KU998" s="90"/>
      <c r="KV998" s="90"/>
      <c r="KW998" s="90"/>
      <c r="KX998" s="90"/>
      <c r="KY998" s="90"/>
      <c r="KZ998" s="90"/>
      <c r="LA998" s="90"/>
      <c r="LB998" s="90"/>
      <c r="LC998" s="90"/>
      <c r="LD998" s="90"/>
      <c r="LE998" s="90"/>
      <c r="LF998" s="90"/>
      <c r="LG998" s="90"/>
      <c r="LH998" s="90"/>
      <c r="LI998" s="90"/>
      <c r="LJ998" s="90"/>
      <c r="LK998" s="90"/>
      <c r="LL998" s="90"/>
      <c r="LM998" s="90"/>
      <c r="LN998" s="90"/>
      <c r="LO998" s="90"/>
      <c r="LP998" s="90"/>
      <c r="LQ998" s="90"/>
      <c r="LR998" s="90"/>
      <c r="LS998" s="90"/>
      <c r="LT998" s="90"/>
      <c r="LU998" s="90"/>
      <c r="LV998" s="90"/>
      <c r="LW998" s="90"/>
      <c r="LX998" s="90"/>
      <c r="LY998" s="90"/>
      <c r="LZ998" s="90"/>
      <c r="MA998" s="90"/>
      <c r="MB998" s="90"/>
      <c r="MC998" s="90"/>
      <c r="MD998" s="90"/>
      <c r="ME998" s="90"/>
      <c r="MF998" s="90"/>
      <c r="MG998" s="90"/>
      <c r="MH998" s="90"/>
      <c r="MI998" s="90"/>
      <c r="MJ998" s="90"/>
      <c r="MK998" s="90"/>
      <c r="ML998" s="90"/>
      <c r="MM998" s="90"/>
      <c r="MN998" s="90"/>
      <c r="MO998" s="90"/>
      <c r="MP998" s="90"/>
      <c r="MQ998" s="90"/>
      <c r="MR998" s="90"/>
      <c r="MS998" s="90"/>
      <c r="MT998" s="90"/>
      <c r="MU998" s="90"/>
      <c r="MV998" s="90"/>
      <c r="MW998" s="90"/>
      <c r="MX998" s="90"/>
      <c r="MY998" s="90"/>
      <c r="MZ998" s="90"/>
      <c r="NA998" s="90"/>
      <c r="NB998" s="90"/>
      <c r="NC998" s="90"/>
      <c r="ND998" s="90"/>
      <c r="NE998" s="90"/>
      <c r="NF998" s="90"/>
      <c r="NG998" s="90"/>
      <c r="NH998" s="90"/>
      <c r="NI998" s="90"/>
      <c r="NJ998" s="90"/>
      <c r="NK998" s="90"/>
      <c r="NL998" s="90"/>
      <c r="NM998" s="90"/>
      <c r="NN998" s="90"/>
      <c r="NO998" s="90"/>
      <c r="NP998" s="90"/>
      <c r="NQ998" s="90"/>
      <c r="NR998" s="90"/>
      <c r="NS998" s="90"/>
      <c r="NT998" s="90"/>
      <c r="NU998" s="90"/>
      <c r="NV998" s="90"/>
      <c r="NW998" s="90"/>
      <c r="NX998" s="90"/>
      <c r="NY998" s="90"/>
      <c r="NZ998" s="90"/>
      <c r="OA998" s="90"/>
      <c r="OB998" s="90"/>
      <c r="OC998" s="90"/>
      <c r="OD998" s="90"/>
      <c r="OE998" s="90"/>
      <c r="OF998" s="90"/>
      <c r="OG998" s="90"/>
      <c r="OH998" s="90"/>
      <c r="OI998" s="90"/>
      <c r="OJ998" s="90"/>
      <c r="OK998" s="90"/>
      <c r="OL998" s="90"/>
      <c r="OM998" s="90"/>
      <c r="ON998" s="90"/>
      <c r="OO998" s="90"/>
      <c r="OP998" s="90"/>
      <c r="OQ998" s="90"/>
      <c r="OR998" s="90"/>
      <c r="OS998" s="90"/>
      <c r="OT998" s="90"/>
      <c r="OU998" s="90"/>
      <c r="OV998" s="90"/>
      <c r="OW998" s="90"/>
      <c r="OX998" s="90"/>
      <c r="OY998" s="90"/>
      <c r="OZ998" s="90"/>
      <c r="PA998" s="90"/>
      <c r="PB998" s="90"/>
      <c r="PC998" s="90"/>
      <c r="PD998" s="90"/>
      <c r="PE998" s="90"/>
      <c r="PF998" s="90"/>
      <c r="PG998" s="90"/>
      <c r="PH998" s="90"/>
      <c r="PI998" s="90"/>
      <c r="PJ998" s="90"/>
      <c r="PK998" s="90"/>
      <c r="PL998" s="90"/>
      <c r="PM998" s="90"/>
      <c r="PN998" s="90"/>
      <c r="PO998" s="90"/>
      <c r="PP998" s="90"/>
      <c r="PQ998" s="90"/>
      <c r="PR998" s="90"/>
      <c r="PS998" s="90"/>
      <c r="PT998" s="90"/>
      <c r="PU998" s="90"/>
      <c r="PV998" s="90"/>
      <c r="PW998" s="90"/>
      <c r="PX998" s="90"/>
      <c r="PY998" s="90"/>
      <c r="PZ998" s="90"/>
      <c r="QA998" s="90"/>
      <c r="QB998" s="90"/>
      <c r="QC998" s="90"/>
      <c r="QD998" s="90"/>
      <c r="QE998" s="90"/>
      <c r="QF998" s="90"/>
      <c r="QG998" s="90"/>
      <c r="QH998" s="90"/>
      <c r="QI998" s="90"/>
      <c r="QJ998" s="90"/>
      <c r="QK998" s="90"/>
      <c r="QL998" s="90"/>
      <c r="QM998" s="90"/>
      <c r="QN998" s="90"/>
      <c r="QO998" s="90"/>
      <c r="QP998" s="90"/>
      <c r="QQ998" s="90"/>
      <c r="QR998" s="90"/>
      <c r="QS998" s="90"/>
      <c r="QT998" s="90"/>
      <c r="QU998" s="90"/>
      <c r="QV998" s="90"/>
      <c r="QW998" s="90"/>
      <c r="QX998" s="90"/>
      <c r="QY998" s="90"/>
      <c r="QZ998" s="90"/>
      <c r="RA998" s="90"/>
      <c r="RB998" s="90"/>
      <c r="RC998" s="90"/>
      <c r="RD998" s="90"/>
      <c r="RE998" s="90"/>
      <c r="RF998" s="90"/>
      <c r="RG998" s="90"/>
      <c r="RH998" s="90"/>
      <c r="RI998" s="90"/>
      <c r="RJ998" s="90"/>
      <c r="RK998" s="90"/>
      <c r="RL998" s="90"/>
      <c r="RM998" s="90"/>
      <c r="RN998" s="90"/>
      <c r="RO998" s="90"/>
      <c r="RP998" s="90"/>
      <c r="RQ998" s="90"/>
      <c r="RR998" s="90"/>
      <c r="RS998" s="90"/>
      <c r="RT998" s="90"/>
      <c r="RU998" s="90"/>
      <c r="RV998" s="90"/>
      <c r="RW998" s="90"/>
      <c r="RX998" s="90"/>
      <c r="RY998" s="90"/>
      <c r="RZ998" s="90"/>
      <c r="SA998" s="90"/>
      <c r="SB998" s="90"/>
      <c r="SC998" s="90"/>
      <c r="SD998" s="90"/>
      <c r="SE998" s="90"/>
      <c r="SF998" s="90"/>
      <c r="SG998" s="90"/>
      <c r="SH998" s="90"/>
      <c r="SI998" s="90"/>
      <c r="SJ998" s="90"/>
      <c r="SK998" s="90"/>
      <c r="SL998" s="90"/>
      <c r="SM998" s="90"/>
      <c r="SN998" s="90"/>
      <c r="SO998" s="90"/>
      <c r="SP998" s="90"/>
      <c r="SQ998" s="90"/>
      <c r="SR998" s="90"/>
      <c r="SS998" s="90"/>
      <c r="ST998" s="90"/>
      <c r="SU998" s="90"/>
      <c r="SV998" s="90"/>
      <c r="SW998" s="90"/>
      <c r="SX998" s="90"/>
      <c r="SY998" s="90"/>
      <c r="SZ998" s="90"/>
      <c r="TA998" s="90"/>
      <c r="TB998" s="90"/>
      <c r="TC998" s="90"/>
      <c r="TD998" s="90"/>
      <c r="TE998" s="90"/>
      <c r="TF998" s="90"/>
      <c r="TG998" s="90"/>
      <c r="TH998" s="90"/>
      <c r="TI998" s="90"/>
      <c r="TJ998" s="90"/>
      <c r="TK998" s="90"/>
      <c r="TL998" s="90"/>
      <c r="TM998" s="90"/>
      <c r="TN998" s="90"/>
      <c r="TO998" s="90"/>
      <c r="TP998" s="90"/>
      <c r="TQ998" s="90"/>
      <c r="TR998" s="90"/>
      <c r="TS998" s="90"/>
      <c r="TT998" s="90"/>
      <c r="TU998" s="90"/>
      <c r="TV998" s="90"/>
      <c r="TW998" s="90"/>
      <c r="TX998" s="90"/>
      <c r="TY998" s="90"/>
      <c r="TZ998" s="90"/>
      <c r="UA998" s="90"/>
      <c r="UB998" s="90"/>
      <c r="UC998" s="90"/>
      <c r="UD998" s="90"/>
      <c r="UE998" s="90"/>
      <c r="UF998" s="90"/>
      <c r="UG998" s="90"/>
      <c r="UH998" s="90"/>
      <c r="UI998" s="90"/>
      <c r="UJ998" s="90"/>
      <c r="UK998" s="90"/>
      <c r="UL998" s="90"/>
      <c r="UM998" s="90"/>
      <c r="UN998" s="90"/>
      <c r="UO998" s="90"/>
      <c r="UP998" s="90"/>
      <c r="UQ998" s="90"/>
      <c r="UR998" s="90"/>
      <c r="US998" s="90"/>
      <c r="UT998" s="90"/>
      <c r="UU998" s="90"/>
      <c r="UV998" s="90"/>
      <c r="UW998" s="90"/>
      <c r="UX998" s="90"/>
      <c r="UY998" s="90"/>
      <c r="UZ998" s="90"/>
      <c r="VA998" s="90"/>
      <c r="VB998" s="90"/>
      <c r="VC998" s="90"/>
      <c r="VD998" s="90"/>
      <c r="VE998" s="90"/>
      <c r="VF998" s="90"/>
      <c r="VG998" s="90"/>
      <c r="VH998" s="90"/>
      <c r="VI998" s="90"/>
      <c r="VJ998" s="90"/>
      <c r="VK998" s="90"/>
      <c r="VL998" s="90"/>
      <c r="VM998" s="90"/>
      <c r="VN998" s="90"/>
      <c r="VO998" s="90"/>
      <c r="VP998" s="90"/>
      <c r="VQ998" s="90"/>
      <c r="VR998" s="90"/>
      <c r="VS998" s="90"/>
      <c r="VT998" s="90"/>
      <c r="VU998" s="90"/>
      <c r="VV998" s="90"/>
      <c r="VW998" s="90"/>
      <c r="VX998" s="90"/>
      <c r="VY998" s="90"/>
      <c r="VZ998" s="90"/>
      <c r="WA998" s="90"/>
      <c r="WB998" s="90"/>
      <c r="WC998" s="90"/>
      <c r="WD998" s="90"/>
      <c r="WE998" s="90"/>
      <c r="WF998" s="90"/>
      <c r="WG998" s="90"/>
      <c r="WH998" s="90"/>
      <c r="WI998" s="90"/>
      <c r="WJ998" s="90"/>
      <c r="WK998" s="90"/>
      <c r="WL998" s="90"/>
      <c r="WM998" s="90"/>
      <c r="WN998" s="90"/>
      <c r="WO998" s="90"/>
      <c r="WP998" s="90"/>
      <c r="WQ998" s="90"/>
      <c r="WR998" s="90"/>
      <c r="WS998" s="90"/>
      <c r="WT998" s="90"/>
      <c r="WU998" s="90"/>
      <c r="WV998" s="90"/>
      <c r="WW998" s="90"/>
      <c r="WX998" s="90"/>
      <c r="WY998" s="90"/>
      <c r="WZ998" s="90"/>
      <c r="XA998" s="90"/>
      <c r="XB998" s="90"/>
      <c r="XC998" s="90"/>
      <c r="XD998" s="90"/>
      <c r="XE998" s="90"/>
      <c r="XF998" s="90"/>
      <c r="XG998" s="90"/>
      <c r="XH998" s="90"/>
      <c r="XI998" s="90"/>
      <c r="XJ998" s="90"/>
      <c r="XK998" s="90"/>
      <c r="XL998" s="90"/>
      <c r="XM998" s="90"/>
      <c r="XN998" s="90"/>
      <c r="XO998" s="90"/>
      <c r="XP998" s="90"/>
      <c r="XQ998" s="90"/>
      <c r="XR998" s="90"/>
      <c r="XS998" s="90"/>
      <c r="XT998" s="90"/>
      <c r="XU998" s="90"/>
      <c r="XV998" s="90"/>
      <c r="XW998" s="90"/>
      <c r="XX998" s="90"/>
      <c r="XY998" s="90"/>
      <c r="XZ998" s="90"/>
      <c r="YA998" s="90"/>
      <c r="YB998" s="90"/>
      <c r="YC998" s="90"/>
      <c r="YD998" s="90"/>
      <c r="YE998" s="90"/>
      <c r="YF998" s="90"/>
      <c r="YG998" s="90"/>
      <c r="YH998" s="90"/>
      <c r="YI998" s="90"/>
      <c r="YJ998" s="90"/>
      <c r="YK998" s="90"/>
      <c r="YL998" s="90"/>
      <c r="YM998" s="90"/>
      <c r="YN998" s="90"/>
      <c r="YO998" s="90"/>
      <c r="YP998" s="90"/>
      <c r="YQ998" s="90"/>
      <c r="YR998" s="90"/>
      <c r="YS998" s="90"/>
      <c r="YT998" s="90"/>
      <c r="YU998" s="90"/>
      <c r="YV998" s="90"/>
      <c r="YW998" s="90"/>
      <c r="YX998" s="90"/>
      <c r="YY998" s="90"/>
      <c r="YZ998" s="90"/>
      <c r="ZA998" s="90"/>
      <c r="ZB998" s="90"/>
      <c r="ZC998" s="90"/>
      <c r="ZD998" s="90"/>
      <c r="ZE998" s="90"/>
      <c r="ZF998" s="90"/>
      <c r="ZG998" s="90"/>
      <c r="ZH998" s="90"/>
      <c r="ZI998" s="90"/>
      <c r="ZJ998" s="90"/>
      <c r="ZK998" s="90"/>
      <c r="ZL998" s="90"/>
      <c r="ZM998" s="90"/>
      <c r="ZN998" s="90"/>
      <c r="ZO998" s="90"/>
      <c r="ZP998" s="90"/>
      <c r="ZQ998" s="90"/>
      <c r="ZR998" s="90"/>
      <c r="ZS998" s="90"/>
      <c r="ZT998" s="90"/>
      <c r="ZU998" s="90"/>
      <c r="ZV998" s="90"/>
      <c r="ZW998" s="90"/>
      <c r="ZX998" s="90"/>
      <c r="ZY998" s="90"/>
      <c r="ZZ998" s="90"/>
      <c r="AAA998" s="90"/>
      <c r="AAB998" s="90"/>
      <c r="AAC998" s="90"/>
      <c r="AAD998" s="90"/>
      <c r="AAE998" s="90"/>
      <c r="AAF998" s="90"/>
      <c r="AAG998" s="90"/>
      <c r="AAH998" s="90"/>
      <c r="AAI998" s="90"/>
      <c r="AAJ998" s="90"/>
      <c r="AAK998" s="90"/>
      <c r="AAL998" s="90"/>
      <c r="AAM998" s="90"/>
      <c r="AAN998" s="90"/>
      <c r="AAO998" s="90"/>
      <c r="AAP998" s="90"/>
      <c r="AAQ998" s="90"/>
      <c r="AAR998" s="90"/>
      <c r="AAS998" s="90"/>
      <c r="AAT998" s="90"/>
      <c r="AAU998" s="90"/>
      <c r="AAV998" s="90"/>
      <c r="AAW998" s="90"/>
      <c r="AAX998" s="90"/>
      <c r="AAY998" s="90"/>
      <c r="AAZ998" s="90"/>
      <c r="ABA998" s="90"/>
      <c r="ABB998" s="90"/>
      <c r="ABC998" s="90"/>
      <c r="ABD998" s="90"/>
      <c r="ABE998" s="90"/>
      <c r="ABF998" s="90"/>
      <c r="ABG998" s="90"/>
      <c r="ABH998" s="90"/>
      <c r="ABI998" s="90"/>
      <c r="ABJ998" s="90"/>
      <c r="ABK998" s="90"/>
      <c r="ABL998" s="90"/>
      <c r="ABM998" s="90"/>
      <c r="ABN998" s="90"/>
      <c r="ABO998" s="90"/>
      <c r="ABP998" s="90"/>
      <c r="ABQ998" s="90"/>
      <c r="ABR998" s="90"/>
      <c r="ABS998" s="90"/>
      <c r="ABT998" s="90"/>
      <c r="ABU998" s="90"/>
      <c r="ABV998" s="90"/>
      <c r="ABW998" s="90"/>
      <c r="ABX998" s="90"/>
      <c r="ABY998" s="90"/>
      <c r="ABZ998" s="90"/>
      <c r="ACA998" s="90"/>
      <c r="ACB998" s="90"/>
      <c r="ACC998" s="90"/>
      <c r="ACD998" s="90"/>
      <c r="ACE998" s="90"/>
      <c r="ACF998" s="90"/>
      <c r="ACG998" s="90"/>
      <c r="ACH998" s="90"/>
      <c r="ACI998" s="90"/>
      <c r="ACJ998" s="90"/>
      <c r="ACK998" s="90"/>
      <c r="ACL998" s="90"/>
      <c r="ACM998" s="90"/>
      <c r="ACN998" s="90"/>
      <c r="ACO998" s="90"/>
      <c r="ACP998" s="90"/>
      <c r="ACQ998" s="90"/>
      <c r="ACR998" s="90"/>
      <c r="ACS998" s="90"/>
      <c r="ACT998" s="90"/>
      <c r="ACU998" s="90"/>
      <c r="ACV998" s="90"/>
      <c r="ACW998" s="90"/>
      <c r="ACX998" s="90"/>
      <c r="ACY998" s="90"/>
      <c r="ACZ998" s="90"/>
      <c r="ADA998" s="90"/>
      <c r="ADB998" s="90"/>
      <c r="ADC998" s="90"/>
      <c r="ADD998" s="90"/>
      <c r="ADE998" s="90"/>
      <c r="ADF998" s="90"/>
      <c r="ADG998" s="90"/>
      <c r="ADH998" s="90"/>
      <c r="ADI998" s="90"/>
      <c r="ADJ998" s="90"/>
      <c r="ADK998" s="90"/>
      <c r="ADL998" s="90"/>
      <c r="ADM998" s="90"/>
      <c r="ADN998" s="90"/>
      <c r="ADO998" s="90"/>
      <c r="ADP998" s="90"/>
      <c r="ADQ998" s="90"/>
      <c r="ADR998" s="90"/>
      <c r="ADS998" s="90"/>
      <c r="ADT998" s="90"/>
      <c r="ADU998" s="90"/>
      <c r="ADV998" s="90"/>
      <c r="ADW998" s="90"/>
      <c r="ADX998" s="90"/>
      <c r="ADY998" s="90"/>
      <c r="ADZ998" s="90"/>
      <c r="AEA998" s="90"/>
      <c r="AEB998" s="90"/>
      <c r="AEC998" s="90"/>
      <c r="AED998" s="90"/>
      <c r="AEE998" s="90"/>
      <c r="AEF998" s="90"/>
      <c r="AEG998" s="90"/>
      <c r="AEH998" s="90"/>
      <c r="AEI998" s="90"/>
      <c r="AEJ998" s="90"/>
      <c r="AEK998" s="90"/>
      <c r="AEL998" s="90"/>
      <c r="AEM998" s="90"/>
      <c r="AEN998" s="90"/>
      <c r="AEO998" s="90"/>
      <c r="AEP998" s="90"/>
      <c r="AEQ998" s="90"/>
      <c r="AER998" s="90"/>
      <c r="AES998" s="90"/>
      <c r="AET998" s="90"/>
      <c r="AEU998" s="90"/>
      <c r="AEV998" s="90"/>
      <c r="AEW998" s="90"/>
      <c r="AEX998" s="90"/>
      <c r="AEY998" s="90"/>
      <c r="AEZ998" s="90"/>
      <c r="AFA998" s="90"/>
      <c r="AFB998" s="90"/>
      <c r="AFC998" s="90"/>
      <c r="AFD998" s="90"/>
      <c r="AFE998" s="90"/>
      <c r="AFF998" s="90"/>
      <c r="AFG998" s="90"/>
      <c r="AFH998" s="90"/>
      <c r="AFI998" s="90"/>
      <c r="AFJ998" s="90"/>
      <c r="AFK998" s="90"/>
      <c r="AFL998" s="90"/>
      <c r="AFM998" s="90"/>
      <c r="AFN998" s="90"/>
      <c r="AFO998" s="90"/>
      <c r="AFP998" s="90"/>
      <c r="AFQ998" s="90"/>
      <c r="AFR998" s="90"/>
      <c r="AFS998" s="90"/>
      <c r="AFT998" s="90"/>
      <c r="AFU998" s="90"/>
      <c r="AFV998" s="90"/>
      <c r="AFW998" s="90"/>
      <c r="AFX998" s="90"/>
      <c r="AFY998" s="90"/>
      <c r="AFZ998" s="90"/>
      <c r="AGA998" s="90"/>
      <c r="AGB998" s="90"/>
      <c r="AGC998" s="90"/>
      <c r="AGD998" s="90"/>
      <c r="AGE998" s="90"/>
      <c r="AGF998" s="90"/>
      <c r="AGG998" s="90"/>
      <c r="AGH998" s="90"/>
      <c r="AGI998" s="90"/>
      <c r="AGJ998" s="90"/>
      <c r="AGK998" s="90"/>
      <c r="AGL998" s="90"/>
      <c r="AGM998" s="90"/>
      <c r="AGN998" s="90"/>
      <c r="AGO998" s="90"/>
      <c r="AGP998" s="90"/>
      <c r="AGQ998" s="90"/>
      <c r="AGR998" s="90"/>
      <c r="AGS998" s="90"/>
      <c r="AGT998" s="90"/>
      <c r="AGU998" s="90"/>
      <c r="AGV998" s="90"/>
      <c r="AGW998" s="90"/>
      <c r="AGX998" s="90"/>
      <c r="AGY998" s="90"/>
      <c r="AGZ998" s="90"/>
      <c r="AHA998" s="90"/>
      <c r="AHB998" s="90"/>
      <c r="AHC998" s="90"/>
      <c r="AHD998" s="90"/>
      <c r="AHE998" s="90"/>
      <c r="AHF998" s="90"/>
      <c r="AHG998" s="90"/>
      <c r="AHH998" s="90"/>
      <c r="AHI998" s="90"/>
      <c r="AHJ998" s="90"/>
      <c r="AHK998" s="90"/>
      <c r="AHL998" s="90"/>
      <c r="AHM998" s="90"/>
      <c r="AHN998" s="90"/>
      <c r="AHO998" s="90"/>
      <c r="AHP998" s="90"/>
      <c r="AHQ998" s="90"/>
      <c r="AHR998" s="90"/>
      <c r="AHS998" s="90"/>
      <c r="AHT998" s="90"/>
      <c r="AHU998" s="90"/>
      <c r="AHV998" s="90"/>
      <c r="AHW998" s="90"/>
      <c r="AHX998" s="90"/>
      <c r="AHY998" s="90"/>
      <c r="AHZ998" s="90"/>
      <c r="AIA998" s="90"/>
      <c r="AIB998" s="90"/>
      <c r="AIC998" s="90"/>
      <c r="AID998" s="90"/>
      <c r="AIE998" s="90"/>
      <c r="AIF998" s="90"/>
      <c r="AIG998" s="90"/>
      <c r="AIH998" s="90"/>
      <c r="AII998" s="90"/>
      <c r="AIJ998" s="90"/>
      <c r="AIK998" s="90"/>
      <c r="AIL998" s="90"/>
      <c r="AIM998" s="90"/>
      <c r="AIN998" s="90"/>
      <c r="AIO998" s="90"/>
      <c r="AIP998" s="90"/>
      <c r="AIQ998" s="90"/>
      <c r="AIR998" s="90"/>
      <c r="AIS998" s="90"/>
      <c r="AIT998" s="90"/>
      <c r="AIU998" s="90"/>
      <c r="AIV998" s="90"/>
      <c r="AIW998" s="90"/>
      <c r="AIX998" s="90"/>
      <c r="AIY998" s="90"/>
      <c r="AIZ998" s="90"/>
      <c r="AJA998" s="90"/>
      <c r="AJB998" s="90"/>
      <c r="AJC998" s="90"/>
      <c r="AJD998" s="90"/>
      <c r="AJE998" s="90"/>
      <c r="AJF998" s="90"/>
      <c r="AJG998" s="90"/>
      <c r="AJH998" s="90"/>
      <c r="AJI998" s="90"/>
      <c r="AJJ998" s="90"/>
      <c r="AJK998" s="90"/>
      <c r="AJL998" s="90"/>
      <c r="AJM998" s="90"/>
      <c r="AJN998" s="90"/>
      <c r="AJO998" s="90"/>
      <c r="AJP998" s="90"/>
      <c r="AJQ998" s="90"/>
      <c r="AJR998" s="90"/>
      <c r="AJS998" s="90"/>
      <c r="AJT998" s="90"/>
      <c r="AJU998" s="90"/>
      <c r="AJV998" s="90"/>
      <c r="AJW998" s="90"/>
      <c r="AJX998" s="90"/>
      <c r="AJY998" s="90"/>
      <c r="AJZ998" s="90"/>
      <c r="AKA998" s="90"/>
      <c r="AKB998" s="90"/>
      <c r="AKC998" s="90"/>
      <c r="AKD998" s="90"/>
      <c r="AKE998" s="90"/>
      <c r="AKF998" s="90"/>
      <c r="AKG998" s="90"/>
      <c r="AKH998" s="90"/>
      <c r="AKI998" s="90"/>
      <c r="AKJ998" s="90"/>
      <c r="AKK998" s="90"/>
      <c r="AKL998" s="90"/>
      <c r="AKM998" s="90"/>
      <c r="AKN998" s="90"/>
      <c r="AKO998" s="90"/>
      <c r="AKP998" s="90"/>
      <c r="AKQ998" s="90"/>
      <c r="AKR998" s="90"/>
      <c r="AKS998" s="90"/>
      <c r="AKT998" s="90"/>
      <c r="AKU998" s="90"/>
      <c r="AKV998" s="90"/>
      <c r="AKW998" s="90"/>
      <c r="AKX998" s="90"/>
      <c r="AKY998" s="90"/>
      <c r="AKZ998" s="90"/>
      <c r="ALA998" s="90"/>
      <c r="ALB998" s="90"/>
      <c r="ALC998" s="90"/>
      <c r="ALD998" s="90"/>
      <c r="ALE998" s="90"/>
      <c r="ALF998" s="90"/>
      <c r="ALG998" s="90"/>
      <c r="ALH998" s="90"/>
      <c r="ALI998" s="90"/>
      <c r="ALJ998" s="90"/>
      <c r="ALK998" s="90"/>
      <c r="ALL998" s="90"/>
      <c r="ALM998" s="90"/>
      <c r="ALN998" s="90"/>
      <c r="ALO998" s="90"/>
      <c r="ALP998" s="90"/>
      <c r="ALQ998" s="90"/>
      <c r="ALR998" s="90"/>
      <c r="ALS998" s="90"/>
      <c r="ALT998" s="90"/>
      <c r="ALU998" s="90"/>
      <c r="ALV998" s="90"/>
      <c r="ALW998" s="90"/>
      <c r="ALX998" s="90"/>
      <c r="ALY998" s="90"/>
      <c r="ALZ998" s="90"/>
      <c r="AMA998" s="90"/>
      <c r="AMB998" s="90"/>
      <c r="AMC998" s="90"/>
      <c r="AMD998" s="90"/>
      <c r="AME998" s="90"/>
      <c r="AMF998" s="90"/>
      <c r="AMG998" s="90"/>
      <c r="AMH998" s="90"/>
    </row>
    <row r="999" spans="1:1022" ht="74.099999999999994" customHeight="1" x14ac:dyDescent="0.3">
      <c r="A999" s="536"/>
      <c r="B999" s="530"/>
      <c r="C999" s="367"/>
      <c r="D999" s="530"/>
      <c r="E999" s="530"/>
      <c r="F999" s="427"/>
      <c r="G999" s="530"/>
      <c r="H999" s="545"/>
      <c r="I999" s="538"/>
      <c r="J999" s="216" t="s">
        <v>735</v>
      </c>
      <c r="K999" s="213"/>
      <c r="L999" s="538"/>
      <c r="M999" s="538"/>
      <c r="N999" s="540"/>
      <c r="O999" s="369"/>
      <c r="P999" s="391"/>
      <c r="Q999" s="385"/>
      <c r="R999" s="393"/>
      <c r="S999" s="394"/>
      <c r="T999" s="385"/>
      <c r="U999" s="386"/>
      <c r="V999" s="216" t="s">
        <v>112</v>
      </c>
      <c r="W999" s="116"/>
      <c r="X999" s="117"/>
      <c r="Y999" s="117"/>
      <c r="Z999" s="116"/>
      <c r="AA999" s="143" t="str">
        <f t="shared" si="1284"/>
        <v/>
      </c>
      <c r="AB999" s="121"/>
      <c r="AC999" s="121"/>
      <c r="AD999" s="122" t="str">
        <f t="shared" si="1281"/>
        <v/>
      </c>
      <c r="AE999" s="121"/>
      <c r="AF999" s="121"/>
      <c r="AG999" s="121"/>
      <c r="AH999" s="123" t="str">
        <f>IFERROR(IF(AND(AA998="Probabilidad",AA999="Probabilidad"),(AI998-(+AI998*AD999)),IF(AND(AA999="Probabilidad",AA998="Impacto"),(AI998-(+AI998*AD999)),IF(AA999="Impacto",AI998,""))),"")</f>
        <v/>
      </c>
      <c r="AI999" s="122" t="str">
        <f t="shared" si="1283"/>
        <v/>
      </c>
      <c r="AJ999" s="387"/>
      <c r="AK999" s="542"/>
      <c r="AL999" s="214" t="str">
        <f t="shared" ref="AL999:AL1060" si="1355">IFERROR(IF(AND(AA998="Impacto",AA999="Impacto"),(AL998-(+AL998*AD999)),IF(AND(AA999="Impacto",AA998="Probabilidad"),(AL998-(+AL998*AD999)),IF(AA999="Probabilidad",AL998,""))),"")</f>
        <v/>
      </c>
      <c r="AM999" s="543"/>
      <c r="AN999" s="542"/>
      <c r="AO999" s="541"/>
      <c r="AP999" s="367"/>
      <c r="AQ999" s="217" t="s">
        <v>118</v>
      </c>
      <c r="AR999" s="119"/>
      <c r="AS999" s="135"/>
      <c r="AT999" s="218"/>
      <c r="AU999" s="219"/>
      <c r="AV999" s="459"/>
      <c r="AW999" s="216" t="s">
        <v>112</v>
      </c>
      <c r="AX999" s="220"/>
      <c r="AY999" s="221"/>
      <c r="AZ999" s="222"/>
      <c r="BA999" s="217" t="s">
        <v>118</v>
      </c>
      <c r="BB999" s="220"/>
      <c r="BC999" s="115"/>
      <c r="BD999" s="115"/>
      <c r="BE999" s="373"/>
      <c r="BF999" s="374"/>
      <c r="BG999" s="374"/>
      <c r="BH999" s="131"/>
    </row>
    <row r="1000" spans="1:1022" ht="45" customHeight="1" x14ac:dyDescent="0.3">
      <c r="A1000" s="536"/>
      <c r="B1000" s="530"/>
      <c r="C1000" s="367"/>
      <c r="D1000" s="530"/>
      <c r="E1000" s="530"/>
      <c r="F1000" s="427"/>
      <c r="G1000" s="530"/>
      <c r="H1000" s="545"/>
      <c r="I1000" s="538"/>
      <c r="J1000" s="216" t="s">
        <v>741</v>
      </c>
      <c r="K1000" s="213"/>
      <c r="L1000" s="538"/>
      <c r="M1000" s="538"/>
      <c r="N1000" s="540"/>
      <c r="O1000" s="369"/>
      <c r="P1000" s="391"/>
      <c r="Q1000" s="385"/>
      <c r="R1000" s="393"/>
      <c r="S1000" s="394"/>
      <c r="T1000" s="385"/>
      <c r="U1000" s="386"/>
      <c r="V1000" s="216" t="s">
        <v>124</v>
      </c>
      <c r="W1000" s="116"/>
      <c r="X1000" s="117"/>
      <c r="Y1000" s="117"/>
      <c r="Z1000" s="116"/>
      <c r="AA1000" s="143" t="str">
        <f t="shared" si="1284"/>
        <v/>
      </c>
      <c r="AB1000" s="121"/>
      <c r="AC1000" s="121"/>
      <c r="AD1000" s="122" t="str">
        <f t="shared" si="1281"/>
        <v/>
      </c>
      <c r="AE1000" s="121"/>
      <c r="AF1000" s="121"/>
      <c r="AG1000" s="121"/>
      <c r="AH1000" s="123" t="str">
        <f t="shared" ref="AH1000:AH1004" si="1356">IFERROR(IF(AND(AA999="Probabilidad",AA1000="Probabilidad"),(AI999-(+AI999*AD1000)),IF(AND(AA1000="Probabilidad",AA999="Impacto"),(AI999-(+AI999*AD1000)),IF(AA1000="Impacto",AI999,""))),"")</f>
        <v/>
      </c>
      <c r="AI1000" s="122" t="str">
        <f t="shared" si="1283"/>
        <v/>
      </c>
      <c r="AJ1000" s="387"/>
      <c r="AK1000" s="542"/>
      <c r="AL1000" s="214" t="str">
        <f t="shared" si="1355"/>
        <v/>
      </c>
      <c r="AM1000" s="543"/>
      <c r="AN1000" s="542"/>
      <c r="AO1000" s="541"/>
      <c r="AP1000" s="367"/>
      <c r="AQ1000" s="217" t="s">
        <v>128</v>
      </c>
      <c r="AR1000" s="119"/>
      <c r="AS1000" s="135"/>
      <c r="AT1000" s="218"/>
      <c r="AU1000" s="219"/>
      <c r="AV1000" s="459"/>
      <c r="AW1000" s="216" t="s">
        <v>124</v>
      </c>
      <c r="AX1000" s="220"/>
      <c r="AY1000" s="221"/>
      <c r="AZ1000" s="222"/>
      <c r="BA1000" s="217" t="s">
        <v>128</v>
      </c>
      <c r="BB1000" s="220"/>
      <c r="BC1000" s="115"/>
      <c r="BD1000" s="115"/>
      <c r="BE1000" s="373"/>
      <c r="BF1000" s="374"/>
      <c r="BG1000" s="374"/>
      <c r="BH1000" s="131"/>
    </row>
    <row r="1001" spans="1:1022" ht="30" customHeight="1" x14ac:dyDescent="0.3">
      <c r="A1001" s="536"/>
      <c r="B1001" s="530"/>
      <c r="C1001" s="367"/>
      <c r="D1001" s="530"/>
      <c r="E1001" s="530"/>
      <c r="F1001" s="427"/>
      <c r="G1001" s="530"/>
      <c r="H1001" s="545"/>
      <c r="I1001" s="538"/>
      <c r="J1001" s="216" t="s">
        <v>749</v>
      </c>
      <c r="K1001" s="213"/>
      <c r="L1001" s="538"/>
      <c r="M1001" s="538"/>
      <c r="N1001" s="540"/>
      <c r="O1001" s="369"/>
      <c r="P1001" s="391"/>
      <c r="Q1001" s="385"/>
      <c r="R1001" s="393"/>
      <c r="S1001" s="394"/>
      <c r="T1001" s="385"/>
      <c r="U1001" s="386"/>
      <c r="V1001" s="216" t="s">
        <v>131</v>
      </c>
      <c r="W1001" s="116"/>
      <c r="X1001" s="117"/>
      <c r="Y1001" s="117"/>
      <c r="Z1001" s="116"/>
      <c r="AA1001" s="143" t="str">
        <f t="shared" si="1284"/>
        <v/>
      </c>
      <c r="AB1001" s="121"/>
      <c r="AC1001" s="121"/>
      <c r="AD1001" s="122" t="str">
        <f t="shared" si="1281"/>
        <v/>
      </c>
      <c r="AE1001" s="121"/>
      <c r="AF1001" s="121"/>
      <c r="AG1001" s="121"/>
      <c r="AH1001" s="123" t="str">
        <f t="shared" si="1356"/>
        <v/>
      </c>
      <c r="AI1001" s="122" t="str">
        <f t="shared" si="1283"/>
        <v/>
      </c>
      <c r="AJ1001" s="387"/>
      <c r="AK1001" s="542"/>
      <c r="AL1001" s="214" t="str">
        <f t="shared" si="1355"/>
        <v/>
      </c>
      <c r="AM1001" s="543"/>
      <c r="AN1001" s="542"/>
      <c r="AO1001" s="541"/>
      <c r="AP1001" s="367"/>
      <c r="AQ1001" s="217" t="s">
        <v>136</v>
      </c>
      <c r="AR1001" s="119"/>
      <c r="AS1001" s="135"/>
      <c r="AT1001" s="218"/>
      <c r="AU1001" s="219"/>
      <c r="AV1001" s="459"/>
      <c r="AW1001" s="216" t="s">
        <v>131</v>
      </c>
      <c r="AX1001" s="220"/>
      <c r="AY1001" s="221"/>
      <c r="AZ1001" s="222"/>
      <c r="BA1001" s="217" t="s">
        <v>136</v>
      </c>
      <c r="BB1001" s="220"/>
      <c r="BC1001" s="115"/>
      <c r="BD1001" s="115"/>
      <c r="BE1001" s="373"/>
      <c r="BF1001" s="374"/>
      <c r="BG1001" s="374"/>
      <c r="BH1001" s="131"/>
    </row>
    <row r="1002" spans="1:1022" ht="18.95" customHeight="1" x14ac:dyDescent="0.3">
      <c r="A1002" s="536"/>
      <c r="B1002" s="530"/>
      <c r="C1002" s="367"/>
      <c r="D1002" s="530"/>
      <c r="E1002" s="530"/>
      <c r="F1002" s="427"/>
      <c r="G1002" s="530"/>
      <c r="H1002" s="545"/>
      <c r="I1002" s="538"/>
      <c r="J1002" s="216" t="s">
        <v>756</v>
      </c>
      <c r="K1002" s="213"/>
      <c r="L1002" s="538"/>
      <c r="M1002" s="538"/>
      <c r="N1002" s="540"/>
      <c r="O1002" s="369"/>
      <c r="P1002" s="391"/>
      <c r="Q1002" s="385"/>
      <c r="R1002" s="393"/>
      <c r="S1002" s="394"/>
      <c r="T1002" s="385"/>
      <c r="U1002" s="386"/>
      <c r="V1002" s="216" t="s">
        <v>139</v>
      </c>
      <c r="W1002" s="116"/>
      <c r="X1002" s="117"/>
      <c r="Y1002" s="117"/>
      <c r="Z1002" s="116"/>
      <c r="AA1002" s="143" t="str">
        <f t="shared" si="1284"/>
        <v/>
      </c>
      <c r="AB1002" s="121"/>
      <c r="AC1002" s="121"/>
      <c r="AD1002" s="122" t="str">
        <f t="shared" si="1281"/>
        <v/>
      </c>
      <c r="AE1002" s="121"/>
      <c r="AF1002" s="121"/>
      <c r="AG1002" s="121"/>
      <c r="AH1002" s="123" t="str">
        <f t="shared" si="1356"/>
        <v/>
      </c>
      <c r="AI1002" s="122" t="str">
        <f t="shared" si="1283"/>
        <v/>
      </c>
      <c r="AJ1002" s="387"/>
      <c r="AK1002" s="542"/>
      <c r="AL1002" s="214" t="str">
        <f t="shared" si="1355"/>
        <v/>
      </c>
      <c r="AM1002" s="543"/>
      <c r="AN1002" s="542"/>
      <c r="AO1002" s="541"/>
      <c r="AP1002" s="367"/>
      <c r="AQ1002" s="217" t="s">
        <v>145</v>
      </c>
      <c r="AR1002" s="119"/>
      <c r="AS1002" s="135"/>
      <c r="AT1002" s="218"/>
      <c r="AU1002" s="219"/>
      <c r="AV1002" s="459"/>
      <c r="AW1002" s="216" t="s">
        <v>139</v>
      </c>
      <c r="AX1002" s="220"/>
      <c r="AY1002" s="221"/>
      <c r="AZ1002" s="222"/>
      <c r="BA1002" s="217" t="s">
        <v>145</v>
      </c>
      <c r="BB1002" s="220"/>
      <c r="BC1002" s="115"/>
      <c r="BD1002" s="115"/>
      <c r="BE1002" s="373"/>
      <c r="BF1002" s="374"/>
      <c r="BG1002" s="374"/>
      <c r="BH1002" s="131"/>
    </row>
    <row r="1003" spans="1:1022" ht="18.95" customHeight="1" x14ac:dyDescent="0.3">
      <c r="A1003" s="536"/>
      <c r="B1003" s="530"/>
      <c r="C1003" s="367"/>
      <c r="D1003" s="530"/>
      <c r="E1003" s="530"/>
      <c r="F1003" s="427"/>
      <c r="G1003" s="530"/>
      <c r="H1003" s="545"/>
      <c r="I1003" s="538"/>
      <c r="J1003" s="216" t="s">
        <v>757</v>
      </c>
      <c r="K1003" s="213"/>
      <c r="L1003" s="538"/>
      <c r="M1003" s="538"/>
      <c r="N1003" s="540"/>
      <c r="O1003" s="369"/>
      <c r="P1003" s="391"/>
      <c r="Q1003" s="385"/>
      <c r="R1003" s="393"/>
      <c r="S1003" s="394"/>
      <c r="T1003" s="385"/>
      <c r="U1003" s="386"/>
      <c r="V1003" s="216" t="s">
        <v>150</v>
      </c>
      <c r="W1003" s="116"/>
      <c r="X1003" s="117"/>
      <c r="Y1003" s="117"/>
      <c r="Z1003" s="116"/>
      <c r="AA1003" s="143" t="str">
        <f t="shared" si="1284"/>
        <v/>
      </c>
      <c r="AB1003" s="121"/>
      <c r="AC1003" s="121"/>
      <c r="AD1003" s="122" t="str">
        <f t="shared" si="1281"/>
        <v/>
      </c>
      <c r="AE1003" s="121"/>
      <c r="AF1003" s="121"/>
      <c r="AG1003" s="121"/>
      <c r="AH1003" s="123" t="str">
        <f t="shared" si="1356"/>
        <v/>
      </c>
      <c r="AI1003" s="122" t="str">
        <f t="shared" si="1283"/>
        <v/>
      </c>
      <c r="AJ1003" s="387"/>
      <c r="AK1003" s="542"/>
      <c r="AL1003" s="214" t="str">
        <f t="shared" si="1355"/>
        <v/>
      </c>
      <c r="AM1003" s="543"/>
      <c r="AN1003" s="542"/>
      <c r="AO1003" s="541"/>
      <c r="AP1003" s="367"/>
      <c r="AQ1003" s="217" t="s">
        <v>155</v>
      </c>
      <c r="AR1003" s="119"/>
      <c r="AS1003" s="135"/>
      <c r="AT1003" s="218"/>
      <c r="AU1003" s="219"/>
      <c r="AV1003" s="459"/>
      <c r="AW1003" s="216" t="s">
        <v>150</v>
      </c>
      <c r="AX1003" s="220"/>
      <c r="AY1003" s="221"/>
      <c r="AZ1003" s="222"/>
      <c r="BA1003" s="217" t="s">
        <v>155</v>
      </c>
      <c r="BB1003" s="220"/>
      <c r="BC1003" s="115"/>
      <c r="BD1003" s="115"/>
      <c r="BE1003" s="373"/>
      <c r="BF1003" s="374"/>
      <c r="BG1003" s="374"/>
      <c r="BH1003" s="131"/>
    </row>
    <row r="1004" spans="1:1022" ht="23.1" customHeight="1" x14ac:dyDescent="0.3">
      <c r="A1004" s="536"/>
      <c r="B1004" s="530"/>
      <c r="C1004" s="367"/>
      <c r="D1004" s="530"/>
      <c r="E1004" s="530"/>
      <c r="F1004" s="427"/>
      <c r="G1004" s="530"/>
      <c r="H1004" s="545"/>
      <c r="I1004" s="538"/>
      <c r="J1004" s="216" t="s">
        <v>758</v>
      </c>
      <c r="K1004" s="213"/>
      <c r="L1004" s="538"/>
      <c r="M1004" s="538"/>
      <c r="N1004" s="540"/>
      <c r="O1004" s="369"/>
      <c r="P1004" s="392"/>
      <c r="Q1004" s="385"/>
      <c r="R1004" s="393"/>
      <c r="S1004" s="394"/>
      <c r="T1004" s="385"/>
      <c r="U1004" s="386"/>
      <c r="V1004" s="216" t="s">
        <v>161</v>
      </c>
      <c r="W1004" s="116"/>
      <c r="X1004" s="117"/>
      <c r="Y1004" s="117"/>
      <c r="Z1004" s="116"/>
      <c r="AA1004" s="143" t="str">
        <f t="shared" si="1284"/>
        <v/>
      </c>
      <c r="AB1004" s="121"/>
      <c r="AC1004" s="121"/>
      <c r="AD1004" s="122" t="str">
        <f t="shared" si="1281"/>
        <v/>
      </c>
      <c r="AE1004" s="121"/>
      <c r="AF1004" s="121"/>
      <c r="AG1004" s="121"/>
      <c r="AH1004" s="123" t="str">
        <f t="shared" si="1356"/>
        <v/>
      </c>
      <c r="AI1004" s="122" t="str">
        <f t="shared" si="1283"/>
        <v/>
      </c>
      <c r="AJ1004" s="387"/>
      <c r="AK1004" s="542"/>
      <c r="AL1004" s="214" t="str">
        <f t="shared" si="1355"/>
        <v/>
      </c>
      <c r="AM1004" s="543"/>
      <c r="AN1004" s="542"/>
      <c r="AO1004" s="541"/>
      <c r="AP1004" s="367"/>
      <c r="AQ1004" s="217" t="s">
        <v>162</v>
      </c>
      <c r="AR1004" s="119"/>
      <c r="AS1004" s="135"/>
      <c r="AT1004" s="218"/>
      <c r="AU1004" s="219"/>
      <c r="AV1004" s="460"/>
      <c r="AW1004" s="216" t="s">
        <v>161</v>
      </c>
      <c r="AX1004" s="220"/>
      <c r="AY1004" s="221"/>
      <c r="AZ1004" s="222"/>
      <c r="BA1004" s="217" t="s">
        <v>162</v>
      </c>
      <c r="BB1004" s="220"/>
      <c r="BC1004" s="115"/>
      <c r="BD1004" s="115"/>
      <c r="BE1004" s="373"/>
      <c r="BF1004" s="374"/>
      <c r="BG1004" s="374"/>
      <c r="BH1004" s="131"/>
    </row>
    <row r="1005" spans="1:1022" s="144" customFormat="1" ht="69.95" customHeight="1" x14ac:dyDescent="0.25">
      <c r="A1005" s="536"/>
      <c r="B1005" s="530"/>
      <c r="C1005" s="367"/>
      <c r="D1005" s="530"/>
      <c r="E1005" s="530"/>
      <c r="F1005" s="427"/>
      <c r="G1005" s="530"/>
      <c r="H1005" s="545" t="str">
        <f>IF(B1005="Seguridad_Información","Posibilidad de "&amp;C1005&amp;"con "&amp;M1005&amp;" "&amp;"por"&amp;" "&amp;I1005&amp;" "&amp;"debido a"&amp;" "&amp;L1005,"Posibilidad de"&amp;" "&amp;M1005&amp;" "&amp;"por"&amp;" "&amp;I1005&amp;" debido a"&amp;" "&amp;L1005)</f>
        <v xml:space="preserve">Posibilidad de  por  debido a </v>
      </c>
      <c r="I1005" s="538"/>
      <c r="J1005" s="216" t="s">
        <v>717</v>
      </c>
      <c r="K1005" s="213"/>
      <c r="L1005" s="538"/>
      <c r="M1005" s="538"/>
      <c r="N1005" s="540"/>
      <c r="O1005" s="369"/>
      <c r="P1005" s="390" t="str">
        <f>IF(OR($O1005=[3]Tabla_Probabilidad!$D$30,$O1005=[3]Tabla_Probabilidad!$D$32,$O1005=[3]Tabla_Probabilidad!$J$32),"Muy Baja",IF(OR($O1005=[3]Tabla_Probabilidad!$E$30,$O1005=[3]Tabla_Probabilidad!$E$32,$O1005=[3]Tabla_Probabilidad!$K$32),"Baja",IF(OR($O1005=[3]Tabla_Probabilidad!$F$30,$O1005=[3]Tabla_Probabilidad!$F$32,$O1005=[3]Tabla_Probabilidad!$L$32),"Media",IF(OR($O1005=[3]Tabla_Probabilidad!$G$30,$O1005=[3]Tabla_Probabilidad!$G$32,$O1005=[3]Tabla_Probabilidad!$M$32),"Alta",IF(OR($O1005=[3]Tabla_Probabilidad!$H$30,$O1005=[3]Tabla_Probabilidad!$H$32,$O1005=[3]Tabla_Probabilidad!$N$32),"Muy Alta","")))))</f>
        <v/>
      </c>
      <c r="Q1005" s="385" t="str">
        <f t="shared" ref="Q1005" si="1357">IF(P1005="","",IF(P1005="Muy Baja",0.2,IF(P1005="Baja",0.4,IF(P1005="Media",0.6,IF(P1005="Alta",0.8,IF(P1005="Muy Alta",1,))))))</f>
        <v/>
      </c>
      <c r="R1005" s="393"/>
      <c r="S1005" s="394" t="str">
        <f>IF(OR($R1005=[3]Tabla_Impacto!$D$24,$R1005=[3]Tabla_Impacto!$D$27,$R1005=[3]Tabla_Impacto!$J$24,$R1005=[3]Tabla_Impacto!$P$26,$R1005=[3]Tabla_Impacto!$V$26,$R1005=[3]Tabla_Impacto!$AB$26),"Leve",IF(OR($R1005=[3]Tabla_Impacto!$E$24,$R1005=[3]Tabla_Impacto!$E$27,$R1005=[3]Tabla_Impacto!$K$24,$R1005=[3]Tabla_Impacto!$Q$26,$R1005=[3]Tabla_Impacto!$W$26,$R1005=[3]Tabla_Impacto!$AC$26),"Menor",IF(OR($R1005=[3]Tabla_Impacto!$F$24,$R1005=[3]Tabla_Impacto!$F$27,$R1005=[3]Tabla_Impacto!$L$24,$R1005=[3]Tabla_Impacto!$R$26,$R1005=[3]Tabla_Impacto!$X$26,$R1005=[3]Tabla_Impacto!$AD$26),"Moderado",IF(OR($R1005=[3]Tabla_Impacto!$G$24,$R1005=[3]Tabla_Impacto!$G$27,$R1005=[3]Tabla_Impacto!$M$24,$R1005=[3]Tabla_Impacto!$S$26,$R1005=[3]Tabla_Impacto!$Y$26,$R1005=[3]Tabla_Impacto!$AE$26),"Mayor",IF(OR($R1005=[3]Tabla_Impacto!$H$24,$R1005=[3]Tabla_Impacto!$H$27,$R1005=[3]Tabla_Impacto!$N$24,$R1005=[3]Tabla_Impacto!$T$26,$R1005=[3]Tabla_Impacto!$Z$26,$R1005=[3]Tabla_Impacto!$AF$26),"Catastrófico","")))))</f>
        <v/>
      </c>
      <c r="T1005" s="385" t="str">
        <f t="shared" ref="T1005" si="1358">IF(S1005="","",IF(S1005="Leve",0.2,IF(S1005="Menor",0.4,IF(S1005="Moderado",0.6,IF(S1005="Mayor",0.8,IF(S1005="Catastrófico",1,))))))</f>
        <v/>
      </c>
      <c r="U1005" s="403" t="str">
        <f t="shared" ref="U1005" si="1359">IF(OR(AND(P1005="Muy Baja",S1005="Leve"),AND(P1005="Muy Baja",S1005="Menor"),AND(P1005="Baja",S1005="Leve")),"Bajo",IF(OR(AND(P1005="Muy baja",S1005="Moderado"),AND(P1005="Baja",S1005="Menor"),AND(P1005="Baja",S1005="Moderado"),AND(P1005="Media",S1005="Leve"),AND(P1005="Media",S1005="Menor"),AND(P1005="Media",S1005="Moderado"),AND(P1005="Alta",S1005="Leve"),AND(P1005="Alta",S1005="Menor")),"Moderado",IF(OR(AND(P1005="Muy Baja",S1005="Mayor"),AND(P1005="Baja",S1005="Mayor"),AND(P1005="Media",S1005="Mayor"),AND(P1005="Alta",S1005="Moderado"),AND(P1005="Alta",S1005="Mayor"),AND(P1005="Muy Alta",S1005="Leve"),AND(P1005="Muy Alta",S1005="Menor"),AND(P1005="Muy Alta",S1005="Moderado"),AND(P1005="Muy Alta",S1005="Mayor")),"Alto",IF(OR(AND(P1005="Muy Baja",S1005="Catastrófico"),AND(P1005="Baja",S1005="Catastrófico"),AND(P1005="Media",S1005="Catastrófico"),AND(P1005="Alta",S1005="Catastrófico"),AND(P1005="Muy Alta",S1005="Catastrófico")),"Extremo",""))))</f>
        <v/>
      </c>
      <c r="V1005" s="216" t="s">
        <v>91</v>
      </c>
      <c r="W1005" s="116"/>
      <c r="X1005" s="117"/>
      <c r="Y1005" s="117"/>
      <c r="Z1005" s="116"/>
      <c r="AA1005" s="143" t="str">
        <f t="shared" si="1284"/>
        <v/>
      </c>
      <c r="AB1005" s="121"/>
      <c r="AC1005" s="121"/>
      <c r="AD1005" s="122" t="str">
        <f t="shared" si="1281"/>
        <v/>
      </c>
      <c r="AE1005" s="121"/>
      <c r="AF1005" s="121"/>
      <c r="AG1005" s="121"/>
      <c r="AH1005" s="123" t="str">
        <f>IFERROR(IF(AA1005="Probabilidad",(Q1005-(+Q1005*AD1005)),IF(AA1005="Impacto",Q1005,"")),"")</f>
        <v/>
      </c>
      <c r="AI1005" s="122" t="str">
        <f t="shared" si="1283"/>
        <v/>
      </c>
      <c r="AJ1005" s="387" t="str">
        <f t="shared" ref="AJ1005" si="1360">IFERROR(IF(AK1005="","",IF(AK1005&lt;=0.2,"Muy Baja",IF(AK1005&lt;=0.4,"Baja",IF(AK1005&lt;=0.6,"Media",IF(AK1005&lt;=0.8,"Alta","Muy Alta"))))),"")</f>
        <v/>
      </c>
      <c r="AK1005" s="542" t="str">
        <f t="shared" ref="AK1005" si="1361">IFERROR(LOOKUP(MAX(AI1005:AI1011)+1,(AI1005:AI1011)),"")</f>
        <v/>
      </c>
      <c r="AL1005" s="214" t="str">
        <f>IFERROR(IF(AA1005="Impacto",(T1005-(+T1005*AD1005)),IF(AA1005="Probabilidad",T1005,"")),"")</f>
        <v/>
      </c>
      <c r="AM1005" s="543" t="str">
        <f t="shared" ref="AM1005" si="1362">IFERROR(IF(AN1005="","",IF(AN1005&lt;=0.2,"Leve",IF(AN1005&lt;=0.4,"Menor",IF(AN1005&lt;=0.6,"Moderado",IF(AN1005&lt;=0.8,"Mayor","Catastrófico"))))),"")</f>
        <v/>
      </c>
      <c r="AN1005" s="542" t="str">
        <f t="shared" ref="AN1005" si="1363">IFERROR(LOOKUP(MAX(AL1005:AL1011)+1,(AL1005:AL1011)),"")</f>
        <v/>
      </c>
      <c r="AO1005" s="541" t="str">
        <f t="shared" ref="AO1005" si="1364">IFERROR(IF(OR(AND(AJ1005="Muy Baja",AM1005="Leve"),AND(AJ1005="Muy Baja",AM1005="Menor"),AND(AJ1005="Baja",AM1005="Leve")),"Bajo",IF(OR(AND(AJ1005="Muy baja",AM1005="Moderado"),AND(AJ1005="Baja",AM1005="Menor"),AND(AJ1005="Baja",AM1005="Moderado"),AND(AJ1005="Media",AM1005="Leve"),AND(AJ1005="Media",AM1005="Menor"),AND(AJ1005="Media",AM1005="Moderado"),AND(AJ1005="Alta",AM1005="Leve"),AND(AJ1005="Alta",AM1005="Menor")),"Moderado",IF(OR(AND(AJ1005="Muy Baja",AM1005="Mayor"),AND(AJ1005="Baja",AM1005="Mayor"),AND(AJ1005="Media",AM1005="Mayor"),AND(AJ1005="Alta",AM1005="Moderado"),AND(AJ1005="Alta",AM1005="Mayor"),AND(AJ1005="Muy Alta",AM1005="Leve"),AND(AJ1005="Muy Alta",AM1005="Menor"),AND(AJ1005="Muy Alta",AM1005="Moderado"),AND(AJ1005="Muy Alta",AM1005="Mayor")),"Alto",IF(OR(AND(AJ1005="Muy Baja",AM1005="Catastrófico"),AND(AJ1005="Baja",AM1005="Catastrófico"),AND(AJ1005="Media",AM1005="Catastrófico"),AND(AJ1005="Alta",AM1005="Catastrófico"),AND(AJ1005="Muy Alta",AM1005="Catastrófico")),"Extremo","")))),"")</f>
        <v/>
      </c>
      <c r="AP1005" s="367"/>
      <c r="AQ1005" s="217" t="s">
        <v>105</v>
      </c>
      <c r="AR1005" s="119"/>
      <c r="AS1005" s="135"/>
      <c r="AT1005" s="218"/>
      <c r="AU1005" s="219"/>
      <c r="AV1005" s="458"/>
      <c r="AW1005" s="216" t="s">
        <v>91</v>
      </c>
      <c r="AX1005" s="220"/>
      <c r="AY1005" s="221"/>
      <c r="AZ1005" s="222"/>
      <c r="BA1005" s="217" t="s">
        <v>105</v>
      </c>
      <c r="BB1005" s="220"/>
      <c r="BC1005" s="115"/>
      <c r="BD1005" s="115"/>
      <c r="BE1005" s="373"/>
      <c r="BF1005" s="374"/>
      <c r="BG1005" s="374"/>
      <c r="BH1005" s="131"/>
      <c r="BI1005" s="90"/>
      <c r="BJ1005" s="90"/>
      <c r="BK1005" s="90"/>
      <c r="BL1005" s="90"/>
      <c r="BM1005" s="90"/>
      <c r="BN1005" s="90"/>
      <c r="BO1005" s="90"/>
      <c r="BP1005" s="90"/>
      <c r="BQ1005" s="90"/>
      <c r="BR1005" s="90"/>
      <c r="BS1005" s="90"/>
      <c r="BT1005" s="90"/>
      <c r="BU1005" s="90"/>
      <c r="BV1005" s="90"/>
      <c r="BW1005" s="90"/>
      <c r="BX1005" s="90"/>
      <c r="BY1005" s="90"/>
      <c r="BZ1005" s="90"/>
      <c r="CA1005" s="90"/>
      <c r="CB1005" s="90"/>
      <c r="CC1005" s="90"/>
      <c r="CD1005" s="90"/>
      <c r="CE1005" s="90"/>
      <c r="CF1005" s="90"/>
      <c r="CG1005" s="90"/>
      <c r="CH1005" s="90"/>
      <c r="CI1005" s="90"/>
      <c r="CJ1005" s="90"/>
      <c r="CK1005" s="90"/>
      <c r="CL1005" s="90"/>
      <c r="CM1005" s="90"/>
      <c r="CN1005" s="90"/>
      <c r="CO1005" s="90"/>
      <c r="CP1005" s="90"/>
      <c r="CQ1005" s="90"/>
      <c r="CR1005" s="90"/>
      <c r="CS1005" s="90"/>
      <c r="CT1005" s="90"/>
      <c r="CU1005" s="90"/>
      <c r="CV1005" s="90"/>
      <c r="CW1005" s="90"/>
      <c r="CX1005" s="90"/>
      <c r="CY1005" s="90"/>
      <c r="CZ1005" s="90"/>
      <c r="DA1005" s="90"/>
      <c r="DB1005" s="90"/>
      <c r="DC1005" s="90"/>
      <c r="DD1005" s="90"/>
      <c r="DE1005" s="90"/>
      <c r="DF1005" s="90"/>
      <c r="DG1005" s="90"/>
      <c r="DH1005" s="90"/>
      <c r="DI1005" s="90"/>
      <c r="DJ1005" s="90"/>
      <c r="DK1005" s="90"/>
      <c r="DL1005" s="90"/>
      <c r="DM1005" s="90"/>
      <c r="DN1005" s="90"/>
      <c r="DO1005" s="90"/>
      <c r="DP1005" s="90"/>
      <c r="DQ1005" s="90"/>
      <c r="DR1005" s="90"/>
      <c r="DS1005" s="90"/>
      <c r="DT1005" s="90"/>
      <c r="DU1005" s="90"/>
      <c r="DV1005" s="90"/>
      <c r="DW1005" s="90"/>
      <c r="DX1005" s="90"/>
      <c r="DY1005" s="90"/>
      <c r="DZ1005" s="90"/>
      <c r="EA1005" s="90"/>
      <c r="EB1005" s="90"/>
      <c r="EC1005" s="90"/>
      <c r="ED1005" s="90"/>
      <c r="EE1005" s="90"/>
      <c r="EF1005" s="90"/>
      <c r="EG1005" s="90"/>
      <c r="EH1005" s="90"/>
      <c r="EI1005" s="90"/>
      <c r="EJ1005" s="90"/>
      <c r="EK1005" s="90"/>
      <c r="EL1005" s="90"/>
      <c r="EM1005" s="90"/>
      <c r="EN1005" s="90"/>
      <c r="EO1005" s="90"/>
      <c r="EP1005" s="90"/>
      <c r="EQ1005" s="90"/>
      <c r="ER1005" s="90"/>
      <c r="ES1005" s="90"/>
      <c r="ET1005" s="90"/>
      <c r="EU1005" s="90"/>
      <c r="EV1005" s="90"/>
      <c r="EW1005" s="90"/>
      <c r="EX1005" s="90"/>
      <c r="EY1005" s="90"/>
      <c r="EZ1005" s="90"/>
      <c r="FA1005" s="90"/>
      <c r="FB1005" s="90"/>
      <c r="FC1005" s="90"/>
      <c r="FD1005" s="90"/>
      <c r="FE1005" s="90"/>
      <c r="FF1005" s="90"/>
      <c r="FG1005" s="90"/>
      <c r="FH1005" s="90"/>
      <c r="FI1005" s="90"/>
      <c r="FJ1005" s="90"/>
      <c r="FK1005" s="90"/>
      <c r="FL1005" s="90"/>
      <c r="FM1005" s="90"/>
      <c r="FN1005" s="90"/>
      <c r="FO1005" s="90"/>
      <c r="FP1005" s="90"/>
      <c r="FQ1005" s="90"/>
      <c r="FR1005" s="90"/>
      <c r="FS1005" s="90"/>
      <c r="FT1005" s="90"/>
      <c r="FU1005" s="90"/>
      <c r="FV1005" s="90"/>
      <c r="FW1005" s="90"/>
      <c r="FX1005" s="90"/>
      <c r="FY1005" s="90"/>
      <c r="FZ1005" s="90"/>
      <c r="GA1005" s="90"/>
      <c r="GB1005" s="90"/>
      <c r="GC1005" s="90"/>
      <c r="GD1005" s="90"/>
      <c r="GE1005" s="90"/>
      <c r="GF1005" s="90"/>
      <c r="GG1005" s="90"/>
      <c r="GH1005" s="90"/>
      <c r="GI1005" s="90"/>
      <c r="GJ1005" s="90"/>
      <c r="GK1005" s="90"/>
      <c r="GL1005" s="90"/>
      <c r="GM1005" s="90"/>
      <c r="GN1005" s="90"/>
      <c r="GO1005" s="90"/>
      <c r="GP1005" s="90"/>
      <c r="GQ1005" s="90"/>
      <c r="GR1005" s="90"/>
      <c r="GS1005" s="90"/>
      <c r="GT1005" s="90"/>
      <c r="GU1005" s="90"/>
      <c r="GV1005" s="90"/>
      <c r="GW1005" s="90"/>
      <c r="GX1005" s="90"/>
      <c r="GY1005" s="90"/>
      <c r="GZ1005" s="90"/>
      <c r="HA1005" s="90"/>
      <c r="HB1005" s="90"/>
      <c r="HC1005" s="90"/>
      <c r="HD1005" s="90"/>
      <c r="HE1005" s="90"/>
      <c r="HF1005" s="90"/>
      <c r="HG1005" s="90"/>
      <c r="HH1005" s="90"/>
      <c r="HI1005" s="90"/>
      <c r="HJ1005" s="90"/>
      <c r="HK1005" s="90"/>
      <c r="HL1005" s="90"/>
      <c r="HM1005" s="90"/>
      <c r="HN1005" s="90"/>
      <c r="HO1005" s="90"/>
      <c r="HP1005" s="90"/>
      <c r="HQ1005" s="90"/>
      <c r="HR1005" s="90"/>
      <c r="HS1005" s="90"/>
      <c r="HT1005" s="90"/>
      <c r="HU1005" s="90"/>
      <c r="HV1005" s="90"/>
      <c r="HW1005" s="90"/>
      <c r="HX1005" s="90"/>
      <c r="HY1005" s="90"/>
      <c r="HZ1005" s="90"/>
      <c r="IA1005" s="90"/>
      <c r="IB1005" s="90"/>
      <c r="IC1005" s="90"/>
      <c r="ID1005" s="90"/>
      <c r="IE1005" s="90"/>
      <c r="IF1005" s="90"/>
      <c r="IG1005" s="90"/>
      <c r="IH1005" s="90"/>
      <c r="II1005" s="90"/>
      <c r="IJ1005" s="90"/>
      <c r="IK1005" s="90"/>
      <c r="IL1005" s="90"/>
      <c r="IM1005" s="90"/>
      <c r="IN1005" s="90"/>
      <c r="IO1005" s="90"/>
      <c r="IP1005" s="90"/>
      <c r="IQ1005" s="90"/>
      <c r="IR1005" s="90"/>
      <c r="IS1005" s="90"/>
      <c r="IT1005" s="90"/>
      <c r="IU1005" s="90"/>
      <c r="IV1005" s="90"/>
      <c r="IW1005" s="90"/>
      <c r="IX1005" s="90"/>
      <c r="IY1005" s="90"/>
      <c r="IZ1005" s="90"/>
      <c r="JA1005" s="90"/>
      <c r="JB1005" s="90"/>
      <c r="JC1005" s="90"/>
      <c r="JD1005" s="90"/>
      <c r="JE1005" s="90"/>
      <c r="JF1005" s="90"/>
      <c r="JG1005" s="90"/>
      <c r="JH1005" s="90"/>
      <c r="JI1005" s="90"/>
      <c r="JJ1005" s="90"/>
      <c r="JK1005" s="90"/>
      <c r="JL1005" s="90"/>
      <c r="JM1005" s="90"/>
      <c r="JN1005" s="90"/>
      <c r="JO1005" s="90"/>
      <c r="JP1005" s="90"/>
      <c r="JQ1005" s="90"/>
      <c r="JR1005" s="90"/>
      <c r="JS1005" s="90"/>
      <c r="JT1005" s="90"/>
      <c r="JU1005" s="90"/>
      <c r="JV1005" s="90"/>
      <c r="JW1005" s="90"/>
      <c r="JX1005" s="90"/>
      <c r="JY1005" s="90"/>
      <c r="JZ1005" s="90"/>
      <c r="KA1005" s="90"/>
      <c r="KB1005" s="90"/>
      <c r="KC1005" s="90"/>
      <c r="KD1005" s="90"/>
      <c r="KE1005" s="90"/>
      <c r="KF1005" s="90"/>
      <c r="KG1005" s="90"/>
      <c r="KH1005" s="90"/>
      <c r="KI1005" s="90"/>
      <c r="KJ1005" s="90"/>
      <c r="KK1005" s="90"/>
      <c r="KL1005" s="90"/>
      <c r="KM1005" s="90"/>
      <c r="KN1005" s="90"/>
      <c r="KO1005" s="90"/>
      <c r="KP1005" s="90"/>
      <c r="KQ1005" s="90"/>
      <c r="KR1005" s="90"/>
      <c r="KS1005" s="90"/>
      <c r="KT1005" s="90"/>
      <c r="KU1005" s="90"/>
      <c r="KV1005" s="90"/>
      <c r="KW1005" s="90"/>
      <c r="KX1005" s="90"/>
      <c r="KY1005" s="90"/>
      <c r="KZ1005" s="90"/>
      <c r="LA1005" s="90"/>
      <c r="LB1005" s="90"/>
      <c r="LC1005" s="90"/>
      <c r="LD1005" s="90"/>
      <c r="LE1005" s="90"/>
      <c r="LF1005" s="90"/>
      <c r="LG1005" s="90"/>
      <c r="LH1005" s="90"/>
      <c r="LI1005" s="90"/>
      <c r="LJ1005" s="90"/>
      <c r="LK1005" s="90"/>
      <c r="LL1005" s="90"/>
      <c r="LM1005" s="90"/>
      <c r="LN1005" s="90"/>
      <c r="LO1005" s="90"/>
      <c r="LP1005" s="90"/>
      <c r="LQ1005" s="90"/>
      <c r="LR1005" s="90"/>
      <c r="LS1005" s="90"/>
      <c r="LT1005" s="90"/>
      <c r="LU1005" s="90"/>
      <c r="LV1005" s="90"/>
      <c r="LW1005" s="90"/>
      <c r="LX1005" s="90"/>
      <c r="LY1005" s="90"/>
      <c r="LZ1005" s="90"/>
      <c r="MA1005" s="90"/>
      <c r="MB1005" s="90"/>
      <c r="MC1005" s="90"/>
      <c r="MD1005" s="90"/>
      <c r="ME1005" s="90"/>
      <c r="MF1005" s="90"/>
      <c r="MG1005" s="90"/>
      <c r="MH1005" s="90"/>
      <c r="MI1005" s="90"/>
      <c r="MJ1005" s="90"/>
      <c r="MK1005" s="90"/>
      <c r="ML1005" s="90"/>
      <c r="MM1005" s="90"/>
      <c r="MN1005" s="90"/>
      <c r="MO1005" s="90"/>
      <c r="MP1005" s="90"/>
      <c r="MQ1005" s="90"/>
      <c r="MR1005" s="90"/>
      <c r="MS1005" s="90"/>
      <c r="MT1005" s="90"/>
      <c r="MU1005" s="90"/>
      <c r="MV1005" s="90"/>
      <c r="MW1005" s="90"/>
      <c r="MX1005" s="90"/>
      <c r="MY1005" s="90"/>
      <c r="MZ1005" s="90"/>
      <c r="NA1005" s="90"/>
      <c r="NB1005" s="90"/>
      <c r="NC1005" s="90"/>
      <c r="ND1005" s="90"/>
      <c r="NE1005" s="90"/>
      <c r="NF1005" s="90"/>
      <c r="NG1005" s="90"/>
      <c r="NH1005" s="90"/>
      <c r="NI1005" s="90"/>
      <c r="NJ1005" s="90"/>
      <c r="NK1005" s="90"/>
      <c r="NL1005" s="90"/>
      <c r="NM1005" s="90"/>
      <c r="NN1005" s="90"/>
      <c r="NO1005" s="90"/>
      <c r="NP1005" s="90"/>
      <c r="NQ1005" s="90"/>
      <c r="NR1005" s="90"/>
      <c r="NS1005" s="90"/>
      <c r="NT1005" s="90"/>
      <c r="NU1005" s="90"/>
      <c r="NV1005" s="90"/>
      <c r="NW1005" s="90"/>
      <c r="NX1005" s="90"/>
      <c r="NY1005" s="90"/>
      <c r="NZ1005" s="90"/>
      <c r="OA1005" s="90"/>
      <c r="OB1005" s="90"/>
      <c r="OC1005" s="90"/>
      <c r="OD1005" s="90"/>
      <c r="OE1005" s="90"/>
      <c r="OF1005" s="90"/>
      <c r="OG1005" s="90"/>
      <c r="OH1005" s="90"/>
      <c r="OI1005" s="90"/>
      <c r="OJ1005" s="90"/>
      <c r="OK1005" s="90"/>
      <c r="OL1005" s="90"/>
      <c r="OM1005" s="90"/>
      <c r="ON1005" s="90"/>
      <c r="OO1005" s="90"/>
      <c r="OP1005" s="90"/>
      <c r="OQ1005" s="90"/>
      <c r="OR1005" s="90"/>
      <c r="OS1005" s="90"/>
      <c r="OT1005" s="90"/>
      <c r="OU1005" s="90"/>
      <c r="OV1005" s="90"/>
      <c r="OW1005" s="90"/>
      <c r="OX1005" s="90"/>
      <c r="OY1005" s="90"/>
      <c r="OZ1005" s="90"/>
      <c r="PA1005" s="90"/>
      <c r="PB1005" s="90"/>
      <c r="PC1005" s="90"/>
      <c r="PD1005" s="90"/>
      <c r="PE1005" s="90"/>
      <c r="PF1005" s="90"/>
      <c r="PG1005" s="90"/>
      <c r="PH1005" s="90"/>
      <c r="PI1005" s="90"/>
      <c r="PJ1005" s="90"/>
      <c r="PK1005" s="90"/>
      <c r="PL1005" s="90"/>
      <c r="PM1005" s="90"/>
      <c r="PN1005" s="90"/>
      <c r="PO1005" s="90"/>
      <c r="PP1005" s="90"/>
      <c r="PQ1005" s="90"/>
      <c r="PR1005" s="90"/>
      <c r="PS1005" s="90"/>
      <c r="PT1005" s="90"/>
      <c r="PU1005" s="90"/>
      <c r="PV1005" s="90"/>
      <c r="PW1005" s="90"/>
      <c r="PX1005" s="90"/>
      <c r="PY1005" s="90"/>
      <c r="PZ1005" s="90"/>
      <c r="QA1005" s="90"/>
      <c r="QB1005" s="90"/>
      <c r="QC1005" s="90"/>
      <c r="QD1005" s="90"/>
      <c r="QE1005" s="90"/>
      <c r="QF1005" s="90"/>
      <c r="QG1005" s="90"/>
      <c r="QH1005" s="90"/>
      <c r="QI1005" s="90"/>
      <c r="QJ1005" s="90"/>
      <c r="QK1005" s="90"/>
      <c r="QL1005" s="90"/>
      <c r="QM1005" s="90"/>
      <c r="QN1005" s="90"/>
      <c r="QO1005" s="90"/>
      <c r="QP1005" s="90"/>
      <c r="QQ1005" s="90"/>
      <c r="QR1005" s="90"/>
      <c r="QS1005" s="90"/>
      <c r="QT1005" s="90"/>
      <c r="QU1005" s="90"/>
      <c r="QV1005" s="90"/>
      <c r="QW1005" s="90"/>
      <c r="QX1005" s="90"/>
      <c r="QY1005" s="90"/>
      <c r="QZ1005" s="90"/>
      <c r="RA1005" s="90"/>
      <c r="RB1005" s="90"/>
      <c r="RC1005" s="90"/>
      <c r="RD1005" s="90"/>
      <c r="RE1005" s="90"/>
      <c r="RF1005" s="90"/>
      <c r="RG1005" s="90"/>
      <c r="RH1005" s="90"/>
      <c r="RI1005" s="90"/>
      <c r="RJ1005" s="90"/>
      <c r="RK1005" s="90"/>
      <c r="RL1005" s="90"/>
      <c r="RM1005" s="90"/>
      <c r="RN1005" s="90"/>
      <c r="RO1005" s="90"/>
      <c r="RP1005" s="90"/>
      <c r="RQ1005" s="90"/>
      <c r="RR1005" s="90"/>
      <c r="RS1005" s="90"/>
      <c r="RT1005" s="90"/>
      <c r="RU1005" s="90"/>
      <c r="RV1005" s="90"/>
      <c r="RW1005" s="90"/>
      <c r="RX1005" s="90"/>
      <c r="RY1005" s="90"/>
      <c r="RZ1005" s="90"/>
      <c r="SA1005" s="90"/>
      <c r="SB1005" s="90"/>
      <c r="SC1005" s="90"/>
      <c r="SD1005" s="90"/>
      <c r="SE1005" s="90"/>
      <c r="SF1005" s="90"/>
      <c r="SG1005" s="90"/>
      <c r="SH1005" s="90"/>
      <c r="SI1005" s="90"/>
      <c r="SJ1005" s="90"/>
      <c r="SK1005" s="90"/>
      <c r="SL1005" s="90"/>
      <c r="SM1005" s="90"/>
      <c r="SN1005" s="90"/>
      <c r="SO1005" s="90"/>
      <c r="SP1005" s="90"/>
      <c r="SQ1005" s="90"/>
      <c r="SR1005" s="90"/>
      <c r="SS1005" s="90"/>
      <c r="ST1005" s="90"/>
      <c r="SU1005" s="90"/>
      <c r="SV1005" s="90"/>
      <c r="SW1005" s="90"/>
      <c r="SX1005" s="90"/>
      <c r="SY1005" s="90"/>
      <c r="SZ1005" s="90"/>
      <c r="TA1005" s="90"/>
      <c r="TB1005" s="90"/>
      <c r="TC1005" s="90"/>
      <c r="TD1005" s="90"/>
      <c r="TE1005" s="90"/>
      <c r="TF1005" s="90"/>
      <c r="TG1005" s="90"/>
      <c r="TH1005" s="90"/>
      <c r="TI1005" s="90"/>
      <c r="TJ1005" s="90"/>
      <c r="TK1005" s="90"/>
      <c r="TL1005" s="90"/>
      <c r="TM1005" s="90"/>
      <c r="TN1005" s="90"/>
      <c r="TO1005" s="90"/>
      <c r="TP1005" s="90"/>
      <c r="TQ1005" s="90"/>
      <c r="TR1005" s="90"/>
      <c r="TS1005" s="90"/>
      <c r="TT1005" s="90"/>
      <c r="TU1005" s="90"/>
      <c r="TV1005" s="90"/>
      <c r="TW1005" s="90"/>
      <c r="TX1005" s="90"/>
      <c r="TY1005" s="90"/>
      <c r="TZ1005" s="90"/>
      <c r="UA1005" s="90"/>
      <c r="UB1005" s="90"/>
      <c r="UC1005" s="90"/>
      <c r="UD1005" s="90"/>
      <c r="UE1005" s="90"/>
      <c r="UF1005" s="90"/>
      <c r="UG1005" s="90"/>
      <c r="UH1005" s="90"/>
      <c r="UI1005" s="90"/>
      <c r="UJ1005" s="90"/>
      <c r="UK1005" s="90"/>
      <c r="UL1005" s="90"/>
      <c r="UM1005" s="90"/>
      <c r="UN1005" s="90"/>
      <c r="UO1005" s="90"/>
      <c r="UP1005" s="90"/>
      <c r="UQ1005" s="90"/>
      <c r="UR1005" s="90"/>
      <c r="US1005" s="90"/>
      <c r="UT1005" s="90"/>
      <c r="UU1005" s="90"/>
      <c r="UV1005" s="90"/>
      <c r="UW1005" s="90"/>
      <c r="UX1005" s="90"/>
      <c r="UY1005" s="90"/>
      <c r="UZ1005" s="90"/>
      <c r="VA1005" s="90"/>
      <c r="VB1005" s="90"/>
      <c r="VC1005" s="90"/>
      <c r="VD1005" s="90"/>
      <c r="VE1005" s="90"/>
      <c r="VF1005" s="90"/>
      <c r="VG1005" s="90"/>
      <c r="VH1005" s="90"/>
      <c r="VI1005" s="90"/>
      <c r="VJ1005" s="90"/>
      <c r="VK1005" s="90"/>
      <c r="VL1005" s="90"/>
      <c r="VM1005" s="90"/>
      <c r="VN1005" s="90"/>
      <c r="VO1005" s="90"/>
      <c r="VP1005" s="90"/>
      <c r="VQ1005" s="90"/>
      <c r="VR1005" s="90"/>
      <c r="VS1005" s="90"/>
      <c r="VT1005" s="90"/>
      <c r="VU1005" s="90"/>
      <c r="VV1005" s="90"/>
      <c r="VW1005" s="90"/>
      <c r="VX1005" s="90"/>
      <c r="VY1005" s="90"/>
      <c r="VZ1005" s="90"/>
      <c r="WA1005" s="90"/>
      <c r="WB1005" s="90"/>
      <c r="WC1005" s="90"/>
      <c r="WD1005" s="90"/>
      <c r="WE1005" s="90"/>
      <c r="WF1005" s="90"/>
      <c r="WG1005" s="90"/>
      <c r="WH1005" s="90"/>
      <c r="WI1005" s="90"/>
      <c r="WJ1005" s="90"/>
      <c r="WK1005" s="90"/>
      <c r="WL1005" s="90"/>
      <c r="WM1005" s="90"/>
      <c r="WN1005" s="90"/>
      <c r="WO1005" s="90"/>
      <c r="WP1005" s="90"/>
      <c r="WQ1005" s="90"/>
      <c r="WR1005" s="90"/>
      <c r="WS1005" s="90"/>
      <c r="WT1005" s="90"/>
      <c r="WU1005" s="90"/>
      <c r="WV1005" s="90"/>
      <c r="WW1005" s="90"/>
      <c r="WX1005" s="90"/>
      <c r="WY1005" s="90"/>
      <c r="WZ1005" s="90"/>
      <c r="XA1005" s="90"/>
      <c r="XB1005" s="90"/>
      <c r="XC1005" s="90"/>
      <c r="XD1005" s="90"/>
      <c r="XE1005" s="90"/>
      <c r="XF1005" s="90"/>
      <c r="XG1005" s="90"/>
      <c r="XH1005" s="90"/>
      <c r="XI1005" s="90"/>
      <c r="XJ1005" s="90"/>
      <c r="XK1005" s="90"/>
      <c r="XL1005" s="90"/>
      <c r="XM1005" s="90"/>
      <c r="XN1005" s="90"/>
      <c r="XO1005" s="90"/>
      <c r="XP1005" s="90"/>
      <c r="XQ1005" s="90"/>
      <c r="XR1005" s="90"/>
      <c r="XS1005" s="90"/>
      <c r="XT1005" s="90"/>
      <c r="XU1005" s="90"/>
      <c r="XV1005" s="90"/>
      <c r="XW1005" s="90"/>
      <c r="XX1005" s="90"/>
      <c r="XY1005" s="90"/>
      <c r="XZ1005" s="90"/>
      <c r="YA1005" s="90"/>
      <c r="YB1005" s="90"/>
      <c r="YC1005" s="90"/>
      <c r="YD1005" s="90"/>
      <c r="YE1005" s="90"/>
      <c r="YF1005" s="90"/>
      <c r="YG1005" s="90"/>
      <c r="YH1005" s="90"/>
      <c r="YI1005" s="90"/>
      <c r="YJ1005" s="90"/>
      <c r="YK1005" s="90"/>
      <c r="YL1005" s="90"/>
      <c r="YM1005" s="90"/>
      <c r="YN1005" s="90"/>
      <c r="YO1005" s="90"/>
      <c r="YP1005" s="90"/>
      <c r="YQ1005" s="90"/>
      <c r="YR1005" s="90"/>
      <c r="YS1005" s="90"/>
      <c r="YT1005" s="90"/>
      <c r="YU1005" s="90"/>
      <c r="YV1005" s="90"/>
      <c r="YW1005" s="90"/>
      <c r="YX1005" s="90"/>
      <c r="YY1005" s="90"/>
      <c r="YZ1005" s="90"/>
      <c r="ZA1005" s="90"/>
      <c r="ZB1005" s="90"/>
      <c r="ZC1005" s="90"/>
      <c r="ZD1005" s="90"/>
      <c r="ZE1005" s="90"/>
      <c r="ZF1005" s="90"/>
      <c r="ZG1005" s="90"/>
      <c r="ZH1005" s="90"/>
      <c r="ZI1005" s="90"/>
      <c r="ZJ1005" s="90"/>
      <c r="ZK1005" s="90"/>
      <c r="ZL1005" s="90"/>
      <c r="ZM1005" s="90"/>
      <c r="ZN1005" s="90"/>
      <c r="ZO1005" s="90"/>
      <c r="ZP1005" s="90"/>
      <c r="ZQ1005" s="90"/>
      <c r="ZR1005" s="90"/>
      <c r="ZS1005" s="90"/>
      <c r="ZT1005" s="90"/>
      <c r="ZU1005" s="90"/>
      <c r="ZV1005" s="90"/>
      <c r="ZW1005" s="90"/>
      <c r="ZX1005" s="90"/>
      <c r="ZY1005" s="90"/>
      <c r="ZZ1005" s="90"/>
      <c r="AAA1005" s="90"/>
      <c r="AAB1005" s="90"/>
      <c r="AAC1005" s="90"/>
      <c r="AAD1005" s="90"/>
      <c r="AAE1005" s="90"/>
      <c r="AAF1005" s="90"/>
      <c r="AAG1005" s="90"/>
      <c r="AAH1005" s="90"/>
      <c r="AAI1005" s="90"/>
      <c r="AAJ1005" s="90"/>
      <c r="AAK1005" s="90"/>
      <c r="AAL1005" s="90"/>
      <c r="AAM1005" s="90"/>
      <c r="AAN1005" s="90"/>
      <c r="AAO1005" s="90"/>
      <c r="AAP1005" s="90"/>
      <c r="AAQ1005" s="90"/>
      <c r="AAR1005" s="90"/>
      <c r="AAS1005" s="90"/>
      <c r="AAT1005" s="90"/>
      <c r="AAU1005" s="90"/>
      <c r="AAV1005" s="90"/>
      <c r="AAW1005" s="90"/>
      <c r="AAX1005" s="90"/>
      <c r="AAY1005" s="90"/>
      <c r="AAZ1005" s="90"/>
      <c r="ABA1005" s="90"/>
      <c r="ABB1005" s="90"/>
      <c r="ABC1005" s="90"/>
      <c r="ABD1005" s="90"/>
      <c r="ABE1005" s="90"/>
      <c r="ABF1005" s="90"/>
      <c r="ABG1005" s="90"/>
      <c r="ABH1005" s="90"/>
      <c r="ABI1005" s="90"/>
      <c r="ABJ1005" s="90"/>
      <c r="ABK1005" s="90"/>
      <c r="ABL1005" s="90"/>
      <c r="ABM1005" s="90"/>
      <c r="ABN1005" s="90"/>
      <c r="ABO1005" s="90"/>
      <c r="ABP1005" s="90"/>
      <c r="ABQ1005" s="90"/>
      <c r="ABR1005" s="90"/>
      <c r="ABS1005" s="90"/>
      <c r="ABT1005" s="90"/>
      <c r="ABU1005" s="90"/>
      <c r="ABV1005" s="90"/>
      <c r="ABW1005" s="90"/>
      <c r="ABX1005" s="90"/>
      <c r="ABY1005" s="90"/>
      <c r="ABZ1005" s="90"/>
      <c r="ACA1005" s="90"/>
      <c r="ACB1005" s="90"/>
      <c r="ACC1005" s="90"/>
      <c r="ACD1005" s="90"/>
      <c r="ACE1005" s="90"/>
      <c r="ACF1005" s="90"/>
      <c r="ACG1005" s="90"/>
      <c r="ACH1005" s="90"/>
      <c r="ACI1005" s="90"/>
      <c r="ACJ1005" s="90"/>
      <c r="ACK1005" s="90"/>
      <c r="ACL1005" s="90"/>
      <c r="ACM1005" s="90"/>
      <c r="ACN1005" s="90"/>
      <c r="ACO1005" s="90"/>
      <c r="ACP1005" s="90"/>
      <c r="ACQ1005" s="90"/>
      <c r="ACR1005" s="90"/>
      <c r="ACS1005" s="90"/>
      <c r="ACT1005" s="90"/>
      <c r="ACU1005" s="90"/>
      <c r="ACV1005" s="90"/>
      <c r="ACW1005" s="90"/>
      <c r="ACX1005" s="90"/>
      <c r="ACY1005" s="90"/>
      <c r="ACZ1005" s="90"/>
      <c r="ADA1005" s="90"/>
      <c r="ADB1005" s="90"/>
      <c r="ADC1005" s="90"/>
      <c r="ADD1005" s="90"/>
      <c r="ADE1005" s="90"/>
      <c r="ADF1005" s="90"/>
      <c r="ADG1005" s="90"/>
      <c r="ADH1005" s="90"/>
      <c r="ADI1005" s="90"/>
      <c r="ADJ1005" s="90"/>
      <c r="ADK1005" s="90"/>
      <c r="ADL1005" s="90"/>
      <c r="ADM1005" s="90"/>
      <c r="ADN1005" s="90"/>
      <c r="ADO1005" s="90"/>
      <c r="ADP1005" s="90"/>
      <c r="ADQ1005" s="90"/>
      <c r="ADR1005" s="90"/>
      <c r="ADS1005" s="90"/>
      <c r="ADT1005" s="90"/>
      <c r="ADU1005" s="90"/>
      <c r="ADV1005" s="90"/>
      <c r="ADW1005" s="90"/>
      <c r="ADX1005" s="90"/>
      <c r="ADY1005" s="90"/>
      <c r="ADZ1005" s="90"/>
      <c r="AEA1005" s="90"/>
      <c r="AEB1005" s="90"/>
      <c r="AEC1005" s="90"/>
      <c r="AED1005" s="90"/>
      <c r="AEE1005" s="90"/>
      <c r="AEF1005" s="90"/>
      <c r="AEG1005" s="90"/>
      <c r="AEH1005" s="90"/>
      <c r="AEI1005" s="90"/>
      <c r="AEJ1005" s="90"/>
      <c r="AEK1005" s="90"/>
      <c r="AEL1005" s="90"/>
      <c r="AEM1005" s="90"/>
      <c r="AEN1005" s="90"/>
      <c r="AEO1005" s="90"/>
      <c r="AEP1005" s="90"/>
      <c r="AEQ1005" s="90"/>
      <c r="AER1005" s="90"/>
      <c r="AES1005" s="90"/>
      <c r="AET1005" s="90"/>
      <c r="AEU1005" s="90"/>
      <c r="AEV1005" s="90"/>
      <c r="AEW1005" s="90"/>
      <c r="AEX1005" s="90"/>
      <c r="AEY1005" s="90"/>
      <c r="AEZ1005" s="90"/>
      <c r="AFA1005" s="90"/>
      <c r="AFB1005" s="90"/>
      <c r="AFC1005" s="90"/>
      <c r="AFD1005" s="90"/>
      <c r="AFE1005" s="90"/>
      <c r="AFF1005" s="90"/>
      <c r="AFG1005" s="90"/>
      <c r="AFH1005" s="90"/>
      <c r="AFI1005" s="90"/>
      <c r="AFJ1005" s="90"/>
      <c r="AFK1005" s="90"/>
      <c r="AFL1005" s="90"/>
      <c r="AFM1005" s="90"/>
      <c r="AFN1005" s="90"/>
      <c r="AFO1005" s="90"/>
      <c r="AFP1005" s="90"/>
      <c r="AFQ1005" s="90"/>
      <c r="AFR1005" s="90"/>
      <c r="AFS1005" s="90"/>
      <c r="AFT1005" s="90"/>
      <c r="AFU1005" s="90"/>
      <c r="AFV1005" s="90"/>
      <c r="AFW1005" s="90"/>
      <c r="AFX1005" s="90"/>
      <c r="AFY1005" s="90"/>
      <c r="AFZ1005" s="90"/>
      <c r="AGA1005" s="90"/>
      <c r="AGB1005" s="90"/>
      <c r="AGC1005" s="90"/>
      <c r="AGD1005" s="90"/>
      <c r="AGE1005" s="90"/>
      <c r="AGF1005" s="90"/>
      <c r="AGG1005" s="90"/>
      <c r="AGH1005" s="90"/>
      <c r="AGI1005" s="90"/>
      <c r="AGJ1005" s="90"/>
      <c r="AGK1005" s="90"/>
      <c r="AGL1005" s="90"/>
      <c r="AGM1005" s="90"/>
      <c r="AGN1005" s="90"/>
      <c r="AGO1005" s="90"/>
      <c r="AGP1005" s="90"/>
      <c r="AGQ1005" s="90"/>
      <c r="AGR1005" s="90"/>
      <c r="AGS1005" s="90"/>
      <c r="AGT1005" s="90"/>
      <c r="AGU1005" s="90"/>
      <c r="AGV1005" s="90"/>
      <c r="AGW1005" s="90"/>
      <c r="AGX1005" s="90"/>
      <c r="AGY1005" s="90"/>
      <c r="AGZ1005" s="90"/>
      <c r="AHA1005" s="90"/>
      <c r="AHB1005" s="90"/>
      <c r="AHC1005" s="90"/>
      <c r="AHD1005" s="90"/>
      <c r="AHE1005" s="90"/>
      <c r="AHF1005" s="90"/>
      <c r="AHG1005" s="90"/>
      <c r="AHH1005" s="90"/>
      <c r="AHI1005" s="90"/>
      <c r="AHJ1005" s="90"/>
      <c r="AHK1005" s="90"/>
      <c r="AHL1005" s="90"/>
      <c r="AHM1005" s="90"/>
      <c r="AHN1005" s="90"/>
      <c r="AHO1005" s="90"/>
      <c r="AHP1005" s="90"/>
      <c r="AHQ1005" s="90"/>
      <c r="AHR1005" s="90"/>
      <c r="AHS1005" s="90"/>
      <c r="AHT1005" s="90"/>
      <c r="AHU1005" s="90"/>
      <c r="AHV1005" s="90"/>
      <c r="AHW1005" s="90"/>
      <c r="AHX1005" s="90"/>
      <c r="AHY1005" s="90"/>
      <c r="AHZ1005" s="90"/>
      <c r="AIA1005" s="90"/>
      <c r="AIB1005" s="90"/>
      <c r="AIC1005" s="90"/>
      <c r="AID1005" s="90"/>
      <c r="AIE1005" s="90"/>
      <c r="AIF1005" s="90"/>
      <c r="AIG1005" s="90"/>
      <c r="AIH1005" s="90"/>
      <c r="AII1005" s="90"/>
      <c r="AIJ1005" s="90"/>
      <c r="AIK1005" s="90"/>
      <c r="AIL1005" s="90"/>
      <c r="AIM1005" s="90"/>
      <c r="AIN1005" s="90"/>
      <c r="AIO1005" s="90"/>
      <c r="AIP1005" s="90"/>
      <c r="AIQ1005" s="90"/>
      <c r="AIR1005" s="90"/>
      <c r="AIS1005" s="90"/>
      <c r="AIT1005" s="90"/>
      <c r="AIU1005" s="90"/>
      <c r="AIV1005" s="90"/>
      <c r="AIW1005" s="90"/>
      <c r="AIX1005" s="90"/>
      <c r="AIY1005" s="90"/>
      <c r="AIZ1005" s="90"/>
      <c r="AJA1005" s="90"/>
      <c r="AJB1005" s="90"/>
      <c r="AJC1005" s="90"/>
      <c r="AJD1005" s="90"/>
      <c r="AJE1005" s="90"/>
      <c r="AJF1005" s="90"/>
      <c r="AJG1005" s="90"/>
      <c r="AJH1005" s="90"/>
      <c r="AJI1005" s="90"/>
      <c r="AJJ1005" s="90"/>
      <c r="AJK1005" s="90"/>
      <c r="AJL1005" s="90"/>
      <c r="AJM1005" s="90"/>
      <c r="AJN1005" s="90"/>
      <c r="AJO1005" s="90"/>
      <c r="AJP1005" s="90"/>
      <c r="AJQ1005" s="90"/>
      <c r="AJR1005" s="90"/>
      <c r="AJS1005" s="90"/>
      <c r="AJT1005" s="90"/>
      <c r="AJU1005" s="90"/>
      <c r="AJV1005" s="90"/>
      <c r="AJW1005" s="90"/>
      <c r="AJX1005" s="90"/>
      <c r="AJY1005" s="90"/>
      <c r="AJZ1005" s="90"/>
      <c r="AKA1005" s="90"/>
      <c r="AKB1005" s="90"/>
      <c r="AKC1005" s="90"/>
      <c r="AKD1005" s="90"/>
      <c r="AKE1005" s="90"/>
      <c r="AKF1005" s="90"/>
      <c r="AKG1005" s="90"/>
      <c r="AKH1005" s="90"/>
      <c r="AKI1005" s="90"/>
      <c r="AKJ1005" s="90"/>
      <c r="AKK1005" s="90"/>
      <c r="AKL1005" s="90"/>
      <c r="AKM1005" s="90"/>
      <c r="AKN1005" s="90"/>
      <c r="AKO1005" s="90"/>
      <c r="AKP1005" s="90"/>
      <c r="AKQ1005" s="90"/>
      <c r="AKR1005" s="90"/>
      <c r="AKS1005" s="90"/>
      <c r="AKT1005" s="90"/>
      <c r="AKU1005" s="90"/>
      <c r="AKV1005" s="90"/>
      <c r="AKW1005" s="90"/>
      <c r="AKX1005" s="90"/>
      <c r="AKY1005" s="90"/>
      <c r="AKZ1005" s="90"/>
      <c r="ALA1005" s="90"/>
      <c r="ALB1005" s="90"/>
      <c r="ALC1005" s="90"/>
      <c r="ALD1005" s="90"/>
      <c r="ALE1005" s="90"/>
      <c r="ALF1005" s="90"/>
      <c r="ALG1005" s="90"/>
      <c r="ALH1005" s="90"/>
      <c r="ALI1005" s="90"/>
      <c r="ALJ1005" s="90"/>
      <c r="ALK1005" s="90"/>
      <c r="ALL1005" s="90"/>
      <c r="ALM1005" s="90"/>
      <c r="ALN1005" s="90"/>
      <c r="ALO1005" s="90"/>
      <c r="ALP1005" s="90"/>
      <c r="ALQ1005" s="90"/>
      <c r="ALR1005" s="90"/>
      <c r="ALS1005" s="90"/>
      <c r="ALT1005" s="90"/>
      <c r="ALU1005" s="90"/>
      <c r="ALV1005" s="90"/>
      <c r="ALW1005" s="90"/>
      <c r="ALX1005" s="90"/>
      <c r="ALY1005" s="90"/>
      <c r="ALZ1005" s="90"/>
      <c r="AMA1005" s="90"/>
      <c r="AMB1005" s="90"/>
      <c r="AMC1005" s="90"/>
      <c r="AMD1005" s="90"/>
      <c r="AME1005" s="90"/>
      <c r="AMF1005" s="90"/>
      <c r="AMG1005" s="90"/>
      <c r="AMH1005" s="90"/>
    </row>
    <row r="1006" spans="1:1022" ht="74.099999999999994" customHeight="1" x14ac:dyDescent="0.3">
      <c r="A1006" s="536"/>
      <c r="B1006" s="530"/>
      <c r="C1006" s="367"/>
      <c r="D1006" s="530"/>
      <c r="E1006" s="530"/>
      <c r="F1006" s="427"/>
      <c r="G1006" s="530"/>
      <c r="H1006" s="545"/>
      <c r="I1006" s="538"/>
      <c r="J1006" s="216" t="s">
        <v>735</v>
      </c>
      <c r="K1006" s="213"/>
      <c r="L1006" s="538"/>
      <c r="M1006" s="538"/>
      <c r="N1006" s="540"/>
      <c r="O1006" s="369"/>
      <c r="P1006" s="391"/>
      <c r="Q1006" s="385"/>
      <c r="R1006" s="393"/>
      <c r="S1006" s="394"/>
      <c r="T1006" s="385"/>
      <c r="U1006" s="404"/>
      <c r="V1006" s="216" t="s">
        <v>112</v>
      </c>
      <c r="W1006" s="116"/>
      <c r="X1006" s="117"/>
      <c r="Y1006" s="117"/>
      <c r="Z1006" s="116"/>
      <c r="AA1006" s="143" t="str">
        <f t="shared" si="1284"/>
        <v/>
      </c>
      <c r="AB1006" s="121"/>
      <c r="AC1006" s="121"/>
      <c r="AD1006" s="122" t="str">
        <f t="shared" si="1281"/>
        <v/>
      </c>
      <c r="AE1006" s="121"/>
      <c r="AF1006" s="121"/>
      <c r="AG1006" s="121"/>
      <c r="AH1006" s="123" t="str">
        <f>IFERROR(IF(AND(AA1005="Probabilidad",AA1006="Probabilidad"),(AI1005-(+AI1005*AD1006)),IF(AND(AA1006="Probabilidad",AA1005="Impacto"),(AI1005-(+AI1005*AD1006)),IF(AA1006="Impacto",AI1005,""))),"")</f>
        <v/>
      </c>
      <c r="AI1006" s="122" t="str">
        <f t="shared" si="1283"/>
        <v/>
      </c>
      <c r="AJ1006" s="387"/>
      <c r="AK1006" s="542"/>
      <c r="AL1006" s="214" t="str">
        <f t="shared" si="1355"/>
        <v/>
      </c>
      <c r="AM1006" s="543"/>
      <c r="AN1006" s="542"/>
      <c r="AO1006" s="541"/>
      <c r="AP1006" s="367"/>
      <c r="AQ1006" s="217" t="s">
        <v>118</v>
      </c>
      <c r="AR1006" s="119"/>
      <c r="AS1006" s="135"/>
      <c r="AT1006" s="218"/>
      <c r="AU1006" s="219"/>
      <c r="AV1006" s="459"/>
      <c r="AW1006" s="216" t="s">
        <v>112</v>
      </c>
      <c r="AX1006" s="220"/>
      <c r="AY1006" s="221"/>
      <c r="AZ1006" s="222"/>
      <c r="BA1006" s="217" t="s">
        <v>118</v>
      </c>
      <c r="BB1006" s="220"/>
      <c r="BC1006" s="115"/>
      <c r="BD1006" s="115"/>
      <c r="BE1006" s="373"/>
      <c r="BF1006" s="374"/>
      <c r="BG1006" s="374"/>
      <c r="BH1006" s="131"/>
    </row>
    <row r="1007" spans="1:1022" ht="45" customHeight="1" x14ac:dyDescent="0.3">
      <c r="A1007" s="536"/>
      <c r="B1007" s="530"/>
      <c r="C1007" s="367"/>
      <c r="D1007" s="530"/>
      <c r="E1007" s="530"/>
      <c r="F1007" s="427"/>
      <c r="G1007" s="530"/>
      <c r="H1007" s="545"/>
      <c r="I1007" s="538"/>
      <c r="J1007" s="216" t="s">
        <v>741</v>
      </c>
      <c r="K1007" s="213"/>
      <c r="L1007" s="538"/>
      <c r="M1007" s="538"/>
      <c r="N1007" s="540"/>
      <c r="O1007" s="369"/>
      <c r="P1007" s="391"/>
      <c r="Q1007" s="385"/>
      <c r="R1007" s="393"/>
      <c r="S1007" s="394"/>
      <c r="T1007" s="385"/>
      <c r="U1007" s="404"/>
      <c r="V1007" s="216" t="s">
        <v>124</v>
      </c>
      <c r="W1007" s="116"/>
      <c r="X1007" s="117"/>
      <c r="Y1007" s="117"/>
      <c r="Z1007" s="116"/>
      <c r="AA1007" s="143" t="str">
        <f t="shared" si="1284"/>
        <v/>
      </c>
      <c r="AB1007" s="121"/>
      <c r="AC1007" s="121"/>
      <c r="AD1007" s="122" t="str">
        <f t="shared" si="1281"/>
        <v/>
      </c>
      <c r="AE1007" s="121"/>
      <c r="AF1007" s="121"/>
      <c r="AG1007" s="121"/>
      <c r="AH1007" s="123" t="str">
        <f t="shared" ref="AH1007:AH1011" si="1365">IFERROR(IF(AND(AA1006="Probabilidad",AA1007="Probabilidad"),(AI1006-(+AI1006*AD1007)),IF(AND(AA1007="Probabilidad",AA1006="Impacto"),(AI1006-(+AI1006*AD1007)),IF(AA1007="Impacto",AI1006,""))),"")</f>
        <v/>
      </c>
      <c r="AI1007" s="122" t="str">
        <f t="shared" si="1283"/>
        <v/>
      </c>
      <c r="AJ1007" s="387"/>
      <c r="AK1007" s="542"/>
      <c r="AL1007" s="214" t="str">
        <f t="shared" si="1355"/>
        <v/>
      </c>
      <c r="AM1007" s="543"/>
      <c r="AN1007" s="542"/>
      <c r="AO1007" s="541"/>
      <c r="AP1007" s="367"/>
      <c r="AQ1007" s="217" t="s">
        <v>128</v>
      </c>
      <c r="AR1007" s="119"/>
      <c r="AS1007" s="135"/>
      <c r="AT1007" s="218"/>
      <c r="AU1007" s="219"/>
      <c r="AV1007" s="459"/>
      <c r="AW1007" s="216" t="s">
        <v>124</v>
      </c>
      <c r="AX1007" s="220"/>
      <c r="AY1007" s="221"/>
      <c r="AZ1007" s="222"/>
      <c r="BA1007" s="217" t="s">
        <v>128</v>
      </c>
      <c r="BB1007" s="220"/>
      <c r="BC1007" s="115"/>
      <c r="BD1007" s="115"/>
      <c r="BE1007" s="373"/>
      <c r="BF1007" s="374"/>
      <c r="BG1007" s="374"/>
      <c r="BH1007" s="131"/>
    </row>
    <row r="1008" spans="1:1022" ht="30" customHeight="1" x14ac:dyDescent="0.3">
      <c r="A1008" s="536"/>
      <c r="B1008" s="530"/>
      <c r="C1008" s="367"/>
      <c r="D1008" s="530"/>
      <c r="E1008" s="530"/>
      <c r="F1008" s="427"/>
      <c r="G1008" s="530"/>
      <c r="H1008" s="545"/>
      <c r="I1008" s="538"/>
      <c r="J1008" s="216" t="s">
        <v>749</v>
      </c>
      <c r="K1008" s="213"/>
      <c r="L1008" s="538"/>
      <c r="M1008" s="538"/>
      <c r="N1008" s="540"/>
      <c r="O1008" s="369"/>
      <c r="P1008" s="391"/>
      <c r="Q1008" s="385"/>
      <c r="R1008" s="393"/>
      <c r="S1008" s="394"/>
      <c r="T1008" s="385"/>
      <c r="U1008" s="404"/>
      <c r="V1008" s="216" t="s">
        <v>131</v>
      </c>
      <c r="W1008" s="116"/>
      <c r="X1008" s="117"/>
      <c r="Y1008" s="117"/>
      <c r="Z1008" s="116"/>
      <c r="AA1008" s="143" t="str">
        <f t="shared" si="1284"/>
        <v/>
      </c>
      <c r="AB1008" s="121"/>
      <c r="AC1008" s="121"/>
      <c r="AD1008" s="122" t="str">
        <f t="shared" ref="AD1008:AD1060" si="1366">IF(AND(AB1008="Preventivo",AC1008="Automático"),"50%",IF(AND(AB1008="Preventivo",AC1008="Manual"),"40%",IF(AND(AB1008="Detectivo",AC1008="Automático"),"40%",IF(AND(AB1008="Detectivo",AC1008="Manual"),"30%",IF(AND(AB1008="Correctivo",AC1008="Automático"),"35%",IF(AND(AB1008="Correctivo",AC1008="Manual"),"25%",""))))))</f>
        <v/>
      </c>
      <c r="AE1008" s="121"/>
      <c r="AF1008" s="121"/>
      <c r="AG1008" s="121"/>
      <c r="AH1008" s="123" t="str">
        <f t="shared" si="1365"/>
        <v/>
      </c>
      <c r="AI1008" s="122" t="str">
        <f t="shared" ref="AI1008:AI1060" si="1367">AH1008</f>
        <v/>
      </c>
      <c r="AJ1008" s="387"/>
      <c r="AK1008" s="542"/>
      <c r="AL1008" s="214" t="str">
        <f t="shared" si="1355"/>
        <v/>
      </c>
      <c r="AM1008" s="543"/>
      <c r="AN1008" s="542"/>
      <c r="AO1008" s="541"/>
      <c r="AP1008" s="367"/>
      <c r="AQ1008" s="217" t="s">
        <v>136</v>
      </c>
      <c r="AR1008" s="119"/>
      <c r="AS1008" s="135"/>
      <c r="AT1008" s="218"/>
      <c r="AU1008" s="219"/>
      <c r="AV1008" s="459"/>
      <c r="AW1008" s="216" t="s">
        <v>131</v>
      </c>
      <c r="AX1008" s="220"/>
      <c r="AY1008" s="221"/>
      <c r="AZ1008" s="222"/>
      <c r="BA1008" s="217" t="s">
        <v>136</v>
      </c>
      <c r="BB1008" s="220"/>
      <c r="BC1008" s="115"/>
      <c r="BD1008" s="115"/>
      <c r="BE1008" s="373"/>
      <c r="BF1008" s="374"/>
      <c r="BG1008" s="374"/>
      <c r="BH1008" s="131"/>
    </row>
    <row r="1009" spans="1:1022" ht="18.95" customHeight="1" x14ac:dyDescent="0.3">
      <c r="A1009" s="536"/>
      <c r="B1009" s="530"/>
      <c r="C1009" s="367"/>
      <c r="D1009" s="530"/>
      <c r="E1009" s="530"/>
      <c r="F1009" s="427"/>
      <c r="G1009" s="530"/>
      <c r="H1009" s="545"/>
      <c r="I1009" s="538"/>
      <c r="J1009" s="216" t="s">
        <v>756</v>
      </c>
      <c r="K1009" s="213"/>
      <c r="L1009" s="538"/>
      <c r="M1009" s="538"/>
      <c r="N1009" s="540"/>
      <c r="O1009" s="369"/>
      <c r="P1009" s="391"/>
      <c r="Q1009" s="385"/>
      <c r="R1009" s="393"/>
      <c r="S1009" s="394"/>
      <c r="T1009" s="385"/>
      <c r="U1009" s="404"/>
      <c r="V1009" s="216" t="s">
        <v>139</v>
      </c>
      <c r="W1009" s="116"/>
      <c r="X1009" s="117"/>
      <c r="Y1009" s="117"/>
      <c r="Z1009" s="116"/>
      <c r="AA1009" s="143" t="str">
        <f t="shared" ref="AA1009:AA1060" si="1368">IF(OR(AB1009="Preventivo",AB1009="Detectivo"),"Probabilidad",IF(AB1009="Correctivo","Impacto",""))</f>
        <v/>
      </c>
      <c r="AB1009" s="121"/>
      <c r="AC1009" s="121"/>
      <c r="AD1009" s="122" t="str">
        <f t="shared" si="1366"/>
        <v/>
      </c>
      <c r="AE1009" s="121"/>
      <c r="AF1009" s="121"/>
      <c r="AG1009" s="121"/>
      <c r="AH1009" s="123" t="str">
        <f t="shared" si="1365"/>
        <v/>
      </c>
      <c r="AI1009" s="122" t="str">
        <f t="shared" si="1367"/>
        <v/>
      </c>
      <c r="AJ1009" s="387"/>
      <c r="AK1009" s="542"/>
      <c r="AL1009" s="214" t="str">
        <f t="shared" si="1355"/>
        <v/>
      </c>
      <c r="AM1009" s="543"/>
      <c r="AN1009" s="542"/>
      <c r="AO1009" s="541"/>
      <c r="AP1009" s="367"/>
      <c r="AQ1009" s="217" t="s">
        <v>145</v>
      </c>
      <c r="AR1009" s="119"/>
      <c r="AS1009" s="135"/>
      <c r="AT1009" s="218"/>
      <c r="AU1009" s="219"/>
      <c r="AV1009" s="459"/>
      <c r="AW1009" s="216" t="s">
        <v>139</v>
      </c>
      <c r="AX1009" s="220"/>
      <c r="AY1009" s="221"/>
      <c r="AZ1009" s="222"/>
      <c r="BA1009" s="217" t="s">
        <v>145</v>
      </c>
      <c r="BB1009" s="220"/>
      <c r="BC1009" s="115"/>
      <c r="BD1009" s="115"/>
      <c r="BE1009" s="373"/>
      <c r="BF1009" s="374"/>
      <c r="BG1009" s="374"/>
      <c r="BH1009" s="131"/>
    </row>
    <row r="1010" spans="1:1022" ht="18.95" customHeight="1" x14ac:dyDescent="0.3">
      <c r="A1010" s="536"/>
      <c r="B1010" s="530"/>
      <c r="C1010" s="367"/>
      <c r="D1010" s="530"/>
      <c r="E1010" s="530"/>
      <c r="F1010" s="427"/>
      <c r="G1010" s="530"/>
      <c r="H1010" s="545"/>
      <c r="I1010" s="538"/>
      <c r="J1010" s="216" t="s">
        <v>757</v>
      </c>
      <c r="K1010" s="213"/>
      <c r="L1010" s="538"/>
      <c r="M1010" s="538"/>
      <c r="N1010" s="540"/>
      <c r="O1010" s="369"/>
      <c r="P1010" s="391"/>
      <c r="Q1010" s="385"/>
      <c r="R1010" s="393"/>
      <c r="S1010" s="394"/>
      <c r="T1010" s="385"/>
      <c r="U1010" s="404"/>
      <c r="V1010" s="216" t="s">
        <v>150</v>
      </c>
      <c r="W1010" s="116"/>
      <c r="X1010" s="117"/>
      <c r="Y1010" s="117"/>
      <c r="Z1010" s="116"/>
      <c r="AA1010" s="143" t="str">
        <f t="shared" si="1368"/>
        <v/>
      </c>
      <c r="AB1010" s="121"/>
      <c r="AC1010" s="121"/>
      <c r="AD1010" s="122" t="str">
        <f t="shared" si="1366"/>
        <v/>
      </c>
      <c r="AE1010" s="121"/>
      <c r="AF1010" s="121"/>
      <c r="AG1010" s="121"/>
      <c r="AH1010" s="123" t="str">
        <f t="shared" si="1365"/>
        <v/>
      </c>
      <c r="AI1010" s="122" t="str">
        <f t="shared" si="1367"/>
        <v/>
      </c>
      <c r="AJ1010" s="387"/>
      <c r="AK1010" s="542"/>
      <c r="AL1010" s="214" t="str">
        <f t="shared" si="1355"/>
        <v/>
      </c>
      <c r="AM1010" s="543"/>
      <c r="AN1010" s="542"/>
      <c r="AO1010" s="541"/>
      <c r="AP1010" s="367"/>
      <c r="AQ1010" s="217" t="s">
        <v>155</v>
      </c>
      <c r="AR1010" s="119"/>
      <c r="AS1010" s="135"/>
      <c r="AT1010" s="218"/>
      <c r="AU1010" s="219"/>
      <c r="AV1010" s="459"/>
      <c r="AW1010" s="216" t="s">
        <v>150</v>
      </c>
      <c r="AX1010" s="220"/>
      <c r="AY1010" s="221"/>
      <c r="AZ1010" s="222"/>
      <c r="BA1010" s="217" t="s">
        <v>155</v>
      </c>
      <c r="BB1010" s="220"/>
      <c r="BC1010" s="115"/>
      <c r="BD1010" s="115"/>
      <c r="BE1010" s="373"/>
      <c r="BF1010" s="374"/>
      <c r="BG1010" s="374"/>
      <c r="BH1010" s="131"/>
    </row>
    <row r="1011" spans="1:1022" ht="23.1" customHeight="1" x14ac:dyDescent="0.3">
      <c r="A1011" s="536"/>
      <c r="B1011" s="530"/>
      <c r="C1011" s="367"/>
      <c r="D1011" s="530"/>
      <c r="E1011" s="530"/>
      <c r="F1011" s="427"/>
      <c r="G1011" s="530"/>
      <c r="H1011" s="545"/>
      <c r="I1011" s="538"/>
      <c r="J1011" s="216" t="s">
        <v>758</v>
      </c>
      <c r="K1011" s="213"/>
      <c r="L1011" s="538"/>
      <c r="M1011" s="538"/>
      <c r="N1011" s="540"/>
      <c r="O1011" s="369"/>
      <c r="P1011" s="392"/>
      <c r="Q1011" s="385"/>
      <c r="R1011" s="393"/>
      <c r="S1011" s="394"/>
      <c r="T1011" s="385"/>
      <c r="U1011" s="405"/>
      <c r="V1011" s="216" t="s">
        <v>161</v>
      </c>
      <c r="W1011" s="116"/>
      <c r="X1011" s="117"/>
      <c r="Y1011" s="117"/>
      <c r="Z1011" s="116"/>
      <c r="AA1011" s="143" t="str">
        <f t="shared" si="1368"/>
        <v/>
      </c>
      <c r="AB1011" s="121"/>
      <c r="AC1011" s="121"/>
      <c r="AD1011" s="122" t="str">
        <f t="shared" si="1366"/>
        <v/>
      </c>
      <c r="AE1011" s="121"/>
      <c r="AF1011" s="121"/>
      <c r="AG1011" s="121"/>
      <c r="AH1011" s="123" t="str">
        <f t="shared" si="1365"/>
        <v/>
      </c>
      <c r="AI1011" s="122" t="str">
        <f t="shared" si="1367"/>
        <v/>
      </c>
      <c r="AJ1011" s="387"/>
      <c r="AK1011" s="542"/>
      <c r="AL1011" s="214" t="str">
        <f t="shared" si="1355"/>
        <v/>
      </c>
      <c r="AM1011" s="543"/>
      <c r="AN1011" s="542"/>
      <c r="AO1011" s="541"/>
      <c r="AP1011" s="367"/>
      <c r="AQ1011" s="217" t="s">
        <v>162</v>
      </c>
      <c r="AR1011" s="119"/>
      <c r="AS1011" s="135"/>
      <c r="AT1011" s="218"/>
      <c r="AU1011" s="219"/>
      <c r="AV1011" s="460"/>
      <c r="AW1011" s="216" t="s">
        <v>161</v>
      </c>
      <c r="AX1011" s="220"/>
      <c r="AY1011" s="221"/>
      <c r="AZ1011" s="222"/>
      <c r="BA1011" s="217" t="s">
        <v>162</v>
      </c>
      <c r="BB1011" s="220"/>
      <c r="BC1011" s="115"/>
      <c r="BD1011" s="115"/>
      <c r="BE1011" s="373"/>
      <c r="BF1011" s="374"/>
      <c r="BG1011" s="374"/>
      <c r="BH1011" s="131"/>
    </row>
    <row r="1012" spans="1:1022" s="144" customFormat="1" ht="69.95" customHeight="1" x14ac:dyDescent="0.25">
      <c r="A1012" s="536"/>
      <c r="B1012" s="530"/>
      <c r="C1012" s="367"/>
      <c r="D1012" s="530"/>
      <c r="E1012" s="530"/>
      <c r="F1012" s="427"/>
      <c r="G1012" s="530"/>
      <c r="H1012" s="545" t="str">
        <f>IF(B1012="Seguridad_Información","Posibilidad de "&amp;C1012&amp;"con "&amp;M1012&amp;" "&amp;"por"&amp;" "&amp;I1012&amp;" "&amp;"debido a"&amp;" "&amp;L1012,"Posibilidad de"&amp;" "&amp;M1012&amp;" "&amp;"por"&amp;" "&amp;I1012&amp;" debido a"&amp;" "&amp;L1012)</f>
        <v xml:space="preserve">Posibilidad de  por  debido a </v>
      </c>
      <c r="I1012" s="538"/>
      <c r="J1012" s="216" t="s">
        <v>717</v>
      </c>
      <c r="K1012" s="213"/>
      <c r="L1012" s="538"/>
      <c r="M1012" s="538"/>
      <c r="N1012" s="540"/>
      <c r="O1012" s="369"/>
      <c r="P1012" s="390" t="str">
        <f>IF(OR($O1012=[3]Tabla_Probabilidad!$D$30,$O1012=[3]Tabla_Probabilidad!$D$32,$O1012=[3]Tabla_Probabilidad!$J$32),"Muy Baja",IF(OR($O1012=[3]Tabla_Probabilidad!$E$30,$O1012=[3]Tabla_Probabilidad!$E$32,$O1012=[3]Tabla_Probabilidad!$K$32),"Baja",IF(OR($O1012=[3]Tabla_Probabilidad!$F$30,$O1012=[3]Tabla_Probabilidad!$F$32,$O1012=[3]Tabla_Probabilidad!$L$32),"Media",IF(OR($O1012=[3]Tabla_Probabilidad!$G$30,$O1012=[3]Tabla_Probabilidad!$G$32,$O1012=[3]Tabla_Probabilidad!$M$32),"Alta",IF(OR($O1012=[3]Tabla_Probabilidad!$H$30,$O1012=[3]Tabla_Probabilidad!$H$32,$O1012=[3]Tabla_Probabilidad!$N$32),"Muy Alta","")))))</f>
        <v/>
      </c>
      <c r="Q1012" s="385" t="str">
        <f t="shared" ref="Q1012" si="1369">IF(P1012="","",IF(P1012="Muy Baja",0.2,IF(P1012="Baja",0.4,IF(P1012="Media",0.6,IF(P1012="Alta",0.8,IF(P1012="Muy Alta",1,))))))</f>
        <v/>
      </c>
      <c r="R1012" s="393"/>
      <c r="S1012" s="394" t="str">
        <f>IF(OR($R1012=[3]Tabla_Impacto!$D$24,$R1012=[3]Tabla_Impacto!$D$27,$R1012=[3]Tabla_Impacto!$J$24,$R1012=[3]Tabla_Impacto!$P$26,$R1012=[3]Tabla_Impacto!$V$26,$R1012=[3]Tabla_Impacto!$AB$26),"Leve",IF(OR($R1012=[3]Tabla_Impacto!$E$24,$R1012=[3]Tabla_Impacto!$E$27,$R1012=[3]Tabla_Impacto!$K$24,$R1012=[3]Tabla_Impacto!$Q$26,$R1012=[3]Tabla_Impacto!$W$26,$R1012=[3]Tabla_Impacto!$AC$26),"Menor",IF(OR($R1012=[3]Tabla_Impacto!$F$24,$R1012=[3]Tabla_Impacto!$F$27,$R1012=[3]Tabla_Impacto!$L$24,$R1012=[3]Tabla_Impacto!$R$26,$R1012=[3]Tabla_Impacto!$X$26,$R1012=[3]Tabla_Impacto!$AD$26),"Moderado",IF(OR($R1012=[3]Tabla_Impacto!$G$24,$R1012=[3]Tabla_Impacto!$G$27,$R1012=[3]Tabla_Impacto!$M$24,$R1012=[3]Tabla_Impacto!$S$26,$R1012=[3]Tabla_Impacto!$Y$26,$R1012=[3]Tabla_Impacto!$AE$26),"Mayor",IF(OR($R1012=[3]Tabla_Impacto!$H$24,$R1012=[3]Tabla_Impacto!$H$27,$R1012=[3]Tabla_Impacto!$N$24,$R1012=[3]Tabla_Impacto!$T$26,$R1012=[3]Tabla_Impacto!$Z$26,$R1012=[3]Tabla_Impacto!$AF$26),"Catastrófico","")))))</f>
        <v/>
      </c>
      <c r="T1012" s="385" t="str">
        <f t="shared" ref="T1012" si="1370">IF(S1012="","",IF(S1012="Leve",0.2,IF(S1012="Menor",0.4,IF(S1012="Moderado",0.6,IF(S1012="Mayor",0.8,IF(S1012="Catastrófico",1,))))))</f>
        <v/>
      </c>
      <c r="U1012" s="386" t="str">
        <f t="shared" ref="U1012" si="1371">IF(OR(AND(P1012="Muy Baja",S1012="Leve"),AND(P1012="Muy Baja",S1012="Menor"),AND(P1012="Baja",S1012="Leve")),"Bajo",IF(OR(AND(P1012="Muy baja",S1012="Moderado"),AND(P1012="Baja",S1012="Menor"),AND(P1012="Baja",S1012="Moderado"),AND(P1012="Media",S1012="Leve"),AND(P1012="Media",S1012="Menor"),AND(P1012="Media",S1012="Moderado"),AND(P1012="Alta",S1012="Leve"),AND(P1012="Alta",S1012="Menor")),"Moderado",IF(OR(AND(P1012="Muy Baja",S1012="Mayor"),AND(P1012="Baja",S1012="Mayor"),AND(P1012="Media",S1012="Mayor"),AND(P1012="Alta",S1012="Moderado"),AND(P1012="Alta",S1012="Mayor"),AND(P1012="Muy Alta",S1012="Leve"),AND(P1012="Muy Alta",S1012="Menor"),AND(P1012="Muy Alta",S1012="Moderado"),AND(P1012="Muy Alta",S1012="Mayor")),"Alto",IF(OR(AND(P1012="Muy Baja",S1012="Catastrófico"),AND(P1012="Baja",S1012="Catastrófico"),AND(P1012="Media",S1012="Catastrófico"),AND(P1012="Alta",S1012="Catastrófico"),AND(P1012="Muy Alta",S1012="Catastrófico")),"Extremo",""))))</f>
        <v/>
      </c>
      <c r="V1012" s="216" t="s">
        <v>91</v>
      </c>
      <c r="W1012" s="116"/>
      <c r="X1012" s="117"/>
      <c r="Y1012" s="117"/>
      <c r="Z1012" s="116"/>
      <c r="AA1012" s="143" t="str">
        <f t="shared" si="1368"/>
        <v/>
      </c>
      <c r="AB1012" s="121"/>
      <c r="AC1012" s="121"/>
      <c r="AD1012" s="122" t="str">
        <f t="shared" si="1366"/>
        <v/>
      </c>
      <c r="AE1012" s="121"/>
      <c r="AF1012" s="121"/>
      <c r="AG1012" s="121"/>
      <c r="AH1012" s="123" t="str">
        <f>IFERROR(IF(AA1012="Probabilidad",(Q1012-(+Q1012*AD1012)),IF(AA1012="Impacto",Q1012,"")),"")</f>
        <v/>
      </c>
      <c r="AI1012" s="122" t="str">
        <f t="shared" si="1367"/>
        <v/>
      </c>
      <c r="AJ1012" s="387" t="str">
        <f t="shared" ref="AJ1012" si="1372">IFERROR(IF(AK1012="","",IF(AK1012&lt;=0.2,"Muy Baja",IF(AK1012&lt;=0.4,"Baja",IF(AK1012&lt;=0.6,"Media",IF(AK1012&lt;=0.8,"Alta","Muy Alta"))))),"")</f>
        <v/>
      </c>
      <c r="AK1012" s="542" t="str">
        <f t="shared" ref="AK1012" si="1373">IFERROR(LOOKUP(MAX(AI1012:AI1018)+1,(AI1012:AI1018)),"")</f>
        <v/>
      </c>
      <c r="AL1012" s="214" t="str">
        <f>IFERROR(IF(AA1012="Impacto",(T1012-(+T1012*AD1012)),IF(AA1012="Probabilidad",T1012,"")),"")</f>
        <v/>
      </c>
      <c r="AM1012" s="543" t="str">
        <f t="shared" ref="AM1012" si="1374">IFERROR(IF(AN1012="","",IF(AN1012&lt;=0.2,"Leve",IF(AN1012&lt;=0.4,"Menor",IF(AN1012&lt;=0.6,"Moderado",IF(AN1012&lt;=0.8,"Mayor","Catastrófico"))))),"")</f>
        <v/>
      </c>
      <c r="AN1012" s="542" t="str">
        <f t="shared" ref="AN1012" si="1375">IFERROR(LOOKUP(MAX(AL1012:AL1018)+1,(AL1012:AL1018)),"")</f>
        <v/>
      </c>
      <c r="AO1012" s="541" t="str">
        <f t="shared" ref="AO1012" si="1376">IFERROR(IF(OR(AND(AJ1012="Muy Baja",AM1012="Leve"),AND(AJ1012="Muy Baja",AM1012="Menor"),AND(AJ1012="Baja",AM1012="Leve")),"Bajo",IF(OR(AND(AJ1012="Muy baja",AM1012="Moderado"),AND(AJ1012="Baja",AM1012="Menor"),AND(AJ1012="Baja",AM1012="Moderado"),AND(AJ1012="Media",AM1012="Leve"),AND(AJ1012="Media",AM1012="Menor"),AND(AJ1012="Media",AM1012="Moderado"),AND(AJ1012="Alta",AM1012="Leve"),AND(AJ1012="Alta",AM1012="Menor")),"Moderado",IF(OR(AND(AJ1012="Muy Baja",AM1012="Mayor"),AND(AJ1012="Baja",AM1012="Mayor"),AND(AJ1012="Media",AM1012="Mayor"),AND(AJ1012="Alta",AM1012="Moderado"),AND(AJ1012="Alta",AM1012="Mayor"),AND(AJ1012="Muy Alta",AM1012="Leve"),AND(AJ1012="Muy Alta",AM1012="Menor"),AND(AJ1012="Muy Alta",AM1012="Moderado"),AND(AJ1012="Muy Alta",AM1012="Mayor")),"Alto",IF(OR(AND(AJ1012="Muy Baja",AM1012="Catastrófico"),AND(AJ1012="Baja",AM1012="Catastrófico"),AND(AJ1012="Media",AM1012="Catastrófico"),AND(AJ1012="Alta",AM1012="Catastrófico"),AND(AJ1012="Muy Alta",AM1012="Catastrófico")),"Extremo","")))),"")</f>
        <v/>
      </c>
      <c r="AP1012" s="367"/>
      <c r="AQ1012" s="217" t="s">
        <v>105</v>
      </c>
      <c r="AR1012" s="119"/>
      <c r="AS1012" s="135"/>
      <c r="AT1012" s="218"/>
      <c r="AU1012" s="219"/>
      <c r="AV1012" s="458"/>
      <c r="AW1012" s="216" t="s">
        <v>91</v>
      </c>
      <c r="AX1012" s="220"/>
      <c r="AY1012" s="221"/>
      <c r="AZ1012" s="222"/>
      <c r="BA1012" s="217" t="s">
        <v>105</v>
      </c>
      <c r="BB1012" s="220"/>
      <c r="BC1012" s="115"/>
      <c r="BD1012" s="115"/>
      <c r="BE1012" s="373"/>
      <c r="BF1012" s="374"/>
      <c r="BG1012" s="374"/>
      <c r="BH1012" s="131"/>
      <c r="BI1012" s="90"/>
      <c r="BJ1012" s="90"/>
      <c r="BK1012" s="90"/>
      <c r="BL1012" s="90"/>
      <c r="BM1012" s="90"/>
      <c r="BN1012" s="90"/>
      <c r="BO1012" s="90"/>
      <c r="BP1012" s="90"/>
      <c r="BQ1012" s="90"/>
      <c r="BR1012" s="90"/>
      <c r="BS1012" s="90"/>
      <c r="BT1012" s="90"/>
      <c r="BU1012" s="90"/>
      <c r="BV1012" s="90"/>
      <c r="BW1012" s="90"/>
      <c r="BX1012" s="90"/>
      <c r="BY1012" s="90"/>
      <c r="BZ1012" s="90"/>
      <c r="CA1012" s="90"/>
      <c r="CB1012" s="90"/>
      <c r="CC1012" s="90"/>
      <c r="CD1012" s="90"/>
      <c r="CE1012" s="90"/>
      <c r="CF1012" s="90"/>
      <c r="CG1012" s="90"/>
      <c r="CH1012" s="90"/>
      <c r="CI1012" s="90"/>
      <c r="CJ1012" s="90"/>
      <c r="CK1012" s="90"/>
      <c r="CL1012" s="90"/>
      <c r="CM1012" s="90"/>
      <c r="CN1012" s="90"/>
      <c r="CO1012" s="90"/>
      <c r="CP1012" s="90"/>
      <c r="CQ1012" s="90"/>
      <c r="CR1012" s="90"/>
      <c r="CS1012" s="90"/>
      <c r="CT1012" s="90"/>
      <c r="CU1012" s="90"/>
      <c r="CV1012" s="90"/>
      <c r="CW1012" s="90"/>
      <c r="CX1012" s="90"/>
      <c r="CY1012" s="90"/>
      <c r="CZ1012" s="90"/>
      <c r="DA1012" s="90"/>
      <c r="DB1012" s="90"/>
      <c r="DC1012" s="90"/>
      <c r="DD1012" s="90"/>
      <c r="DE1012" s="90"/>
      <c r="DF1012" s="90"/>
      <c r="DG1012" s="90"/>
      <c r="DH1012" s="90"/>
      <c r="DI1012" s="90"/>
      <c r="DJ1012" s="90"/>
      <c r="DK1012" s="90"/>
      <c r="DL1012" s="90"/>
      <c r="DM1012" s="90"/>
      <c r="DN1012" s="90"/>
      <c r="DO1012" s="90"/>
      <c r="DP1012" s="90"/>
      <c r="DQ1012" s="90"/>
      <c r="DR1012" s="90"/>
      <c r="DS1012" s="90"/>
      <c r="DT1012" s="90"/>
      <c r="DU1012" s="90"/>
      <c r="DV1012" s="90"/>
      <c r="DW1012" s="90"/>
      <c r="DX1012" s="90"/>
      <c r="DY1012" s="90"/>
      <c r="DZ1012" s="90"/>
      <c r="EA1012" s="90"/>
      <c r="EB1012" s="90"/>
      <c r="EC1012" s="90"/>
      <c r="ED1012" s="90"/>
      <c r="EE1012" s="90"/>
      <c r="EF1012" s="90"/>
      <c r="EG1012" s="90"/>
      <c r="EH1012" s="90"/>
      <c r="EI1012" s="90"/>
      <c r="EJ1012" s="90"/>
      <c r="EK1012" s="90"/>
      <c r="EL1012" s="90"/>
      <c r="EM1012" s="90"/>
      <c r="EN1012" s="90"/>
      <c r="EO1012" s="90"/>
      <c r="EP1012" s="90"/>
      <c r="EQ1012" s="90"/>
      <c r="ER1012" s="90"/>
      <c r="ES1012" s="90"/>
      <c r="ET1012" s="90"/>
      <c r="EU1012" s="90"/>
      <c r="EV1012" s="90"/>
      <c r="EW1012" s="90"/>
      <c r="EX1012" s="90"/>
      <c r="EY1012" s="90"/>
      <c r="EZ1012" s="90"/>
      <c r="FA1012" s="90"/>
      <c r="FB1012" s="90"/>
      <c r="FC1012" s="90"/>
      <c r="FD1012" s="90"/>
      <c r="FE1012" s="90"/>
      <c r="FF1012" s="90"/>
      <c r="FG1012" s="90"/>
      <c r="FH1012" s="90"/>
      <c r="FI1012" s="90"/>
      <c r="FJ1012" s="90"/>
      <c r="FK1012" s="90"/>
      <c r="FL1012" s="90"/>
      <c r="FM1012" s="90"/>
      <c r="FN1012" s="90"/>
      <c r="FO1012" s="90"/>
      <c r="FP1012" s="90"/>
      <c r="FQ1012" s="90"/>
      <c r="FR1012" s="90"/>
      <c r="FS1012" s="90"/>
      <c r="FT1012" s="90"/>
      <c r="FU1012" s="90"/>
      <c r="FV1012" s="90"/>
      <c r="FW1012" s="90"/>
      <c r="FX1012" s="90"/>
      <c r="FY1012" s="90"/>
      <c r="FZ1012" s="90"/>
      <c r="GA1012" s="90"/>
      <c r="GB1012" s="90"/>
      <c r="GC1012" s="90"/>
      <c r="GD1012" s="90"/>
      <c r="GE1012" s="90"/>
      <c r="GF1012" s="90"/>
      <c r="GG1012" s="90"/>
      <c r="GH1012" s="90"/>
      <c r="GI1012" s="90"/>
      <c r="GJ1012" s="90"/>
      <c r="GK1012" s="90"/>
      <c r="GL1012" s="90"/>
      <c r="GM1012" s="90"/>
      <c r="GN1012" s="90"/>
      <c r="GO1012" s="90"/>
      <c r="GP1012" s="90"/>
      <c r="GQ1012" s="90"/>
      <c r="GR1012" s="90"/>
      <c r="GS1012" s="90"/>
      <c r="GT1012" s="90"/>
      <c r="GU1012" s="90"/>
      <c r="GV1012" s="90"/>
      <c r="GW1012" s="90"/>
      <c r="GX1012" s="90"/>
      <c r="GY1012" s="90"/>
      <c r="GZ1012" s="90"/>
      <c r="HA1012" s="90"/>
      <c r="HB1012" s="90"/>
      <c r="HC1012" s="90"/>
      <c r="HD1012" s="90"/>
      <c r="HE1012" s="90"/>
      <c r="HF1012" s="90"/>
      <c r="HG1012" s="90"/>
      <c r="HH1012" s="90"/>
      <c r="HI1012" s="90"/>
      <c r="HJ1012" s="90"/>
      <c r="HK1012" s="90"/>
      <c r="HL1012" s="90"/>
      <c r="HM1012" s="90"/>
      <c r="HN1012" s="90"/>
      <c r="HO1012" s="90"/>
      <c r="HP1012" s="90"/>
      <c r="HQ1012" s="90"/>
      <c r="HR1012" s="90"/>
      <c r="HS1012" s="90"/>
      <c r="HT1012" s="90"/>
      <c r="HU1012" s="90"/>
      <c r="HV1012" s="90"/>
      <c r="HW1012" s="90"/>
      <c r="HX1012" s="90"/>
      <c r="HY1012" s="90"/>
      <c r="HZ1012" s="90"/>
      <c r="IA1012" s="90"/>
      <c r="IB1012" s="90"/>
      <c r="IC1012" s="90"/>
      <c r="ID1012" s="90"/>
      <c r="IE1012" s="90"/>
      <c r="IF1012" s="90"/>
      <c r="IG1012" s="90"/>
      <c r="IH1012" s="90"/>
      <c r="II1012" s="90"/>
      <c r="IJ1012" s="90"/>
      <c r="IK1012" s="90"/>
      <c r="IL1012" s="90"/>
      <c r="IM1012" s="90"/>
      <c r="IN1012" s="90"/>
      <c r="IO1012" s="90"/>
      <c r="IP1012" s="90"/>
      <c r="IQ1012" s="90"/>
      <c r="IR1012" s="90"/>
      <c r="IS1012" s="90"/>
      <c r="IT1012" s="90"/>
      <c r="IU1012" s="90"/>
      <c r="IV1012" s="90"/>
      <c r="IW1012" s="90"/>
      <c r="IX1012" s="90"/>
      <c r="IY1012" s="90"/>
      <c r="IZ1012" s="90"/>
      <c r="JA1012" s="90"/>
      <c r="JB1012" s="90"/>
      <c r="JC1012" s="90"/>
      <c r="JD1012" s="90"/>
      <c r="JE1012" s="90"/>
      <c r="JF1012" s="90"/>
      <c r="JG1012" s="90"/>
      <c r="JH1012" s="90"/>
      <c r="JI1012" s="90"/>
      <c r="JJ1012" s="90"/>
      <c r="JK1012" s="90"/>
      <c r="JL1012" s="90"/>
      <c r="JM1012" s="90"/>
      <c r="JN1012" s="90"/>
      <c r="JO1012" s="90"/>
      <c r="JP1012" s="90"/>
      <c r="JQ1012" s="90"/>
      <c r="JR1012" s="90"/>
      <c r="JS1012" s="90"/>
      <c r="JT1012" s="90"/>
      <c r="JU1012" s="90"/>
      <c r="JV1012" s="90"/>
      <c r="JW1012" s="90"/>
      <c r="JX1012" s="90"/>
      <c r="JY1012" s="90"/>
      <c r="JZ1012" s="90"/>
      <c r="KA1012" s="90"/>
      <c r="KB1012" s="90"/>
      <c r="KC1012" s="90"/>
      <c r="KD1012" s="90"/>
      <c r="KE1012" s="90"/>
      <c r="KF1012" s="90"/>
      <c r="KG1012" s="90"/>
      <c r="KH1012" s="90"/>
      <c r="KI1012" s="90"/>
      <c r="KJ1012" s="90"/>
      <c r="KK1012" s="90"/>
      <c r="KL1012" s="90"/>
      <c r="KM1012" s="90"/>
      <c r="KN1012" s="90"/>
      <c r="KO1012" s="90"/>
      <c r="KP1012" s="90"/>
      <c r="KQ1012" s="90"/>
      <c r="KR1012" s="90"/>
      <c r="KS1012" s="90"/>
      <c r="KT1012" s="90"/>
      <c r="KU1012" s="90"/>
      <c r="KV1012" s="90"/>
      <c r="KW1012" s="90"/>
      <c r="KX1012" s="90"/>
      <c r="KY1012" s="90"/>
      <c r="KZ1012" s="90"/>
      <c r="LA1012" s="90"/>
      <c r="LB1012" s="90"/>
      <c r="LC1012" s="90"/>
      <c r="LD1012" s="90"/>
      <c r="LE1012" s="90"/>
      <c r="LF1012" s="90"/>
      <c r="LG1012" s="90"/>
      <c r="LH1012" s="90"/>
      <c r="LI1012" s="90"/>
      <c r="LJ1012" s="90"/>
      <c r="LK1012" s="90"/>
      <c r="LL1012" s="90"/>
      <c r="LM1012" s="90"/>
      <c r="LN1012" s="90"/>
      <c r="LO1012" s="90"/>
      <c r="LP1012" s="90"/>
      <c r="LQ1012" s="90"/>
      <c r="LR1012" s="90"/>
      <c r="LS1012" s="90"/>
      <c r="LT1012" s="90"/>
      <c r="LU1012" s="90"/>
      <c r="LV1012" s="90"/>
      <c r="LW1012" s="90"/>
      <c r="LX1012" s="90"/>
      <c r="LY1012" s="90"/>
      <c r="LZ1012" s="90"/>
      <c r="MA1012" s="90"/>
      <c r="MB1012" s="90"/>
      <c r="MC1012" s="90"/>
      <c r="MD1012" s="90"/>
      <c r="ME1012" s="90"/>
      <c r="MF1012" s="90"/>
      <c r="MG1012" s="90"/>
      <c r="MH1012" s="90"/>
      <c r="MI1012" s="90"/>
      <c r="MJ1012" s="90"/>
      <c r="MK1012" s="90"/>
      <c r="ML1012" s="90"/>
      <c r="MM1012" s="90"/>
      <c r="MN1012" s="90"/>
      <c r="MO1012" s="90"/>
      <c r="MP1012" s="90"/>
      <c r="MQ1012" s="90"/>
      <c r="MR1012" s="90"/>
      <c r="MS1012" s="90"/>
      <c r="MT1012" s="90"/>
      <c r="MU1012" s="90"/>
      <c r="MV1012" s="90"/>
      <c r="MW1012" s="90"/>
      <c r="MX1012" s="90"/>
      <c r="MY1012" s="90"/>
      <c r="MZ1012" s="90"/>
      <c r="NA1012" s="90"/>
      <c r="NB1012" s="90"/>
      <c r="NC1012" s="90"/>
      <c r="ND1012" s="90"/>
      <c r="NE1012" s="90"/>
      <c r="NF1012" s="90"/>
      <c r="NG1012" s="90"/>
      <c r="NH1012" s="90"/>
      <c r="NI1012" s="90"/>
      <c r="NJ1012" s="90"/>
      <c r="NK1012" s="90"/>
      <c r="NL1012" s="90"/>
      <c r="NM1012" s="90"/>
      <c r="NN1012" s="90"/>
      <c r="NO1012" s="90"/>
      <c r="NP1012" s="90"/>
      <c r="NQ1012" s="90"/>
      <c r="NR1012" s="90"/>
      <c r="NS1012" s="90"/>
      <c r="NT1012" s="90"/>
      <c r="NU1012" s="90"/>
      <c r="NV1012" s="90"/>
      <c r="NW1012" s="90"/>
      <c r="NX1012" s="90"/>
      <c r="NY1012" s="90"/>
      <c r="NZ1012" s="90"/>
      <c r="OA1012" s="90"/>
      <c r="OB1012" s="90"/>
      <c r="OC1012" s="90"/>
      <c r="OD1012" s="90"/>
      <c r="OE1012" s="90"/>
      <c r="OF1012" s="90"/>
      <c r="OG1012" s="90"/>
      <c r="OH1012" s="90"/>
      <c r="OI1012" s="90"/>
      <c r="OJ1012" s="90"/>
      <c r="OK1012" s="90"/>
      <c r="OL1012" s="90"/>
      <c r="OM1012" s="90"/>
      <c r="ON1012" s="90"/>
      <c r="OO1012" s="90"/>
      <c r="OP1012" s="90"/>
      <c r="OQ1012" s="90"/>
      <c r="OR1012" s="90"/>
      <c r="OS1012" s="90"/>
      <c r="OT1012" s="90"/>
      <c r="OU1012" s="90"/>
      <c r="OV1012" s="90"/>
      <c r="OW1012" s="90"/>
      <c r="OX1012" s="90"/>
      <c r="OY1012" s="90"/>
      <c r="OZ1012" s="90"/>
      <c r="PA1012" s="90"/>
      <c r="PB1012" s="90"/>
      <c r="PC1012" s="90"/>
      <c r="PD1012" s="90"/>
      <c r="PE1012" s="90"/>
      <c r="PF1012" s="90"/>
      <c r="PG1012" s="90"/>
      <c r="PH1012" s="90"/>
      <c r="PI1012" s="90"/>
      <c r="PJ1012" s="90"/>
      <c r="PK1012" s="90"/>
      <c r="PL1012" s="90"/>
      <c r="PM1012" s="90"/>
      <c r="PN1012" s="90"/>
      <c r="PO1012" s="90"/>
      <c r="PP1012" s="90"/>
      <c r="PQ1012" s="90"/>
      <c r="PR1012" s="90"/>
      <c r="PS1012" s="90"/>
      <c r="PT1012" s="90"/>
      <c r="PU1012" s="90"/>
      <c r="PV1012" s="90"/>
      <c r="PW1012" s="90"/>
      <c r="PX1012" s="90"/>
      <c r="PY1012" s="90"/>
      <c r="PZ1012" s="90"/>
      <c r="QA1012" s="90"/>
      <c r="QB1012" s="90"/>
      <c r="QC1012" s="90"/>
      <c r="QD1012" s="90"/>
      <c r="QE1012" s="90"/>
      <c r="QF1012" s="90"/>
      <c r="QG1012" s="90"/>
      <c r="QH1012" s="90"/>
      <c r="QI1012" s="90"/>
      <c r="QJ1012" s="90"/>
      <c r="QK1012" s="90"/>
      <c r="QL1012" s="90"/>
      <c r="QM1012" s="90"/>
      <c r="QN1012" s="90"/>
      <c r="QO1012" s="90"/>
      <c r="QP1012" s="90"/>
      <c r="QQ1012" s="90"/>
      <c r="QR1012" s="90"/>
      <c r="QS1012" s="90"/>
      <c r="QT1012" s="90"/>
      <c r="QU1012" s="90"/>
      <c r="QV1012" s="90"/>
      <c r="QW1012" s="90"/>
      <c r="QX1012" s="90"/>
      <c r="QY1012" s="90"/>
      <c r="QZ1012" s="90"/>
      <c r="RA1012" s="90"/>
      <c r="RB1012" s="90"/>
      <c r="RC1012" s="90"/>
      <c r="RD1012" s="90"/>
      <c r="RE1012" s="90"/>
      <c r="RF1012" s="90"/>
      <c r="RG1012" s="90"/>
      <c r="RH1012" s="90"/>
      <c r="RI1012" s="90"/>
      <c r="RJ1012" s="90"/>
      <c r="RK1012" s="90"/>
      <c r="RL1012" s="90"/>
      <c r="RM1012" s="90"/>
      <c r="RN1012" s="90"/>
      <c r="RO1012" s="90"/>
      <c r="RP1012" s="90"/>
      <c r="RQ1012" s="90"/>
      <c r="RR1012" s="90"/>
      <c r="RS1012" s="90"/>
      <c r="RT1012" s="90"/>
      <c r="RU1012" s="90"/>
      <c r="RV1012" s="90"/>
      <c r="RW1012" s="90"/>
      <c r="RX1012" s="90"/>
      <c r="RY1012" s="90"/>
      <c r="RZ1012" s="90"/>
      <c r="SA1012" s="90"/>
      <c r="SB1012" s="90"/>
      <c r="SC1012" s="90"/>
      <c r="SD1012" s="90"/>
      <c r="SE1012" s="90"/>
      <c r="SF1012" s="90"/>
      <c r="SG1012" s="90"/>
      <c r="SH1012" s="90"/>
      <c r="SI1012" s="90"/>
      <c r="SJ1012" s="90"/>
      <c r="SK1012" s="90"/>
      <c r="SL1012" s="90"/>
      <c r="SM1012" s="90"/>
      <c r="SN1012" s="90"/>
      <c r="SO1012" s="90"/>
      <c r="SP1012" s="90"/>
      <c r="SQ1012" s="90"/>
      <c r="SR1012" s="90"/>
      <c r="SS1012" s="90"/>
      <c r="ST1012" s="90"/>
      <c r="SU1012" s="90"/>
      <c r="SV1012" s="90"/>
      <c r="SW1012" s="90"/>
      <c r="SX1012" s="90"/>
      <c r="SY1012" s="90"/>
      <c r="SZ1012" s="90"/>
      <c r="TA1012" s="90"/>
      <c r="TB1012" s="90"/>
      <c r="TC1012" s="90"/>
      <c r="TD1012" s="90"/>
      <c r="TE1012" s="90"/>
      <c r="TF1012" s="90"/>
      <c r="TG1012" s="90"/>
      <c r="TH1012" s="90"/>
      <c r="TI1012" s="90"/>
      <c r="TJ1012" s="90"/>
      <c r="TK1012" s="90"/>
      <c r="TL1012" s="90"/>
      <c r="TM1012" s="90"/>
      <c r="TN1012" s="90"/>
      <c r="TO1012" s="90"/>
      <c r="TP1012" s="90"/>
      <c r="TQ1012" s="90"/>
      <c r="TR1012" s="90"/>
      <c r="TS1012" s="90"/>
      <c r="TT1012" s="90"/>
      <c r="TU1012" s="90"/>
      <c r="TV1012" s="90"/>
      <c r="TW1012" s="90"/>
      <c r="TX1012" s="90"/>
      <c r="TY1012" s="90"/>
      <c r="TZ1012" s="90"/>
      <c r="UA1012" s="90"/>
      <c r="UB1012" s="90"/>
      <c r="UC1012" s="90"/>
      <c r="UD1012" s="90"/>
      <c r="UE1012" s="90"/>
      <c r="UF1012" s="90"/>
      <c r="UG1012" s="90"/>
      <c r="UH1012" s="90"/>
      <c r="UI1012" s="90"/>
      <c r="UJ1012" s="90"/>
      <c r="UK1012" s="90"/>
      <c r="UL1012" s="90"/>
      <c r="UM1012" s="90"/>
      <c r="UN1012" s="90"/>
      <c r="UO1012" s="90"/>
      <c r="UP1012" s="90"/>
      <c r="UQ1012" s="90"/>
      <c r="UR1012" s="90"/>
      <c r="US1012" s="90"/>
      <c r="UT1012" s="90"/>
      <c r="UU1012" s="90"/>
      <c r="UV1012" s="90"/>
      <c r="UW1012" s="90"/>
      <c r="UX1012" s="90"/>
      <c r="UY1012" s="90"/>
      <c r="UZ1012" s="90"/>
      <c r="VA1012" s="90"/>
      <c r="VB1012" s="90"/>
      <c r="VC1012" s="90"/>
      <c r="VD1012" s="90"/>
      <c r="VE1012" s="90"/>
      <c r="VF1012" s="90"/>
      <c r="VG1012" s="90"/>
      <c r="VH1012" s="90"/>
      <c r="VI1012" s="90"/>
      <c r="VJ1012" s="90"/>
      <c r="VK1012" s="90"/>
      <c r="VL1012" s="90"/>
      <c r="VM1012" s="90"/>
      <c r="VN1012" s="90"/>
      <c r="VO1012" s="90"/>
      <c r="VP1012" s="90"/>
      <c r="VQ1012" s="90"/>
      <c r="VR1012" s="90"/>
      <c r="VS1012" s="90"/>
      <c r="VT1012" s="90"/>
      <c r="VU1012" s="90"/>
      <c r="VV1012" s="90"/>
      <c r="VW1012" s="90"/>
      <c r="VX1012" s="90"/>
      <c r="VY1012" s="90"/>
      <c r="VZ1012" s="90"/>
      <c r="WA1012" s="90"/>
      <c r="WB1012" s="90"/>
      <c r="WC1012" s="90"/>
      <c r="WD1012" s="90"/>
      <c r="WE1012" s="90"/>
      <c r="WF1012" s="90"/>
      <c r="WG1012" s="90"/>
      <c r="WH1012" s="90"/>
      <c r="WI1012" s="90"/>
      <c r="WJ1012" s="90"/>
      <c r="WK1012" s="90"/>
      <c r="WL1012" s="90"/>
      <c r="WM1012" s="90"/>
      <c r="WN1012" s="90"/>
      <c r="WO1012" s="90"/>
      <c r="WP1012" s="90"/>
      <c r="WQ1012" s="90"/>
      <c r="WR1012" s="90"/>
      <c r="WS1012" s="90"/>
      <c r="WT1012" s="90"/>
      <c r="WU1012" s="90"/>
      <c r="WV1012" s="90"/>
      <c r="WW1012" s="90"/>
      <c r="WX1012" s="90"/>
      <c r="WY1012" s="90"/>
      <c r="WZ1012" s="90"/>
      <c r="XA1012" s="90"/>
      <c r="XB1012" s="90"/>
      <c r="XC1012" s="90"/>
      <c r="XD1012" s="90"/>
      <c r="XE1012" s="90"/>
      <c r="XF1012" s="90"/>
      <c r="XG1012" s="90"/>
      <c r="XH1012" s="90"/>
      <c r="XI1012" s="90"/>
      <c r="XJ1012" s="90"/>
      <c r="XK1012" s="90"/>
      <c r="XL1012" s="90"/>
      <c r="XM1012" s="90"/>
      <c r="XN1012" s="90"/>
      <c r="XO1012" s="90"/>
      <c r="XP1012" s="90"/>
      <c r="XQ1012" s="90"/>
      <c r="XR1012" s="90"/>
      <c r="XS1012" s="90"/>
      <c r="XT1012" s="90"/>
      <c r="XU1012" s="90"/>
      <c r="XV1012" s="90"/>
      <c r="XW1012" s="90"/>
      <c r="XX1012" s="90"/>
      <c r="XY1012" s="90"/>
      <c r="XZ1012" s="90"/>
      <c r="YA1012" s="90"/>
      <c r="YB1012" s="90"/>
      <c r="YC1012" s="90"/>
      <c r="YD1012" s="90"/>
      <c r="YE1012" s="90"/>
      <c r="YF1012" s="90"/>
      <c r="YG1012" s="90"/>
      <c r="YH1012" s="90"/>
      <c r="YI1012" s="90"/>
      <c r="YJ1012" s="90"/>
      <c r="YK1012" s="90"/>
      <c r="YL1012" s="90"/>
      <c r="YM1012" s="90"/>
      <c r="YN1012" s="90"/>
      <c r="YO1012" s="90"/>
      <c r="YP1012" s="90"/>
      <c r="YQ1012" s="90"/>
      <c r="YR1012" s="90"/>
      <c r="YS1012" s="90"/>
      <c r="YT1012" s="90"/>
      <c r="YU1012" s="90"/>
      <c r="YV1012" s="90"/>
      <c r="YW1012" s="90"/>
      <c r="YX1012" s="90"/>
      <c r="YY1012" s="90"/>
      <c r="YZ1012" s="90"/>
      <c r="ZA1012" s="90"/>
      <c r="ZB1012" s="90"/>
      <c r="ZC1012" s="90"/>
      <c r="ZD1012" s="90"/>
      <c r="ZE1012" s="90"/>
      <c r="ZF1012" s="90"/>
      <c r="ZG1012" s="90"/>
      <c r="ZH1012" s="90"/>
      <c r="ZI1012" s="90"/>
      <c r="ZJ1012" s="90"/>
      <c r="ZK1012" s="90"/>
      <c r="ZL1012" s="90"/>
      <c r="ZM1012" s="90"/>
      <c r="ZN1012" s="90"/>
      <c r="ZO1012" s="90"/>
      <c r="ZP1012" s="90"/>
      <c r="ZQ1012" s="90"/>
      <c r="ZR1012" s="90"/>
      <c r="ZS1012" s="90"/>
      <c r="ZT1012" s="90"/>
      <c r="ZU1012" s="90"/>
      <c r="ZV1012" s="90"/>
      <c r="ZW1012" s="90"/>
      <c r="ZX1012" s="90"/>
      <c r="ZY1012" s="90"/>
      <c r="ZZ1012" s="90"/>
      <c r="AAA1012" s="90"/>
      <c r="AAB1012" s="90"/>
      <c r="AAC1012" s="90"/>
      <c r="AAD1012" s="90"/>
      <c r="AAE1012" s="90"/>
      <c r="AAF1012" s="90"/>
      <c r="AAG1012" s="90"/>
      <c r="AAH1012" s="90"/>
      <c r="AAI1012" s="90"/>
      <c r="AAJ1012" s="90"/>
      <c r="AAK1012" s="90"/>
      <c r="AAL1012" s="90"/>
      <c r="AAM1012" s="90"/>
      <c r="AAN1012" s="90"/>
      <c r="AAO1012" s="90"/>
      <c r="AAP1012" s="90"/>
      <c r="AAQ1012" s="90"/>
      <c r="AAR1012" s="90"/>
      <c r="AAS1012" s="90"/>
      <c r="AAT1012" s="90"/>
      <c r="AAU1012" s="90"/>
      <c r="AAV1012" s="90"/>
      <c r="AAW1012" s="90"/>
      <c r="AAX1012" s="90"/>
      <c r="AAY1012" s="90"/>
      <c r="AAZ1012" s="90"/>
      <c r="ABA1012" s="90"/>
      <c r="ABB1012" s="90"/>
      <c r="ABC1012" s="90"/>
      <c r="ABD1012" s="90"/>
      <c r="ABE1012" s="90"/>
      <c r="ABF1012" s="90"/>
      <c r="ABG1012" s="90"/>
      <c r="ABH1012" s="90"/>
      <c r="ABI1012" s="90"/>
      <c r="ABJ1012" s="90"/>
      <c r="ABK1012" s="90"/>
      <c r="ABL1012" s="90"/>
      <c r="ABM1012" s="90"/>
      <c r="ABN1012" s="90"/>
      <c r="ABO1012" s="90"/>
      <c r="ABP1012" s="90"/>
      <c r="ABQ1012" s="90"/>
      <c r="ABR1012" s="90"/>
      <c r="ABS1012" s="90"/>
      <c r="ABT1012" s="90"/>
      <c r="ABU1012" s="90"/>
      <c r="ABV1012" s="90"/>
      <c r="ABW1012" s="90"/>
      <c r="ABX1012" s="90"/>
      <c r="ABY1012" s="90"/>
      <c r="ABZ1012" s="90"/>
      <c r="ACA1012" s="90"/>
      <c r="ACB1012" s="90"/>
      <c r="ACC1012" s="90"/>
      <c r="ACD1012" s="90"/>
      <c r="ACE1012" s="90"/>
      <c r="ACF1012" s="90"/>
      <c r="ACG1012" s="90"/>
      <c r="ACH1012" s="90"/>
      <c r="ACI1012" s="90"/>
      <c r="ACJ1012" s="90"/>
      <c r="ACK1012" s="90"/>
      <c r="ACL1012" s="90"/>
      <c r="ACM1012" s="90"/>
      <c r="ACN1012" s="90"/>
      <c r="ACO1012" s="90"/>
      <c r="ACP1012" s="90"/>
      <c r="ACQ1012" s="90"/>
      <c r="ACR1012" s="90"/>
      <c r="ACS1012" s="90"/>
      <c r="ACT1012" s="90"/>
      <c r="ACU1012" s="90"/>
      <c r="ACV1012" s="90"/>
      <c r="ACW1012" s="90"/>
      <c r="ACX1012" s="90"/>
      <c r="ACY1012" s="90"/>
      <c r="ACZ1012" s="90"/>
      <c r="ADA1012" s="90"/>
      <c r="ADB1012" s="90"/>
      <c r="ADC1012" s="90"/>
      <c r="ADD1012" s="90"/>
      <c r="ADE1012" s="90"/>
      <c r="ADF1012" s="90"/>
      <c r="ADG1012" s="90"/>
      <c r="ADH1012" s="90"/>
      <c r="ADI1012" s="90"/>
      <c r="ADJ1012" s="90"/>
      <c r="ADK1012" s="90"/>
      <c r="ADL1012" s="90"/>
      <c r="ADM1012" s="90"/>
      <c r="ADN1012" s="90"/>
      <c r="ADO1012" s="90"/>
      <c r="ADP1012" s="90"/>
      <c r="ADQ1012" s="90"/>
      <c r="ADR1012" s="90"/>
      <c r="ADS1012" s="90"/>
      <c r="ADT1012" s="90"/>
      <c r="ADU1012" s="90"/>
      <c r="ADV1012" s="90"/>
      <c r="ADW1012" s="90"/>
      <c r="ADX1012" s="90"/>
      <c r="ADY1012" s="90"/>
      <c r="ADZ1012" s="90"/>
      <c r="AEA1012" s="90"/>
      <c r="AEB1012" s="90"/>
      <c r="AEC1012" s="90"/>
      <c r="AED1012" s="90"/>
      <c r="AEE1012" s="90"/>
      <c r="AEF1012" s="90"/>
      <c r="AEG1012" s="90"/>
      <c r="AEH1012" s="90"/>
      <c r="AEI1012" s="90"/>
      <c r="AEJ1012" s="90"/>
      <c r="AEK1012" s="90"/>
      <c r="AEL1012" s="90"/>
      <c r="AEM1012" s="90"/>
      <c r="AEN1012" s="90"/>
      <c r="AEO1012" s="90"/>
      <c r="AEP1012" s="90"/>
      <c r="AEQ1012" s="90"/>
      <c r="AER1012" s="90"/>
      <c r="AES1012" s="90"/>
      <c r="AET1012" s="90"/>
      <c r="AEU1012" s="90"/>
      <c r="AEV1012" s="90"/>
      <c r="AEW1012" s="90"/>
      <c r="AEX1012" s="90"/>
      <c r="AEY1012" s="90"/>
      <c r="AEZ1012" s="90"/>
      <c r="AFA1012" s="90"/>
      <c r="AFB1012" s="90"/>
      <c r="AFC1012" s="90"/>
      <c r="AFD1012" s="90"/>
      <c r="AFE1012" s="90"/>
      <c r="AFF1012" s="90"/>
      <c r="AFG1012" s="90"/>
      <c r="AFH1012" s="90"/>
      <c r="AFI1012" s="90"/>
      <c r="AFJ1012" s="90"/>
      <c r="AFK1012" s="90"/>
      <c r="AFL1012" s="90"/>
      <c r="AFM1012" s="90"/>
      <c r="AFN1012" s="90"/>
      <c r="AFO1012" s="90"/>
      <c r="AFP1012" s="90"/>
      <c r="AFQ1012" s="90"/>
      <c r="AFR1012" s="90"/>
      <c r="AFS1012" s="90"/>
      <c r="AFT1012" s="90"/>
      <c r="AFU1012" s="90"/>
      <c r="AFV1012" s="90"/>
      <c r="AFW1012" s="90"/>
      <c r="AFX1012" s="90"/>
      <c r="AFY1012" s="90"/>
      <c r="AFZ1012" s="90"/>
      <c r="AGA1012" s="90"/>
      <c r="AGB1012" s="90"/>
      <c r="AGC1012" s="90"/>
      <c r="AGD1012" s="90"/>
      <c r="AGE1012" s="90"/>
      <c r="AGF1012" s="90"/>
      <c r="AGG1012" s="90"/>
      <c r="AGH1012" s="90"/>
      <c r="AGI1012" s="90"/>
      <c r="AGJ1012" s="90"/>
      <c r="AGK1012" s="90"/>
      <c r="AGL1012" s="90"/>
      <c r="AGM1012" s="90"/>
      <c r="AGN1012" s="90"/>
      <c r="AGO1012" s="90"/>
      <c r="AGP1012" s="90"/>
      <c r="AGQ1012" s="90"/>
      <c r="AGR1012" s="90"/>
      <c r="AGS1012" s="90"/>
      <c r="AGT1012" s="90"/>
      <c r="AGU1012" s="90"/>
      <c r="AGV1012" s="90"/>
      <c r="AGW1012" s="90"/>
      <c r="AGX1012" s="90"/>
      <c r="AGY1012" s="90"/>
      <c r="AGZ1012" s="90"/>
      <c r="AHA1012" s="90"/>
      <c r="AHB1012" s="90"/>
      <c r="AHC1012" s="90"/>
      <c r="AHD1012" s="90"/>
      <c r="AHE1012" s="90"/>
      <c r="AHF1012" s="90"/>
      <c r="AHG1012" s="90"/>
      <c r="AHH1012" s="90"/>
      <c r="AHI1012" s="90"/>
      <c r="AHJ1012" s="90"/>
      <c r="AHK1012" s="90"/>
      <c r="AHL1012" s="90"/>
      <c r="AHM1012" s="90"/>
      <c r="AHN1012" s="90"/>
      <c r="AHO1012" s="90"/>
      <c r="AHP1012" s="90"/>
      <c r="AHQ1012" s="90"/>
      <c r="AHR1012" s="90"/>
      <c r="AHS1012" s="90"/>
      <c r="AHT1012" s="90"/>
      <c r="AHU1012" s="90"/>
      <c r="AHV1012" s="90"/>
      <c r="AHW1012" s="90"/>
      <c r="AHX1012" s="90"/>
      <c r="AHY1012" s="90"/>
      <c r="AHZ1012" s="90"/>
      <c r="AIA1012" s="90"/>
      <c r="AIB1012" s="90"/>
      <c r="AIC1012" s="90"/>
      <c r="AID1012" s="90"/>
      <c r="AIE1012" s="90"/>
      <c r="AIF1012" s="90"/>
      <c r="AIG1012" s="90"/>
      <c r="AIH1012" s="90"/>
      <c r="AII1012" s="90"/>
      <c r="AIJ1012" s="90"/>
      <c r="AIK1012" s="90"/>
      <c r="AIL1012" s="90"/>
      <c r="AIM1012" s="90"/>
      <c r="AIN1012" s="90"/>
      <c r="AIO1012" s="90"/>
      <c r="AIP1012" s="90"/>
      <c r="AIQ1012" s="90"/>
      <c r="AIR1012" s="90"/>
      <c r="AIS1012" s="90"/>
      <c r="AIT1012" s="90"/>
      <c r="AIU1012" s="90"/>
      <c r="AIV1012" s="90"/>
      <c r="AIW1012" s="90"/>
      <c r="AIX1012" s="90"/>
      <c r="AIY1012" s="90"/>
      <c r="AIZ1012" s="90"/>
      <c r="AJA1012" s="90"/>
      <c r="AJB1012" s="90"/>
      <c r="AJC1012" s="90"/>
      <c r="AJD1012" s="90"/>
      <c r="AJE1012" s="90"/>
      <c r="AJF1012" s="90"/>
      <c r="AJG1012" s="90"/>
      <c r="AJH1012" s="90"/>
      <c r="AJI1012" s="90"/>
      <c r="AJJ1012" s="90"/>
      <c r="AJK1012" s="90"/>
      <c r="AJL1012" s="90"/>
      <c r="AJM1012" s="90"/>
      <c r="AJN1012" s="90"/>
      <c r="AJO1012" s="90"/>
      <c r="AJP1012" s="90"/>
      <c r="AJQ1012" s="90"/>
      <c r="AJR1012" s="90"/>
      <c r="AJS1012" s="90"/>
      <c r="AJT1012" s="90"/>
      <c r="AJU1012" s="90"/>
      <c r="AJV1012" s="90"/>
      <c r="AJW1012" s="90"/>
      <c r="AJX1012" s="90"/>
      <c r="AJY1012" s="90"/>
      <c r="AJZ1012" s="90"/>
      <c r="AKA1012" s="90"/>
      <c r="AKB1012" s="90"/>
      <c r="AKC1012" s="90"/>
      <c r="AKD1012" s="90"/>
      <c r="AKE1012" s="90"/>
      <c r="AKF1012" s="90"/>
      <c r="AKG1012" s="90"/>
      <c r="AKH1012" s="90"/>
      <c r="AKI1012" s="90"/>
      <c r="AKJ1012" s="90"/>
      <c r="AKK1012" s="90"/>
      <c r="AKL1012" s="90"/>
      <c r="AKM1012" s="90"/>
      <c r="AKN1012" s="90"/>
      <c r="AKO1012" s="90"/>
      <c r="AKP1012" s="90"/>
      <c r="AKQ1012" s="90"/>
      <c r="AKR1012" s="90"/>
      <c r="AKS1012" s="90"/>
      <c r="AKT1012" s="90"/>
      <c r="AKU1012" s="90"/>
      <c r="AKV1012" s="90"/>
      <c r="AKW1012" s="90"/>
      <c r="AKX1012" s="90"/>
      <c r="AKY1012" s="90"/>
      <c r="AKZ1012" s="90"/>
      <c r="ALA1012" s="90"/>
      <c r="ALB1012" s="90"/>
      <c r="ALC1012" s="90"/>
      <c r="ALD1012" s="90"/>
      <c r="ALE1012" s="90"/>
      <c r="ALF1012" s="90"/>
      <c r="ALG1012" s="90"/>
      <c r="ALH1012" s="90"/>
      <c r="ALI1012" s="90"/>
      <c r="ALJ1012" s="90"/>
      <c r="ALK1012" s="90"/>
      <c r="ALL1012" s="90"/>
      <c r="ALM1012" s="90"/>
      <c r="ALN1012" s="90"/>
      <c r="ALO1012" s="90"/>
      <c r="ALP1012" s="90"/>
      <c r="ALQ1012" s="90"/>
      <c r="ALR1012" s="90"/>
      <c r="ALS1012" s="90"/>
      <c r="ALT1012" s="90"/>
      <c r="ALU1012" s="90"/>
      <c r="ALV1012" s="90"/>
      <c r="ALW1012" s="90"/>
      <c r="ALX1012" s="90"/>
      <c r="ALY1012" s="90"/>
      <c r="ALZ1012" s="90"/>
      <c r="AMA1012" s="90"/>
      <c r="AMB1012" s="90"/>
      <c r="AMC1012" s="90"/>
      <c r="AMD1012" s="90"/>
      <c r="AME1012" s="90"/>
      <c r="AMF1012" s="90"/>
      <c r="AMG1012" s="90"/>
      <c r="AMH1012" s="90"/>
    </row>
    <row r="1013" spans="1:1022" ht="74.099999999999994" customHeight="1" x14ac:dyDescent="0.3">
      <c r="A1013" s="536"/>
      <c r="B1013" s="530"/>
      <c r="C1013" s="367"/>
      <c r="D1013" s="530"/>
      <c r="E1013" s="530"/>
      <c r="F1013" s="427"/>
      <c r="G1013" s="530"/>
      <c r="H1013" s="545"/>
      <c r="I1013" s="538"/>
      <c r="J1013" s="216" t="s">
        <v>735</v>
      </c>
      <c r="K1013" s="213"/>
      <c r="L1013" s="538"/>
      <c r="M1013" s="538"/>
      <c r="N1013" s="540"/>
      <c r="O1013" s="369"/>
      <c r="P1013" s="391"/>
      <c r="Q1013" s="385"/>
      <c r="R1013" s="393"/>
      <c r="S1013" s="394"/>
      <c r="T1013" s="385"/>
      <c r="U1013" s="386"/>
      <c r="V1013" s="216" t="s">
        <v>112</v>
      </c>
      <c r="W1013" s="116"/>
      <c r="X1013" s="117"/>
      <c r="Y1013" s="117"/>
      <c r="Z1013" s="116"/>
      <c r="AA1013" s="143" t="str">
        <f t="shared" si="1368"/>
        <v/>
      </c>
      <c r="AB1013" s="121"/>
      <c r="AC1013" s="121"/>
      <c r="AD1013" s="122" t="str">
        <f t="shared" si="1366"/>
        <v/>
      </c>
      <c r="AE1013" s="121"/>
      <c r="AF1013" s="121"/>
      <c r="AG1013" s="121"/>
      <c r="AH1013" s="123" t="str">
        <f>IFERROR(IF(AND(AA1012="Probabilidad",AA1013="Probabilidad"),(AI1012-(+AI1012*AD1013)),IF(AND(AA1013="Probabilidad",AA1012="Impacto"),(AI1012-(+AI1012*AD1013)),IF(AA1013="Impacto",AI1012,""))),"")</f>
        <v/>
      </c>
      <c r="AI1013" s="122" t="str">
        <f t="shared" si="1367"/>
        <v/>
      </c>
      <c r="AJ1013" s="387"/>
      <c r="AK1013" s="542"/>
      <c r="AL1013" s="214" t="str">
        <f t="shared" si="1355"/>
        <v/>
      </c>
      <c r="AM1013" s="543"/>
      <c r="AN1013" s="542"/>
      <c r="AO1013" s="541"/>
      <c r="AP1013" s="367"/>
      <c r="AQ1013" s="217" t="s">
        <v>118</v>
      </c>
      <c r="AR1013" s="119"/>
      <c r="AS1013" s="135"/>
      <c r="AT1013" s="218"/>
      <c r="AU1013" s="219"/>
      <c r="AV1013" s="459"/>
      <c r="AW1013" s="216" t="s">
        <v>112</v>
      </c>
      <c r="AX1013" s="220"/>
      <c r="AY1013" s="221"/>
      <c r="AZ1013" s="222"/>
      <c r="BA1013" s="217" t="s">
        <v>118</v>
      </c>
      <c r="BB1013" s="220"/>
      <c r="BC1013" s="115"/>
      <c r="BD1013" s="115"/>
      <c r="BE1013" s="373"/>
      <c r="BF1013" s="374"/>
      <c r="BG1013" s="374"/>
      <c r="BH1013" s="131"/>
    </row>
    <row r="1014" spans="1:1022" ht="45" customHeight="1" x14ac:dyDescent="0.3">
      <c r="A1014" s="536"/>
      <c r="B1014" s="530"/>
      <c r="C1014" s="367"/>
      <c r="D1014" s="530"/>
      <c r="E1014" s="530"/>
      <c r="F1014" s="427"/>
      <c r="G1014" s="530"/>
      <c r="H1014" s="545"/>
      <c r="I1014" s="538"/>
      <c r="J1014" s="216" t="s">
        <v>741</v>
      </c>
      <c r="K1014" s="213"/>
      <c r="L1014" s="538"/>
      <c r="M1014" s="538"/>
      <c r="N1014" s="540"/>
      <c r="O1014" s="369"/>
      <c r="P1014" s="391"/>
      <c r="Q1014" s="385"/>
      <c r="R1014" s="393"/>
      <c r="S1014" s="394"/>
      <c r="T1014" s="385"/>
      <c r="U1014" s="386"/>
      <c r="V1014" s="216" t="s">
        <v>124</v>
      </c>
      <c r="W1014" s="116"/>
      <c r="X1014" s="117"/>
      <c r="Y1014" s="117"/>
      <c r="Z1014" s="116"/>
      <c r="AA1014" s="143" t="str">
        <f t="shared" si="1368"/>
        <v/>
      </c>
      <c r="AB1014" s="121"/>
      <c r="AC1014" s="121"/>
      <c r="AD1014" s="122" t="str">
        <f t="shared" si="1366"/>
        <v/>
      </c>
      <c r="AE1014" s="121"/>
      <c r="AF1014" s="121"/>
      <c r="AG1014" s="121"/>
      <c r="AH1014" s="123" t="str">
        <f t="shared" ref="AH1014:AH1018" si="1377">IFERROR(IF(AND(AA1013="Probabilidad",AA1014="Probabilidad"),(AI1013-(+AI1013*AD1014)),IF(AND(AA1014="Probabilidad",AA1013="Impacto"),(AI1013-(+AI1013*AD1014)),IF(AA1014="Impacto",AI1013,""))),"")</f>
        <v/>
      </c>
      <c r="AI1014" s="122" t="str">
        <f t="shared" si="1367"/>
        <v/>
      </c>
      <c r="AJ1014" s="387"/>
      <c r="AK1014" s="542"/>
      <c r="AL1014" s="214" t="str">
        <f t="shared" si="1355"/>
        <v/>
      </c>
      <c r="AM1014" s="543"/>
      <c r="AN1014" s="542"/>
      <c r="AO1014" s="541"/>
      <c r="AP1014" s="367"/>
      <c r="AQ1014" s="217" t="s">
        <v>128</v>
      </c>
      <c r="AR1014" s="119"/>
      <c r="AS1014" s="135"/>
      <c r="AT1014" s="218"/>
      <c r="AU1014" s="219"/>
      <c r="AV1014" s="459"/>
      <c r="AW1014" s="216" t="s">
        <v>124</v>
      </c>
      <c r="AX1014" s="220"/>
      <c r="AY1014" s="221"/>
      <c r="AZ1014" s="222"/>
      <c r="BA1014" s="217" t="s">
        <v>128</v>
      </c>
      <c r="BB1014" s="220"/>
      <c r="BC1014" s="115"/>
      <c r="BD1014" s="115"/>
      <c r="BE1014" s="373"/>
      <c r="BF1014" s="374"/>
      <c r="BG1014" s="374"/>
      <c r="BH1014" s="131"/>
    </row>
    <row r="1015" spans="1:1022" ht="30" customHeight="1" x14ac:dyDescent="0.3">
      <c r="A1015" s="536"/>
      <c r="B1015" s="530"/>
      <c r="C1015" s="367"/>
      <c r="D1015" s="530"/>
      <c r="E1015" s="530"/>
      <c r="F1015" s="427"/>
      <c r="G1015" s="530"/>
      <c r="H1015" s="545"/>
      <c r="I1015" s="538"/>
      <c r="J1015" s="216" t="s">
        <v>749</v>
      </c>
      <c r="K1015" s="213"/>
      <c r="L1015" s="538"/>
      <c r="M1015" s="538"/>
      <c r="N1015" s="540"/>
      <c r="O1015" s="369"/>
      <c r="P1015" s="391"/>
      <c r="Q1015" s="385"/>
      <c r="R1015" s="393"/>
      <c r="S1015" s="394"/>
      <c r="T1015" s="385"/>
      <c r="U1015" s="386"/>
      <c r="V1015" s="216" t="s">
        <v>131</v>
      </c>
      <c r="W1015" s="116"/>
      <c r="X1015" s="117"/>
      <c r="Y1015" s="117"/>
      <c r="Z1015" s="116"/>
      <c r="AA1015" s="143" t="str">
        <f t="shared" si="1368"/>
        <v/>
      </c>
      <c r="AB1015" s="121"/>
      <c r="AC1015" s="121"/>
      <c r="AD1015" s="122" t="str">
        <f t="shared" si="1366"/>
        <v/>
      </c>
      <c r="AE1015" s="121"/>
      <c r="AF1015" s="121"/>
      <c r="AG1015" s="121"/>
      <c r="AH1015" s="123" t="str">
        <f t="shared" si="1377"/>
        <v/>
      </c>
      <c r="AI1015" s="122" t="str">
        <f t="shared" si="1367"/>
        <v/>
      </c>
      <c r="AJ1015" s="387"/>
      <c r="AK1015" s="542"/>
      <c r="AL1015" s="214" t="str">
        <f t="shared" si="1355"/>
        <v/>
      </c>
      <c r="AM1015" s="543"/>
      <c r="AN1015" s="542"/>
      <c r="AO1015" s="541"/>
      <c r="AP1015" s="367"/>
      <c r="AQ1015" s="217" t="s">
        <v>136</v>
      </c>
      <c r="AR1015" s="119"/>
      <c r="AS1015" s="135"/>
      <c r="AT1015" s="218"/>
      <c r="AU1015" s="219"/>
      <c r="AV1015" s="459"/>
      <c r="AW1015" s="216" t="s">
        <v>131</v>
      </c>
      <c r="AX1015" s="220"/>
      <c r="AY1015" s="221"/>
      <c r="AZ1015" s="222"/>
      <c r="BA1015" s="217" t="s">
        <v>136</v>
      </c>
      <c r="BB1015" s="220"/>
      <c r="BC1015" s="115"/>
      <c r="BD1015" s="115"/>
      <c r="BE1015" s="373"/>
      <c r="BF1015" s="374"/>
      <c r="BG1015" s="374"/>
      <c r="BH1015" s="131"/>
    </row>
    <row r="1016" spans="1:1022" ht="18.95" customHeight="1" x14ac:dyDescent="0.3">
      <c r="A1016" s="536"/>
      <c r="B1016" s="530"/>
      <c r="C1016" s="367"/>
      <c r="D1016" s="530"/>
      <c r="E1016" s="530"/>
      <c r="F1016" s="427"/>
      <c r="G1016" s="530"/>
      <c r="H1016" s="545"/>
      <c r="I1016" s="538"/>
      <c r="J1016" s="216" t="s">
        <v>756</v>
      </c>
      <c r="K1016" s="213"/>
      <c r="L1016" s="538"/>
      <c r="M1016" s="538"/>
      <c r="N1016" s="540"/>
      <c r="O1016" s="369"/>
      <c r="P1016" s="391"/>
      <c r="Q1016" s="385"/>
      <c r="R1016" s="393"/>
      <c r="S1016" s="394"/>
      <c r="T1016" s="385"/>
      <c r="U1016" s="386"/>
      <c r="V1016" s="216" t="s">
        <v>139</v>
      </c>
      <c r="W1016" s="116"/>
      <c r="X1016" s="117"/>
      <c r="Y1016" s="117"/>
      <c r="Z1016" s="116"/>
      <c r="AA1016" s="143" t="str">
        <f t="shared" si="1368"/>
        <v/>
      </c>
      <c r="AB1016" s="121"/>
      <c r="AC1016" s="121"/>
      <c r="AD1016" s="122" t="str">
        <f t="shared" si="1366"/>
        <v/>
      </c>
      <c r="AE1016" s="121"/>
      <c r="AF1016" s="121"/>
      <c r="AG1016" s="121"/>
      <c r="AH1016" s="123" t="str">
        <f t="shared" si="1377"/>
        <v/>
      </c>
      <c r="AI1016" s="122" t="str">
        <f t="shared" si="1367"/>
        <v/>
      </c>
      <c r="AJ1016" s="387"/>
      <c r="AK1016" s="542"/>
      <c r="AL1016" s="214" t="str">
        <f t="shared" si="1355"/>
        <v/>
      </c>
      <c r="AM1016" s="543"/>
      <c r="AN1016" s="542"/>
      <c r="AO1016" s="541"/>
      <c r="AP1016" s="367"/>
      <c r="AQ1016" s="217" t="s">
        <v>145</v>
      </c>
      <c r="AR1016" s="119"/>
      <c r="AS1016" s="135"/>
      <c r="AT1016" s="218"/>
      <c r="AU1016" s="219"/>
      <c r="AV1016" s="459"/>
      <c r="AW1016" s="216" t="s">
        <v>139</v>
      </c>
      <c r="AX1016" s="220"/>
      <c r="AY1016" s="221"/>
      <c r="AZ1016" s="222"/>
      <c r="BA1016" s="217" t="s">
        <v>145</v>
      </c>
      <c r="BB1016" s="220"/>
      <c r="BC1016" s="115"/>
      <c r="BD1016" s="115"/>
      <c r="BE1016" s="373"/>
      <c r="BF1016" s="374"/>
      <c r="BG1016" s="374"/>
      <c r="BH1016" s="131"/>
    </row>
    <row r="1017" spans="1:1022" ht="18.95" customHeight="1" x14ac:dyDescent="0.3">
      <c r="A1017" s="536"/>
      <c r="B1017" s="530"/>
      <c r="C1017" s="367"/>
      <c r="D1017" s="530"/>
      <c r="E1017" s="530"/>
      <c r="F1017" s="427"/>
      <c r="G1017" s="530"/>
      <c r="H1017" s="545"/>
      <c r="I1017" s="538"/>
      <c r="J1017" s="216" t="s">
        <v>757</v>
      </c>
      <c r="K1017" s="213"/>
      <c r="L1017" s="538"/>
      <c r="M1017" s="538"/>
      <c r="N1017" s="540"/>
      <c r="O1017" s="369"/>
      <c r="P1017" s="391"/>
      <c r="Q1017" s="385"/>
      <c r="R1017" s="393"/>
      <c r="S1017" s="394"/>
      <c r="T1017" s="385"/>
      <c r="U1017" s="386"/>
      <c r="V1017" s="216" t="s">
        <v>150</v>
      </c>
      <c r="W1017" s="116"/>
      <c r="X1017" s="117"/>
      <c r="Y1017" s="117"/>
      <c r="Z1017" s="116"/>
      <c r="AA1017" s="143" t="str">
        <f t="shared" si="1368"/>
        <v/>
      </c>
      <c r="AB1017" s="121"/>
      <c r="AC1017" s="121"/>
      <c r="AD1017" s="122" t="str">
        <f t="shared" si="1366"/>
        <v/>
      </c>
      <c r="AE1017" s="121"/>
      <c r="AF1017" s="121"/>
      <c r="AG1017" s="121"/>
      <c r="AH1017" s="123" t="str">
        <f t="shared" si="1377"/>
        <v/>
      </c>
      <c r="AI1017" s="122" t="str">
        <f t="shared" si="1367"/>
        <v/>
      </c>
      <c r="AJ1017" s="387"/>
      <c r="AK1017" s="542"/>
      <c r="AL1017" s="214" t="str">
        <f t="shared" si="1355"/>
        <v/>
      </c>
      <c r="AM1017" s="543"/>
      <c r="AN1017" s="542"/>
      <c r="AO1017" s="541"/>
      <c r="AP1017" s="367"/>
      <c r="AQ1017" s="217" t="s">
        <v>155</v>
      </c>
      <c r="AR1017" s="119"/>
      <c r="AS1017" s="135"/>
      <c r="AT1017" s="218"/>
      <c r="AU1017" s="219"/>
      <c r="AV1017" s="459"/>
      <c r="AW1017" s="216" t="s">
        <v>150</v>
      </c>
      <c r="AX1017" s="220"/>
      <c r="AY1017" s="221"/>
      <c r="AZ1017" s="222"/>
      <c r="BA1017" s="217" t="s">
        <v>155</v>
      </c>
      <c r="BB1017" s="220"/>
      <c r="BC1017" s="115"/>
      <c r="BD1017" s="115"/>
      <c r="BE1017" s="373"/>
      <c r="BF1017" s="374"/>
      <c r="BG1017" s="374"/>
      <c r="BH1017" s="131"/>
    </row>
    <row r="1018" spans="1:1022" ht="23.1" customHeight="1" x14ac:dyDescent="0.3">
      <c r="A1018" s="536"/>
      <c r="B1018" s="530"/>
      <c r="C1018" s="367"/>
      <c r="D1018" s="530"/>
      <c r="E1018" s="530"/>
      <c r="F1018" s="427"/>
      <c r="G1018" s="530"/>
      <c r="H1018" s="545"/>
      <c r="I1018" s="538"/>
      <c r="J1018" s="216" t="s">
        <v>758</v>
      </c>
      <c r="K1018" s="213"/>
      <c r="L1018" s="538"/>
      <c r="M1018" s="538"/>
      <c r="N1018" s="540"/>
      <c r="O1018" s="369"/>
      <c r="P1018" s="392"/>
      <c r="Q1018" s="385"/>
      <c r="R1018" s="393"/>
      <c r="S1018" s="394"/>
      <c r="T1018" s="385"/>
      <c r="U1018" s="386"/>
      <c r="V1018" s="216" t="s">
        <v>161</v>
      </c>
      <c r="W1018" s="116"/>
      <c r="X1018" s="117"/>
      <c r="Y1018" s="117"/>
      <c r="Z1018" s="116"/>
      <c r="AA1018" s="143" t="str">
        <f t="shared" si="1368"/>
        <v/>
      </c>
      <c r="AB1018" s="121"/>
      <c r="AC1018" s="121"/>
      <c r="AD1018" s="122" t="str">
        <f t="shared" si="1366"/>
        <v/>
      </c>
      <c r="AE1018" s="121"/>
      <c r="AF1018" s="121"/>
      <c r="AG1018" s="121"/>
      <c r="AH1018" s="123" t="str">
        <f t="shared" si="1377"/>
        <v/>
      </c>
      <c r="AI1018" s="122" t="str">
        <f t="shared" si="1367"/>
        <v/>
      </c>
      <c r="AJ1018" s="387"/>
      <c r="AK1018" s="542"/>
      <c r="AL1018" s="214" t="str">
        <f t="shared" si="1355"/>
        <v/>
      </c>
      <c r="AM1018" s="543"/>
      <c r="AN1018" s="542"/>
      <c r="AO1018" s="541"/>
      <c r="AP1018" s="367"/>
      <c r="AQ1018" s="217" t="s">
        <v>162</v>
      </c>
      <c r="AR1018" s="119"/>
      <c r="AS1018" s="135"/>
      <c r="AT1018" s="218"/>
      <c r="AU1018" s="219"/>
      <c r="AV1018" s="460"/>
      <c r="AW1018" s="216" t="s">
        <v>161</v>
      </c>
      <c r="AX1018" s="220"/>
      <c r="AY1018" s="221"/>
      <c r="AZ1018" s="222"/>
      <c r="BA1018" s="217" t="s">
        <v>162</v>
      </c>
      <c r="BB1018" s="220"/>
      <c r="BC1018" s="115"/>
      <c r="BD1018" s="115"/>
      <c r="BE1018" s="373"/>
      <c r="BF1018" s="374"/>
      <c r="BG1018" s="374"/>
      <c r="BH1018" s="131"/>
    </row>
    <row r="1019" spans="1:1022" s="144" customFormat="1" ht="69.95" customHeight="1" x14ac:dyDescent="0.25">
      <c r="A1019" s="536"/>
      <c r="B1019" s="530"/>
      <c r="C1019" s="367"/>
      <c r="D1019" s="530"/>
      <c r="E1019" s="530"/>
      <c r="F1019" s="427"/>
      <c r="G1019" s="530"/>
      <c r="H1019" s="545" t="str">
        <f>IF(B1019="Seguridad_Información","Posibilidad de "&amp;C1019&amp;"con "&amp;M1019&amp;" "&amp;"por"&amp;" "&amp;I1019&amp;" "&amp;"debido a"&amp;" "&amp;L1019,"Posibilidad de"&amp;" "&amp;M1019&amp;" "&amp;"por"&amp;" "&amp;I1019&amp;" debido a"&amp;" "&amp;L1019)</f>
        <v xml:space="preserve">Posibilidad de  por  debido a </v>
      </c>
      <c r="I1019" s="538"/>
      <c r="J1019" s="216" t="s">
        <v>717</v>
      </c>
      <c r="K1019" s="213"/>
      <c r="L1019" s="538"/>
      <c r="M1019" s="538"/>
      <c r="N1019" s="540"/>
      <c r="O1019" s="369"/>
      <c r="P1019" s="390" t="str">
        <f>IF(OR($O1019=[3]Tabla_Probabilidad!$D$30,$O1019=[3]Tabla_Probabilidad!$D$32,$O1019=[3]Tabla_Probabilidad!$J$32),"Muy Baja",IF(OR($O1019=[3]Tabla_Probabilidad!$E$30,$O1019=[3]Tabla_Probabilidad!$E$32,$O1019=[3]Tabla_Probabilidad!$K$32),"Baja",IF(OR($O1019=[3]Tabla_Probabilidad!$F$30,$O1019=[3]Tabla_Probabilidad!$F$32,$O1019=[3]Tabla_Probabilidad!$L$32),"Media",IF(OR($O1019=[3]Tabla_Probabilidad!$G$30,$O1019=[3]Tabla_Probabilidad!$G$32,$O1019=[3]Tabla_Probabilidad!$M$32),"Alta",IF(OR($O1019=[3]Tabla_Probabilidad!$H$30,$O1019=[3]Tabla_Probabilidad!$H$32,$O1019=[3]Tabla_Probabilidad!$N$32),"Muy Alta","")))))</f>
        <v/>
      </c>
      <c r="Q1019" s="385" t="str">
        <f t="shared" ref="Q1019" si="1378">IF(P1019="","",IF(P1019="Muy Baja",0.2,IF(P1019="Baja",0.4,IF(P1019="Media",0.6,IF(P1019="Alta",0.8,IF(P1019="Muy Alta",1,))))))</f>
        <v/>
      </c>
      <c r="R1019" s="393"/>
      <c r="S1019" s="394" t="str">
        <f>IF(OR($R1019=[3]Tabla_Impacto!$D$24,$R1019=[3]Tabla_Impacto!$D$27,$R1019=[3]Tabla_Impacto!$J$24,$R1019=[3]Tabla_Impacto!$P$26,$R1019=[3]Tabla_Impacto!$V$26,$R1019=[3]Tabla_Impacto!$AB$26),"Leve",IF(OR($R1019=[3]Tabla_Impacto!$E$24,$R1019=[3]Tabla_Impacto!$E$27,$R1019=[3]Tabla_Impacto!$K$24,$R1019=[3]Tabla_Impacto!$Q$26,$R1019=[3]Tabla_Impacto!$W$26,$R1019=[3]Tabla_Impacto!$AC$26),"Menor",IF(OR($R1019=[3]Tabla_Impacto!$F$24,$R1019=[3]Tabla_Impacto!$F$27,$R1019=[3]Tabla_Impacto!$L$24,$R1019=[3]Tabla_Impacto!$R$26,$R1019=[3]Tabla_Impacto!$X$26,$R1019=[3]Tabla_Impacto!$AD$26),"Moderado",IF(OR($R1019=[3]Tabla_Impacto!$G$24,$R1019=[3]Tabla_Impacto!$G$27,$R1019=[3]Tabla_Impacto!$M$24,$R1019=[3]Tabla_Impacto!$S$26,$R1019=[3]Tabla_Impacto!$Y$26,$R1019=[3]Tabla_Impacto!$AE$26),"Mayor",IF(OR($R1019=[3]Tabla_Impacto!$H$24,$R1019=[3]Tabla_Impacto!$H$27,$R1019=[3]Tabla_Impacto!$N$24,$R1019=[3]Tabla_Impacto!$T$26,$R1019=[3]Tabla_Impacto!$Z$26,$R1019=[3]Tabla_Impacto!$AF$26),"Catastrófico","")))))</f>
        <v/>
      </c>
      <c r="T1019" s="385" t="str">
        <f>IF(S1019="","",IF(S1019="Leve",0.2,IF(S1019="Menor",0.4,IF(S1019="Moderado",0.6,IF(S1019="Mayor",0.8,IF(S1019="Catastrófico",1,))))))</f>
        <v/>
      </c>
      <c r="U1019" s="403" t="str">
        <f t="shared" ref="U1019" si="1379">IF(OR(AND(P1019="Muy Baja",S1019="Leve"),AND(P1019="Muy Baja",S1019="Menor"),AND(P1019="Baja",S1019="Leve")),"Bajo",IF(OR(AND(P1019="Muy baja",S1019="Moderado"),AND(P1019="Baja",S1019="Menor"),AND(P1019="Baja",S1019="Moderado"),AND(P1019="Media",S1019="Leve"),AND(P1019="Media",S1019="Menor"),AND(P1019="Media",S1019="Moderado"),AND(P1019="Alta",S1019="Leve"),AND(P1019="Alta",S1019="Menor")),"Moderado",IF(OR(AND(P1019="Muy Baja",S1019="Mayor"),AND(P1019="Baja",S1019="Mayor"),AND(P1019="Media",S1019="Mayor"),AND(P1019="Alta",S1019="Moderado"),AND(P1019="Alta",S1019="Mayor"),AND(P1019="Muy Alta",S1019="Leve"),AND(P1019="Muy Alta",S1019="Menor"),AND(P1019="Muy Alta",S1019="Moderado"),AND(P1019="Muy Alta",S1019="Mayor")),"Alto",IF(OR(AND(P1019="Muy Baja",S1019="Catastrófico"),AND(P1019="Baja",S1019="Catastrófico"),AND(P1019="Media",S1019="Catastrófico"),AND(P1019="Alta",S1019="Catastrófico"),AND(P1019="Muy Alta",S1019="Catastrófico")),"Extremo",""))))</f>
        <v/>
      </c>
      <c r="V1019" s="216" t="s">
        <v>91</v>
      </c>
      <c r="W1019" s="116"/>
      <c r="X1019" s="117"/>
      <c r="Y1019" s="117"/>
      <c r="Z1019" s="116"/>
      <c r="AA1019" s="143" t="str">
        <f t="shared" si="1368"/>
        <v/>
      </c>
      <c r="AB1019" s="121"/>
      <c r="AC1019" s="121"/>
      <c r="AD1019" s="122" t="str">
        <f t="shared" si="1366"/>
        <v/>
      </c>
      <c r="AE1019" s="121"/>
      <c r="AF1019" s="121"/>
      <c r="AG1019" s="121"/>
      <c r="AH1019" s="123" t="str">
        <f>IFERROR(IF(AA1019="Probabilidad",(Q1019-(+Q1019*AD1019)),IF(AA1019="Impacto",Q1019,"")),"")</f>
        <v/>
      </c>
      <c r="AI1019" s="122" t="str">
        <f t="shared" si="1367"/>
        <v/>
      </c>
      <c r="AJ1019" s="387" t="str">
        <f t="shared" ref="AJ1019" si="1380">IFERROR(IF(AK1019="","",IF(AK1019&lt;=0.2,"Muy Baja",IF(AK1019&lt;=0.4,"Baja",IF(AK1019&lt;=0.6,"Media",IF(AK1019&lt;=0.8,"Alta","Muy Alta"))))),"")</f>
        <v/>
      </c>
      <c r="AK1019" s="542" t="str">
        <f t="shared" ref="AK1019" si="1381">IFERROR(LOOKUP(MAX(AI1019:AI1025)+1,(AI1019:AI1025)),"")</f>
        <v/>
      </c>
      <c r="AL1019" s="214" t="str">
        <f>IFERROR(IF(AA1019="Impacto",(T1019-(+T1019*AD1019)),IF(AA1019="Probabilidad",T1019,"")),"")</f>
        <v/>
      </c>
      <c r="AM1019" s="543" t="str">
        <f t="shared" ref="AM1019" si="1382">IFERROR(IF(AN1019="","",IF(AN1019&lt;=0.2,"Leve",IF(AN1019&lt;=0.4,"Menor",IF(AN1019&lt;=0.6,"Moderado",IF(AN1019&lt;=0.8,"Mayor","Catastrófico"))))),"")</f>
        <v/>
      </c>
      <c r="AN1019" s="542" t="str">
        <f t="shared" ref="AN1019" si="1383">IFERROR(LOOKUP(MAX(AL1019:AL1025)+1,(AL1019:AL1025)),"")</f>
        <v/>
      </c>
      <c r="AO1019" s="541" t="str">
        <f t="shared" ref="AO1019" si="1384">IFERROR(IF(OR(AND(AJ1019="Muy Baja",AM1019="Leve"),AND(AJ1019="Muy Baja",AM1019="Menor"),AND(AJ1019="Baja",AM1019="Leve")),"Bajo",IF(OR(AND(AJ1019="Muy baja",AM1019="Moderado"),AND(AJ1019="Baja",AM1019="Menor"),AND(AJ1019="Baja",AM1019="Moderado"),AND(AJ1019="Media",AM1019="Leve"),AND(AJ1019="Media",AM1019="Menor"),AND(AJ1019="Media",AM1019="Moderado"),AND(AJ1019="Alta",AM1019="Leve"),AND(AJ1019="Alta",AM1019="Menor")),"Moderado",IF(OR(AND(AJ1019="Muy Baja",AM1019="Mayor"),AND(AJ1019="Baja",AM1019="Mayor"),AND(AJ1019="Media",AM1019="Mayor"),AND(AJ1019="Alta",AM1019="Moderado"),AND(AJ1019="Alta",AM1019="Mayor"),AND(AJ1019="Muy Alta",AM1019="Leve"),AND(AJ1019="Muy Alta",AM1019="Menor"),AND(AJ1019="Muy Alta",AM1019="Moderado"),AND(AJ1019="Muy Alta",AM1019="Mayor")),"Alto",IF(OR(AND(AJ1019="Muy Baja",AM1019="Catastrófico"),AND(AJ1019="Baja",AM1019="Catastrófico"),AND(AJ1019="Media",AM1019="Catastrófico"),AND(AJ1019="Alta",AM1019="Catastrófico"),AND(AJ1019="Muy Alta",AM1019="Catastrófico")),"Extremo","")))),"")</f>
        <v/>
      </c>
      <c r="AP1019" s="367"/>
      <c r="AQ1019" s="217" t="s">
        <v>105</v>
      </c>
      <c r="AR1019" s="119"/>
      <c r="AS1019" s="135"/>
      <c r="AT1019" s="218"/>
      <c r="AU1019" s="219"/>
      <c r="AV1019" s="458"/>
      <c r="AW1019" s="216" t="s">
        <v>91</v>
      </c>
      <c r="AX1019" s="220"/>
      <c r="AY1019" s="221"/>
      <c r="AZ1019" s="222"/>
      <c r="BA1019" s="217" t="s">
        <v>105</v>
      </c>
      <c r="BB1019" s="220"/>
      <c r="BC1019" s="115"/>
      <c r="BD1019" s="115"/>
      <c r="BE1019" s="373"/>
      <c r="BF1019" s="374"/>
      <c r="BG1019" s="374"/>
      <c r="BH1019" s="131"/>
      <c r="BI1019" s="90"/>
      <c r="BJ1019" s="90"/>
      <c r="BK1019" s="90"/>
      <c r="BL1019" s="90"/>
      <c r="BM1019" s="90"/>
      <c r="BN1019" s="90"/>
      <c r="BO1019" s="90"/>
      <c r="BP1019" s="90"/>
      <c r="BQ1019" s="90"/>
      <c r="BR1019" s="90"/>
      <c r="BS1019" s="90"/>
      <c r="BT1019" s="90"/>
      <c r="BU1019" s="90"/>
      <c r="BV1019" s="90"/>
      <c r="BW1019" s="90"/>
      <c r="BX1019" s="90"/>
      <c r="BY1019" s="90"/>
      <c r="BZ1019" s="90"/>
      <c r="CA1019" s="90"/>
      <c r="CB1019" s="90"/>
      <c r="CC1019" s="90"/>
      <c r="CD1019" s="90"/>
      <c r="CE1019" s="90"/>
      <c r="CF1019" s="90"/>
      <c r="CG1019" s="90"/>
      <c r="CH1019" s="90"/>
      <c r="CI1019" s="90"/>
      <c r="CJ1019" s="90"/>
      <c r="CK1019" s="90"/>
      <c r="CL1019" s="90"/>
      <c r="CM1019" s="90"/>
      <c r="CN1019" s="90"/>
      <c r="CO1019" s="90"/>
      <c r="CP1019" s="90"/>
      <c r="CQ1019" s="90"/>
      <c r="CR1019" s="90"/>
      <c r="CS1019" s="90"/>
      <c r="CT1019" s="90"/>
      <c r="CU1019" s="90"/>
      <c r="CV1019" s="90"/>
      <c r="CW1019" s="90"/>
      <c r="CX1019" s="90"/>
      <c r="CY1019" s="90"/>
      <c r="CZ1019" s="90"/>
      <c r="DA1019" s="90"/>
      <c r="DB1019" s="90"/>
      <c r="DC1019" s="90"/>
      <c r="DD1019" s="90"/>
      <c r="DE1019" s="90"/>
      <c r="DF1019" s="90"/>
      <c r="DG1019" s="90"/>
      <c r="DH1019" s="90"/>
      <c r="DI1019" s="90"/>
      <c r="DJ1019" s="90"/>
      <c r="DK1019" s="90"/>
      <c r="DL1019" s="90"/>
      <c r="DM1019" s="90"/>
      <c r="DN1019" s="90"/>
      <c r="DO1019" s="90"/>
      <c r="DP1019" s="90"/>
      <c r="DQ1019" s="90"/>
      <c r="DR1019" s="90"/>
      <c r="DS1019" s="90"/>
      <c r="DT1019" s="90"/>
      <c r="DU1019" s="90"/>
      <c r="DV1019" s="90"/>
      <c r="DW1019" s="90"/>
      <c r="DX1019" s="90"/>
      <c r="DY1019" s="90"/>
      <c r="DZ1019" s="90"/>
      <c r="EA1019" s="90"/>
      <c r="EB1019" s="90"/>
      <c r="EC1019" s="90"/>
      <c r="ED1019" s="90"/>
      <c r="EE1019" s="90"/>
      <c r="EF1019" s="90"/>
      <c r="EG1019" s="90"/>
      <c r="EH1019" s="90"/>
      <c r="EI1019" s="90"/>
      <c r="EJ1019" s="90"/>
      <c r="EK1019" s="90"/>
      <c r="EL1019" s="90"/>
      <c r="EM1019" s="90"/>
      <c r="EN1019" s="90"/>
      <c r="EO1019" s="90"/>
      <c r="EP1019" s="90"/>
      <c r="EQ1019" s="90"/>
      <c r="ER1019" s="90"/>
      <c r="ES1019" s="90"/>
      <c r="ET1019" s="90"/>
      <c r="EU1019" s="90"/>
      <c r="EV1019" s="90"/>
      <c r="EW1019" s="90"/>
      <c r="EX1019" s="90"/>
      <c r="EY1019" s="90"/>
      <c r="EZ1019" s="90"/>
      <c r="FA1019" s="90"/>
      <c r="FB1019" s="90"/>
      <c r="FC1019" s="90"/>
      <c r="FD1019" s="90"/>
      <c r="FE1019" s="90"/>
      <c r="FF1019" s="90"/>
      <c r="FG1019" s="90"/>
      <c r="FH1019" s="90"/>
      <c r="FI1019" s="90"/>
      <c r="FJ1019" s="90"/>
      <c r="FK1019" s="90"/>
      <c r="FL1019" s="90"/>
      <c r="FM1019" s="90"/>
      <c r="FN1019" s="90"/>
      <c r="FO1019" s="90"/>
      <c r="FP1019" s="90"/>
      <c r="FQ1019" s="90"/>
      <c r="FR1019" s="90"/>
      <c r="FS1019" s="90"/>
      <c r="FT1019" s="90"/>
      <c r="FU1019" s="90"/>
      <c r="FV1019" s="90"/>
      <c r="FW1019" s="90"/>
      <c r="FX1019" s="90"/>
      <c r="FY1019" s="90"/>
      <c r="FZ1019" s="90"/>
      <c r="GA1019" s="90"/>
      <c r="GB1019" s="90"/>
      <c r="GC1019" s="90"/>
      <c r="GD1019" s="90"/>
      <c r="GE1019" s="90"/>
      <c r="GF1019" s="90"/>
      <c r="GG1019" s="90"/>
      <c r="GH1019" s="90"/>
      <c r="GI1019" s="90"/>
      <c r="GJ1019" s="90"/>
      <c r="GK1019" s="90"/>
      <c r="GL1019" s="90"/>
      <c r="GM1019" s="90"/>
      <c r="GN1019" s="90"/>
      <c r="GO1019" s="90"/>
      <c r="GP1019" s="90"/>
      <c r="GQ1019" s="90"/>
      <c r="GR1019" s="90"/>
      <c r="GS1019" s="90"/>
      <c r="GT1019" s="90"/>
      <c r="GU1019" s="90"/>
      <c r="GV1019" s="90"/>
      <c r="GW1019" s="90"/>
      <c r="GX1019" s="90"/>
      <c r="GY1019" s="90"/>
      <c r="GZ1019" s="90"/>
      <c r="HA1019" s="90"/>
      <c r="HB1019" s="90"/>
      <c r="HC1019" s="90"/>
      <c r="HD1019" s="90"/>
      <c r="HE1019" s="90"/>
      <c r="HF1019" s="90"/>
      <c r="HG1019" s="90"/>
      <c r="HH1019" s="90"/>
      <c r="HI1019" s="90"/>
      <c r="HJ1019" s="90"/>
      <c r="HK1019" s="90"/>
      <c r="HL1019" s="90"/>
      <c r="HM1019" s="90"/>
      <c r="HN1019" s="90"/>
      <c r="HO1019" s="90"/>
      <c r="HP1019" s="90"/>
      <c r="HQ1019" s="90"/>
      <c r="HR1019" s="90"/>
      <c r="HS1019" s="90"/>
      <c r="HT1019" s="90"/>
      <c r="HU1019" s="90"/>
      <c r="HV1019" s="90"/>
      <c r="HW1019" s="90"/>
      <c r="HX1019" s="90"/>
      <c r="HY1019" s="90"/>
      <c r="HZ1019" s="90"/>
      <c r="IA1019" s="90"/>
      <c r="IB1019" s="90"/>
      <c r="IC1019" s="90"/>
      <c r="ID1019" s="90"/>
      <c r="IE1019" s="90"/>
      <c r="IF1019" s="90"/>
      <c r="IG1019" s="90"/>
      <c r="IH1019" s="90"/>
      <c r="II1019" s="90"/>
      <c r="IJ1019" s="90"/>
      <c r="IK1019" s="90"/>
      <c r="IL1019" s="90"/>
      <c r="IM1019" s="90"/>
      <c r="IN1019" s="90"/>
      <c r="IO1019" s="90"/>
      <c r="IP1019" s="90"/>
      <c r="IQ1019" s="90"/>
      <c r="IR1019" s="90"/>
      <c r="IS1019" s="90"/>
      <c r="IT1019" s="90"/>
      <c r="IU1019" s="90"/>
      <c r="IV1019" s="90"/>
      <c r="IW1019" s="90"/>
      <c r="IX1019" s="90"/>
      <c r="IY1019" s="90"/>
      <c r="IZ1019" s="90"/>
      <c r="JA1019" s="90"/>
      <c r="JB1019" s="90"/>
      <c r="JC1019" s="90"/>
      <c r="JD1019" s="90"/>
      <c r="JE1019" s="90"/>
      <c r="JF1019" s="90"/>
      <c r="JG1019" s="90"/>
      <c r="JH1019" s="90"/>
      <c r="JI1019" s="90"/>
      <c r="JJ1019" s="90"/>
      <c r="JK1019" s="90"/>
      <c r="JL1019" s="90"/>
      <c r="JM1019" s="90"/>
      <c r="JN1019" s="90"/>
      <c r="JO1019" s="90"/>
      <c r="JP1019" s="90"/>
      <c r="JQ1019" s="90"/>
      <c r="JR1019" s="90"/>
      <c r="JS1019" s="90"/>
      <c r="JT1019" s="90"/>
      <c r="JU1019" s="90"/>
      <c r="JV1019" s="90"/>
      <c r="JW1019" s="90"/>
      <c r="JX1019" s="90"/>
      <c r="JY1019" s="90"/>
      <c r="JZ1019" s="90"/>
      <c r="KA1019" s="90"/>
      <c r="KB1019" s="90"/>
      <c r="KC1019" s="90"/>
      <c r="KD1019" s="90"/>
      <c r="KE1019" s="90"/>
      <c r="KF1019" s="90"/>
      <c r="KG1019" s="90"/>
      <c r="KH1019" s="90"/>
      <c r="KI1019" s="90"/>
      <c r="KJ1019" s="90"/>
      <c r="KK1019" s="90"/>
      <c r="KL1019" s="90"/>
      <c r="KM1019" s="90"/>
      <c r="KN1019" s="90"/>
      <c r="KO1019" s="90"/>
      <c r="KP1019" s="90"/>
      <c r="KQ1019" s="90"/>
      <c r="KR1019" s="90"/>
      <c r="KS1019" s="90"/>
      <c r="KT1019" s="90"/>
      <c r="KU1019" s="90"/>
      <c r="KV1019" s="90"/>
      <c r="KW1019" s="90"/>
      <c r="KX1019" s="90"/>
      <c r="KY1019" s="90"/>
      <c r="KZ1019" s="90"/>
      <c r="LA1019" s="90"/>
      <c r="LB1019" s="90"/>
      <c r="LC1019" s="90"/>
      <c r="LD1019" s="90"/>
      <c r="LE1019" s="90"/>
      <c r="LF1019" s="90"/>
      <c r="LG1019" s="90"/>
      <c r="LH1019" s="90"/>
      <c r="LI1019" s="90"/>
      <c r="LJ1019" s="90"/>
      <c r="LK1019" s="90"/>
      <c r="LL1019" s="90"/>
      <c r="LM1019" s="90"/>
      <c r="LN1019" s="90"/>
      <c r="LO1019" s="90"/>
      <c r="LP1019" s="90"/>
      <c r="LQ1019" s="90"/>
      <c r="LR1019" s="90"/>
      <c r="LS1019" s="90"/>
      <c r="LT1019" s="90"/>
      <c r="LU1019" s="90"/>
      <c r="LV1019" s="90"/>
      <c r="LW1019" s="90"/>
      <c r="LX1019" s="90"/>
      <c r="LY1019" s="90"/>
      <c r="LZ1019" s="90"/>
      <c r="MA1019" s="90"/>
      <c r="MB1019" s="90"/>
      <c r="MC1019" s="90"/>
      <c r="MD1019" s="90"/>
      <c r="ME1019" s="90"/>
      <c r="MF1019" s="90"/>
      <c r="MG1019" s="90"/>
      <c r="MH1019" s="90"/>
      <c r="MI1019" s="90"/>
      <c r="MJ1019" s="90"/>
      <c r="MK1019" s="90"/>
      <c r="ML1019" s="90"/>
      <c r="MM1019" s="90"/>
      <c r="MN1019" s="90"/>
      <c r="MO1019" s="90"/>
      <c r="MP1019" s="90"/>
      <c r="MQ1019" s="90"/>
      <c r="MR1019" s="90"/>
      <c r="MS1019" s="90"/>
      <c r="MT1019" s="90"/>
      <c r="MU1019" s="90"/>
      <c r="MV1019" s="90"/>
      <c r="MW1019" s="90"/>
      <c r="MX1019" s="90"/>
      <c r="MY1019" s="90"/>
      <c r="MZ1019" s="90"/>
      <c r="NA1019" s="90"/>
      <c r="NB1019" s="90"/>
      <c r="NC1019" s="90"/>
      <c r="ND1019" s="90"/>
      <c r="NE1019" s="90"/>
      <c r="NF1019" s="90"/>
      <c r="NG1019" s="90"/>
      <c r="NH1019" s="90"/>
      <c r="NI1019" s="90"/>
      <c r="NJ1019" s="90"/>
      <c r="NK1019" s="90"/>
      <c r="NL1019" s="90"/>
      <c r="NM1019" s="90"/>
      <c r="NN1019" s="90"/>
      <c r="NO1019" s="90"/>
      <c r="NP1019" s="90"/>
      <c r="NQ1019" s="90"/>
      <c r="NR1019" s="90"/>
      <c r="NS1019" s="90"/>
      <c r="NT1019" s="90"/>
      <c r="NU1019" s="90"/>
      <c r="NV1019" s="90"/>
      <c r="NW1019" s="90"/>
      <c r="NX1019" s="90"/>
      <c r="NY1019" s="90"/>
      <c r="NZ1019" s="90"/>
      <c r="OA1019" s="90"/>
      <c r="OB1019" s="90"/>
      <c r="OC1019" s="90"/>
      <c r="OD1019" s="90"/>
      <c r="OE1019" s="90"/>
      <c r="OF1019" s="90"/>
      <c r="OG1019" s="90"/>
      <c r="OH1019" s="90"/>
      <c r="OI1019" s="90"/>
      <c r="OJ1019" s="90"/>
      <c r="OK1019" s="90"/>
      <c r="OL1019" s="90"/>
      <c r="OM1019" s="90"/>
      <c r="ON1019" s="90"/>
      <c r="OO1019" s="90"/>
      <c r="OP1019" s="90"/>
      <c r="OQ1019" s="90"/>
      <c r="OR1019" s="90"/>
      <c r="OS1019" s="90"/>
      <c r="OT1019" s="90"/>
      <c r="OU1019" s="90"/>
      <c r="OV1019" s="90"/>
      <c r="OW1019" s="90"/>
      <c r="OX1019" s="90"/>
      <c r="OY1019" s="90"/>
      <c r="OZ1019" s="90"/>
      <c r="PA1019" s="90"/>
      <c r="PB1019" s="90"/>
      <c r="PC1019" s="90"/>
      <c r="PD1019" s="90"/>
      <c r="PE1019" s="90"/>
      <c r="PF1019" s="90"/>
      <c r="PG1019" s="90"/>
      <c r="PH1019" s="90"/>
      <c r="PI1019" s="90"/>
      <c r="PJ1019" s="90"/>
      <c r="PK1019" s="90"/>
      <c r="PL1019" s="90"/>
      <c r="PM1019" s="90"/>
      <c r="PN1019" s="90"/>
      <c r="PO1019" s="90"/>
      <c r="PP1019" s="90"/>
      <c r="PQ1019" s="90"/>
      <c r="PR1019" s="90"/>
      <c r="PS1019" s="90"/>
      <c r="PT1019" s="90"/>
      <c r="PU1019" s="90"/>
      <c r="PV1019" s="90"/>
      <c r="PW1019" s="90"/>
      <c r="PX1019" s="90"/>
      <c r="PY1019" s="90"/>
      <c r="PZ1019" s="90"/>
      <c r="QA1019" s="90"/>
      <c r="QB1019" s="90"/>
      <c r="QC1019" s="90"/>
      <c r="QD1019" s="90"/>
      <c r="QE1019" s="90"/>
      <c r="QF1019" s="90"/>
      <c r="QG1019" s="90"/>
      <c r="QH1019" s="90"/>
      <c r="QI1019" s="90"/>
      <c r="QJ1019" s="90"/>
      <c r="QK1019" s="90"/>
      <c r="QL1019" s="90"/>
      <c r="QM1019" s="90"/>
      <c r="QN1019" s="90"/>
      <c r="QO1019" s="90"/>
      <c r="QP1019" s="90"/>
      <c r="QQ1019" s="90"/>
      <c r="QR1019" s="90"/>
      <c r="QS1019" s="90"/>
      <c r="QT1019" s="90"/>
      <c r="QU1019" s="90"/>
      <c r="QV1019" s="90"/>
      <c r="QW1019" s="90"/>
      <c r="QX1019" s="90"/>
      <c r="QY1019" s="90"/>
      <c r="QZ1019" s="90"/>
      <c r="RA1019" s="90"/>
      <c r="RB1019" s="90"/>
      <c r="RC1019" s="90"/>
      <c r="RD1019" s="90"/>
      <c r="RE1019" s="90"/>
      <c r="RF1019" s="90"/>
      <c r="RG1019" s="90"/>
      <c r="RH1019" s="90"/>
      <c r="RI1019" s="90"/>
      <c r="RJ1019" s="90"/>
      <c r="RK1019" s="90"/>
      <c r="RL1019" s="90"/>
      <c r="RM1019" s="90"/>
      <c r="RN1019" s="90"/>
      <c r="RO1019" s="90"/>
      <c r="RP1019" s="90"/>
      <c r="RQ1019" s="90"/>
      <c r="RR1019" s="90"/>
      <c r="RS1019" s="90"/>
      <c r="RT1019" s="90"/>
      <c r="RU1019" s="90"/>
      <c r="RV1019" s="90"/>
      <c r="RW1019" s="90"/>
      <c r="RX1019" s="90"/>
      <c r="RY1019" s="90"/>
      <c r="RZ1019" s="90"/>
      <c r="SA1019" s="90"/>
      <c r="SB1019" s="90"/>
      <c r="SC1019" s="90"/>
      <c r="SD1019" s="90"/>
      <c r="SE1019" s="90"/>
      <c r="SF1019" s="90"/>
      <c r="SG1019" s="90"/>
      <c r="SH1019" s="90"/>
      <c r="SI1019" s="90"/>
      <c r="SJ1019" s="90"/>
      <c r="SK1019" s="90"/>
      <c r="SL1019" s="90"/>
      <c r="SM1019" s="90"/>
      <c r="SN1019" s="90"/>
      <c r="SO1019" s="90"/>
      <c r="SP1019" s="90"/>
      <c r="SQ1019" s="90"/>
      <c r="SR1019" s="90"/>
      <c r="SS1019" s="90"/>
      <c r="ST1019" s="90"/>
      <c r="SU1019" s="90"/>
      <c r="SV1019" s="90"/>
      <c r="SW1019" s="90"/>
      <c r="SX1019" s="90"/>
      <c r="SY1019" s="90"/>
      <c r="SZ1019" s="90"/>
      <c r="TA1019" s="90"/>
      <c r="TB1019" s="90"/>
      <c r="TC1019" s="90"/>
      <c r="TD1019" s="90"/>
      <c r="TE1019" s="90"/>
      <c r="TF1019" s="90"/>
      <c r="TG1019" s="90"/>
      <c r="TH1019" s="90"/>
      <c r="TI1019" s="90"/>
      <c r="TJ1019" s="90"/>
      <c r="TK1019" s="90"/>
      <c r="TL1019" s="90"/>
      <c r="TM1019" s="90"/>
      <c r="TN1019" s="90"/>
      <c r="TO1019" s="90"/>
      <c r="TP1019" s="90"/>
      <c r="TQ1019" s="90"/>
      <c r="TR1019" s="90"/>
      <c r="TS1019" s="90"/>
      <c r="TT1019" s="90"/>
      <c r="TU1019" s="90"/>
      <c r="TV1019" s="90"/>
      <c r="TW1019" s="90"/>
      <c r="TX1019" s="90"/>
      <c r="TY1019" s="90"/>
      <c r="TZ1019" s="90"/>
      <c r="UA1019" s="90"/>
      <c r="UB1019" s="90"/>
      <c r="UC1019" s="90"/>
      <c r="UD1019" s="90"/>
      <c r="UE1019" s="90"/>
      <c r="UF1019" s="90"/>
      <c r="UG1019" s="90"/>
      <c r="UH1019" s="90"/>
      <c r="UI1019" s="90"/>
      <c r="UJ1019" s="90"/>
      <c r="UK1019" s="90"/>
      <c r="UL1019" s="90"/>
      <c r="UM1019" s="90"/>
      <c r="UN1019" s="90"/>
      <c r="UO1019" s="90"/>
      <c r="UP1019" s="90"/>
      <c r="UQ1019" s="90"/>
      <c r="UR1019" s="90"/>
      <c r="US1019" s="90"/>
      <c r="UT1019" s="90"/>
      <c r="UU1019" s="90"/>
      <c r="UV1019" s="90"/>
      <c r="UW1019" s="90"/>
      <c r="UX1019" s="90"/>
      <c r="UY1019" s="90"/>
      <c r="UZ1019" s="90"/>
      <c r="VA1019" s="90"/>
      <c r="VB1019" s="90"/>
      <c r="VC1019" s="90"/>
      <c r="VD1019" s="90"/>
      <c r="VE1019" s="90"/>
      <c r="VF1019" s="90"/>
      <c r="VG1019" s="90"/>
      <c r="VH1019" s="90"/>
      <c r="VI1019" s="90"/>
      <c r="VJ1019" s="90"/>
      <c r="VK1019" s="90"/>
      <c r="VL1019" s="90"/>
      <c r="VM1019" s="90"/>
      <c r="VN1019" s="90"/>
      <c r="VO1019" s="90"/>
      <c r="VP1019" s="90"/>
      <c r="VQ1019" s="90"/>
      <c r="VR1019" s="90"/>
      <c r="VS1019" s="90"/>
      <c r="VT1019" s="90"/>
      <c r="VU1019" s="90"/>
      <c r="VV1019" s="90"/>
      <c r="VW1019" s="90"/>
      <c r="VX1019" s="90"/>
      <c r="VY1019" s="90"/>
      <c r="VZ1019" s="90"/>
      <c r="WA1019" s="90"/>
      <c r="WB1019" s="90"/>
      <c r="WC1019" s="90"/>
      <c r="WD1019" s="90"/>
      <c r="WE1019" s="90"/>
      <c r="WF1019" s="90"/>
      <c r="WG1019" s="90"/>
      <c r="WH1019" s="90"/>
      <c r="WI1019" s="90"/>
      <c r="WJ1019" s="90"/>
      <c r="WK1019" s="90"/>
      <c r="WL1019" s="90"/>
      <c r="WM1019" s="90"/>
      <c r="WN1019" s="90"/>
      <c r="WO1019" s="90"/>
      <c r="WP1019" s="90"/>
      <c r="WQ1019" s="90"/>
      <c r="WR1019" s="90"/>
      <c r="WS1019" s="90"/>
      <c r="WT1019" s="90"/>
      <c r="WU1019" s="90"/>
      <c r="WV1019" s="90"/>
      <c r="WW1019" s="90"/>
      <c r="WX1019" s="90"/>
      <c r="WY1019" s="90"/>
      <c r="WZ1019" s="90"/>
      <c r="XA1019" s="90"/>
      <c r="XB1019" s="90"/>
      <c r="XC1019" s="90"/>
      <c r="XD1019" s="90"/>
      <c r="XE1019" s="90"/>
      <c r="XF1019" s="90"/>
      <c r="XG1019" s="90"/>
      <c r="XH1019" s="90"/>
      <c r="XI1019" s="90"/>
      <c r="XJ1019" s="90"/>
      <c r="XK1019" s="90"/>
      <c r="XL1019" s="90"/>
      <c r="XM1019" s="90"/>
      <c r="XN1019" s="90"/>
      <c r="XO1019" s="90"/>
      <c r="XP1019" s="90"/>
      <c r="XQ1019" s="90"/>
      <c r="XR1019" s="90"/>
      <c r="XS1019" s="90"/>
      <c r="XT1019" s="90"/>
      <c r="XU1019" s="90"/>
      <c r="XV1019" s="90"/>
      <c r="XW1019" s="90"/>
      <c r="XX1019" s="90"/>
      <c r="XY1019" s="90"/>
      <c r="XZ1019" s="90"/>
      <c r="YA1019" s="90"/>
      <c r="YB1019" s="90"/>
      <c r="YC1019" s="90"/>
      <c r="YD1019" s="90"/>
      <c r="YE1019" s="90"/>
      <c r="YF1019" s="90"/>
      <c r="YG1019" s="90"/>
      <c r="YH1019" s="90"/>
      <c r="YI1019" s="90"/>
      <c r="YJ1019" s="90"/>
      <c r="YK1019" s="90"/>
      <c r="YL1019" s="90"/>
      <c r="YM1019" s="90"/>
      <c r="YN1019" s="90"/>
      <c r="YO1019" s="90"/>
      <c r="YP1019" s="90"/>
      <c r="YQ1019" s="90"/>
      <c r="YR1019" s="90"/>
      <c r="YS1019" s="90"/>
      <c r="YT1019" s="90"/>
      <c r="YU1019" s="90"/>
      <c r="YV1019" s="90"/>
      <c r="YW1019" s="90"/>
      <c r="YX1019" s="90"/>
      <c r="YY1019" s="90"/>
      <c r="YZ1019" s="90"/>
      <c r="ZA1019" s="90"/>
      <c r="ZB1019" s="90"/>
      <c r="ZC1019" s="90"/>
      <c r="ZD1019" s="90"/>
      <c r="ZE1019" s="90"/>
      <c r="ZF1019" s="90"/>
      <c r="ZG1019" s="90"/>
      <c r="ZH1019" s="90"/>
      <c r="ZI1019" s="90"/>
      <c r="ZJ1019" s="90"/>
      <c r="ZK1019" s="90"/>
      <c r="ZL1019" s="90"/>
      <c r="ZM1019" s="90"/>
      <c r="ZN1019" s="90"/>
      <c r="ZO1019" s="90"/>
      <c r="ZP1019" s="90"/>
      <c r="ZQ1019" s="90"/>
      <c r="ZR1019" s="90"/>
      <c r="ZS1019" s="90"/>
      <c r="ZT1019" s="90"/>
      <c r="ZU1019" s="90"/>
      <c r="ZV1019" s="90"/>
      <c r="ZW1019" s="90"/>
      <c r="ZX1019" s="90"/>
      <c r="ZY1019" s="90"/>
      <c r="ZZ1019" s="90"/>
      <c r="AAA1019" s="90"/>
      <c r="AAB1019" s="90"/>
      <c r="AAC1019" s="90"/>
      <c r="AAD1019" s="90"/>
      <c r="AAE1019" s="90"/>
      <c r="AAF1019" s="90"/>
      <c r="AAG1019" s="90"/>
      <c r="AAH1019" s="90"/>
      <c r="AAI1019" s="90"/>
      <c r="AAJ1019" s="90"/>
      <c r="AAK1019" s="90"/>
      <c r="AAL1019" s="90"/>
      <c r="AAM1019" s="90"/>
      <c r="AAN1019" s="90"/>
      <c r="AAO1019" s="90"/>
      <c r="AAP1019" s="90"/>
      <c r="AAQ1019" s="90"/>
      <c r="AAR1019" s="90"/>
      <c r="AAS1019" s="90"/>
      <c r="AAT1019" s="90"/>
      <c r="AAU1019" s="90"/>
      <c r="AAV1019" s="90"/>
      <c r="AAW1019" s="90"/>
      <c r="AAX1019" s="90"/>
      <c r="AAY1019" s="90"/>
      <c r="AAZ1019" s="90"/>
      <c r="ABA1019" s="90"/>
      <c r="ABB1019" s="90"/>
      <c r="ABC1019" s="90"/>
      <c r="ABD1019" s="90"/>
      <c r="ABE1019" s="90"/>
      <c r="ABF1019" s="90"/>
      <c r="ABG1019" s="90"/>
      <c r="ABH1019" s="90"/>
      <c r="ABI1019" s="90"/>
      <c r="ABJ1019" s="90"/>
      <c r="ABK1019" s="90"/>
      <c r="ABL1019" s="90"/>
      <c r="ABM1019" s="90"/>
      <c r="ABN1019" s="90"/>
      <c r="ABO1019" s="90"/>
      <c r="ABP1019" s="90"/>
      <c r="ABQ1019" s="90"/>
      <c r="ABR1019" s="90"/>
      <c r="ABS1019" s="90"/>
      <c r="ABT1019" s="90"/>
      <c r="ABU1019" s="90"/>
      <c r="ABV1019" s="90"/>
      <c r="ABW1019" s="90"/>
      <c r="ABX1019" s="90"/>
      <c r="ABY1019" s="90"/>
      <c r="ABZ1019" s="90"/>
      <c r="ACA1019" s="90"/>
      <c r="ACB1019" s="90"/>
      <c r="ACC1019" s="90"/>
      <c r="ACD1019" s="90"/>
      <c r="ACE1019" s="90"/>
      <c r="ACF1019" s="90"/>
      <c r="ACG1019" s="90"/>
      <c r="ACH1019" s="90"/>
      <c r="ACI1019" s="90"/>
      <c r="ACJ1019" s="90"/>
      <c r="ACK1019" s="90"/>
      <c r="ACL1019" s="90"/>
      <c r="ACM1019" s="90"/>
      <c r="ACN1019" s="90"/>
      <c r="ACO1019" s="90"/>
      <c r="ACP1019" s="90"/>
      <c r="ACQ1019" s="90"/>
      <c r="ACR1019" s="90"/>
      <c r="ACS1019" s="90"/>
      <c r="ACT1019" s="90"/>
      <c r="ACU1019" s="90"/>
      <c r="ACV1019" s="90"/>
      <c r="ACW1019" s="90"/>
      <c r="ACX1019" s="90"/>
      <c r="ACY1019" s="90"/>
      <c r="ACZ1019" s="90"/>
      <c r="ADA1019" s="90"/>
      <c r="ADB1019" s="90"/>
      <c r="ADC1019" s="90"/>
      <c r="ADD1019" s="90"/>
      <c r="ADE1019" s="90"/>
      <c r="ADF1019" s="90"/>
      <c r="ADG1019" s="90"/>
      <c r="ADH1019" s="90"/>
      <c r="ADI1019" s="90"/>
      <c r="ADJ1019" s="90"/>
      <c r="ADK1019" s="90"/>
      <c r="ADL1019" s="90"/>
      <c r="ADM1019" s="90"/>
      <c r="ADN1019" s="90"/>
      <c r="ADO1019" s="90"/>
      <c r="ADP1019" s="90"/>
      <c r="ADQ1019" s="90"/>
      <c r="ADR1019" s="90"/>
      <c r="ADS1019" s="90"/>
      <c r="ADT1019" s="90"/>
      <c r="ADU1019" s="90"/>
      <c r="ADV1019" s="90"/>
      <c r="ADW1019" s="90"/>
      <c r="ADX1019" s="90"/>
      <c r="ADY1019" s="90"/>
      <c r="ADZ1019" s="90"/>
      <c r="AEA1019" s="90"/>
      <c r="AEB1019" s="90"/>
      <c r="AEC1019" s="90"/>
      <c r="AED1019" s="90"/>
      <c r="AEE1019" s="90"/>
      <c r="AEF1019" s="90"/>
      <c r="AEG1019" s="90"/>
      <c r="AEH1019" s="90"/>
      <c r="AEI1019" s="90"/>
      <c r="AEJ1019" s="90"/>
      <c r="AEK1019" s="90"/>
      <c r="AEL1019" s="90"/>
      <c r="AEM1019" s="90"/>
      <c r="AEN1019" s="90"/>
      <c r="AEO1019" s="90"/>
      <c r="AEP1019" s="90"/>
      <c r="AEQ1019" s="90"/>
      <c r="AER1019" s="90"/>
      <c r="AES1019" s="90"/>
      <c r="AET1019" s="90"/>
      <c r="AEU1019" s="90"/>
      <c r="AEV1019" s="90"/>
      <c r="AEW1019" s="90"/>
      <c r="AEX1019" s="90"/>
      <c r="AEY1019" s="90"/>
      <c r="AEZ1019" s="90"/>
      <c r="AFA1019" s="90"/>
      <c r="AFB1019" s="90"/>
      <c r="AFC1019" s="90"/>
      <c r="AFD1019" s="90"/>
      <c r="AFE1019" s="90"/>
      <c r="AFF1019" s="90"/>
      <c r="AFG1019" s="90"/>
      <c r="AFH1019" s="90"/>
      <c r="AFI1019" s="90"/>
      <c r="AFJ1019" s="90"/>
      <c r="AFK1019" s="90"/>
      <c r="AFL1019" s="90"/>
      <c r="AFM1019" s="90"/>
      <c r="AFN1019" s="90"/>
      <c r="AFO1019" s="90"/>
      <c r="AFP1019" s="90"/>
      <c r="AFQ1019" s="90"/>
      <c r="AFR1019" s="90"/>
      <c r="AFS1019" s="90"/>
      <c r="AFT1019" s="90"/>
      <c r="AFU1019" s="90"/>
      <c r="AFV1019" s="90"/>
      <c r="AFW1019" s="90"/>
      <c r="AFX1019" s="90"/>
      <c r="AFY1019" s="90"/>
      <c r="AFZ1019" s="90"/>
      <c r="AGA1019" s="90"/>
      <c r="AGB1019" s="90"/>
      <c r="AGC1019" s="90"/>
      <c r="AGD1019" s="90"/>
      <c r="AGE1019" s="90"/>
      <c r="AGF1019" s="90"/>
      <c r="AGG1019" s="90"/>
      <c r="AGH1019" s="90"/>
      <c r="AGI1019" s="90"/>
      <c r="AGJ1019" s="90"/>
      <c r="AGK1019" s="90"/>
      <c r="AGL1019" s="90"/>
      <c r="AGM1019" s="90"/>
      <c r="AGN1019" s="90"/>
      <c r="AGO1019" s="90"/>
      <c r="AGP1019" s="90"/>
      <c r="AGQ1019" s="90"/>
      <c r="AGR1019" s="90"/>
      <c r="AGS1019" s="90"/>
      <c r="AGT1019" s="90"/>
      <c r="AGU1019" s="90"/>
      <c r="AGV1019" s="90"/>
      <c r="AGW1019" s="90"/>
      <c r="AGX1019" s="90"/>
      <c r="AGY1019" s="90"/>
      <c r="AGZ1019" s="90"/>
      <c r="AHA1019" s="90"/>
      <c r="AHB1019" s="90"/>
      <c r="AHC1019" s="90"/>
      <c r="AHD1019" s="90"/>
      <c r="AHE1019" s="90"/>
      <c r="AHF1019" s="90"/>
      <c r="AHG1019" s="90"/>
      <c r="AHH1019" s="90"/>
      <c r="AHI1019" s="90"/>
      <c r="AHJ1019" s="90"/>
      <c r="AHK1019" s="90"/>
      <c r="AHL1019" s="90"/>
      <c r="AHM1019" s="90"/>
      <c r="AHN1019" s="90"/>
      <c r="AHO1019" s="90"/>
      <c r="AHP1019" s="90"/>
      <c r="AHQ1019" s="90"/>
      <c r="AHR1019" s="90"/>
      <c r="AHS1019" s="90"/>
      <c r="AHT1019" s="90"/>
      <c r="AHU1019" s="90"/>
      <c r="AHV1019" s="90"/>
      <c r="AHW1019" s="90"/>
      <c r="AHX1019" s="90"/>
      <c r="AHY1019" s="90"/>
      <c r="AHZ1019" s="90"/>
      <c r="AIA1019" s="90"/>
      <c r="AIB1019" s="90"/>
      <c r="AIC1019" s="90"/>
      <c r="AID1019" s="90"/>
      <c r="AIE1019" s="90"/>
      <c r="AIF1019" s="90"/>
      <c r="AIG1019" s="90"/>
      <c r="AIH1019" s="90"/>
      <c r="AII1019" s="90"/>
      <c r="AIJ1019" s="90"/>
      <c r="AIK1019" s="90"/>
      <c r="AIL1019" s="90"/>
      <c r="AIM1019" s="90"/>
      <c r="AIN1019" s="90"/>
      <c r="AIO1019" s="90"/>
      <c r="AIP1019" s="90"/>
      <c r="AIQ1019" s="90"/>
      <c r="AIR1019" s="90"/>
      <c r="AIS1019" s="90"/>
      <c r="AIT1019" s="90"/>
      <c r="AIU1019" s="90"/>
      <c r="AIV1019" s="90"/>
      <c r="AIW1019" s="90"/>
      <c r="AIX1019" s="90"/>
      <c r="AIY1019" s="90"/>
      <c r="AIZ1019" s="90"/>
      <c r="AJA1019" s="90"/>
      <c r="AJB1019" s="90"/>
      <c r="AJC1019" s="90"/>
      <c r="AJD1019" s="90"/>
      <c r="AJE1019" s="90"/>
      <c r="AJF1019" s="90"/>
      <c r="AJG1019" s="90"/>
      <c r="AJH1019" s="90"/>
      <c r="AJI1019" s="90"/>
      <c r="AJJ1019" s="90"/>
      <c r="AJK1019" s="90"/>
      <c r="AJL1019" s="90"/>
      <c r="AJM1019" s="90"/>
      <c r="AJN1019" s="90"/>
      <c r="AJO1019" s="90"/>
      <c r="AJP1019" s="90"/>
      <c r="AJQ1019" s="90"/>
      <c r="AJR1019" s="90"/>
      <c r="AJS1019" s="90"/>
      <c r="AJT1019" s="90"/>
      <c r="AJU1019" s="90"/>
      <c r="AJV1019" s="90"/>
      <c r="AJW1019" s="90"/>
      <c r="AJX1019" s="90"/>
      <c r="AJY1019" s="90"/>
      <c r="AJZ1019" s="90"/>
      <c r="AKA1019" s="90"/>
      <c r="AKB1019" s="90"/>
      <c r="AKC1019" s="90"/>
      <c r="AKD1019" s="90"/>
      <c r="AKE1019" s="90"/>
      <c r="AKF1019" s="90"/>
      <c r="AKG1019" s="90"/>
      <c r="AKH1019" s="90"/>
      <c r="AKI1019" s="90"/>
      <c r="AKJ1019" s="90"/>
      <c r="AKK1019" s="90"/>
      <c r="AKL1019" s="90"/>
      <c r="AKM1019" s="90"/>
      <c r="AKN1019" s="90"/>
      <c r="AKO1019" s="90"/>
      <c r="AKP1019" s="90"/>
      <c r="AKQ1019" s="90"/>
      <c r="AKR1019" s="90"/>
      <c r="AKS1019" s="90"/>
      <c r="AKT1019" s="90"/>
      <c r="AKU1019" s="90"/>
      <c r="AKV1019" s="90"/>
      <c r="AKW1019" s="90"/>
      <c r="AKX1019" s="90"/>
      <c r="AKY1019" s="90"/>
      <c r="AKZ1019" s="90"/>
      <c r="ALA1019" s="90"/>
      <c r="ALB1019" s="90"/>
      <c r="ALC1019" s="90"/>
      <c r="ALD1019" s="90"/>
      <c r="ALE1019" s="90"/>
      <c r="ALF1019" s="90"/>
      <c r="ALG1019" s="90"/>
      <c r="ALH1019" s="90"/>
      <c r="ALI1019" s="90"/>
      <c r="ALJ1019" s="90"/>
      <c r="ALK1019" s="90"/>
      <c r="ALL1019" s="90"/>
      <c r="ALM1019" s="90"/>
      <c r="ALN1019" s="90"/>
      <c r="ALO1019" s="90"/>
      <c r="ALP1019" s="90"/>
      <c r="ALQ1019" s="90"/>
      <c r="ALR1019" s="90"/>
      <c r="ALS1019" s="90"/>
      <c r="ALT1019" s="90"/>
      <c r="ALU1019" s="90"/>
      <c r="ALV1019" s="90"/>
      <c r="ALW1019" s="90"/>
      <c r="ALX1019" s="90"/>
      <c r="ALY1019" s="90"/>
      <c r="ALZ1019" s="90"/>
      <c r="AMA1019" s="90"/>
      <c r="AMB1019" s="90"/>
      <c r="AMC1019" s="90"/>
      <c r="AMD1019" s="90"/>
      <c r="AME1019" s="90"/>
      <c r="AMF1019" s="90"/>
      <c r="AMG1019" s="90"/>
      <c r="AMH1019" s="90"/>
    </row>
    <row r="1020" spans="1:1022" ht="74.099999999999994" customHeight="1" x14ac:dyDescent="0.3">
      <c r="A1020" s="536"/>
      <c r="B1020" s="530"/>
      <c r="C1020" s="367"/>
      <c r="D1020" s="530"/>
      <c r="E1020" s="530"/>
      <c r="F1020" s="427"/>
      <c r="G1020" s="530"/>
      <c r="H1020" s="545"/>
      <c r="I1020" s="538"/>
      <c r="J1020" s="216" t="s">
        <v>735</v>
      </c>
      <c r="K1020" s="213"/>
      <c r="L1020" s="538"/>
      <c r="M1020" s="538"/>
      <c r="N1020" s="540"/>
      <c r="O1020" s="369"/>
      <c r="P1020" s="391"/>
      <c r="Q1020" s="385"/>
      <c r="R1020" s="393"/>
      <c r="S1020" s="394"/>
      <c r="T1020" s="385"/>
      <c r="U1020" s="404"/>
      <c r="V1020" s="216" t="s">
        <v>112</v>
      </c>
      <c r="W1020" s="116"/>
      <c r="X1020" s="117"/>
      <c r="Y1020" s="117"/>
      <c r="Z1020" s="116"/>
      <c r="AA1020" s="143" t="str">
        <f t="shared" si="1368"/>
        <v/>
      </c>
      <c r="AB1020" s="121"/>
      <c r="AC1020" s="121"/>
      <c r="AD1020" s="122" t="str">
        <f t="shared" si="1366"/>
        <v/>
      </c>
      <c r="AE1020" s="121"/>
      <c r="AF1020" s="121"/>
      <c r="AG1020" s="121"/>
      <c r="AH1020" s="123" t="str">
        <f>IFERROR(IF(AND(AA1019="Probabilidad",AA1020="Probabilidad"),(AI1019-(+AI1019*AD1020)),IF(AND(AA1020="Probabilidad",AA1019="Impacto"),(AI1019-(+AI1019*AD1020)),IF(AA1020="Impacto",AI1019,""))),"")</f>
        <v/>
      </c>
      <c r="AI1020" s="122" t="str">
        <f t="shared" si="1367"/>
        <v/>
      </c>
      <c r="AJ1020" s="387"/>
      <c r="AK1020" s="542"/>
      <c r="AL1020" s="214" t="str">
        <f t="shared" si="1355"/>
        <v/>
      </c>
      <c r="AM1020" s="543"/>
      <c r="AN1020" s="542"/>
      <c r="AO1020" s="541"/>
      <c r="AP1020" s="367"/>
      <c r="AQ1020" s="217" t="s">
        <v>118</v>
      </c>
      <c r="AR1020" s="119"/>
      <c r="AS1020" s="135"/>
      <c r="AT1020" s="218"/>
      <c r="AU1020" s="219"/>
      <c r="AV1020" s="459"/>
      <c r="AW1020" s="216" t="s">
        <v>112</v>
      </c>
      <c r="AX1020" s="220"/>
      <c r="AY1020" s="221"/>
      <c r="AZ1020" s="222"/>
      <c r="BA1020" s="217" t="s">
        <v>118</v>
      </c>
      <c r="BB1020" s="220"/>
      <c r="BC1020" s="115"/>
      <c r="BD1020" s="115"/>
      <c r="BE1020" s="373"/>
      <c r="BF1020" s="374"/>
      <c r="BG1020" s="374"/>
      <c r="BH1020" s="131"/>
    </row>
    <row r="1021" spans="1:1022" ht="45" customHeight="1" x14ac:dyDescent="0.3">
      <c r="A1021" s="536"/>
      <c r="B1021" s="530"/>
      <c r="C1021" s="367"/>
      <c r="D1021" s="530"/>
      <c r="E1021" s="530"/>
      <c r="F1021" s="427"/>
      <c r="G1021" s="530"/>
      <c r="H1021" s="545"/>
      <c r="I1021" s="538"/>
      <c r="J1021" s="216" t="s">
        <v>741</v>
      </c>
      <c r="K1021" s="213"/>
      <c r="L1021" s="538"/>
      <c r="M1021" s="538"/>
      <c r="N1021" s="540"/>
      <c r="O1021" s="369"/>
      <c r="P1021" s="391"/>
      <c r="Q1021" s="385"/>
      <c r="R1021" s="393"/>
      <c r="S1021" s="394"/>
      <c r="T1021" s="385"/>
      <c r="U1021" s="404"/>
      <c r="V1021" s="216" t="s">
        <v>124</v>
      </c>
      <c r="W1021" s="116"/>
      <c r="X1021" s="117"/>
      <c r="Y1021" s="117"/>
      <c r="Z1021" s="116"/>
      <c r="AA1021" s="143" t="str">
        <f t="shared" si="1368"/>
        <v/>
      </c>
      <c r="AB1021" s="121"/>
      <c r="AC1021" s="121"/>
      <c r="AD1021" s="122" t="str">
        <f t="shared" si="1366"/>
        <v/>
      </c>
      <c r="AE1021" s="121"/>
      <c r="AF1021" s="121"/>
      <c r="AG1021" s="121"/>
      <c r="AH1021" s="123" t="str">
        <f t="shared" ref="AH1021:AH1025" si="1385">IFERROR(IF(AND(AA1020="Probabilidad",AA1021="Probabilidad"),(AI1020-(+AI1020*AD1021)),IF(AND(AA1021="Probabilidad",AA1020="Impacto"),(AI1020-(+AI1020*AD1021)),IF(AA1021="Impacto",AI1020,""))),"")</f>
        <v/>
      </c>
      <c r="AI1021" s="122" t="str">
        <f t="shared" si="1367"/>
        <v/>
      </c>
      <c r="AJ1021" s="387"/>
      <c r="AK1021" s="542"/>
      <c r="AL1021" s="214" t="str">
        <f t="shared" si="1355"/>
        <v/>
      </c>
      <c r="AM1021" s="543"/>
      <c r="AN1021" s="542"/>
      <c r="AO1021" s="541"/>
      <c r="AP1021" s="367"/>
      <c r="AQ1021" s="217" t="s">
        <v>128</v>
      </c>
      <c r="AR1021" s="119"/>
      <c r="AS1021" s="135"/>
      <c r="AT1021" s="218"/>
      <c r="AU1021" s="219"/>
      <c r="AV1021" s="459"/>
      <c r="AW1021" s="216" t="s">
        <v>124</v>
      </c>
      <c r="AX1021" s="220"/>
      <c r="AY1021" s="221"/>
      <c r="AZ1021" s="222"/>
      <c r="BA1021" s="217" t="s">
        <v>128</v>
      </c>
      <c r="BB1021" s="220"/>
      <c r="BC1021" s="115"/>
      <c r="BD1021" s="115"/>
      <c r="BE1021" s="373"/>
      <c r="BF1021" s="374"/>
      <c r="BG1021" s="374"/>
      <c r="BH1021" s="131"/>
    </row>
    <row r="1022" spans="1:1022" ht="30" customHeight="1" x14ac:dyDescent="0.3">
      <c r="A1022" s="536"/>
      <c r="B1022" s="530"/>
      <c r="C1022" s="367"/>
      <c r="D1022" s="530"/>
      <c r="E1022" s="530"/>
      <c r="F1022" s="427"/>
      <c r="G1022" s="530"/>
      <c r="H1022" s="545"/>
      <c r="I1022" s="538"/>
      <c r="J1022" s="216" t="s">
        <v>749</v>
      </c>
      <c r="K1022" s="213"/>
      <c r="L1022" s="538"/>
      <c r="M1022" s="538"/>
      <c r="N1022" s="540"/>
      <c r="O1022" s="369"/>
      <c r="P1022" s="391"/>
      <c r="Q1022" s="385"/>
      <c r="R1022" s="393"/>
      <c r="S1022" s="394"/>
      <c r="T1022" s="385"/>
      <c r="U1022" s="404"/>
      <c r="V1022" s="216" t="s">
        <v>131</v>
      </c>
      <c r="W1022" s="116"/>
      <c r="X1022" s="117"/>
      <c r="Y1022" s="117"/>
      <c r="Z1022" s="116"/>
      <c r="AA1022" s="143" t="str">
        <f t="shared" si="1368"/>
        <v/>
      </c>
      <c r="AB1022" s="121"/>
      <c r="AC1022" s="121"/>
      <c r="AD1022" s="122" t="str">
        <f t="shared" si="1366"/>
        <v/>
      </c>
      <c r="AE1022" s="121"/>
      <c r="AF1022" s="121"/>
      <c r="AG1022" s="121"/>
      <c r="AH1022" s="123" t="str">
        <f t="shared" si="1385"/>
        <v/>
      </c>
      <c r="AI1022" s="122" t="str">
        <f t="shared" si="1367"/>
        <v/>
      </c>
      <c r="AJ1022" s="387"/>
      <c r="AK1022" s="542"/>
      <c r="AL1022" s="214" t="str">
        <f t="shared" si="1355"/>
        <v/>
      </c>
      <c r="AM1022" s="543"/>
      <c r="AN1022" s="542"/>
      <c r="AO1022" s="541"/>
      <c r="AP1022" s="367"/>
      <c r="AQ1022" s="217" t="s">
        <v>136</v>
      </c>
      <c r="AR1022" s="119"/>
      <c r="AS1022" s="135"/>
      <c r="AT1022" s="218"/>
      <c r="AU1022" s="219"/>
      <c r="AV1022" s="459"/>
      <c r="AW1022" s="216" t="s">
        <v>131</v>
      </c>
      <c r="AX1022" s="220"/>
      <c r="AY1022" s="221"/>
      <c r="AZ1022" s="222"/>
      <c r="BA1022" s="217" t="s">
        <v>136</v>
      </c>
      <c r="BB1022" s="220"/>
      <c r="BC1022" s="115"/>
      <c r="BD1022" s="115"/>
      <c r="BE1022" s="373"/>
      <c r="BF1022" s="374"/>
      <c r="BG1022" s="374"/>
      <c r="BH1022" s="131"/>
    </row>
    <row r="1023" spans="1:1022" ht="18.95" customHeight="1" x14ac:dyDescent="0.3">
      <c r="A1023" s="536"/>
      <c r="B1023" s="530"/>
      <c r="C1023" s="367"/>
      <c r="D1023" s="530"/>
      <c r="E1023" s="530"/>
      <c r="F1023" s="427"/>
      <c r="G1023" s="530"/>
      <c r="H1023" s="545"/>
      <c r="I1023" s="538"/>
      <c r="J1023" s="216" t="s">
        <v>756</v>
      </c>
      <c r="K1023" s="213"/>
      <c r="L1023" s="538"/>
      <c r="M1023" s="538"/>
      <c r="N1023" s="540"/>
      <c r="O1023" s="369"/>
      <c r="P1023" s="391"/>
      <c r="Q1023" s="385"/>
      <c r="R1023" s="393"/>
      <c r="S1023" s="394"/>
      <c r="T1023" s="385"/>
      <c r="U1023" s="404"/>
      <c r="V1023" s="216" t="s">
        <v>139</v>
      </c>
      <c r="W1023" s="116"/>
      <c r="X1023" s="117"/>
      <c r="Y1023" s="117"/>
      <c r="Z1023" s="116"/>
      <c r="AA1023" s="143" t="str">
        <f t="shared" si="1368"/>
        <v/>
      </c>
      <c r="AB1023" s="121"/>
      <c r="AC1023" s="121"/>
      <c r="AD1023" s="122" t="str">
        <f t="shared" si="1366"/>
        <v/>
      </c>
      <c r="AE1023" s="121"/>
      <c r="AF1023" s="121"/>
      <c r="AG1023" s="121"/>
      <c r="AH1023" s="123" t="str">
        <f t="shared" si="1385"/>
        <v/>
      </c>
      <c r="AI1023" s="122" t="str">
        <f t="shared" si="1367"/>
        <v/>
      </c>
      <c r="AJ1023" s="387"/>
      <c r="AK1023" s="542"/>
      <c r="AL1023" s="214" t="str">
        <f t="shared" si="1355"/>
        <v/>
      </c>
      <c r="AM1023" s="543"/>
      <c r="AN1023" s="542"/>
      <c r="AO1023" s="541"/>
      <c r="AP1023" s="367"/>
      <c r="AQ1023" s="217" t="s">
        <v>145</v>
      </c>
      <c r="AR1023" s="119"/>
      <c r="AS1023" s="135"/>
      <c r="AT1023" s="218"/>
      <c r="AU1023" s="219"/>
      <c r="AV1023" s="459"/>
      <c r="AW1023" s="216" t="s">
        <v>139</v>
      </c>
      <c r="AX1023" s="220"/>
      <c r="AY1023" s="221"/>
      <c r="AZ1023" s="222"/>
      <c r="BA1023" s="217" t="s">
        <v>145</v>
      </c>
      <c r="BB1023" s="220"/>
      <c r="BC1023" s="115"/>
      <c r="BD1023" s="115"/>
      <c r="BE1023" s="373"/>
      <c r="BF1023" s="374"/>
      <c r="BG1023" s="374"/>
      <c r="BH1023" s="131"/>
    </row>
    <row r="1024" spans="1:1022" ht="18.95" customHeight="1" x14ac:dyDescent="0.3">
      <c r="A1024" s="536"/>
      <c r="B1024" s="530"/>
      <c r="C1024" s="367"/>
      <c r="D1024" s="530"/>
      <c r="E1024" s="530"/>
      <c r="F1024" s="427"/>
      <c r="G1024" s="530"/>
      <c r="H1024" s="545"/>
      <c r="I1024" s="538"/>
      <c r="J1024" s="216" t="s">
        <v>757</v>
      </c>
      <c r="K1024" s="213"/>
      <c r="L1024" s="538"/>
      <c r="M1024" s="538"/>
      <c r="N1024" s="540"/>
      <c r="O1024" s="369"/>
      <c r="P1024" s="391"/>
      <c r="Q1024" s="385"/>
      <c r="R1024" s="393"/>
      <c r="S1024" s="394"/>
      <c r="T1024" s="385"/>
      <c r="U1024" s="404"/>
      <c r="V1024" s="216" t="s">
        <v>150</v>
      </c>
      <c r="W1024" s="116"/>
      <c r="X1024" s="117"/>
      <c r="Y1024" s="117"/>
      <c r="Z1024" s="116"/>
      <c r="AA1024" s="143" t="str">
        <f t="shared" si="1368"/>
        <v/>
      </c>
      <c r="AB1024" s="121"/>
      <c r="AC1024" s="121"/>
      <c r="AD1024" s="122" t="str">
        <f t="shared" si="1366"/>
        <v/>
      </c>
      <c r="AE1024" s="121"/>
      <c r="AF1024" s="121"/>
      <c r="AG1024" s="121"/>
      <c r="AH1024" s="123" t="str">
        <f t="shared" si="1385"/>
        <v/>
      </c>
      <c r="AI1024" s="122" t="str">
        <f t="shared" si="1367"/>
        <v/>
      </c>
      <c r="AJ1024" s="387"/>
      <c r="AK1024" s="542"/>
      <c r="AL1024" s="214" t="str">
        <f t="shared" si="1355"/>
        <v/>
      </c>
      <c r="AM1024" s="543"/>
      <c r="AN1024" s="542"/>
      <c r="AO1024" s="541"/>
      <c r="AP1024" s="367"/>
      <c r="AQ1024" s="217" t="s">
        <v>155</v>
      </c>
      <c r="AR1024" s="119"/>
      <c r="AS1024" s="135"/>
      <c r="AT1024" s="218"/>
      <c r="AU1024" s="219"/>
      <c r="AV1024" s="459"/>
      <c r="AW1024" s="216" t="s">
        <v>150</v>
      </c>
      <c r="AX1024" s="220"/>
      <c r="AY1024" s="221"/>
      <c r="AZ1024" s="222"/>
      <c r="BA1024" s="217" t="s">
        <v>155</v>
      </c>
      <c r="BB1024" s="220"/>
      <c r="BC1024" s="115"/>
      <c r="BD1024" s="115"/>
      <c r="BE1024" s="373"/>
      <c r="BF1024" s="374"/>
      <c r="BG1024" s="374"/>
      <c r="BH1024" s="131"/>
    </row>
    <row r="1025" spans="1:1022" ht="23.1" customHeight="1" x14ac:dyDescent="0.3">
      <c r="A1025" s="536"/>
      <c r="B1025" s="530"/>
      <c r="C1025" s="367"/>
      <c r="D1025" s="530"/>
      <c r="E1025" s="530"/>
      <c r="F1025" s="427"/>
      <c r="G1025" s="530"/>
      <c r="H1025" s="545"/>
      <c r="I1025" s="538"/>
      <c r="J1025" s="216" t="s">
        <v>758</v>
      </c>
      <c r="K1025" s="213"/>
      <c r="L1025" s="538"/>
      <c r="M1025" s="538"/>
      <c r="N1025" s="540"/>
      <c r="O1025" s="369"/>
      <c r="P1025" s="392"/>
      <c r="Q1025" s="385"/>
      <c r="R1025" s="393"/>
      <c r="S1025" s="394"/>
      <c r="T1025" s="385"/>
      <c r="U1025" s="405"/>
      <c r="V1025" s="216" t="s">
        <v>161</v>
      </c>
      <c r="W1025" s="116"/>
      <c r="X1025" s="117"/>
      <c r="Y1025" s="117"/>
      <c r="Z1025" s="116"/>
      <c r="AA1025" s="143" t="str">
        <f t="shared" si="1368"/>
        <v/>
      </c>
      <c r="AB1025" s="121"/>
      <c r="AC1025" s="121"/>
      <c r="AD1025" s="122" t="str">
        <f t="shared" si="1366"/>
        <v/>
      </c>
      <c r="AE1025" s="121"/>
      <c r="AF1025" s="121"/>
      <c r="AG1025" s="121"/>
      <c r="AH1025" s="123" t="str">
        <f t="shared" si="1385"/>
        <v/>
      </c>
      <c r="AI1025" s="122" t="str">
        <f t="shared" si="1367"/>
        <v/>
      </c>
      <c r="AJ1025" s="387"/>
      <c r="AK1025" s="542"/>
      <c r="AL1025" s="214" t="str">
        <f t="shared" si="1355"/>
        <v/>
      </c>
      <c r="AM1025" s="543"/>
      <c r="AN1025" s="542"/>
      <c r="AO1025" s="541"/>
      <c r="AP1025" s="367"/>
      <c r="AQ1025" s="217" t="s">
        <v>162</v>
      </c>
      <c r="AR1025" s="119"/>
      <c r="AS1025" s="135"/>
      <c r="AT1025" s="218"/>
      <c r="AU1025" s="219"/>
      <c r="AV1025" s="460"/>
      <c r="AW1025" s="216" t="s">
        <v>161</v>
      </c>
      <c r="AX1025" s="220"/>
      <c r="AY1025" s="221"/>
      <c r="AZ1025" s="222"/>
      <c r="BA1025" s="217" t="s">
        <v>162</v>
      </c>
      <c r="BB1025" s="220"/>
      <c r="BC1025" s="115"/>
      <c r="BD1025" s="115"/>
      <c r="BE1025" s="373"/>
      <c r="BF1025" s="374"/>
      <c r="BG1025" s="374"/>
      <c r="BH1025" s="131"/>
    </row>
    <row r="1026" spans="1:1022" s="144" customFormat="1" ht="69.95" customHeight="1" x14ac:dyDescent="0.25">
      <c r="A1026" s="536"/>
      <c r="B1026" s="530"/>
      <c r="C1026" s="367"/>
      <c r="D1026" s="530"/>
      <c r="E1026" s="530"/>
      <c r="F1026" s="427"/>
      <c r="G1026" s="530"/>
      <c r="H1026" s="545" t="str">
        <f>IF(B1026="Seguridad_Información","Posibilidad de "&amp;C1026&amp;"con "&amp;M1026&amp;" "&amp;"por"&amp;" "&amp;I1026&amp;" "&amp;"debido a"&amp;" "&amp;L1026,"Posibilidad de"&amp;" "&amp;M1026&amp;" "&amp;"por"&amp;" "&amp;I1026&amp;" debido a"&amp;" "&amp;L1026)</f>
        <v xml:space="preserve">Posibilidad de  por  debido a </v>
      </c>
      <c r="I1026" s="538"/>
      <c r="J1026" s="216" t="s">
        <v>717</v>
      </c>
      <c r="K1026" s="213"/>
      <c r="L1026" s="538"/>
      <c r="M1026" s="538"/>
      <c r="N1026" s="540"/>
      <c r="O1026" s="369"/>
      <c r="P1026" s="390" t="str">
        <f>IF(OR($O1026=[3]Tabla_Probabilidad!$D$30,$O1026=[3]Tabla_Probabilidad!$D$32,$O1026=[3]Tabla_Probabilidad!$J$32),"Muy Baja",IF(OR($O1026=[3]Tabla_Probabilidad!$E$30,$O1026=[3]Tabla_Probabilidad!$E$32,$O1026=[3]Tabla_Probabilidad!$K$32),"Baja",IF(OR($O1026=[3]Tabla_Probabilidad!$F$30,$O1026=[3]Tabla_Probabilidad!$F$32,$O1026=[3]Tabla_Probabilidad!$L$32),"Media",IF(OR($O1026=[3]Tabla_Probabilidad!$G$30,$O1026=[3]Tabla_Probabilidad!$G$32,$O1026=[3]Tabla_Probabilidad!$M$32),"Alta",IF(OR($O1026=[3]Tabla_Probabilidad!$H$30,$O1026=[3]Tabla_Probabilidad!$H$32,$O1026=[3]Tabla_Probabilidad!$N$32),"Muy Alta","")))))</f>
        <v/>
      </c>
      <c r="Q1026" s="385" t="str">
        <f t="shared" ref="Q1026" si="1386">IF(P1026="","",IF(P1026="Muy Baja",0.2,IF(P1026="Baja",0.4,IF(P1026="Media",0.6,IF(P1026="Alta",0.8,IF(P1026="Muy Alta",1,))))))</f>
        <v/>
      </c>
      <c r="R1026" s="393"/>
      <c r="S1026" s="394" t="str">
        <f>IF(OR($R1026=[3]Tabla_Impacto!$D$24,$R1026=[3]Tabla_Impacto!$D$27,$R1026=[3]Tabla_Impacto!$J$24,$R1026=[3]Tabla_Impacto!$P$26,$R1026=[3]Tabla_Impacto!$V$26,$R1026=[3]Tabla_Impacto!$AB$26),"Leve",IF(OR($R1026=[3]Tabla_Impacto!$E$24,$R1026=[3]Tabla_Impacto!$E$27,$R1026=[3]Tabla_Impacto!$K$24,$R1026=[3]Tabla_Impacto!$Q$26,$R1026=[3]Tabla_Impacto!$W$26,$R1026=[3]Tabla_Impacto!$AC$26),"Menor",IF(OR($R1026=[3]Tabla_Impacto!$F$24,$R1026=[3]Tabla_Impacto!$F$27,$R1026=[3]Tabla_Impacto!$L$24,$R1026=[3]Tabla_Impacto!$R$26,$R1026=[3]Tabla_Impacto!$X$26,$R1026=[3]Tabla_Impacto!$AD$26),"Moderado",IF(OR($R1026=[3]Tabla_Impacto!$G$24,$R1026=[3]Tabla_Impacto!$G$27,$R1026=[3]Tabla_Impacto!$M$24,$R1026=[3]Tabla_Impacto!$S$26,$R1026=[3]Tabla_Impacto!$Y$26,$R1026=[3]Tabla_Impacto!$AE$26),"Mayor",IF(OR($R1026=[3]Tabla_Impacto!$H$24,$R1026=[3]Tabla_Impacto!$H$27,$R1026=[3]Tabla_Impacto!$N$24,$R1026=[3]Tabla_Impacto!$T$26,$R1026=[3]Tabla_Impacto!$Z$26,$R1026=[3]Tabla_Impacto!$AF$26),"Catastrófico","")))))</f>
        <v/>
      </c>
      <c r="T1026" s="385" t="str">
        <f t="shared" ref="T1026" si="1387">IF(S1026="","",IF(S1026="Leve",0.2,IF(S1026="Menor",0.4,IF(S1026="Moderado",0.6,IF(S1026="Mayor",0.8,IF(S1026="Catastrófico",1,))))))</f>
        <v/>
      </c>
      <c r="U1026" s="386" t="str">
        <f t="shared" ref="U1026" si="1388">IF(OR(AND(P1026="Muy Baja",S1026="Leve"),AND(P1026="Muy Baja",S1026="Menor"),AND(P1026="Baja",S1026="Leve")),"Bajo",IF(OR(AND(P1026="Muy baja",S1026="Moderado"),AND(P1026="Baja",S1026="Menor"),AND(P1026="Baja",S1026="Moderado"),AND(P1026="Media",S1026="Leve"),AND(P1026="Media",S1026="Menor"),AND(P1026="Media",S1026="Moderado"),AND(P1026="Alta",S1026="Leve"),AND(P1026="Alta",S1026="Menor")),"Moderado",IF(OR(AND(P1026="Muy Baja",S1026="Mayor"),AND(P1026="Baja",S1026="Mayor"),AND(P1026="Media",S1026="Mayor"),AND(P1026="Alta",S1026="Moderado"),AND(P1026="Alta",S1026="Mayor"),AND(P1026="Muy Alta",S1026="Leve"),AND(P1026="Muy Alta",S1026="Menor"),AND(P1026="Muy Alta",S1026="Moderado"),AND(P1026="Muy Alta",S1026="Mayor")),"Alto",IF(OR(AND(P1026="Muy Baja",S1026="Catastrófico"),AND(P1026="Baja",S1026="Catastrófico"),AND(P1026="Media",S1026="Catastrófico"),AND(P1026="Alta",S1026="Catastrófico"),AND(P1026="Muy Alta",S1026="Catastrófico")),"Extremo",""))))</f>
        <v/>
      </c>
      <c r="V1026" s="216" t="s">
        <v>91</v>
      </c>
      <c r="W1026" s="116"/>
      <c r="X1026" s="117"/>
      <c r="Y1026" s="117"/>
      <c r="Z1026" s="116"/>
      <c r="AA1026" s="143" t="str">
        <f t="shared" si="1368"/>
        <v/>
      </c>
      <c r="AB1026" s="121"/>
      <c r="AC1026" s="121"/>
      <c r="AD1026" s="122" t="str">
        <f t="shared" si="1366"/>
        <v/>
      </c>
      <c r="AE1026" s="121"/>
      <c r="AF1026" s="121"/>
      <c r="AG1026" s="121"/>
      <c r="AH1026" s="123" t="str">
        <f>IFERROR(IF(AA1026="Probabilidad",(Q1026-(+Q1026*AD1026)),IF(AA1026="Impacto",Q1026,"")),"")</f>
        <v/>
      </c>
      <c r="AI1026" s="122" t="str">
        <f t="shared" si="1367"/>
        <v/>
      </c>
      <c r="AJ1026" s="387" t="str">
        <f t="shared" ref="AJ1026" si="1389">IFERROR(IF(AK1026="","",IF(AK1026&lt;=0.2,"Muy Baja",IF(AK1026&lt;=0.4,"Baja",IF(AK1026&lt;=0.6,"Media",IF(AK1026&lt;=0.8,"Alta","Muy Alta"))))),"")</f>
        <v/>
      </c>
      <c r="AK1026" s="542" t="str">
        <f t="shared" ref="AK1026" si="1390">IFERROR(LOOKUP(MAX(AI1026:AI1032)+1,(AI1026:AI1032)),"")</f>
        <v/>
      </c>
      <c r="AL1026" s="214" t="str">
        <f>IFERROR(IF(AA1026="Impacto",(T1026-(+T1026*AD1026)),IF(AA1026="Probabilidad",T1026,"")),"")</f>
        <v/>
      </c>
      <c r="AM1026" s="543" t="str">
        <f t="shared" ref="AM1026" si="1391">IFERROR(IF(AN1026="","",IF(AN1026&lt;=0.2,"Leve",IF(AN1026&lt;=0.4,"Menor",IF(AN1026&lt;=0.6,"Moderado",IF(AN1026&lt;=0.8,"Mayor","Catastrófico"))))),"")</f>
        <v/>
      </c>
      <c r="AN1026" s="542" t="str">
        <f t="shared" ref="AN1026" si="1392">IFERROR(LOOKUP(MAX(AL1026:AL1032)+1,(AL1026:AL1032)),"")</f>
        <v/>
      </c>
      <c r="AO1026" s="541" t="str">
        <f t="shared" ref="AO1026" si="1393">IFERROR(IF(OR(AND(AJ1026="Muy Baja",AM1026="Leve"),AND(AJ1026="Muy Baja",AM1026="Menor"),AND(AJ1026="Baja",AM1026="Leve")),"Bajo",IF(OR(AND(AJ1026="Muy baja",AM1026="Moderado"),AND(AJ1026="Baja",AM1026="Menor"),AND(AJ1026="Baja",AM1026="Moderado"),AND(AJ1026="Media",AM1026="Leve"),AND(AJ1026="Media",AM1026="Menor"),AND(AJ1026="Media",AM1026="Moderado"),AND(AJ1026="Alta",AM1026="Leve"),AND(AJ1026="Alta",AM1026="Menor")),"Moderado",IF(OR(AND(AJ1026="Muy Baja",AM1026="Mayor"),AND(AJ1026="Baja",AM1026="Mayor"),AND(AJ1026="Media",AM1026="Mayor"),AND(AJ1026="Alta",AM1026="Moderado"),AND(AJ1026="Alta",AM1026="Mayor"),AND(AJ1026="Muy Alta",AM1026="Leve"),AND(AJ1026="Muy Alta",AM1026="Menor"),AND(AJ1026="Muy Alta",AM1026="Moderado"),AND(AJ1026="Muy Alta",AM1026="Mayor")),"Alto",IF(OR(AND(AJ1026="Muy Baja",AM1026="Catastrófico"),AND(AJ1026="Baja",AM1026="Catastrófico"),AND(AJ1026="Media",AM1026="Catastrófico"),AND(AJ1026="Alta",AM1026="Catastrófico"),AND(AJ1026="Muy Alta",AM1026="Catastrófico")),"Extremo","")))),"")</f>
        <v/>
      </c>
      <c r="AP1026" s="367"/>
      <c r="AQ1026" s="217" t="s">
        <v>105</v>
      </c>
      <c r="AR1026" s="119"/>
      <c r="AS1026" s="135"/>
      <c r="AT1026" s="218"/>
      <c r="AU1026" s="219"/>
      <c r="AV1026" s="458"/>
      <c r="AW1026" s="216" t="s">
        <v>91</v>
      </c>
      <c r="AX1026" s="220"/>
      <c r="AY1026" s="221"/>
      <c r="AZ1026" s="222"/>
      <c r="BA1026" s="217" t="s">
        <v>105</v>
      </c>
      <c r="BB1026" s="220"/>
      <c r="BC1026" s="115"/>
      <c r="BD1026" s="115"/>
      <c r="BE1026" s="373"/>
      <c r="BF1026" s="374"/>
      <c r="BG1026" s="374"/>
      <c r="BH1026" s="131"/>
      <c r="BI1026" s="90"/>
      <c r="BJ1026" s="90"/>
      <c r="BK1026" s="90"/>
      <c r="BL1026" s="90"/>
      <c r="BM1026" s="90"/>
      <c r="BN1026" s="90"/>
      <c r="BO1026" s="90"/>
      <c r="BP1026" s="90"/>
      <c r="BQ1026" s="90"/>
      <c r="BR1026" s="90"/>
      <c r="BS1026" s="90"/>
      <c r="BT1026" s="90"/>
      <c r="BU1026" s="90"/>
      <c r="BV1026" s="90"/>
      <c r="BW1026" s="90"/>
      <c r="BX1026" s="90"/>
      <c r="BY1026" s="90"/>
      <c r="BZ1026" s="90"/>
      <c r="CA1026" s="90"/>
      <c r="CB1026" s="90"/>
      <c r="CC1026" s="90"/>
      <c r="CD1026" s="90"/>
      <c r="CE1026" s="90"/>
      <c r="CF1026" s="90"/>
      <c r="CG1026" s="90"/>
      <c r="CH1026" s="90"/>
      <c r="CI1026" s="90"/>
      <c r="CJ1026" s="90"/>
      <c r="CK1026" s="90"/>
      <c r="CL1026" s="90"/>
      <c r="CM1026" s="90"/>
      <c r="CN1026" s="90"/>
      <c r="CO1026" s="90"/>
      <c r="CP1026" s="90"/>
      <c r="CQ1026" s="90"/>
      <c r="CR1026" s="90"/>
      <c r="CS1026" s="90"/>
      <c r="CT1026" s="90"/>
      <c r="CU1026" s="90"/>
      <c r="CV1026" s="90"/>
      <c r="CW1026" s="90"/>
      <c r="CX1026" s="90"/>
      <c r="CY1026" s="90"/>
      <c r="CZ1026" s="90"/>
      <c r="DA1026" s="90"/>
      <c r="DB1026" s="90"/>
      <c r="DC1026" s="90"/>
      <c r="DD1026" s="90"/>
      <c r="DE1026" s="90"/>
      <c r="DF1026" s="90"/>
      <c r="DG1026" s="90"/>
      <c r="DH1026" s="90"/>
      <c r="DI1026" s="90"/>
      <c r="DJ1026" s="90"/>
      <c r="DK1026" s="90"/>
      <c r="DL1026" s="90"/>
      <c r="DM1026" s="90"/>
      <c r="DN1026" s="90"/>
      <c r="DO1026" s="90"/>
      <c r="DP1026" s="90"/>
      <c r="DQ1026" s="90"/>
      <c r="DR1026" s="90"/>
      <c r="DS1026" s="90"/>
      <c r="DT1026" s="90"/>
      <c r="DU1026" s="90"/>
      <c r="DV1026" s="90"/>
      <c r="DW1026" s="90"/>
      <c r="DX1026" s="90"/>
      <c r="DY1026" s="90"/>
      <c r="DZ1026" s="90"/>
      <c r="EA1026" s="90"/>
      <c r="EB1026" s="90"/>
      <c r="EC1026" s="90"/>
      <c r="ED1026" s="90"/>
      <c r="EE1026" s="90"/>
      <c r="EF1026" s="90"/>
      <c r="EG1026" s="90"/>
      <c r="EH1026" s="90"/>
      <c r="EI1026" s="90"/>
      <c r="EJ1026" s="90"/>
      <c r="EK1026" s="90"/>
      <c r="EL1026" s="90"/>
      <c r="EM1026" s="90"/>
      <c r="EN1026" s="90"/>
      <c r="EO1026" s="90"/>
      <c r="EP1026" s="90"/>
      <c r="EQ1026" s="90"/>
      <c r="ER1026" s="90"/>
      <c r="ES1026" s="90"/>
      <c r="ET1026" s="90"/>
      <c r="EU1026" s="90"/>
      <c r="EV1026" s="90"/>
      <c r="EW1026" s="90"/>
      <c r="EX1026" s="90"/>
      <c r="EY1026" s="90"/>
      <c r="EZ1026" s="90"/>
      <c r="FA1026" s="90"/>
      <c r="FB1026" s="90"/>
      <c r="FC1026" s="90"/>
      <c r="FD1026" s="90"/>
      <c r="FE1026" s="90"/>
      <c r="FF1026" s="90"/>
      <c r="FG1026" s="90"/>
      <c r="FH1026" s="90"/>
      <c r="FI1026" s="90"/>
      <c r="FJ1026" s="90"/>
      <c r="FK1026" s="90"/>
      <c r="FL1026" s="90"/>
      <c r="FM1026" s="90"/>
      <c r="FN1026" s="90"/>
      <c r="FO1026" s="90"/>
      <c r="FP1026" s="90"/>
      <c r="FQ1026" s="90"/>
      <c r="FR1026" s="90"/>
      <c r="FS1026" s="90"/>
      <c r="FT1026" s="90"/>
      <c r="FU1026" s="90"/>
      <c r="FV1026" s="90"/>
      <c r="FW1026" s="90"/>
      <c r="FX1026" s="90"/>
      <c r="FY1026" s="90"/>
      <c r="FZ1026" s="90"/>
      <c r="GA1026" s="90"/>
      <c r="GB1026" s="90"/>
      <c r="GC1026" s="90"/>
      <c r="GD1026" s="90"/>
      <c r="GE1026" s="90"/>
      <c r="GF1026" s="90"/>
      <c r="GG1026" s="90"/>
      <c r="GH1026" s="90"/>
      <c r="GI1026" s="90"/>
      <c r="GJ1026" s="90"/>
      <c r="GK1026" s="90"/>
      <c r="GL1026" s="90"/>
      <c r="GM1026" s="90"/>
      <c r="GN1026" s="90"/>
      <c r="GO1026" s="90"/>
      <c r="GP1026" s="90"/>
      <c r="GQ1026" s="90"/>
      <c r="GR1026" s="90"/>
      <c r="GS1026" s="90"/>
      <c r="GT1026" s="90"/>
      <c r="GU1026" s="90"/>
      <c r="GV1026" s="90"/>
      <c r="GW1026" s="90"/>
      <c r="GX1026" s="90"/>
      <c r="GY1026" s="90"/>
      <c r="GZ1026" s="90"/>
      <c r="HA1026" s="90"/>
      <c r="HB1026" s="90"/>
      <c r="HC1026" s="90"/>
      <c r="HD1026" s="90"/>
      <c r="HE1026" s="90"/>
      <c r="HF1026" s="90"/>
      <c r="HG1026" s="90"/>
      <c r="HH1026" s="90"/>
      <c r="HI1026" s="90"/>
      <c r="HJ1026" s="90"/>
      <c r="HK1026" s="90"/>
      <c r="HL1026" s="90"/>
      <c r="HM1026" s="90"/>
      <c r="HN1026" s="90"/>
      <c r="HO1026" s="90"/>
      <c r="HP1026" s="90"/>
      <c r="HQ1026" s="90"/>
      <c r="HR1026" s="90"/>
      <c r="HS1026" s="90"/>
      <c r="HT1026" s="90"/>
      <c r="HU1026" s="90"/>
      <c r="HV1026" s="90"/>
      <c r="HW1026" s="90"/>
      <c r="HX1026" s="90"/>
      <c r="HY1026" s="90"/>
      <c r="HZ1026" s="90"/>
      <c r="IA1026" s="90"/>
      <c r="IB1026" s="90"/>
      <c r="IC1026" s="90"/>
      <c r="ID1026" s="90"/>
      <c r="IE1026" s="90"/>
      <c r="IF1026" s="90"/>
      <c r="IG1026" s="90"/>
      <c r="IH1026" s="90"/>
      <c r="II1026" s="90"/>
      <c r="IJ1026" s="90"/>
      <c r="IK1026" s="90"/>
      <c r="IL1026" s="90"/>
      <c r="IM1026" s="90"/>
      <c r="IN1026" s="90"/>
      <c r="IO1026" s="90"/>
      <c r="IP1026" s="90"/>
      <c r="IQ1026" s="90"/>
      <c r="IR1026" s="90"/>
      <c r="IS1026" s="90"/>
      <c r="IT1026" s="90"/>
      <c r="IU1026" s="90"/>
      <c r="IV1026" s="90"/>
      <c r="IW1026" s="90"/>
      <c r="IX1026" s="90"/>
      <c r="IY1026" s="90"/>
      <c r="IZ1026" s="90"/>
      <c r="JA1026" s="90"/>
      <c r="JB1026" s="90"/>
      <c r="JC1026" s="90"/>
      <c r="JD1026" s="90"/>
      <c r="JE1026" s="90"/>
      <c r="JF1026" s="90"/>
      <c r="JG1026" s="90"/>
      <c r="JH1026" s="90"/>
      <c r="JI1026" s="90"/>
      <c r="JJ1026" s="90"/>
      <c r="JK1026" s="90"/>
      <c r="JL1026" s="90"/>
      <c r="JM1026" s="90"/>
      <c r="JN1026" s="90"/>
      <c r="JO1026" s="90"/>
      <c r="JP1026" s="90"/>
      <c r="JQ1026" s="90"/>
      <c r="JR1026" s="90"/>
      <c r="JS1026" s="90"/>
      <c r="JT1026" s="90"/>
      <c r="JU1026" s="90"/>
      <c r="JV1026" s="90"/>
      <c r="JW1026" s="90"/>
      <c r="JX1026" s="90"/>
      <c r="JY1026" s="90"/>
      <c r="JZ1026" s="90"/>
      <c r="KA1026" s="90"/>
      <c r="KB1026" s="90"/>
      <c r="KC1026" s="90"/>
      <c r="KD1026" s="90"/>
      <c r="KE1026" s="90"/>
      <c r="KF1026" s="90"/>
      <c r="KG1026" s="90"/>
      <c r="KH1026" s="90"/>
      <c r="KI1026" s="90"/>
      <c r="KJ1026" s="90"/>
      <c r="KK1026" s="90"/>
      <c r="KL1026" s="90"/>
      <c r="KM1026" s="90"/>
      <c r="KN1026" s="90"/>
      <c r="KO1026" s="90"/>
      <c r="KP1026" s="90"/>
      <c r="KQ1026" s="90"/>
      <c r="KR1026" s="90"/>
      <c r="KS1026" s="90"/>
      <c r="KT1026" s="90"/>
      <c r="KU1026" s="90"/>
      <c r="KV1026" s="90"/>
      <c r="KW1026" s="90"/>
      <c r="KX1026" s="90"/>
      <c r="KY1026" s="90"/>
      <c r="KZ1026" s="90"/>
      <c r="LA1026" s="90"/>
      <c r="LB1026" s="90"/>
      <c r="LC1026" s="90"/>
      <c r="LD1026" s="90"/>
      <c r="LE1026" s="90"/>
      <c r="LF1026" s="90"/>
      <c r="LG1026" s="90"/>
      <c r="LH1026" s="90"/>
      <c r="LI1026" s="90"/>
      <c r="LJ1026" s="90"/>
      <c r="LK1026" s="90"/>
      <c r="LL1026" s="90"/>
      <c r="LM1026" s="90"/>
      <c r="LN1026" s="90"/>
      <c r="LO1026" s="90"/>
      <c r="LP1026" s="90"/>
      <c r="LQ1026" s="90"/>
      <c r="LR1026" s="90"/>
      <c r="LS1026" s="90"/>
      <c r="LT1026" s="90"/>
      <c r="LU1026" s="90"/>
      <c r="LV1026" s="90"/>
      <c r="LW1026" s="90"/>
      <c r="LX1026" s="90"/>
      <c r="LY1026" s="90"/>
      <c r="LZ1026" s="90"/>
      <c r="MA1026" s="90"/>
      <c r="MB1026" s="90"/>
      <c r="MC1026" s="90"/>
      <c r="MD1026" s="90"/>
      <c r="ME1026" s="90"/>
      <c r="MF1026" s="90"/>
      <c r="MG1026" s="90"/>
      <c r="MH1026" s="90"/>
      <c r="MI1026" s="90"/>
      <c r="MJ1026" s="90"/>
      <c r="MK1026" s="90"/>
      <c r="ML1026" s="90"/>
      <c r="MM1026" s="90"/>
      <c r="MN1026" s="90"/>
      <c r="MO1026" s="90"/>
      <c r="MP1026" s="90"/>
      <c r="MQ1026" s="90"/>
      <c r="MR1026" s="90"/>
      <c r="MS1026" s="90"/>
      <c r="MT1026" s="90"/>
      <c r="MU1026" s="90"/>
      <c r="MV1026" s="90"/>
      <c r="MW1026" s="90"/>
      <c r="MX1026" s="90"/>
      <c r="MY1026" s="90"/>
      <c r="MZ1026" s="90"/>
      <c r="NA1026" s="90"/>
      <c r="NB1026" s="90"/>
      <c r="NC1026" s="90"/>
      <c r="ND1026" s="90"/>
      <c r="NE1026" s="90"/>
      <c r="NF1026" s="90"/>
      <c r="NG1026" s="90"/>
      <c r="NH1026" s="90"/>
      <c r="NI1026" s="90"/>
      <c r="NJ1026" s="90"/>
      <c r="NK1026" s="90"/>
      <c r="NL1026" s="90"/>
      <c r="NM1026" s="90"/>
      <c r="NN1026" s="90"/>
      <c r="NO1026" s="90"/>
      <c r="NP1026" s="90"/>
      <c r="NQ1026" s="90"/>
      <c r="NR1026" s="90"/>
      <c r="NS1026" s="90"/>
      <c r="NT1026" s="90"/>
      <c r="NU1026" s="90"/>
      <c r="NV1026" s="90"/>
      <c r="NW1026" s="90"/>
      <c r="NX1026" s="90"/>
      <c r="NY1026" s="90"/>
      <c r="NZ1026" s="90"/>
      <c r="OA1026" s="90"/>
      <c r="OB1026" s="90"/>
      <c r="OC1026" s="90"/>
      <c r="OD1026" s="90"/>
      <c r="OE1026" s="90"/>
      <c r="OF1026" s="90"/>
      <c r="OG1026" s="90"/>
      <c r="OH1026" s="90"/>
      <c r="OI1026" s="90"/>
      <c r="OJ1026" s="90"/>
      <c r="OK1026" s="90"/>
      <c r="OL1026" s="90"/>
      <c r="OM1026" s="90"/>
      <c r="ON1026" s="90"/>
      <c r="OO1026" s="90"/>
      <c r="OP1026" s="90"/>
      <c r="OQ1026" s="90"/>
      <c r="OR1026" s="90"/>
      <c r="OS1026" s="90"/>
      <c r="OT1026" s="90"/>
      <c r="OU1026" s="90"/>
      <c r="OV1026" s="90"/>
      <c r="OW1026" s="90"/>
      <c r="OX1026" s="90"/>
      <c r="OY1026" s="90"/>
      <c r="OZ1026" s="90"/>
      <c r="PA1026" s="90"/>
      <c r="PB1026" s="90"/>
      <c r="PC1026" s="90"/>
      <c r="PD1026" s="90"/>
      <c r="PE1026" s="90"/>
      <c r="PF1026" s="90"/>
      <c r="PG1026" s="90"/>
      <c r="PH1026" s="90"/>
      <c r="PI1026" s="90"/>
      <c r="PJ1026" s="90"/>
      <c r="PK1026" s="90"/>
      <c r="PL1026" s="90"/>
      <c r="PM1026" s="90"/>
      <c r="PN1026" s="90"/>
      <c r="PO1026" s="90"/>
      <c r="PP1026" s="90"/>
      <c r="PQ1026" s="90"/>
      <c r="PR1026" s="90"/>
      <c r="PS1026" s="90"/>
      <c r="PT1026" s="90"/>
      <c r="PU1026" s="90"/>
      <c r="PV1026" s="90"/>
      <c r="PW1026" s="90"/>
      <c r="PX1026" s="90"/>
      <c r="PY1026" s="90"/>
      <c r="PZ1026" s="90"/>
      <c r="QA1026" s="90"/>
      <c r="QB1026" s="90"/>
      <c r="QC1026" s="90"/>
      <c r="QD1026" s="90"/>
      <c r="QE1026" s="90"/>
      <c r="QF1026" s="90"/>
      <c r="QG1026" s="90"/>
      <c r="QH1026" s="90"/>
      <c r="QI1026" s="90"/>
      <c r="QJ1026" s="90"/>
      <c r="QK1026" s="90"/>
      <c r="QL1026" s="90"/>
      <c r="QM1026" s="90"/>
      <c r="QN1026" s="90"/>
      <c r="QO1026" s="90"/>
      <c r="QP1026" s="90"/>
      <c r="QQ1026" s="90"/>
      <c r="QR1026" s="90"/>
      <c r="QS1026" s="90"/>
      <c r="QT1026" s="90"/>
      <c r="QU1026" s="90"/>
      <c r="QV1026" s="90"/>
      <c r="QW1026" s="90"/>
      <c r="QX1026" s="90"/>
      <c r="QY1026" s="90"/>
      <c r="QZ1026" s="90"/>
      <c r="RA1026" s="90"/>
      <c r="RB1026" s="90"/>
      <c r="RC1026" s="90"/>
      <c r="RD1026" s="90"/>
      <c r="RE1026" s="90"/>
      <c r="RF1026" s="90"/>
      <c r="RG1026" s="90"/>
      <c r="RH1026" s="90"/>
      <c r="RI1026" s="90"/>
      <c r="RJ1026" s="90"/>
      <c r="RK1026" s="90"/>
      <c r="RL1026" s="90"/>
      <c r="RM1026" s="90"/>
      <c r="RN1026" s="90"/>
      <c r="RO1026" s="90"/>
      <c r="RP1026" s="90"/>
      <c r="RQ1026" s="90"/>
      <c r="RR1026" s="90"/>
      <c r="RS1026" s="90"/>
      <c r="RT1026" s="90"/>
      <c r="RU1026" s="90"/>
      <c r="RV1026" s="90"/>
      <c r="RW1026" s="90"/>
      <c r="RX1026" s="90"/>
      <c r="RY1026" s="90"/>
      <c r="RZ1026" s="90"/>
      <c r="SA1026" s="90"/>
      <c r="SB1026" s="90"/>
      <c r="SC1026" s="90"/>
      <c r="SD1026" s="90"/>
      <c r="SE1026" s="90"/>
      <c r="SF1026" s="90"/>
      <c r="SG1026" s="90"/>
      <c r="SH1026" s="90"/>
      <c r="SI1026" s="90"/>
      <c r="SJ1026" s="90"/>
      <c r="SK1026" s="90"/>
      <c r="SL1026" s="90"/>
      <c r="SM1026" s="90"/>
      <c r="SN1026" s="90"/>
      <c r="SO1026" s="90"/>
      <c r="SP1026" s="90"/>
      <c r="SQ1026" s="90"/>
      <c r="SR1026" s="90"/>
      <c r="SS1026" s="90"/>
      <c r="ST1026" s="90"/>
      <c r="SU1026" s="90"/>
      <c r="SV1026" s="90"/>
      <c r="SW1026" s="90"/>
      <c r="SX1026" s="90"/>
      <c r="SY1026" s="90"/>
      <c r="SZ1026" s="90"/>
      <c r="TA1026" s="90"/>
      <c r="TB1026" s="90"/>
      <c r="TC1026" s="90"/>
      <c r="TD1026" s="90"/>
      <c r="TE1026" s="90"/>
      <c r="TF1026" s="90"/>
      <c r="TG1026" s="90"/>
      <c r="TH1026" s="90"/>
      <c r="TI1026" s="90"/>
      <c r="TJ1026" s="90"/>
      <c r="TK1026" s="90"/>
      <c r="TL1026" s="90"/>
      <c r="TM1026" s="90"/>
      <c r="TN1026" s="90"/>
      <c r="TO1026" s="90"/>
      <c r="TP1026" s="90"/>
      <c r="TQ1026" s="90"/>
      <c r="TR1026" s="90"/>
      <c r="TS1026" s="90"/>
      <c r="TT1026" s="90"/>
      <c r="TU1026" s="90"/>
      <c r="TV1026" s="90"/>
      <c r="TW1026" s="90"/>
      <c r="TX1026" s="90"/>
      <c r="TY1026" s="90"/>
      <c r="TZ1026" s="90"/>
      <c r="UA1026" s="90"/>
      <c r="UB1026" s="90"/>
      <c r="UC1026" s="90"/>
      <c r="UD1026" s="90"/>
      <c r="UE1026" s="90"/>
      <c r="UF1026" s="90"/>
      <c r="UG1026" s="90"/>
      <c r="UH1026" s="90"/>
      <c r="UI1026" s="90"/>
      <c r="UJ1026" s="90"/>
      <c r="UK1026" s="90"/>
      <c r="UL1026" s="90"/>
      <c r="UM1026" s="90"/>
      <c r="UN1026" s="90"/>
      <c r="UO1026" s="90"/>
      <c r="UP1026" s="90"/>
      <c r="UQ1026" s="90"/>
      <c r="UR1026" s="90"/>
      <c r="US1026" s="90"/>
      <c r="UT1026" s="90"/>
      <c r="UU1026" s="90"/>
      <c r="UV1026" s="90"/>
      <c r="UW1026" s="90"/>
      <c r="UX1026" s="90"/>
      <c r="UY1026" s="90"/>
      <c r="UZ1026" s="90"/>
      <c r="VA1026" s="90"/>
      <c r="VB1026" s="90"/>
      <c r="VC1026" s="90"/>
      <c r="VD1026" s="90"/>
      <c r="VE1026" s="90"/>
      <c r="VF1026" s="90"/>
      <c r="VG1026" s="90"/>
      <c r="VH1026" s="90"/>
      <c r="VI1026" s="90"/>
      <c r="VJ1026" s="90"/>
      <c r="VK1026" s="90"/>
      <c r="VL1026" s="90"/>
      <c r="VM1026" s="90"/>
      <c r="VN1026" s="90"/>
      <c r="VO1026" s="90"/>
      <c r="VP1026" s="90"/>
      <c r="VQ1026" s="90"/>
      <c r="VR1026" s="90"/>
      <c r="VS1026" s="90"/>
      <c r="VT1026" s="90"/>
      <c r="VU1026" s="90"/>
      <c r="VV1026" s="90"/>
      <c r="VW1026" s="90"/>
      <c r="VX1026" s="90"/>
      <c r="VY1026" s="90"/>
      <c r="VZ1026" s="90"/>
      <c r="WA1026" s="90"/>
      <c r="WB1026" s="90"/>
      <c r="WC1026" s="90"/>
      <c r="WD1026" s="90"/>
      <c r="WE1026" s="90"/>
      <c r="WF1026" s="90"/>
      <c r="WG1026" s="90"/>
      <c r="WH1026" s="90"/>
      <c r="WI1026" s="90"/>
      <c r="WJ1026" s="90"/>
      <c r="WK1026" s="90"/>
      <c r="WL1026" s="90"/>
      <c r="WM1026" s="90"/>
      <c r="WN1026" s="90"/>
      <c r="WO1026" s="90"/>
      <c r="WP1026" s="90"/>
      <c r="WQ1026" s="90"/>
      <c r="WR1026" s="90"/>
      <c r="WS1026" s="90"/>
      <c r="WT1026" s="90"/>
      <c r="WU1026" s="90"/>
      <c r="WV1026" s="90"/>
      <c r="WW1026" s="90"/>
      <c r="WX1026" s="90"/>
      <c r="WY1026" s="90"/>
      <c r="WZ1026" s="90"/>
      <c r="XA1026" s="90"/>
      <c r="XB1026" s="90"/>
      <c r="XC1026" s="90"/>
      <c r="XD1026" s="90"/>
      <c r="XE1026" s="90"/>
      <c r="XF1026" s="90"/>
      <c r="XG1026" s="90"/>
      <c r="XH1026" s="90"/>
      <c r="XI1026" s="90"/>
      <c r="XJ1026" s="90"/>
      <c r="XK1026" s="90"/>
      <c r="XL1026" s="90"/>
      <c r="XM1026" s="90"/>
      <c r="XN1026" s="90"/>
      <c r="XO1026" s="90"/>
      <c r="XP1026" s="90"/>
      <c r="XQ1026" s="90"/>
      <c r="XR1026" s="90"/>
      <c r="XS1026" s="90"/>
      <c r="XT1026" s="90"/>
      <c r="XU1026" s="90"/>
      <c r="XV1026" s="90"/>
      <c r="XW1026" s="90"/>
      <c r="XX1026" s="90"/>
      <c r="XY1026" s="90"/>
      <c r="XZ1026" s="90"/>
      <c r="YA1026" s="90"/>
      <c r="YB1026" s="90"/>
      <c r="YC1026" s="90"/>
      <c r="YD1026" s="90"/>
      <c r="YE1026" s="90"/>
      <c r="YF1026" s="90"/>
      <c r="YG1026" s="90"/>
      <c r="YH1026" s="90"/>
      <c r="YI1026" s="90"/>
      <c r="YJ1026" s="90"/>
      <c r="YK1026" s="90"/>
      <c r="YL1026" s="90"/>
      <c r="YM1026" s="90"/>
      <c r="YN1026" s="90"/>
      <c r="YO1026" s="90"/>
      <c r="YP1026" s="90"/>
      <c r="YQ1026" s="90"/>
      <c r="YR1026" s="90"/>
      <c r="YS1026" s="90"/>
      <c r="YT1026" s="90"/>
      <c r="YU1026" s="90"/>
      <c r="YV1026" s="90"/>
      <c r="YW1026" s="90"/>
      <c r="YX1026" s="90"/>
      <c r="YY1026" s="90"/>
      <c r="YZ1026" s="90"/>
      <c r="ZA1026" s="90"/>
      <c r="ZB1026" s="90"/>
      <c r="ZC1026" s="90"/>
      <c r="ZD1026" s="90"/>
      <c r="ZE1026" s="90"/>
      <c r="ZF1026" s="90"/>
      <c r="ZG1026" s="90"/>
      <c r="ZH1026" s="90"/>
      <c r="ZI1026" s="90"/>
      <c r="ZJ1026" s="90"/>
      <c r="ZK1026" s="90"/>
      <c r="ZL1026" s="90"/>
      <c r="ZM1026" s="90"/>
      <c r="ZN1026" s="90"/>
      <c r="ZO1026" s="90"/>
      <c r="ZP1026" s="90"/>
      <c r="ZQ1026" s="90"/>
      <c r="ZR1026" s="90"/>
      <c r="ZS1026" s="90"/>
      <c r="ZT1026" s="90"/>
      <c r="ZU1026" s="90"/>
      <c r="ZV1026" s="90"/>
      <c r="ZW1026" s="90"/>
      <c r="ZX1026" s="90"/>
      <c r="ZY1026" s="90"/>
      <c r="ZZ1026" s="90"/>
      <c r="AAA1026" s="90"/>
      <c r="AAB1026" s="90"/>
      <c r="AAC1026" s="90"/>
      <c r="AAD1026" s="90"/>
      <c r="AAE1026" s="90"/>
      <c r="AAF1026" s="90"/>
      <c r="AAG1026" s="90"/>
      <c r="AAH1026" s="90"/>
      <c r="AAI1026" s="90"/>
      <c r="AAJ1026" s="90"/>
      <c r="AAK1026" s="90"/>
      <c r="AAL1026" s="90"/>
      <c r="AAM1026" s="90"/>
      <c r="AAN1026" s="90"/>
      <c r="AAO1026" s="90"/>
      <c r="AAP1026" s="90"/>
      <c r="AAQ1026" s="90"/>
      <c r="AAR1026" s="90"/>
      <c r="AAS1026" s="90"/>
      <c r="AAT1026" s="90"/>
      <c r="AAU1026" s="90"/>
      <c r="AAV1026" s="90"/>
      <c r="AAW1026" s="90"/>
      <c r="AAX1026" s="90"/>
      <c r="AAY1026" s="90"/>
      <c r="AAZ1026" s="90"/>
      <c r="ABA1026" s="90"/>
      <c r="ABB1026" s="90"/>
      <c r="ABC1026" s="90"/>
      <c r="ABD1026" s="90"/>
      <c r="ABE1026" s="90"/>
      <c r="ABF1026" s="90"/>
      <c r="ABG1026" s="90"/>
      <c r="ABH1026" s="90"/>
      <c r="ABI1026" s="90"/>
      <c r="ABJ1026" s="90"/>
      <c r="ABK1026" s="90"/>
      <c r="ABL1026" s="90"/>
      <c r="ABM1026" s="90"/>
      <c r="ABN1026" s="90"/>
      <c r="ABO1026" s="90"/>
      <c r="ABP1026" s="90"/>
      <c r="ABQ1026" s="90"/>
      <c r="ABR1026" s="90"/>
      <c r="ABS1026" s="90"/>
      <c r="ABT1026" s="90"/>
      <c r="ABU1026" s="90"/>
      <c r="ABV1026" s="90"/>
      <c r="ABW1026" s="90"/>
      <c r="ABX1026" s="90"/>
      <c r="ABY1026" s="90"/>
      <c r="ABZ1026" s="90"/>
      <c r="ACA1026" s="90"/>
      <c r="ACB1026" s="90"/>
      <c r="ACC1026" s="90"/>
      <c r="ACD1026" s="90"/>
      <c r="ACE1026" s="90"/>
      <c r="ACF1026" s="90"/>
      <c r="ACG1026" s="90"/>
      <c r="ACH1026" s="90"/>
      <c r="ACI1026" s="90"/>
      <c r="ACJ1026" s="90"/>
      <c r="ACK1026" s="90"/>
      <c r="ACL1026" s="90"/>
      <c r="ACM1026" s="90"/>
      <c r="ACN1026" s="90"/>
      <c r="ACO1026" s="90"/>
      <c r="ACP1026" s="90"/>
      <c r="ACQ1026" s="90"/>
      <c r="ACR1026" s="90"/>
      <c r="ACS1026" s="90"/>
      <c r="ACT1026" s="90"/>
      <c r="ACU1026" s="90"/>
      <c r="ACV1026" s="90"/>
      <c r="ACW1026" s="90"/>
      <c r="ACX1026" s="90"/>
      <c r="ACY1026" s="90"/>
      <c r="ACZ1026" s="90"/>
      <c r="ADA1026" s="90"/>
      <c r="ADB1026" s="90"/>
      <c r="ADC1026" s="90"/>
      <c r="ADD1026" s="90"/>
      <c r="ADE1026" s="90"/>
      <c r="ADF1026" s="90"/>
      <c r="ADG1026" s="90"/>
      <c r="ADH1026" s="90"/>
      <c r="ADI1026" s="90"/>
      <c r="ADJ1026" s="90"/>
      <c r="ADK1026" s="90"/>
      <c r="ADL1026" s="90"/>
      <c r="ADM1026" s="90"/>
      <c r="ADN1026" s="90"/>
      <c r="ADO1026" s="90"/>
      <c r="ADP1026" s="90"/>
      <c r="ADQ1026" s="90"/>
      <c r="ADR1026" s="90"/>
      <c r="ADS1026" s="90"/>
      <c r="ADT1026" s="90"/>
      <c r="ADU1026" s="90"/>
      <c r="ADV1026" s="90"/>
      <c r="ADW1026" s="90"/>
      <c r="ADX1026" s="90"/>
      <c r="ADY1026" s="90"/>
      <c r="ADZ1026" s="90"/>
      <c r="AEA1026" s="90"/>
      <c r="AEB1026" s="90"/>
      <c r="AEC1026" s="90"/>
      <c r="AED1026" s="90"/>
      <c r="AEE1026" s="90"/>
      <c r="AEF1026" s="90"/>
      <c r="AEG1026" s="90"/>
      <c r="AEH1026" s="90"/>
      <c r="AEI1026" s="90"/>
      <c r="AEJ1026" s="90"/>
      <c r="AEK1026" s="90"/>
      <c r="AEL1026" s="90"/>
      <c r="AEM1026" s="90"/>
      <c r="AEN1026" s="90"/>
      <c r="AEO1026" s="90"/>
      <c r="AEP1026" s="90"/>
      <c r="AEQ1026" s="90"/>
      <c r="AER1026" s="90"/>
      <c r="AES1026" s="90"/>
      <c r="AET1026" s="90"/>
      <c r="AEU1026" s="90"/>
      <c r="AEV1026" s="90"/>
      <c r="AEW1026" s="90"/>
      <c r="AEX1026" s="90"/>
      <c r="AEY1026" s="90"/>
      <c r="AEZ1026" s="90"/>
      <c r="AFA1026" s="90"/>
      <c r="AFB1026" s="90"/>
      <c r="AFC1026" s="90"/>
      <c r="AFD1026" s="90"/>
      <c r="AFE1026" s="90"/>
      <c r="AFF1026" s="90"/>
      <c r="AFG1026" s="90"/>
      <c r="AFH1026" s="90"/>
      <c r="AFI1026" s="90"/>
      <c r="AFJ1026" s="90"/>
      <c r="AFK1026" s="90"/>
      <c r="AFL1026" s="90"/>
      <c r="AFM1026" s="90"/>
      <c r="AFN1026" s="90"/>
      <c r="AFO1026" s="90"/>
      <c r="AFP1026" s="90"/>
      <c r="AFQ1026" s="90"/>
      <c r="AFR1026" s="90"/>
      <c r="AFS1026" s="90"/>
      <c r="AFT1026" s="90"/>
      <c r="AFU1026" s="90"/>
      <c r="AFV1026" s="90"/>
      <c r="AFW1026" s="90"/>
      <c r="AFX1026" s="90"/>
      <c r="AFY1026" s="90"/>
      <c r="AFZ1026" s="90"/>
      <c r="AGA1026" s="90"/>
      <c r="AGB1026" s="90"/>
      <c r="AGC1026" s="90"/>
      <c r="AGD1026" s="90"/>
      <c r="AGE1026" s="90"/>
      <c r="AGF1026" s="90"/>
      <c r="AGG1026" s="90"/>
      <c r="AGH1026" s="90"/>
      <c r="AGI1026" s="90"/>
      <c r="AGJ1026" s="90"/>
      <c r="AGK1026" s="90"/>
      <c r="AGL1026" s="90"/>
      <c r="AGM1026" s="90"/>
      <c r="AGN1026" s="90"/>
      <c r="AGO1026" s="90"/>
      <c r="AGP1026" s="90"/>
      <c r="AGQ1026" s="90"/>
      <c r="AGR1026" s="90"/>
      <c r="AGS1026" s="90"/>
      <c r="AGT1026" s="90"/>
      <c r="AGU1026" s="90"/>
      <c r="AGV1026" s="90"/>
      <c r="AGW1026" s="90"/>
      <c r="AGX1026" s="90"/>
      <c r="AGY1026" s="90"/>
      <c r="AGZ1026" s="90"/>
      <c r="AHA1026" s="90"/>
      <c r="AHB1026" s="90"/>
      <c r="AHC1026" s="90"/>
      <c r="AHD1026" s="90"/>
      <c r="AHE1026" s="90"/>
      <c r="AHF1026" s="90"/>
      <c r="AHG1026" s="90"/>
      <c r="AHH1026" s="90"/>
      <c r="AHI1026" s="90"/>
      <c r="AHJ1026" s="90"/>
      <c r="AHK1026" s="90"/>
      <c r="AHL1026" s="90"/>
      <c r="AHM1026" s="90"/>
      <c r="AHN1026" s="90"/>
      <c r="AHO1026" s="90"/>
      <c r="AHP1026" s="90"/>
      <c r="AHQ1026" s="90"/>
      <c r="AHR1026" s="90"/>
      <c r="AHS1026" s="90"/>
      <c r="AHT1026" s="90"/>
      <c r="AHU1026" s="90"/>
      <c r="AHV1026" s="90"/>
      <c r="AHW1026" s="90"/>
      <c r="AHX1026" s="90"/>
      <c r="AHY1026" s="90"/>
      <c r="AHZ1026" s="90"/>
      <c r="AIA1026" s="90"/>
      <c r="AIB1026" s="90"/>
      <c r="AIC1026" s="90"/>
      <c r="AID1026" s="90"/>
      <c r="AIE1026" s="90"/>
      <c r="AIF1026" s="90"/>
      <c r="AIG1026" s="90"/>
      <c r="AIH1026" s="90"/>
      <c r="AII1026" s="90"/>
      <c r="AIJ1026" s="90"/>
      <c r="AIK1026" s="90"/>
      <c r="AIL1026" s="90"/>
      <c r="AIM1026" s="90"/>
      <c r="AIN1026" s="90"/>
      <c r="AIO1026" s="90"/>
      <c r="AIP1026" s="90"/>
      <c r="AIQ1026" s="90"/>
      <c r="AIR1026" s="90"/>
      <c r="AIS1026" s="90"/>
      <c r="AIT1026" s="90"/>
      <c r="AIU1026" s="90"/>
      <c r="AIV1026" s="90"/>
      <c r="AIW1026" s="90"/>
      <c r="AIX1026" s="90"/>
      <c r="AIY1026" s="90"/>
      <c r="AIZ1026" s="90"/>
      <c r="AJA1026" s="90"/>
      <c r="AJB1026" s="90"/>
      <c r="AJC1026" s="90"/>
      <c r="AJD1026" s="90"/>
      <c r="AJE1026" s="90"/>
      <c r="AJF1026" s="90"/>
      <c r="AJG1026" s="90"/>
      <c r="AJH1026" s="90"/>
      <c r="AJI1026" s="90"/>
      <c r="AJJ1026" s="90"/>
      <c r="AJK1026" s="90"/>
      <c r="AJL1026" s="90"/>
      <c r="AJM1026" s="90"/>
      <c r="AJN1026" s="90"/>
      <c r="AJO1026" s="90"/>
      <c r="AJP1026" s="90"/>
      <c r="AJQ1026" s="90"/>
      <c r="AJR1026" s="90"/>
      <c r="AJS1026" s="90"/>
      <c r="AJT1026" s="90"/>
      <c r="AJU1026" s="90"/>
      <c r="AJV1026" s="90"/>
      <c r="AJW1026" s="90"/>
      <c r="AJX1026" s="90"/>
      <c r="AJY1026" s="90"/>
      <c r="AJZ1026" s="90"/>
      <c r="AKA1026" s="90"/>
      <c r="AKB1026" s="90"/>
      <c r="AKC1026" s="90"/>
      <c r="AKD1026" s="90"/>
      <c r="AKE1026" s="90"/>
      <c r="AKF1026" s="90"/>
      <c r="AKG1026" s="90"/>
      <c r="AKH1026" s="90"/>
      <c r="AKI1026" s="90"/>
      <c r="AKJ1026" s="90"/>
      <c r="AKK1026" s="90"/>
      <c r="AKL1026" s="90"/>
      <c r="AKM1026" s="90"/>
      <c r="AKN1026" s="90"/>
      <c r="AKO1026" s="90"/>
      <c r="AKP1026" s="90"/>
      <c r="AKQ1026" s="90"/>
      <c r="AKR1026" s="90"/>
      <c r="AKS1026" s="90"/>
      <c r="AKT1026" s="90"/>
      <c r="AKU1026" s="90"/>
      <c r="AKV1026" s="90"/>
      <c r="AKW1026" s="90"/>
      <c r="AKX1026" s="90"/>
      <c r="AKY1026" s="90"/>
      <c r="AKZ1026" s="90"/>
      <c r="ALA1026" s="90"/>
      <c r="ALB1026" s="90"/>
      <c r="ALC1026" s="90"/>
      <c r="ALD1026" s="90"/>
      <c r="ALE1026" s="90"/>
      <c r="ALF1026" s="90"/>
      <c r="ALG1026" s="90"/>
      <c r="ALH1026" s="90"/>
      <c r="ALI1026" s="90"/>
      <c r="ALJ1026" s="90"/>
      <c r="ALK1026" s="90"/>
      <c r="ALL1026" s="90"/>
      <c r="ALM1026" s="90"/>
      <c r="ALN1026" s="90"/>
      <c r="ALO1026" s="90"/>
      <c r="ALP1026" s="90"/>
      <c r="ALQ1026" s="90"/>
      <c r="ALR1026" s="90"/>
      <c r="ALS1026" s="90"/>
      <c r="ALT1026" s="90"/>
      <c r="ALU1026" s="90"/>
      <c r="ALV1026" s="90"/>
      <c r="ALW1026" s="90"/>
      <c r="ALX1026" s="90"/>
      <c r="ALY1026" s="90"/>
      <c r="ALZ1026" s="90"/>
      <c r="AMA1026" s="90"/>
      <c r="AMB1026" s="90"/>
      <c r="AMC1026" s="90"/>
      <c r="AMD1026" s="90"/>
      <c r="AME1026" s="90"/>
      <c r="AMF1026" s="90"/>
      <c r="AMG1026" s="90"/>
      <c r="AMH1026" s="90"/>
    </row>
    <row r="1027" spans="1:1022" ht="74.099999999999994" customHeight="1" x14ac:dyDescent="0.3">
      <c r="A1027" s="536"/>
      <c r="B1027" s="530"/>
      <c r="C1027" s="367"/>
      <c r="D1027" s="530"/>
      <c r="E1027" s="530"/>
      <c r="F1027" s="427"/>
      <c r="G1027" s="530"/>
      <c r="H1027" s="545"/>
      <c r="I1027" s="538"/>
      <c r="J1027" s="216" t="s">
        <v>735</v>
      </c>
      <c r="K1027" s="213"/>
      <c r="L1027" s="538"/>
      <c r="M1027" s="538"/>
      <c r="N1027" s="540"/>
      <c r="O1027" s="369"/>
      <c r="P1027" s="391"/>
      <c r="Q1027" s="385"/>
      <c r="R1027" s="393"/>
      <c r="S1027" s="394"/>
      <c r="T1027" s="385"/>
      <c r="U1027" s="386"/>
      <c r="V1027" s="216" t="s">
        <v>112</v>
      </c>
      <c r="W1027" s="116"/>
      <c r="X1027" s="117"/>
      <c r="Y1027" s="117"/>
      <c r="Z1027" s="116"/>
      <c r="AA1027" s="143" t="str">
        <f t="shared" si="1368"/>
        <v/>
      </c>
      <c r="AB1027" s="121"/>
      <c r="AC1027" s="121"/>
      <c r="AD1027" s="122" t="str">
        <f t="shared" si="1366"/>
        <v/>
      </c>
      <c r="AE1027" s="121"/>
      <c r="AF1027" s="121"/>
      <c r="AG1027" s="121"/>
      <c r="AH1027" s="123" t="str">
        <f>IFERROR(IF(AND(AA1026="Probabilidad",AA1027="Probabilidad"),(AI1026-(+AI1026*AD1027)),IF(AND(AA1027="Probabilidad",AA1026="Impacto"),(AI1026-(+AI1026*AD1027)),IF(AA1027="Impacto",AI1026,""))),"")</f>
        <v/>
      </c>
      <c r="AI1027" s="122" t="str">
        <f t="shared" si="1367"/>
        <v/>
      </c>
      <c r="AJ1027" s="387"/>
      <c r="AK1027" s="542"/>
      <c r="AL1027" s="214" t="str">
        <f t="shared" si="1355"/>
        <v/>
      </c>
      <c r="AM1027" s="543"/>
      <c r="AN1027" s="542"/>
      <c r="AO1027" s="541"/>
      <c r="AP1027" s="367"/>
      <c r="AQ1027" s="217" t="s">
        <v>118</v>
      </c>
      <c r="AR1027" s="119"/>
      <c r="AS1027" s="135"/>
      <c r="AT1027" s="218"/>
      <c r="AU1027" s="219"/>
      <c r="AV1027" s="459"/>
      <c r="AW1027" s="216" t="s">
        <v>112</v>
      </c>
      <c r="AX1027" s="220"/>
      <c r="AY1027" s="221"/>
      <c r="AZ1027" s="222"/>
      <c r="BA1027" s="217" t="s">
        <v>118</v>
      </c>
      <c r="BB1027" s="220"/>
      <c r="BC1027" s="115"/>
      <c r="BD1027" s="115"/>
      <c r="BE1027" s="373"/>
      <c r="BF1027" s="374"/>
      <c r="BG1027" s="374"/>
      <c r="BH1027" s="131"/>
    </row>
    <row r="1028" spans="1:1022" ht="45" customHeight="1" x14ac:dyDescent="0.3">
      <c r="A1028" s="536"/>
      <c r="B1028" s="530"/>
      <c r="C1028" s="367"/>
      <c r="D1028" s="530"/>
      <c r="E1028" s="530"/>
      <c r="F1028" s="427"/>
      <c r="G1028" s="530"/>
      <c r="H1028" s="545"/>
      <c r="I1028" s="538"/>
      <c r="J1028" s="216" t="s">
        <v>741</v>
      </c>
      <c r="K1028" s="213"/>
      <c r="L1028" s="538"/>
      <c r="M1028" s="538"/>
      <c r="N1028" s="540"/>
      <c r="O1028" s="369"/>
      <c r="P1028" s="391"/>
      <c r="Q1028" s="385"/>
      <c r="R1028" s="393"/>
      <c r="S1028" s="394"/>
      <c r="T1028" s="385"/>
      <c r="U1028" s="386"/>
      <c r="V1028" s="216" t="s">
        <v>124</v>
      </c>
      <c r="W1028" s="116"/>
      <c r="X1028" s="117"/>
      <c r="Y1028" s="117"/>
      <c r="Z1028" s="116"/>
      <c r="AA1028" s="143" t="str">
        <f t="shared" si="1368"/>
        <v/>
      </c>
      <c r="AB1028" s="121"/>
      <c r="AC1028" s="121"/>
      <c r="AD1028" s="122" t="str">
        <f t="shared" si="1366"/>
        <v/>
      </c>
      <c r="AE1028" s="121"/>
      <c r="AF1028" s="121"/>
      <c r="AG1028" s="121"/>
      <c r="AH1028" s="123" t="str">
        <f t="shared" ref="AH1028:AH1032" si="1394">IFERROR(IF(AND(AA1027="Probabilidad",AA1028="Probabilidad"),(AI1027-(+AI1027*AD1028)),IF(AND(AA1028="Probabilidad",AA1027="Impacto"),(AI1027-(+AI1027*AD1028)),IF(AA1028="Impacto",AI1027,""))),"")</f>
        <v/>
      </c>
      <c r="AI1028" s="122" t="str">
        <f t="shared" si="1367"/>
        <v/>
      </c>
      <c r="AJ1028" s="387"/>
      <c r="AK1028" s="542"/>
      <c r="AL1028" s="214" t="str">
        <f t="shared" si="1355"/>
        <v/>
      </c>
      <c r="AM1028" s="543"/>
      <c r="AN1028" s="542"/>
      <c r="AO1028" s="541"/>
      <c r="AP1028" s="367"/>
      <c r="AQ1028" s="217" t="s">
        <v>128</v>
      </c>
      <c r="AR1028" s="119"/>
      <c r="AS1028" s="135"/>
      <c r="AT1028" s="218"/>
      <c r="AU1028" s="219"/>
      <c r="AV1028" s="459"/>
      <c r="AW1028" s="216" t="s">
        <v>124</v>
      </c>
      <c r="AX1028" s="220"/>
      <c r="AY1028" s="221"/>
      <c r="AZ1028" s="222"/>
      <c r="BA1028" s="217" t="s">
        <v>128</v>
      </c>
      <c r="BB1028" s="220"/>
      <c r="BC1028" s="115"/>
      <c r="BD1028" s="115"/>
      <c r="BE1028" s="373"/>
      <c r="BF1028" s="374"/>
      <c r="BG1028" s="374"/>
      <c r="BH1028" s="131"/>
    </row>
    <row r="1029" spans="1:1022" ht="30" customHeight="1" x14ac:dyDescent="0.3">
      <c r="A1029" s="536"/>
      <c r="B1029" s="530"/>
      <c r="C1029" s="367"/>
      <c r="D1029" s="530"/>
      <c r="E1029" s="530"/>
      <c r="F1029" s="427"/>
      <c r="G1029" s="530"/>
      <c r="H1029" s="545"/>
      <c r="I1029" s="538"/>
      <c r="J1029" s="216" t="s">
        <v>749</v>
      </c>
      <c r="K1029" s="213"/>
      <c r="L1029" s="538"/>
      <c r="M1029" s="538"/>
      <c r="N1029" s="540"/>
      <c r="O1029" s="369"/>
      <c r="P1029" s="391"/>
      <c r="Q1029" s="385"/>
      <c r="R1029" s="393"/>
      <c r="S1029" s="394"/>
      <c r="T1029" s="385"/>
      <c r="U1029" s="386"/>
      <c r="V1029" s="216" t="s">
        <v>131</v>
      </c>
      <c r="W1029" s="116"/>
      <c r="X1029" s="117"/>
      <c r="Y1029" s="117"/>
      <c r="Z1029" s="116"/>
      <c r="AA1029" s="143" t="str">
        <f t="shared" si="1368"/>
        <v/>
      </c>
      <c r="AB1029" s="121"/>
      <c r="AC1029" s="121"/>
      <c r="AD1029" s="122" t="str">
        <f t="shared" si="1366"/>
        <v/>
      </c>
      <c r="AE1029" s="121"/>
      <c r="AF1029" s="121"/>
      <c r="AG1029" s="121"/>
      <c r="AH1029" s="123" t="str">
        <f t="shared" si="1394"/>
        <v/>
      </c>
      <c r="AI1029" s="122" t="str">
        <f t="shared" si="1367"/>
        <v/>
      </c>
      <c r="AJ1029" s="387"/>
      <c r="AK1029" s="542"/>
      <c r="AL1029" s="214" t="str">
        <f t="shared" si="1355"/>
        <v/>
      </c>
      <c r="AM1029" s="543"/>
      <c r="AN1029" s="542"/>
      <c r="AO1029" s="541"/>
      <c r="AP1029" s="367"/>
      <c r="AQ1029" s="217" t="s">
        <v>136</v>
      </c>
      <c r="AR1029" s="119"/>
      <c r="AS1029" s="135"/>
      <c r="AT1029" s="218"/>
      <c r="AU1029" s="219"/>
      <c r="AV1029" s="459"/>
      <c r="AW1029" s="216" t="s">
        <v>131</v>
      </c>
      <c r="AX1029" s="220"/>
      <c r="AY1029" s="221"/>
      <c r="AZ1029" s="222"/>
      <c r="BA1029" s="217" t="s">
        <v>136</v>
      </c>
      <c r="BB1029" s="220"/>
      <c r="BC1029" s="115"/>
      <c r="BD1029" s="115"/>
      <c r="BE1029" s="373"/>
      <c r="BF1029" s="374"/>
      <c r="BG1029" s="374"/>
      <c r="BH1029" s="131"/>
    </row>
    <row r="1030" spans="1:1022" ht="18.95" customHeight="1" x14ac:dyDescent="0.3">
      <c r="A1030" s="536"/>
      <c r="B1030" s="530"/>
      <c r="C1030" s="367"/>
      <c r="D1030" s="530"/>
      <c r="E1030" s="530"/>
      <c r="F1030" s="427"/>
      <c r="G1030" s="530"/>
      <c r="H1030" s="545"/>
      <c r="I1030" s="538"/>
      <c r="J1030" s="216" t="s">
        <v>756</v>
      </c>
      <c r="K1030" s="213"/>
      <c r="L1030" s="538"/>
      <c r="M1030" s="538"/>
      <c r="N1030" s="540"/>
      <c r="O1030" s="369"/>
      <c r="P1030" s="391"/>
      <c r="Q1030" s="385"/>
      <c r="R1030" s="393"/>
      <c r="S1030" s="394"/>
      <c r="T1030" s="385"/>
      <c r="U1030" s="386"/>
      <c r="V1030" s="216" t="s">
        <v>139</v>
      </c>
      <c r="W1030" s="116"/>
      <c r="X1030" s="117"/>
      <c r="Y1030" s="117"/>
      <c r="Z1030" s="116"/>
      <c r="AA1030" s="143" t="str">
        <f t="shared" si="1368"/>
        <v/>
      </c>
      <c r="AB1030" s="121"/>
      <c r="AC1030" s="121"/>
      <c r="AD1030" s="122" t="str">
        <f t="shared" si="1366"/>
        <v/>
      </c>
      <c r="AE1030" s="121"/>
      <c r="AF1030" s="121"/>
      <c r="AG1030" s="121"/>
      <c r="AH1030" s="123" t="str">
        <f t="shared" si="1394"/>
        <v/>
      </c>
      <c r="AI1030" s="122" t="str">
        <f t="shared" si="1367"/>
        <v/>
      </c>
      <c r="AJ1030" s="387"/>
      <c r="AK1030" s="542"/>
      <c r="AL1030" s="214" t="str">
        <f t="shared" si="1355"/>
        <v/>
      </c>
      <c r="AM1030" s="543"/>
      <c r="AN1030" s="542"/>
      <c r="AO1030" s="541"/>
      <c r="AP1030" s="367"/>
      <c r="AQ1030" s="217" t="s">
        <v>145</v>
      </c>
      <c r="AR1030" s="119"/>
      <c r="AS1030" s="135"/>
      <c r="AT1030" s="218"/>
      <c r="AU1030" s="219"/>
      <c r="AV1030" s="459"/>
      <c r="AW1030" s="216" t="s">
        <v>139</v>
      </c>
      <c r="AX1030" s="220"/>
      <c r="AY1030" s="221"/>
      <c r="AZ1030" s="222"/>
      <c r="BA1030" s="217" t="s">
        <v>145</v>
      </c>
      <c r="BB1030" s="220"/>
      <c r="BC1030" s="115"/>
      <c r="BD1030" s="115"/>
      <c r="BE1030" s="373"/>
      <c r="BF1030" s="374"/>
      <c r="BG1030" s="374"/>
      <c r="BH1030" s="131"/>
    </row>
    <row r="1031" spans="1:1022" ht="18.95" customHeight="1" x14ac:dyDescent="0.3">
      <c r="A1031" s="536"/>
      <c r="B1031" s="530"/>
      <c r="C1031" s="367"/>
      <c r="D1031" s="530"/>
      <c r="E1031" s="530"/>
      <c r="F1031" s="427"/>
      <c r="G1031" s="530"/>
      <c r="H1031" s="545"/>
      <c r="I1031" s="538"/>
      <c r="J1031" s="216" t="s">
        <v>757</v>
      </c>
      <c r="K1031" s="213"/>
      <c r="L1031" s="538"/>
      <c r="M1031" s="538"/>
      <c r="N1031" s="540"/>
      <c r="O1031" s="369"/>
      <c r="P1031" s="391"/>
      <c r="Q1031" s="385"/>
      <c r="R1031" s="393"/>
      <c r="S1031" s="394"/>
      <c r="T1031" s="385"/>
      <c r="U1031" s="386"/>
      <c r="V1031" s="216" t="s">
        <v>150</v>
      </c>
      <c r="W1031" s="116"/>
      <c r="X1031" s="117"/>
      <c r="Y1031" s="117"/>
      <c r="Z1031" s="116"/>
      <c r="AA1031" s="143" t="str">
        <f t="shared" si="1368"/>
        <v/>
      </c>
      <c r="AB1031" s="121"/>
      <c r="AC1031" s="121"/>
      <c r="AD1031" s="122" t="str">
        <f t="shared" si="1366"/>
        <v/>
      </c>
      <c r="AE1031" s="121"/>
      <c r="AF1031" s="121"/>
      <c r="AG1031" s="121"/>
      <c r="AH1031" s="123" t="str">
        <f t="shared" si="1394"/>
        <v/>
      </c>
      <c r="AI1031" s="122" t="str">
        <f t="shared" si="1367"/>
        <v/>
      </c>
      <c r="AJ1031" s="387"/>
      <c r="AK1031" s="542"/>
      <c r="AL1031" s="214" t="str">
        <f t="shared" si="1355"/>
        <v/>
      </c>
      <c r="AM1031" s="543"/>
      <c r="AN1031" s="542"/>
      <c r="AO1031" s="541"/>
      <c r="AP1031" s="367"/>
      <c r="AQ1031" s="217" t="s">
        <v>155</v>
      </c>
      <c r="AR1031" s="119"/>
      <c r="AS1031" s="135"/>
      <c r="AT1031" s="218"/>
      <c r="AU1031" s="219"/>
      <c r="AV1031" s="459"/>
      <c r="AW1031" s="216" t="s">
        <v>150</v>
      </c>
      <c r="AX1031" s="220"/>
      <c r="AY1031" s="221"/>
      <c r="AZ1031" s="222"/>
      <c r="BA1031" s="217" t="s">
        <v>155</v>
      </c>
      <c r="BB1031" s="220"/>
      <c r="BC1031" s="115"/>
      <c r="BD1031" s="115"/>
      <c r="BE1031" s="373"/>
      <c r="BF1031" s="374"/>
      <c r="BG1031" s="374"/>
      <c r="BH1031" s="131"/>
    </row>
    <row r="1032" spans="1:1022" ht="23.1" customHeight="1" x14ac:dyDescent="0.3">
      <c r="A1032" s="536"/>
      <c r="B1032" s="530"/>
      <c r="C1032" s="367"/>
      <c r="D1032" s="530"/>
      <c r="E1032" s="530"/>
      <c r="F1032" s="427"/>
      <c r="G1032" s="530"/>
      <c r="H1032" s="545"/>
      <c r="I1032" s="538"/>
      <c r="J1032" s="216" t="s">
        <v>758</v>
      </c>
      <c r="K1032" s="213"/>
      <c r="L1032" s="538"/>
      <c r="M1032" s="538"/>
      <c r="N1032" s="540"/>
      <c r="O1032" s="369"/>
      <c r="P1032" s="392"/>
      <c r="Q1032" s="385"/>
      <c r="R1032" s="393"/>
      <c r="S1032" s="394"/>
      <c r="T1032" s="385"/>
      <c r="U1032" s="386"/>
      <c r="V1032" s="216" t="s">
        <v>161</v>
      </c>
      <c r="W1032" s="116"/>
      <c r="X1032" s="117"/>
      <c r="Y1032" s="117"/>
      <c r="Z1032" s="116"/>
      <c r="AA1032" s="143" t="str">
        <f t="shared" si="1368"/>
        <v/>
      </c>
      <c r="AB1032" s="121"/>
      <c r="AC1032" s="121"/>
      <c r="AD1032" s="122" t="str">
        <f t="shared" si="1366"/>
        <v/>
      </c>
      <c r="AE1032" s="121"/>
      <c r="AF1032" s="121"/>
      <c r="AG1032" s="121"/>
      <c r="AH1032" s="123" t="str">
        <f t="shared" si="1394"/>
        <v/>
      </c>
      <c r="AI1032" s="122" t="str">
        <f t="shared" si="1367"/>
        <v/>
      </c>
      <c r="AJ1032" s="387"/>
      <c r="AK1032" s="542"/>
      <c r="AL1032" s="214" t="str">
        <f t="shared" si="1355"/>
        <v/>
      </c>
      <c r="AM1032" s="543"/>
      <c r="AN1032" s="542"/>
      <c r="AO1032" s="541"/>
      <c r="AP1032" s="367"/>
      <c r="AQ1032" s="217" t="s">
        <v>162</v>
      </c>
      <c r="AR1032" s="119"/>
      <c r="AS1032" s="135"/>
      <c r="AT1032" s="218"/>
      <c r="AU1032" s="219"/>
      <c r="AV1032" s="460"/>
      <c r="AW1032" s="216" t="s">
        <v>161</v>
      </c>
      <c r="AX1032" s="220"/>
      <c r="AY1032" s="221"/>
      <c r="AZ1032" s="222"/>
      <c r="BA1032" s="217" t="s">
        <v>162</v>
      </c>
      <c r="BB1032" s="220"/>
      <c r="BC1032" s="115"/>
      <c r="BD1032" s="115"/>
      <c r="BE1032" s="373"/>
      <c r="BF1032" s="374"/>
      <c r="BG1032" s="374"/>
      <c r="BH1032" s="131"/>
    </row>
    <row r="1033" spans="1:1022" s="144" customFormat="1" ht="69.95" customHeight="1" x14ac:dyDescent="0.25">
      <c r="A1033" s="536"/>
      <c r="B1033" s="530"/>
      <c r="C1033" s="367"/>
      <c r="D1033" s="530"/>
      <c r="E1033" s="530"/>
      <c r="F1033" s="427"/>
      <c r="G1033" s="530"/>
      <c r="H1033" s="545" t="str">
        <f>IF(B1033="Seguridad_Información","Posibilidad de "&amp;C1033&amp;"con "&amp;M1033&amp;" "&amp;"por"&amp;" "&amp;I1033&amp;" "&amp;"debido a"&amp;" "&amp;L1033,"Posibilidad de"&amp;" "&amp;M1033&amp;" "&amp;"por"&amp;" "&amp;I1033&amp;" debido a"&amp;" "&amp;L1033)</f>
        <v xml:space="preserve">Posibilidad de  por  debido a </v>
      </c>
      <c r="I1033" s="538"/>
      <c r="J1033" s="216" t="s">
        <v>717</v>
      </c>
      <c r="K1033" s="213"/>
      <c r="L1033" s="538"/>
      <c r="M1033" s="538"/>
      <c r="N1033" s="540"/>
      <c r="O1033" s="369"/>
      <c r="P1033" s="390" t="str">
        <f>IF(OR($O1033=[3]Tabla_Probabilidad!$D$30,$O1033=[3]Tabla_Probabilidad!$D$32,$O1033=[3]Tabla_Probabilidad!$J$32),"Muy Baja",IF(OR($O1033=[3]Tabla_Probabilidad!$E$30,$O1033=[3]Tabla_Probabilidad!$E$32,$O1033=[3]Tabla_Probabilidad!$K$32),"Baja",IF(OR($O1033=[3]Tabla_Probabilidad!$F$30,$O1033=[3]Tabla_Probabilidad!$F$32,$O1033=[3]Tabla_Probabilidad!$L$32),"Media",IF(OR($O1033=[3]Tabla_Probabilidad!$G$30,$O1033=[3]Tabla_Probabilidad!$G$32,$O1033=[3]Tabla_Probabilidad!$M$32),"Alta",IF(OR($O1033=[3]Tabla_Probabilidad!$H$30,$O1033=[3]Tabla_Probabilidad!$H$32,$O1033=[3]Tabla_Probabilidad!$N$32),"Muy Alta","")))))</f>
        <v/>
      </c>
      <c r="Q1033" s="385" t="str">
        <f t="shared" ref="Q1033" si="1395">IF(P1033="","",IF(P1033="Muy Baja",0.2,IF(P1033="Baja",0.4,IF(P1033="Media",0.6,IF(P1033="Alta",0.8,IF(P1033="Muy Alta",1,))))))</f>
        <v/>
      </c>
      <c r="R1033" s="393"/>
      <c r="S1033" s="394" t="str">
        <f>IF(OR($R1033=[3]Tabla_Impacto!$D$24,$R1033=[3]Tabla_Impacto!$D$27,$R1033=[3]Tabla_Impacto!$J$24,$R1033=[3]Tabla_Impacto!$P$26,$R1033=[3]Tabla_Impacto!$V$26,$R1033=[3]Tabla_Impacto!$AB$26),"Leve",IF(OR($R1033=[3]Tabla_Impacto!$E$24,$R1033=[3]Tabla_Impacto!$E$27,$R1033=[3]Tabla_Impacto!$K$24,$R1033=[3]Tabla_Impacto!$Q$26,$R1033=[3]Tabla_Impacto!$W$26,$R1033=[3]Tabla_Impacto!$AC$26),"Menor",IF(OR($R1033=[3]Tabla_Impacto!$F$24,$R1033=[3]Tabla_Impacto!$F$27,$R1033=[3]Tabla_Impacto!$L$24,$R1033=[3]Tabla_Impacto!$R$26,$R1033=[3]Tabla_Impacto!$X$26,$R1033=[3]Tabla_Impacto!$AD$26),"Moderado",IF(OR($R1033=[3]Tabla_Impacto!$G$24,$R1033=[3]Tabla_Impacto!$G$27,$R1033=[3]Tabla_Impacto!$M$24,$R1033=[3]Tabla_Impacto!$S$26,$R1033=[3]Tabla_Impacto!$Y$26,$R1033=[3]Tabla_Impacto!$AE$26),"Mayor",IF(OR($R1033=[3]Tabla_Impacto!$H$24,$R1033=[3]Tabla_Impacto!$H$27,$R1033=[3]Tabla_Impacto!$N$24,$R1033=[3]Tabla_Impacto!$T$26,$R1033=[3]Tabla_Impacto!$Z$26,$R1033=[3]Tabla_Impacto!$AF$26),"Catastrófico","")))))</f>
        <v/>
      </c>
      <c r="T1033" s="385" t="str">
        <f>IF(S1033="","",IF(S1033="Leve",0.2,IF(S1033="Menor",0.4,IF(S1033="Moderado",0.6,IF(S1033="Mayor",0.8,IF(S1033="Catastrófico",1,))))))</f>
        <v/>
      </c>
      <c r="U1033" s="403" t="str">
        <f t="shared" ref="U1033" si="1396">IF(OR(AND(P1033="Muy Baja",S1033="Leve"),AND(P1033="Muy Baja",S1033="Menor"),AND(P1033="Baja",S1033="Leve")),"Bajo",IF(OR(AND(P1033="Muy baja",S1033="Moderado"),AND(P1033="Baja",S1033="Menor"),AND(P1033="Baja",S1033="Moderado"),AND(P1033="Media",S1033="Leve"),AND(P1033="Media",S1033="Menor"),AND(P1033="Media",S1033="Moderado"),AND(P1033="Alta",S1033="Leve"),AND(P1033="Alta",S1033="Menor")),"Moderado",IF(OR(AND(P1033="Muy Baja",S1033="Mayor"),AND(P1033="Baja",S1033="Mayor"),AND(P1033="Media",S1033="Mayor"),AND(P1033="Alta",S1033="Moderado"),AND(P1033="Alta",S1033="Mayor"),AND(P1033="Muy Alta",S1033="Leve"),AND(P1033="Muy Alta",S1033="Menor"),AND(P1033="Muy Alta",S1033="Moderado"),AND(P1033="Muy Alta",S1033="Mayor")),"Alto",IF(OR(AND(P1033="Muy Baja",S1033="Catastrófico"),AND(P1033="Baja",S1033="Catastrófico"),AND(P1033="Media",S1033="Catastrófico"),AND(P1033="Alta",S1033="Catastrófico"),AND(P1033="Muy Alta",S1033="Catastrófico")),"Extremo",""))))</f>
        <v/>
      </c>
      <c r="V1033" s="216" t="s">
        <v>91</v>
      </c>
      <c r="W1033" s="116"/>
      <c r="X1033" s="117"/>
      <c r="Y1033" s="117"/>
      <c r="Z1033" s="116"/>
      <c r="AA1033" s="143" t="str">
        <f t="shared" si="1368"/>
        <v/>
      </c>
      <c r="AB1033" s="121"/>
      <c r="AC1033" s="121"/>
      <c r="AD1033" s="122" t="str">
        <f t="shared" si="1366"/>
        <v/>
      </c>
      <c r="AE1033" s="121"/>
      <c r="AF1033" s="121"/>
      <c r="AG1033" s="121"/>
      <c r="AH1033" s="123" t="str">
        <f>IFERROR(IF(AA1033="Probabilidad",(Q1033-(+Q1033*AD1033)),IF(AA1033="Impacto",Q1033,"")),"")</f>
        <v/>
      </c>
      <c r="AI1033" s="122" t="str">
        <f t="shared" si="1367"/>
        <v/>
      </c>
      <c r="AJ1033" s="387" t="str">
        <f t="shared" ref="AJ1033" si="1397">IFERROR(IF(AK1033="","",IF(AK1033&lt;=0.2,"Muy Baja",IF(AK1033&lt;=0.4,"Baja",IF(AK1033&lt;=0.6,"Media",IF(AK1033&lt;=0.8,"Alta","Muy Alta"))))),"")</f>
        <v/>
      </c>
      <c r="AK1033" s="542" t="str">
        <f t="shared" ref="AK1033" si="1398">IFERROR(LOOKUP(MAX(AI1033:AI1039)+1,(AI1033:AI1039)),"")</f>
        <v/>
      </c>
      <c r="AL1033" s="214" t="str">
        <f>IFERROR(IF(AA1033="Impacto",(T1033-(+T1033*AD1033)),IF(AA1033="Probabilidad",T1033,"")),"")</f>
        <v/>
      </c>
      <c r="AM1033" s="543" t="str">
        <f t="shared" ref="AM1033" si="1399">IFERROR(IF(AN1033="","",IF(AN1033&lt;=0.2,"Leve",IF(AN1033&lt;=0.4,"Menor",IF(AN1033&lt;=0.6,"Moderado",IF(AN1033&lt;=0.8,"Mayor","Catastrófico"))))),"")</f>
        <v/>
      </c>
      <c r="AN1033" s="542" t="str">
        <f t="shared" ref="AN1033" si="1400">IFERROR(LOOKUP(MAX(AL1033:AL1039)+1,(AL1033:AL1039)),"")</f>
        <v/>
      </c>
      <c r="AO1033" s="541" t="str">
        <f t="shared" ref="AO1033" si="1401">IFERROR(IF(OR(AND(AJ1033="Muy Baja",AM1033="Leve"),AND(AJ1033="Muy Baja",AM1033="Menor"),AND(AJ1033="Baja",AM1033="Leve")),"Bajo",IF(OR(AND(AJ1033="Muy baja",AM1033="Moderado"),AND(AJ1033="Baja",AM1033="Menor"),AND(AJ1033="Baja",AM1033="Moderado"),AND(AJ1033="Media",AM1033="Leve"),AND(AJ1033="Media",AM1033="Menor"),AND(AJ1033="Media",AM1033="Moderado"),AND(AJ1033="Alta",AM1033="Leve"),AND(AJ1033="Alta",AM1033="Menor")),"Moderado",IF(OR(AND(AJ1033="Muy Baja",AM1033="Mayor"),AND(AJ1033="Baja",AM1033="Mayor"),AND(AJ1033="Media",AM1033="Mayor"),AND(AJ1033="Alta",AM1033="Moderado"),AND(AJ1033="Alta",AM1033="Mayor"),AND(AJ1033="Muy Alta",AM1033="Leve"),AND(AJ1033="Muy Alta",AM1033="Menor"),AND(AJ1033="Muy Alta",AM1033="Moderado"),AND(AJ1033="Muy Alta",AM1033="Mayor")),"Alto",IF(OR(AND(AJ1033="Muy Baja",AM1033="Catastrófico"),AND(AJ1033="Baja",AM1033="Catastrófico"),AND(AJ1033="Media",AM1033="Catastrófico"),AND(AJ1033="Alta",AM1033="Catastrófico"),AND(AJ1033="Muy Alta",AM1033="Catastrófico")),"Extremo","")))),"")</f>
        <v/>
      </c>
      <c r="AP1033" s="367"/>
      <c r="AQ1033" s="217" t="s">
        <v>105</v>
      </c>
      <c r="AR1033" s="119"/>
      <c r="AS1033" s="135"/>
      <c r="AT1033" s="218"/>
      <c r="AU1033" s="219"/>
      <c r="AV1033" s="458"/>
      <c r="AW1033" s="216" t="s">
        <v>91</v>
      </c>
      <c r="AX1033" s="220"/>
      <c r="AY1033" s="221"/>
      <c r="AZ1033" s="222"/>
      <c r="BA1033" s="217" t="s">
        <v>105</v>
      </c>
      <c r="BB1033" s="220"/>
      <c r="BC1033" s="115"/>
      <c r="BD1033" s="115"/>
      <c r="BE1033" s="373"/>
      <c r="BF1033" s="374"/>
      <c r="BG1033" s="374"/>
      <c r="BH1033" s="131"/>
      <c r="BI1033" s="90"/>
      <c r="BJ1033" s="90"/>
      <c r="BK1033" s="90"/>
      <c r="BL1033" s="90"/>
      <c r="BM1033" s="90"/>
      <c r="BN1033" s="90"/>
      <c r="BO1033" s="90"/>
      <c r="BP1033" s="90"/>
      <c r="BQ1033" s="90"/>
      <c r="BR1033" s="90"/>
      <c r="BS1033" s="90"/>
      <c r="BT1033" s="90"/>
      <c r="BU1033" s="90"/>
      <c r="BV1033" s="90"/>
      <c r="BW1033" s="90"/>
      <c r="BX1033" s="90"/>
      <c r="BY1033" s="90"/>
      <c r="BZ1033" s="90"/>
      <c r="CA1033" s="90"/>
      <c r="CB1033" s="90"/>
      <c r="CC1033" s="90"/>
      <c r="CD1033" s="90"/>
      <c r="CE1033" s="90"/>
      <c r="CF1033" s="90"/>
      <c r="CG1033" s="90"/>
      <c r="CH1033" s="90"/>
      <c r="CI1033" s="90"/>
      <c r="CJ1033" s="90"/>
      <c r="CK1033" s="90"/>
      <c r="CL1033" s="90"/>
      <c r="CM1033" s="90"/>
      <c r="CN1033" s="90"/>
      <c r="CO1033" s="90"/>
      <c r="CP1033" s="90"/>
      <c r="CQ1033" s="90"/>
      <c r="CR1033" s="90"/>
      <c r="CS1033" s="90"/>
      <c r="CT1033" s="90"/>
      <c r="CU1033" s="90"/>
      <c r="CV1033" s="90"/>
      <c r="CW1033" s="90"/>
      <c r="CX1033" s="90"/>
      <c r="CY1033" s="90"/>
      <c r="CZ1033" s="90"/>
      <c r="DA1033" s="90"/>
      <c r="DB1033" s="90"/>
      <c r="DC1033" s="90"/>
      <c r="DD1033" s="90"/>
      <c r="DE1033" s="90"/>
      <c r="DF1033" s="90"/>
      <c r="DG1033" s="90"/>
      <c r="DH1033" s="90"/>
      <c r="DI1033" s="90"/>
      <c r="DJ1033" s="90"/>
      <c r="DK1033" s="90"/>
      <c r="DL1033" s="90"/>
      <c r="DM1033" s="90"/>
      <c r="DN1033" s="90"/>
      <c r="DO1033" s="90"/>
      <c r="DP1033" s="90"/>
      <c r="DQ1033" s="90"/>
      <c r="DR1033" s="90"/>
      <c r="DS1033" s="90"/>
      <c r="DT1033" s="90"/>
      <c r="DU1033" s="90"/>
      <c r="DV1033" s="90"/>
      <c r="DW1033" s="90"/>
      <c r="DX1033" s="90"/>
      <c r="DY1033" s="90"/>
      <c r="DZ1033" s="90"/>
      <c r="EA1033" s="90"/>
      <c r="EB1033" s="90"/>
      <c r="EC1033" s="90"/>
      <c r="ED1033" s="90"/>
      <c r="EE1033" s="90"/>
      <c r="EF1033" s="90"/>
      <c r="EG1033" s="90"/>
      <c r="EH1033" s="90"/>
      <c r="EI1033" s="90"/>
      <c r="EJ1033" s="90"/>
      <c r="EK1033" s="90"/>
      <c r="EL1033" s="90"/>
      <c r="EM1033" s="90"/>
      <c r="EN1033" s="90"/>
      <c r="EO1033" s="90"/>
      <c r="EP1033" s="90"/>
      <c r="EQ1033" s="90"/>
      <c r="ER1033" s="90"/>
      <c r="ES1033" s="90"/>
      <c r="ET1033" s="90"/>
      <c r="EU1033" s="90"/>
      <c r="EV1033" s="90"/>
      <c r="EW1033" s="90"/>
      <c r="EX1033" s="90"/>
      <c r="EY1033" s="90"/>
      <c r="EZ1033" s="90"/>
      <c r="FA1033" s="90"/>
      <c r="FB1033" s="90"/>
      <c r="FC1033" s="90"/>
      <c r="FD1033" s="90"/>
      <c r="FE1033" s="90"/>
      <c r="FF1033" s="90"/>
      <c r="FG1033" s="90"/>
      <c r="FH1033" s="90"/>
      <c r="FI1033" s="90"/>
      <c r="FJ1033" s="90"/>
      <c r="FK1033" s="90"/>
      <c r="FL1033" s="90"/>
      <c r="FM1033" s="90"/>
      <c r="FN1033" s="90"/>
      <c r="FO1033" s="90"/>
      <c r="FP1033" s="90"/>
      <c r="FQ1033" s="90"/>
      <c r="FR1033" s="90"/>
      <c r="FS1033" s="90"/>
      <c r="FT1033" s="90"/>
      <c r="FU1033" s="90"/>
      <c r="FV1033" s="90"/>
      <c r="FW1033" s="90"/>
      <c r="FX1033" s="90"/>
      <c r="FY1033" s="90"/>
      <c r="FZ1033" s="90"/>
      <c r="GA1033" s="90"/>
      <c r="GB1033" s="90"/>
      <c r="GC1033" s="90"/>
      <c r="GD1033" s="90"/>
      <c r="GE1033" s="90"/>
      <c r="GF1033" s="90"/>
      <c r="GG1033" s="90"/>
      <c r="GH1033" s="90"/>
      <c r="GI1033" s="90"/>
      <c r="GJ1033" s="90"/>
      <c r="GK1033" s="90"/>
      <c r="GL1033" s="90"/>
      <c r="GM1033" s="90"/>
      <c r="GN1033" s="90"/>
      <c r="GO1033" s="90"/>
      <c r="GP1033" s="90"/>
      <c r="GQ1033" s="90"/>
      <c r="GR1033" s="90"/>
      <c r="GS1033" s="90"/>
      <c r="GT1033" s="90"/>
      <c r="GU1033" s="90"/>
      <c r="GV1033" s="90"/>
      <c r="GW1033" s="90"/>
      <c r="GX1033" s="90"/>
      <c r="GY1033" s="90"/>
      <c r="GZ1033" s="90"/>
      <c r="HA1033" s="90"/>
      <c r="HB1033" s="90"/>
      <c r="HC1033" s="90"/>
      <c r="HD1033" s="90"/>
      <c r="HE1033" s="90"/>
      <c r="HF1033" s="90"/>
      <c r="HG1033" s="90"/>
      <c r="HH1033" s="90"/>
      <c r="HI1033" s="90"/>
      <c r="HJ1033" s="90"/>
      <c r="HK1033" s="90"/>
      <c r="HL1033" s="90"/>
      <c r="HM1033" s="90"/>
      <c r="HN1033" s="90"/>
      <c r="HO1033" s="90"/>
      <c r="HP1033" s="90"/>
      <c r="HQ1033" s="90"/>
      <c r="HR1033" s="90"/>
      <c r="HS1033" s="90"/>
      <c r="HT1033" s="90"/>
      <c r="HU1033" s="90"/>
      <c r="HV1033" s="90"/>
      <c r="HW1033" s="90"/>
      <c r="HX1033" s="90"/>
      <c r="HY1033" s="90"/>
      <c r="HZ1033" s="90"/>
      <c r="IA1033" s="90"/>
      <c r="IB1033" s="90"/>
      <c r="IC1033" s="90"/>
      <c r="ID1033" s="90"/>
      <c r="IE1033" s="90"/>
      <c r="IF1033" s="90"/>
      <c r="IG1033" s="90"/>
      <c r="IH1033" s="90"/>
      <c r="II1033" s="90"/>
      <c r="IJ1033" s="90"/>
      <c r="IK1033" s="90"/>
      <c r="IL1033" s="90"/>
      <c r="IM1033" s="90"/>
      <c r="IN1033" s="90"/>
      <c r="IO1033" s="90"/>
      <c r="IP1033" s="90"/>
      <c r="IQ1033" s="90"/>
      <c r="IR1033" s="90"/>
      <c r="IS1033" s="90"/>
      <c r="IT1033" s="90"/>
      <c r="IU1033" s="90"/>
      <c r="IV1033" s="90"/>
      <c r="IW1033" s="90"/>
      <c r="IX1033" s="90"/>
      <c r="IY1033" s="90"/>
      <c r="IZ1033" s="90"/>
      <c r="JA1033" s="90"/>
      <c r="JB1033" s="90"/>
      <c r="JC1033" s="90"/>
      <c r="JD1033" s="90"/>
      <c r="JE1033" s="90"/>
      <c r="JF1033" s="90"/>
      <c r="JG1033" s="90"/>
      <c r="JH1033" s="90"/>
      <c r="JI1033" s="90"/>
      <c r="JJ1033" s="90"/>
      <c r="JK1033" s="90"/>
      <c r="JL1033" s="90"/>
      <c r="JM1033" s="90"/>
      <c r="JN1033" s="90"/>
      <c r="JO1033" s="90"/>
      <c r="JP1033" s="90"/>
      <c r="JQ1033" s="90"/>
      <c r="JR1033" s="90"/>
      <c r="JS1033" s="90"/>
      <c r="JT1033" s="90"/>
      <c r="JU1033" s="90"/>
      <c r="JV1033" s="90"/>
      <c r="JW1033" s="90"/>
      <c r="JX1033" s="90"/>
      <c r="JY1033" s="90"/>
      <c r="JZ1033" s="90"/>
      <c r="KA1033" s="90"/>
      <c r="KB1033" s="90"/>
      <c r="KC1033" s="90"/>
      <c r="KD1033" s="90"/>
      <c r="KE1033" s="90"/>
      <c r="KF1033" s="90"/>
      <c r="KG1033" s="90"/>
      <c r="KH1033" s="90"/>
      <c r="KI1033" s="90"/>
      <c r="KJ1033" s="90"/>
      <c r="KK1033" s="90"/>
      <c r="KL1033" s="90"/>
      <c r="KM1033" s="90"/>
      <c r="KN1033" s="90"/>
      <c r="KO1033" s="90"/>
      <c r="KP1033" s="90"/>
      <c r="KQ1033" s="90"/>
      <c r="KR1033" s="90"/>
      <c r="KS1033" s="90"/>
      <c r="KT1033" s="90"/>
      <c r="KU1033" s="90"/>
      <c r="KV1033" s="90"/>
      <c r="KW1033" s="90"/>
      <c r="KX1033" s="90"/>
      <c r="KY1033" s="90"/>
      <c r="KZ1033" s="90"/>
      <c r="LA1033" s="90"/>
      <c r="LB1033" s="90"/>
      <c r="LC1033" s="90"/>
      <c r="LD1033" s="90"/>
      <c r="LE1033" s="90"/>
      <c r="LF1033" s="90"/>
      <c r="LG1033" s="90"/>
      <c r="LH1033" s="90"/>
      <c r="LI1033" s="90"/>
      <c r="LJ1033" s="90"/>
      <c r="LK1033" s="90"/>
      <c r="LL1033" s="90"/>
      <c r="LM1033" s="90"/>
      <c r="LN1033" s="90"/>
      <c r="LO1033" s="90"/>
      <c r="LP1033" s="90"/>
      <c r="LQ1033" s="90"/>
      <c r="LR1033" s="90"/>
      <c r="LS1033" s="90"/>
      <c r="LT1033" s="90"/>
      <c r="LU1033" s="90"/>
      <c r="LV1033" s="90"/>
      <c r="LW1033" s="90"/>
      <c r="LX1033" s="90"/>
      <c r="LY1033" s="90"/>
      <c r="LZ1033" s="90"/>
      <c r="MA1033" s="90"/>
      <c r="MB1033" s="90"/>
      <c r="MC1033" s="90"/>
      <c r="MD1033" s="90"/>
      <c r="ME1033" s="90"/>
      <c r="MF1033" s="90"/>
      <c r="MG1033" s="90"/>
      <c r="MH1033" s="90"/>
      <c r="MI1033" s="90"/>
      <c r="MJ1033" s="90"/>
      <c r="MK1033" s="90"/>
      <c r="ML1033" s="90"/>
      <c r="MM1033" s="90"/>
      <c r="MN1033" s="90"/>
      <c r="MO1033" s="90"/>
      <c r="MP1033" s="90"/>
      <c r="MQ1033" s="90"/>
      <c r="MR1033" s="90"/>
      <c r="MS1033" s="90"/>
      <c r="MT1033" s="90"/>
      <c r="MU1033" s="90"/>
      <c r="MV1033" s="90"/>
      <c r="MW1033" s="90"/>
      <c r="MX1033" s="90"/>
      <c r="MY1033" s="90"/>
      <c r="MZ1033" s="90"/>
      <c r="NA1033" s="90"/>
      <c r="NB1033" s="90"/>
      <c r="NC1033" s="90"/>
      <c r="ND1033" s="90"/>
      <c r="NE1033" s="90"/>
      <c r="NF1033" s="90"/>
      <c r="NG1033" s="90"/>
      <c r="NH1033" s="90"/>
      <c r="NI1033" s="90"/>
      <c r="NJ1033" s="90"/>
      <c r="NK1033" s="90"/>
      <c r="NL1033" s="90"/>
      <c r="NM1033" s="90"/>
      <c r="NN1033" s="90"/>
      <c r="NO1033" s="90"/>
      <c r="NP1033" s="90"/>
      <c r="NQ1033" s="90"/>
      <c r="NR1033" s="90"/>
      <c r="NS1033" s="90"/>
      <c r="NT1033" s="90"/>
      <c r="NU1033" s="90"/>
      <c r="NV1033" s="90"/>
      <c r="NW1033" s="90"/>
      <c r="NX1033" s="90"/>
      <c r="NY1033" s="90"/>
      <c r="NZ1033" s="90"/>
      <c r="OA1033" s="90"/>
      <c r="OB1033" s="90"/>
      <c r="OC1033" s="90"/>
      <c r="OD1033" s="90"/>
      <c r="OE1033" s="90"/>
      <c r="OF1033" s="90"/>
      <c r="OG1033" s="90"/>
      <c r="OH1033" s="90"/>
      <c r="OI1033" s="90"/>
      <c r="OJ1033" s="90"/>
      <c r="OK1033" s="90"/>
      <c r="OL1033" s="90"/>
      <c r="OM1033" s="90"/>
      <c r="ON1033" s="90"/>
      <c r="OO1033" s="90"/>
      <c r="OP1033" s="90"/>
      <c r="OQ1033" s="90"/>
      <c r="OR1033" s="90"/>
      <c r="OS1033" s="90"/>
      <c r="OT1033" s="90"/>
      <c r="OU1033" s="90"/>
      <c r="OV1033" s="90"/>
      <c r="OW1033" s="90"/>
      <c r="OX1033" s="90"/>
      <c r="OY1033" s="90"/>
      <c r="OZ1033" s="90"/>
      <c r="PA1033" s="90"/>
      <c r="PB1033" s="90"/>
      <c r="PC1033" s="90"/>
      <c r="PD1033" s="90"/>
      <c r="PE1033" s="90"/>
      <c r="PF1033" s="90"/>
      <c r="PG1033" s="90"/>
      <c r="PH1033" s="90"/>
      <c r="PI1033" s="90"/>
      <c r="PJ1033" s="90"/>
      <c r="PK1033" s="90"/>
      <c r="PL1033" s="90"/>
      <c r="PM1033" s="90"/>
      <c r="PN1033" s="90"/>
      <c r="PO1033" s="90"/>
      <c r="PP1033" s="90"/>
      <c r="PQ1033" s="90"/>
      <c r="PR1033" s="90"/>
      <c r="PS1033" s="90"/>
      <c r="PT1033" s="90"/>
      <c r="PU1033" s="90"/>
      <c r="PV1033" s="90"/>
      <c r="PW1033" s="90"/>
      <c r="PX1033" s="90"/>
      <c r="PY1033" s="90"/>
      <c r="PZ1033" s="90"/>
      <c r="QA1033" s="90"/>
      <c r="QB1033" s="90"/>
      <c r="QC1033" s="90"/>
      <c r="QD1033" s="90"/>
      <c r="QE1033" s="90"/>
      <c r="QF1033" s="90"/>
      <c r="QG1033" s="90"/>
      <c r="QH1033" s="90"/>
      <c r="QI1033" s="90"/>
      <c r="QJ1033" s="90"/>
      <c r="QK1033" s="90"/>
      <c r="QL1033" s="90"/>
      <c r="QM1033" s="90"/>
      <c r="QN1033" s="90"/>
      <c r="QO1033" s="90"/>
      <c r="QP1033" s="90"/>
      <c r="QQ1033" s="90"/>
      <c r="QR1033" s="90"/>
      <c r="QS1033" s="90"/>
      <c r="QT1033" s="90"/>
      <c r="QU1033" s="90"/>
      <c r="QV1033" s="90"/>
      <c r="QW1033" s="90"/>
      <c r="QX1033" s="90"/>
      <c r="QY1033" s="90"/>
      <c r="QZ1033" s="90"/>
      <c r="RA1033" s="90"/>
      <c r="RB1033" s="90"/>
      <c r="RC1033" s="90"/>
      <c r="RD1033" s="90"/>
      <c r="RE1033" s="90"/>
      <c r="RF1033" s="90"/>
      <c r="RG1033" s="90"/>
      <c r="RH1033" s="90"/>
      <c r="RI1033" s="90"/>
      <c r="RJ1033" s="90"/>
      <c r="RK1033" s="90"/>
      <c r="RL1033" s="90"/>
      <c r="RM1033" s="90"/>
      <c r="RN1033" s="90"/>
      <c r="RO1033" s="90"/>
      <c r="RP1033" s="90"/>
      <c r="RQ1033" s="90"/>
      <c r="RR1033" s="90"/>
      <c r="RS1033" s="90"/>
      <c r="RT1033" s="90"/>
      <c r="RU1033" s="90"/>
      <c r="RV1033" s="90"/>
      <c r="RW1033" s="90"/>
      <c r="RX1033" s="90"/>
      <c r="RY1033" s="90"/>
      <c r="RZ1033" s="90"/>
      <c r="SA1033" s="90"/>
      <c r="SB1033" s="90"/>
      <c r="SC1033" s="90"/>
      <c r="SD1033" s="90"/>
      <c r="SE1033" s="90"/>
      <c r="SF1033" s="90"/>
      <c r="SG1033" s="90"/>
      <c r="SH1033" s="90"/>
      <c r="SI1033" s="90"/>
      <c r="SJ1033" s="90"/>
      <c r="SK1033" s="90"/>
      <c r="SL1033" s="90"/>
      <c r="SM1033" s="90"/>
      <c r="SN1033" s="90"/>
      <c r="SO1033" s="90"/>
      <c r="SP1033" s="90"/>
      <c r="SQ1033" s="90"/>
      <c r="SR1033" s="90"/>
      <c r="SS1033" s="90"/>
      <c r="ST1033" s="90"/>
      <c r="SU1033" s="90"/>
      <c r="SV1033" s="90"/>
      <c r="SW1033" s="90"/>
      <c r="SX1033" s="90"/>
      <c r="SY1033" s="90"/>
      <c r="SZ1033" s="90"/>
      <c r="TA1033" s="90"/>
      <c r="TB1033" s="90"/>
      <c r="TC1033" s="90"/>
      <c r="TD1033" s="90"/>
      <c r="TE1033" s="90"/>
      <c r="TF1033" s="90"/>
      <c r="TG1033" s="90"/>
      <c r="TH1033" s="90"/>
      <c r="TI1033" s="90"/>
      <c r="TJ1033" s="90"/>
      <c r="TK1033" s="90"/>
      <c r="TL1033" s="90"/>
      <c r="TM1033" s="90"/>
      <c r="TN1033" s="90"/>
      <c r="TO1033" s="90"/>
      <c r="TP1033" s="90"/>
      <c r="TQ1033" s="90"/>
      <c r="TR1033" s="90"/>
      <c r="TS1033" s="90"/>
      <c r="TT1033" s="90"/>
      <c r="TU1033" s="90"/>
      <c r="TV1033" s="90"/>
      <c r="TW1033" s="90"/>
      <c r="TX1033" s="90"/>
      <c r="TY1033" s="90"/>
      <c r="TZ1033" s="90"/>
      <c r="UA1033" s="90"/>
      <c r="UB1033" s="90"/>
      <c r="UC1033" s="90"/>
      <c r="UD1033" s="90"/>
      <c r="UE1033" s="90"/>
      <c r="UF1033" s="90"/>
      <c r="UG1033" s="90"/>
      <c r="UH1033" s="90"/>
      <c r="UI1033" s="90"/>
      <c r="UJ1033" s="90"/>
      <c r="UK1033" s="90"/>
      <c r="UL1033" s="90"/>
      <c r="UM1033" s="90"/>
      <c r="UN1033" s="90"/>
      <c r="UO1033" s="90"/>
      <c r="UP1033" s="90"/>
      <c r="UQ1033" s="90"/>
      <c r="UR1033" s="90"/>
      <c r="US1033" s="90"/>
      <c r="UT1033" s="90"/>
      <c r="UU1033" s="90"/>
      <c r="UV1033" s="90"/>
      <c r="UW1033" s="90"/>
      <c r="UX1033" s="90"/>
      <c r="UY1033" s="90"/>
      <c r="UZ1033" s="90"/>
      <c r="VA1033" s="90"/>
      <c r="VB1033" s="90"/>
      <c r="VC1033" s="90"/>
      <c r="VD1033" s="90"/>
      <c r="VE1033" s="90"/>
      <c r="VF1033" s="90"/>
      <c r="VG1033" s="90"/>
      <c r="VH1033" s="90"/>
      <c r="VI1033" s="90"/>
      <c r="VJ1033" s="90"/>
      <c r="VK1033" s="90"/>
      <c r="VL1033" s="90"/>
      <c r="VM1033" s="90"/>
      <c r="VN1033" s="90"/>
      <c r="VO1033" s="90"/>
      <c r="VP1033" s="90"/>
      <c r="VQ1033" s="90"/>
      <c r="VR1033" s="90"/>
      <c r="VS1033" s="90"/>
      <c r="VT1033" s="90"/>
      <c r="VU1033" s="90"/>
      <c r="VV1033" s="90"/>
      <c r="VW1033" s="90"/>
      <c r="VX1033" s="90"/>
      <c r="VY1033" s="90"/>
      <c r="VZ1033" s="90"/>
      <c r="WA1033" s="90"/>
      <c r="WB1033" s="90"/>
      <c r="WC1033" s="90"/>
      <c r="WD1033" s="90"/>
      <c r="WE1033" s="90"/>
      <c r="WF1033" s="90"/>
      <c r="WG1033" s="90"/>
      <c r="WH1033" s="90"/>
      <c r="WI1033" s="90"/>
      <c r="WJ1033" s="90"/>
      <c r="WK1033" s="90"/>
      <c r="WL1033" s="90"/>
      <c r="WM1033" s="90"/>
      <c r="WN1033" s="90"/>
      <c r="WO1033" s="90"/>
      <c r="WP1033" s="90"/>
      <c r="WQ1033" s="90"/>
      <c r="WR1033" s="90"/>
      <c r="WS1033" s="90"/>
      <c r="WT1033" s="90"/>
      <c r="WU1033" s="90"/>
      <c r="WV1033" s="90"/>
      <c r="WW1033" s="90"/>
      <c r="WX1033" s="90"/>
      <c r="WY1033" s="90"/>
      <c r="WZ1033" s="90"/>
      <c r="XA1033" s="90"/>
      <c r="XB1033" s="90"/>
      <c r="XC1033" s="90"/>
      <c r="XD1033" s="90"/>
      <c r="XE1033" s="90"/>
      <c r="XF1033" s="90"/>
      <c r="XG1033" s="90"/>
      <c r="XH1033" s="90"/>
      <c r="XI1033" s="90"/>
      <c r="XJ1033" s="90"/>
      <c r="XK1033" s="90"/>
      <c r="XL1033" s="90"/>
      <c r="XM1033" s="90"/>
      <c r="XN1033" s="90"/>
      <c r="XO1033" s="90"/>
      <c r="XP1033" s="90"/>
      <c r="XQ1033" s="90"/>
      <c r="XR1033" s="90"/>
      <c r="XS1033" s="90"/>
      <c r="XT1033" s="90"/>
      <c r="XU1033" s="90"/>
      <c r="XV1033" s="90"/>
      <c r="XW1033" s="90"/>
      <c r="XX1033" s="90"/>
      <c r="XY1033" s="90"/>
      <c r="XZ1033" s="90"/>
      <c r="YA1033" s="90"/>
      <c r="YB1033" s="90"/>
      <c r="YC1033" s="90"/>
      <c r="YD1033" s="90"/>
      <c r="YE1033" s="90"/>
      <c r="YF1033" s="90"/>
      <c r="YG1033" s="90"/>
      <c r="YH1033" s="90"/>
      <c r="YI1033" s="90"/>
      <c r="YJ1033" s="90"/>
      <c r="YK1033" s="90"/>
      <c r="YL1033" s="90"/>
      <c r="YM1033" s="90"/>
      <c r="YN1033" s="90"/>
      <c r="YO1033" s="90"/>
      <c r="YP1033" s="90"/>
      <c r="YQ1033" s="90"/>
      <c r="YR1033" s="90"/>
      <c r="YS1033" s="90"/>
      <c r="YT1033" s="90"/>
      <c r="YU1033" s="90"/>
      <c r="YV1033" s="90"/>
      <c r="YW1033" s="90"/>
      <c r="YX1033" s="90"/>
      <c r="YY1033" s="90"/>
      <c r="YZ1033" s="90"/>
      <c r="ZA1033" s="90"/>
      <c r="ZB1033" s="90"/>
      <c r="ZC1033" s="90"/>
      <c r="ZD1033" s="90"/>
      <c r="ZE1033" s="90"/>
      <c r="ZF1033" s="90"/>
      <c r="ZG1033" s="90"/>
      <c r="ZH1033" s="90"/>
      <c r="ZI1033" s="90"/>
      <c r="ZJ1033" s="90"/>
      <c r="ZK1033" s="90"/>
      <c r="ZL1033" s="90"/>
      <c r="ZM1033" s="90"/>
      <c r="ZN1033" s="90"/>
      <c r="ZO1033" s="90"/>
      <c r="ZP1033" s="90"/>
      <c r="ZQ1033" s="90"/>
      <c r="ZR1033" s="90"/>
      <c r="ZS1033" s="90"/>
      <c r="ZT1033" s="90"/>
      <c r="ZU1033" s="90"/>
      <c r="ZV1033" s="90"/>
      <c r="ZW1033" s="90"/>
      <c r="ZX1033" s="90"/>
      <c r="ZY1033" s="90"/>
      <c r="ZZ1033" s="90"/>
      <c r="AAA1033" s="90"/>
      <c r="AAB1033" s="90"/>
      <c r="AAC1033" s="90"/>
      <c r="AAD1033" s="90"/>
      <c r="AAE1033" s="90"/>
      <c r="AAF1033" s="90"/>
      <c r="AAG1033" s="90"/>
      <c r="AAH1033" s="90"/>
      <c r="AAI1033" s="90"/>
      <c r="AAJ1033" s="90"/>
      <c r="AAK1033" s="90"/>
      <c r="AAL1033" s="90"/>
      <c r="AAM1033" s="90"/>
      <c r="AAN1033" s="90"/>
      <c r="AAO1033" s="90"/>
      <c r="AAP1033" s="90"/>
      <c r="AAQ1033" s="90"/>
      <c r="AAR1033" s="90"/>
      <c r="AAS1033" s="90"/>
      <c r="AAT1033" s="90"/>
      <c r="AAU1033" s="90"/>
      <c r="AAV1033" s="90"/>
      <c r="AAW1033" s="90"/>
      <c r="AAX1033" s="90"/>
      <c r="AAY1033" s="90"/>
      <c r="AAZ1033" s="90"/>
      <c r="ABA1033" s="90"/>
      <c r="ABB1033" s="90"/>
      <c r="ABC1033" s="90"/>
      <c r="ABD1033" s="90"/>
      <c r="ABE1033" s="90"/>
      <c r="ABF1033" s="90"/>
      <c r="ABG1033" s="90"/>
      <c r="ABH1033" s="90"/>
      <c r="ABI1033" s="90"/>
      <c r="ABJ1033" s="90"/>
      <c r="ABK1033" s="90"/>
      <c r="ABL1033" s="90"/>
      <c r="ABM1033" s="90"/>
      <c r="ABN1033" s="90"/>
      <c r="ABO1033" s="90"/>
      <c r="ABP1033" s="90"/>
      <c r="ABQ1033" s="90"/>
      <c r="ABR1033" s="90"/>
      <c r="ABS1033" s="90"/>
      <c r="ABT1033" s="90"/>
      <c r="ABU1033" s="90"/>
      <c r="ABV1033" s="90"/>
      <c r="ABW1033" s="90"/>
      <c r="ABX1033" s="90"/>
      <c r="ABY1033" s="90"/>
      <c r="ABZ1033" s="90"/>
      <c r="ACA1033" s="90"/>
      <c r="ACB1033" s="90"/>
      <c r="ACC1033" s="90"/>
      <c r="ACD1033" s="90"/>
      <c r="ACE1033" s="90"/>
      <c r="ACF1033" s="90"/>
      <c r="ACG1033" s="90"/>
      <c r="ACH1033" s="90"/>
      <c r="ACI1033" s="90"/>
      <c r="ACJ1033" s="90"/>
      <c r="ACK1033" s="90"/>
      <c r="ACL1033" s="90"/>
      <c r="ACM1033" s="90"/>
      <c r="ACN1033" s="90"/>
      <c r="ACO1033" s="90"/>
      <c r="ACP1033" s="90"/>
      <c r="ACQ1033" s="90"/>
      <c r="ACR1033" s="90"/>
      <c r="ACS1033" s="90"/>
      <c r="ACT1033" s="90"/>
      <c r="ACU1033" s="90"/>
      <c r="ACV1033" s="90"/>
      <c r="ACW1033" s="90"/>
      <c r="ACX1033" s="90"/>
      <c r="ACY1033" s="90"/>
      <c r="ACZ1033" s="90"/>
      <c r="ADA1033" s="90"/>
      <c r="ADB1033" s="90"/>
      <c r="ADC1033" s="90"/>
      <c r="ADD1033" s="90"/>
      <c r="ADE1033" s="90"/>
      <c r="ADF1033" s="90"/>
      <c r="ADG1033" s="90"/>
      <c r="ADH1033" s="90"/>
      <c r="ADI1033" s="90"/>
      <c r="ADJ1033" s="90"/>
      <c r="ADK1033" s="90"/>
      <c r="ADL1033" s="90"/>
      <c r="ADM1033" s="90"/>
      <c r="ADN1033" s="90"/>
      <c r="ADO1033" s="90"/>
      <c r="ADP1033" s="90"/>
      <c r="ADQ1033" s="90"/>
      <c r="ADR1033" s="90"/>
      <c r="ADS1033" s="90"/>
      <c r="ADT1033" s="90"/>
      <c r="ADU1033" s="90"/>
      <c r="ADV1033" s="90"/>
      <c r="ADW1033" s="90"/>
      <c r="ADX1033" s="90"/>
      <c r="ADY1033" s="90"/>
      <c r="ADZ1033" s="90"/>
      <c r="AEA1033" s="90"/>
      <c r="AEB1033" s="90"/>
      <c r="AEC1033" s="90"/>
      <c r="AED1033" s="90"/>
      <c r="AEE1033" s="90"/>
      <c r="AEF1033" s="90"/>
      <c r="AEG1033" s="90"/>
      <c r="AEH1033" s="90"/>
      <c r="AEI1033" s="90"/>
      <c r="AEJ1033" s="90"/>
      <c r="AEK1033" s="90"/>
      <c r="AEL1033" s="90"/>
      <c r="AEM1033" s="90"/>
      <c r="AEN1033" s="90"/>
      <c r="AEO1033" s="90"/>
      <c r="AEP1033" s="90"/>
      <c r="AEQ1033" s="90"/>
      <c r="AER1033" s="90"/>
      <c r="AES1033" s="90"/>
      <c r="AET1033" s="90"/>
      <c r="AEU1033" s="90"/>
      <c r="AEV1033" s="90"/>
      <c r="AEW1033" s="90"/>
      <c r="AEX1033" s="90"/>
      <c r="AEY1033" s="90"/>
      <c r="AEZ1033" s="90"/>
      <c r="AFA1033" s="90"/>
      <c r="AFB1033" s="90"/>
      <c r="AFC1033" s="90"/>
      <c r="AFD1033" s="90"/>
      <c r="AFE1033" s="90"/>
      <c r="AFF1033" s="90"/>
      <c r="AFG1033" s="90"/>
      <c r="AFH1033" s="90"/>
      <c r="AFI1033" s="90"/>
      <c r="AFJ1033" s="90"/>
      <c r="AFK1033" s="90"/>
      <c r="AFL1033" s="90"/>
      <c r="AFM1033" s="90"/>
      <c r="AFN1033" s="90"/>
      <c r="AFO1033" s="90"/>
      <c r="AFP1033" s="90"/>
      <c r="AFQ1033" s="90"/>
      <c r="AFR1033" s="90"/>
      <c r="AFS1033" s="90"/>
      <c r="AFT1033" s="90"/>
      <c r="AFU1033" s="90"/>
      <c r="AFV1033" s="90"/>
      <c r="AFW1033" s="90"/>
      <c r="AFX1033" s="90"/>
      <c r="AFY1033" s="90"/>
      <c r="AFZ1033" s="90"/>
      <c r="AGA1033" s="90"/>
      <c r="AGB1033" s="90"/>
      <c r="AGC1033" s="90"/>
      <c r="AGD1033" s="90"/>
      <c r="AGE1033" s="90"/>
      <c r="AGF1033" s="90"/>
      <c r="AGG1033" s="90"/>
      <c r="AGH1033" s="90"/>
      <c r="AGI1033" s="90"/>
      <c r="AGJ1033" s="90"/>
      <c r="AGK1033" s="90"/>
      <c r="AGL1033" s="90"/>
      <c r="AGM1033" s="90"/>
      <c r="AGN1033" s="90"/>
      <c r="AGO1033" s="90"/>
      <c r="AGP1033" s="90"/>
      <c r="AGQ1033" s="90"/>
      <c r="AGR1033" s="90"/>
      <c r="AGS1033" s="90"/>
      <c r="AGT1033" s="90"/>
      <c r="AGU1033" s="90"/>
      <c r="AGV1033" s="90"/>
      <c r="AGW1033" s="90"/>
      <c r="AGX1033" s="90"/>
      <c r="AGY1033" s="90"/>
      <c r="AGZ1033" s="90"/>
      <c r="AHA1033" s="90"/>
      <c r="AHB1033" s="90"/>
      <c r="AHC1033" s="90"/>
      <c r="AHD1033" s="90"/>
      <c r="AHE1033" s="90"/>
      <c r="AHF1033" s="90"/>
      <c r="AHG1033" s="90"/>
      <c r="AHH1033" s="90"/>
      <c r="AHI1033" s="90"/>
      <c r="AHJ1033" s="90"/>
      <c r="AHK1033" s="90"/>
      <c r="AHL1033" s="90"/>
      <c r="AHM1033" s="90"/>
      <c r="AHN1033" s="90"/>
      <c r="AHO1033" s="90"/>
      <c r="AHP1033" s="90"/>
      <c r="AHQ1033" s="90"/>
      <c r="AHR1033" s="90"/>
      <c r="AHS1033" s="90"/>
      <c r="AHT1033" s="90"/>
      <c r="AHU1033" s="90"/>
      <c r="AHV1033" s="90"/>
      <c r="AHW1033" s="90"/>
      <c r="AHX1033" s="90"/>
      <c r="AHY1033" s="90"/>
      <c r="AHZ1033" s="90"/>
      <c r="AIA1033" s="90"/>
      <c r="AIB1033" s="90"/>
      <c r="AIC1033" s="90"/>
      <c r="AID1033" s="90"/>
      <c r="AIE1033" s="90"/>
      <c r="AIF1033" s="90"/>
      <c r="AIG1033" s="90"/>
      <c r="AIH1033" s="90"/>
      <c r="AII1033" s="90"/>
      <c r="AIJ1033" s="90"/>
      <c r="AIK1033" s="90"/>
      <c r="AIL1033" s="90"/>
      <c r="AIM1033" s="90"/>
      <c r="AIN1033" s="90"/>
      <c r="AIO1033" s="90"/>
      <c r="AIP1033" s="90"/>
      <c r="AIQ1033" s="90"/>
      <c r="AIR1033" s="90"/>
      <c r="AIS1033" s="90"/>
      <c r="AIT1033" s="90"/>
      <c r="AIU1033" s="90"/>
      <c r="AIV1033" s="90"/>
      <c r="AIW1033" s="90"/>
      <c r="AIX1033" s="90"/>
      <c r="AIY1033" s="90"/>
      <c r="AIZ1033" s="90"/>
      <c r="AJA1033" s="90"/>
      <c r="AJB1033" s="90"/>
      <c r="AJC1033" s="90"/>
      <c r="AJD1033" s="90"/>
      <c r="AJE1033" s="90"/>
      <c r="AJF1033" s="90"/>
      <c r="AJG1033" s="90"/>
      <c r="AJH1033" s="90"/>
      <c r="AJI1033" s="90"/>
      <c r="AJJ1033" s="90"/>
      <c r="AJK1033" s="90"/>
      <c r="AJL1033" s="90"/>
      <c r="AJM1033" s="90"/>
      <c r="AJN1033" s="90"/>
      <c r="AJO1033" s="90"/>
      <c r="AJP1033" s="90"/>
      <c r="AJQ1033" s="90"/>
      <c r="AJR1033" s="90"/>
      <c r="AJS1033" s="90"/>
      <c r="AJT1033" s="90"/>
      <c r="AJU1033" s="90"/>
      <c r="AJV1033" s="90"/>
      <c r="AJW1033" s="90"/>
      <c r="AJX1033" s="90"/>
      <c r="AJY1033" s="90"/>
      <c r="AJZ1033" s="90"/>
      <c r="AKA1033" s="90"/>
      <c r="AKB1033" s="90"/>
      <c r="AKC1033" s="90"/>
      <c r="AKD1033" s="90"/>
      <c r="AKE1033" s="90"/>
      <c r="AKF1033" s="90"/>
      <c r="AKG1033" s="90"/>
      <c r="AKH1033" s="90"/>
      <c r="AKI1033" s="90"/>
      <c r="AKJ1033" s="90"/>
      <c r="AKK1033" s="90"/>
      <c r="AKL1033" s="90"/>
      <c r="AKM1033" s="90"/>
      <c r="AKN1033" s="90"/>
      <c r="AKO1033" s="90"/>
      <c r="AKP1033" s="90"/>
      <c r="AKQ1033" s="90"/>
      <c r="AKR1033" s="90"/>
      <c r="AKS1033" s="90"/>
      <c r="AKT1033" s="90"/>
      <c r="AKU1033" s="90"/>
      <c r="AKV1033" s="90"/>
      <c r="AKW1033" s="90"/>
      <c r="AKX1033" s="90"/>
      <c r="AKY1033" s="90"/>
      <c r="AKZ1033" s="90"/>
      <c r="ALA1033" s="90"/>
      <c r="ALB1033" s="90"/>
      <c r="ALC1033" s="90"/>
      <c r="ALD1033" s="90"/>
      <c r="ALE1033" s="90"/>
      <c r="ALF1033" s="90"/>
      <c r="ALG1033" s="90"/>
      <c r="ALH1033" s="90"/>
      <c r="ALI1033" s="90"/>
      <c r="ALJ1033" s="90"/>
      <c r="ALK1033" s="90"/>
      <c r="ALL1033" s="90"/>
      <c r="ALM1033" s="90"/>
      <c r="ALN1033" s="90"/>
      <c r="ALO1033" s="90"/>
      <c r="ALP1033" s="90"/>
      <c r="ALQ1033" s="90"/>
      <c r="ALR1033" s="90"/>
      <c r="ALS1033" s="90"/>
      <c r="ALT1033" s="90"/>
      <c r="ALU1033" s="90"/>
      <c r="ALV1033" s="90"/>
      <c r="ALW1033" s="90"/>
      <c r="ALX1033" s="90"/>
      <c r="ALY1033" s="90"/>
      <c r="ALZ1033" s="90"/>
      <c r="AMA1033" s="90"/>
      <c r="AMB1033" s="90"/>
      <c r="AMC1033" s="90"/>
      <c r="AMD1033" s="90"/>
      <c r="AME1033" s="90"/>
      <c r="AMF1033" s="90"/>
      <c r="AMG1033" s="90"/>
      <c r="AMH1033" s="90"/>
    </row>
    <row r="1034" spans="1:1022" ht="74.099999999999994" customHeight="1" x14ac:dyDescent="0.3">
      <c r="A1034" s="536"/>
      <c r="B1034" s="530"/>
      <c r="C1034" s="367"/>
      <c r="D1034" s="530"/>
      <c r="E1034" s="530"/>
      <c r="F1034" s="427"/>
      <c r="G1034" s="530"/>
      <c r="H1034" s="545"/>
      <c r="I1034" s="538"/>
      <c r="J1034" s="216" t="s">
        <v>735</v>
      </c>
      <c r="K1034" s="213"/>
      <c r="L1034" s="538"/>
      <c r="M1034" s="538"/>
      <c r="N1034" s="540"/>
      <c r="O1034" s="369"/>
      <c r="P1034" s="391"/>
      <c r="Q1034" s="385"/>
      <c r="R1034" s="393"/>
      <c r="S1034" s="394"/>
      <c r="T1034" s="385"/>
      <c r="U1034" s="404"/>
      <c r="V1034" s="216" t="s">
        <v>112</v>
      </c>
      <c r="W1034" s="116"/>
      <c r="X1034" s="117"/>
      <c r="Y1034" s="117"/>
      <c r="Z1034" s="116"/>
      <c r="AA1034" s="143" t="str">
        <f t="shared" si="1368"/>
        <v/>
      </c>
      <c r="AB1034" s="121"/>
      <c r="AC1034" s="121"/>
      <c r="AD1034" s="122" t="str">
        <f t="shared" si="1366"/>
        <v/>
      </c>
      <c r="AE1034" s="121"/>
      <c r="AF1034" s="121"/>
      <c r="AG1034" s="121"/>
      <c r="AH1034" s="123" t="str">
        <f>IFERROR(IF(AND(AA1033="Probabilidad",AA1034="Probabilidad"),(AI1033-(+AI1033*AD1034)),IF(AND(AA1034="Probabilidad",AA1033="Impacto"),(AI1033-(+AI1033*AD1034)),IF(AA1034="Impacto",AI1033,""))),"")</f>
        <v/>
      </c>
      <c r="AI1034" s="122" t="str">
        <f t="shared" si="1367"/>
        <v/>
      </c>
      <c r="AJ1034" s="387"/>
      <c r="AK1034" s="542"/>
      <c r="AL1034" s="214" t="str">
        <f t="shared" si="1355"/>
        <v/>
      </c>
      <c r="AM1034" s="543"/>
      <c r="AN1034" s="542"/>
      <c r="AO1034" s="541"/>
      <c r="AP1034" s="367"/>
      <c r="AQ1034" s="217" t="s">
        <v>118</v>
      </c>
      <c r="AR1034" s="119"/>
      <c r="AS1034" s="135"/>
      <c r="AT1034" s="218"/>
      <c r="AU1034" s="219"/>
      <c r="AV1034" s="459"/>
      <c r="AW1034" s="216" t="s">
        <v>112</v>
      </c>
      <c r="AX1034" s="220"/>
      <c r="AY1034" s="221"/>
      <c r="AZ1034" s="222"/>
      <c r="BA1034" s="217" t="s">
        <v>118</v>
      </c>
      <c r="BB1034" s="220"/>
      <c r="BC1034" s="115"/>
      <c r="BD1034" s="115"/>
      <c r="BE1034" s="373"/>
      <c r="BF1034" s="374"/>
      <c r="BG1034" s="374"/>
      <c r="BH1034" s="131"/>
    </row>
    <row r="1035" spans="1:1022" ht="45" customHeight="1" x14ac:dyDescent="0.3">
      <c r="A1035" s="536"/>
      <c r="B1035" s="530"/>
      <c r="C1035" s="367"/>
      <c r="D1035" s="530"/>
      <c r="E1035" s="530"/>
      <c r="F1035" s="427"/>
      <c r="G1035" s="530"/>
      <c r="H1035" s="545"/>
      <c r="I1035" s="538"/>
      <c r="J1035" s="216" t="s">
        <v>741</v>
      </c>
      <c r="K1035" s="213"/>
      <c r="L1035" s="538"/>
      <c r="M1035" s="538"/>
      <c r="N1035" s="540"/>
      <c r="O1035" s="369"/>
      <c r="P1035" s="391"/>
      <c r="Q1035" s="385"/>
      <c r="R1035" s="393"/>
      <c r="S1035" s="394"/>
      <c r="T1035" s="385"/>
      <c r="U1035" s="404"/>
      <c r="V1035" s="216" t="s">
        <v>124</v>
      </c>
      <c r="W1035" s="116"/>
      <c r="X1035" s="117"/>
      <c r="Y1035" s="117"/>
      <c r="Z1035" s="116"/>
      <c r="AA1035" s="143" t="str">
        <f t="shared" si="1368"/>
        <v/>
      </c>
      <c r="AB1035" s="121"/>
      <c r="AC1035" s="121"/>
      <c r="AD1035" s="122" t="str">
        <f t="shared" si="1366"/>
        <v/>
      </c>
      <c r="AE1035" s="121"/>
      <c r="AF1035" s="121"/>
      <c r="AG1035" s="121"/>
      <c r="AH1035" s="123" t="str">
        <f t="shared" ref="AH1035:AH1039" si="1402">IFERROR(IF(AND(AA1034="Probabilidad",AA1035="Probabilidad"),(AI1034-(+AI1034*AD1035)),IF(AND(AA1035="Probabilidad",AA1034="Impacto"),(AI1034-(+AI1034*AD1035)),IF(AA1035="Impacto",AI1034,""))),"")</f>
        <v/>
      </c>
      <c r="AI1035" s="122" t="str">
        <f t="shared" si="1367"/>
        <v/>
      </c>
      <c r="AJ1035" s="387"/>
      <c r="AK1035" s="542"/>
      <c r="AL1035" s="214" t="str">
        <f t="shared" si="1355"/>
        <v/>
      </c>
      <c r="AM1035" s="543"/>
      <c r="AN1035" s="542"/>
      <c r="AO1035" s="541"/>
      <c r="AP1035" s="367"/>
      <c r="AQ1035" s="217" t="s">
        <v>128</v>
      </c>
      <c r="AR1035" s="119"/>
      <c r="AS1035" s="135"/>
      <c r="AT1035" s="218"/>
      <c r="AU1035" s="219"/>
      <c r="AV1035" s="459"/>
      <c r="AW1035" s="216" t="s">
        <v>124</v>
      </c>
      <c r="AX1035" s="220"/>
      <c r="AY1035" s="221"/>
      <c r="AZ1035" s="222"/>
      <c r="BA1035" s="217" t="s">
        <v>128</v>
      </c>
      <c r="BB1035" s="220"/>
      <c r="BC1035" s="115"/>
      <c r="BD1035" s="115"/>
      <c r="BE1035" s="373"/>
      <c r="BF1035" s="374"/>
      <c r="BG1035" s="374"/>
      <c r="BH1035" s="131"/>
    </row>
    <row r="1036" spans="1:1022" ht="30" customHeight="1" x14ac:dyDescent="0.3">
      <c r="A1036" s="536"/>
      <c r="B1036" s="530"/>
      <c r="C1036" s="367"/>
      <c r="D1036" s="530"/>
      <c r="E1036" s="530"/>
      <c r="F1036" s="427"/>
      <c r="G1036" s="530"/>
      <c r="H1036" s="545"/>
      <c r="I1036" s="538"/>
      <c r="J1036" s="216" t="s">
        <v>749</v>
      </c>
      <c r="K1036" s="213"/>
      <c r="L1036" s="538"/>
      <c r="M1036" s="538"/>
      <c r="N1036" s="540"/>
      <c r="O1036" s="369"/>
      <c r="P1036" s="391"/>
      <c r="Q1036" s="385"/>
      <c r="R1036" s="393"/>
      <c r="S1036" s="394"/>
      <c r="T1036" s="385"/>
      <c r="U1036" s="404"/>
      <c r="V1036" s="216" t="s">
        <v>131</v>
      </c>
      <c r="W1036" s="116"/>
      <c r="X1036" s="117"/>
      <c r="Y1036" s="117"/>
      <c r="Z1036" s="116"/>
      <c r="AA1036" s="143" t="str">
        <f t="shared" si="1368"/>
        <v/>
      </c>
      <c r="AB1036" s="121"/>
      <c r="AC1036" s="121"/>
      <c r="AD1036" s="122" t="str">
        <f t="shared" si="1366"/>
        <v/>
      </c>
      <c r="AE1036" s="121"/>
      <c r="AF1036" s="121"/>
      <c r="AG1036" s="121"/>
      <c r="AH1036" s="123" t="str">
        <f t="shared" si="1402"/>
        <v/>
      </c>
      <c r="AI1036" s="122" t="str">
        <f t="shared" si="1367"/>
        <v/>
      </c>
      <c r="AJ1036" s="387"/>
      <c r="AK1036" s="542"/>
      <c r="AL1036" s="214" t="str">
        <f t="shared" si="1355"/>
        <v/>
      </c>
      <c r="AM1036" s="543"/>
      <c r="AN1036" s="542"/>
      <c r="AO1036" s="541"/>
      <c r="AP1036" s="367"/>
      <c r="AQ1036" s="217" t="s">
        <v>136</v>
      </c>
      <c r="AR1036" s="119"/>
      <c r="AS1036" s="135"/>
      <c r="AT1036" s="218"/>
      <c r="AU1036" s="219"/>
      <c r="AV1036" s="459"/>
      <c r="AW1036" s="216" t="s">
        <v>131</v>
      </c>
      <c r="AX1036" s="220"/>
      <c r="AY1036" s="221"/>
      <c r="AZ1036" s="222"/>
      <c r="BA1036" s="217" t="s">
        <v>136</v>
      </c>
      <c r="BB1036" s="220"/>
      <c r="BC1036" s="115"/>
      <c r="BD1036" s="115"/>
      <c r="BE1036" s="373"/>
      <c r="BF1036" s="374"/>
      <c r="BG1036" s="374"/>
      <c r="BH1036" s="131"/>
    </row>
    <row r="1037" spans="1:1022" ht="18.95" customHeight="1" x14ac:dyDescent="0.3">
      <c r="A1037" s="536"/>
      <c r="B1037" s="530"/>
      <c r="C1037" s="367"/>
      <c r="D1037" s="530"/>
      <c r="E1037" s="530"/>
      <c r="F1037" s="427"/>
      <c r="G1037" s="530"/>
      <c r="H1037" s="545"/>
      <c r="I1037" s="538"/>
      <c r="J1037" s="216" t="s">
        <v>756</v>
      </c>
      <c r="K1037" s="213"/>
      <c r="L1037" s="538"/>
      <c r="M1037" s="538"/>
      <c r="N1037" s="540"/>
      <c r="O1037" s="369"/>
      <c r="P1037" s="391"/>
      <c r="Q1037" s="385"/>
      <c r="R1037" s="393"/>
      <c r="S1037" s="394"/>
      <c r="T1037" s="385"/>
      <c r="U1037" s="404"/>
      <c r="V1037" s="216" t="s">
        <v>139</v>
      </c>
      <c r="W1037" s="116"/>
      <c r="X1037" s="117"/>
      <c r="Y1037" s="117"/>
      <c r="Z1037" s="116"/>
      <c r="AA1037" s="143" t="str">
        <f t="shared" si="1368"/>
        <v/>
      </c>
      <c r="AB1037" s="121"/>
      <c r="AC1037" s="121"/>
      <c r="AD1037" s="122" t="str">
        <f t="shared" si="1366"/>
        <v/>
      </c>
      <c r="AE1037" s="121"/>
      <c r="AF1037" s="121"/>
      <c r="AG1037" s="121"/>
      <c r="AH1037" s="123" t="str">
        <f t="shared" si="1402"/>
        <v/>
      </c>
      <c r="AI1037" s="122" t="str">
        <f t="shared" si="1367"/>
        <v/>
      </c>
      <c r="AJ1037" s="387"/>
      <c r="AK1037" s="542"/>
      <c r="AL1037" s="214" t="str">
        <f t="shared" si="1355"/>
        <v/>
      </c>
      <c r="AM1037" s="543"/>
      <c r="AN1037" s="542"/>
      <c r="AO1037" s="541"/>
      <c r="AP1037" s="367"/>
      <c r="AQ1037" s="217" t="s">
        <v>145</v>
      </c>
      <c r="AR1037" s="119"/>
      <c r="AS1037" s="135"/>
      <c r="AT1037" s="218"/>
      <c r="AU1037" s="219"/>
      <c r="AV1037" s="459"/>
      <c r="AW1037" s="216" t="s">
        <v>139</v>
      </c>
      <c r="AX1037" s="220"/>
      <c r="AY1037" s="221"/>
      <c r="AZ1037" s="222"/>
      <c r="BA1037" s="217" t="s">
        <v>145</v>
      </c>
      <c r="BB1037" s="220"/>
      <c r="BC1037" s="115"/>
      <c r="BD1037" s="115"/>
      <c r="BE1037" s="373"/>
      <c r="BF1037" s="374"/>
      <c r="BG1037" s="374"/>
      <c r="BH1037" s="131"/>
    </row>
    <row r="1038" spans="1:1022" ht="18.95" customHeight="1" x14ac:dyDescent="0.3">
      <c r="A1038" s="536"/>
      <c r="B1038" s="530"/>
      <c r="C1038" s="367"/>
      <c r="D1038" s="530"/>
      <c r="E1038" s="530"/>
      <c r="F1038" s="427"/>
      <c r="G1038" s="530"/>
      <c r="H1038" s="545"/>
      <c r="I1038" s="538"/>
      <c r="J1038" s="216" t="s">
        <v>757</v>
      </c>
      <c r="K1038" s="213"/>
      <c r="L1038" s="538"/>
      <c r="M1038" s="538"/>
      <c r="N1038" s="540"/>
      <c r="O1038" s="369"/>
      <c r="P1038" s="391"/>
      <c r="Q1038" s="385"/>
      <c r="R1038" s="393"/>
      <c r="S1038" s="394"/>
      <c r="T1038" s="385"/>
      <c r="U1038" s="404"/>
      <c r="V1038" s="216" t="s">
        <v>150</v>
      </c>
      <c r="W1038" s="116"/>
      <c r="X1038" s="117"/>
      <c r="Y1038" s="117"/>
      <c r="Z1038" s="116"/>
      <c r="AA1038" s="143" t="str">
        <f t="shared" si="1368"/>
        <v/>
      </c>
      <c r="AB1038" s="121"/>
      <c r="AC1038" s="121"/>
      <c r="AD1038" s="122" t="str">
        <f t="shared" si="1366"/>
        <v/>
      </c>
      <c r="AE1038" s="121"/>
      <c r="AF1038" s="121"/>
      <c r="AG1038" s="121"/>
      <c r="AH1038" s="123" t="str">
        <f t="shared" si="1402"/>
        <v/>
      </c>
      <c r="AI1038" s="122" t="str">
        <f t="shared" si="1367"/>
        <v/>
      </c>
      <c r="AJ1038" s="387"/>
      <c r="AK1038" s="542"/>
      <c r="AL1038" s="214" t="str">
        <f t="shared" si="1355"/>
        <v/>
      </c>
      <c r="AM1038" s="543"/>
      <c r="AN1038" s="542"/>
      <c r="AO1038" s="541"/>
      <c r="AP1038" s="367"/>
      <c r="AQ1038" s="217" t="s">
        <v>155</v>
      </c>
      <c r="AR1038" s="119"/>
      <c r="AS1038" s="135"/>
      <c r="AT1038" s="218"/>
      <c r="AU1038" s="219"/>
      <c r="AV1038" s="459"/>
      <c r="AW1038" s="216" t="s">
        <v>150</v>
      </c>
      <c r="AX1038" s="220"/>
      <c r="AY1038" s="221"/>
      <c r="AZ1038" s="222"/>
      <c r="BA1038" s="217" t="s">
        <v>155</v>
      </c>
      <c r="BB1038" s="220"/>
      <c r="BC1038" s="115"/>
      <c r="BD1038" s="115"/>
      <c r="BE1038" s="373"/>
      <c r="BF1038" s="374"/>
      <c r="BG1038" s="374"/>
      <c r="BH1038" s="131"/>
    </row>
    <row r="1039" spans="1:1022" ht="23.1" customHeight="1" x14ac:dyDescent="0.3">
      <c r="A1039" s="536"/>
      <c r="B1039" s="530"/>
      <c r="C1039" s="367"/>
      <c r="D1039" s="530"/>
      <c r="E1039" s="530"/>
      <c r="F1039" s="427"/>
      <c r="G1039" s="530"/>
      <c r="H1039" s="545"/>
      <c r="I1039" s="538"/>
      <c r="J1039" s="216" t="s">
        <v>758</v>
      </c>
      <c r="K1039" s="213"/>
      <c r="L1039" s="538"/>
      <c r="M1039" s="538"/>
      <c r="N1039" s="540"/>
      <c r="O1039" s="369"/>
      <c r="P1039" s="392"/>
      <c r="Q1039" s="385"/>
      <c r="R1039" s="393"/>
      <c r="S1039" s="394"/>
      <c r="T1039" s="385"/>
      <c r="U1039" s="405"/>
      <c r="V1039" s="216" t="s">
        <v>161</v>
      </c>
      <c r="W1039" s="116"/>
      <c r="X1039" s="117"/>
      <c r="Y1039" s="117"/>
      <c r="Z1039" s="116"/>
      <c r="AA1039" s="143" t="str">
        <f t="shared" si="1368"/>
        <v/>
      </c>
      <c r="AB1039" s="121"/>
      <c r="AC1039" s="121"/>
      <c r="AD1039" s="122" t="str">
        <f t="shared" si="1366"/>
        <v/>
      </c>
      <c r="AE1039" s="121"/>
      <c r="AF1039" s="121"/>
      <c r="AG1039" s="121"/>
      <c r="AH1039" s="123" t="str">
        <f t="shared" si="1402"/>
        <v/>
      </c>
      <c r="AI1039" s="122" t="str">
        <f t="shared" si="1367"/>
        <v/>
      </c>
      <c r="AJ1039" s="387"/>
      <c r="AK1039" s="542"/>
      <c r="AL1039" s="214" t="str">
        <f t="shared" si="1355"/>
        <v/>
      </c>
      <c r="AM1039" s="543"/>
      <c r="AN1039" s="542"/>
      <c r="AO1039" s="541"/>
      <c r="AP1039" s="367"/>
      <c r="AQ1039" s="217" t="s">
        <v>162</v>
      </c>
      <c r="AR1039" s="119"/>
      <c r="AS1039" s="135"/>
      <c r="AT1039" s="218"/>
      <c r="AU1039" s="219"/>
      <c r="AV1039" s="460"/>
      <c r="AW1039" s="216" t="s">
        <v>161</v>
      </c>
      <c r="AX1039" s="220"/>
      <c r="AY1039" s="221"/>
      <c r="AZ1039" s="222"/>
      <c r="BA1039" s="217" t="s">
        <v>162</v>
      </c>
      <c r="BB1039" s="220"/>
      <c r="BC1039" s="115"/>
      <c r="BD1039" s="115"/>
      <c r="BE1039" s="373"/>
      <c r="BF1039" s="374"/>
      <c r="BG1039" s="374"/>
      <c r="BH1039" s="131"/>
    </row>
    <row r="1040" spans="1:1022" s="144" customFormat="1" ht="69.95" customHeight="1" x14ac:dyDescent="0.25">
      <c r="A1040" s="536"/>
      <c r="B1040" s="530"/>
      <c r="C1040" s="367"/>
      <c r="D1040" s="530"/>
      <c r="E1040" s="530"/>
      <c r="F1040" s="427"/>
      <c r="G1040" s="530"/>
      <c r="H1040" s="545" t="str">
        <f>IF(B1040="Seguridad_Información","Posibilidad de "&amp;C1040&amp;"con "&amp;M1040&amp;" "&amp;"por"&amp;" "&amp;I1040&amp;" "&amp;"debido a"&amp;" "&amp;L1040,"Posibilidad de"&amp;" "&amp;M1040&amp;" "&amp;"por"&amp;" "&amp;I1040&amp;" debido a"&amp;" "&amp;L1040)</f>
        <v xml:space="preserve">Posibilidad de  por  debido a </v>
      </c>
      <c r="I1040" s="538"/>
      <c r="J1040" s="216" t="s">
        <v>717</v>
      </c>
      <c r="K1040" s="213"/>
      <c r="L1040" s="538"/>
      <c r="M1040" s="538"/>
      <c r="N1040" s="540"/>
      <c r="O1040" s="369"/>
      <c r="P1040" s="390" t="str">
        <f>IF(OR($O1040=[3]Tabla_Probabilidad!$D$30,$O1040=[3]Tabla_Probabilidad!$D$32,$O1040=[3]Tabla_Probabilidad!$J$32),"Muy Baja",IF(OR($O1040=[3]Tabla_Probabilidad!$E$30,$O1040=[3]Tabla_Probabilidad!$E$32,$O1040=[3]Tabla_Probabilidad!$K$32),"Baja",IF(OR($O1040=[3]Tabla_Probabilidad!$F$30,$O1040=[3]Tabla_Probabilidad!$F$32,$O1040=[3]Tabla_Probabilidad!$L$32),"Media",IF(OR($O1040=[3]Tabla_Probabilidad!$G$30,$O1040=[3]Tabla_Probabilidad!$G$32,$O1040=[3]Tabla_Probabilidad!$M$32),"Alta",IF(OR($O1040=[3]Tabla_Probabilidad!$H$30,$O1040=[3]Tabla_Probabilidad!$H$32,$O1040=[3]Tabla_Probabilidad!$N$32),"Muy Alta","")))))</f>
        <v/>
      </c>
      <c r="Q1040" s="385" t="str">
        <f t="shared" ref="Q1040" si="1403">IF(P1040="","",IF(P1040="Muy Baja",0.2,IF(P1040="Baja",0.4,IF(P1040="Media",0.6,IF(P1040="Alta",0.8,IF(P1040="Muy Alta",1,))))))</f>
        <v/>
      </c>
      <c r="R1040" s="393"/>
      <c r="S1040" s="394" t="str">
        <f>IF(OR($R1040=[3]Tabla_Impacto!$D$24,$R1040=[3]Tabla_Impacto!$D$27,$R1040=[3]Tabla_Impacto!$J$24,$R1040=[3]Tabla_Impacto!$P$26,$R1040=[3]Tabla_Impacto!$V$26,$R1040=[3]Tabla_Impacto!$AB$26),"Leve",IF(OR($R1040=[3]Tabla_Impacto!$E$24,$R1040=[3]Tabla_Impacto!$E$27,$R1040=[3]Tabla_Impacto!$K$24,$R1040=[3]Tabla_Impacto!$Q$26,$R1040=[3]Tabla_Impacto!$W$26,$R1040=[3]Tabla_Impacto!$AC$26),"Menor",IF(OR($R1040=[3]Tabla_Impacto!$F$24,$R1040=[3]Tabla_Impacto!$F$27,$R1040=[3]Tabla_Impacto!$L$24,$R1040=[3]Tabla_Impacto!$R$26,$R1040=[3]Tabla_Impacto!$X$26,$R1040=[3]Tabla_Impacto!$AD$26),"Moderado",IF(OR($R1040=[3]Tabla_Impacto!$G$24,$R1040=[3]Tabla_Impacto!$G$27,$R1040=[3]Tabla_Impacto!$M$24,$R1040=[3]Tabla_Impacto!$S$26,$R1040=[3]Tabla_Impacto!$Y$26,$R1040=[3]Tabla_Impacto!$AE$26),"Mayor",IF(OR($R1040=[3]Tabla_Impacto!$H$24,$R1040=[3]Tabla_Impacto!$H$27,$R1040=[3]Tabla_Impacto!$N$24,$R1040=[3]Tabla_Impacto!$T$26,$R1040=[3]Tabla_Impacto!$Z$26,$R1040=[3]Tabla_Impacto!$AF$26),"Catastrófico","")))))</f>
        <v/>
      </c>
      <c r="T1040" s="385" t="str">
        <f t="shared" ref="T1040" si="1404">IF(S1040="","",IF(S1040="Leve",0.2,IF(S1040="Menor",0.4,IF(S1040="Moderado",0.6,IF(S1040="Mayor",0.8,IF(S1040="Catastrófico",1,))))))</f>
        <v/>
      </c>
      <c r="U1040" s="386" t="str">
        <f t="shared" ref="U1040" si="1405">IF(OR(AND(P1040="Muy Baja",S1040="Leve"),AND(P1040="Muy Baja",S1040="Menor"),AND(P1040="Baja",S1040="Leve")),"Bajo",IF(OR(AND(P1040="Muy baja",S1040="Moderado"),AND(P1040="Baja",S1040="Menor"),AND(P1040="Baja",S1040="Moderado"),AND(P1040="Media",S1040="Leve"),AND(P1040="Media",S1040="Menor"),AND(P1040="Media",S1040="Moderado"),AND(P1040="Alta",S1040="Leve"),AND(P1040="Alta",S1040="Menor")),"Moderado",IF(OR(AND(P1040="Muy Baja",S1040="Mayor"),AND(P1040="Baja",S1040="Mayor"),AND(P1040="Media",S1040="Mayor"),AND(P1040="Alta",S1040="Moderado"),AND(P1040="Alta",S1040="Mayor"),AND(P1040="Muy Alta",S1040="Leve"),AND(P1040="Muy Alta",S1040="Menor"),AND(P1040="Muy Alta",S1040="Moderado"),AND(P1040="Muy Alta",S1040="Mayor")),"Alto",IF(OR(AND(P1040="Muy Baja",S1040="Catastrófico"),AND(P1040="Baja",S1040="Catastrófico"),AND(P1040="Media",S1040="Catastrófico"),AND(P1040="Alta",S1040="Catastrófico"),AND(P1040="Muy Alta",S1040="Catastrófico")),"Extremo",""))))</f>
        <v/>
      </c>
      <c r="V1040" s="216" t="s">
        <v>91</v>
      </c>
      <c r="W1040" s="116"/>
      <c r="X1040" s="117"/>
      <c r="Y1040" s="117"/>
      <c r="Z1040" s="116"/>
      <c r="AA1040" s="143" t="str">
        <f t="shared" si="1368"/>
        <v/>
      </c>
      <c r="AB1040" s="121"/>
      <c r="AC1040" s="121"/>
      <c r="AD1040" s="122" t="str">
        <f t="shared" si="1366"/>
        <v/>
      </c>
      <c r="AE1040" s="121"/>
      <c r="AF1040" s="121"/>
      <c r="AG1040" s="121"/>
      <c r="AH1040" s="123" t="str">
        <f>IFERROR(IF(AA1040="Probabilidad",(Q1040-(+Q1040*AD1040)),IF(AA1040="Impacto",Q1040,"")),"")</f>
        <v/>
      </c>
      <c r="AI1040" s="122" t="str">
        <f t="shared" si="1367"/>
        <v/>
      </c>
      <c r="AJ1040" s="387" t="str">
        <f t="shared" ref="AJ1040" si="1406">IFERROR(IF(AK1040="","",IF(AK1040&lt;=0.2,"Muy Baja",IF(AK1040&lt;=0.4,"Baja",IF(AK1040&lt;=0.6,"Media",IF(AK1040&lt;=0.8,"Alta","Muy Alta"))))),"")</f>
        <v/>
      </c>
      <c r="AK1040" s="542" t="str">
        <f t="shared" ref="AK1040" si="1407">IFERROR(LOOKUP(MAX(AI1040:AI1046)+1,(AI1040:AI1046)),"")</f>
        <v/>
      </c>
      <c r="AL1040" s="214" t="str">
        <f>IFERROR(IF(AA1040="Impacto",(T1040-(+T1040*AD1040)),IF(AA1040="Probabilidad",T1040,"")),"")</f>
        <v/>
      </c>
      <c r="AM1040" s="543" t="str">
        <f t="shared" ref="AM1040" si="1408">IFERROR(IF(AN1040="","",IF(AN1040&lt;=0.2,"Leve",IF(AN1040&lt;=0.4,"Menor",IF(AN1040&lt;=0.6,"Moderado",IF(AN1040&lt;=0.8,"Mayor","Catastrófico"))))),"")</f>
        <v/>
      </c>
      <c r="AN1040" s="542" t="str">
        <f t="shared" ref="AN1040" si="1409">IFERROR(LOOKUP(MAX(AL1040:AL1046)+1,(AL1040:AL1046)),"")</f>
        <v/>
      </c>
      <c r="AO1040" s="541" t="str">
        <f t="shared" ref="AO1040" si="1410">IFERROR(IF(OR(AND(AJ1040="Muy Baja",AM1040="Leve"),AND(AJ1040="Muy Baja",AM1040="Menor"),AND(AJ1040="Baja",AM1040="Leve")),"Bajo",IF(OR(AND(AJ1040="Muy baja",AM1040="Moderado"),AND(AJ1040="Baja",AM1040="Menor"),AND(AJ1040="Baja",AM1040="Moderado"),AND(AJ1040="Media",AM1040="Leve"),AND(AJ1040="Media",AM1040="Menor"),AND(AJ1040="Media",AM1040="Moderado"),AND(AJ1040="Alta",AM1040="Leve"),AND(AJ1040="Alta",AM1040="Menor")),"Moderado",IF(OR(AND(AJ1040="Muy Baja",AM1040="Mayor"),AND(AJ1040="Baja",AM1040="Mayor"),AND(AJ1040="Media",AM1040="Mayor"),AND(AJ1040="Alta",AM1040="Moderado"),AND(AJ1040="Alta",AM1040="Mayor"),AND(AJ1040="Muy Alta",AM1040="Leve"),AND(AJ1040="Muy Alta",AM1040="Menor"),AND(AJ1040="Muy Alta",AM1040="Moderado"),AND(AJ1040="Muy Alta",AM1040="Mayor")),"Alto",IF(OR(AND(AJ1040="Muy Baja",AM1040="Catastrófico"),AND(AJ1040="Baja",AM1040="Catastrófico"),AND(AJ1040="Media",AM1040="Catastrófico"),AND(AJ1040="Alta",AM1040="Catastrófico"),AND(AJ1040="Muy Alta",AM1040="Catastrófico")),"Extremo","")))),"")</f>
        <v/>
      </c>
      <c r="AP1040" s="367"/>
      <c r="AQ1040" s="217" t="s">
        <v>105</v>
      </c>
      <c r="AR1040" s="119"/>
      <c r="AS1040" s="135"/>
      <c r="AT1040" s="218"/>
      <c r="AU1040" s="219"/>
      <c r="AV1040" s="458"/>
      <c r="AW1040" s="216" t="s">
        <v>91</v>
      </c>
      <c r="AX1040" s="220"/>
      <c r="AY1040" s="221"/>
      <c r="AZ1040" s="222"/>
      <c r="BA1040" s="217" t="s">
        <v>105</v>
      </c>
      <c r="BB1040" s="220"/>
      <c r="BC1040" s="115"/>
      <c r="BD1040" s="115"/>
      <c r="BE1040" s="373"/>
      <c r="BF1040" s="374"/>
      <c r="BG1040" s="374"/>
      <c r="BH1040" s="131"/>
      <c r="BI1040" s="90"/>
      <c r="BJ1040" s="90"/>
      <c r="BK1040" s="90"/>
      <c r="BL1040" s="90"/>
      <c r="BM1040" s="90"/>
      <c r="BN1040" s="90"/>
      <c r="BO1040" s="90"/>
      <c r="BP1040" s="90"/>
      <c r="BQ1040" s="90"/>
      <c r="BR1040" s="90"/>
      <c r="BS1040" s="90"/>
      <c r="BT1040" s="90"/>
      <c r="BU1040" s="90"/>
      <c r="BV1040" s="90"/>
      <c r="BW1040" s="90"/>
      <c r="BX1040" s="90"/>
      <c r="BY1040" s="90"/>
      <c r="BZ1040" s="90"/>
      <c r="CA1040" s="90"/>
      <c r="CB1040" s="90"/>
      <c r="CC1040" s="90"/>
      <c r="CD1040" s="90"/>
      <c r="CE1040" s="90"/>
      <c r="CF1040" s="90"/>
      <c r="CG1040" s="90"/>
      <c r="CH1040" s="90"/>
      <c r="CI1040" s="90"/>
      <c r="CJ1040" s="90"/>
      <c r="CK1040" s="90"/>
      <c r="CL1040" s="90"/>
      <c r="CM1040" s="90"/>
      <c r="CN1040" s="90"/>
      <c r="CO1040" s="90"/>
      <c r="CP1040" s="90"/>
      <c r="CQ1040" s="90"/>
      <c r="CR1040" s="90"/>
      <c r="CS1040" s="90"/>
      <c r="CT1040" s="90"/>
      <c r="CU1040" s="90"/>
      <c r="CV1040" s="90"/>
      <c r="CW1040" s="90"/>
      <c r="CX1040" s="90"/>
      <c r="CY1040" s="90"/>
      <c r="CZ1040" s="90"/>
      <c r="DA1040" s="90"/>
      <c r="DB1040" s="90"/>
      <c r="DC1040" s="90"/>
      <c r="DD1040" s="90"/>
      <c r="DE1040" s="90"/>
      <c r="DF1040" s="90"/>
      <c r="DG1040" s="90"/>
      <c r="DH1040" s="90"/>
      <c r="DI1040" s="90"/>
      <c r="DJ1040" s="90"/>
      <c r="DK1040" s="90"/>
      <c r="DL1040" s="90"/>
      <c r="DM1040" s="90"/>
      <c r="DN1040" s="90"/>
      <c r="DO1040" s="90"/>
      <c r="DP1040" s="90"/>
      <c r="DQ1040" s="90"/>
      <c r="DR1040" s="90"/>
      <c r="DS1040" s="90"/>
      <c r="DT1040" s="90"/>
      <c r="DU1040" s="90"/>
      <c r="DV1040" s="90"/>
      <c r="DW1040" s="90"/>
      <c r="DX1040" s="90"/>
      <c r="DY1040" s="90"/>
      <c r="DZ1040" s="90"/>
      <c r="EA1040" s="90"/>
      <c r="EB1040" s="90"/>
      <c r="EC1040" s="90"/>
      <c r="ED1040" s="90"/>
      <c r="EE1040" s="90"/>
      <c r="EF1040" s="90"/>
      <c r="EG1040" s="90"/>
      <c r="EH1040" s="90"/>
      <c r="EI1040" s="90"/>
      <c r="EJ1040" s="90"/>
      <c r="EK1040" s="90"/>
      <c r="EL1040" s="90"/>
      <c r="EM1040" s="90"/>
      <c r="EN1040" s="90"/>
      <c r="EO1040" s="90"/>
      <c r="EP1040" s="90"/>
      <c r="EQ1040" s="90"/>
      <c r="ER1040" s="90"/>
      <c r="ES1040" s="90"/>
      <c r="ET1040" s="90"/>
      <c r="EU1040" s="90"/>
      <c r="EV1040" s="90"/>
      <c r="EW1040" s="90"/>
      <c r="EX1040" s="90"/>
      <c r="EY1040" s="90"/>
      <c r="EZ1040" s="90"/>
      <c r="FA1040" s="90"/>
      <c r="FB1040" s="90"/>
      <c r="FC1040" s="90"/>
      <c r="FD1040" s="90"/>
      <c r="FE1040" s="90"/>
      <c r="FF1040" s="90"/>
      <c r="FG1040" s="90"/>
      <c r="FH1040" s="90"/>
      <c r="FI1040" s="90"/>
      <c r="FJ1040" s="90"/>
      <c r="FK1040" s="90"/>
      <c r="FL1040" s="90"/>
      <c r="FM1040" s="90"/>
      <c r="FN1040" s="90"/>
      <c r="FO1040" s="90"/>
      <c r="FP1040" s="90"/>
      <c r="FQ1040" s="90"/>
      <c r="FR1040" s="90"/>
      <c r="FS1040" s="90"/>
      <c r="FT1040" s="90"/>
      <c r="FU1040" s="90"/>
      <c r="FV1040" s="90"/>
      <c r="FW1040" s="90"/>
      <c r="FX1040" s="90"/>
      <c r="FY1040" s="90"/>
      <c r="FZ1040" s="90"/>
      <c r="GA1040" s="90"/>
      <c r="GB1040" s="90"/>
      <c r="GC1040" s="90"/>
      <c r="GD1040" s="90"/>
      <c r="GE1040" s="90"/>
      <c r="GF1040" s="90"/>
      <c r="GG1040" s="90"/>
      <c r="GH1040" s="90"/>
      <c r="GI1040" s="90"/>
      <c r="GJ1040" s="90"/>
      <c r="GK1040" s="90"/>
      <c r="GL1040" s="90"/>
      <c r="GM1040" s="90"/>
      <c r="GN1040" s="90"/>
      <c r="GO1040" s="90"/>
      <c r="GP1040" s="90"/>
      <c r="GQ1040" s="90"/>
      <c r="GR1040" s="90"/>
      <c r="GS1040" s="90"/>
      <c r="GT1040" s="90"/>
      <c r="GU1040" s="90"/>
      <c r="GV1040" s="90"/>
      <c r="GW1040" s="90"/>
      <c r="GX1040" s="90"/>
      <c r="GY1040" s="90"/>
      <c r="GZ1040" s="90"/>
      <c r="HA1040" s="90"/>
      <c r="HB1040" s="90"/>
      <c r="HC1040" s="90"/>
      <c r="HD1040" s="90"/>
      <c r="HE1040" s="90"/>
      <c r="HF1040" s="90"/>
      <c r="HG1040" s="90"/>
      <c r="HH1040" s="90"/>
      <c r="HI1040" s="90"/>
      <c r="HJ1040" s="90"/>
      <c r="HK1040" s="90"/>
      <c r="HL1040" s="90"/>
      <c r="HM1040" s="90"/>
      <c r="HN1040" s="90"/>
      <c r="HO1040" s="90"/>
      <c r="HP1040" s="90"/>
      <c r="HQ1040" s="90"/>
      <c r="HR1040" s="90"/>
      <c r="HS1040" s="90"/>
      <c r="HT1040" s="90"/>
      <c r="HU1040" s="90"/>
      <c r="HV1040" s="90"/>
      <c r="HW1040" s="90"/>
      <c r="HX1040" s="90"/>
      <c r="HY1040" s="90"/>
      <c r="HZ1040" s="90"/>
      <c r="IA1040" s="90"/>
      <c r="IB1040" s="90"/>
      <c r="IC1040" s="90"/>
      <c r="ID1040" s="90"/>
      <c r="IE1040" s="90"/>
      <c r="IF1040" s="90"/>
      <c r="IG1040" s="90"/>
      <c r="IH1040" s="90"/>
      <c r="II1040" s="90"/>
      <c r="IJ1040" s="90"/>
      <c r="IK1040" s="90"/>
      <c r="IL1040" s="90"/>
      <c r="IM1040" s="90"/>
      <c r="IN1040" s="90"/>
      <c r="IO1040" s="90"/>
      <c r="IP1040" s="90"/>
      <c r="IQ1040" s="90"/>
      <c r="IR1040" s="90"/>
      <c r="IS1040" s="90"/>
      <c r="IT1040" s="90"/>
      <c r="IU1040" s="90"/>
      <c r="IV1040" s="90"/>
      <c r="IW1040" s="90"/>
      <c r="IX1040" s="90"/>
      <c r="IY1040" s="90"/>
      <c r="IZ1040" s="90"/>
      <c r="JA1040" s="90"/>
      <c r="JB1040" s="90"/>
      <c r="JC1040" s="90"/>
      <c r="JD1040" s="90"/>
      <c r="JE1040" s="90"/>
      <c r="JF1040" s="90"/>
      <c r="JG1040" s="90"/>
      <c r="JH1040" s="90"/>
      <c r="JI1040" s="90"/>
      <c r="JJ1040" s="90"/>
      <c r="JK1040" s="90"/>
      <c r="JL1040" s="90"/>
      <c r="JM1040" s="90"/>
      <c r="JN1040" s="90"/>
      <c r="JO1040" s="90"/>
      <c r="JP1040" s="90"/>
      <c r="JQ1040" s="90"/>
      <c r="JR1040" s="90"/>
      <c r="JS1040" s="90"/>
      <c r="JT1040" s="90"/>
      <c r="JU1040" s="90"/>
      <c r="JV1040" s="90"/>
      <c r="JW1040" s="90"/>
      <c r="JX1040" s="90"/>
      <c r="JY1040" s="90"/>
      <c r="JZ1040" s="90"/>
      <c r="KA1040" s="90"/>
      <c r="KB1040" s="90"/>
      <c r="KC1040" s="90"/>
      <c r="KD1040" s="90"/>
      <c r="KE1040" s="90"/>
      <c r="KF1040" s="90"/>
      <c r="KG1040" s="90"/>
      <c r="KH1040" s="90"/>
      <c r="KI1040" s="90"/>
      <c r="KJ1040" s="90"/>
      <c r="KK1040" s="90"/>
      <c r="KL1040" s="90"/>
      <c r="KM1040" s="90"/>
      <c r="KN1040" s="90"/>
      <c r="KO1040" s="90"/>
      <c r="KP1040" s="90"/>
      <c r="KQ1040" s="90"/>
      <c r="KR1040" s="90"/>
      <c r="KS1040" s="90"/>
      <c r="KT1040" s="90"/>
      <c r="KU1040" s="90"/>
      <c r="KV1040" s="90"/>
      <c r="KW1040" s="90"/>
      <c r="KX1040" s="90"/>
      <c r="KY1040" s="90"/>
      <c r="KZ1040" s="90"/>
      <c r="LA1040" s="90"/>
      <c r="LB1040" s="90"/>
      <c r="LC1040" s="90"/>
      <c r="LD1040" s="90"/>
      <c r="LE1040" s="90"/>
      <c r="LF1040" s="90"/>
      <c r="LG1040" s="90"/>
      <c r="LH1040" s="90"/>
      <c r="LI1040" s="90"/>
      <c r="LJ1040" s="90"/>
      <c r="LK1040" s="90"/>
      <c r="LL1040" s="90"/>
      <c r="LM1040" s="90"/>
      <c r="LN1040" s="90"/>
      <c r="LO1040" s="90"/>
      <c r="LP1040" s="90"/>
      <c r="LQ1040" s="90"/>
      <c r="LR1040" s="90"/>
      <c r="LS1040" s="90"/>
      <c r="LT1040" s="90"/>
      <c r="LU1040" s="90"/>
      <c r="LV1040" s="90"/>
      <c r="LW1040" s="90"/>
      <c r="LX1040" s="90"/>
      <c r="LY1040" s="90"/>
      <c r="LZ1040" s="90"/>
      <c r="MA1040" s="90"/>
      <c r="MB1040" s="90"/>
      <c r="MC1040" s="90"/>
      <c r="MD1040" s="90"/>
      <c r="ME1040" s="90"/>
      <c r="MF1040" s="90"/>
      <c r="MG1040" s="90"/>
      <c r="MH1040" s="90"/>
      <c r="MI1040" s="90"/>
      <c r="MJ1040" s="90"/>
      <c r="MK1040" s="90"/>
      <c r="ML1040" s="90"/>
      <c r="MM1040" s="90"/>
      <c r="MN1040" s="90"/>
      <c r="MO1040" s="90"/>
      <c r="MP1040" s="90"/>
      <c r="MQ1040" s="90"/>
      <c r="MR1040" s="90"/>
      <c r="MS1040" s="90"/>
      <c r="MT1040" s="90"/>
      <c r="MU1040" s="90"/>
      <c r="MV1040" s="90"/>
      <c r="MW1040" s="90"/>
      <c r="MX1040" s="90"/>
      <c r="MY1040" s="90"/>
      <c r="MZ1040" s="90"/>
      <c r="NA1040" s="90"/>
      <c r="NB1040" s="90"/>
      <c r="NC1040" s="90"/>
      <c r="ND1040" s="90"/>
      <c r="NE1040" s="90"/>
      <c r="NF1040" s="90"/>
      <c r="NG1040" s="90"/>
      <c r="NH1040" s="90"/>
      <c r="NI1040" s="90"/>
      <c r="NJ1040" s="90"/>
      <c r="NK1040" s="90"/>
      <c r="NL1040" s="90"/>
      <c r="NM1040" s="90"/>
      <c r="NN1040" s="90"/>
      <c r="NO1040" s="90"/>
      <c r="NP1040" s="90"/>
      <c r="NQ1040" s="90"/>
      <c r="NR1040" s="90"/>
      <c r="NS1040" s="90"/>
      <c r="NT1040" s="90"/>
      <c r="NU1040" s="90"/>
      <c r="NV1040" s="90"/>
      <c r="NW1040" s="90"/>
      <c r="NX1040" s="90"/>
      <c r="NY1040" s="90"/>
      <c r="NZ1040" s="90"/>
      <c r="OA1040" s="90"/>
      <c r="OB1040" s="90"/>
      <c r="OC1040" s="90"/>
      <c r="OD1040" s="90"/>
      <c r="OE1040" s="90"/>
      <c r="OF1040" s="90"/>
      <c r="OG1040" s="90"/>
      <c r="OH1040" s="90"/>
      <c r="OI1040" s="90"/>
      <c r="OJ1040" s="90"/>
      <c r="OK1040" s="90"/>
      <c r="OL1040" s="90"/>
      <c r="OM1040" s="90"/>
      <c r="ON1040" s="90"/>
      <c r="OO1040" s="90"/>
      <c r="OP1040" s="90"/>
      <c r="OQ1040" s="90"/>
      <c r="OR1040" s="90"/>
      <c r="OS1040" s="90"/>
      <c r="OT1040" s="90"/>
      <c r="OU1040" s="90"/>
      <c r="OV1040" s="90"/>
      <c r="OW1040" s="90"/>
      <c r="OX1040" s="90"/>
      <c r="OY1040" s="90"/>
      <c r="OZ1040" s="90"/>
      <c r="PA1040" s="90"/>
      <c r="PB1040" s="90"/>
      <c r="PC1040" s="90"/>
      <c r="PD1040" s="90"/>
      <c r="PE1040" s="90"/>
      <c r="PF1040" s="90"/>
      <c r="PG1040" s="90"/>
      <c r="PH1040" s="90"/>
      <c r="PI1040" s="90"/>
      <c r="PJ1040" s="90"/>
      <c r="PK1040" s="90"/>
      <c r="PL1040" s="90"/>
      <c r="PM1040" s="90"/>
      <c r="PN1040" s="90"/>
      <c r="PO1040" s="90"/>
      <c r="PP1040" s="90"/>
      <c r="PQ1040" s="90"/>
      <c r="PR1040" s="90"/>
      <c r="PS1040" s="90"/>
      <c r="PT1040" s="90"/>
      <c r="PU1040" s="90"/>
      <c r="PV1040" s="90"/>
      <c r="PW1040" s="90"/>
      <c r="PX1040" s="90"/>
      <c r="PY1040" s="90"/>
      <c r="PZ1040" s="90"/>
      <c r="QA1040" s="90"/>
      <c r="QB1040" s="90"/>
      <c r="QC1040" s="90"/>
      <c r="QD1040" s="90"/>
      <c r="QE1040" s="90"/>
      <c r="QF1040" s="90"/>
      <c r="QG1040" s="90"/>
      <c r="QH1040" s="90"/>
      <c r="QI1040" s="90"/>
      <c r="QJ1040" s="90"/>
      <c r="QK1040" s="90"/>
      <c r="QL1040" s="90"/>
      <c r="QM1040" s="90"/>
      <c r="QN1040" s="90"/>
      <c r="QO1040" s="90"/>
      <c r="QP1040" s="90"/>
      <c r="QQ1040" s="90"/>
      <c r="QR1040" s="90"/>
      <c r="QS1040" s="90"/>
      <c r="QT1040" s="90"/>
      <c r="QU1040" s="90"/>
      <c r="QV1040" s="90"/>
      <c r="QW1040" s="90"/>
      <c r="QX1040" s="90"/>
      <c r="QY1040" s="90"/>
      <c r="QZ1040" s="90"/>
      <c r="RA1040" s="90"/>
      <c r="RB1040" s="90"/>
      <c r="RC1040" s="90"/>
      <c r="RD1040" s="90"/>
      <c r="RE1040" s="90"/>
      <c r="RF1040" s="90"/>
      <c r="RG1040" s="90"/>
      <c r="RH1040" s="90"/>
      <c r="RI1040" s="90"/>
      <c r="RJ1040" s="90"/>
      <c r="RK1040" s="90"/>
      <c r="RL1040" s="90"/>
      <c r="RM1040" s="90"/>
      <c r="RN1040" s="90"/>
      <c r="RO1040" s="90"/>
      <c r="RP1040" s="90"/>
      <c r="RQ1040" s="90"/>
      <c r="RR1040" s="90"/>
      <c r="RS1040" s="90"/>
      <c r="RT1040" s="90"/>
      <c r="RU1040" s="90"/>
      <c r="RV1040" s="90"/>
      <c r="RW1040" s="90"/>
      <c r="RX1040" s="90"/>
      <c r="RY1040" s="90"/>
      <c r="RZ1040" s="90"/>
      <c r="SA1040" s="90"/>
      <c r="SB1040" s="90"/>
      <c r="SC1040" s="90"/>
      <c r="SD1040" s="90"/>
      <c r="SE1040" s="90"/>
      <c r="SF1040" s="90"/>
      <c r="SG1040" s="90"/>
      <c r="SH1040" s="90"/>
      <c r="SI1040" s="90"/>
      <c r="SJ1040" s="90"/>
      <c r="SK1040" s="90"/>
      <c r="SL1040" s="90"/>
      <c r="SM1040" s="90"/>
      <c r="SN1040" s="90"/>
      <c r="SO1040" s="90"/>
      <c r="SP1040" s="90"/>
      <c r="SQ1040" s="90"/>
      <c r="SR1040" s="90"/>
      <c r="SS1040" s="90"/>
      <c r="ST1040" s="90"/>
      <c r="SU1040" s="90"/>
      <c r="SV1040" s="90"/>
      <c r="SW1040" s="90"/>
      <c r="SX1040" s="90"/>
      <c r="SY1040" s="90"/>
      <c r="SZ1040" s="90"/>
      <c r="TA1040" s="90"/>
      <c r="TB1040" s="90"/>
      <c r="TC1040" s="90"/>
      <c r="TD1040" s="90"/>
      <c r="TE1040" s="90"/>
      <c r="TF1040" s="90"/>
      <c r="TG1040" s="90"/>
      <c r="TH1040" s="90"/>
      <c r="TI1040" s="90"/>
      <c r="TJ1040" s="90"/>
      <c r="TK1040" s="90"/>
      <c r="TL1040" s="90"/>
      <c r="TM1040" s="90"/>
      <c r="TN1040" s="90"/>
      <c r="TO1040" s="90"/>
      <c r="TP1040" s="90"/>
      <c r="TQ1040" s="90"/>
      <c r="TR1040" s="90"/>
      <c r="TS1040" s="90"/>
      <c r="TT1040" s="90"/>
      <c r="TU1040" s="90"/>
      <c r="TV1040" s="90"/>
      <c r="TW1040" s="90"/>
      <c r="TX1040" s="90"/>
      <c r="TY1040" s="90"/>
      <c r="TZ1040" s="90"/>
      <c r="UA1040" s="90"/>
      <c r="UB1040" s="90"/>
      <c r="UC1040" s="90"/>
      <c r="UD1040" s="90"/>
      <c r="UE1040" s="90"/>
      <c r="UF1040" s="90"/>
      <c r="UG1040" s="90"/>
      <c r="UH1040" s="90"/>
      <c r="UI1040" s="90"/>
      <c r="UJ1040" s="90"/>
      <c r="UK1040" s="90"/>
      <c r="UL1040" s="90"/>
      <c r="UM1040" s="90"/>
      <c r="UN1040" s="90"/>
      <c r="UO1040" s="90"/>
      <c r="UP1040" s="90"/>
      <c r="UQ1040" s="90"/>
      <c r="UR1040" s="90"/>
      <c r="US1040" s="90"/>
      <c r="UT1040" s="90"/>
      <c r="UU1040" s="90"/>
      <c r="UV1040" s="90"/>
      <c r="UW1040" s="90"/>
      <c r="UX1040" s="90"/>
      <c r="UY1040" s="90"/>
      <c r="UZ1040" s="90"/>
      <c r="VA1040" s="90"/>
      <c r="VB1040" s="90"/>
      <c r="VC1040" s="90"/>
      <c r="VD1040" s="90"/>
      <c r="VE1040" s="90"/>
      <c r="VF1040" s="90"/>
      <c r="VG1040" s="90"/>
      <c r="VH1040" s="90"/>
      <c r="VI1040" s="90"/>
      <c r="VJ1040" s="90"/>
      <c r="VK1040" s="90"/>
      <c r="VL1040" s="90"/>
      <c r="VM1040" s="90"/>
      <c r="VN1040" s="90"/>
      <c r="VO1040" s="90"/>
      <c r="VP1040" s="90"/>
      <c r="VQ1040" s="90"/>
      <c r="VR1040" s="90"/>
      <c r="VS1040" s="90"/>
      <c r="VT1040" s="90"/>
      <c r="VU1040" s="90"/>
      <c r="VV1040" s="90"/>
      <c r="VW1040" s="90"/>
      <c r="VX1040" s="90"/>
      <c r="VY1040" s="90"/>
      <c r="VZ1040" s="90"/>
      <c r="WA1040" s="90"/>
      <c r="WB1040" s="90"/>
      <c r="WC1040" s="90"/>
      <c r="WD1040" s="90"/>
      <c r="WE1040" s="90"/>
      <c r="WF1040" s="90"/>
      <c r="WG1040" s="90"/>
      <c r="WH1040" s="90"/>
      <c r="WI1040" s="90"/>
      <c r="WJ1040" s="90"/>
      <c r="WK1040" s="90"/>
      <c r="WL1040" s="90"/>
      <c r="WM1040" s="90"/>
      <c r="WN1040" s="90"/>
      <c r="WO1040" s="90"/>
      <c r="WP1040" s="90"/>
      <c r="WQ1040" s="90"/>
      <c r="WR1040" s="90"/>
      <c r="WS1040" s="90"/>
      <c r="WT1040" s="90"/>
      <c r="WU1040" s="90"/>
      <c r="WV1040" s="90"/>
      <c r="WW1040" s="90"/>
      <c r="WX1040" s="90"/>
      <c r="WY1040" s="90"/>
      <c r="WZ1040" s="90"/>
      <c r="XA1040" s="90"/>
      <c r="XB1040" s="90"/>
      <c r="XC1040" s="90"/>
      <c r="XD1040" s="90"/>
      <c r="XE1040" s="90"/>
      <c r="XF1040" s="90"/>
      <c r="XG1040" s="90"/>
      <c r="XH1040" s="90"/>
      <c r="XI1040" s="90"/>
      <c r="XJ1040" s="90"/>
      <c r="XK1040" s="90"/>
      <c r="XL1040" s="90"/>
      <c r="XM1040" s="90"/>
      <c r="XN1040" s="90"/>
      <c r="XO1040" s="90"/>
      <c r="XP1040" s="90"/>
      <c r="XQ1040" s="90"/>
      <c r="XR1040" s="90"/>
      <c r="XS1040" s="90"/>
      <c r="XT1040" s="90"/>
      <c r="XU1040" s="90"/>
      <c r="XV1040" s="90"/>
      <c r="XW1040" s="90"/>
      <c r="XX1040" s="90"/>
      <c r="XY1040" s="90"/>
      <c r="XZ1040" s="90"/>
      <c r="YA1040" s="90"/>
      <c r="YB1040" s="90"/>
      <c r="YC1040" s="90"/>
      <c r="YD1040" s="90"/>
      <c r="YE1040" s="90"/>
      <c r="YF1040" s="90"/>
      <c r="YG1040" s="90"/>
      <c r="YH1040" s="90"/>
      <c r="YI1040" s="90"/>
      <c r="YJ1040" s="90"/>
      <c r="YK1040" s="90"/>
      <c r="YL1040" s="90"/>
      <c r="YM1040" s="90"/>
      <c r="YN1040" s="90"/>
      <c r="YO1040" s="90"/>
      <c r="YP1040" s="90"/>
      <c r="YQ1040" s="90"/>
      <c r="YR1040" s="90"/>
      <c r="YS1040" s="90"/>
      <c r="YT1040" s="90"/>
      <c r="YU1040" s="90"/>
      <c r="YV1040" s="90"/>
      <c r="YW1040" s="90"/>
      <c r="YX1040" s="90"/>
      <c r="YY1040" s="90"/>
      <c r="YZ1040" s="90"/>
      <c r="ZA1040" s="90"/>
      <c r="ZB1040" s="90"/>
      <c r="ZC1040" s="90"/>
      <c r="ZD1040" s="90"/>
      <c r="ZE1040" s="90"/>
      <c r="ZF1040" s="90"/>
      <c r="ZG1040" s="90"/>
      <c r="ZH1040" s="90"/>
      <c r="ZI1040" s="90"/>
      <c r="ZJ1040" s="90"/>
      <c r="ZK1040" s="90"/>
      <c r="ZL1040" s="90"/>
      <c r="ZM1040" s="90"/>
      <c r="ZN1040" s="90"/>
      <c r="ZO1040" s="90"/>
      <c r="ZP1040" s="90"/>
      <c r="ZQ1040" s="90"/>
      <c r="ZR1040" s="90"/>
      <c r="ZS1040" s="90"/>
      <c r="ZT1040" s="90"/>
      <c r="ZU1040" s="90"/>
      <c r="ZV1040" s="90"/>
      <c r="ZW1040" s="90"/>
      <c r="ZX1040" s="90"/>
      <c r="ZY1040" s="90"/>
      <c r="ZZ1040" s="90"/>
      <c r="AAA1040" s="90"/>
      <c r="AAB1040" s="90"/>
      <c r="AAC1040" s="90"/>
      <c r="AAD1040" s="90"/>
      <c r="AAE1040" s="90"/>
      <c r="AAF1040" s="90"/>
      <c r="AAG1040" s="90"/>
      <c r="AAH1040" s="90"/>
      <c r="AAI1040" s="90"/>
      <c r="AAJ1040" s="90"/>
      <c r="AAK1040" s="90"/>
      <c r="AAL1040" s="90"/>
      <c r="AAM1040" s="90"/>
      <c r="AAN1040" s="90"/>
      <c r="AAO1040" s="90"/>
      <c r="AAP1040" s="90"/>
      <c r="AAQ1040" s="90"/>
      <c r="AAR1040" s="90"/>
      <c r="AAS1040" s="90"/>
      <c r="AAT1040" s="90"/>
      <c r="AAU1040" s="90"/>
      <c r="AAV1040" s="90"/>
      <c r="AAW1040" s="90"/>
      <c r="AAX1040" s="90"/>
      <c r="AAY1040" s="90"/>
      <c r="AAZ1040" s="90"/>
      <c r="ABA1040" s="90"/>
      <c r="ABB1040" s="90"/>
      <c r="ABC1040" s="90"/>
      <c r="ABD1040" s="90"/>
      <c r="ABE1040" s="90"/>
      <c r="ABF1040" s="90"/>
      <c r="ABG1040" s="90"/>
      <c r="ABH1040" s="90"/>
      <c r="ABI1040" s="90"/>
      <c r="ABJ1040" s="90"/>
      <c r="ABK1040" s="90"/>
      <c r="ABL1040" s="90"/>
      <c r="ABM1040" s="90"/>
      <c r="ABN1040" s="90"/>
      <c r="ABO1040" s="90"/>
      <c r="ABP1040" s="90"/>
      <c r="ABQ1040" s="90"/>
      <c r="ABR1040" s="90"/>
      <c r="ABS1040" s="90"/>
      <c r="ABT1040" s="90"/>
      <c r="ABU1040" s="90"/>
      <c r="ABV1040" s="90"/>
      <c r="ABW1040" s="90"/>
      <c r="ABX1040" s="90"/>
      <c r="ABY1040" s="90"/>
      <c r="ABZ1040" s="90"/>
      <c r="ACA1040" s="90"/>
      <c r="ACB1040" s="90"/>
      <c r="ACC1040" s="90"/>
      <c r="ACD1040" s="90"/>
      <c r="ACE1040" s="90"/>
      <c r="ACF1040" s="90"/>
      <c r="ACG1040" s="90"/>
      <c r="ACH1040" s="90"/>
      <c r="ACI1040" s="90"/>
      <c r="ACJ1040" s="90"/>
      <c r="ACK1040" s="90"/>
      <c r="ACL1040" s="90"/>
      <c r="ACM1040" s="90"/>
      <c r="ACN1040" s="90"/>
      <c r="ACO1040" s="90"/>
      <c r="ACP1040" s="90"/>
      <c r="ACQ1040" s="90"/>
      <c r="ACR1040" s="90"/>
      <c r="ACS1040" s="90"/>
      <c r="ACT1040" s="90"/>
      <c r="ACU1040" s="90"/>
      <c r="ACV1040" s="90"/>
      <c r="ACW1040" s="90"/>
      <c r="ACX1040" s="90"/>
      <c r="ACY1040" s="90"/>
      <c r="ACZ1040" s="90"/>
      <c r="ADA1040" s="90"/>
      <c r="ADB1040" s="90"/>
      <c r="ADC1040" s="90"/>
      <c r="ADD1040" s="90"/>
      <c r="ADE1040" s="90"/>
      <c r="ADF1040" s="90"/>
      <c r="ADG1040" s="90"/>
      <c r="ADH1040" s="90"/>
      <c r="ADI1040" s="90"/>
      <c r="ADJ1040" s="90"/>
      <c r="ADK1040" s="90"/>
      <c r="ADL1040" s="90"/>
      <c r="ADM1040" s="90"/>
      <c r="ADN1040" s="90"/>
      <c r="ADO1040" s="90"/>
      <c r="ADP1040" s="90"/>
      <c r="ADQ1040" s="90"/>
      <c r="ADR1040" s="90"/>
      <c r="ADS1040" s="90"/>
      <c r="ADT1040" s="90"/>
      <c r="ADU1040" s="90"/>
      <c r="ADV1040" s="90"/>
      <c r="ADW1040" s="90"/>
      <c r="ADX1040" s="90"/>
      <c r="ADY1040" s="90"/>
      <c r="ADZ1040" s="90"/>
      <c r="AEA1040" s="90"/>
      <c r="AEB1040" s="90"/>
      <c r="AEC1040" s="90"/>
      <c r="AED1040" s="90"/>
      <c r="AEE1040" s="90"/>
      <c r="AEF1040" s="90"/>
      <c r="AEG1040" s="90"/>
      <c r="AEH1040" s="90"/>
      <c r="AEI1040" s="90"/>
      <c r="AEJ1040" s="90"/>
      <c r="AEK1040" s="90"/>
      <c r="AEL1040" s="90"/>
      <c r="AEM1040" s="90"/>
      <c r="AEN1040" s="90"/>
      <c r="AEO1040" s="90"/>
      <c r="AEP1040" s="90"/>
      <c r="AEQ1040" s="90"/>
      <c r="AER1040" s="90"/>
      <c r="AES1040" s="90"/>
      <c r="AET1040" s="90"/>
      <c r="AEU1040" s="90"/>
      <c r="AEV1040" s="90"/>
      <c r="AEW1040" s="90"/>
      <c r="AEX1040" s="90"/>
      <c r="AEY1040" s="90"/>
      <c r="AEZ1040" s="90"/>
      <c r="AFA1040" s="90"/>
      <c r="AFB1040" s="90"/>
      <c r="AFC1040" s="90"/>
      <c r="AFD1040" s="90"/>
      <c r="AFE1040" s="90"/>
      <c r="AFF1040" s="90"/>
      <c r="AFG1040" s="90"/>
      <c r="AFH1040" s="90"/>
      <c r="AFI1040" s="90"/>
      <c r="AFJ1040" s="90"/>
      <c r="AFK1040" s="90"/>
      <c r="AFL1040" s="90"/>
      <c r="AFM1040" s="90"/>
      <c r="AFN1040" s="90"/>
      <c r="AFO1040" s="90"/>
      <c r="AFP1040" s="90"/>
      <c r="AFQ1040" s="90"/>
      <c r="AFR1040" s="90"/>
      <c r="AFS1040" s="90"/>
      <c r="AFT1040" s="90"/>
      <c r="AFU1040" s="90"/>
      <c r="AFV1040" s="90"/>
      <c r="AFW1040" s="90"/>
      <c r="AFX1040" s="90"/>
      <c r="AFY1040" s="90"/>
      <c r="AFZ1040" s="90"/>
      <c r="AGA1040" s="90"/>
      <c r="AGB1040" s="90"/>
      <c r="AGC1040" s="90"/>
      <c r="AGD1040" s="90"/>
      <c r="AGE1040" s="90"/>
      <c r="AGF1040" s="90"/>
      <c r="AGG1040" s="90"/>
      <c r="AGH1040" s="90"/>
      <c r="AGI1040" s="90"/>
      <c r="AGJ1040" s="90"/>
      <c r="AGK1040" s="90"/>
      <c r="AGL1040" s="90"/>
      <c r="AGM1040" s="90"/>
      <c r="AGN1040" s="90"/>
      <c r="AGO1040" s="90"/>
      <c r="AGP1040" s="90"/>
      <c r="AGQ1040" s="90"/>
      <c r="AGR1040" s="90"/>
      <c r="AGS1040" s="90"/>
      <c r="AGT1040" s="90"/>
      <c r="AGU1040" s="90"/>
      <c r="AGV1040" s="90"/>
      <c r="AGW1040" s="90"/>
      <c r="AGX1040" s="90"/>
      <c r="AGY1040" s="90"/>
      <c r="AGZ1040" s="90"/>
      <c r="AHA1040" s="90"/>
      <c r="AHB1040" s="90"/>
      <c r="AHC1040" s="90"/>
      <c r="AHD1040" s="90"/>
      <c r="AHE1040" s="90"/>
      <c r="AHF1040" s="90"/>
      <c r="AHG1040" s="90"/>
      <c r="AHH1040" s="90"/>
      <c r="AHI1040" s="90"/>
      <c r="AHJ1040" s="90"/>
      <c r="AHK1040" s="90"/>
      <c r="AHL1040" s="90"/>
      <c r="AHM1040" s="90"/>
      <c r="AHN1040" s="90"/>
      <c r="AHO1040" s="90"/>
      <c r="AHP1040" s="90"/>
      <c r="AHQ1040" s="90"/>
      <c r="AHR1040" s="90"/>
      <c r="AHS1040" s="90"/>
      <c r="AHT1040" s="90"/>
      <c r="AHU1040" s="90"/>
      <c r="AHV1040" s="90"/>
      <c r="AHW1040" s="90"/>
      <c r="AHX1040" s="90"/>
      <c r="AHY1040" s="90"/>
      <c r="AHZ1040" s="90"/>
      <c r="AIA1040" s="90"/>
      <c r="AIB1040" s="90"/>
      <c r="AIC1040" s="90"/>
      <c r="AID1040" s="90"/>
      <c r="AIE1040" s="90"/>
      <c r="AIF1040" s="90"/>
      <c r="AIG1040" s="90"/>
      <c r="AIH1040" s="90"/>
      <c r="AII1040" s="90"/>
      <c r="AIJ1040" s="90"/>
      <c r="AIK1040" s="90"/>
      <c r="AIL1040" s="90"/>
      <c r="AIM1040" s="90"/>
      <c r="AIN1040" s="90"/>
      <c r="AIO1040" s="90"/>
      <c r="AIP1040" s="90"/>
      <c r="AIQ1040" s="90"/>
      <c r="AIR1040" s="90"/>
      <c r="AIS1040" s="90"/>
      <c r="AIT1040" s="90"/>
      <c r="AIU1040" s="90"/>
      <c r="AIV1040" s="90"/>
      <c r="AIW1040" s="90"/>
      <c r="AIX1040" s="90"/>
      <c r="AIY1040" s="90"/>
      <c r="AIZ1040" s="90"/>
      <c r="AJA1040" s="90"/>
      <c r="AJB1040" s="90"/>
      <c r="AJC1040" s="90"/>
      <c r="AJD1040" s="90"/>
      <c r="AJE1040" s="90"/>
      <c r="AJF1040" s="90"/>
      <c r="AJG1040" s="90"/>
      <c r="AJH1040" s="90"/>
      <c r="AJI1040" s="90"/>
      <c r="AJJ1040" s="90"/>
      <c r="AJK1040" s="90"/>
      <c r="AJL1040" s="90"/>
      <c r="AJM1040" s="90"/>
      <c r="AJN1040" s="90"/>
      <c r="AJO1040" s="90"/>
      <c r="AJP1040" s="90"/>
      <c r="AJQ1040" s="90"/>
      <c r="AJR1040" s="90"/>
      <c r="AJS1040" s="90"/>
      <c r="AJT1040" s="90"/>
      <c r="AJU1040" s="90"/>
      <c r="AJV1040" s="90"/>
      <c r="AJW1040" s="90"/>
      <c r="AJX1040" s="90"/>
      <c r="AJY1040" s="90"/>
      <c r="AJZ1040" s="90"/>
      <c r="AKA1040" s="90"/>
      <c r="AKB1040" s="90"/>
      <c r="AKC1040" s="90"/>
      <c r="AKD1040" s="90"/>
      <c r="AKE1040" s="90"/>
      <c r="AKF1040" s="90"/>
      <c r="AKG1040" s="90"/>
      <c r="AKH1040" s="90"/>
      <c r="AKI1040" s="90"/>
      <c r="AKJ1040" s="90"/>
      <c r="AKK1040" s="90"/>
      <c r="AKL1040" s="90"/>
      <c r="AKM1040" s="90"/>
      <c r="AKN1040" s="90"/>
      <c r="AKO1040" s="90"/>
      <c r="AKP1040" s="90"/>
      <c r="AKQ1040" s="90"/>
      <c r="AKR1040" s="90"/>
      <c r="AKS1040" s="90"/>
      <c r="AKT1040" s="90"/>
      <c r="AKU1040" s="90"/>
      <c r="AKV1040" s="90"/>
      <c r="AKW1040" s="90"/>
      <c r="AKX1040" s="90"/>
      <c r="AKY1040" s="90"/>
      <c r="AKZ1040" s="90"/>
      <c r="ALA1040" s="90"/>
      <c r="ALB1040" s="90"/>
      <c r="ALC1040" s="90"/>
      <c r="ALD1040" s="90"/>
      <c r="ALE1040" s="90"/>
      <c r="ALF1040" s="90"/>
      <c r="ALG1040" s="90"/>
      <c r="ALH1040" s="90"/>
      <c r="ALI1040" s="90"/>
      <c r="ALJ1040" s="90"/>
      <c r="ALK1040" s="90"/>
      <c r="ALL1040" s="90"/>
      <c r="ALM1040" s="90"/>
      <c r="ALN1040" s="90"/>
      <c r="ALO1040" s="90"/>
      <c r="ALP1040" s="90"/>
      <c r="ALQ1040" s="90"/>
      <c r="ALR1040" s="90"/>
      <c r="ALS1040" s="90"/>
      <c r="ALT1040" s="90"/>
      <c r="ALU1040" s="90"/>
      <c r="ALV1040" s="90"/>
      <c r="ALW1040" s="90"/>
      <c r="ALX1040" s="90"/>
      <c r="ALY1040" s="90"/>
      <c r="ALZ1040" s="90"/>
      <c r="AMA1040" s="90"/>
      <c r="AMB1040" s="90"/>
      <c r="AMC1040" s="90"/>
      <c r="AMD1040" s="90"/>
      <c r="AME1040" s="90"/>
      <c r="AMF1040" s="90"/>
      <c r="AMG1040" s="90"/>
      <c r="AMH1040" s="90"/>
    </row>
    <row r="1041" spans="1:1022" ht="74.099999999999994" customHeight="1" x14ac:dyDescent="0.3">
      <c r="A1041" s="536"/>
      <c r="B1041" s="530"/>
      <c r="C1041" s="367"/>
      <c r="D1041" s="530"/>
      <c r="E1041" s="530"/>
      <c r="F1041" s="427"/>
      <c r="G1041" s="530"/>
      <c r="H1041" s="545"/>
      <c r="I1041" s="538"/>
      <c r="J1041" s="216" t="s">
        <v>735</v>
      </c>
      <c r="K1041" s="213"/>
      <c r="L1041" s="538"/>
      <c r="M1041" s="538"/>
      <c r="N1041" s="540"/>
      <c r="O1041" s="369"/>
      <c r="P1041" s="391"/>
      <c r="Q1041" s="385"/>
      <c r="R1041" s="393"/>
      <c r="S1041" s="394"/>
      <c r="T1041" s="385"/>
      <c r="U1041" s="386"/>
      <c r="V1041" s="216" t="s">
        <v>112</v>
      </c>
      <c r="W1041" s="116"/>
      <c r="X1041" s="117"/>
      <c r="Y1041" s="117"/>
      <c r="Z1041" s="116"/>
      <c r="AA1041" s="143" t="str">
        <f t="shared" si="1368"/>
        <v/>
      </c>
      <c r="AB1041" s="121"/>
      <c r="AC1041" s="121"/>
      <c r="AD1041" s="122" t="str">
        <f t="shared" si="1366"/>
        <v/>
      </c>
      <c r="AE1041" s="121"/>
      <c r="AF1041" s="121"/>
      <c r="AG1041" s="121"/>
      <c r="AH1041" s="123" t="str">
        <f>IFERROR(IF(AND(AA1040="Probabilidad",AA1041="Probabilidad"),(AI1040-(+AI1040*AD1041)),IF(AND(AA1041="Probabilidad",AA1040="Impacto"),(AI1040-(+AI1040*AD1041)),IF(AA1041="Impacto",AI1040,""))),"")</f>
        <v/>
      </c>
      <c r="AI1041" s="122" t="str">
        <f t="shared" si="1367"/>
        <v/>
      </c>
      <c r="AJ1041" s="387"/>
      <c r="AK1041" s="542"/>
      <c r="AL1041" s="214" t="str">
        <f t="shared" si="1355"/>
        <v/>
      </c>
      <c r="AM1041" s="543"/>
      <c r="AN1041" s="542"/>
      <c r="AO1041" s="541"/>
      <c r="AP1041" s="367"/>
      <c r="AQ1041" s="217" t="s">
        <v>118</v>
      </c>
      <c r="AR1041" s="119"/>
      <c r="AS1041" s="135"/>
      <c r="AT1041" s="218"/>
      <c r="AU1041" s="219"/>
      <c r="AV1041" s="459"/>
      <c r="AW1041" s="216" t="s">
        <v>112</v>
      </c>
      <c r="AX1041" s="220"/>
      <c r="AY1041" s="221"/>
      <c r="AZ1041" s="222"/>
      <c r="BA1041" s="217" t="s">
        <v>118</v>
      </c>
      <c r="BB1041" s="220"/>
      <c r="BC1041" s="115"/>
      <c r="BD1041" s="115"/>
      <c r="BE1041" s="373"/>
      <c r="BF1041" s="374"/>
      <c r="BG1041" s="374"/>
      <c r="BH1041" s="131"/>
    </row>
    <row r="1042" spans="1:1022" ht="45" customHeight="1" x14ac:dyDescent="0.3">
      <c r="A1042" s="536"/>
      <c r="B1042" s="530"/>
      <c r="C1042" s="367"/>
      <c r="D1042" s="530"/>
      <c r="E1042" s="530"/>
      <c r="F1042" s="427"/>
      <c r="G1042" s="530"/>
      <c r="H1042" s="545"/>
      <c r="I1042" s="538"/>
      <c r="J1042" s="216" t="s">
        <v>741</v>
      </c>
      <c r="K1042" s="213"/>
      <c r="L1042" s="538"/>
      <c r="M1042" s="538"/>
      <c r="N1042" s="540"/>
      <c r="O1042" s="369"/>
      <c r="P1042" s="391"/>
      <c r="Q1042" s="385"/>
      <c r="R1042" s="393"/>
      <c r="S1042" s="394"/>
      <c r="T1042" s="385"/>
      <c r="U1042" s="386"/>
      <c r="V1042" s="216" t="s">
        <v>124</v>
      </c>
      <c r="W1042" s="116"/>
      <c r="X1042" s="117"/>
      <c r="Y1042" s="117"/>
      <c r="Z1042" s="116"/>
      <c r="AA1042" s="143" t="str">
        <f t="shared" si="1368"/>
        <v/>
      </c>
      <c r="AB1042" s="121"/>
      <c r="AC1042" s="121"/>
      <c r="AD1042" s="122" t="str">
        <f t="shared" si="1366"/>
        <v/>
      </c>
      <c r="AE1042" s="121"/>
      <c r="AF1042" s="121"/>
      <c r="AG1042" s="121"/>
      <c r="AH1042" s="123" t="str">
        <f t="shared" ref="AH1042:AH1046" si="1411">IFERROR(IF(AND(AA1041="Probabilidad",AA1042="Probabilidad"),(AI1041-(+AI1041*AD1042)),IF(AND(AA1042="Probabilidad",AA1041="Impacto"),(AI1041-(+AI1041*AD1042)),IF(AA1042="Impacto",AI1041,""))),"")</f>
        <v/>
      </c>
      <c r="AI1042" s="122" t="str">
        <f t="shared" si="1367"/>
        <v/>
      </c>
      <c r="AJ1042" s="387"/>
      <c r="AK1042" s="542"/>
      <c r="AL1042" s="214" t="str">
        <f t="shared" si="1355"/>
        <v/>
      </c>
      <c r="AM1042" s="543"/>
      <c r="AN1042" s="542"/>
      <c r="AO1042" s="541"/>
      <c r="AP1042" s="367"/>
      <c r="AQ1042" s="217" t="s">
        <v>128</v>
      </c>
      <c r="AR1042" s="119"/>
      <c r="AS1042" s="135"/>
      <c r="AT1042" s="218"/>
      <c r="AU1042" s="219"/>
      <c r="AV1042" s="459"/>
      <c r="AW1042" s="216" t="s">
        <v>124</v>
      </c>
      <c r="AX1042" s="220"/>
      <c r="AY1042" s="221"/>
      <c r="AZ1042" s="222"/>
      <c r="BA1042" s="217" t="s">
        <v>128</v>
      </c>
      <c r="BB1042" s="220"/>
      <c r="BC1042" s="115"/>
      <c r="BD1042" s="115"/>
      <c r="BE1042" s="373"/>
      <c r="BF1042" s="374"/>
      <c r="BG1042" s="374"/>
      <c r="BH1042" s="131"/>
    </row>
    <row r="1043" spans="1:1022" ht="30" customHeight="1" x14ac:dyDescent="0.3">
      <c r="A1043" s="536"/>
      <c r="B1043" s="530"/>
      <c r="C1043" s="367"/>
      <c r="D1043" s="530"/>
      <c r="E1043" s="530"/>
      <c r="F1043" s="427"/>
      <c r="G1043" s="530"/>
      <c r="H1043" s="545"/>
      <c r="I1043" s="538"/>
      <c r="J1043" s="216" t="s">
        <v>749</v>
      </c>
      <c r="K1043" s="213"/>
      <c r="L1043" s="538"/>
      <c r="M1043" s="538"/>
      <c r="N1043" s="540"/>
      <c r="O1043" s="369"/>
      <c r="P1043" s="391"/>
      <c r="Q1043" s="385"/>
      <c r="R1043" s="393"/>
      <c r="S1043" s="394"/>
      <c r="T1043" s="385"/>
      <c r="U1043" s="386"/>
      <c r="V1043" s="216" t="s">
        <v>131</v>
      </c>
      <c r="W1043" s="116"/>
      <c r="X1043" s="117"/>
      <c r="Y1043" s="117"/>
      <c r="Z1043" s="116"/>
      <c r="AA1043" s="143" t="str">
        <f t="shared" si="1368"/>
        <v/>
      </c>
      <c r="AB1043" s="121"/>
      <c r="AC1043" s="121"/>
      <c r="AD1043" s="122" t="str">
        <f t="shared" si="1366"/>
        <v/>
      </c>
      <c r="AE1043" s="121"/>
      <c r="AF1043" s="121"/>
      <c r="AG1043" s="121"/>
      <c r="AH1043" s="123" t="str">
        <f t="shared" si="1411"/>
        <v/>
      </c>
      <c r="AI1043" s="122" t="str">
        <f t="shared" si="1367"/>
        <v/>
      </c>
      <c r="AJ1043" s="387"/>
      <c r="AK1043" s="542"/>
      <c r="AL1043" s="214" t="str">
        <f t="shared" si="1355"/>
        <v/>
      </c>
      <c r="AM1043" s="543"/>
      <c r="AN1043" s="542"/>
      <c r="AO1043" s="541"/>
      <c r="AP1043" s="367"/>
      <c r="AQ1043" s="217" t="s">
        <v>136</v>
      </c>
      <c r="AR1043" s="119"/>
      <c r="AS1043" s="135"/>
      <c r="AT1043" s="218"/>
      <c r="AU1043" s="219"/>
      <c r="AV1043" s="459"/>
      <c r="AW1043" s="216" t="s">
        <v>131</v>
      </c>
      <c r="AX1043" s="220"/>
      <c r="AY1043" s="221"/>
      <c r="AZ1043" s="222"/>
      <c r="BA1043" s="217" t="s">
        <v>136</v>
      </c>
      <c r="BB1043" s="220"/>
      <c r="BC1043" s="115"/>
      <c r="BD1043" s="115"/>
      <c r="BE1043" s="373"/>
      <c r="BF1043" s="374"/>
      <c r="BG1043" s="374"/>
      <c r="BH1043" s="131"/>
    </row>
    <row r="1044" spans="1:1022" ht="18.95" customHeight="1" x14ac:dyDescent="0.3">
      <c r="A1044" s="536"/>
      <c r="B1044" s="530"/>
      <c r="C1044" s="367"/>
      <c r="D1044" s="530"/>
      <c r="E1044" s="530"/>
      <c r="F1044" s="427"/>
      <c r="G1044" s="530"/>
      <c r="H1044" s="545"/>
      <c r="I1044" s="538"/>
      <c r="J1044" s="216" t="s">
        <v>756</v>
      </c>
      <c r="K1044" s="213"/>
      <c r="L1044" s="538"/>
      <c r="M1044" s="538"/>
      <c r="N1044" s="540"/>
      <c r="O1044" s="369"/>
      <c r="P1044" s="391"/>
      <c r="Q1044" s="385"/>
      <c r="R1044" s="393"/>
      <c r="S1044" s="394"/>
      <c r="T1044" s="385"/>
      <c r="U1044" s="386"/>
      <c r="V1044" s="216" t="s">
        <v>139</v>
      </c>
      <c r="W1044" s="116"/>
      <c r="X1044" s="117"/>
      <c r="Y1044" s="117"/>
      <c r="Z1044" s="116"/>
      <c r="AA1044" s="143" t="str">
        <f t="shared" si="1368"/>
        <v/>
      </c>
      <c r="AB1044" s="121"/>
      <c r="AC1044" s="121"/>
      <c r="AD1044" s="122" t="str">
        <f t="shared" si="1366"/>
        <v/>
      </c>
      <c r="AE1044" s="121"/>
      <c r="AF1044" s="121"/>
      <c r="AG1044" s="121"/>
      <c r="AH1044" s="123" t="str">
        <f t="shared" si="1411"/>
        <v/>
      </c>
      <c r="AI1044" s="122" t="str">
        <f t="shared" si="1367"/>
        <v/>
      </c>
      <c r="AJ1044" s="387"/>
      <c r="AK1044" s="542"/>
      <c r="AL1044" s="214" t="str">
        <f t="shared" si="1355"/>
        <v/>
      </c>
      <c r="AM1044" s="543"/>
      <c r="AN1044" s="542"/>
      <c r="AO1044" s="541"/>
      <c r="AP1044" s="367"/>
      <c r="AQ1044" s="217" t="s">
        <v>145</v>
      </c>
      <c r="AR1044" s="119"/>
      <c r="AS1044" s="135"/>
      <c r="AT1044" s="218"/>
      <c r="AU1044" s="219"/>
      <c r="AV1044" s="459"/>
      <c r="AW1044" s="216" t="s">
        <v>139</v>
      </c>
      <c r="AX1044" s="220"/>
      <c r="AY1044" s="221"/>
      <c r="AZ1044" s="222"/>
      <c r="BA1044" s="217" t="s">
        <v>145</v>
      </c>
      <c r="BB1044" s="220"/>
      <c r="BC1044" s="115"/>
      <c r="BD1044" s="115"/>
      <c r="BE1044" s="373"/>
      <c r="BF1044" s="374"/>
      <c r="BG1044" s="374"/>
      <c r="BH1044" s="131"/>
    </row>
    <row r="1045" spans="1:1022" ht="18.95" customHeight="1" x14ac:dyDescent="0.3">
      <c r="A1045" s="536"/>
      <c r="B1045" s="530"/>
      <c r="C1045" s="367"/>
      <c r="D1045" s="530"/>
      <c r="E1045" s="530"/>
      <c r="F1045" s="427"/>
      <c r="G1045" s="530"/>
      <c r="H1045" s="545"/>
      <c r="I1045" s="538"/>
      <c r="J1045" s="216" t="s">
        <v>757</v>
      </c>
      <c r="K1045" s="213"/>
      <c r="L1045" s="538"/>
      <c r="M1045" s="538"/>
      <c r="N1045" s="540"/>
      <c r="O1045" s="369"/>
      <c r="P1045" s="391"/>
      <c r="Q1045" s="385"/>
      <c r="R1045" s="393"/>
      <c r="S1045" s="394"/>
      <c r="T1045" s="385"/>
      <c r="U1045" s="386"/>
      <c r="V1045" s="216" t="s">
        <v>150</v>
      </c>
      <c r="W1045" s="116"/>
      <c r="X1045" s="117"/>
      <c r="Y1045" s="117"/>
      <c r="Z1045" s="116"/>
      <c r="AA1045" s="143" t="str">
        <f t="shared" si="1368"/>
        <v/>
      </c>
      <c r="AB1045" s="121"/>
      <c r="AC1045" s="121"/>
      <c r="AD1045" s="122" t="str">
        <f t="shared" si="1366"/>
        <v/>
      </c>
      <c r="AE1045" s="121"/>
      <c r="AF1045" s="121"/>
      <c r="AG1045" s="121"/>
      <c r="AH1045" s="123" t="str">
        <f t="shared" si="1411"/>
        <v/>
      </c>
      <c r="AI1045" s="122" t="str">
        <f t="shared" si="1367"/>
        <v/>
      </c>
      <c r="AJ1045" s="387"/>
      <c r="AK1045" s="542"/>
      <c r="AL1045" s="214" t="str">
        <f t="shared" si="1355"/>
        <v/>
      </c>
      <c r="AM1045" s="543"/>
      <c r="AN1045" s="542"/>
      <c r="AO1045" s="541"/>
      <c r="AP1045" s="367"/>
      <c r="AQ1045" s="217" t="s">
        <v>155</v>
      </c>
      <c r="AR1045" s="119"/>
      <c r="AS1045" s="135"/>
      <c r="AT1045" s="218"/>
      <c r="AU1045" s="219"/>
      <c r="AV1045" s="459"/>
      <c r="AW1045" s="216" t="s">
        <v>150</v>
      </c>
      <c r="AX1045" s="220"/>
      <c r="AY1045" s="221"/>
      <c r="AZ1045" s="222"/>
      <c r="BA1045" s="217" t="s">
        <v>155</v>
      </c>
      <c r="BB1045" s="220"/>
      <c r="BC1045" s="115"/>
      <c r="BD1045" s="115"/>
      <c r="BE1045" s="373"/>
      <c r="BF1045" s="374"/>
      <c r="BG1045" s="374"/>
      <c r="BH1045" s="131"/>
    </row>
    <row r="1046" spans="1:1022" ht="23.1" customHeight="1" x14ac:dyDescent="0.3">
      <c r="A1046" s="536"/>
      <c r="B1046" s="530"/>
      <c r="C1046" s="367"/>
      <c r="D1046" s="530"/>
      <c r="E1046" s="530"/>
      <c r="F1046" s="427"/>
      <c r="G1046" s="530"/>
      <c r="H1046" s="545"/>
      <c r="I1046" s="538"/>
      <c r="J1046" s="216" t="s">
        <v>758</v>
      </c>
      <c r="K1046" s="213"/>
      <c r="L1046" s="538"/>
      <c r="M1046" s="538"/>
      <c r="N1046" s="540"/>
      <c r="O1046" s="369"/>
      <c r="P1046" s="392"/>
      <c r="Q1046" s="385"/>
      <c r="R1046" s="393"/>
      <c r="S1046" s="394"/>
      <c r="T1046" s="385"/>
      <c r="U1046" s="386"/>
      <c r="V1046" s="216" t="s">
        <v>161</v>
      </c>
      <c r="W1046" s="116"/>
      <c r="X1046" s="117"/>
      <c r="Y1046" s="117"/>
      <c r="Z1046" s="116"/>
      <c r="AA1046" s="143" t="str">
        <f t="shared" si="1368"/>
        <v/>
      </c>
      <c r="AB1046" s="121"/>
      <c r="AC1046" s="121"/>
      <c r="AD1046" s="122" t="str">
        <f t="shared" si="1366"/>
        <v/>
      </c>
      <c r="AE1046" s="121"/>
      <c r="AF1046" s="121"/>
      <c r="AG1046" s="121"/>
      <c r="AH1046" s="123" t="str">
        <f t="shared" si="1411"/>
        <v/>
      </c>
      <c r="AI1046" s="122" t="str">
        <f t="shared" si="1367"/>
        <v/>
      </c>
      <c r="AJ1046" s="387"/>
      <c r="AK1046" s="542"/>
      <c r="AL1046" s="214" t="str">
        <f t="shared" si="1355"/>
        <v/>
      </c>
      <c r="AM1046" s="543"/>
      <c r="AN1046" s="542"/>
      <c r="AO1046" s="541"/>
      <c r="AP1046" s="367"/>
      <c r="AQ1046" s="217" t="s">
        <v>162</v>
      </c>
      <c r="AR1046" s="119"/>
      <c r="AS1046" s="135"/>
      <c r="AT1046" s="218"/>
      <c r="AU1046" s="219"/>
      <c r="AV1046" s="460"/>
      <c r="AW1046" s="216" t="s">
        <v>161</v>
      </c>
      <c r="AX1046" s="220"/>
      <c r="AY1046" s="221"/>
      <c r="AZ1046" s="222"/>
      <c r="BA1046" s="217" t="s">
        <v>162</v>
      </c>
      <c r="BB1046" s="220"/>
      <c r="BC1046" s="115"/>
      <c r="BD1046" s="115"/>
      <c r="BE1046" s="373"/>
      <c r="BF1046" s="374"/>
      <c r="BG1046" s="374"/>
      <c r="BH1046" s="131"/>
    </row>
    <row r="1047" spans="1:1022" s="144" customFormat="1" ht="69.95" customHeight="1" x14ac:dyDescent="0.25">
      <c r="A1047" s="536"/>
      <c r="B1047" s="530"/>
      <c r="C1047" s="367"/>
      <c r="D1047" s="530"/>
      <c r="E1047" s="530"/>
      <c r="F1047" s="427"/>
      <c r="G1047" s="530"/>
      <c r="H1047" s="545" t="str">
        <f>IF(B1047="Seguridad_Información","Posibilidad de "&amp;C1047&amp;"con "&amp;M1047&amp;" "&amp;"por"&amp;" "&amp;I1047&amp;" "&amp;"debido a"&amp;" "&amp;L1047,"Posibilidad de"&amp;" "&amp;M1047&amp;" "&amp;"por"&amp;" "&amp;I1047&amp;" debido a"&amp;" "&amp;L1047)</f>
        <v xml:space="preserve">Posibilidad de  por  debido a </v>
      </c>
      <c r="I1047" s="538"/>
      <c r="J1047" s="216" t="s">
        <v>717</v>
      </c>
      <c r="K1047" s="213"/>
      <c r="L1047" s="538"/>
      <c r="M1047" s="538"/>
      <c r="N1047" s="540"/>
      <c r="O1047" s="369"/>
      <c r="P1047" s="390" t="str">
        <f>IF(OR($O1047=[3]Tabla_Probabilidad!$D$30,$O1047=[3]Tabla_Probabilidad!$D$32,$O1047=[3]Tabla_Probabilidad!$J$32),"Muy Baja",IF(OR($O1047=[3]Tabla_Probabilidad!$E$30,$O1047=[3]Tabla_Probabilidad!$E$32,$O1047=[3]Tabla_Probabilidad!$K$32),"Baja",IF(OR($O1047=[3]Tabla_Probabilidad!$F$30,$O1047=[3]Tabla_Probabilidad!$F$32,$O1047=[3]Tabla_Probabilidad!$L$32),"Media",IF(OR($O1047=[3]Tabla_Probabilidad!$G$30,$O1047=[3]Tabla_Probabilidad!$G$32,$O1047=[3]Tabla_Probabilidad!$M$32),"Alta",IF(OR($O1047=[3]Tabla_Probabilidad!$H$30,$O1047=[3]Tabla_Probabilidad!$H$32,$O1047=[3]Tabla_Probabilidad!$N$32),"Muy Alta","")))))</f>
        <v/>
      </c>
      <c r="Q1047" s="385" t="str">
        <f t="shared" ref="Q1047" si="1412">IF(P1047="","",IF(P1047="Muy Baja",0.2,IF(P1047="Baja",0.4,IF(P1047="Media",0.6,IF(P1047="Alta",0.8,IF(P1047="Muy Alta",1,))))))</f>
        <v/>
      </c>
      <c r="R1047" s="393"/>
      <c r="S1047" s="394" t="str">
        <f>IF(OR($R1047=[3]Tabla_Impacto!$D$24,$R1047=[3]Tabla_Impacto!$D$27,$R1047=[3]Tabla_Impacto!$J$24,$R1047=[3]Tabla_Impacto!$P$26,$R1047=[3]Tabla_Impacto!$V$26,$R1047=[3]Tabla_Impacto!$AB$26),"Leve",IF(OR($R1047=[3]Tabla_Impacto!$E$24,$R1047=[3]Tabla_Impacto!$E$27,$R1047=[3]Tabla_Impacto!$K$24,$R1047=[3]Tabla_Impacto!$Q$26,$R1047=[3]Tabla_Impacto!$W$26,$R1047=[3]Tabla_Impacto!$AC$26),"Menor",IF(OR($R1047=[3]Tabla_Impacto!$F$24,$R1047=[3]Tabla_Impacto!$F$27,$R1047=[3]Tabla_Impacto!$L$24,$R1047=[3]Tabla_Impacto!$R$26,$R1047=[3]Tabla_Impacto!$X$26,$R1047=[3]Tabla_Impacto!$AD$26),"Moderado",IF(OR($R1047=[3]Tabla_Impacto!$G$24,$R1047=[3]Tabla_Impacto!$G$27,$R1047=[3]Tabla_Impacto!$M$24,$R1047=[3]Tabla_Impacto!$S$26,$R1047=[3]Tabla_Impacto!$Y$26,$R1047=[3]Tabla_Impacto!$AE$26),"Mayor",IF(OR($R1047=[3]Tabla_Impacto!$H$24,$R1047=[3]Tabla_Impacto!$H$27,$R1047=[3]Tabla_Impacto!$N$24,$R1047=[3]Tabla_Impacto!$T$26,$R1047=[3]Tabla_Impacto!$Z$26,$R1047=[3]Tabla_Impacto!$AF$26),"Catastrófico","")))))</f>
        <v/>
      </c>
      <c r="T1047" s="385" t="str">
        <f>IF(S1047="","",IF(S1047="Leve",0.2,IF(S1047="Menor",0.4,IF(S1047="Moderado",0.6,IF(S1047="Mayor",0.8,IF(S1047="Catastrófico",1,))))))</f>
        <v/>
      </c>
      <c r="U1047" s="403" t="str">
        <f t="shared" ref="U1047" si="1413">IF(OR(AND(P1047="Muy Baja",S1047="Leve"),AND(P1047="Muy Baja",S1047="Menor"),AND(P1047="Baja",S1047="Leve")),"Bajo",IF(OR(AND(P1047="Muy baja",S1047="Moderado"),AND(P1047="Baja",S1047="Menor"),AND(P1047="Baja",S1047="Moderado"),AND(P1047="Media",S1047="Leve"),AND(P1047="Media",S1047="Menor"),AND(P1047="Media",S1047="Moderado"),AND(P1047="Alta",S1047="Leve"),AND(P1047="Alta",S1047="Menor")),"Moderado",IF(OR(AND(P1047="Muy Baja",S1047="Mayor"),AND(P1047="Baja",S1047="Mayor"),AND(P1047="Media",S1047="Mayor"),AND(P1047="Alta",S1047="Moderado"),AND(P1047="Alta",S1047="Mayor"),AND(P1047="Muy Alta",S1047="Leve"),AND(P1047="Muy Alta",S1047="Menor"),AND(P1047="Muy Alta",S1047="Moderado"),AND(P1047="Muy Alta",S1047="Mayor")),"Alto",IF(OR(AND(P1047="Muy Baja",S1047="Catastrófico"),AND(P1047="Baja",S1047="Catastrófico"),AND(P1047="Media",S1047="Catastrófico"),AND(P1047="Alta",S1047="Catastrófico"),AND(P1047="Muy Alta",S1047="Catastrófico")),"Extremo",""))))</f>
        <v/>
      </c>
      <c r="V1047" s="216" t="s">
        <v>91</v>
      </c>
      <c r="W1047" s="116"/>
      <c r="X1047" s="117"/>
      <c r="Y1047" s="117"/>
      <c r="Z1047" s="116"/>
      <c r="AA1047" s="143" t="str">
        <f t="shared" si="1368"/>
        <v/>
      </c>
      <c r="AB1047" s="121"/>
      <c r="AC1047" s="121"/>
      <c r="AD1047" s="122" t="str">
        <f t="shared" si="1366"/>
        <v/>
      </c>
      <c r="AE1047" s="121"/>
      <c r="AF1047" s="121"/>
      <c r="AG1047" s="121"/>
      <c r="AH1047" s="123" t="str">
        <f>IFERROR(IF(AA1047="Probabilidad",(Q1047-(+Q1047*AD1047)),IF(AA1047="Impacto",Q1047,"")),"")</f>
        <v/>
      </c>
      <c r="AI1047" s="122" t="str">
        <f t="shared" si="1367"/>
        <v/>
      </c>
      <c r="AJ1047" s="387" t="str">
        <f t="shared" ref="AJ1047" si="1414">IFERROR(IF(AK1047="","",IF(AK1047&lt;=0.2,"Muy Baja",IF(AK1047&lt;=0.4,"Baja",IF(AK1047&lt;=0.6,"Media",IF(AK1047&lt;=0.8,"Alta","Muy Alta"))))),"")</f>
        <v/>
      </c>
      <c r="AK1047" s="542" t="str">
        <f t="shared" ref="AK1047" si="1415">IFERROR(LOOKUP(MAX(AI1047:AI1053)+1,(AI1047:AI1053)),"")</f>
        <v/>
      </c>
      <c r="AL1047" s="214" t="str">
        <f>IFERROR(IF(AA1047="Impacto",(T1047-(+T1047*AD1047)),IF(AA1047="Probabilidad",T1047,"")),"")</f>
        <v/>
      </c>
      <c r="AM1047" s="543" t="str">
        <f t="shared" ref="AM1047" si="1416">IFERROR(IF(AN1047="","",IF(AN1047&lt;=0.2,"Leve",IF(AN1047&lt;=0.4,"Menor",IF(AN1047&lt;=0.6,"Moderado",IF(AN1047&lt;=0.8,"Mayor","Catastrófico"))))),"")</f>
        <v/>
      </c>
      <c r="AN1047" s="542" t="str">
        <f t="shared" ref="AN1047" si="1417">IFERROR(LOOKUP(MAX(AL1047:AL1053)+1,(AL1047:AL1053)),"")</f>
        <v/>
      </c>
      <c r="AO1047" s="541" t="str">
        <f t="shared" ref="AO1047" si="1418">IFERROR(IF(OR(AND(AJ1047="Muy Baja",AM1047="Leve"),AND(AJ1047="Muy Baja",AM1047="Menor"),AND(AJ1047="Baja",AM1047="Leve")),"Bajo",IF(OR(AND(AJ1047="Muy baja",AM1047="Moderado"),AND(AJ1047="Baja",AM1047="Menor"),AND(AJ1047="Baja",AM1047="Moderado"),AND(AJ1047="Media",AM1047="Leve"),AND(AJ1047="Media",AM1047="Menor"),AND(AJ1047="Media",AM1047="Moderado"),AND(AJ1047="Alta",AM1047="Leve"),AND(AJ1047="Alta",AM1047="Menor")),"Moderado",IF(OR(AND(AJ1047="Muy Baja",AM1047="Mayor"),AND(AJ1047="Baja",AM1047="Mayor"),AND(AJ1047="Media",AM1047="Mayor"),AND(AJ1047="Alta",AM1047="Moderado"),AND(AJ1047="Alta",AM1047="Mayor"),AND(AJ1047="Muy Alta",AM1047="Leve"),AND(AJ1047="Muy Alta",AM1047="Menor"),AND(AJ1047="Muy Alta",AM1047="Moderado"),AND(AJ1047="Muy Alta",AM1047="Mayor")),"Alto",IF(OR(AND(AJ1047="Muy Baja",AM1047="Catastrófico"),AND(AJ1047="Baja",AM1047="Catastrófico"),AND(AJ1047="Media",AM1047="Catastrófico"),AND(AJ1047="Alta",AM1047="Catastrófico"),AND(AJ1047="Muy Alta",AM1047="Catastrófico")),"Extremo","")))),"")</f>
        <v/>
      </c>
      <c r="AP1047" s="367"/>
      <c r="AQ1047" s="217" t="s">
        <v>105</v>
      </c>
      <c r="AR1047" s="119"/>
      <c r="AS1047" s="135"/>
      <c r="AT1047" s="218"/>
      <c r="AU1047" s="219"/>
      <c r="AV1047" s="458"/>
      <c r="AW1047" s="216" t="s">
        <v>91</v>
      </c>
      <c r="AX1047" s="220"/>
      <c r="AY1047" s="221"/>
      <c r="AZ1047" s="222"/>
      <c r="BA1047" s="217" t="s">
        <v>105</v>
      </c>
      <c r="BB1047" s="220"/>
      <c r="BC1047" s="115"/>
      <c r="BD1047" s="115"/>
      <c r="BE1047" s="373"/>
      <c r="BF1047" s="374"/>
      <c r="BG1047" s="374"/>
      <c r="BH1047" s="131"/>
      <c r="BI1047" s="90"/>
      <c r="BJ1047" s="90"/>
      <c r="BK1047" s="90"/>
      <c r="BL1047" s="90"/>
      <c r="BM1047" s="90"/>
      <c r="BN1047" s="90"/>
      <c r="BO1047" s="90"/>
      <c r="BP1047" s="90"/>
      <c r="BQ1047" s="90"/>
      <c r="BR1047" s="90"/>
      <c r="BS1047" s="90"/>
      <c r="BT1047" s="90"/>
      <c r="BU1047" s="90"/>
      <c r="BV1047" s="90"/>
      <c r="BW1047" s="90"/>
      <c r="BX1047" s="90"/>
      <c r="BY1047" s="90"/>
      <c r="BZ1047" s="90"/>
      <c r="CA1047" s="90"/>
      <c r="CB1047" s="90"/>
      <c r="CC1047" s="90"/>
      <c r="CD1047" s="90"/>
      <c r="CE1047" s="90"/>
      <c r="CF1047" s="90"/>
      <c r="CG1047" s="90"/>
      <c r="CH1047" s="90"/>
      <c r="CI1047" s="90"/>
      <c r="CJ1047" s="90"/>
      <c r="CK1047" s="90"/>
      <c r="CL1047" s="90"/>
      <c r="CM1047" s="90"/>
      <c r="CN1047" s="90"/>
      <c r="CO1047" s="90"/>
      <c r="CP1047" s="90"/>
      <c r="CQ1047" s="90"/>
      <c r="CR1047" s="90"/>
      <c r="CS1047" s="90"/>
      <c r="CT1047" s="90"/>
      <c r="CU1047" s="90"/>
      <c r="CV1047" s="90"/>
      <c r="CW1047" s="90"/>
      <c r="CX1047" s="90"/>
      <c r="CY1047" s="90"/>
      <c r="CZ1047" s="90"/>
      <c r="DA1047" s="90"/>
      <c r="DB1047" s="90"/>
      <c r="DC1047" s="90"/>
      <c r="DD1047" s="90"/>
      <c r="DE1047" s="90"/>
      <c r="DF1047" s="90"/>
      <c r="DG1047" s="90"/>
      <c r="DH1047" s="90"/>
      <c r="DI1047" s="90"/>
      <c r="DJ1047" s="90"/>
      <c r="DK1047" s="90"/>
      <c r="DL1047" s="90"/>
      <c r="DM1047" s="90"/>
      <c r="DN1047" s="90"/>
      <c r="DO1047" s="90"/>
      <c r="DP1047" s="90"/>
      <c r="DQ1047" s="90"/>
      <c r="DR1047" s="90"/>
      <c r="DS1047" s="90"/>
      <c r="DT1047" s="90"/>
      <c r="DU1047" s="90"/>
      <c r="DV1047" s="90"/>
      <c r="DW1047" s="90"/>
      <c r="DX1047" s="90"/>
      <c r="DY1047" s="90"/>
      <c r="DZ1047" s="90"/>
      <c r="EA1047" s="90"/>
      <c r="EB1047" s="90"/>
      <c r="EC1047" s="90"/>
      <c r="ED1047" s="90"/>
      <c r="EE1047" s="90"/>
      <c r="EF1047" s="90"/>
      <c r="EG1047" s="90"/>
      <c r="EH1047" s="90"/>
      <c r="EI1047" s="90"/>
      <c r="EJ1047" s="90"/>
      <c r="EK1047" s="90"/>
      <c r="EL1047" s="90"/>
      <c r="EM1047" s="90"/>
      <c r="EN1047" s="90"/>
      <c r="EO1047" s="90"/>
      <c r="EP1047" s="90"/>
      <c r="EQ1047" s="90"/>
      <c r="ER1047" s="90"/>
      <c r="ES1047" s="90"/>
      <c r="ET1047" s="90"/>
      <c r="EU1047" s="90"/>
      <c r="EV1047" s="90"/>
      <c r="EW1047" s="90"/>
      <c r="EX1047" s="90"/>
      <c r="EY1047" s="90"/>
      <c r="EZ1047" s="90"/>
      <c r="FA1047" s="90"/>
      <c r="FB1047" s="90"/>
      <c r="FC1047" s="90"/>
      <c r="FD1047" s="90"/>
      <c r="FE1047" s="90"/>
      <c r="FF1047" s="90"/>
      <c r="FG1047" s="90"/>
      <c r="FH1047" s="90"/>
      <c r="FI1047" s="90"/>
      <c r="FJ1047" s="90"/>
      <c r="FK1047" s="90"/>
      <c r="FL1047" s="90"/>
      <c r="FM1047" s="90"/>
      <c r="FN1047" s="90"/>
      <c r="FO1047" s="90"/>
      <c r="FP1047" s="90"/>
      <c r="FQ1047" s="90"/>
      <c r="FR1047" s="90"/>
      <c r="FS1047" s="90"/>
      <c r="FT1047" s="90"/>
      <c r="FU1047" s="90"/>
      <c r="FV1047" s="90"/>
      <c r="FW1047" s="90"/>
      <c r="FX1047" s="90"/>
      <c r="FY1047" s="90"/>
      <c r="FZ1047" s="90"/>
      <c r="GA1047" s="90"/>
      <c r="GB1047" s="90"/>
      <c r="GC1047" s="90"/>
      <c r="GD1047" s="90"/>
      <c r="GE1047" s="90"/>
      <c r="GF1047" s="90"/>
      <c r="GG1047" s="90"/>
      <c r="GH1047" s="90"/>
      <c r="GI1047" s="90"/>
      <c r="GJ1047" s="90"/>
      <c r="GK1047" s="90"/>
      <c r="GL1047" s="90"/>
      <c r="GM1047" s="90"/>
      <c r="GN1047" s="90"/>
      <c r="GO1047" s="90"/>
      <c r="GP1047" s="90"/>
      <c r="GQ1047" s="90"/>
      <c r="GR1047" s="90"/>
      <c r="GS1047" s="90"/>
      <c r="GT1047" s="90"/>
      <c r="GU1047" s="90"/>
      <c r="GV1047" s="90"/>
      <c r="GW1047" s="90"/>
      <c r="GX1047" s="90"/>
      <c r="GY1047" s="90"/>
      <c r="GZ1047" s="90"/>
      <c r="HA1047" s="90"/>
      <c r="HB1047" s="90"/>
      <c r="HC1047" s="90"/>
      <c r="HD1047" s="90"/>
      <c r="HE1047" s="90"/>
      <c r="HF1047" s="90"/>
      <c r="HG1047" s="90"/>
      <c r="HH1047" s="90"/>
      <c r="HI1047" s="90"/>
      <c r="HJ1047" s="90"/>
      <c r="HK1047" s="90"/>
      <c r="HL1047" s="90"/>
      <c r="HM1047" s="90"/>
      <c r="HN1047" s="90"/>
      <c r="HO1047" s="90"/>
      <c r="HP1047" s="90"/>
      <c r="HQ1047" s="90"/>
      <c r="HR1047" s="90"/>
      <c r="HS1047" s="90"/>
      <c r="HT1047" s="90"/>
      <c r="HU1047" s="90"/>
      <c r="HV1047" s="90"/>
      <c r="HW1047" s="90"/>
      <c r="HX1047" s="90"/>
      <c r="HY1047" s="90"/>
      <c r="HZ1047" s="90"/>
      <c r="IA1047" s="90"/>
      <c r="IB1047" s="90"/>
      <c r="IC1047" s="90"/>
      <c r="ID1047" s="90"/>
      <c r="IE1047" s="90"/>
      <c r="IF1047" s="90"/>
      <c r="IG1047" s="90"/>
      <c r="IH1047" s="90"/>
      <c r="II1047" s="90"/>
      <c r="IJ1047" s="90"/>
      <c r="IK1047" s="90"/>
      <c r="IL1047" s="90"/>
      <c r="IM1047" s="90"/>
      <c r="IN1047" s="90"/>
      <c r="IO1047" s="90"/>
      <c r="IP1047" s="90"/>
      <c r="IQ1047" s="90"/>
      <c r="IR1047" s="90"/>
      <c r="IS1047" s="90"/>
      <c r="IT1047" s="90"/>
      <c r="IU1047" s="90"/>
      <c r="IV1047" s="90"/>
      <c r="IW1047" s="90"/>
      <c r="IX1047" s="90"/>
      <c r="IY1047" s="90"/>
      <c r="IZ1047" s="90"/>
      <c r="JA1047" s="90"/>
      <c r="JB1047" s="90"/>
      <c r="JC1047" s="90"/>
      <c r="JD1047" s="90"/>
      <c r="JE1047" s="90"/>
      <c r="JF1047" s="90"/>
      <c r="JG1047" s="90"/>
      <c r="JH1047" s="90"/>
      <c r="JI1047" s="90"/>
      <c r="JJ1047" s="90"/>
      <c r="JK1047" s="90"/>
      <c r="JL1047" s="90"/>
      <c r="JM1047" s="90"/>
      <c r="JN1047" s="90"/>
      <c r="JO1047" s="90"/>
      <c r="JP1047" s="90"/>
      <c r="JQ1047" s="90"/>
      <c r="JR1047" s="90"/>
      <c r="JS1047" s="90"/>
      <c r="JT1047" s="90"/>
      <c r="JU1047" s="90"/>
      <c r="JV1047" s="90"/>
      <c r="JW1047" s="90"/>
      <c r="JX1047" s="90"/>
      <c r="JY1047" s="90"/>
      <c r="JZ1047" s="90"/>
      <c r="KA1047" s="90"/>
      <c r="KB1047" s="90"/>
      <c r="KC1047" s="90"/>
      <c r="KD1047" s="90"/>
      <c r="KE1047" s="90"/>
      <c r="KF1047" s="90"/>
      <c r="KG1047" s="90"/>
      <c r="KH1047" s="90"/>
      <c r="KI1047" s="90"/>
      <c r="KJ1047" s="90"/>
      <c r="KK1047" s="90"/>
      <c r="KL1047" s="90"/>
      <c r="KM1047" s="90"/>
      <c r="KN1047" s="90"/>
      <c r="KO1047" s="90"/>
      <c r="KP1047" s="90"/>
      <c r="KQ1047" s="90"/>
      <c r="KR1047" s="90"/>
      <c r="KS1047" s="90"/>
      <c r="KT1047" s="90"/>
      <c r="KU1047" s="90"/>
      <c r="KV1047" s="90"/>
      <c r="KW1047" s="90"/>
      <c r="KX1047" s="90"/>
      <c r="KY1047" s="90"/>
      <c r="KZ1047" s="90"/>
      <c r="LA1047" s="90"/>
      <c r="LB1047" s="90"/>
      <c r="LC1047" s="90"/>
      <c r="LD1047" s="90"/>
      <c r="LE1047" s="90"/>
      <c r="LF1047" s="90"/>
      <c r="LG1047" s="90"/>
      <c r="LH1047" s="90"/>
      <c r="LI1047" s="90"/>
      <c r="LJ1047" s="90"/>
      <c r="LK1047" s="90"/>
      <c r="LL1047" s="90"/>
      <c r="LM1047" s="90"/>
      <c r="LN1047" s="90"/>
      <c r="LO1047" s="90"/>
      <c r="LP1047" s="90"/>
      <c r="LQ1047" s="90"/>
      <c r="LR1047" s="90"/>
      <c r="LS1047" s="90"/>
      <c r="LT1047" s="90"/>
      <c r="LU1047" s="90"/>
      <c r="LV1047" s="90"/>
      <c r="LW1047" s="90"/>
      <c r="LX1047" s="90"/>
      <c r="LY1047" s="90"/>
      <c r="LZ1047" s="90"/>
      <c r="MA1047" s="90"/>
      <c r="MB1047" s="90"/>
      <c r="MC1047" s="90"/>
      <c r="MD1047" s="90"/>
      <c r="ME1047" s="90"/>
      <c r="MF1047" s="90"/>
      <c r="MG1047" s="90"/>
      <c r="MH1047" s="90"/>
      <c r="MI1047" s="90"/>
      <c r="MJ1047" s="90"/>
      <c r="MK1047" s="90"/>
      <c r="ML1047" s="90"/>
      <c r="MM1047" s="90"/>
      <c r="MN1047" s="90"/>
      <c r="MO1047" s="90"/>
      <c r="MP1047" s="90"/>
      <c r="MQ1047" s="90"/>
      <c r="MR1047" s="90"/>
      <c r="MS1047" s="90"/>
      <c r="MT1047" s="90"/>
      <c r="MU1047" s="90"/>
      <c r="MV1047" s="90"/>
      <c r="MW1047" s="90"/>
      <c r="MX1047" s="90"/>
      <c r="MY1047" s="90"/>
      <c r="MZ1047" s="90"/>
      <c r="NA1047" s="90"/>
      <c r="NB1047" s="90"/>
      <c r="NC1047" s="90"/>
      <c r="ND1047" s="90"/>
      <c r="NE1047" s="90"/>
      <c r="NF1047" s="90"/>
      <c r="NG1047" s="90"/>
      <c r="NH1047" s="90"/>
      <c r="NI1047" s="90"/>
      <c r="NJ1047" s="90"/>
      <c r="NK1047" s="90"/>
      <c r="NL1047" s="90"/>
      <c r="NM1047" s="90"/>
      <c r="NN1047" s="90"/>
      <c r="NO1047" s="90"/>
      <c r="NP1047" s="90"/>
      <c r="NQ1047" s="90"/>
      <c r="NR1047" s="90"/>
      <c r="NS1047" s="90"/>
      <c r="NT1047" s="90"/>
      <c r="NU1047" s="90"/>
      <c r="NV1047" s="90"/>
      <c r="NW1047" s="90"/>
      <c r="NX1047" s="90"/>
      <c r="NY1047" s="90"/>
      <c r="NZ1047" s="90"/>
      <c r="OA1047" s="90"/>
      <c r="OB1047" s="90"/>
      <c r="OC1047" s="90"/>
      <c r="OD1047" s="90"/>
      <c r="OE1047" s="90"/>
      <c r="OF1047" s="90"/>
      <c r="OG1047" s="90"/>
      <c r="OH1047" s="90"/>
      <c r="OI1047" s="90"/>
      <c r="OJ1047" s="90"/>
      <c r="OK1047" s="90"/>
      <c r="OL1047" s="90"/>
      <c r="OM1047" s="90"/>
      <c r="ON1047" s="90"/>
      <c r="OO1047" s="90"/>
      <c r="OP1047" s="90"/>
      <c r="OQ1047" s="90"/>
      <c r="OR1047" s="90"/>
      <c r="OS1047" s="90"/>
      <c r="OT1047" s="90"/>
      <c r="OU1047" s="90"/>
      <c r="OV1047" s="90"/>
      <c r="OW1047" s="90"/>
      <c r="OX1047" s="90"/>
      <c r="OY1047" s="90"/>
      <c r="OZ1047" s="90"/>
      <c r="PA1047" s="90"/>
      <c r="PB1047" s="90"/>
      <c r="PC1047" s="90"/>
      <c r="PD1047" s="90"/>
      <c r="PE1047" s="90"/>
      <c r="PF1047" s="90"/>
      <c r="PG1047" s="90"/>
      <c r="PH1047" s="90"/>
      <c r="PI1047" s="90"/>
      <c r="PJ1047" s="90"/>
      <c r="PK1047" s="90"/>
      <c r="PL1047" s="90"/>
      <c r="PM1047" s="90"/>
      <c r="PN1047" s="90"/>
      <c r="PO1047" s="90"/>
      <c r="PP1047" s="90"/>
      <c r="PQ1047" s="90"/>
      <c r="PR1047" s="90"/>
      <c r="PS1047" s="90"/>
      <c r="PT1047" s="90"/>
      <c r="PU1047" s="90"/>
      <c r="PV1047" s="90"/>
      <c r="PW1047" s="90"/>
      <c r="PX1047" s="90"/>
      <c r="PY1047" s="90"/>
      <c r="PZ1047" s="90"/>
      <c r="QA1047" s="90"/>
      <c r="QB1047" s="90"/>
      <c r="QC1047" s="90"/>
      <c r="QD1047" s="90"/>
      <c r="QE1047" s="90"/>
      <c r="QF1047" s="90"/>
      <c r="QG1047" s="90"/>
      <c r="QH1047" s="90"/>
      <c r="QI1047" s="90"/>
      <c r="QJ1047" s="90"/>
      <c r="QK1047" s="90"/>
      <c r="QL1047" s="90"/>
      <c r="QM1047" s="90"/>
      <c r="QN1047" s="90"/>
      <c r="QO1047" s="90"/>
      <c r="QP1047" s="90"/>
      <c r="QQ1047" s="90"/>
      <c r="QR1047" s="90"/>
      <c r="QS1047" s="90"/>
      <c r="QT1047" s="90"/>
      <c r="QU1047" s="90"/>
      <c r="QV1047" s="90"/>
      <c r="QW1047" s="90"/>
      <c r="QX1047" s="90"/>
      <c r="QY1047" s="90"/>
      <c r="QZ1047" s="90"/>
      <c r="RA1047" s="90"/>
      <c r="RB1047" s="90"/>
      <c r="RC1047" s="90"/>
      <c r="RD1047" s="90"/>
      <c r="RE1047" s="90"/>
      <c r="RF1047" s="90"/>
      <c r="RG1047" s="90"/>
      <c r="RH1047" s="90"/>
      <c r="RI1047" s="90"/>
      <c r="RJ1047" s="90"/>
      <c r="RK1047" s="90"/>
      <c r="RL1047" s="90"/>
      <c r="RM1047" s="90"/>
      <c r="RN1047" s="90"/>
      <c r="RO1047" s="90"/>
      <c r="RP1047" s="90"/>
      <c r="RQ1047" s="90"/>
      <c r="RR1047" s="90"/>
      <c r="RS1047" s="90"/>
      <c r="RT1047" s="90"/>
      <c r="RU1047" s="90"/>
      <c r="RV1047" s="90"/>
      <c r="RW1047" s="90"/>
      <c r="RX1047" s="90"/>
      <c r="RY1047" s="90"/>
      <c r="RZ1047" s="90"/>
      <c r="SA1047" s="90"/>
      <c r="SB1047" s="90"/>
      <c r="SC1047" s="90"/>
      <c r="SD1047" s="90"/>
      <c r="SE1047" s="90"/>
      <c r="SF1047" s="90"/>
      <c r="SG1047" s="90"/>
      <c r="SH1047" s="90"/>
      <c r="SI1047" s="90"/>
      <c r="SJ1047" s="90"/>
      <c r="SK1047" s="90"/>
      <c r="SL1047" s="90"/>
      <c r="SM1047" s="90"/>
      <c r="SN1047" s="90"/>
      <c r="SO1047" s="90"/>
      <c r="SP1047" s="90"/>
      <c r="SQ1047" s="90"/>
      <c r="SR1047" s="90"/>
      <c r="SS1047" s="90"/>
      <c r="ST1047" s="90"/>
      <c r="SU1047" s="90"/>
      <c r="SV1047" s="90"/>
      <c r="SW1047" s="90"/>
      <c r="SX1047" s="90"/>
      <c r="SY1047" s="90"/>
      <c r="SZ1047" s="90"/>
      <c r="TA1047" s="90"/>
      <c r="TB1047" s="90"/>
      <c r="TC1047" s="90"/>
      <c r="TD1047" s="90"/>
      <c r="TE1047" s="90"/>
      <c r="TF1047" s="90"/>
      <c r="TG1047" s="90"/>
      <c r="TH1047" s="90"/>
      <c r="TI1047" s="90"/>
      <c r="TJ1047" s="90"/>
      <c r="TK1047" s="90"/>
      <c r="TL1047" s="90"/>
      <c r="TM1047" s="90"/>
      <c r="TN1047" s="90"/>
      <c r="TO1047" s="90"/>
      <c r="TP1047" s="90"/>
      <c r="TQ1047" s="90"/>
      <c r="TR1047" s="90"/>
      <c r="TS1047" s="90"/>
      <c r="TT1047" s="90"/>
      <c r="TU1047" s="90"/>
      <c r="TV1047" s="90"/>
      <c r="TW1047" s="90"/>
      <c r="TX1047" s="90"/>
      <c r="TY1047" s="90"/>
      <c r="TZ1047" s="90"/>
      <c r="UA1047" s="90"/>
      <c r="UB1047" s="90"/>
      <c r="UC1047" s="90"/>
      <c r="UD1047" s="90"/>
      <c r="UE1047" s="90"/>
      <c r="UF1047" s="90"/>
      <c r="UG1047" s="90"/>
      <c r="UH1047" s="90"/>
      <c r="UI1047" s="90"/>
      <c r="UJ1047" s="90"/>
      <c r="UK1047" s="90"/>
      <c r="UL1047" s="90"/>
      <c r="UM1047" s="90"/>
      <c r="UN1047" s="90"/>
      <c r="UO1047" s="90"/>
      <c r="UP1047" s="90"/>
      <c r="UQ1047" s="90"/>
      <c r="UR1047" s="90"/>
      <c r="US1047" s="90"/>
      <c r="UT1047" s="90"/>
      <c r="UU1047" s="90"/>
      <c r="UV1047" s="90"/>
      <c r="UW1047" s="90"/>
      <c r="UX1047" s="90"/>
      <c r="UY1047" s="90"/>
      <c r="UZ1047" s="90"/>
      <c r="VA1047" s="90"/>
      <c r="VB1047" s="90"/>
      <c r="VC1047" s="90"/>
      <c r="VD1047" s="90"/>
      <c r="VE1047" s="90"/>
      <c r="VF1047" s="90"/>
      <c r="VG1047" s="90"/>
      <c r="VH1047" s="90"/>
      <c r="VI1047" s="90"/>
      <c r="VJ1047" s="90"/>
      <c r="VK1047" s="90"/>
      <c r="VL1047" s="90"/>
      <c r="VM1047" s="90"/>
      <c r="VN1047" s="90"/>
      <c r="VO1047" s="90"/>
      <c r="VP1047" s="90"/>
      <c r="VQ1047" s="90"/>
      <c r="VR1047" s="90"/>
      <c r="VS1047" s="90"/>
      <c r="VT1047" s="90"/>
      <c r="VU1047" s="90"/>
      <c r="VV1047" s="90"/>
      <c r="VW1047" s="90"/>
      <c r="VX1047" s="90"/>
      <c r="VY1047" s="90"/>
      <c r="VZ1047" s="90"/>
      <c r="WA1047" s="90"/>
      <c r="WB1047" s="90"/>
      <c r="WC1047" s="90"/>
      <c r="WD1047" s="90"/>
      <c r="WE1047" s="90"/>
      <c r="WF1047" s="90"/>
      <c r="WG1047" s="90"/>
      <c r="WH1047" s="90"/>
      <c r="WI1047" s="90"/>
      <c r="WJ1047" s="90"/>
      <c r="WK1047" s="90"/>
      <c r="WL1047" s="90"/>
      <c r="WM1047" s="90"/>
      <c r="WN1047" s="90"/>
      <c r="WO1047" s="90"/>
      <c r="WP1047" s="90"/>
      <c r="WQ1047" s="90"/>
      <c r="WR1047" s="90"/>
      <c r="WS1047" s="90"/>
      <c r="WT1047" s="90"/>
      <c r="WU1047" s="90"/>
      <c r="WV1047" s="90"/>
      <c r="WW1047" s="90"/>
      <c r="WX1047" s="90"/>
      <c r="WY1047" s="90"/>
      <c r="WZ1047" s="90"/>
      <c r="XA1047" s="90"/>
      <c r="XB1047" s="90"/>
      <c r="XC1047" s="90"/>
      <c r="XD1047" s="90"/>
      <c r="XE1047" s="90"/>
      <c r="XF1047" s="90"/>
      <c r="XG1047" s="90"/>
      <c r="XH1047" s="90"/>
      <c r="XI1047" s="90"/>
      <c r="XJ1047" s="90"/>
      <c r="XK1047" s="90"/>
      <c r="XL1047" s="90"/>
      <c r="XM1047" s="90"/>
      <c r="XN1047" s="90"/>
      <c r="XO1047" s="90"/>
      <c r="XP1047" s="90"/>
      <c r="XQ1047" s="90"/>
      <c r="XR1047" s="90"/>
      <c r="XS1047" s="90"/>
      <c r="XT1047" s="90"/>
      <c r="XU1047" s="90"/>
      <c r="XV1047" s="90"/>
      <c r="XW1047" s="90"/>
      <c r="XX1047" s="90"/>
      <c r="XY1047" s="90"/>
      <c r="XZ1047" s="90"/>
      <c r="YA1047" s="90"/>
      <c r="YB1047" s="90"/>
      <c r="YC1047" s="90"/>
      <c r="YD1047" s="90"/>
      <c r="YE1047" s="90"/>
      <c r="YF1047" s="90"/>
      <c r="YG1047" s="90"/>
      <c r="YH1047" s="90"/>
      <c r="YI1047" s="90"/>
      <c r="YJ1047" s="90"/>
      <c r="YK1047" s="90"/>
      <c r="YL1047" s="90"/>
      <c r="YM1047" s="90"/>
      <c r="YN1047" s="90"/>
      <c r="YO1047" s="90"/>
      <c r="YP1047" s="90"/>
      <c r="YQ1047" s="90"/>
      <c r="YR1047" s="90"/>
      <c r="YS1047" s="90"/>
      <c r="YT1047" s="90"/>
      <c r="YU1047" s="90"/>
      <c r="YV1047" s="90"/>
      <c r="YW1047" s="90"/>
      <c r="YX1047" s="90"/>
      <c r="YY1047" s="90"/>
      <c r="YZ1047" s="90"/>
      <c r="ZA1047" s="90"/>
      <c r="ZB1047" s="90"/>
      <c r="ZC1047" s="90"/>
      <c r="ZD1047" s="90"/>
      <c r="ZE1047" s="90"/>
      <c r="ZF1047" s="90"/>
      <c r="ZG1047" s="90"/>
      <c r="ZH1047" s="90"/>
      <c r="ZI1047" s="90"/>
      <c r="ZJ1047" s="90"/>
      <c r="ZK1047" s="90"/>
      <c r="ZL1047" s="90"/>
      <c r="ZM1047" s="90"/>
      <c r="ZN1047" s="90"/>
      <c r="ZO1047" s="90"/>
      <c r="ZP1047" s="90"/>
      <c r="ZQ1047" s="90"/>
      <c r="ZR1047" s="90"/>
      <c r="ZS1047" s="90"/>
      <c r="ZT1047" s="90"/>
      <c r="ZU1047" s="90"/>
      <c r="ZV1047" s="90"/>
      <c r="ZW1047" s="90"/>
      <c r="ZX1047" s="90"/>
      <c r="ZY1047" s="90"/>
      <c r="ZZ1047" s="90"/>
      <c r="AAA1047" s="90"/>
      <c r="AAB1047" s="90"/>
      <c r="AAC1047" s="90"/>
      <c r="AAD1047" s="90"/>
      <c r="AAE1047" s="90"/>
      <c r="AAF1047" s="90"/>
      <c r="AAG1047" s="90"/>
      <c r="AAH1047" s="90"/>
      <c r="AAI1047" s="90"/>
      <c r="AAJ1047" s="90"/>
      <c r="AAK1047" s="90"/>
      <c r="AAL1047" s="90"/>
      <c r="AAM1047" s="90"/>
      <c r="AAN1047" s="90"/>
      <c r="AAO1047" s="90"/>
      <c r="AAP1047" s="90"/>
      <c r="AAQ1047" s="90"/>
      <c r="AAR1047" s="90"/>
      <c r="AAS1047" s="90"/>
      <c r="AAT1047" s="90"/>
      <c r="AAU1047" s="90"/>
      <c r="AAV1047" s="90"/>
      <c r="AAW1047" s="90"/>
      <c r="AAX1047" s="90"/>
      <c r="AAY1047" s="90"/>
      <c r="AAZ1047" s="90"/>
      <c r="ABA1047" s="90"/>
      <c r="ABB1047" s="90"/>
      <c r="ABC1047" s="90"/>
      <c r="ABD1047" s="90"/>
      <c r="ABE1047" s="90"/>
      <c r="ABF1047" s="90"/>
      <c r="ABG1047" s="90"/>
      <c r="ABH1047" s="90"/>
      <c r="ABI1047" s="90"/>
      <c r="ABJ1047" s="90"/>
      <c r="ABK1047" s="90"/>
      <c r="ABL1047" s="90"/>
      <c r="ABM1047" s="90"/>
      <c r="ABN1047" s="90"/>
      <c r="ABO1047" s="90"/>
      <c r="ABP1047" s="90"/>
      <c r="ABQ1047" s="90"/>
      <c r="ABR1047" s="90"/>
      <c r="ABS1047" s="90"/>
      <c r="ABT1047" s="90"/>
      <c r="ABU1047" s="90"/>
      <c r="ABV1047" s="90"/>
      <c r="ABW1047" s="90"/>
      <c r="ABX1047" s="90"/>
      <c r="ABY1047" s="90"/>
      <c r="ABZ1047" s="90"/>
      <c r="ACA1047" s="90"/>
      <c r="ACB1047" s="90"/>
      <c r="ACC1047" s="90"/>
      <c r="ACD1047" s="90"/>
      <c r="ACE1047" s="90"/>
      <c r="ACF1047" s="90"/>
      <c r="ACG1047" s="90"/>
      <c r="ACH1047" s="90"/>
      <c r="ACI1047" s="90"/>
      <c r="ACJ1047" s="90"/>
      <c r="ACK1047" s="90"/>
      <c r="ACL1047" s="90"/>
      <c r="ACM1047" s="90"/>
      <c r="ACN1047" s="90"/>
      <c r="ACO1047" s="90"/>
      <c r="ACP1047" s="90"/>
      <c r="ACQ1047" s="90"/>
      <c r="ACR1047" s="90"/>
      <c r="ACS1047" s="90"/>
      <c r="ACT1047" s="90"/>
      <c r="ACU1047" s="90"/>
      <c r="ACV1047" s="90"/>
      <c r="ACW1047" s="90"/>
      <c r="ACX1047" s="90"/>
      <c r="ACY1047" s="90"/>
      <c r="ACZ1047" s="90"/>
      <c r="ADA1047" s="90"/>
      <c r="ADB1047" s="90"/>
      <c r="ADC1047" s="90"/>
      <c r="ADD1047" s="90"/>
      <c r="ADE1047" s="90"/>
      <c r="ADF1047" s="90"/>
      <c r="ADG1047" s="90"/>
      <c r="ADH1047" s="90"/>
      <c r="ADI1047" s="90"/>
      <c r="ADJ1047" s="90"/>
      <c r="ADK1047" s="90"/>
      <c r="ADL1047" s="90"/>
      <c r="ADM1047" s="90"/>
      <c r="ADN1047" s="90"/>
      <c r="ADO1047" s="90"/>
      <c r="ADP1047" s="90"/>
      <c r="ADQ1047" s="90"/>
      <c r="ADR1047" s="90"/>
      <c r="ADS1047" s="90"/>
      <c r="ADT1047" s="90"/>
      <c r="ADU1047" s="90"/>
      <c r="ADV1047" s="90"/>
      <c r="ADW1047" s="90"/>
      <c r="ADX1047" s="90"/>
      <c r="ADY1047" s="90"/>
      <c r="ADZ1047" s="90"/>
      <c r="AEA1047" s="90"/>
      <c r="AEB1047" s="90"/>
      <c r="AEC1047" s="90"/>
      <c r="AED1047" s="90"/>
      <c r="AEE1047" s="90"/>
      <c r="AEF1047" s="90"/>
      <c r="AEG1047" s="90"/>
      <c r="AEH1047" s="90"/>
      <c r="AEI1047" s="90"/>
      <c r="AEJ1047" s="90"/>
      <c r="AEK1047" s="90"/>
      <c r="AEL1047" s="90"/>
      <c r="AEM1047" s="90"/>
      <c r="AEN1047" s="90"/>
      <c r="AEO1047" s="90"/>
      <c r="AEP1047" s="90"/>
      <c r="AEQ1047" s="90"/>
      <c r="AER1047" s="90"/>
      <c r="AES1047" s="90"/>
      <c r="AET1047" s="90"/>
      <c r="AEU1047" s="90"/>
      <c r="AEV1047" s="90"/>
      <c r="AEW1047" s="90"/>
      <c r="AEX1047" s="90"/>
      <c r="AEY1047" s="90"/>
      <c r="AEZ1047" s="90"/>
      <c r="AFA1047" s="90"/>
      <c r="AFB1047" s="90"/>
      <c r="AFC1047" s="90"/>
      <c r="AFD1047" s="90"/>
      <c r="AFE1047" s="90"/>
      <c r="AFF1047" s="90"/>
      <c r="AFG1047" s="90"/>
      <c r="AFH1047" s="90"/>
      <c r="AFI1047" s="90"/>
      <c r="AFJ1047" s="90"/>
      <c r="AFK1047" s="90"/>
      <c r="AFL1047" s="90"/>
      <c r="AFM1047" s="90"/>
      <c r="AFN1047" s="90"/>
      <c r="AFO1047" s="90"/>
      <c r="AFP1047" s="90"/>
      <c r="AFQ1047" s="90"/>
      <c r="AFR1047" s="90"/>
      <c r="AFS1047" s="90"/>
      <c r="AFT1047" s="90"/>
      <c r="AFU1047" s="90"/>
      <c r="AFV1047" s="90"/>
      <c r="AFW1047" s="90"/>
      <c r="AFX1047" s="90"/>
      <c r="AFY1047" s="90"/>
      <c r="AFZ1047" s="90"/>
      <c r="AGA1047" s="90"/>
      <c r="AGB1047" s="90"/>
      <c r="AGC1047" s="90"/>
      <c r="AGD1047" s="90"/>
      <c r="AGE1047" s="90"/>
      <c r="AGF1047" s="90"/>
      <c r="AGG1047" s="90"/>
      <c r="AGH1047" s="90"/>
      <c r="AGI1047" s="90"/>
      <c r="AGJ1047" s="90"/>
      <c r="AGK1047" s="90"/>
      <c r="AGL1047" s="90"/>
      <c r="AGM1047" s="90"/>
      <c r="AGN1047" s="90"/>
      <c r="AGO1047" s="90"/>
      <c r="AGP1047" s="90"/>
      <c r="AGQ1047" s="90"/>
      <c r="AGR1047" s="90"/>
      <c r="AGS1047" s="90"/>
      <c r="AGT1047" s="90"/>
      <c r="AGU1047" s="90"/>
      <c r="AGV1047" s="90"/>
      <c r="AGW1047" s="90"/>
      <c r="AGX1047" s="90"/>
      <c r="AGY1047" s="90"/>
      <c r="AGZ1047" s="90"/>
      <c r="AHA1047" s="90"/>
      <c r="AHB1047" s="90"/>
      <c r="AHC1047" s="90"/>
      <c r="AHD1047" s="90"/>
      <c r="AHE1047" s="90"/>
      <c r="AHF1047" s="90"/>
      <c r="AHG1047" s="90"/>
      <c r="AHH1047" s="90"/>
      <c r="AHI1047" s="90"/>
      <c r="AHJ1047" s="90"/>
      <c r="AHK1047" s="90"/>
      <c r="AHL1047" s="90"/>
      <c r="AHM1047" s="90"/>
      <c r="AHN1047" s="90"/>
      <c r="AHO1047" s="90"/>
      <c r="AHP1047" s="90"/>
      <c r="AHQ1047" s="90"/>
      <c r="AHR1047" s="90"/>
      <c r="AHS1047" s="90"/>
      <c r="AHT1047" s="90"/>
      <c r="AHU1047" s="90"/>
      <c r="AHV1047" s="90"/>
      <c r="AHW1047" s="90"/>
      <c r="AHX1047" s="90"/>
      <c r="AHY1047" s="90"/>
      <c r="AHZ1047" s="90"/>
      <c r="AIA1047" s="90"/>
      <c r="AIB1047" s="90"/>
      <c r="AIC1047" s="90"/>
      <c r="AID1047" s="90"/>
      <c r="AIE1047" s="90"/>
      <c r="AIF1047" s="90"/>
      <c r="AIG1047" s="90"/>
      <c r="AIH1047" s="90"/>
      <c r="AII1047" s="90"/>
      <c r="AIJ1047" s="90"/>
      <c r="AIK1047" s="90"/>
      <c r="AIL1047" s="90"/>
      <c r="AIM1047" s="90"/>
      <c r="AIN1047" s="90"/>
      <c r="AIO1047" s="90"/>
      <c r="AIP1047" s="90"/>
      <c r="AIQ1047" s="90"/>
      <c r="AIR1047" s="90"/>
      <c r="AIS1047" s="90"/>
      <c r="AIT1047" s="90"/>
      <c r="AIU1047" s="90"/>
      <c r="AIV1047" s="90"/>
      <c r="AIW1047" s="90"/>
      <c r="AIX1047" s="90"/>
      <c r="AIY1047" s="90"/>
      <c r="AIZ1047" s="90"/>
      <c r="AJA1047" s="90"/>
      <c r="AJB1047" s="90"/>
      <c r="AJC1047" s="90"/>
      <c r="AJD1047" s="90"/>
      <c r="AJE1047" s="90"/>
      <c r="AJF1047" s="90"/>
      <c r="AJG1047" s="90"/>
      <c r="AJH1047" s="90"/>
      <c r="AJI1047" s="90"/>
      <c r="AJJ1047" s="90"/>
      <c r="AJK1047" s="90"/>
      <c r="AJL1047" s="90"/>
      <c r="AJM1047" s="90"/>
      <c r="AJN1047" s="90"/>
      <c r="AJO1047" s="90"/>
      <c r="AJP1047" s="90"/>
      <c r="AJQ1047" s="90"/>
      <c r="AJR1047" s="90"/>
      <c r="AJS1047" s="90"/>
      <c r="AJT1047" s="90"/>
      <c r="AJU1047" s="90"/>
      <c r="AJV1047" s="90"/>
      <c r="AJW1047" s="90"/>
      <c r="AJX1047" s="90"/>
      <c r="AJY1047" s="90"/>
      <c r="AJZ1047" s="90"/>
      <c r="AKA1047" s="90"/>
      <c r="AKB1047" s="90"/>
      <c r="AKC1047" s="90"/>
      <c r="AKD1047" s="90"/>
      <c r="AKE1047" s="90"/>
      <c r="AKF1047" s="90"/>
      <c r="AKG1047" s="90"/>
      <c r="AKH1047" s="90"/>
      <c r="AKI1047" s="90"/>
      <c r="AKJ1047" s="90"/>
      <c r="AKK1047" s="90"/>
      <c r="AKL1047" s="90"/>
      <c r="AKM1047" s="90"/>
      <c r="AKN1047" s="90"/>
      <c r="AKO1047" s="90"/>
      <c r="AKP1047" s="90"/>
      <c r="AKQ1047" s="90"/>
      <c r="AKR1047" s="90"/>
      <c r="AKS1047" s="90"/>
      <c r="AKT1047" s="90"/>
      <c r="AKU1047" s="90"/>
      <c r="AKV1047" s="90"/>
      <c r="AKW1047" s="90"/>
      <c r="AKX1047" s="90"/>
      <c r="AKY1047" s="90"/>
      <c r="AKZ1047" s="90"/>
      <c r="ALA1047" s="90"/>
      <c r="ALB1047" s="90"/>
      <c r="ALC1047" s="90"/>
      <c r="ALD1047" s="90"/>
      <c r="ALE1047" s="90"/>
      <c r="ALF1047" s="90"/>
      <c r="ALG1047" s="90"/>
      <c r="ALH1047" s="90"/>
      <c r="ALI1047" s="90"/>
      <c r="ALJ1047" s="90"/>
      <c r="ALK1047" s="90"/>
      <c r="ALL1047" s="90"/>
      <c r="ALM1047" s="90"/>
      <c r="ALN1047" s="90"/>
      <c r="ALO1047" s="90"/>
      <c r="ALP1047" s="90"/>
      <c r="ALQ1047" s="90"/>
      <c r="ALR1047" s="90"/>
      <c r="ALS1047" s="90"/>
      <c r="ALT1047" s="90"/>
      <c r="ALU1047" s="90"/>
      <c r="ALV1047" s="90"/>
      <c r="ALW1047" s="90"/>
      <c r="ALX1047" s="90"/>
      <c r="ALY1047" s="90"/>
      <c r="ALZ1047" s="90"/>
      <c r="AMA1047" s="90"/>
      <c r="AMB1047" s="90"/>
      <c r="AMC1047" s="90"/>
      <c r="AMD1047" s="90"/>
      <c r="AME1047" s="90"/>
      <c r="AMF1047" s="90"/>
      <c r="AMG1047" s="90"/>
      <c r="AMH1047" s="90"/>
    </row>
    <row r="1048" spans="1:1022" ht="74.099999999999994" customHeight="1" x14ac:dyDescent="0.3">
      <c r="A1048" s="536"/>
      <c r="B1048" s="530"/>
      <c r="C1048" s="367"/>
      <c r="D1048" s="530"/>
      <c r="E1048" s="530"/>
      <c r="F1048" s="427"/>
      <c r="G1048" s="530"/>
      <c r="H1048" s="545"/>
      <c r="I1048" s="538"/>
      <c r="J1048" s="216" t="s">
        <v>735</v>
      </c>
      <c r="K1048" s="213"/>
      <c r="L1048" s="538"/>
      <c r="M1048" s="538"/>
      <c r="N1048" s="540"/>
      <c r="O1048" s="369"/>
      <c r="P1048" s="391"/>
      <c r="Q1048" s="385"/>
      <c r="R1048" s="393"/>
      <c r="S1048" s="394"/>
      <c r="T1048" s="385"/>
      <c r="U1048" s="404"/>
      <c r="V1048" s="216" t="s">
        <v>112</v>
      </c>
      <c r="W1048" s="116"/>
      <c r="X1048" s="117"/>
      <c r="Y1048" s="117"/>
      <c r="Z1048" s="116"/>
      <c r="AA1048" s="143" t="str">
        <f t="shared" si="1368"/>
        <v/>
      </c>
      <c r="AB1048" s="121"/>
      <c r="AC1048" s="121"/>
      <c r="AD1048" s="122" t="str">
        <f t="shared" si="1366"/>
        <v/>
      </c>
      <c r="AE1048" s="121"/>
      <c r="AF1048" s="121"/>
      <c r="AG1048" s="121"/>
      <c r="AH1048" s="123" t="str">
        <f>IFERROR(IF(AND(AA1047="Probabilidad",AA1048="Probabilidad"),(AI1047-(+AI1047*AD1048)),IF(AND(AA1048="Probabilidad",AA1047="Impacto"),(AI1047-(+AI1047*AD1048)),IF(AA1048="Impacto",AI1047,""))),"")</f>
        <v/>
      </c>
      <c r="AI1048" s="122" t="str">
        <f t="shared" si="1367"/>
        <v/>
      </c>
      <c r="AJ1048" s="387"/>
      <c r="AK1048" s="542"/>
      <c r="AL1048" s="214" t="str">
        <f t="shared" si="1355"/>
        <v/>
      </c>
      <c r="AM1048" s="543"/>
      <c r="AN1048" s="542"/>
      <c r="AO1048" s="541"/>
      <c r="AP1048" s="367"/>
      <c r="AQ1048" s="217" t="s">
        <v>118</v>
      </c>
      <c r="AR1048" s="119"/>
      <c r="AS1048" s="135"/>
      <c r="AT1048" s="218"/>
      <c r="AU1048" s="219"/>
      <c r="AV1048" s="459"/>
      <c r="AW1048" s="216" t="s">
        <v>112</v>
      </c>
      <c r="AX1048" s="220"/>
      <c r="AY1048" s="221"/>
      <c r="AZ1048" s="222"/>
      <c r="BA1048" s="217" t="s">
        <v>118</v>
      </c>
      <c r="BB1048" s="220"/>
      <c r="BC1048" s="115"/>
      <c r="BD1048" s="115"/>
      <c r="BE1048" s="373"/>
      <c r="BF1048" s="374"/>
      <c r="BG1048" s="374"/>
      <c r="BH1048" s="131"/>
    </row>
    <row r="1049" spans="1:1022" ht="45" customHeight="1" x14ac:dyDescent="0.3">
      <c r="A1049" s="536"/>
      <c r="B1049" s="530"/>
      <c r="C1049" s="367"/>
      <c r="D1049" s="530"/>
      <c r="E1049" s="530"/>
      <c r="F1049" s="427"/>
      <c r="G1049" s="530"/>
      <c r="H1049" s="545"/>
      <c r="I1049" s="538"/>
      <c r="J1049" s="216" t="s">
        <v>741</v>
      </c>
      <c r="K1049" s="213"/>
      <c r="L1049" s="538"/>
      <c r="M1049" s="538"/>
      <c r="N1049" s="540"/>
      <c r="O1049" s="369"/>
      <c r="P1049" s="391"/>
      <c r="Q1049" s="385"/>
      <c r="R1049" s="393"/>
      <c r="S1049" s="394"/>
      <c r="T1049" s="385"/>
      <c r="U1049" s="404"/>
      <c r="V1049" s="216" t="s">
        <v>124</v>
      </c>
      <c r="W1049" s="116"/>
      <c r="X1049" s="117"/>
      <c r="Y1049" s="117"/>
      <c r="Z1049" s="116"/>
      <c r="AA1049" s="143" t="str">
        <f t="shared" si="1368"/>
        <v/>
      </c>
      <c r="AB1049" s="121"/>
      <c r="AC1049" s="121"/>
      <c r="AD1049" s="122" t="str">
        <f t="shared" si="1366"/>
        <v/>
      </c>
      <c r="AE1049" s="121"/>
      <c r="AF1049" s="121"/>
      <c r="AG1049" s="121"/>
      <c r="AH1049" s="123" t="str">
        <f t="shared" ref="AH1049:AH1053" si="1419">IFERROR(IF(AND(AA1048="Probabilidad",AA1049="Probabilidad"),(AI1048-(+AI1048*AD1049)),IF(AND(AA1049="Probabilidad",AA1048="Impacto"),(AI1048-(+AI1048*AD1049)),IF(AA1049="Impacto",AI1048,""))),"")</f>
        <v/>
      </c>
      <c r="AI1049" s="122" t="str">
        <f t="shared" si="1367"/>
        <v/>
      </c>
      <c r="AJ1049" s="387"/>
      <c r="AK1049" s="542"/>
      <c r="AL1049" s="214" t="str">
        <f t="shared" si="1355"/>
        <v/>
      </c>
      <c r="AM1049" s="543"/>
      <c r="AN1049" s="542"/>
      <c r="AO1049" s="541"/>
      <c r="AP1049" s="367"/>
      <c r="AQ1049" s="217" t="s">
        <v>128</v>
      </c>
      <c r="AR1049" s="119"/>
      <c r="AS1049" s="135"/>
      <c r="AT1049" s="218"/>
      <c r="AU1049" s="219"/>
      <c r="AV1049" s="459"/>
      <c r="AW1049" s="216" t="s">
        <v>124</v>
      </c>
      <c r="AX1049" s="220"/>
      <c r="AY1049" s="221"/>
      <c r="AZ1049" s="222"/>
      <c r="BA1049" s="217" t="s">
        <v>128</v>
      </c>
      <c r="BB1049" s="220"/>
      <c r="BC1049" s="115"/>
      <c r="BD1049" s="115"/>
      <c r="BE1049" s="373"/>
      <c r="BF1049" s="374"/>
      <c r="BG1049" s="374"/>
      <c r="BH1049" s="131"/>
    </row>
    <row r="1050" spans="1:1022" ht="30" customHeight="1" x14ac:dyDescent="0.3">
      <c r="A1050" s="536"/>
      <c r="B1050" s="530"/>
      <c r="C1050" s="367"/>
      <c r="D1050" s="530"/>
      <c r="E1050" s="530"/>
      <c r="F1050" s="427"/>
      <c r="G1050" s="530"/>
      <c r="H1050" s="545"/>
      <c r="I1050" s="538"/>
      <c r="J1050" s="216" t="s">
        <v>749</v>
      </c>
      <c r="K1050" s="213"/>
      <c r="L1050" s="538"/>
      <c r="M1050" s="538"/>
      <c r="N1050" s="540"/>
      <c r="O1050" s="369"/>
      <c r="P1050" s="391"/>
      <c r="Q1050" s="385"/>
      <c r="R1050" s="393"/>
      <c r="S1050" s="394"/>
      <c r="T1050" s="385"/>
      <c r="U1050" s="404"/>
      <c r="V1050" s="216" t="s">
        <v>131</v>
      </c>
      <c r="W1050" s="116"/>
      <c r="X1050" s="117"/>
      <c r="Y1050" s="117"/>
      <c r="Z1050" s="116"/>
      <c r="AA1050" s="143" t="str">
        <f t="shared" si="1368"/>
        <v/>
      </c>
      <c r="AB1050" s="121"/>
      <c r="AC1050" s="121"/>
      <c r="AD1050" s="122" t="str">
        <f t="shared" si="1366"/>
        <v/>
      </c>
      <c r="AE1050" s="121"/>
      <c r="AF1050" s="121"/>
      <c r="AG1050" s="121"/>
      <c r="AH1050" s="123" t="str">
        <f t="shared" si="1419"/>
        <v/>
      </c>
      <c r="AI1050" s="122" t="str">
        <f t="shared" si="1367"/>
        <v/>
      </c>
      <c r="AJ1050" s="387"/>
      <c r="AK1050" s="542"/>
      <c r="AL1050" s="214" t="str">
        <f t="shared" si="1355"/>
        <v/>
      </c>
      <c r="AM1050" s="543"/>
      <c r="AN1050" s="542"/>
      <c r="AO1050" s="541"/>
      <c r="AP1050" s="367"/>
      <c r="AQ1050" s="217" t="s">
        <v>136</v>
      </c>
      <c r="AR1050" s="119"/>
      <c r="AS1050" s="135"/>
      <c r="AT1050" s="218"/>
      <c r="AU1050" s="219"/>
      <c r="AV1050" s="459"/>
      <c r="AW1050" s="216" t="s">
        <v>131</v>
      </c>
      <c r="AX1050" s="220"/>
      <c r="AY1050" s="221"/>
      <c r="AZ1050" s="222"/>
      <c r="BA1050" s="217" t="s">
        <v>136</v>
      </c>
      <c r="BB1050" s="220"/>
      <c r="BC1050" s="115"/>
      <c r="BD1050" s="115"/>
      <c r="BE1050" s="373"/>
      <c r="BF1050" s="374"/>
      <c r="BG1050" s="374"/>
      <c r="BH1050" s="131"/>
    </row>
    <row r="1051" spans="1:1022" ht="18.95" customHeight="1" x14ac:dyDescent="0.3">
      <c r="A1051" s="536"/>
      <c r="B1051" s="530"/>
      <c r="C1051" s="367"/>
      <c r="D1051" s="530"/>
      <c r="E1051" s="530"/>
      <c r="F1051" s="427"/>
      <c r="G1051" s="530"/>
      <c r="H1051" s="545"/>
      <c r="I1051" s="538"/>
      <c r="J1051" s="216" t="s">
        <v>756</v>
      </c>
      <c r="K1051" s="213"/>
      <c r="L1051" s="538"/>
      <c r="M1051" s="538"/>
      <c r="N1051" s="540"/>
      <c r="O1051" s="369"/>
      <c r="P1051" s="391"/>
      <c r="Q1051" s="385"/>
      <c r="R1051" s="393"/>
      <c r="S1051" s="394"/>
      <c r="T1051" s="385"/>
      <c r="U1051" s="404"/>
      <c r="V1051" s="216" t="s">
        <v>139</v>
      </c>
      <c r="W1051" s="116"/>
      <c r="X1051" s="117"/>
      <c r="Y1051" s="117"/>
      <c r="Z1051" s="116"/>
      <c r="AA1051" s="143" t="str">
        <f t="shared" si="1368"/>
        <v/>
      </c>
      <c r="AB1051" s="121"/>
      <c r="AC1051" s="121"/>
      <c r="AD1051" s="122" t="str">
        <f t="shared" si="1366"/>
        <v/>
      </c>
      <c r="AE1051" s="121"/>
      <c r="AF1051" s="121"/>
      <c r="AG1051" s="121"/>
      <c r="AH1051" s="123" t="str">
        <f t="shared" si="1419"/>
        <v/>
      </c>
      <c r="AI1051" s="122" t="str">
        <f t="shared" si="1367"/>
        <v/>
      </c>
      <c r="AJ1051" s="387"/>
      <c r="AK1051" s="542"/>
      <c r="AL1051" s="214" t="str">
        <f t="shared" si="1355"/>
        <v/>
      </c>
      <c r="AM1051" s="543"/>
      <c r="AN1051" s="542"/>
      <c r="AO1051" s="541"/>
      <c r="AP1051" s="367"/>
      <c r="AQ1051" s="217" t="s">
        <v>145</v>
      </c>
      <c r="AR1051" s="119"/>
      <c r="AS1051" s="135"/>
      <c r="AT1051" s="218"/>
      <c r="AU1051" s="219"/>
      <c r="AV1051" s="459"/>
      <c r="AW1051" s="216" t="s">
        <v>139</v>
      </c>
      <c r="AX1051" s="220"/>
      <c r="AY1051" s="221"/>
      <c r="AZ1051" s="222"/>
      <c r="BA1051" s="217" t="s">
        <v>145</v>
      </c>
      <c r="BB1051" s="220"/>
      <c r="BC1051" s="115"/>
      <c r="BD1051" s="115"/>
      <c r="BE1051" s="373"/>
      <c r="BF1051" s="374"/>
      <c r="BG1051" s="374"/>
      <c r="BH1051" s="131"/>
    </row>
    <row r="1052" spans="1:1022" ht="18.95" customHeight="1" x14ac:dyDescent="0.3">
      <c r="A1052" s="536"/>
      <c r="B1052" s="530"/>
      <c r="C1052" s="367"/>
      <c r="D1052" s="530"/>
      <c r="E1052" s="530"/>
      <c r="F1052" s="427"/>
      <c r="G1052" s="530"/>
      <c r="H1052" s="545"/>
      <c r="I1052" s="538"/>
      <c r="J1052" s="216" t="s">
        <v>757</v>
      </c>
      <c r="K1052" s="213"/>
      <c r="L1052" s="538"/>
      <c r="M1052" s="538"/>
      <c r="N1052" s="540"/>
      <c r="O1052" s="369"/>
      <c r="P1052" s="391"/>
      <c r="Q1052" s="385"/>
      <c r="R1052" s="393"/>
      <c r="S1052" s="394"/>
      <c r="T1052" s="385"/>
      <c r="U1052" s="404"/>
      <c r="V1052" s="216" t="s">
        <v>150</v>
      </c>
      <c r="W1052" s="116"/>
      <c r="X1052" s="117"/>
      <c r="Y1052" s="117"/>
      <c r="Z1052" s="116"/>
      <c r="AA1052" s="143" t="str">
        <f t="shared" si="1368"/>
        <v/>
      </c>
      <c r="AB1052" s="121"/>
      <c r="AC1052" s="121"/>
      <c r="AD1052" s="122" t="str">
        <f t="shared" si="1366"/>
        <v/>
      </c>
      <c r="AE1052" s="121"/>
      <c r="AF1052" s="121"/>
      <c r="AG1052" s="121"/>
      <c r="AH1052" s="123" t="str">
        <f t="shared" si="1419"/>
        <v/>
      </c>
      <c r="AI1052" s="122" t="str">
        <f t="shared" si="1367"/>
        <v/>
      </c>
      <c r="AJ1052" s="387"/>
      <c r="AK1052" s="542"/>
      <c r="AL1052" s="214" t="str">
        <f t="shared" si="1355"/>
        <v/>
      </c>
      <c r="AM1052" s="543"/>
      <c r="AN1052" s="542"/>
      <c r="AO1052" s="541"/>
      <c r="AP1052" s="367"/>
      <c r="AQ1052" s="217" t="s">
        <v>155</v>
      </c>
      <c r="AR1052" s="119"/>
      <c r="AS1052" s="135"/>
      <c r="AT1052" s="218"/>
      <c r="AU1052" s="219"/>
      <c r="AV1052" s="459"/>
      <c r="AW1052" s="216" t="s">
        <v>150</v>
      </c>
      <c r="AX1052" s="220"/>
      <c r="AY1052" s="221"/>
      <c r="AZ1052" s="222"/>
      <c r="BA1052" s="217" t="s">
        <v>155</v>
      </c>
      <c r="BB1052" s="220"/>
      <c r="BC1052" s="115"/>
      <c r="BD1052" s="115"/>
      <c r="BE1052" s="373"/>
      <c r="BF1052" s="374"/>
      <c r="BG1052" s="374"/>
      <c r="BH1052" s="131"/>
    </row>
    <row r="1053" spans="1:1022" ht="23.1" customHeight="1" x14ac:dyDescent="0.3">
      <c r="A1053" s="536"/>
      <c r="B1053" s="530"/>
      <c r="C1053" s="367"/>
      <c r="D1053" s="530"/>
      <c r="E1053" s="530"/>
      <c r="F1053" s="427"/>
      <c r="G1053" s="530"/>
      <c r="H1053" s="545"/>
      <c r="I1053" s="538"/>
      <c r="J1053" s="216" t="s">
        <v>758</v>
      </c>
      <c r="K1053" s="213"/>
      <c r="L1053" s="538"/>
      <c r="M1053" s="538"/>
      <c r="N1053" s="540"/>
      <c r="O1053" s="369"/>
      <c r="P1053" s="392"/>
      <c r="Q1053" s="385"/>
      <c r="R1053" s="393"/>
      <c r="S1053" s="394"/>
      <c r="T1053" s="385"/>
      <c r="U1053" s="405"/>
      <c r="V1053" s="216" t="s">
        <v>161</v>
      </c>
      <c r="W1053" s="116"/>
      <c r="X1053" s="117"/>
      <c r="Y1053" s="117"/>
      <c r="Z1053" s="116"/>
      <c r="AA1053" s="143" t="str">
        <f t="shared" si="1368"/>
        <v/>
      </c>
      <c r="AB1053" s="121"/>
      <c r="AC1053" s="121"/>
      <c r="AD1053" s="122" t="str">
        <f t="shared" si="1366"/>
        <v/>
      </c>
      <c r="AE1053" s="121"/>
      <c r="AF1053" s="121"/>
      <c r="AG1053" s="121"/>
      <c r="AH1053" s="123" t="str">
        <f t="shared" si="1419"/>
        <v/>
      </c>
      <c r="AI1053" s="122" t="str">
        <f t="shared" si="1367"/>
        <v/>
      </c>
      <c r="AJ1053" s="387"/>
      <c r="AK1053" s="542"/>
      <c r="AL1053" s="214" t="str">
        <f t="shared" si="1355"/>
        <v/>
      </c>
      <c r="AM1053" s="543"/>
      <c r="AN1053" s="542"/>
      <c r="AO1053" s="541"/>
      <c r="AP1053" s="367"/>
      <c r="AQ1053" s="217" t="s">
        <v>162</v>
      </c>
      <c r="AR1053" s="119"/>
      <c r="AS1053" s="135"/>
      <c r="AT1053" s="218"/>
      <c r="AU1053" s="219"/>
      <c r="AV1053" s="460"/>
      <c r="AW1053" s="216" t="s">
        <v>161</v>
      </c>
      <c r="AX1053" s="220"/>
      <c r="AY1053" s="221"/>
      <c r="AZ1053" s="222"/>
      <c r="BA1053" s="217" t="s">
        <v>162</v>
      </c>
      <c r="BB1053" s="220"/>
      <c r="BC1053" s="115"/>
      <c r="BD1053" s="115"/>
      <c r="BE1053" s="373"/>
      <c r="BF1053" s="374"/>
      <c r="BG1053" s="374"/>
      <c r="BH1053" s="131"/>
    </row>
    <row r="1054" spans="1:1022" s="144" customFormat="1" ht="69.95" customHeight="1" x14ac:dyDescent="0.25">
      <c r="A1054" s="536"/>
      <c r="B1054" s="530"/>
      <c r="C1054" s="367"/>
      <c r="D1054" s="530"/>
      <c r="E1054" s="530"/>
      <c r="F1054" s="427"/>
      <c r="G1054" s="530"/>
      <c r="H1054" s="545" t="str">
        <f>IF(B1054="Seguridad_Información","Posibilidad de "&amp;C1054&amp;"con "&amp;M1054&amp;" "&amp;"por"&amp;" "&amp;I1054&amp;" "&amp;"debido a"&amp;" "&amp;L1054,"Posibilidad de"&amp;" "&amp;M1054&amp;" "&amp;"por"&amp;" "&amp;I1054&amp;" debido a"&amp;" "&amp;L1054)</f>
        <v xml:space="preserve">Posibilidad de  por  debido a </v>
      </c>
      <c r="I1054" s="538"/>
      <c r="J1054" s="216" t="s">
        <v>717</v>
      </c>
      <c r="K1054" s="213"/>
      <c r="L1054" s="538"/>
      <c r="M1054" s="538"/>
      <c r="N1054" s="540"/>
      <c r="O1054" s="369"/>
      <c r="P1054" s="390" t="str">
        <f>IF(OR($O1054=[3]Tabla_Probabilidad!$D$30,$O1054=[3]Tabla_Probabilidad!$D$32,$O1054=[3]Tabla_Probabilidad!$J$32),"Muy Baja",IF(OR($O1054=[3]Tabla_Probabilidad!$E$30,$O1054=[3]Tabla_Probabilidad!$E$32,$O1054=[3]Tabla_Probabilidad!$K$32),"Baja",IF(OR($O1054=[3]Tabla_Probabilidad!$F$30,$O1054=[3]Tabla_Probabilidad!$F$32,$O1054=[3]Tabla_Probabilidad!$L$32),"Media",IF(OR($O1054=[3]Tabla_Probabilidad!$G$30,$O1054=[3]Tabla_Probabilidad!$G$32,$O1054=[3]Tabla_Probabilidad!$M$32),"Alta",IF(OR($O1054=[3]Tabla_Probabilidad!$H$30,$O1054=[3]Tabla_Probabilidad!$H$32,$O1054=[3]Tabla_Probabilidad!$N$32),"Muy Alta","")))))</f>
        <v/>
      </c>
      <c r="Q1054" s="385" t="str">
        <f t="shared" ref="Q1054" si="1420">IF(P1054="","",IF(P1054="Muy Baja",0.2,IF(P1054="Baja",0.4,IF(P1054="Media",0.6,IF(P1054="Alta",0.8,IF(P1054="Muy Alta",1,))))))</f>
        <v/>
      </c>
      <c r="R1054" s="393"/>
      <c r="S1054" s="394" t="str">
        <f>IF(OR($R1054=[3]Tabla_Impacto!$D$24,$R1054=[3]Tabla_Impacto!$D$27,$R1054=[3]Tabla_Impacto!$J$24,$R1054=[3]Tabla_Impacto!$P$26,$R1054=[3]Tabla_Impacto!$V$26,$R1054=[3]Tabla_Impacto!$AB$26),"Leve",IF(OR($R1054=[3]Tabla_Impacto!$E$24,$R1054=[3]Tabla_Impacto!$E$27,$R1054=[3]Tabla_Impacto!$K$24,$R1054=[3]Tabla_Impacto!$Q$26,$R1054=[3]Tabla_Impacto!$W$26,$R1054=[3]Tabla_Impacto!$AC$26),"Menor",IF(OR($R1054=[3]Tabla_Impacto!$F$24,$R1054=[3]Tabla_Impacto!$F$27,$R1054=[3]Tabla_Impacto!$L$24,$R1054=[3]Tabla_Impacto!$R$26,$R1054=[3]Tabla_Impacto!$X$26,$R1054=[3]Tabla_Impacto!$AD$26),"Moderado",IF(OR($R1054=[3]Tabla_Impacto!$G$24,$R1054=[3]Tabla_Impacto!$G$27,$R1054=[3]Tabla_Impacto!$M$24,$R1054=[3]Tabla_Impacto!$S$26,$R1054=[3]Tabla_Impacto!$Y$26,$R1054=[3]Tabla_Impacto!$AE$26),"Mayor",IF(OR($R1054=[3]Tabla_Impacto!$H$24,$R1054=[3]Tabla_Impacto!$H$27,$R1054=[3]Tabla_Impacto!$N$24,$R1054=[3]Tabla_Impacto!$T$26,$R1054=[3]Tabla_Impacto!$Z$26,$R1054=[3]Tabla_Impacto!$AF$26),"Catastrófico","")))))</f>
        <v/>
      </c>
      <c r="T1054" s="385" t="str">
        <f t="shared" ref="T1054" si="1421">IF(S1054="","",IF(S1054="Leve",0.2,IF(S1054="Menor",0.4,IF(S1054="Moderado",0.6,IF(S1054="Mayor",0.8,IF(S1054="Catastrófico",1,))))))</f>
        <v/>
      </c>
      <c r="U1054" s="386" t="str">
        <f t="shared" ref="U1054" si="1422">IF(OR(AND(P1054="Muy Baja",S1054="Leve"),AND(P1054="Muy Baja",S1054="Menor"),AND(P1054="Baja",S1054="Leve")),"Bajo",IF(OR(AND(P1054="Muy baja",S1054="Moderado"),AND(P1054="Baja",S1054="Menor"),AND(P1054="Baja",S1054="Moderado"),AND(P1054="Media",S1054="Leve"),AND(P1054="Media",S1054="Menor"),AND(P1054="Media",S1054="Moderado"),AND(P1054="Alta",S1054="Leve"),AND(P1054="Alta",S1054="Menor")),"Moderado",IF(OR(AND(P1054="Muy Baja",S1054="Mayor"),AND(P1054="Baja",S1054="Mayor"),AND(P1054="Media",S1054="Mayor"),AND(P1054="Alta",S1054="Moderado"),AND(P1054="Alta",S1054="Mayor"),AND(P1054="Muy Alta",S1054="Leve"),AND(P1054="Muy Alta",S1054="Menor"),AND(P1054="Muy Alta",S1054="Moderado"),AND(P1054="Muy Alta",S1054="Mayor")),"Alto",IF(OR(AND(P1054="Muy Baja",S1054="Catastrófico"),AND(P1054="Baja",S1054="Catastrófico"),AND(P1054="Media",S1054="Catastrófico"),AND(P1054="Alta",S1054="Catastrófico"),AND(P1054="Muy Alta",S1054="Catastrófico")),"Extremo",""))))</f>
        <v/>
      </c>
      <c r="V1054" s="216" t="s">
        <v>91</v>
      </c>
      <c r="W1054" s="116"/>
      <c r="X1054" s="117"/>
      <c r="Y1054" s="117"/>
      <c r="Z1054" s="116"/>
      <c r="AA1054" s="143" t="str">
        <f t="shared" si="1368"/>
        <v/>
      </c>
      <c r="AB1054" s="121"/>
      <c r="AC1054" s="121"/>
      <c r="AD1054" s="122" t="str">
        <f t="shared" si="1366"/>
        <v/>
      </c>
      <c r="AE1054" s="121"/>
      <c r="AF1054" s="121"/>
      <c r="AG1054" s="121"/>
      <c r="AH1054" s="123" t="str">
        <f>IFERROR(IF(AA1054="Probabilidad",(Q1054-(+Q1054*AD1054)),IF(AA1054="Impacto",Q1054,"")),"")</f>
        <v/>
      </c>
      <c r="AI1054" s="122" t="str">
        <f t="shared" si="1367"/>
        <v/>
      </c>
      <c r="AJ1054" s="387" t="str">
        <f t="shared" ref="AJ1054" si="1423">IFERROR(IF(AK1054="","",IF(AK1054&lt;=0.2,"Muy Baja",IF(AK1054&lt;=0.4,"Baja",IF(AK1054&lt;=0.6,"Media",IF(AK1054&lt;=0.8,"Alta","Muy Alta"))))),"")</f>
        <v/>
      </c>
      <c r="AK1054" s="542" t="str">
        <f>IFERROR(LOOKUP(MAX(AI1054:AI1060)+1,(AI1054:AI1060)),"")</f>
        <v/>
      </c>
      <c r="AL1054" s="214" t="str">
        <f>IFERROR(IF(AA1054="Impacto",(T1054-(+T1054*AD1054)),IF(AA1054="Probabilidad",T1054,"")),"")</f>
        <v/>
      </c>
      <c r="AM1054" s="543" t="str">
        <f t="shared" ref="AM1054" si="1424">IFERROR(IF(AN1054="","",IF(AN1054&lt;=0.2,"Leve",IF(AN1054&lt;=0.4,"Menor",IF(AN1054&lt;=0.6,"Moderado",IF(AN1054&lt;=0.8,"Mayor","Catastrófico"))))),"")</f>
        <v/>
      </c>
      <c r="AN1054" s="542" t="str">
        <f t="shared" ref="AN1054" si="1425">IFERROR(LOOKUP(MAX(AL1054:AL1060)+1,(AL1054:AL1060)),"")</f>
        <v/>
      </c>
      <c r="AO1054" s="541" t="str">
        <f t="shared" ref="AO1054" si="1426">IFERROR(IF(OR(AND(AJ1054="Muy Baja",AM1054="Leve"),AND(AJ1054="Muy Baja",AM1054="Menor"),AND(AJ1054="Baja",AM1054="Leve")),"Bajo",IF(OR(AND(AJ1054="Muy baja",AM1054="Moderado"),AND(AJ1054="Baja",AM1054="Menor"),AND(AJ1054="Baja",AM1054="Moderado"),AND(AJ1054="Media",AM1054="Leve"),AND(AJ1054="Media",AM1054="Menor"),AND(AJ1054="Media",AM1054="Moderado"),AND(AJ1054="Alta",AM1054="Leve"),AND(AJ1054="Alta",AM1054="Menor")),"Moderado",IF(OR(AND(AJ1054="Muy Baja",AM1054="Mayor"),AND(AJ1054="Baja",AM1054="Mayor"),AND(AJ1054="Media",AM1054="Mayor"),AND(AJ1054="Alta",AM1054="Moderado"),AND(AJ1054="Alta",AM1054="Mayor"),AND(AJ1054="Muy Alta",AM1054="Leve"),AND(AJ1054="Muy Alta",AM1054="Menor"),AND(AJ1054="Muy Alta",AM1054="Moderado"),AND(AJ1054="Muy Alta",AM1054="Mayor")),"Alto",IF(OR(AND(AJ1054="Muy Baja",AM1054="Catastrófico"),AND(AJ1054="Baja",AM1054="Catastrófico"),AND(AJ1054="Media",AM1054="Catastrófico"),AND(AJ1054="Alta",AM1054="Catastrófico"),AND(AJ1054="Muy Alta",AM1054="Catastrófico")),"Extremo","")))),"")</f>
        <v/>
      </c>
      <c r="AP1054" s="367"/>
      <c r="AQ1054" s="217" t="s">
        <v>105</v>
      </c>
      <c r="AR1054" s="119"/>
      <c r="AS1054" s="135"/>
      <c r="AT1054" s="218"/>
      <c r="AU1054" s="219"/>
      <c r="AV1054" s="458"/>
      <c r="AW1054" s="216" t="s">
        <v>91</v>
      </c>
      <c r="AX1054" s="220"/>
      <c r="AY1054" s="221"/>
      <c r="AZ1054" s="222"/>
      <c r="BA1054" s="217" t="s">
        <v>105</v>
      </c>
      <c r="BB1054" s="220"/>
      <c r="BC1054" s="115"/>
      <c r="BD1054" s="115"/>
      <c r="BE1054" s="373"/>
      <c r="BF1054" s="374"/>
      <c r="BG1054" s="374"/>
      <c r="BH1054" s="131"/>
      <c r="BI1054" s="90"/>
      <c r="BJ1054" s="90"/>
      <c r="BK1054" s="90"/>
      <c r="BL1054" s="90"/>
      <c r="BM1054" s="90"/>
      <c r="BN1054" s="90"/>
      <c r="BO1054" s="90"/>
      <c r="BP1054" s="90"/>
      <c r="BQ1054" s="90"/>
      <c r="BR1054" s="90"/>
      <c r="BS1054" s="90"/>
      <c r="BT1054" s="90"/>
      <c r="BU1054" s="90"/>
      <c r="BV1054" s="90"/>
      <c r="BW1054" s="90"/>
      <c r="BX1054" s="90"/>
      <c r="BY1054" s="90"/>
      <c r="BZ1054" s="90"/>
      <c r="CA1054" s="90"/>
      <c r="CB1054" s="90"/>
      <c r="CC1054" s="90"/>
      <c r="CD1054" s="90"/>
      <c r="CE1054" s="90"/>
      <c r="CF1054" s="90"/>
      <c r="CG1054" s="90"/>
      <c r="CH1054" s="90"/>
      <c r="CI1054" s="90"/>
      <c r="CJ1054" s="90"/>
      <c r="CK1054" s="90"/>
      <c r="CL1054" s="90"/>
      <c r="CM1054" s="90"/>
      <c r="CN1054" s="90"/>
      <c r="CO1054" s="90"/>
      <c r="CP1054" s="90"/>
      <c r="CQ1054" s="90"/>
      <c r="CR1054" s="90"/>
      <c r="CS1054" s="90"/>
      <c r="CT1054" s="90"/>
      <c r="CU1054" s="90"/>
      <c r="CV1054" s="90"/>
      <c r="CW1054" s="90"/>
      <c r="CX1054" s="90"/>
      <c r="CY1054" s="90"/>
      <c r="CZ1054" s="90"/>
      <c r="DA1054" s="90"/>
      <c r="DB1054" s="90"/>
      <c r="DC1054" s="90"/>
      <c r="DD1054" s="90"/>
      <c r="DE1054" s="90"/>
      <c r="DF1054" s="90"/>
      <c r="DG1054" s="90"/>
      <c r="DH1054" s="90"/>
      <c r="DI1054" s="90"/>
      <c r="DJ1054" s="90"/>
      <c r="DK1054" s="90"/>
      <c r="DL1054" s="90"/>
      <c r="DM1054" s="90"/>
      <c r="DN1054" s="90"/>
      <c r="DO1054" s="90"/>
      <c r="DP1054" s="90"/>
      <c r="DQ1054" s="90"/>
      <c r="DR1054" s="90"/>
      <c r="DS1054" s="90"/>
      <c r="DT1054" s="90"/>
      <c r="DU1054" s="90"/>
      <c r="DV1054" s="90"/>
      <c r="DW1054" s="90"/>
      <c r="DX1054" s="90"/>
      <c r="DY1054" s="90"/>
      <c r="DZ1054" s="90"/>
      <c r="EA1054" s="90"/>
      <c r="EB1054" s="90"/>
      <c r="EC1054" s="90"/>
      <c r="ED1054" s="90"/>
      <c r="EE1054" s="90"/>
      <c r="EF1054" s="90"/>
      <c r="EG1054" s="90"/>
      <c r="EH1054" s="90"/>
      <c r="EI1054" s="90"/>
      <c r="EJ1054" s="90"/>
      <c r="EK1054" s="90"/>
      <c r="EL1054" s="90"/>
      <c r="EM1054" s="90"/>
      <c r="EN1054" s="90"/>
      <c r="EO1054" s="90"/>
      <c r="EP1054" s="90"/>
      <c r="EQ1054" s="90"/>
      <c r="ER1054" s="90"/>
      <c r="ES1054" s="90"/>
      <c r="ET1054" s="90"/>
      <c r="EU1054" s="90"/>
      <c r="EV1054" s="90"/>
      <c r="EW1054" s="90"/>
      <c r="EX1054" s="90"/>
      <c r="EY1054" s="90"/>
      <c r="EZ1054" s="90"/>
      <c r="FA1054" s="90"/>
      <c r="FB1054" s="90"/>
      <c r="FC1054" s="90"/>
      <c r="FD1054" s="90"/>
      <c r="FE1054" s="90"/>
      <c r="FF1054" s="90"/>
      <c r="FG1054" s="90"/>
      <c r="FH1054" s="90"/>
      <c r="FI1054" s="90"/>
      <c r="FJ1054" s="90"/>
      <c r="FK1054" s="90"/>
      <c r="FL1054" s="90"/>
      <c r="FM1054" s="90"/>
      <c r="FN1054" s="90"/>
      <c r="FO1054" s="90"/>
      <c r="FP1054" s="90"/>
      <c r="FQ1054" s="90"/>
      <c r="FR1054" s="90"/>
      <c r="FS1054" s="90"/>
      <c r="FT1054" s="90"/>
      <c r="FU1054" s="90"/>
      <c r="FV1054" s="90"/>
      <c r="FW1054" s="90"/>
      <c r="FX1054" s="90"/>
      <c r="FY1054" s="90"/>
      <c r="FZ1054" s="90"/>
      <c r="GA1054" s="90"/>
      <c r="GB1054" s="90"/>
      <c r="GC1054" s="90"/>
      <c r="GD1054" s="90"/>
      <c r="GE1054" s="90"/>
      <c r="GF1054" s="90"/>
      <c r="GG1054" s="90"/>
      <c r="GH1054" s="90"/>
      <c r="GI1054" s="90"/>
      <c r="GJ1054" s="90"/>
      <c r="GK1054" s="90"/>
      <c r="GL1054" s="90"/>
      <c r="GM1054" s="90"/>
      <c r="GN1054" s="90"/>
      <c r="GO1054" s="90"/>
      <c r="GP1054" s="90"/>
      <c r="GQ1054" s="90"/>
      <c r="GR1054" s="90"/>
      <c r="GS1054" s="90"/>
      <c r="GT1054" s="90"/>
      <c r="GU1054" s="90"/>
      <c r="GV1054" s="90"/>
      <c r="GW1054" s="90"/>
      <c r="GX1054" s="90"/>
      <c r="GY1054" s="90"/>
      <c r="GZ1054" s="90"/>
      <c r="HA1054" s="90"/>
      <c r="HB1054" s="90"/>
      <c r="HC1054" s="90"/>
      <c r="HD1054" s="90"/>
      <c r="HE1054" s="90"/>
      <c r="HF1054" s="90"/>
      <c r="HG1054" s="90"/>
      <c r="HH1054" s="90"/>
      <c r="HI1054" s="90"/>
      <c r="HJ1054" s="90"/>
      <c r="HK1054" s="90"/>
      <c r="HL1054" s="90"/>
      <c r="HM1054" s="90"/>
      <c r="HN1054" s="90"/>
      <c r="HO1054" s="90"/>
      <c r="HP1054" s="90"/>
      <c r="HQ1054" s="90"/>
      <c r="HR1054" s="90"/>
      <c r="HS1054" s="90"/>
      <c r="HT1054" s="90"/>
      <c r="HU1054" s="90"/>
      <c r="HV1054" s="90"/>
      <c r="HW1054" s="90"/>
      <c r="HX1054" s="90"/>
      <c r="HY1054" s="90"/>
      <c r="HZ1054" s="90"/>
      <c r="IA1054" s="90"/>
      <c r="IB1054" s="90"/>
      <c r="IC1054" s="90"/>
      <c r="ID1054" s="90"/>
      <c r="IE1054" s="90"/>
      <c r="IF1054" s="90"/>
      <c r="IG1054" s="90"/>
      <c r="IH1054" s="90"/>
      <c r="II1054" s="90"/>
      <c r="IJ1054" s="90"/>
      <c r="IK1054" s="90"/>
      <c r="IL1054" s="90"/>
      <c r="IM1054" s="90"/>
      <c r="IN1054" s="90"/>
      <c r="IO1054" s="90"/>
      <c r="IP1054" s="90"/>
      <c r="IQ1054" s="90"/>
      <c r="IR1054" s="90"/>
      <c r="IS1054" s="90"/>
      <c r="IT1054" s="90"/>
      <c r="IU1054" s="90"/>
      <c r="IV1054" s="90"/>
      <c r="IW1054" s="90"/>
      <c r="IX1054" s="90"/>
      <c r="IY1054" s="90"/>
      <c r="IZ1054" s="90"/>
      <c r="JA1054" s="90"/>
      <c r="JB1054" s="90"/>
      <c r="JC1054" s="90"/>
      <c r="JD1054" s="90"/>
      <c r="JE1054" s="90"/>
      <c r="JF1054" s="90"/>
      <c r="JG1054" s="90"/>
      <c r="JH1054" s="90"/>
      <c r="JI1054" s="90"/>
      <c r="JJ1054" s="90"/>
      <c r="JK1054" s="90"/>
      <c r="JL1054" s="90"/>
      <c r="JM1054" s="90"/>
      <c r="JN1054" s="90"/>
      <c r="JO1054" s="90"/>
      <c r="JP1054" s="90"/>
      <c r="JQ1054" s="90"/>
      <c r="JR1054" s="90"/>
      <c r="JS1054" s="90"/>
      <c r="JT1054" s="90"/>
      <c r="JU1054" s="90"/>
      <c r="JV1054" s="90"/>
      <c r="JW1054" s="90"/>
      <c r="JX1054" s="90"/>
      <c r="JY1054" s="90"/>
      <c r="JZ1054" s="90"/>
      <c r="KA1054" s="90"/>
      <c r="KB1054" s="90"/>
      <c r="KC1054" s="90"/>
      <c r="KD1054" s="90"/>
      <c r="KE1054" s="90"/>
      <c r="KF1054" s="90"/>
      <c r="KG1054" s="90"/>
      <c r="KH1054" s="90"/>
      <c r="KI1054" s="90"/>
      <c r="KJ1054" s="90"/>
      <c r="KK1054" s="90"/>
      <c r="KL1054" s="90"/>
      <c r="KM1054" s="90"/>
      <c r="KN1054" s="90"/>
      <c r="KO1054" s="90"/>
      <c r="KP1054" s="90"/>
      <c r="KQ1054" s="90"/>
      <c r="KR1054" s="90"/>
      <c r="KS1054" s="90"/>
      <c r="KT1054" s="90"/>
      <c r="KU1054" s="90"/>
      <c r="KV1054" s="90"/>
      <c r="KW1054" s="90"/>
      <c r="KX1054" s="90"/>
      <c r="KY1054" s="90"/>
      <c r="KZ1054" s="90"/>
      <c r="LA1054" s="90"/>
      <c r="LB1054" s="90"/>
      <c r="LC1054" s="90"/>
      <c r="LD1054" s="90"/>
      <c r="LE1054" s="90"/>
      <c r="LF1054" s="90"/>
      <c r="LG1054" s="90"/>
      <c r="LH1054" s="90"/>
      <c r="LI1054" s="90"/>
      <c r="LJ1054" s="90"/>
      <c r="LK1054" s="90"/>
      <c r="LL1054" s="90"/>
      <c r="LM1054" s="90"/>
      <c r="LN1054" s="90"/>
      <c r="LO1054" s="90"/>
      <c r="LP1054" s="90"/>
      <c r="LQ1054" s="90"/>
      <c r="LR1054" s="90"/>
      <c r="LS1054" s="90"/>
      <c r="LT1054" s="90"/>
      <c r="LU1054" s="90"/>
      <c r="LV1054" s="90"/>
      <c r="LW1054" s="90"/>
      <c r="LX1054" s="90"/>
      <c r="LY1054" s="90"/>
      <c r="LZ1054" s="90"/>
      <c r="MA1054" s="90"/>
      <c r="MB1054" s="90"/>
      <c r="MC1054" s="90"/>
      <c r="MD1054" s="90"/>
      <c r="ME1054" s="90"/>
      <c r="MF1054" s="90"/>
      <c r="MG1054" s="90"/>
      <c r="MH1054" s="90"/>
      <c r="MI1054" s="90"/>
      <c r="MJ1054" s="90"/>
      <c r="MK1054" s="90"/>
      <c r="ML1054" s="90"/>
      <c r="MM1054" s="90"/>
      <c r="MN1054" s="90"/>
      <c r="MO1054" s="90"/>
      <c r="MP1054" s="90"/>
      <c r="MQ1054" s="90"/>
      <c r="MR1054" s="90"/>
      <c r="MS1054" s="90"/>
      <c r="MT1054" s="90"/>
      <c r="MU1054" s="90"/>
      <c r="MV1054" s="90"/>
      <c r="MW1054" s="90"/>
      <c r="MX1054" s="90"/>
      <c r="MY1054" s="90"/>
      <c r="MZ1054" s="90"/>
      <c r="NA1054" s="90"/>
      <c r="NB1054" s="90"/>
      <c r="NC1054" s="90"/>
      <c r="ND1054" s="90"/>
      <c r="NE1054" s="90"/>
      <c r="NF1054" s="90"/>
      <c r="NG1054" s="90"/>
      <c r="NH1054" s="90"/>
      <c r="NI1054" s="90"/>
      <c r="NJ1054" s="90"/>
      <c r="NK1054" s="90"/>
      <c r="NL1054" s="90"/>
      <c r="NM1054" s="90"/>
      <c r="NN1054" s="90"/>
      <c r="NO1054" s="90"/>
      <c r="NP1054" s="90"/>
      <c r="NQ1054" s="90"/>
      <c r="NR1054" s="90"/>
      <c r="NS1054" s="90"/>
      <c r="NT1054" s="90"/>
      <c r="NU1054" s="90"/>
      <c r="NV1054" s="90"/>
      <c r="NW1054" s="90"/>
      <c r="NX1054" s="90"/>
      <c r="NY1054" s="90"/>
      <c r="NZ1054" s="90"/>
      <c r="OA1054" s="90"/>
      <c r="OB1054" s="90"/>
      <c r="OC1054" s="90"/>
      <c r="OD1054" s="90"/>
      <c r="OE1054" s="90"/>
      <c r="OF1054" s="90"/>
      <c r="OG1054" s="90"/>
      <c r="OH1054" s="90"/>
      <c r="OI1054" s="90"/>
      <c r="OJ1054" s="90"/>
      <c r="OK1054" s="90"/>
      <c r="OL1054" s="90"/>
      <c r="OM1054" s="90"/>
      <c r="ON1054" s="90"/>
      <c r="OO1054" s="90"/>
      <c r="OP1054" s="90"/>
      <c r="OQ1054" s="90"/>
      <c r="OR1054" s="90"/>
      <c r="OS1054" s="90"/>
      <c r="OT1054" s="90"/>
      <c r="OU1054" s="90"/>
      <c r="OV1054" s="90"/>
      <c r="OW1054" s="90"/>
      <c r="OX1054" s="90"/>
      <c r="OY1054" s="90"/>
      <c r="OZ1054" s="90"/>
      <c r="PA1054" s="90"/>
      <c r="PB1054" s="90"/>
      <c r="PC1054" s="90"/>
      <c r="PD1054" s="90"/>
      <c r="PE1054" s="90"/>
      <c r="PF1054" s="90"/>
      <c r="PG1054" s="90"/>
      <c r="PH1054" s="90"/>
      <c r="PI1054" s="90"/>
      <c r="PJ1054" s="90"/>
      <c r="PK1054" s="90"/>
      <c r="PL1054" s="90"/>
      <c r="PM1054" s="90"/>
      <c r="PN1054" s="90"/>
      <c r="PO1054" s="90"/>
      <c r="PP1054" s="90"/>
      <c r="PQ1054" s="90"/>
      <c r="PR1054" s="90"/>
      <c r="PS1054" s="90"/>
      <c r="PT1054" s="90"/>
      <c r="PU1054" s="90"/>
      <c r="PV1054" s="90"/>
      <c r="PW1054" s="90"/>
      <c r="PX1054" s="90"/>
      <c r="PY1054" s="90"/>
      <c r="PZ1054" s="90"/>
      <c r="QA1054" s="90"/>
      <c r="QB1054" s="90"/>
      <c r="QC1054" s="90"/>
      <c r="QD1054" s="90"/>
      <c r="QE1054" s="90"/>
      <c r="QF1054" s="90"/>
      <c r="QG1054" s="90"/>
      <c r="QH1054" s="90"/>
      <c r="QI1054" s="90"/>
      <c r="QJ1054" s="90"/>
      <c r="QK1054" s="90"/>
      <c r="QL1054" s="90"/>
      <c r="QM1054" s="90"/>
      <c r="QN1054" s="90"/>
      <c r="QO1054" s="90"/>
      <c r="QP1054" s="90"/>
      <c r="QQ1054" s="90"/>
      <c r="QR1054" s="90"/>
      <c r="QS1054" s="90"/>
      <c r="QT1054" s="90"/>
      <c r="QU1054" s="90"/>
      <c r="QV1054" s="90"/>
      <c r="QW1054" s="90"/>
      <c r="QX1054" s="90"/>
      <c r="QY1054" s="90"/>
      <c r="QZ1054" s="90"/>
      <c r="RA1054" s="90"/>
      <c r="RB1054" s="90"/>
      <c r="RC1054" s="90"/>
      <c r="RD1054" s="90"/>
      <c r="RE1054" s="90"/>
      <c r="RF1054" s="90"/>
      <c r="RG1054" s="90"/>
      <c r="RH1054" s="90"/>
      <c r="RI1054" s="90"/>
      <c r="RJ1054" s="90"/>
      <c r="RK1054" s="90"/>
      <c r="RL1054" s="90"/>
      <c r="RM1054" s="90"/>
      <c r="RN1054" s="90"/>
      <c r="RO1054" s="90"/>
      <c r="RP1054" s="90"/>
      <c r="RQ1054" s="90"/>
      <c r="RR1054" s="90"/>
      <c r="RS1054" s="90"/>
      <c r="RT1054" s="90"/>
      <c r="RU1054" s="90"/>
      <c r="RV1054" s="90"/>
      <c r="RW1054" s="90"/>
      <c r="RX1054" s="90"/>
      <c r="RY1054" s="90"/>
      <c r="RZ1054" s="90"/>
      <c r="SA1054" s="90"/>
      <c r="SB1054" s="90"/>
      <c r="SC1054" s="90"/>
      <c r="SD1054" s="90"/>
      <c r="SE1054" s="90"/>
      <c r="SF1054" s="90"/>
      <c r="SG1054" s="90"/>
      <c r="SH1054" s="90"/>
      <c r="SI1054" s="90"/>
      <c r="SJ1054" s="90"/>
      <c r="SK1054" s="90"/>
      <c r="SL1054" s="90"/>
      <c r="SM1054" s="90"/>
      <c r="SN1054" s="90"/>
      <c r="SO1054" s="90"/>
      <c r="SP1054" s="90"/>
      <c r="SQ1054" s="90"/>
      <c r="SR1054" s="90"/>
      <c r="SS1054" s="90"/>
      <c r="ST1054" s="90"/>
      <c r="SU1054" s="90"/>
      <c r="SV1054" s="90"/>
      <c r="SW1054" s="90"/>
      <c r="SX1054" s="90"/>
      <c r="SY1054" s="90"/>
      <c r="SZ1054" s="90"/>
      <c r="TA1054" s="90"/>
      <c r="TB1054" s="90"/>
      <c r="TC1054" s="90"/>
      <c r="TD1054" s="90"/>
      <c r="TE1054" s="90"/>
      <c r="TF1054" s="90"/>
      <c r="TG1054" s="90"/>
      <c r="TH1054" s="90"/>
      <c r="TI1054" s="90"/>
      <c r="TJ1054" s="90"/>
      <c r="TK1054" s="90"/>
      <c r="TL1054" s="90"/>
      <c r="TM1054" s="90"/>
      <c r="TN1054" s="90"/>
      <c r="TO1054" s="90"/>
      <c r="TP1054" s="90"/>
      <c r="TQ1054" s="90"/>
      <c r="TR1054" s="90"/>
      <c r="TS1054" s="90"/>
      <c r="TT1054" s="90"/>
      <c r="TU1054" s="90"/>
      <c r="TV1054" s="90"/>
      <c r="TW1054" s="90"/>
      <c r="TX1054" s="90"/>
      <c r="TY1054" s="90"/>
      <c r="TZ1054" s="90"/>
      <c r="UA1054" s="90"/>
      <c r="UB1054" s="90"/>
      <c r="UC1054" s="90"/>
      <c r="UD1054" s="90"/>
      <c r="UE1054" s="90"/>
      <c r="UF1054" s="90"/>
      <c r="UG1054" s="90"/>
      <c r="UH1054" s="90"/>
      <c r="UI1054" s="90"/>
      <c r="UJ1054" s="90"/>
      <c r="UK1054" s="90"/>
      <c r="UL1054" s="90"/>
      <c r="UM1054" s="90"/>
      <c r="UN1054" s="90"/>
      <c r="UO1054" s="90"/>
      <c r="UP1054" s="90"/>
      <c r="UQ1054" s="90"/>
      <c r="UR1054" s="90"/>
      <c r="US1054" s="90"/>
      <c r="UT1054" s="90"/>
      <c r="UU1054" s="90"/>
      <c r="UV1054" s="90"/>
      <c r="UW1054" s="90"/>
      <c r="UX1054" s="90"/>
      <c r="UY1054" s="90"/>
      <c r="UZ1054" s="90"/>
      <c r="VA1054" s="90"/>
      <c r="VB1054" s="90"/>
      <c r="VC1054" s="90"/>
      <c r="VD1054" s="90"/>
      <c r="VE1054" s="90"/>
      <c r="VF1054" s="90"/>
      <c r="VG1054" s="90"/>
      <c r="VH1054" s="90"/>
      <c r="VI1054" s="90"/>
      <c r="VJ1054" s="90"/>
      <c r="VK1054" s="90"/>
      <c r="VL1054" s="90"/>
      <c r="VM1054" s="90"/>
      <c r="VN1054" s="90"/>
      <c r="VO1054" s="90"/>
      <c r="VP1054" s="90"/>
      <c r="VQ1054" s="90"/>
      <c r="VR1054" s="90"/>
      <c r="VS1054" s="90"/>
      <c r="VT1054" s="90"/>
      <c r="VU1054" s="90"/>
      <c r="VV1054" s="90"/>
      <c r="VW1054" s="90"/>
      <c r="VX1054" s="90"/>
      <c r="VY1054" s="90"/>
      <c r="VZ1054" s="90"/>
      <c r="WA1054" s="90"/>
      <c r="WB1054" s="90"/>
      <c r="WC1054" s="90"/>
      <c r="WD1054" s="90"/>
      <c r="WE1054" s="90"/>
      <c r="WF1054" s="90"/>
      <c r="WG1054" s="90"/>
      <c r="WH1054" s="90"/>
      <c r="WI1054" s="90"/>
      <c r="WJ1054" s="90"/>
      <c r="WK1054" s="90"/>
      <c r="WL1054" s="90"/>
      <c r="WM1054" s="90"/>
      <c r="WN1054" s="90"/>
      <c r="WO1054" s="90"/>
      <c r="WP1054" s="90"/>
      <c r="WQ1054" s="90"/>
      <c r="WR1054" s="90"/>
      <c r="WS1054" s="90"/>
      <c r="WT1054" s="90"/>
      <c r="WU1054" s="90"/>
      <c r="WV1054" s="90"/>
      <c r="WW1054" s="90"/>
      <c r="WX1054" s="90"/>
      <c r="WY1054" s="90"/>
      <c r="WZ1054" s="90"/>
      <c r="XA1054" s="90"/>
      <c r="XB1054" s="90"/>
      <c r="XC1054" s="90"/>
      <c r="XD1054" s="90"/>
      <c r="XE1054" s="90"/>
      <c r="XF1054" s="90"/>
      <c r="XG1054" s="90"/>
      <c r="XH1054" s="90"/>
      <c r="XI1054" s="90"/>
      <c r="XJ1054" s="90"/>
      <c r="XK1054" s="90"/>
      <c r="XL1054" s="90"/>
      <c r="XM1054" s="90"/>
      <c r="XN1054" s="90"/>
      <c r="XO1054" s="90"/>
      <c r="XP1054" s="90"/>
      <c r="XQ1054" s="90"/>
      <c r="XR1054" s="90"/>
      <c r="XS1054" s="90"/>
      <c r="XT1054" s="90"/>
      <c r="XU1054" s="90"/>
      <c r="XV1054" s="90"/>
      <c r="XW1054" s="90"/>
      <c r="XX1054" s="90"/>
      <c r="XY1054" s="90"/>
      <c r="XZ1054" s="90"/>
      <c r="YA1054" s="90"/>
      <c r="YB1054" s="90"/>
      <c r="YC1054" s="90"/>
      <c r="YD1054" s="90"/>
      <c r="YE1054" s="90"/>
      <c r="YF1054" s="90"/>
      <c r="YG1054" s="90"/>
      <c r="YH1054" s="90"/>
      <c r="YI1054" s="90"/>
      <c r="YJ1054" s="90"/>
      <c r="YK1054" s="90"/>
      <c r="YL1054" s="90"/>
      <c r="YM1054" s="90"/>
      <c r="YN1054" s="90"/>
      <c r="YO1054" s="90"/>
      <c r="YP1054" s="90"/>
      <c r="YQ1054" s="90"/>
      <c r="YR1054" s="90"/>
      <c r="YS1054" s="90"/>
      <c r="YT1054" s="90"/>
      <c r="YU1054" s="90"/>
      <c r="YV1054" s="90"/>
      <c r="YW1054" s="90"/>
      <c r="YX1054" s="90"/>
      <c r="YY1054" s="90"/>
      <c r="YZ1054" s="90"/>
      <c r="ZA1054" s="90"/>
      <c r="ZB1054" s="90"/>
      <c r="ZC1054" s="90"/>
      <c r="ZD1054" s="90"/>
      <c r="ZE1054" s="90"/>
      <c r="ZF1054" s="90"/>
      <c r="ZG1054" s="90"/>
      <c r="ZH1054" s="90"/>
      <c r="ZI1054" s="90"/>
      <c r="ZJ1054" s="90"/>
      <c r="ZK1054" s="90"/>
      <c r="ZL1054" s="90"/>
      <c r="ZM1054" s="90"/>
      <c r="ZN1054" s="90"/>
      <c r="ZO1054" s="90"/>
      <c r="ZP1054" s="90"/>
      <c r="ZQ1054" s="90"/>
      <c r="ZR1054" s="90"/>
      <c r="ZS1054" s="90"/>
      <c r="ZT1054" s="90"/>
      <c r="ZU1054" s="90"/>
      <c r="ZV1054" s="90"/>
      <c r="ZW1054" s="90"/>
      <c r="ZX1054" s="90"/>
      <c r="ZY1054" s="90"/>
      <c r="ZZ1054" s="90"/>
      <c r="AAA1054" s="90"/>
      <c r="AAB1054" s="90"/>
      <c r="AAC1054" s="90"/>
      <c r="AAD1054" s="90"/>
      <c r="AAE1054" s="90"/>
      <c r="AAF1054" s="90"/>
      <c r="AAG1054" s="90"/>
      <c r="AAH1054" s="90"/>
      <c r="AAI1054" s="90"/>
      <c r="AAJ1054" s="90"/>
      <c r="AAK1054" s="90"/>
      <c r="AAL1054" s="90"/>
      <c r="AAM1054" s="90"/>
      <c r="AAN1054" s="90"/>
      <c r="AAO1054" s="90"/>
      <c r="AAP1054" s="90"/>
      <c r="AAQ1054" s="90"/>
      <c r="AAR1054" s="90"/>
      <c r="AAS1054" s="90"/>
      <c r="AAT1054" s="90"/>
      <c r="AAU1054" s="90"/>
      <c r="AAV1054" s="90"/>
      <c r="AAW1054" s="90"/>
      <c r="AAX1054" s="90"/>
      <c r="AAY1054" s="90"/>
      <c r="AAZ1054" s="90"/>
      <c r="ABA1054" s="90"/>
      <c r="ABB1054" s="90"/>
      <c r="ABC1054" s="90"/>
      <c r="ABD1054" s="90"/>
      <c r="ABE1054" s="90"/>
      <c r="ABF1054" s="90"/>
      <c r="ABG1054" s="90"/>
      <c r="ABH1054" s="90"/>
      <c r="ABI1054" s="90"/>
      <c r="ABJ1054" s="90"/>
      <c r="ABK1054" s="90"/>
      <c r="ABL1054" s="90"/>
      <c r="ABM1054" s="90"/>
      <c r="ABN1054" s="90"/>
      <c r="ABO1054" s="90"/>
      <c r="ABP1054" s="90"/>
      <c r="ABQ1054" s="90"/>
      <c r="ABR1054" s="90"/>
      <c r="ABS1054" s="90"/>
      <c r="ABT1054" s="90"/>
      <c r="ABU1054" s="90"/>
      <c r="ABV1054" s="90"/>
      <c r="ABW1054" s="90"/>
      <c r="ABX1054" s="90"/>
      <c r="ABY1054" s="90"/>
      <c r="ABZ1054" s="90"/>
      <c r="ACA1054" s="90"/>
      <c r="ACB1054" s="90"/>
      <c r="ACC1054" s="90"/>
      <c r="ACD1054" s="90"/>
      <c r="ACE1054" s="90"/>
      <c r="ACF1054" s="90"/>
      <c r="ACG1054" s="90"/>
      <c r="ACH1054" s="90"/>
      <c r="ACI1054" s="90"/>
      <c r="ACJ1054" s="90"/>
      <c r="ACK1054" s="90"/>
      <c r="ACL1054" s="90"/>
      <c r="ACM1054" s="90"/>
      <c r="ACN1054" s="90"/>
      <c r="ACO1054" s="90"/>
      <c r="ACP1054" s="90"/>
      <c r="ACQ1054" s="90"/>
      <c r="ACR1054" s="90"/>
      <c r="ACS1054" s="90"/>
      <c r="ACT1054" s="90"/>
      <c r="ACU1054" s="90"/>
      <c r="ACV1054" s="90"/>
      <c r="ACW1054" s="90"/>
      <c r="ACX1054" s="90"/>
      <c r="ACY1054" s="90"/>
      <c r="ACZ1054" s="90"/>
      <c r="ADA1054" s="90"/>
      <c r="ADB1054" s="90"/>
      <c r="ADC1054" s="90"/>
      <c r="ADD1054" s="90"/>
      <c r="ADE1054" s="90"/>
      <c r="ADF1054" s="90"/>
      <c r="ADG1054" s="90"/>
      <c r="ADH1054" s="90"/>
      <c r="ADI1054" s="90"/>
      <c r="ADJ1054" s="90"/>
      <c r="ADK1054" s="90"/>
      <c r="ADL1054" s="90"/>
      <c r="ADM1054" s="90"/>
      <c r="ADN1054" s="90"/>
      <c r="ADO1054" s="90"/>
      <c r="ADP1054" s="90"/>
      <c r="ADQ1054" s="90"/>
      <c r="ADR1054" s="90"/>
      <c r="ADS1054" s="90"/>
      <c r="ADT1054" s="90"/>
      <c r="ADU1054" s="90"/>
      <c r="ADV1054" s="90"/>
      <c r="ADW1054" s="90"/>
      <c r="ADX1054" s="90"/>
      <c r="ADY1054" s="90"/>
      <c r="ADZ1054" s="90"/>
      <c r="AEA1054" s="90"/>
      <c r="AEB1054" s="90"/>
      <c r="AEC1054" s="90"/>
      <c r="AED1054" s="90"/>
      <c r="AEE1054" s="90"/>
      <c r="AEF1054" s="90"/>
      <c r="AEG1054" s="90"/>
      <c r="AEH1054" s="90"/>
      <c r="AEI1054" s="90"/>
      <c r="AEJ1054" s="90"/>
      <c r="AEK1054" s="90"/>
      <c r="AEL1054" s="90"/>
      <c r="AEM1054" s="90"/>
      <c r="AEN1054" s="90"/>
      <c r="AEO1054" s="90"/>
      <c r="AEP1054" s="90"/>
      <c r="AEQ1054" s="90"/>
      <c r="AER1054" s="90"/>
      <c r="AES1054" s="90"/>
      <c r="AET1054" s="90"/>
      <c r="AEU1054" s="90"/>
      <c r="AEV1054" s="90"/>
      <c r="AEW1054" s="90"/>
      <c r="AEX1054" s="90"/>
      <c r="AEY1054" s="90"/>
      <c r="AEZ1054" s="90"/>
      <c r="AFA1054" s="90"/>
      <c r="AFB1054" s="90"/>
      <c r="AFC1054" s="90"/>
      <c r="AFD1054" s="90"/>
      <c r="AFE1054" s="90"/>
      <c r="AFF1054" s="90"/>
      <c r="AFG1054" s="90"/>
      <c r="AFH1054" s="90"/>
      <c r="AFI1054" s="90"/>
      <c r="AFJ1054" s="90"/>
      <c r="AFK1054" s="90"/>
      <c r="AFL1054" s="90"/>
      <c r="AFM1054" s="90"/>
      <c r="AFN1054" s="90"/>
      <c r="AFO1054" s="90"/>
      <c r="AFP1054" s="90"/>
      <c r="AFQ1054" s="90"/>
      <c r="AFR1054" s="90"/>
      <c r="AFS1054" s="90"/>
      <c r="AFT1054" s="90"/>
      <c r="AFU1054" s="90"/>
      <c r="AFV1054" s="90"/>
      <c r="AFW1054" s="90"/>
      <c r="AFX1054" s="90"/>
      <c r="AFY1054" s="90"/>
      <c r="AFZ1054" s="90"/>
      <c r="AGA1054" s="90"/>
      <c r="AGB1054" s="90"/>
      <c r="AGC1054" s="90"/>
      <c r="AGD1054" s="90"/>
      <c r="AGE1054" s="90"/>
      <c r="AGF1054" s="90"/>
      <c r="AGG1054" s="90"/>
      <c r="AGH1054" s="90"/>
      <c r="AGI1054" s="90"/>
      <c r="AGJ1054" s="90"/>
      <c r="AGK1054" s="90"/>
      <c r="AGL1054" s="90"/>
      <c r="AGM1054" s="90"/>
      <c r="AGN1054" s="90"/>
      <c r="AGO1054" s="90"/>
      <c r="AGP1054" s="90"/>
      <c r="AGQ1054" s="90"/>
      <c r="AGR1054" s="90"/>
      <c r="AGS1054" s="90"/>
      <c r="AGT1054" s="90"/>
      <c r="AGU1054" s="90"/>
      <c r="AGV1054" s="90"/>
      <c r="AGW1054" s="90"/>
      <c r="AGX1054" s="90"/>
      <c r="AGY1054" s="90"/>
      <c r="AGZ1054" s="90"/>
      <c r="AHA1054" s="90"/>
      <c r="AHB1054" s="90"/>
      <c r="AHC1054" s="90"/>
      <c r="AHD1054" s="90"/>
      <c r="AHE1054" s="90"/>
      <c r="AHF1054" s="90"/>
      <c r="AHG1054" s="90"/>
      <c r="AHH1054" s="90"/>
      <c r="AHI1054" s="90"/>
      <c r="AHJ1054" s="90"/>
      <c r="AHK1054" s="90"/>
      <c r="AHL1054" s="90"/>
      <c r="AHM1054" s="90"/>
      <c r="AHN1054" s="90"/>
      <c r="AHO1054" s="90"/>
      <c r="AHP1054" s="90"/>
      <c r="AHQ1054" s="90"/>
      <c r="AHR1054" s="90"/>
      <c r="AHS1054" s="90"/>
      <c r="AHT1054" s="90"/>
      <c r="AHU1054" s="90"/>
      <c r="AHV1054" s="90"/>
      <c r="AHW1054" s="90"/>
      <c r="AHX1054" s="90"/>
      <c r="AHY1054" s="90"/>
      <c r="AHZ1054" s="90"/>
      <c r="AIA1054" s="90"/>
      <c r="AIB1054" s="90"/>
      <c r="AIC1054" s="90"/>
      <c r="AID1054" s="90"/>
      <c r="AIE1054" s="90"/>
      <c r="AIF1054" s="90"/>
      <c r="AIG1054" s="90"/>
      <c r="AIH1054" s="90"/>
      <c r="AII1054" s="90"/>
      <c r="AIJ1054" s="90"/>
      <c r="AIK1054" s="90"/>
      <c r="AIL1054" s="90"/>
      <c r="AIM1054" s="90"/>
      <c r="AIN1054" s="90"/>
      <c r="AIO1054" s="90"/>
      <c r="AIP1054" s="90"/>
      <c r="AIQ1054" s="90"/>
      <c r="AIR1054" s="90"/>
      <c r="AIS1054" s="90"/>
      <c r="AIT1054" s="90"/>
      <c r="AIU1054" s="90"/>
      <c r="AIV1054" s="90"/>
      <c r="AIW1054" s="90"/>
      <c r="AIX1054" s="90"/>
      <c r="AIY1054" s="90"/>
      <c r="AIZ1054" s="90"/>
      <c r="AJA1054" s="90"/>
      <c r="AJB1054" s="90"/>
      <c r="AJC1054" s="90"/>
      <c r="AJD1054" s="90"/>
      <c r="AJE1054" s="90"/>
      <c r="AJF1054" s="90"/>
      <c r="AJG1054" s="90"/>
      <c r="AJH1054" s="90"/>
      <c r="AJI1054" s="90"/>
      <c r="AJJ1054" s="90"/>
      <c r="AJK1054" s="90"/>
      <c r="AJL1054" s="90"/>
      <c r="AJM1054" s="90"/>
      <c r="AJN1054" s="90"/>
      <c r="AJO1054" s="90"/>
      <c r="AJP1054" s="90"/>
      <c r="AJQ1054" s="90"/>
      <c r="AJR1054" s="90"/>
      <c r="AJS1054" s="90"/>
      <c r="AJT1054" s="90"/>
      <c r="AJU1054" s="90"/>
      <c r="AJV1054" s="90"/>
      <c r="AJW1054" s="90"/>
      <c r="AJX1054" s="90"/>
      <c r="AJY1054" s="90"/>
      <c r="AJZ1054" s="90"/>
      <c r="AKA1054" s="90"/>
      <c r="AKB1054" s="90"/>
      <c r="AKC1054" s="90"/>
      <c r="AKD1054" s="90"/>
      <c r="AKE1054" s="90"/>
      <c r="AKF1054" s="90"/>
      <c r="AKG1054" s="90"/>
      <c r="AKH1054" s="90"/>
      <c r="AKI1054" s="90"/>
      <c r="AKJ1054" s="90"/>
      <c r="AKK1054" s="90"/>
      <c r="AKL1054" s="90"/>
      <c r="AKM1054" s="90"/>
      <c r="AKN1054" s="90"/>
      <c r="AKO1054" s="90"/>
      <c r="AKP1054" s="90"/>
      <c r="AKQ1054" s="90"/>
      <c r="AKR1054" s="90"/>
      <c r="AKS1054" s="90"/>
      <c r="AKT1054" s="90"/>
      <c r="AKU1054" s="90"/>
      <c r="AKV1054" s="90"/>
      <c r="AKW1054" s="90"/>
      <c r="AKX1054" s="90"/>
      <c r="AKY1054" s="90"/>
      <c r="AKZ1054" s="90"/>
      <c r="ALA1054" s="90"/>
      <c r="ALB1054" s="90"/>
      <c r="ALC1054" s="90"/>
      <c r="ALD1054" s="90"/>
      <c r="ALE1054" s="90"/>
      <c r="ALF1054" s="90"/>
      <c r="ALG1054" s="90"/>
      <c r="ALH1054" s="90"/>
      <c r="ALI1054" s="90"/>
      <c r="ALJ1054" s="90"/>
      <c r="ALK1054" s="90"/>
      <c r="ALL1054" s="90"/>
      <c r="ALM1054" s="90"/>
      <c r="ALN1054" s="90"/>
      <c r="ALO1054" s="90"/>
      <c r="ALP1054" s="90"/>
      <c r="ALQ1054" s="90"/>
      <c r="ALR1054" s="90"/>
      <c r="ALS1054" s="90"/>
      <c r="ALT1054" s="90"/>
      <c r="ALU1054" s="90"/>
      <c r="ALV1054" s="90"/>
      <c r="ALW1054" s="90"/>
      <c r="ALX1054" s="90"/>
      <c r="ALY1054" s="90"/>
      <c r="ALZ1054" s="90"/>
      <c r="AMA1054" s="90"/>
      <c r="AMB1054" s="90"/>
      <c r="AMC1054" s="90"/>
      <c r="AMD1054" s="90"/>
      <c r="AME1054" s="90"/>
      <c r="AMF1054" s="90"/>
      <c r="AMG1054" s="90"/>
      <c r="AMH1054" s="90"/>
    </row>
    <row r="1055" spans="1:1022" ht="74.099999999999994" customHeight="1" x14ac:dyDescent="0.3">
      <c r="A1055" s="536"/>
      <c r="B1055" s="530"/>
      <c r="C1055" s="367"/>
      <c r="D1055" s="530"/>
      <c r="E1055" s="530"/>
      <c r="F1055" s="427"/>
      <c r="G1055" s="530"/>
      <c r="H1055" s="545"/>
      <c r="I1055" s="538"/>
      <c r="J1055" s="216" t="s">
        <v>735</v>
      </c>
      <c r="K1055" s="213"/>
      <c r="L1055" s="538"/>
      <c r="M1055" s="538"/>
      <c r="N1055" s="540"/>
      <c r="O1055" s="369"/>
      <c r="P1055" s="391"/>
      <c r="Q1055" s="385"/>
      <c r="R1055" s="393"/>
      <c r="S1055" s="394"/>
      <c r="T1055" s="385"/>
      <c r="U1055" s="386"/>
      <c r="V1055" s="216" t="s">
        <v>112</v>
      </c>
      <c r="W1055" s="116"/>
      <c r="X1055" s="117"/>
      <c r="Y1055" s="117"/>
      <c r="Z1055" s="116"/>
      <c r="AA1055" s="143" t="str">
        <f t="shared" si="1368"/>
        <v/>
      </c>
      <c r="AB1055" s="121"/>
      <c r="AC1055" s="121"/>
      <c r="AD1055" s="122" t="str">
        <f t="shared" si="1366"/>
        <v/>
      </c>
      <c r="AE1055" s="121"/>
      <c r="AF1055" s="121"/>
      <c r="AG1055" s="121"/>
      <c r="AH1055" s="123" t="str">
        <f>IFERROR(IF(AND(AA1054="Probabilidad",AA1055="Probabilidad"),(AI1054-(+AI1054*AD1055)),IF(AND(AA1055="Probabilidad",AA1054="Impacto"),(AI1054-(+AI1054*AD1055)),IF(AA1055="Impacto",AI1054,""))),"")</f>
        <v/>
      </c>
      <c r="AI1055" s="122" t="str">
        <f t="shared" si="1367"/>
        <v/>
      </c>
      <c r="AJ1055" s="387"/>
      <c r="AK1055" s="542"/>
      <c r="AL1055" s="214" t="str">
        <f t="shared" si="1355"/>
        <v/>
      </c>
      <c r="AM1055" s="543"/>
      <c r="AN1055" s="542"/>
      <c r="AO1055" s="541"/>
      <c r="AP1055" s="367"/>
      <c r="AQ1055" s="217" t="s">
        <v>118</v>
      </c>
      <c r="AR1055" s="119"/>
      <c r="AS1055" s="135"/>
      <c r="AT1055" s="218"/>
      <c r="AU1055" s="219"/>
      <c r="AV1055" s="459"/>
      <c r="AW1055" s="216" t="s">
        <v>112</v>
      </c>
      <c r="AX1055" s="220"/>
      <c r="AY1055" s="221"/>
      <c r="AZ1055" s="222"/>
      <c r="BA1055" s="217" t="s">
        <v>118</v>
      </c>
      <c r="BB1055" s="220"/>
      <c r="BC1055" s="115"/>
      <c r="BD1055" s="115"/>
      <c r="BE1055" s="373"/>
      <c r="BF1055" s="374"/>
      <c r="BG1055" s="374"/>
      <c r="BH1055" s="131"/>
    </row>
    <row r="1056" spans="1:1022" ht="45" customHeight="1" x14ac:dyDescent="0.3">
      <c r="A1056" s="536"/>
      <c r="B1056" s="530"/>
      <c r="C1056" s="367"/>
      <c r="D1056" s="530"/>
      <c r="E1056" s="530"/>
      <c r="F1056" s="427"/>
      <c r="G1056" s="530"/>
      <c r="H1056" s="545"/>
      <c r="I1056" s="538"/>
      <c r="J1056" s="216" t="s">
        <v>741</v>
      </c>
      <c r="K1056" s="213"/>
      <c r="L1056" s="538"/>
      <c r="M1056" s="538"/>
      <c r="N1056" s="540"/>
      <c r="O1056" s="369"/>
      <c r="P1056" s="391"/>
      <c r="Q1056" s="385"/>
      <c r="R1056" s="393"/>
      <c r="S1056" s="394"/>
      <c r="T1056" s="385"/>
      <c r="U1056" s="386"/>
      <c r="V1056" s="216" t="s">
        <v>124</v>
      </c>
      <c r="W1056" s="116"/>
      <c r="X1056" s="117"/>
      <c r="Y1056" s="117"/>
      <c r="Z1056" s="116"/>
      <c r="AA1056" s="143" t="str">
        <f t="shared" si="1368"/>
        <v/>
      </c>
      <c r="AB1056" s="121"/>
      <c r="AC1056" s="121"/>
      <c r="AD1056" s="122" t="str">
        <f t="shared" si="1366"/>
        <v/>
      </c>
      <c r="AE1056" s="121"/>
      <c r="AF1056" s="121"/>
      <c r="AG1056" s="121"/>
      <c r="AH1056" s="123" t="str">
        <f t="shared" ref="AH1056:AH1060" si="1427">IFERROR(IF(AND(AA1055="Probabilidad",AA1056="Probabilidad"),(AI1055-(+AI1055*AD1056)),IF(AND(AA1056="Probabilidad",AA1055="Impacto"),(AI1055-(+AI1055*AD1056)),IF(AA1056="Impacto",AI1055,""))),"")</f>
        <v/>
      </c>
      <c r="AI1056" s="122" t="str">
        <f t="shared" si="1367"/>
        <v/>
      </c>
      <c r="AJ1056" s="387"/>
      <c r="AK1056" s="542"/>
      <c r="AL1056" s="214" t="str">
        <f t="shared" si="1355"/>
        <v/>
      </c>
      <c r="AM1056" s="543"/>
      <c r="AN1056" s="542"/>
      <c r="AO1056" s="541"/>
      <c r="AP1056" s="367"/>
      <c r="AQ1056" s="217" t="s">
        <v>128</v>
      </c>
      <c r="AR1056" s="119"/>
      <c r="AS1056" s="135"/>
      <c r="AT1056" s="218"/>
      <c r="AU1056" s="219"/>
      <c r="AV1056" s="459"/>
      <c r="AW1056" s="216" t="s">
        <v>124</v>
      </c>
      <c r="AX1056" s="220"/>
      <c r="AY1056" s="221"/>
      <c r="AZ1056" s="222"/>
      <c r="BA1056" s="217" t="s">
        <v>128</v>
      </c>
      <c r="BB1056" s="220"/>
      <c r="BC1056" s="115"/>
      <c r="BD1056" s="115"/>
      <c r="BE1056" s="373"/>
      <c r="BF1056" s="374"/>
      <c r="BG1056" s="374"/>
      <c r="BH1056" s="131"/>
    </row>
    <row r="1057" spans="1:60" ht="30" customHeight="1" x14ac:dyDescent="0.3">
      <c r="A1057" s="536"/>
      <c r="B1057" s="530"/>
      <c r="C1057" s="367"/>
      <c r="D1057" s="530"/>
      <c r="E1057" s="530"/>
      <c r="F1057" s="427"/>
      <c r="G1057" s="530"/>
      <c r="H1057" s="545"/>
      <c r="I1057" s="538"/>
      <c r="J1057" s="216" t="s">
        <v>749</v>
      </c>
      <c r="K1057" s="213"/>
      <c r="L1057" s="538"/>
      <c r="M1057" s="538"/>
      <c r="N1057" s="540"/>
      <c r="O1057" s="369"/>
      <c r="P1057" s="391"/>
      <c r="Q1057" s="385"/>
      <c r="R1057" s="393"/>
      <c r="S1057" s="394"/>
      <c r="T1057" s="385"/>
      <c r="U1057" s="386"/>
      <c r="V1057" s="216" t="s">
        <v>131</v>
      </c>
      <c r="W1057" s="116"/>
      <c r="X1057" s="117"/>
      <c r="Y1057" s="117"/>
      <c r="Z1057" s="116"/>
      <c r="AA1057" s="143" t="str">
        <f t="shared" si="1368"/>
        <v/>
      </c>
      <c r="AB1057" s="121"/>
      <c r="AC1057" s="121"/>
      <c r="AD1057" s="122" t="str">
        <f t="shared" si="1366"/>
        <v/>
      </c>
      <c r="AE1057" s="121"/>
      <c r="AF1057" s="121"/>
      <c r="AG1057" s="121"/>
      <c r="AH1057" s="123" t="str">
        <f t="shared" si="1427"/>
        <v/>
      </c>
      <c r="AI1057" s="122" t="str">
        <f t="shared" si="1367"/>
        <v/>
      </c>
      <c r="AJ1057" s="387"/>
      <c r="AK1057" s="542"/>
      <c r="AL1057" s="214" t="str">
        <f t="shared" si="1355"/>
        <v/>
      </c>
      <c r="AM1057" s="543"/>
      <c r="AN1057" s="542"/>
      <c r="AO1057" s="541"/>
      <c r="AP1057" s="367"/>
      <c r="AQ1057" s="217" t="s">
        <v>136</v>
      </c>
      <c r="AR1057" s="119"/>
      <c r="AS1057" s="135"/>
      <c r="AT1057" s="218"/>
      <c r="AU1057" s="219"/>
      <c r="AV1057" s="459"/>
      <c r="AW1057" s="216" t="s">
        <v>131</v>
      </c>
      <c r="AX1057" s="220"/>
      <c r="AY1057" s="221"/>
      <c r="AZ1057" s="222"/>
      <c r="BA1057" s="217" t="s">
        <v>136</v>
      </c>
      <c r="BB1057" s="220"/>
      <c r="BC1057" s="115"/>
      <c r="BD1057" s="115"/>
      <c r="BE1057" s="373"/>
      <c r="BF1057" s="374"/>
      <c r="BG1057" s="374"/>
      <c r="BH1057" s="131"/>
    </row>
    <row r="1058" spans="1:60" ht="18.95" customHeight="1" x14ac:dyDescent="0.3">
      <c r="A1058" s="536"/>
      <c r="B1058" s="530"/>
      <c r="C1058" s="367"/>
      <c r="D1058" s="530"/>
      <c r="E1058" s="530"/>
      <c r="F1058" s="427"/>
      <c r="G1058" s="530"/>
      <c r="H1058" s="545"/>
      <c r="I1058" s="538"/>
      <c r="J1058" s="216" t="s">
        <v>756</v>
      </c>
      <c r="K1058" s="213"/>
      <c r="L1058" s="538"/>
      <c r="M1058" s="538"/>
      <c r="N1058" s="540"/>
      <c r="O1058" s="369"/>
      <c r="P1058" s="391"/>
      <c r="Q1058" s="385"/>
      <c r="R1058" s="393"/>
      <c r="S1058" s="394"/>
      <c r="T1058" s="385"/>
      <c r="U1058" s="386"/>
      <c r="V1058" s="216" t="s">
        <v>139</v>
      </c>
      <c r="W1058" s="116"/>
      <c r="X1058" s="117"/>
      <c r="Y1058" s="117"/>
      <c r="Z1058" s="116"/>
      <c r="AA1058" s="143" t="str">
        <f t="shared" si="1368"/>
        <v/>
      </c>
      <c r="AB1058" s="121"/>
      <c r="AC1058" s="121"/>
      <c r="AD1058" s="122" t="str">
        <f t="shared" si="1366"/>
        <v/>
      </c>
      <c r="AE1058" s="121"/>
      <c r="AF1058" s="121"/>
      <c r="AG1058" s="121"/>
      <c r="AH1058" s="123" t="str">
        <f t="shared" si="1427"/>
        <v/>
      </c>
      <c r="AI1058" s="122" t="str">
        <f t="shared" si="1367"/>
        <v/>
      </c>
      <c r="AJ1058" s="387"/>
      <c r="AK1058" s="542"/>
      <c r="AL1058" s="214" t="str">
        <f t="shared" si="1355"/>
        <v/>
      </c>
      <c r="AM1058" s="543"/>
      <c r="AN1058" s="542"/>
      <c r="AO1058" s="541"/>
      <c r="AP1058" s="367"/>
      <c r="AQ1058" s="217" t="s">
        <v>145</v>
      </c>
      <c r="AR1058" s="119"/>
      <c r="AS1058" s="135"/>
      <c r="AT1058" s="218"/>
      <c r="AU1058" s="219"/>
      <c r="AV1058" s="459"/>
      <c r="AW1058" s="216" t="s">
        <v>139</v>
      </c>
      <c r="AX1058" s="220"/>
      <c r="AY1058" s="221"/>
      <c r="AZ1058" s="222"/>
      <c r="BA1058" s="217" t="s">
        <v>145</v>
      </c>
      <c r="BB1058" s="220"/>
      <c r="BC1058" s="115"/>
      <c r="BD1058" s="115"/>
      <c r="BE1058" s="373"/>
      <c r="BF1058" s="374"/>
      <c r="BG1058" s="374"/>
      <c r="BH1058" s="131"/>
    </row>
    <row r="1059" spans="1:60" ht="18.95" customHeight="1" x14ac:dyDescent="0.3">
      <c r="A1059" s="536"/>
      <c r="B1059" s="530"/>
      <c r="C1059" s="367"/>
      <c r="D1059" s="530"/>
      <c r="E1059" s="530"/>
      <c r="F1059" s="427"/>
      <c r="G1059" s="530"/>
      <c r="H1059" s="545"/>
      <c r="I1059" s="538"/>
      <c r="J1059" s="216" t="s">
        <v>757</v>
      </c>
      <c r="K1059" s="213"/>
      <c r="L1059" s="538"/>
      <c r="M1059" s="538"/>
      <c r="N1059" s="540"/>
      <c r="O1059" s="369"/>
      <c r="P1059" s="391"/>
      <c r="Q1059" s="385"/>
      <c r="R1059" s="393"/>
      <c r="S1059" s="394"/>
      <c r="T1059" s="385"/>
      <c r="U1059" s="386"/>
      <c r="V1059" s="216" t="s">
        <v>150</v>
      </c>
      <c r="W1059" s="116"/>
      <c r="X1059" s="117"/>
      <c r="Y1059" s="117"/>
      <c r="Z1059" s="116"/>
      <c r="AA1059" s="143" t="str">
        <f t="shared" si="1368"/>
        <v/>
      </c>
      <c r="AB1059" s="121"/>
      <c r="AC1059" s="121"/>
      <c r="AD1059" s="122" t="str">
        <f t="shared" si="1366"/>
        <v/>
      </c>
      <c r="AE1059" s="121"/>
      <c r="AF1059" s="121"/>
      <c r="AG1059" s="121"/>
      <c r="AH1059" s="123" t="str">
        <f t="shared" si="1427"/>
        <v/>
      </c>
      <c r="AI1059" s="122" t="str">
        <f t="shared" si="1367"/>
        <v/>
      </c>
      <c r="AJ1059" s="387"/>
      <c r="AK1059" s="542"/>
      <c r="AL1059" s="214" t="str">
        <f t="shared" si="1355"/>
        <v/>
      </c>
      <c r="AM1059" s="543"/>
      <c r="AN1059" s="542"/>
      <c r="AO1059" s="541"/>
      <c r="AP1059" s="367"/>
      <c r="AQ1059" s="217" t="s">
        <v>155</v>
      </c>
      <c r="AR1059" s="119"/>
      <c r="AS1059" s="135"/>
      <c r="AT1059" s="218"/>
      <c r="AU1059" s="219"/>
      <c r="AV1059" s="459"/>
      <c r="AW1059" s="216" t="s">
        <v>150</v>
      </c>
      <c r="AX1059" s="220"/>
      <c r="AY1059" s="221"/>
      <c r="AZ1059" s="222"/>
      <c r="BA1059" s="217" t="s">
        <v>155</v>
      </c>
      <c r="BB1059" s="220"/>
      <c r="BC1059" s="115"/>
      <c r="BD1059" s="115"/>
      <c r="BE1059" s="373"/>
      <c r="BF1059" s="374"/>
      <c r="BG1059" s="374"/>
      <c r="BH1059" s="131"/>
    </row>
    <row r="1060" spans="1:60" ht="23.1" customHeight="1" x14ac:dyDescent="0.3">
      <c r="A1060" s="536"/>
      <c r="B1060" s="530"/>
      <c r="C1060" s="367"/>
      <c r="D1060" s="530"/>
      <c r="E1060" s="530"/>
      <c r="F1060" s="427"/>
      <c r="G1060" s="530"/>
      <c r="H1060" s="545"/>
      <c r="I1060" s="538"/>
      <c r="J1060" s="216" t="s">
        <v>758</v>
      </c>
      <c r="K1060" s="213"/>
      <c r="L1060" s="538"/>
      <c r="M1060" s="538"/>
      <c r="N1060" s="540"/>
      <c r="O1060" s="369"/>
      <c r="P1060" s="392"/>
      <c r="Q1060" s="385"/>
      <c r="R1060" s="393"/>
      <c r="S1060" s="394"/>
      <c r="T1060" s="385"/>
      <c r="U1060" s="386"/>
      <c r="V1060" s="216" t="s">
        <v>161</v>
      </c>
      <c r="W1060" s="116"/>
      <c r="X1060" s="117"/>
      <c r="Y1060" s="117"/>
      <c r="Z1060" s="116"/>
      <c r="AA1060" s="143" t="str">
        <f t="shared" si="1368"/>
        <v/>
      </c>
      <c r="AB1060" s="121"/>
      <c r="AC1060" s="121"/>
      <c r="AD1060" s="122" t="str">
        <f t="shared" si="1366"/>
        <v/>
      </c>
      <c r="AE1060" s="121"/>
      <c r="AF1060" s="121"/>
      <c r="AG1060" s="121"/>
      <c r="AH1060" s="123" t="str">
        <f t="shared" si="1427"/>
        <v/>
      </c>
      <c r="AI1060" s="122" t="str">
        <f t="shared" si="1367"/>
        <v/>
      </c>
      <c r="AJ1060" s="387"/>
      <c r="AK1060" s="542"/>
      <c r="AL1060" s="214" t="str">
        <f t="shared" si="1355"/>
        <v/>
      </c>
      <c r="AM1060" s="543"/>
      <c r="AN1060" s="542"/>
      <c r="AO1060" s="541"/>
      <c r="AP1060" s="367"/>
      <c r="AQ1060" s="217" t="s">
        <v>162</v>
      </c>
      <c r="AR1060" s="119"/>
      <c r="AS1060" s="135"/>
      <c r="AT1060" s="218"/>
      <c r="AU1060" s="219"/>
      <c r="AV1060" s="460"/>
      <c r="AW1060" s="216" t="s">
        <v>161</v>
      </c>
      <c r="AX1060" s="220"/>
      <c r="AY1060" s="221"/>
      <c r="AZ1060" s="222"/>
      <c r="BA1060" s="217" t="s">
        <v>162</v>
      </c>
      <c r="BB1060" s="220"/>
      <c r="BC1060" s="115"/>
      <c r="BD1060" s="115"/>
      <c r="BE1060" s="373"/>
      <c r="BF1060" s="374"/>
      <c r="BG1060" s="374"/>
      <c r="BH1060" s="131"/>
    </row>
    <row r="1061" spans="1:60" ht="75.75" customHeight="1" x14ac:dyDescent="0.3"/>
  </sheetData>
  <sheetProtection formatCells="0" formatColumns="0" formatRows="0" autoFilter="0"/>
  <autoFilter ref="A10:AMI1060" xr:uid="{00000000-0001-0000-0000-000000000000}"/>
  <mergeCells count="4423">
    <mergeCell ref="BG1054:BG1060"/>
    <mergeCell ref="U1054:U1060"/>
    <mergeCell ref="AJ1054:AJ1060"/>
    <mergeCell ref="AK1054:AK1060"/>
    <mergeCell ref="AM1054:AM1060"/>
    <mergeCell ref="AN1054:AN1060"/>
    <mergeCell ref="AO1054:AO1060"/>
    <mergeCell ref="O1054:O1060"/>
    <mergeCell ref="P1054:P1060"/>
    <mergeCell ref="Q1054:Q1060"/>
    <mergeCell ref="R1054:R1060"/>
    <mergeCell ref="S1054:S1060"/>
    <mergeCell ref="T1054:T1060"/>
    <mergeCell ref="G1054:G1060"/>
    <mergeCell ref="H1054:H1060"/>
    <mergeCell ref="I1054:I1060"/>
    <mergeCell ref="L1054:L1060"/>
    <mergeCell ref="M1054:M1060"/>
    <mergeCell ref="N1054:N1060"/>
    <mergeCell ref="A1054:A1060"/>
    <mergeCell ref="B1054:B1060"/>
    <mergeCell ref="C1054:C1060"/>
    <mergeCell ref="D1054:D1060"/>
    <mergeCell ref="E1054:E1060"/>
    <mergeCell ref="F1054:F1060"/>
    <mergeCell ref="AO1047:AO1053"/>
    <mergeCell ref="AP1047:AP1053"/>
    <mergeCell ref="AV1047:AV1053"/>
    <mergeCell ref="BE1047:BE1053"/>
    <mergeCell ref="BF1047:BF1053"/>
    <mergeCell ref="AP1054:AP1060"/>
    <mergeCell ref="AV1054:AV1060"/>
    <mergeCell ref="BE1054:BE1060"/>
    <mergeCell ref="BF1054:BF1060"/>
    <mergeCell ref="BG1047:BG1053"/>
    <mergeCell ref="T1047:T1053"/>
    <mergeCell ref="U1047:U1053"/>
    <mergeCell ref="AJ1047:AJ1053"/>
    <mergeCell ref="AK1047:AK1053"/>
    <mergeCell ref="AM1047:AM1053"/>
    <mergeCell ref="AN1047:AN1053"/>
    <mergeCell ref="N1047:N1053"/>
    <mergeCell ref="O1047:O1053"/>
    <mergeCell ref="P1047:P1053"/>
    <mergeCell ref="Q1047:Q1053"/>
    <mergeCell ref="R1047:R1053"/>
    <mergeCell ref="S1047:S1053"/>
    <mergeCell ref="F1047:F1053"/>
    <mergeCell ref="G1047:G1053"/>
    <mergeCell ref="H1047:H1053"/>
    <mergeCell ref="I1047:I1053"/>
    <mergeCell ref="L1047:L1053"/>
    <mergeCell ref="M1047:M1053"/>
    <mergeCell ref="A1047:A1053"/>
    <mergeCell ref="B1047:B1053"/>
    <mergeCell ref="C1047:C1053"/>
    <mergeCell ref="D1047:D1053"/>
    <mergeCell ref="E1047:E1053"/>
    <mergeCell ref="U1040:U1046"/>
    <mergeCell ref="AJ1040:AJ1046"/>
    <mergeCell ref="AK1040:AK1046"/>
    <mergeCell ref="AM1040:AM1046"/>
    <mergeCell ref="AN1040:AN1046"/>
    <mergeCell ref="AO1040:AO1046"/>
    <mergeCell ref="O1040:O1046"/>
    <mergeCell ref="P1040:P1046"/>
    <mergeCell ref="Q1040:Q1046"/>
    <mergeCell ref="R1040:R1046"/>
    <mergeCell ref="S1040:S1046"/>
    <mergeCell ref="T1040:T1046"/>
    <mergeCell ref="G1040:G1046"/>
    <mergeCell ref="H1040:H1046"/>
    <mergeCell ref="I1040:I1046"/>
    <mergeCell ref="L1040:L1046"/>
    <mergeCell ref="M1040:M1046"/>
    <mergeCell ref="N1040:N1046"/>
    <mergeCell ref="A1040:A1046"/>
    <mergeCell ref="B1040:B1046"/>
    <mergeCell ref="C1040:C1046"/>
    <mergeCell ref="D1040:D1046"/>
    <mergeCell ref="E1040:E1046"/>
    <mergeCell ref="F1040:F1046"/>
    <mergeCell ref="AO1033:AO1039"/>
    <mergeCell ref="AP1033:AP1039"/>
    <mergeCell ref="AV1033:AV1039"/>
    <mergeCell ref="BE1033:BE1039"/>
    <mergeCell ref="BF1033:BF1039"/>
    <mergeCell ref="BG1033:BG1039"/>
    <mergeCell ref="T1033:T1039"/>
    <mergeCell ref="U1033:U1039"/>
    <mergeCell ref="AJ1033:AJ1039"/>
    <mergeCell ref="AK1033:AK1039"/>
    <mergeCell ref="AM1033:AM1039"/>
    <mergeCell ref="AN1033:AN1039"/>
    <mergeCell ref="N1033:N1039"/>
    <mergeCell ref="O1033:O1039"/>
    <mergeCell ref="P1033:P1039"/>
    <mergeCell ref="Q1033:Q1039"/>
    <mergeCell ref="R1033:R1039"/>
    <mergeCell ref="S1033:S1039"/>
    <mergeCell ref="F1033:F1039"/>
    <mergeCell ref="G1033:G1039"/>
    <mergeCell ref="H1033:H1039"/>
    <mergeCell ref="I1033:I1039"/>
    <mergeCell ref="L1033:L1039"/>
    <mergeCell ref="M1033:M1039"/>
    <mergeCell ref="AP1040:AP1046"/>
    <mergeCell ref="AV1040:AV1046"/>
    <mergeCell ref="BE1040:BE1046"/>
    <mergeCell ref="BF1040:BF1046"/>
    <mergeCell ref="BG1040:BG1046"/>
    <mergeCell ref="A1033:A1039"/>
    <mergeCell ref="B1033:B1039"/>
    <mergeCell ref="C1033:C1039"/>
    <mergeCell ref="D1033:D1039"/>
    <mergeCell ref="E1033:E1039"/>
    <mergeCell ref="U1026:U1032"/>
    <mergeCell ref="AJ1026:AJ1032"/>
    <mergeCell ref="AK1026:AK1032"/>
    <mergeCell ref="AM1026:AM1032"/>
    <mergeCell ref="AN1026:AN1032"/>
    <mergeCell ref="AO1026:AO1032"/>
    <mergeCell ref="O1026:O1032"/>
    <mergeCell ref="P1026:P1032"/>
    <mergeCell ref="Q1026:Q1032"/>
    <mergeCell ref="R1026:R1032"/>
    <mergeCell ref="S1026:S1032"/>
    <mergeCell ref="T1026:T1032"/>
    <mergeCell ref="G1026:G1032"/>
    <mergeCell ref="H1026:H1032"/>
    <mergeCell ref="I1026:I1032"/>
    <mergeCell ref="L1026:L1032"/>
    <mergeCell ref="M1026:M1032"/>
    <mergeCell ref="N1026:N1032"/>
    <mergeCell ref="A1026:A1032"/>
    <mergeCell ref="B1026:B1032"/>
    <mergeCell ref="C1026:C1032"/>
    <mergeCell ref="D1026:D1032"/>
    <mergeCell ref="E1026:E1032"/>
    <mergeCell ref="F1026:F1032"/>
    <mergeCell ref="AO1019:AO1025"/>
    <mergeCell ref="AP1019:AP1025"/>
    <mergeCell ref="AV1019:AV1025"/>
    <mergeCell ref="BE1019:BE1025"/>
    <mergeCell ref="BF1019:BF1025"/>
    <mergeCell ref="BG1019:BG1025"/>
    <mergeCell ref="T1019:T1025"/>
    <mergeCell ref="U1019:U1025"/>
    <mergeCell ref="AJ1019:AJ1025"/>
    <mergeCell ref="AK1019:AK1025"/>
    <mergeCell ref="AM1019:AM1025"/>
    <mergeCell ref="AN1019:AN1025"/>
    <mergeCell ref="N1019:N1025"/>
    <mergeCell ref="O1019:O1025"/>
    <mergeCell ref="P1019:P1025"/>
    <mergeCell ref="Q1019:Q1025"/>
    <mergeCell ref="R1019:R1025"/>
    <mergeCell ref="S1019:S1025"/>
    <mergeCell ref="F1019:F1025"/>
    <mergeCell ref="G1019:G1025"/>
    <mergeCell ref="H1019:H1025"/>
    <mergeCell ref="I1019:I1025"/>
    <mergeCell ref="L1019:L1025"/>
    <mergeCell ref="M1019:M1025"/>
    <mergeCell ref="AP1026:AP1032"/>
    <mergeCell ref="AV1026:AV1032"/>
    <mergeCell ref="BE1026:BE1032"/>
    <mergeCell ref="BF1026:BF1032"/>
    <mergeCell ref="BG1026:BG1032"/>
    <mergeCell ref="A1019:A1025"/>
    <mergeCell ref="B1019:B1025"/>
    <mergeCell ref="C1019:C1025"/>
    <mergeCell ref="D1019:D1025"/>
    <mergeCell ref="E1019:E1025"/>
    <mergeCell ref="U1012:U1018"/>
    <mergeCell ref="AJ1012:AJ1018"/>
    <mergeCell ref="AK1012:AK1018"/>
    <mergeCell ref="AM1012:AM1018"/>
    <mergeCell ref="AN1012:AN1018"/>
    <mergeCell ref="AO1012:AO1018"/>
    <mergeCell ref="O1012:O1018"/>
    <mergeCell ref="P1012:P1018"/>
    <mergeCell ref="Q1012:Q1018"/>
    <mergeCell ref="R1012:R1018"/>
    <mergeCell ref="S1012:S1018"/>
    <mergeCell ref="T1012:T1018"/>
    <mergeCell ref="G1012:G1018"/>
    <mergeCell ref="H1012:H1018"/>
    <mergeCell ref="I1012:I1018"/>
    <mergeCell ref="L1012:L1018"/>
    <mergeCell ref="M1012:M1018"/>
    <mergeCell ref="N1012:N1018"/>
    <mergeCell ref="A1012:A1018"/>
    <mergeCell ref="B1012:B1018"/>
    <mergeCell ref="C1012:C1018"/>
    <mergeCell ref="D1012:D1018"/>
    <mergeCell ref="E1012:E1018"/>
    <mergeCell ref="F1012:F1018"/>
    <mergeCell ref="AO1005:AO1011"/>
    <mergeCell ref="AP1005:AP1011"/>
    <mergeCell ref="AV1005:AV1011"/>
    <mergeCell ref="BE1005:BE1011"/>
    <mergeCell ref="BF1005:BF1011"/>
    <mergeCell ref="BG1005:BG1011"/>
    <mergeCell ref="T1005:T1011"/>
    <mergeCell ref="U1005:U1011"/>
    <mergeCell ref="AJ1005:AJ1011"/>
    <mergeCell ref="AK1005:AK1011"/>
    <mergeCell ref="AM1005:AM1011"/>
    <mergeCell ref="AN1005:AN1011"/>
    <mergeCell ref="N1005:N1011"/>
    <mergeCell ref="O1005:O1011"/>
    <mergeCell ref="P1005:P1011"/>
    <mergeCell ref="Q1005:Q1011"/>
    <mergeCell ref="R1005:R1011"/>
    <mergeCell ref="S1005:S1011"/>
    <mergeCell ref="F1005:F1011"/>
    <mergeCell ref="G1005:G1011"/>
    <mergeCell ref="H1005:H1011"/>
    <mergeCell ref="I1005:I1011"/>
    <mergeCell ref="L1005:L1011"/>
    <mergeCell ref="M1005:M1011"/>
    <mergeCell ref="AP1012:AP1018"/>
    <mergeCell ref="AV1012:AV1018"/>
    <mergeCell ref="BE1012:BE1018"/>
    <mergeCell ref="BF1012:BF1018"/>
    <mergeCell ref="BG1012:BG1018"/>
    <mergeCell ref="A1005:A1011"/>
    <mergeCell ref="B1005:B1011"/>
    <mergeCell ref="C1005:C1011"/>
    <mergeCell ref="D1005:D1011"/>
    <mergeCell ref="E1005:E1011"/>
    <mergeCell ref="U998:U1004"/>
    <mergeCell ref="AJ998:AJ1004"/>
    <mergeCell ref="AK998:AK1004"/>
    <mergeCell ref="AM998:AM1004"/>
    <mergeCell ref="AN998:AN1004"/>
    <mergeCell ref="AO998:AO1004"/>
    <mergeCell ref="O998:O1004"/>
    <mergeCell ref="P998:P1004"/>
    <mergeCell ref="Q998:Q1004"/>
    <mergeCell ref="R998:R1004"/>
    <mergeCell ref="S998:S1004"/>
    <mergeCell ref="T998:T1004"/>
    <mergeCell ref="G998:G1004"/>
    <mergeCell ref="H998:H1004"/>
    <mergeCell ref="I998:I1004"/>
    <mergeCell ref="L998:L1004"/>
    <mergeCell ref="M998:M1004"/>
    <mergeCell ref="N998:N1004"/>
    <mergeCell ref="A998:A1004"/>
    <mergeCell ref="B998:B1004"/>
    <mergeCell ref="C998:C1004"/>
    <mergeCell ref="D998:D1004"/>
    <mergeCell ref="E998:E1004"/>
    <mergeCell ref="F998:F1004"/>
    <mergeCell ref="AO991:AO997"/>
    <mergeCell ref="AP991:AP997"/>
    <mergeCell ref="AV991:AV997"/>
    <mergeCell ref="BE991:BE997"/>
    <mergeCell ref="BF991:BF997"/>
    <mergeCell ref="BG991:BG997"/>
    <mergeCell ref="T991:T997"/>
    <mergeCell ref="U991:U997"/>
    <mergeCell ref="AJ991:AJ997"/>
    <mergeCell ref="AK991:AK997"/>
    <mergeCell ref="AM991:AM997"/>
    <mergeCell ref="AN991:AN997"/>
    <mergeCell ref="N991:N997"/>
    <mergeCell ref="O991:O997"/>
    <mergeCell ref="P991:P997"/>
    <mergeCell ref="Q991:Q997"/>
    <mergeCell ref="R991:R997"/>
    <mergeCell ref="S991:S997"/>
    <mergeCell ref="F991:F997"/>
    <mergeCell ref="G991:G997"/>
    <mergeCell ref="H991:H997"/>
    <mergeCell ref="I991:I997"/>
    <mergeCell ref="L991:L997"/>
    <mergeCell ref="M991:M997"/>
    <mergeCell ref="AP998:AP1004"/>
    <mergeCell ref="AV998:AV1004"/>
    <mergeCell ref="BE998:BE1004"/>
    <mergeCell ref="BF998:BF1004"/>
    <mergeCell ref="BG998:BG1004"/>
    <mergeCell ref="A991:A997"/>
    <mergeCell ref="B991:B997"/>
    <mergeCell ref="C991:C997"/>
    <mergeCell ref="D991:D997"/>
    <mergeCell ref="E991:E997"/>
    <mergeCell ref="U984:U990"/>
    <mergeCell ref="AJ984:AJ990"/>
    <mergeCell ref="AK984:AK990"/>
    <mergeCell ref="AM984:AM990"/>
    <mergeCell ref="AN984:AN990"/>
    <mergeCell ref="AO984:AO990"/>
    <mergeCell ref="O984:O990"/>
    <mergeCell ref="P984:P990"/>
    <mergeCell ref="Q984:Q990"/>
    <mergeCell ref="R984:R990"/>
    <mergeCell ref="S984:S990"/>
    <mergeCell ref="T984:T990"/>
    <mergeCell ref="G984:G990"/>
    <mergeCell ref="H984:H990"/>
    <mergeCell ref="I984:I990"/>
    <mergeCell ref="L984:L990"/>
    <mergeCell ref="M984:M990"/>
    <mergeCell ref="N984:N990"/>
    <mergeCell ref="A984:A990"/>
    <mergeCell ref="B984:B990"/>
    <mergeCell ref="C984:C990"/>
    <mergeCell ref="D984:D990"/>
    <mergeCell ref="E984:E990"/>
    <mergeCell ref="F984:F990"/>
    <mergeCell ref="AO977:AO983"/>
    <mergeCell ref="AP977:AP983"/>
    <mergeCell ref="AV977:AV983"/>
    <mergeCell ref="BE977:BE983"/>
    <mergeCell ref="BF977:BF983"/>
    <mergeCell ref="BG977:BG983"/>
    <mergeCell ref="T977:T983"/>
    <mergeCell ref="U977:U983"/>
    <mergeCell ref="AJ977:AJ983"/>
    <mergeCell ref="AK977:AK983"/>
    <mergeCell ref="AM977:AM983"/>
    <mergeCell ref="AN977:AN983"/>
    <mergeCell ref="N977:N983"/>
    <mergeCell ref="O977:O983"/>
    <mergeCell ref="P977:P983"/>
    <mergeCell ref="Q977:Q983"/>
    <mergeCell ref="R977:R983"/>
    <mergeCell ref="S977:S983"/>
    <mergeCell ref="F977:F983"/>
    <mergeCell ref="G977:G983"/>
    <mergeCell ref="H977:H983"/>
    <mergeCell ref="I977:I983"/>
    <mergeCell ref="L977:L983"/>
    <mergeCell ref="M977:M983"/>
    <mergeCell ref="AP984:AP990"/>
    <mergeCell ref="AV984:AV990"/>
    <mergeCell ref="BE984:BE990"/>
    <mergeCell ref="BF984:BF990"/>
    <mergeCell ref="BG984:BG990"/>
    <mergeCell ref="A977:A983"/>
    <mergeCell ref="B977:B983"/>
    <mergeCell ref="C977:C983"/>
    <mergeCell ref="D977:D983"/>
    <mergeCell ref="E977:E983"/>
    <mergeCell ref="U970:U976"/>
    <mergeCell ref="AJ970:AJ976"/>
    <mergeCell ref="AK970:AK976"/>
    <mergeCell ref="AM970:AM976"/>
    <mergeCell ref="AN970:AN976"/>
    <mergeCell ref="AO970:AO976"/>
    <mergeCell ref="O970:O976"/>
    <mergeCell ref="P970:P976"/>
    <mergeCell ref="Q970:Q976"/>
    <mergeCell ref="R970:R976"/>
    <mergeCell ref="S970:S976"/>
    <mergeCell ref="T970:T976"/>
    <mergeCell ref="G970:G976"/>
    <mergeCell ref="H970:H976"/>
    <mergeCell ref="I970:I976"/>
    <mergeCell ref="L970:L976"/>
    <mergeCell ref="M970:M976"/>
    <mergeCell ref="N970:N976"/>
    <mergeCell ref="A970:A976"/>
    <mergeCell ref="B970:B976"/>
    <mergeCell ref="C970:C976"/>
    <mergeCell ref="D970:D976"/>
    <mergeCell ref="E970:E976"/>
    <mergeCell ref="F970:F976"/>
    <mergeCell ref="AO963:AO969"/>
    <mergeCell ref="AP963:AP969"/>
    <mergeCell ref="AV963:AV969"/>
    <mergeCell ref="BE963:BE969"/>
    <mergeCell ref="BF963:BF969"/>
    <mergeCell ref="BG963:BG969"/>
    <mergeCell ref="T963:T969"/>
    <mergeCell ref="U963:U969"/>
    <mergeCell ref="AJ963:AJ969"/>
    <mergeCell ref="AK963:AK969"/>
    <mergeCell ref="AM963:AM969"/>
    <mergeCell ref="AN963:AN969"/>
    <mergeCell ref="N963:N969"/>
    <mergeCell ref="O963:O969"/>
    <mergeCell ref="P963:P969"/>
    <mergeCell ref="Q963:Q969"/>
    <mergeCell ref="R963:R969"/>
    <mergeCell ref="S963:S969"/>
    <mergeCell ref="F963:F969"/>
    <mergeCell ref="G963:G969"/>
    <mergeCell ref="H963:H969"/>
    <mergeCell ref="I963:I969"/>
    <mergeCell ref="L963:L969"/>
    <mergeCell ref="M963:M969"/>
    <mergeCell ref="AP970:AP976"/>
    <mergeCell ref="AV970:AV976"/>
    <mergeCell ref="BE970:BE976"/>
    <mergeCell ref="BF970:BF976"/>
    <mergeCell ref="BG970:BG976"/>
    <mergeCell ref="A963:A969"/>
    <mergeCell ref="B963:B969"/>
    <mergeCell ref="C963:C969"/>
    <mergeCell ref="D963:D969"/>
    <mergeCell ref="E963:E969"/>
    <mergeCell ref="U956:U962"/>
    <mergeCell ref="AJ956:AJ962"/>
    <mergeCell ref="AK956:AK962"/>
    <mergeCell ref="AM956:AM962"/>
    <mergeCell ref="AN956:AN962"/>
    <mergeCell ref="AO956:AO962"/>
    <mergeCell ref="O956:O962"/>
    <mergeCell ref="P956:P962"/>
    <mergeCell ref="Q956:Q962"/>
    <mergeCell ref="R956:R962"/>
    <mergeCell ref="S956:S962"/>
    <mergeCell ref="T956:T962"/>
    <mergeCell ref="G956:G962"/>
    <mergeCell ref="H956:H962"/>
    <mergeCell ref="I956:I962"/>
    <mergeCell ref="L956:L962"/>
    <mergeCell ref="M956:M962"/>
    <mergeCell ref="N956:N962"/>
    <mergeCell ref="A956:A962"/>
    <mergeCell ref="B956:B962"/>
    <mergeCell ref="C956:C962"/>
    <mergeCell ref="D956:D962"/>
    <mergeCell ref="E956:E962"/>
    <mergeCell ref="F956:F962"/>
    <mergeCell ref="AO949:AO955"/>
    <mergeCell ref="AP949:AP955"/>
    <mergeCell ref="AV949:AV955"/>
    <mergeCell ref="BE949:BE955"/>
    <mergeCell ref="BF949:BF955"/>
    <mergeCell ref="BG949:BG955"/>
    <mergeCell ref="T949:T955"/>
    <mergeCell ref="U949:U955"/>
    <mergeCell ref="AJ949:AJ955"/>
    <mergeCell ref="AK949:AK955"/>
    <mergeCell ref="AM949:AM955"/>
    <mergeCell ref="AN949:AN955"/>
    <mergeCell ref="N949:N955"/>
    <mergeCell ref="O949:O955"/>
    <mergeCell ref="P949:P955"/>
    <mergeCell ref="Q949:Q955"/>
    <mergeCell ref="R949:R955"/>
    <mergeCell ref="S949:S955"/>
    <mergeCell ref="F949:F955"/>
    <mergeCell ref="G949:G955"/>
    <mergeCell ref="H949:H955"/>
    <mergeCell ref="I949:I955"/>
    <mergeCell ref="L949:L955"/>
    <mergeCell ref="M949:M955"/>
    <mergeCell ref="AP956:AP962"/>
    <mergeCell ref="AV956:AV962"/>
    <mergeCell ref="BE956:BE962"/>
    <mergeCell ref="BF956:BF962"/>
    <mergeCell ref="BG956:BG962"/>
    <mergeCell ref="A949:A955"/>
    <mergeCell ref="B949:B955"/>
    <mergeCell ref="C949:C955"/>
    <mergeCell ref="D949:D955"/>
    <mergeCell ref="E949:E955"/>
    <mergeCell ref="U942:U948"/>
    <mergeCell ref="AJ942:AJ948"/>
    <mergeCell ref="AK942:AK948"/>
    <mergeCell ref="AM942:AM948"/>
    <mergeCell ref="AN942:AN948"/>
    <mergeCell ref="AO942:AO948"/>
    <mergeCell ref="O942:O948"/>
    <mergeCell ref="P942:P948"/>
    <mergeCell ref="Q942:Q948"/>
    <mergeCell ref="R942:R948"/>
    <mergeCell ref="S942:S948"/>
    <mergeCell ref="T942:T948"/>
    <mergeCell ref="G942:G948"/>
    <mergeCell ref="H942:H948"/>
    <mergeCell ref="I942:I948"/>
    <mergeCell ref="L942:L948"/>
    <mergeCell ref="M942:M948"/>
    <mergeCell ref="N942:N948"/>
    <mergeCell ref="A942:A948"/>
    <mergeCell ref="B942:B948"/>
    <mergeCell ref="C942:C948"/>
    <mergeCell ref="D942:D948"/>
    <mergeCell ref="E942:E948"/>
    <mergeCell ref="F942:F948"/>
    <mergeCell ref="AO935:AO941"/>
    <mergeCell ref="AP935:AP941"/>
    <mergeCell ref="AV935:AV941"/>
    <mergeCell ref="BE935:BE941"/>
    <mergeCell ref="BF935:BF941"/>
    <mergeCell ref="BG935:BG941"/>
    <mergeCell ref="T935:T941"/>
    <mergeCell ref="U935:U941"/>
    <mergeCell ref="AJ935:AJ941"/>
    <mergeCell ref="AK935:AK941"/>
    <mergeCell ref="AM935:AM941"/>
    <mergeCell ref="AN935:AN941"/>
    <mergeCell ref="N935:N941"/>
    <mergeCell ref="O935:O941"/>
    <mergeCell ref="P935:P941"/>
    <mergeCell ref="Q935:Q941"/>
    <mergeCell ref="R935:R941"/>
    <mergeCell ref="S935:S941"/>
    <mergeCell ref="F935:F941"/>
    <mergeCell ref="G935:G941"/>
    <mergeCell ref="H935:H941"/>
    <mergeCell ref="I935:I941"/>
    <mergeCell ref="L935:L941"/>
    <mergeCell ref="M935:M941"/>
    <mergeCell ref="AP942:AP948"/>
    <mergeCell ref="AV942:AV948"/>
    <mergeCell ref="BE942:BE948"/>
    <mergeCell ref="BF942:BF948"/>
    <mergeCell ref="BG942:BG948"/>
    <mergeCell ref="A935:A941"/>
    <mergeCell ref="B935:B941"/>
    <mergeCell ref="C935:C941"/>
    <mergeCell ref="D935:D941"/>
    <mergeCell ref="E935:E941"/>
    <mergeCell ref="U928:U934"/>
    <mergeCell ref="AJ928:AJ934"/>
    <mergeCell ref="AK928:AK934"/>
    <mergeCell ref="AM928:AM934"/>
    <mergeCell ref="AN928:AN934"/>
    <mergeCell ref="AO928:AO934"/>
    <mergeCell ref="O928:O934"/>
    <mergeCell ref="P928:P934"/>
    <mergeCell ref="Q928:Q934"/>
    <mergeCell ref="R928:R934"/>
    <mergeCell ref="S928:S934"/>
    <mergeCell ref="T928:T934"/>
    <mergeCell ref="G928:G934"/>
    <mergeCell ref="H928:H934"/>
    <mergeCell ref="I928:I934"/>
    <mergeCell ref="L928:L934"/>
    <mergeCell ref="M928:M934"/>
    <mergeCell ref="N928:N934"/>
    <mergeCell ref="A928:A934"/>
    <mergeCell ref="B928:B934"/>
    <mergeCell ref="C928:C934"/>
    <mergeCell ref="D928:D934"/>
    <mergeCell ref="E928:E934"/>
    <mergeCell ref="F928:F934"/>
    <mergeCell ref="AO921:AO927"/>
    <mergeCell ref="AP921:AP927"/>
    <mergeCell ref="AV921:AV927"/>
    <mergeCell ref="BE921:BE927"/>
    <mergeCell ref="BF921:BF927"/>
    <mergeCell ref="BG921:BG927"/>
    <mergeCell ref="T921:T927"/>
    <mergeCell ref="U921:U927"/>
    <mergeCell ref="AJ921:AJ927"/>
    <mergeCell ref="AK921:AK927"/>
    <mergeCell ref="AM921:AM927"/>
    <mergeCell ref="AN921:AN927"/>
    <mergeCell ref="N921:N927"/>
    <mergeCell ref="O921:O927"/>
    <mergeCell ref="P921:P927"/>
    <mergeCell ref="Q921:Q927"/>
    <mergeCell ref="R921:R927"/>
    <mergeCell ref="S921:S927"/>
    <mergeCell ref="F921:F927"/>
    <mergeCell ref="G921:G927"/>
    <mergeCell ref="H921:H927"/>
    <mergeCell ref="I921:I927"/>
    <mergeCell ref="L921:L927"/>
    <mergeCell ref="M921:M927"/>
    <mergeCell ref="AP928:AP934"/>
    <mergeCell ref="AV928:AV934"/>
    <mergeCell ref="BE928:BE934"/>
    <mergeCell ref="BF928:BF934"/>
    <mergeCell ref="BG928:BG934"/>
    <mergeCell ref="A921:A927"/>
    <mergeCell ref="B921:B927"/>
    <mergeCell ref="C921:C927"/>
    <mergeCell ref="D921:D927"/>
    <mergeCell ref="E921:E927"/>
    <mergeCell ref="U914:U920"/>
    <mergeCell ref="AJ914:AJ920"/>
    <mergeCell ref="AK914:AK920"/>
    <mergeCell ref="AM914:AM920"/>
    <mergeCell ref="AN914:AN920"/>
    <mergeCell ref="AO914:AO920"/>
    <mergeCell ref="O914:O920"/>
    <mergeCell ref="P914:P920"/>
    <mergeCell ref="Q914:Q920"/>
    <mergeCell ref="R914:R920"/>
    <mergeCell ref="S914:S920"/>
    <mergeCell ref="T914:T920"/>
    <mergeCell ref="G914:G920"/>
    <mergeCell ref="H914:H920"/>
    <mergeCell ref="I914:I920"/>
    <mergeCell ref="L914:L920"/>
    <mergeCell ref="M914:M920"/>
    <mergeCell ref="N914:N920"/>
    <mergeCell ref="A914:A920"/>
    <mergeCell ref="B914:B920"/>
    <mergeCell ref="C914:C920"/>
    <mergeCell ref="D914:D920"/>
    <mergeCell ref="E914:E920"/>
    <mergeCell ref="F914:F920"/>
    <mergeCell ref="AO907:AO913"/>
    <mergeCell ref="AP907:AP913"/>
    <mergeCell ref="AV907:AV913"/>
    <mergeCell ref="BE907:BE913"/>
    <mergeCell ref="BF907:BF913"/>
    <mergeCell ref="BG907:BG913"/>
    <mergeCell ref="T907:T913"/>
    <mergeCell ref="U907:U913"/>
    <mergeCell ref="AJ907:AJ913"/>
    <mergeCell ref="AK907:AK913"/>
    <mergeCell ref="AM907:AM913"/>
    <mergeCell ref="AN907:AN913"/>
    <mergeCell ref="N907:N913"/>
    <mergeCell ref="O907:O913"/>
    <mergeCell ref="P907:P913"/>
    <mergeCell ref="Q907:Q913"/>
    <mergeCell ref="R907:R913"/>
    <mergeCell ref="S907:S913"/>
    <mergeCell ref="F907:F913"/>
    <mergeCell ref="G907:G913"/>
    <mergeCell ref="H907:H913"/>
    <mergeCell ref="I907:I913"/>
    <mergeCell ref="L907:L913"/>
    <mergeCell ref="M907:M913"/>
    <mergeCell ref="AP914:AP920"/>
    <mergeCell ref="AV914:AV920"/>
    <mergeCell ref="BE914:BE920"/>
    <mergeCell ref="BF914:BF920"/>
    <mergeCell ref="BG914:BG920"/>
    <mergeCell ref="A907:A913"/>
    <mergeCell ref="B907:B913"/>
    <mergeCell ref="C907:C913"/>
    <mergeCell ref="D907:D913"/>
    <mergeCell ref="E907:E913"/>
    <mergeCell ref="U900:U906"/>
    <mergeCell ref="AJ900:AJ906"/>
    <mergeCell ref="AK900:AK906"/>
    <mergeCell ref="AM900:AM906"/>
    <mergeCell ref="AN900:AN906"/>
    <mergeCell ref="AO900:AO906"/>
    <mergeCell ref="O900:O906"/>
    <mergeCell ref="P900:P906"/>
    <mergeCell ref="Q900:Q906"/>
    <mergeCell ref="R900:R906"/>
    <mergeCell ref="S900:S906"/>
    <mergeCell ref="T900:T906"/>
    <mergeCell ref="G900:G906"/>
    <mergeCell ref="H900:H906"/>
    <mergeCell ref="I900:I906"/>
    <mergeCell ref="L900:L906"/>
    <mergeCell ref="M900:M906"/>
    <mergeCell ref="N900:N906"/>
    <mergeCell ref="A900:A906"/>
    <mergeCell ref="B900:B906"/>
    <mergeCell ref="C900:C906"/>
    <mergeCell ref="D900:D906"/>
    <mergeCell ref="E900:E906"/>
    <mergeCell ref="F900:F906"/>
    <mergeCell ref="AO893:AO899"/>
    <mergeCell ref="AP893:AP899"/>
    <mergeCell ref="AV893:AV899"/>
    <mergeCell ref="BE893:BE899"/>
    <mergeCell ref="BF893:BF899"/>
    <mergeCell ref="BG893:BG899"/>
    <mergeCell ref="T893:T899"/>
    <mergeCell ref="U893:U899"/>
    <mergeCell ref="AJ893:AJ899"/>
    <mergeCell ref="AK893:AK899"/>
    <mergeCell ref="AM893:AM899"/>
    <mergeCell ref="AN893:AN899"/>
    <mergeCell ref="N893:N899"/>
    <mergeCell ref="O893:O899"/>
    <mergeCell ref="P893:P899"/>
    <mergeCell ref="Q893:Q899"/>
    <mergeCell ref="R893:R899"/>
    <mergeCell ref="S893:S899"/>
    <mergeCell ref="F893:F899"/>
    <mergeCell ref="G893:G899"/>
    <mergeCell ref="H893:H899"/>
    <mergeCell ref="I893:I899"/>
    <mergeCell ref="L893:L899"/>
    <mergeCell ref="M893:M899"/>
    <mergeCell ref="AP900:AP906"/>
    <mergeCell ref="AV900:AV906"/>
    <mergeCell ref="BE900:BE906"/>
    <mergeCell ref="BF900:BF906"/>
    <mergeCell ref="BG900:BG906"/>
    <mergeCell ref="A893:A899"/>
    <mergeCell ref="B893:B899"/>
    <mergeCell ref="C893:C899"/>
    <mergeCell ref="D893:D899"/>
    <mergeCell ref="E893:E899"/>
    <mergeCell ref="U886:U892"/>
    <mergeCell ref="AJ886:AJ892"/>
    <mergeCell ref="AK886:AK892"/>
    <mergeCell ref="AM886:AM892"/>
    <mergeCell ref="AN886:AN892"/>
    <mergeCell ref="AO886:AO892"/>
    <mergeCell ref="O886:O892"/>
    <mergeCell ref="P886:P892"/>
    <mergeCell ref="Q886:Q892"/>
    <mergeCell ref="R886:R892"/>
    <mergeCell ref="S886:S892"/>
    <mergeCell ref="T886:T892"/>
    <mergeCell ref="G886:G892"/>
    <mergeCell ref="H886:H892"/>
    <mergeCell ref="I886:I892"/>
    <mergeCell ref="L886:L892"/>
    <mergeCell ref="M886:M892"/>
    <mergeCell ref="N886:N892"/>
    <mergeCell ref="A886:A892"/>
    <mergeCell ref="B886:B892"/>
    <mergeCell ref="C886:C892"/>
    <mergeCell ref="D886:D892"/>
    <mergeCell ref="E886:E892"/>
    <mergeCell ref="F886:F892"/>
    <mergeCell ref="AO879:AO885"/>
    <mergeCell ref="AP879:AP885"/>
    <mergeCell ref="AV879:AV885"/>
    <mergeCell ref="BE879:BE885"/>
    <mergeCell ref="BF879:BF885"/>
    <mergeCell ref="BG879:BG885"/>
    <mergeCell ref="T879:T885"/>
    <mergeCell ref="U879:U885"/>
    <mergeCell ref="AJ879:AJ885"/>
    <mergeCell ref="AK879:AK885"/>
    <mergeCell ref="AM879:AM885"/>
    <mergeCell ref="AN879:AN885"/>
    <mergeCell ref="N879:N885"/>
    <mergeCell ref="O879:O885"/>
    <mergeCell ref="P879:P885"/>
    <mergeCell ref="Q879:Q885"/>
    <mergeCell ref="R879:R885"/>
    <mergeCell ref="S879:S885"/>
    <mergeCell ref="F879:F885"/>
    <mergeCell ref="G879:G885"/>
    <mergeCell ref="H879:H885"/>
    <mergeCell ref="I879:I885"/>
    <mergeCell ref="L879:L885"/>
    <mergeCell ref="M879:M885"/>
    <mergeCell ref="AP886:AP892"/>
    <mergeCell ref="AV886:AV892"/>
    <mergeCell ref="BE886:BE892"/>
    <mergeCell ref="BF886:BF892"/>
    <mergeCell ref="BG886:BG892"/>
    <mergeCell ref="A879:A885"/>
    <mergeCell ref="B879:B885"/>
    <mergeCell ref="C879:C885"/>
    <mergeCell ref="D879:D885"/>
    <mergeCell ref="E879:E885"/>
    <mergeCell ref="U872:U878"/>
    <mergeCell ref="AJ872:AJ878"/>
    <mergeCell ref="AK872:AK878"/>
    <mergeCell ref="AM872:AM878"/>
    <mergeCell ref="AN872:AN878"/>
    <mergeCell ref="AO872:AO878"/>
    <mergeCell ref="O872:O878"/>
    <mergeCell ref="P872:P878"/>
    <mergeCell ref="Q872:Q878"/>
    <mergeCell ref="R872:R878"/>
    <mergeCell ref="S872:S878"/>
    <mergeCell ref="T872:T878"/>
    <mergeCell ref="G872:G878"/>
    <mergeCell ref="H872:H878"/>
    <mergeCell ref="I872:I878"/>
    <mergeCell ref="L872:L878"/>
    <mergeCell ref="M872:M878"/>
    <mergeCell ref="N872:N878"/>
    <mergeCell ref="A872:A878"/>
    <mergeCell ref="B872:B878"/>
    <mergeCell ref="C872:C878"/>
    <mergeCell ref="D872:D878"/>
    <mergeCell ref="E872:E878"/>
    <mergeCell ref="F872:F878"/>
    <mergeCell ref="AO865:AO871"/>
    <mergeCell ref="AP865:AP871"/>
    <mergeCell ref="AV865:AV871"/>
    <mergeCell ref="BE865:BE871"/>
    <mergeCell ref="BF865:BF871"/>
    <mergeCell ref="BG865:BG871"/>
    <mergeCell ref="T865:T871"/>
    <mergeCell ref="U865:U871"/>
    <mergeCell ref="AJ865:AJ871"/>
    <mergeCell ref="AK865:AK871"/>
    <mergeCell ref="AM865:AM871"/>
    <mergeCell ref="AN865:AN871"/>
    <mergeCell ref="N865:N871"/>
    <mergeCell ref="O865:O871"/>
    <mergeCell ref="P865:P871"/>
    <mergeCell ref="Q865:Q871"/>
    <mergeCell ref="R865:R871"/>
    <mergeCell ref="S865:S871"/>
    <mergeCell ref="F865:F871"/>
    <mergeCell ref="G865:G871"/>
    <mergeCell ref="H865:H871"/>
    <mergeCell ref="I865:I871"/>
    <mergeCell ref="L865:L871"/>
    <mergeCell ref="M865:M871"/>
    <mergeCell ref="AP872:AP878"/>
    <mergeCell ref="AV872:AV878"/>
    <mergeCell ref="BE872:BE878"/>
    <mergeCell ref="BF872:BF878"/>
    <mergeCell ref="BG872:BG878"/>
    <mergeCell ref="A865:A871"/>
    <mergeCell ref="B865:B871"/>
    <mergeCell ref="C865:C871"/>
    <mergeCell ref="D865:D871"/>
    <mergeCell ref="E865:E871"/>
    <mergeCell ref="U858:U864"/>
    <mergeCell ref="AJ858:AJ864"/>
    <mergeCell ref="AK858:AK864"/>
    <mergeCell ref="AM858:AM864"/>
    <mergeCell ref="AN858:AN864"/>
    <mergeCell ref="AO858:AO864"/>
    <mergeCell ref="O858:O864"/>
    <mergeCell ref="P858:P864"/>
    <mergeCell ref="Q858:Q864"/>
    <mergeCell ref="R858:R864"/>
    <mergeCell ref="S858:S864"/>
    <mergeCell ref="T858:T864"/>
    <mergeCell ref="G858:G864"/>
    <mergeCell ref="H858:H864"/>
    <mergeCell ref="I858:I864"/>
    <mergeCell ref="L858:L864"/>
    <mergeCell ref="M858:M864"/>
    <mergeCell ref="N858:N864"/>
    <mergeCell ref="A858:A864"/>
    <mergeCell ref="B858:B864"/>
    <mergeCell ref="C858:C864"/>
    <mergeCell ref="D858:D864"/>
    <mergeCell ref="E858:E864"/>
    <mergeCell ref="F858:F864"/>
    <mergeCell ref="AO851:AO857"/>
    <mergeCell ref="AP851:AP857"/>
    <mergeCell ref="AV851:AV857"/>
    <mergeCell ref="BE851:BE857"/>
    <mergeCell ref="BF851:BF857"/>
    <mergeCell ref="BG851:BG857"/>
    <mergeCell ref="T851:T857"/>
    <mergeCell ref="U851:U857"/>
    <mergeCell ref="AJ851:AJ857"/>
    <mergeCell ref="AK851:AK857"/>
    <mergeCell ref="AM851:AM857"/>
    <mergeCell ref="AN851:AN857"/>
    <mergeCell ref="N851:N857"/>
    <mergeCell ref="O851:O857"/>
    <mergeCell ref="P851:P857"/>
    <mergeCell ref="Q851:Q857"/>
    <mergeCell ref="R851:R857"/>
    <mergeCell ref="S851:S857"/>
    <mergeCell ref="F851:F857"/>
    <mergeCell ref="G851:G857"/>
    <mergeCell ref="H851:H857"/>
    <mergeCell ref="I851:I857"/>
    <mergeCell ref="L851:L857"/>
    <mergeCell ref="M851:M857"/>
    <mergeCell ref="AP858:AP864"/>
    <mergeCell ref="AV858:AV864"/>
    <mergeCell ref="BE858:BE864"/>
    <mergeCell ref="BF858:BF864"/>
    <mergeCell ref="BG858:BG864"/>
    <mergeCell ref="A851:A857"/>
    <mergeCell ref="B851:B857"/>
    <mergeCell ref="C851:C857"/>
    <mergeCell ref="D851:D857"/>
    <mergeCell ref="E851:E857"/>
    <mergeCell ref="U844:U850"/>
    <mergeCell ref="AJ844:AJ850"/>
    <mergeCell ref="AK844:AK850"/>
    <mergeCell ref="AM844:AM850"/>
    <mergeCell ref="AN844:AN850"/>
    <mergeCell ref="AO844:AO850"/>
    <mergeCell ref="O844:O850"/>
    <mergeCell ref="P844:P850"/>
    <mergeCell ref="Q844:Q850"/>
    <mergeCell ref="R844:R850"/>
    <mergeCell ref="S844:S850"/>
    <mergeCell ref="T844:T850"/>
    <mergeCell ref="G844:G850"/>
    <mergeCell ref="H844:H850"/>
    <mergeCell ref="I844:I850"/>
    <mergeCell ref="L844:L850"/>
    <mergeCell ref="M844:M850"/>
    <mergeCell ref="N844:N850"/>
    <mergeCell ref="A844:A850"/>
    <mergeCell ref="B844:B850"/>
    <mergeCell ref="C844:C850"/>
    <mergeCell ref="D844:D850"/>
    <mergeCell ref="E844:E850"/>
    <mergeCell ref="F844:F850"/>
    <mergeCell ref="AO837:AO843"/>
    <mergeCell ref="AP837:AP843"/>
    <mergeCell ref="AV837:AV843"/>
    <mergeCell ref="BE837:BE843"/>
    <mergeCell ref="BF837:BF843"/>
    <mergeCell ref="BG837:BG843"/>
    <mergeCell ref="T837:T843"/>
    <mergeCell ref="U837:U843"/>
    <mergeCell ref="AJ837:AJ843"/>
    <mergeCell ref="AK837:AK843"/>
    <mergeCell ref="AM837:AM843"/>
    <mergeCell ref="AN837:AN843"/>
    <mergeCell ref="N837:N843"/>
    <mergeCell ref="O837:O843"/>
    <mergeCell ref="P837:P843"/>
    <mergeCell ref="Q837:Q843"/>
    <mergeCell ref="R837:R843"/>
    <mergeCell ref="S837:S843"/>
    <mergeCell ref="F837:F843"/>
    <mergeCell ref="G837:G843"/>
    <mergeCell ref="H837:H843"/>
    <mergeCell ref="I837:I843"/>
    <mergeCell ref="L837:L843"/>
    <mergeCell ref="M837:M843"/>
    <mergeCell ref="AP844:AP850"/>
    <mergeCell ref="AV844:AV850"/>
    <mergeCell ref="BE844:BE850"/>
    <mergeCell ref="BF844:BF850"/>
    <mergeCell ref="BG844:BG850"/>
    <mergeCell ref="A837:A843"/>
    <mergeCell ref="B837:B843"/>
    <mergeCell ref="C837:C843"/>
    <mergeCell ref="D837:D843"/>
    <mergeCell ref="E837:E843"/>
    <mergeCell ref="U830:U836"/>
    <mergeCell ref="AJ830:AJ836"/>
    <mergeCell ref="AK830:AK836"/>
    <mergeCell ref="AM830:AM836"/>
    <mergeCell ref="AN830:AN836"/>
    <mergeCell ref="AO830:AO836"/>
    <mergeCell ref="O830:O836"/>
    <mergeCell ref="P830:P836"/>
    <mergeCell ref="Q830:Q836"/>
    <mergeCell ref="R830:R836"/>
    <mergeCell ref="S830:S836"/>
    <mergeCell ref="T830:T836"/>
    <mergeCell ref="G830:G836"/>
    <mergeCell ref="H830:H836"/>
    <mergeCell ref="I830:I836"/>
    <mergeCell ref="L830:L836"/>
    <mergeCell ref="M830:M836"/>
    <mergeCell ref="N830:N836"/>
    <mergeCell ref="A830:A836"/>
    <mergeCell ref="B830:B836"/>
    <mergeCell ref="C830:C836"/>
    <mergeCell ref="D830:D836"/>
    <mergeCell ref="E830:E836"/>
    <mergeCell ref="F830:F836"/>
    <mergeCell ref="AO823:AO829"/>
    <mergeCell ref="AP823:AP829"/>
    <mergeCell ref="AV823:AV829"/>
    <mergeCell ref="BE823:BE829"/>
    <mergeCell ref="BF823:BF829"/>
    <mergeCell ref="BG823:BG829"/>
    <mergeCell ref="T823:T829"/>
    <mergeCell ref="U823:U829"/>
    <mergeCell ref="AJ823:AJ829"/>
    <mergeCell ref="AK823:AK829"/>
    <mergeCell ref="AM823:AM829"/>
    <mergeCell ref="AN823:AN829"/>
    <mergeCell ref="N823:N829"/>
    <mergeCell ref="O823:O829"/>
    <mergeCell ref="P823:P829"/>
    <mergeCell ref="Q823:Q829"/>
    <mergeCell ref="R823:R829"/>
    <mergeCell ref="S823:S829"/>
    <mergeCell ref="F823:F829"/>
    <mergeCell ref="G823:G829"/>
    <mergeCell ref="H823:H829"/>
    <mergeCell ref="I823:I829"/>
    <mergeCell ref="L823:L829"/>
    <mergeCell ref="M823:M829"/>
    <mergeCell ref="AP830:AP836"/>
    <mergeCell ref="AV830:AV836"/>
    <mergeCell ref="BE830:BE836"/>
    <mergeCell ref="BF830:BF836"/>
    <mergeCell ref="BG830:BG836"/>
    <mergeCell ref="A823:A829"/>
    <mergeCell ref="B823:B829"/>
    <mergeCell ref="C823:C829"/>
    <mergeCell ref="D823:D829"/>
    <mergeCell ref="E823:E829"/>
    <mergeCell ref="U816:U822"/>
    <mergeCell ref="AJ816:AJ822"/>
    <mergeCell ref="AK816:AK822"/>
    <mergeCell ref="AM816:AM822"/>
    <mergeCell ref="AN816:AN822"/>
    <mergeCell ref="AO816:AO822"/>
    <mergeCell ref="O816:O822"/>
    <mergeCell ref="P816:P822"/>
    <mergeCell ref="Q816:Q822"/>
    <mergeCell ref="R816:R822"/>
    <mergeCell ref="S816:S822"/>
    <mergeCell ref="T816:T822"/>
    <mergeCell ref="G816:G822"/>
    <mergeCell ref="H816:H822"/>
    <mergeCell ref="I816:I822"/>
    <mergeCell ref="L816:L822"/>
    <mergeCell ref="M816:M822"/>
    <mergeCell ref="N816:N822"/>
    <mergeCell ref="A816:A822"/>
    <mergeCell ref="B816:B822"/>
    <mergeCell ref="C816:C822"/>
    <mergeCell ref="D816:D822"/>
    <mergeCell ref="E816:E822"/>
    <mergeCell ref="F816:F822"/>
    <mergeCell ref="AO809:AO815"/>
    <mergeCell ref="AP809:AP815"/>
    <mergeCell ref="AV809:AV815"/>
    <mergeCell ref="BE809:BE815"/>
    <mergeCell ref="BF809:BF815"/>
    <mergeCell ref="BG809:BG815"/>
    <mergeCell ref="T809:T815"/>
    <mergeCell ref="U809:U815"/>
    <mergeCell ref="AJ809:AJ815"/>
    <mergeCell ref="AK809:AK815"/>
    <mergeCell ref="AM809:AM815"/>
    <mergeCell ref="AN809:AN815"/>
    <mergeCell ref="N809:N815"/>
    <mergeCell ref="O809:O815"/>
    <mergeCell ref="P809:P815"/>
    <mergeCell ref="Q809:Q815"/>
    <mergeCell ref="R809:R815"/>
    <mergeCell ref="S809:S815"/>
    <mergeCell ref="F809:F815"/>
    <mergeCell ref="G809:G815"/>
    <mergeCell ref="H809:H815"/>
    <mergeCell ref="I809:I815"/>
    <mergeCell ref="L809:L815"/>
    <mergeCell ref="M809:M815"/>
    <mergeCell ref="AP816:AP822"/>
    <mergeCell ref="AV816:AV822"/>
    <mergeCell ref="BE816:BE822"/>
    <mergeCell ref="BF816:BF822"/>
    <mergeCell ref="BG816:BG822"/>
    <mergeCell ref="A809:A815"/>
    <mergeCell ref="B809:B815"/>
    <mergeCell ref="C809:C815"/>
    <mergeCell ref="D809:D815"/>
    <mergeCell ref="E809:E815"/>
    <mergeCell ref="U802:U808"/>
    <mergeCell ref="AJ802:AJ808"/>
    <mergeCell ref="AK802:AK808"/>
    <mergeCell ref="AM802:AM808"/>
    <mergeCell ref="AN802:AN808"/>
    <mergeCell ref="AO802:AO808"/>
    <mergeCell ref="O802:O808"/>
    <mergeCell ref="P802:P808"/>
    <mergeCell ref="Q802:Q808"/>
    <mergeCell ref="R802:R808"/>
    <mergeCell ref="S802:S808"/>
    <mergeCell ref="T802:T808"/>
    <mergeCell ref="G802:G808"/>
    <mergeCell ref="H802:H808"/>
    <mergeCell ref="I802:I808"/>
    <mergeCell ref="L802:L808"/>
    <mergeCell ref="M802:M808"/>
    <mergeCell ref="N802:N808"/>
    <mergeCell ref="A802:A808"/>
    <mergeCell ref="B802:B808"/>
    <mergeCell ref="C802:C808"/>
    <mergeCell ref="D802:D808"/>
    <mergeCell ref="E802:E808"/>
    <mergeCell ref="F802:F808"/>
    <mergeCell ref="AO795:AO801"/>
    <mergeCell ref="AP795:AP801"/>
    <mergeCell ref="AV795:AV801"/>
    <mergeCell ref="BE795:BE801"/>
    <mergeCell ref="BF795:BF801"/>
    <mergeCell ref="BG795:BG801"/>
    <mergeCell ref="T795:T801"/>
    <mergeCell ref="U795:U801"/>
    <mergeCell ref="AJ795:AJ801"/>
    <mergeCell ref="AK795:AK801"/>
    <mergeCell ref="AM795:AM801"/>
    <mergeCell ref="AN795:AN801"/>
    <mergeCell ref="N795:N801"/>
    <mergeCell ref="O795:O801"/>
    <mergeCell ref="P795:P801"/>
    <mergeCell ref="Q795:Q801"/>
    <mergeCell ref="R795:R801"/>
    <mergeCell ref="S795:S801"/>
    <mergeCell ref="F795:F801"/>
    <mergeCell ref="G795:G801"/>
    <mergeCell ref="H795:H801"/>
    <mergeCell ref="I795:I801"/>
    <mergeCell ref="L795:L801"/>
    <mergeCell ref="M795:M801"/>
    <mergeCell ref="AP802:AP808"/>
    <mergeCell ref="AV802:AV808"/>
    <mergeCell ref="BE802:BE808"/>
    <mergeCell ref="BF802:BF808"/>
    <mergeCell ref="BG802:BG808"/>
    <mergeCell ref="A795:A801"/>
    <mergeCell ref="B795:B801"/>
    <mergeCell ref="C795:C801"/>
    <mergeCell ref="D795:D801"/>
    <mergeCell ref="E795:E801"/>
    <mergeCell ref="U788:U794"/>
    <mergeCell ref="AJ788:AJ794"/>
    <mergeCell ref="AK788:AK794"/>
    <mergeCell ref="AM788:AM794"/>
    <mergeCell ref="AN788:AN794"/>
    <mergeCell ref="AO788:AO794"/>
    <mergeCell ref="O788:O794"/>
    <mergeCell ref="P788:P794"/>
    <mergeCell ref="Q788:Q794"/>
    <mergeCell ref="R788:R794"/>
    <mergeCell ref="S788:S794"/>
    <mergeCell ref="T788:T794"/>
    <mergeCell ref="G788:G794"/>
    <mergeCell ref="H788:H794"/>
    <mergeCell ref="I788:I794"/>
    <mergeCell ref="L788:L794"/>
    <mergeCell ref="M788:M794"/>
    <mergeCell ref="N788:N794"/>
    <mergeCell ref="A788:A794"/>
    <mergeCell ref="B788:B794"/>
    <mergeCell ref="C788:C794"/>
    <mergeCell ref="D788:D794"/>
    <mergeCell ref="E788:E794"/>
    <mergeCell ref="F788:F794"/>
    <mergeCell ref="AO781:AO787"/>
    <mergeCell ref="AP781:AP787"/>
    <mergeCell ref="AV781:AV787"/>
    <mergeCell ref="BE781:BE787"/>
    <mergeCell ref="BF781:BF787"/>
    <mergeCell ref="BG781:BG787"/>
    <mergeCell ref="T781:T787"/>
    <mergeCell ref="U781:U787"/>
    <mergeCell ref="AJ781:AJ787"/>
    <mergeCell ref="AK781:AK787"/>
    <mergeCell ref="AM781:AM787"/>
    <mergeCell ref="AN781:AN787"/>
    <mergeCell ref="N781:N787"/>
    <mergeCell ref="O781:O787"/>
    <mergeCell ref="P781:P787"/>
    <mergeCell ref="Q781:Q787"/>
    <mergeCell ref="R781:R787"/>
    <mergeCell ref="S781:S787"/>
    <mergeCell ref="F781:F787"/>
    <mergeCell ref="G781:G787"/>
    <mergeCell ref="H781:H787"/>
    <mergeCell ref="I781:I787"/>
    <mergeCell ref="L781:L787"/>
    <mergeCell ref="M781:M787"/>
    <mergeCell ref="AP788:AP794"/>
    <mergeCell ref="AV788:AV794"/>
    <mergeCell ref="BE788:BE794"/>
    <mergeCell ref="BF788:BF794"/>
    <mergeCell ref="BG788:BG794"/>
    <mergeCell ref="A781:A787"/>
    <mergeCell ref="B781:B787"/>
    <mergeCell ref="C781:C787"/>
    <mergeCell ref="D781:D787"/>
    <mergeCell ref="E781:E787"/>
    <mergeCell ref="U774:U780"/>
    <mergeCell ref="AJ774:AJ780"/>
    <mergeCell ref="AK774:AK780"/>
    <mergeCell ref="AM774:AM780"/>
    <mergeCell ref="AN774:AN780"/>
    <mergeCell ref="AO774:AO780"/>
    <mergeCell ref="O774:O780"/>
    <mergeCell ref="P774:P780"/>
    <mergeCell ref="Q774:Q780"/>
    <mergeCell ref="R774:R780"/>
    <mergeCell ref="S774:S780"/>
    <mergeCell ref="T774:T780"/>
    <mergeCell ref="G774:G780"/>
    <mergeCell ref="H774:H780"/>
    <mergeCell ref="I774:I780"/>
    <mergeCell ref="L774:L780"/>
    <mergeCell ref="M774:M780"/>
    <mergeCell ref="N774:N780"/>
    <mergeCell ref="A774:A780"/>
    <mergeCell ref="B774:B780"/>
    <mergeCell ref="C774:C780"/>
    <mergeCell ref="D774:D780"/>
    <mergeCell ref="E774:E780"/>
    <mergeCell ref="F774:F780"/>
    <mergeCell ref="AO767:AO773"/>
    <mergeCell ref="AP767:AP773"/>
    <mergeCell ref="AV767:AV773"/>
    <mergeCell ref="BE767:BE773"/>
    <mergeCell ref="BF767:BF773"/>
    <mergeCell ref="BG767:BG773"/>
    <mergeCell ref="T767:T773"/>
    <mergeCell ref="U767:U773"/>
    <mergeCell ref="AJ767:AJ773"/>
    <mergeCell ref="AK767:AK773"/>
    <mergeCell ref="AM767:AM773"/>
    <mergeCell ref="AN767:AN773"/>
    <mergeCell ref="N767:N773"/>
    <mergeCell ref="O767:O773"/>
    <mergeCell ref="P767:P773"/>
    <mergeCell ref="Q767:Q773"/>
    <mergeCell ref="R767:R773"/>
    <mergeCell ref="S767:S773"/>
    <mergeCell ref="F767:F773"/>
    <mergeCell ref="G767:G773"/>
    <mergeCell ref="H767:H773"/>
    <mergeCell ref="I767:I773"/>
    <mergeCell ref="L767:L773"/>
    <mergeCell ref="M767:M773"/>
    <mergeCell ref="AP774:AP780"/>
    <mergeCell ref="AV774:AV780"/>
    <mergeCell ref="BE774:BE780"/>
    <mergeCell ref="BF774:BF780"/>
    <mergeCell ref="BG774:BG780"/>
    <mergeCell ref="A767:A773"/>
    <mergeCell ref="B767:B773"/>
    <mergeCell ref="C767:C773"/>
    <mergeCell ref="D767:D773"/>
    <mergeCell ref="E767:E773"/>
    <mergeCell ref="U760:U766"/>
    <mergeCell ref="AJ760:AJ766"/>
    <mergeCell ref="AK760:AK766"/>
    <mergeCell ref="AM760:AM766"/>
    <mergeCell ref="AN760:AN766"/>
    <mergeCell ref="AO760:AO766"/>
    <mergeCell ref="O760:O766"/>
    <mergeCell ref="P760:P766"/>
    <mergeCell ref="Q760:Q766"/>
    <mergeCell ref="R760:R766"/>
    <mergeCell ref="S760:S766"/>
    <mergeCell ref="T760:T766"/>
    <mergeCell ref="G760:G766"/>
    <mergeCell ref="H760:H766"/>
    <mergeCell ref="I760:I766"/>
    <mergeCell ref="L760:L766"/>
    <mergeCell ref="M760:M766"/>
    <mergeCell ref="N760:N766"/>
    <mergeCell ref="A760:A766"/>
    <mergeCell ref="B760:B766"/>
    <mergeCell ref="C760:C766"/>
    <mergeCell ref="D760:D766"/>
    <mergeCell ref="E760:E766"/>
    <mergeCell ref="F760:F766"/>
    <mergeCell ref="AO753:AO759"/>
    <mergeCell ref="AP753:AP759"/>
    <mergeCell ref="AV753:AV759"/>
    <mergeCell ref="BE753:BE759"/>
    <mergeCell ref="BF753:BF759"/>
    <mergeCell ref="BG753:BG759"/>
    <mergeCell ref="T753:T759"/>
    <mergeCell ref="U753:U759"/>
    <mergeCell ref="AJ753:AJ759"/>
    <mergeCell ref="AK753:AK759"/>
    <mergeCell ref="AM753:AM759"/>
    <mergeCell ref="AN753:AN759"/>
    <mergeCell ref="N753:N759"/>
    <mergeCell ref="O753:O759"/>
    <mergeCell ref="P753:P759"/>
    <mergeCell ref="Q753:Q759"/>
    <mergeCell ref="R753:R759"/>
    <mergeCell ref="S753:S759"/>
    <mergeCell ref="F753:F759"/>
    <mergeCell ref="G753:G759"/>
    <mergeCell ref="H753:H759"/>
    <mergeCell ref="I753:I759"/>
    <mergeCell ref="L753:L759"/>
    <mergeCell ref="M753:M759"/>
    <mergeCell ref="AP760:AP766"/>
    <mergeCell ref="AV760:AV766"/>
    <mergeCell ref="BE760:BE766"/>
    <mergeCell ref="BF760:BF766"/>
    <mergeCell ref="BG760:BG766"/>
    <mergeCell ref="A753:A759"/>
    <mergeCell ref="B753:B759"/>
    <mergeCell ref="C753:C759"/>
    <mergeCell ref="D753:D759"/>
    <mergeCell ref="E753:E759"/>
    <mergeCell ref="U746:U752"/>
    <mergeCell ref="AJ746:AJ752"/>
    <mergeCell ref="AK746:AK752"/>
    <mergeCell ref="AM746:AM752"/>
    <mergeCell ref="AN746:AN752"/>
    <mergeCell ref="AO746:AO752"/>
    <mergeCell ref="O746:O752"/>
    <mergeCell ref="P746:P752"/>
    <mergeCell ref="Q746:Q752"/>
    <mergeCell ref="R746:R752"/>
    <mergeCell ref="S746:S752"/>
    <mergeCell ref="T746:T752"/>
    <mergeCell ref="G746:G752"/>
    <mergeCell ref="H746:H752"/>
    <mergeCell ref="I746:I752"/>
    <mergeCell ref="L746:L752"/>
    <mergeCell ref="M746:M752"/>
    <mergeCell ref="N746:N752"/>
    <mergeCell ref="A746:A752"/>
    <mergeCell ref="B746:B752"/>
    <mergeCell ref="C746:C752"/>
    <mergeCell ref="D746:D752"/>
    <mergeCell ref="E746:E752"/>
    <mergeCell ref="F746:F752"/>
    <mergeCell ref="AO739:AO745"/>
    <mergeCell ref="AP739:AP745"/>
    <mergeCell ref="AV739:AV745"/>
    <mergeCell ref="BE739:BE745"/>
    <mergeCell ref="BF739:BF745"/>
    <mergeCell ref="BG739:BG745"/>
    <mergeCell ref="T739:T745"/>
    <mergeCell ref="U739:U745"/>
    <mergeCell ref="AJ739:AJ745"/>
    <mergeCell ref="AK739:AK745"/>
    <mergeCell ref="AM739:AM745"/>
    <mergeCell ref="AN739:AN745"/>
    <mergeCell ref="N739:N745"/>
    <mergeCell ref="O739:O745"/>
    <mergeCell ref="P739:P745"/>
    <mergeCell ref="Q739:Q745"/>
    <mergeCell ref="R739:R745"/>
    <mergeCell ref="S739:S745"/>
    <mergeCell ref="F739:F745"/>
    <mergeCell ref="G739:G745"/>
    <mergeCell ref="H739:H745"/>
    <mergeCell ref="I739:I745"/>
    <mergeCell ref="L739:L745"/>
    <mergeCell ref="M739:M745"/>
    <mergeCell ref="AP746:AP752"/>
    <mergeCell ref="AV746:AV752"/>
    <mergeCell ref="BE746:BE752"/>
    <mergeCell ref="BF746:BF752"/>
    <mergeCell ref="BG746:BG752"/>
    <mergeCell ref="A739:A745"/>
    <mergeCell ref="B739:B745"/>
    <mergeCell ref="C739:C745"/>
    <mergeCell ref="D739:D745"/>
    <mergeCell ref="E739:E745"/>
    <mergeCell ref="U732:U738"/>
    <mergeCell ref="AJ732:AJ738"/>
    <mergeCell ref="AK732:AK738"/>
    <mergeCell ref="AM732:AM738"/>
    <mergeCell ref="AN732:AN738"/>
    <mergeCell ref="AO732:AO738"/>
    <mergeCell ref="O732:O738"/>
    <mergeCell ref="P732:P738"/>
    <mergeCell ref="Q732:Q738"/>
    <mergeCell ref="R732:R738"/>
    <mergeCell ref="S732:S738"/>
    <mergeCell ref="T732:T738"/>
    <mergeCell ref="G732:G738"/>
    <mergeCell ref="H732:H738"/>
    <mergeCell ref="I732:I738"/>
    <mergeCell ref="L732:L738"/>
    <mergeCell ref="M732:M738"/>
    <mergeCell ref="N732:N738"/>
    <mergeCell ref="A732:A738"/>
    <mergeCell ref="B732:B738"/>
    <mergeCell ref="C732:C738"/>
    <mergeCell ref="D732:D738"/>
    <mergeCell ref="E732:E738"/>
    <mergeCell ref="F732:F738"/>
    <mergeCell ref="AO725:AO731"/>
    <mergeCell ref="AP725:AP731"/>
    <mergeCell ref="AV725:AV731"/>
    <mergeCell ref="BE725:BE731"/>
    <mergeCell ref="BF725:BF731"/>
    <mergeCell ref="BG725:BG731"/>
    <mergeCell ref="T725:T731"/>
    <mergeCell ref="U725:U731"/>
    <mergeCell ref="AJ725:AJ731"/>
    <mergeCell ref="AK725:AK731"/>
    <mergeCell ref="AM725:AM731"/>
    <mergeCell ref="AN725:AN731"/>
    <mergeCell ref="N725:N731"/>
    <mergeCell ref="O725:O731"/>
    <mergeCell ref="P725:P731"/>
    <mergeCell ref="Q725:Q731"/>
    <mergeCell ref="R725:R731"/>
    <mergeCell ref="S725:S731"/>
    <mergeCell ref="F725:F731"/>
    <mergeCell ref="G725:G731"/>
    <mergeCell ref="H725:H731"/>
    <mergeCell ref="I725:I731"/>
    <mergeCell ref="L725:L731"/>
    <mergeCell ref="M725:M731"/>
    <mergeCell ref="AP732:AP738"/>
    <mergeCell ref="AV732:AV738"/>
    <mergeCell ref="BE732:BE738"/>
    <mergeCell ref="BF732:BF738"/>
    <mergeCell ref="BG732:BG738"/>
    <mergeCell ref="A725:A731"/>
    <mergeCell ref="B725:B731"/>
    <mergeCell ref="C725:C731"/>
    <mergeCell ref="D725:D731"/>
    <mergeCell ref="E725:E731"/>
    <mergeCell ref="U718:U724"/>
    <mergeCell ref="AJ718:AJ724"/>
    <mergeCell ref="AK718:AK724"/>
    <mergeCell ref="AM718:AM724"/>
    <mergeCell ref="AN718:AN724"/>
    <mergeCell ref="AO718:AO724"/>
    <mergeCell ref="O718:O724"/>
    <mergeCell ref="P718:P724"/>
    <mergeCell ref="Q718:Q724"/>
    <mergeCell ref="R718:R724"/>
    <mergeCell ref="S718:S724"/>
    <mergeCell ref="T718:T724"/>
    <mergeCell ref="G718:G724"/>
    <mergeCell ref="H718:H724"/>
    <mergeCell ref="I718:I724"/>
    <mergeCell ref="L718:L724"/>
    <mergeCell ref="M718:M724"/>
    <mergeCell ref="N718:N724"/>
    <mergeCell ref="A718:A724"/>
    <mergeCell ref="B718:B724"/>
    <mergeCell ref="C718:C724"/>
    <mergeCell ref="D718:D724"/>
    <mergeCell ref="E718:E724"/>
    <mergeCell ref="F718:F724"/>
    <mergeCell ref="AO711:AO717"/>
    <mergeCell ref="AP711:AP717"/>
    <mergeCell ref="AV711:AV717"/>
    <mergeCell ref="BE711:BE717"/>
    <mergeCell ref="BF711:BF717"/>
    <mergeCell ref="BG711:BG717"/>
    <mergeCell ref="T711:T717"/>
    <mergeCell ref="U711:U717"/>
    <mergeCell ref="AJ711:AJ717"/>
    <mergeCell ref="AK711:AK717"/>
    <mergeCell ref="AM711:AM717"/>
    <mergeCell ref="AN711:AN717"/>
    <mergeCell ref="N711:N717"/>
    <mergeCell ref="O711:O717"/>
    <mergeCell ref="P711:P717"/>
    <mergeCell ref="Q711:Q717"/>
    <mergeCell ref="R711:R717"/>
    <mergeCell ref="S711:S717"/>
    <mergeCell ref="F711:F717"/>
    <mergeCell ref="G711:G717"/>
    <mergeCell ref="H711:H717"/>
    <mergeCell ref="I711:I717"/>
    <mergeCell ref="L711:L717"/>
    <mergeCell ref="M711:M717"/>
    <mergeCell ref="AP718:AP724"/>
    <mergeCell ref="AV718:AV724"/>
    <mergeCell ref="BE718:BE724"/>
    <mergeCell ref="BF718:BF724"/>
    <mergeCell ref="BG718:BG724"/>
    <mergeCell ref="A711:A717"/>
    <mergeCell ref="B711:B717"/>
    <mergeCell ref="C711:C717"/>
    <mergeCell ref="D711:D717"/>
    <mergeCell ref="E711:E717"/>
    <mergeCell ref="U704:U710"/>
    <mergeCell ref="AJ704:AJ710"/>
    <mergeCell ref="AK704:AK710"/>
    <mergeCell ref="AM704:AM710"/>
    <mergeCell ref="AN704:AN710"/>
    <mergeCell ref="AO704:AO710"/>
    <mergeCell ref="O704:O710"/>
    <mergeCell ref="P704:P710"/>
    <mergeCell ref="Q704:Q710"/>
    <mergeCell ref="R704:R710"/>
    <mergeCell ref="S704:S710"/>
    <mergeCell ref="T704:T710"/>
    <mergeCell ref="G704:G710"/>
    <mergeCell ref="H704:H710"/>
    <mergeCell ref="I704:I710"/>
    <mergeCell ref="L704:L710"/>
    <mergeCell ref="M704:M710"/>
    <mergeCell ref="N704:N710"/>
    <mergeCell ref="A704:A710"/>
    <mergeCell ref="B704:B710"/>
    <mergeCell ref="C704:C710"/>
    <mergeCell ref="D704:D710"/>
    <mergeCell ref="E704:E710"/>
    <mergeCell ref="F704:F710"/>
    <mergeCell ref="AO697:AO703"/>
    <mergeCell ref="AP697:AP703"/>
    <mergeCell ref="AV697:AV703"/>
    <mergeCell ref="BE697:BE703"/>
    <mergeCell ref="BF697:BF703"/>
    <mergeCell ref="BG697:BG703"/>
    <mergeCell ref="T697:T703"/>
    <mergeCell ref="U697:U703"/>
    <mergeCell ref="AJ697:AJ703"/>
    <mergeCell ref="AK697:AK703"/>
    <mergeCell ref="AM697:AM703"/>
    <mergeCell ref="AN697:AN703"/>
    <mergeCell ref="N697:N703"/>
    <mergeCell ref="O697:O703"/>
    <mergeCell ref="P697:P703"/>
    <mergeCell ref="Q697:Q703"/>
    <mergeCell ref="R697:R703"/>
    <mergeCell ref="S697:S703"/>
    <mergeCell ref="F697:F703"/>
    <mergeCell ref="G697:G703"/>
    <mergeCell ref="H697:H703"/>
    <mergeCell ref="I697:I703"/>
    <mergeCell ref="L697:L703"/>
    <mergeCell ref="M697:M703"/>
    <mergeCell ref="AP704:AP710"/>
    <mergeCell ref="AV704:AV710"/>
    <mergeCell ref="BE704:BE710"/>
    <mergeCell ref="BF704:BF710"/>
    <mergeCell ref="BG704:BG710"/>
    <mergeCell ref="A697:A703"/>
    <mergeCell ref="B697:B703"/>
    <mergeCell ref="C697:C703"/>
    <mergeCell ref="D697:D703"/>
    <mergeCell ref="E697:E703"/>
    <mergeCell ref="U690:U696"/>
    <mergeCell ref="AJ690:AJ696"/>
    <mergeCell ref="AK690:AK696"/>
    <mergeCell ref="AM690:AM696"/>
    <mergeCell ref="AN690:AN696"/>
    <mergeCell ref="AO690:AO696"/>
    <mergeCell ref="O690:O696"/>
    <mergeCell ref="P690:P696"/>
    <mergeCell ref="Q690:Q696"/>
    <mergeCell ref="R690:R696"/>
    <mergeCell ref="S690:S696"/>
    <mergeCell ref="T690:T696"/>
    <mergeCell ref="G690:G696"/>
    <mergeCell ref="H690:H696"/>
    <mergeCell ref="I690:I696"/>
    <mergeCell ref="L690:L696"/>
    <mergeCell ref="M690:M696"/>
    <mergeCell ref="N690:N696"/>
    <mergeCell ref="A690:A696"/>
    <mergeCell ref="B690:B696"/>
    <mergeCell ref="C690:C696"/>
    <mergeCell ref="D690:D696"/>
    <mergeCell ref="E690:E696"/>
    <mergeCell ref="F690:F696"/>
    <mergeCell ref="AO683:AO689"/>
    <mergeCell ref="AP683:AP689"/>
    <mergeCell ref="AV683:AV689"/>
    <mergeCell ref="BE683:BE689"/>
    <mergeCell ref="BF683:BF689"/>
    <mergeCell ref="BG683:BG689"/>
    <mergeCell ref="T683:T689"/>
    <mergeCell ref="U683:U689"/>
    <mergeCell ref="AJ683:AJ689"/>
    <mergeCell ref="AK683:AK689"/>
    <mergeCell ref="AM683:AM689"/>
    <mergeCell ref="AN683:AN689"/>
    <mergeCell ref="N683:N689"/>
    <mergeCell ref="O683:O689"/>
    <mergeCell ref="P683:P689"/>
    <mergeCell ref="Q683:Q689"/>
    <mergeCell ref="R683:R689"/>
    <mergeCell ref="S683:S689"/>
    <mergeCell ref="F683:F689"/>
    <mergeCell ref="G683:G689"/>
    <mergeCell ref="H683:H689"/>
    <mergeCell ref="I683:I689"/>
    <mergeCell ref="L683:L689"/>
    <mergeCell ref="M683:M689"/>
    <mergeCell ref="AP690:AP696"/>
    <mergeCell ref="AV690:AV696"/>
    <mergeCell ref="BE690:BE696"/>
    <mergeCell ref="BF690:BF696"/>
    <mergeCell ref="BG690:BG696"/>
    <mergeCell ref="A683:A689"/>
    <mergeCell ref="B683:B689"/>
    <mergeCell ref="C683:C689"/>
    <mergeCell ref="D683:D689"/>
    <mergeCell ref="E683:E689"/>
    <mergeCell ref="U676:U682"/>
    <mergeCell ref="AJ676:AJ682"/>
    <mergeCell ref="AK676:AK682"/>
    <mergeCell ref="AM676:AM682"/>
    <mergeCell ref="AN676:AN682"/>
    <mergeCell ref="AO676:AO682"/>
    <mergeCell ref="O676:O682"/>
    <mergeCell ref="P676:P682"/>
    <mergeCell ref="Q676:Q682"/>
    <mergeCell ref="R676:R682"/>
    <mergeCell ref="S676:S682"/>
    <mergeCell ref="T676:T682"/>
    <mergeCell ref="G676:G682"/>
    <mergeCell ref="H676:H682"/>
    <mergeCell ref="I676:I682"/>
    <mergeCell ref="L676:L682"/>
    <mergeCell ref="M676:M682"/>
    <mergeCell ref="N676:N682"/>
    <mergeCell ref="A676:A682"/>
    <mergeCell ref="B676:B682"/>
    <mergeCell ref="C676:C682"/>
    <mergeCell ref="D676:D682"/>
    <mergeCell ref="E676:E682"/>
    <mergeCell ref="F676:F682"/>
    <mergeCell ref="AO669:AO675"/>
    <mergeCell ref="AP669:AP675"/>
    <mergeCell ref="AV669:AV675"/>
    <mergeCell ref="BE669:BE675"/>
    <mergeCell ref="BF669:BF675"/>
    <mergeCell ref="BG669:BG675"/>
    <mergeCell ref="T669:T675"/>
    <mergeCell ref="U669:U675"/>
    <mergeCell ref="AJ669:AJ675"/>
    <mergeCell ref="AK669:AK675"/>
    <mergeCell ref="AM669:AM675"/>
    <mergeCell ref="AN669:AN675"/>
    <mergeCell ref="N669:N675"/>
    <mergeCell ref="O669:O675"/>
    <mergeCell ref="P669:P675"/>
    <mergeCell ref="Q669:Q675"/>
    <mergeCell ref="R669:R675"/>
    <mergeCell ref="S669:S675"/>
    <mergeCell ref="F669:F675"/>
    <mergeCell ref="G669:G675"/>
    <mergeCell ref="H669:H675"/>
    <mergeCell ref="I669:I675"/>
    <mergeCell ref="L669:L675"/>
    <mergeCell ref="M669:M675"/>
    <mergeCell ref="AP676:AP682"/>
    <mergeCell ref="AV676:AV682"/>
    <mergeCell ref="BE676:BE682"/>
    <mergeCell ref="BF676:BF682"/>
    <mergeCell ref="BG676:BG682"/>
    <mergeCell ref="A669:A675"/>
    <mergeCell ref="B669:B675"/>
    <mergeCell ref="C669:C675"/>
    <mergeCell ref="D669:D675"/>
    <mergeCell ref="E669:E675"/>
    <mergeCell ref="U662:U668"/>
    <mergeCell ref="AJ662:AJ668"/>
    <mergeCell ref="AK662:AK668"/>
    <mergeCell ref="AM662:AM668"/>
    <mergeCell ref="AN662:AN668"/>
    <mergeCell ref="AO662:AO668"/>
    <mergeCell ref="O662:O668"/>
    <mergeCell ref="P662:P668"/>
    <mergeCell ref="Q662:Q668"/>
    <mergeCell ref="R662:R668"/>
    <mergeCell ref="S662:S668"/>
    <mergeCell ref="T662:T668"/>
    <mergeCell ref="G662:G668"/>
    <mergeCell ref="H662:H668"/>
    <mergeCell ref="I662:I668"/>
    <mergeCell ref="L662:L668"/>
    <mergeCell ref="M662:M668"/>
    <mergeCell ref="N662:N668"/>
    <mergeCell ref="A662:A668"/>
    <mergeCell ref="B662:B668"/>
    <mergeCell ref="C662:C668"/>
    <mergeCell ref="D662:D668"/>
    <mergeCell ref="E662:E668"/>
    <mergeCell ref="F662:F668"/>
    <mergeCell ref="AO655:AO661"/>
    <mergeCell ref="AP655:AP661"/>
    <mergeCell ref="AV655:AV661"/>
    <mergeCell ref="BE655:BE661"/>
    <mergeCell ref="BF655:BF661"/>
    <mergeCell ref="BG655:BG661"/>
    <mergeCell ref="T655:T661"/>
    <mergeCell ref="U655:U661"/>
    <mergeCell ref="AJ655:AJ661"/>
    <mergeCell ref="AK655:AK661"/>
    <mergeCell ref="AM655:AM661"/>
    <mergeCell ref="AN655:AN661"/>
    <mergeCell ref="N655:N661"/>
    <mergeCell ref="O655:O661"/>
    <mergeCell ref="P655:P661"/>
    <mergeCell ref="Q655:Q661"/>
    <mergeCell ref="R655:R661"/>
    <mergeCell ref="S655:S661"/>
    <mergeCell ref="F655:F661"/>
    <mergeCell ref="G655:G661"/>
    <mergeCell ref="H655:H661"/>
    <mergeCell ref="I655:I661"/>
    <mergeCell ref="L655:L661"/>
    <mergeCell ref="M655:M661"/>
    <mergeCell ref="AP662:AP668"/>
    <mergeCell ref="AV662:AV668"/>
    <mergeCell ref="BE662:BE668"/>
    <mergeCell ref="BF662:BF668"/>
    <mergeCell ref="BG662:BG668"/>
    <mergeCell ref="A655:A661"/>
    <mergeCell ref="B655:B661"/>
    <mergeCell ref="C655:C661"/>
    <mergeCell ref="D655:D661"/>
    <mergeCell ref="E655:E661"/>
    <mergeCell ref="U648:U654"/>
    <mergeCell ref="AJ648:AJ654"/>
    <mergeCell ref="AK648:AK654"/>
    <mergeCell ref="AM648:AM654"/>
    <mergeCell ref="AN648:AN654"/>
    <mergeCell ref="AO648:AO654"/>
    <mergeCell ref="O648:O654"/>
    <mergeCell ref="P648:P654"/>
    <mergeCell ref="Q648:Q654"/>
    <mergeCell ref="R648:R654"/>
    <mergeCell ref="S648:S654"/>
    <mergeCell ref="T648:T654"/>
    <mergeCell ref="G648:G654"/>
    <mergeCell ref="H648:H654"/>
    <mergeCell ref="I648:I654"/>
    <mergeCell ref="L648:L654"/>
    <mergeCell ref="M648:M654"/>
    <mergeCell ref="N648:N654"/>
    <mergeCell ref="A648:A654"/>
    <mergeCell ref="B648:B654"/>
    <mergeCell ref="C648:C654"/>
    <mergeCell ref="D648:D654"/>
    <mergeCell ref="E648:E654"/>
    <mergeCell ref="F648:F654"/>
    <mergeCell ref="AO641:AO647"/>
    <mergeCell ref="AP641:AP647"/>
    <mergeCell ref="AV641:AV647"/>
    <mergeCell ref="BE641:BE647"/>
    <mergeCell ref="BF641:BF647"/>
    <mergeCell ref="BG641:BG647"/>
    <mergeCell ref="T641:T647"/>
    <mergeCell ref="U641:U647"/>
    <mergeCell ref="AJ641:AJ647"/>
    <mergeCell ref="AK641:AK647"/>
    <mergeCell ref="AM641:AM647"/>
    <mergeCell ref="AN641:AN647"/>
    <mergeCell ref="N641:N647"/>
    <mergeCell ref="O641:O647"/>
    <mergeCell ref="P641:P647"/>
    <mergeCell ref="Q641:Q647"/>
    <mergeCell ref="R641:R647"/>
    <mergeCell ref="S641:S647"/>
    <mergeCell ref="F641:F647"/>
    <mergeCell ref="G641:G647"/>
    <mergeCell ref="H641:H647"/>
    <mergeCell ref="I641:I647"/>
    <mergeCell ref="L641:L647"/>
    <mergeCell ref="M641:M647"/>
    <mergeCell ref="AP648:AP654"/>
    <mergeCell ref="AV648:AV654"/>
    <mergeCell ref="BE648:BE654"/>
    <mergeCell ref="BF648:BF654"/>
    <mergeCell ref="BG648:BG654"/>
    <mergeCell ref="A641:A647"/>
    <mergeCell ref="B641:B647"/>
    <mergeCell ref="C641:C647"/>
    <mergeCell ref="D641:D647"/>
    <mergeCell ref="E641:E647"/>
    <mergeCell ref="U634:U640"/>
    <mergeCell ref="AJ634:AJ640"/>
    <mergeCell ref="AK634:AK640"/>
    <mergeCell ref="AM634:AM640"/>
    <mergeCell ref="AN634:AN640"/>
    <mergeCell ref="AO634:AO640"/>
    <mergeCell ref="O634:O640"/>
    <mergeCell ref="P634:P640"/>
    <mergeCell ref="Q634:Q640"/>
    <mergeCell ref="R634:R640"/>
    <mergeCell ref="S634:S640"/>
    <mergeCell ref="T634:T640"/>
    <mergeCell ref="G634:G640"/>
    <mergeCell ref="H634:H640"/>
    <mergeCell ref="I634:I640"/>
    <mergeCell ref="L634:L640"/>
    <mergeCell ref="M634:M640"/>
    <mergeCell ref="N634:N640"/>
    <mergeCell ref="A634:A640"/>
    <mergeCell ref="B634:B640"/>
    <mergeCell ref="C634:C640"/>
    <mergeCell ref="D634:D640"/>
    <mergeCell ref="E634:E640"/>
    <mergeCell ref="F634:F640"/>
    <mergeCell ref="AO627:AO633"/>
    <mergeCell ref="AP627:AP633"/>
    <mergeCell ref="AV627:AV633"/>
    <mergeCell ref="BE627:BE633"/>
    <mergeCell ref="BF627:BF633"/>
    <mergeCell ref="BG627:BG633"/>
    <mergeCell ref="T627:T633"/>
    <mergeCell ref="U627:U633"/>
    <mergeCell ref="AJ627:AJ633"/>
    <mergeCell ref="AK627:AK633"/>
    <mergeCell ref="AM627:AM633"/>
    <mergeCell ref="AN627:AN633"/>
    <mergeCell ref="N627:N633"/>
    <mergeCell ref="O627:O633"/>
    <mergeCell ref="P627:P633"/>
    <mergeCell ref="Q627:Q633"/>
    <mergeCell ref="R627:R633"/>
    <mergeCell ref="S627:S633"/>
    <mergeCell ref="F627:F633"/>
    <mergeCell ref="G627:G633"/>
    <mergeCell ref="H627:H633"/>
    <mergeCell ref="I627:I633"/>
    <mergeCell ref="L627:L633"/>
    <mergeCell ref="M627:M633"/>
    <mergeCell ref="AP634:AP640"/>
    <mergeCell ref="AV634:AV640"/>
    <mergeCell ref="BE634:BE640"/>
    <mergeCell ref="BF634:BF640"/>
    <mergeCell ref="BG634:BG640"/>
    <mergeCell ref="A627:A633"/>
    <mergeCell ref="B627:B633"/>
    <mergeCell ref="C627:C633"/>
    <mergeCell ref="D627:D633"/>
    <mergeCell ref="E627:E633"/>
    <mergeCell ref="U620:U626"/>
    <mergeCell ref="AJ620:AJ626"/>
    <mergeCell ref="AK620:AK626"/>
    <mergeCell ref="AM620:AM626"/>
    <mergeCell ref="AN620:AN626"/>
    <mergeCell ref="AO620:AO626"/>
    <mergeCell ref="O620:O626"/>
    <mergeCell ref="P620:P626"/>
    <mergeCell ref="Q620:Q626"/>
    <mergeCell ref="R620:R626"/>
    <mergeCell ref="S620:S626"/>
    <mergeCell ref="T620:T626"/>
    <mergeCell ref="G620:G626"/>
    <mergeCell ref="H620:H626"/>
    <mergeCell ref="I620:I626"/>
    <mergeCell ref="L620:L626"/>
    <mergeCell ref="M620:M626"/>
    <mergeCell ref="N620:N626"/>
    <mergeCell ref="A620:A626"/>
    <mergeCell ref="B620:B626"/>
    <mergeCell ref="C620:C626"/>
    <mergeCell ref="D620:D626"/>
    <mergeCell ref="E620:E626"/>
    <mergeCell ref="F620:F626"/>
    <mergeCell ref="AO613:AO619"/>
    <mergeCell ref="AP613:AP619"/>
    <mergeCell ref="AV613:AV619"/>
    <mergeCell ref="BE613:BE619"/>
    <mergeCell ref="BF613:BF619"/>
    <mergeCell ref="BG613:BG619"/>
    <mergeCell ref="T613:T619"/>
    <mergeCell ref="U613:U619"/>
    <mergeCell ref="AJ613:AJ619"/>
    <mergeCell ref="AK613:AK619"/>
    <mergeCell ref="AM613:AM619"/>
    <mergeCell ref="AN613:AN619"/>
    <mergeCell ref="N613:N619"/>
    <mergeCell ref="O613:O619"/>
    <mergeCell ref="P613:P619"/>
    <mergeCell ref="Q613:Q619"/>
    <mergeCell ref="R613:R619"/>
    <mergeCell ref="S613:S619"/>
    <mergeCell ref="F613:F619"/>
    <mergeCell ref="G613:G619"/>
    <mergeCell ref="H613:H619"/>
    <mergeCell ref="I613:I619"/>
    <mergeCell ref="L613:L619"/>
    <mergeCell ref="M613:M619"/>
    <mergeCell ref="AP620:AP626"/>
    <mergeCell ref="AV620:AV626"/>
    <mergeCell ref="BE620:BE626"/>
    <mergeCell ref="BF620:BF626"/>
    <mergeCell ref="BG620:BG626"/>
    <mergeCell ref="A613:A619"/>
    <mergeCell ref="B613:B619"/>
    <mergeCell ref="C613:C619"/>
    <mergeCell ref="D613:D619"/>
    <mergeCell ref="E613:E619"/>
    <mergeCell ref="U606:U612"/>
    <mergeCell ref="AJ606:AJ612"/>
    <mergeCell ref="AK606:AK612"/>
    <mergeCell ref="AM606:AM612"/>
    <mergeCell ref="AN606:AN612"/>
    <mergeCell ref="AO606:AO612"/>
    <mergeCell ref="O606:O612"/>
    <mergeCell ref="P606:P612"/>
    <mergeCell ref="Q606:Q612"/>
    <mergeCell ref="R606:R612"/>
    <mergeCell ref="S606:S612"/>
    <mergeCell ref="T606:T612"/>
    <mergeCell ref="G606:G612"/>
    <mergeCell ref="H606:H612"/>
    <mergeCell ref="I606:I612"/>
    <mergeCell ref="L606:L612"/>
    <mergeCell ref="M606:M612"/>
    <mergeCell ref="N606:N612"/>
    <mergeCell ref="A606:A612"/>
    <mergeCell ref="B606:B612"/>
    <mergeCell ref="C606:C612"/>
    <mergeCell ref="D606:D612"/>
    <mergeCell ref="E606:E612"/>
    <mergeCell ref="F606:F612"/>
    <mergeCell ref="AO599:AO605"/>
    <mergeCell ref="AP599:AP605"/>
    <mergeCell ref="AV599:AV605"/>
    <mergeCell ref="BE599:BE605"/>
    <mergeCell ref="BF599:BF605"/>
    <mergeCell ref="BG599:BG605"/>
    <mergeCell ref="T599:T605"/>
    <mergeCell ref="U599:U605"/>
    <mergeCell ref="AJ599:AJ605"/>
    <mergeCell ref="AK599:AK605"/>
    <mergeCell ref="AM599:AM605"/>
    <mergeCell ref="AN599:AN605"/>
    <mergeCell ref="N599:N605"/>
    <mergeCell ref="O599:O605"/>
    <mergeCell ref="P599:P605"/>
    <mergeCell ref="Q599:Q605"/>
    <mergeCell ref="R599:R605"/>
    <mergeCell ref="S599:S605"/>
    <mergeCell ref="F599:F605"/>
    <mergeCell ref="G599:G605"/>
    <mergeCell ref="H599:H605"/>
    <mergeCell ref="I599:I605"/>
    <mergeCell ref="L599:L605"/>
    <mergeCell ref="M599:M605"/>
    <mergeCell ref="AP606:AP612"/>
    <mergeCell ref="AV606:AV612"/>
    <mergeCell ref="BE606:BE612"/>
    <mergeCell ref="BF606:BF612"/>
    <mergeCell ref="BG606:BG612"/>
    <mergeCell ref="A599:A605"/>
    <mergeCell ref="B599:B605"/>
    <mergeCell ref="C599:C605"/>
    <mergeCell ref="D599:D605"/>
    <mergeCell ref="E599:E605"/>
    <mergeCell ref="U592:U598"/>
    <mergeCell ref="AJ592:AJ598"/>
    <mergeCell ref="AK592:AK598"/>
    <mergeCell ref="AM592:AM598"/>
    <mergeCell ref="AN592:AN598"/>
    <mergeCell ref="AO592:AO598"/>
    <mergeCell ref="O592:O598"/>
    <mergeCell ref="P592:P598"/>
    <mergeCell ref="Q592:Q598"/>
    <mergeCell ref="R592:R598"/>
    <mergeCell ref="S592:S598"/>
    <mergeCell ref="T592:T598"/>
    <mergeCell ref="G592:G598"/>
    <mergeCell ref="H592:H598"/>
    <mergeCell ref="I592:I598"/>
    <mergeCell ref="L592:L598"/>
    <mergeCell ref="M592:M598"/>
    <mergeCell ref="N592:N598"/>
    <mergeCell ref="A592:A598"/>
    <mergeCell ref="B592:B598"/>
    <mergeCell ref="C592:C598"/>
    <mergeCell ref="D592:D598"/>
    <mergeCell ref="E592:E598"/>
    <mergeCell ref="F592:F598"/>
    <mergeCell ref="AO585:AO591"/>
    <mergeCell ref="AP585:AP591"/>
    <mergeCell ref="AV585:AV591"/>
    <mergeCell ref="BE585:BE591"/>
    <mergeCell ref="BF585:BF591"/>
    <mergeCell ref="BG585:BG591"/>
    <mergeCell ref="T585:T591"/>
    <mergeCell ref="U585:U591"/>
    <mergeCell ref="AJ585:AJ591"/>
    <mergeCell ref="AK585:AK591"/>
    <mergeCell ref="AM585:AM591"/>
    <mergeCell ref="AN585:AN591"/>
    <mergeCell ref="N585:N591"/>
    <mergeCell ref="O585:O591"/>
    <mergeCell ref="P585:P591"/>
    <mergeCell ref="Q585:Q591"/>
    <mergeCell ref="R585:R591"/>
    <mergeCell ref="S585:S591"/>
    <mergeCell ref="F585:F591"/>
    <mergeCell ref="G585:G591"/>
    <mergeCell ref="H585:H591"/>
    <mergeCell ref="I585:I591"/>
    <mergeCell ref="L585:L591"/>
    <mergeCell ref="M585:M591"/>
    <mergeCell ref="AP592:AP598"/>
    <mergeCell ref="AV592:AV598"/>
    <mergeCell ref="BE592:BE598"/>
    <mergeCell ref="BF592:BF598"/>
    <mergeCell ref="BG592:BG598"/>
    <mergeCell ref="A585:A591"/>
    <mergeCell ref="B585:B591"/>
    <mergeCell ref="C585:C591"/>
    <mergeCell ref="D585:D591"/>
    <mergeCell ref="E585:E591"/>
    <mergeCell ref="U578:U584"/>
    <mergeCell ref="AJ578:AJ584"/>
    <mergeCell ref="AK578:AK584"/>
    <mergeCell ref="AM578:AM584"/>
    <mergeCell ref="AN578:AN584"/>
    <mergeCell ref="AO578:AO584"/>
    <mergeCell ref="O578:O584"/>
    <mergeCell ref="P578:P584"/>
    <mergeCell ref="Q578:Q584"/>
    <mergeCell ref="R578:R584"/>
    <mergeCell ref="S578:S584"/>
    <mergeCell ref="T578:T584"/>
    <mergeCell ref="G578:G584"/>
    <mergeCell ref="H578:H584"/>
    <mergeCell ref="I578:I584"/>
    <mergeCell ref="L578:L584"/>
    <mergeCell ref="M578:M584"/>
    <mergeCell ref="N578:N584"/>
    <mergeCell ref="A578:A584"/>
    <mergeCell ref="B578:B584"/>
    <mergeCell ref="C578:C584"/>
    <mergeCell ref="D578:D584"/>
    <mergeCell ref="E578:E584"/>
    <mergeCell ref="F578:F584"/>
    <mergeCell ref="AO571:AO577"/>
    <mergeCell ref="AP571:AP577"/>
    <mergeCell ref="AV571:AV577"/>
    <mergeCell ref="BE571:BE577"/>
    <mergeCell ref="BF571:BF577"/>
    <mergeCell ref="BG571:BG577"/>
    <mergeCell ref="T571:T577"/>
    <mergeCell ref="U571:U577"/>
    <mergeCell ref="AJ571:AJ577"/>
    <mergeCell ref="AK571:AK577"/>
    <mergeCell ref="AM571:AM577"/>
    <mergeCell ref="AN571:AN577"/>
    <mergeCell ref="N571:N577"/>
    <mergeCell ref="O571:O577"/>
    <mergeCell ref="P571:P577"/>
    <mergeCell ref="Q571:Q577"/>
    <mergeCell ref="R571:R577"/>
    <mergeCell ref="S571:S577"/>
    <mergeCell ref="F571:F577"/>
    <mergeCell ref="G571:G577"/>
    <mergeCell ref="H571:H577"/>
    <mergeCell ref="I571:I577"/>
    <mergeCell ref="L571:L577"/>
    <mergeCell ref="M571:M577"/>
    <mergeCell ref="AP578:AP584"/>
    <mergeCell ref="AV578:AV584"/>
    <mergeCell ref="BE578:BE584"/>
    <mergeCell ref="BF578:BF584"/>
    <mergeCell ref="BG578:BG584"/>
    <mergeCell ref="A571:A577"/>
    <mergeCell ref="B571:B577"/>
    <mergeCell ref="C571:C577"/>
    <mergeCell ref="D571:D577"/>
    <mergeCell ref="E571:E577"/>
    <mergeCell ref="U564:U570"/>
    <mergeCell ref="AJ564:AJ570"/>
    <mergeCell ref="AK564:AK570"/>
    <mergeCell ref="AM564:AM570"/>
    <mergeCell ref="AN564:AN570"/>
    <mergeCell ref="AO564:AO570"/>
    <mergeCell ref="O564:O570"/>
    <mergeCell ref="P564:P570"/>
    <mergeCell ref="Q564:Q570"/>
    <mergeCell ref="R564:R570"/>
    <mergeCell ref="S564:S570"/>
    <mergeCell ref="T564:T570"/>
    <mergeCell ref="G564:G570"/>
    <mergeCell ref="H564:H570"/>
    <mergeCell ref="I564:I570"/>
    <mergeCell ref="L564:L570"/>
    <mergeCell ref="M564:M570"/>
    <mergeCell ref="N564:N570"/>
    <mergeCell ref="A564:A570"/>
    <mergeCell ref="B564:B570"/>
    <mergeCell ref="C564:C570"/>
    <mergeCell ref="D564:D570"/>
    <mergeCell ref="E564:E570"/>
    <mergeCell ref="F564:F570"/>
    <mergeCell ref="AO557:AO563"/>
    <mergeCell ref="AP557:AP563"/>
    <mergeCell ref="AV557:AV563"/>
    <mergeCell ref="BE557:BE563"/>
    <mergeCell ref="BF557:BF563"/>
    <mergeCell ref="BG557:BG563"/>
    <mergeCell ref="T557:T563"/>
    <mergeCell ref="U557:U563"/>
    <mergeCell ref="AJ557:AJ563"/>
    <mergeCell ref="AK557:AK563"/>
    <mergeCell ref="AM557:AM563"/>
    <mergeCell ref="AN557:AN563"/>
    <mergeCell ref="N557:N563"/>
    <mergeCell ref="O557:O563"/>
    <mergeCell ref="P557:P563"/>
    <mergeCell ref="Q557:Q563"/>
    <mergeCell ref="R557:R563"/>
    <mergeCell ref="S557:S563"/>
    <mergeCell ref="F557:F563"/>
    <mergeCell ref="G557:G563"/>
    <mergeCell ref="H557:H563"/>
    <mergeCell ref="I557:I563"/>
    <mergeCell ref="L557:L563"/>
    <mergeCell ref="M557:M563"/>
    <mergeCell ref="AP564:AP570"/>
    <mergeCell ref="AV564:AV570"/>
    <mergeCell ref="BE564:BE570"/>
    <mergeCell ref="BF564:BF570"/>
    <mergeCell ref="BG564:BG570"/>
    <mergeCell ref="A557:A563"/>
    <mergeCell ref="B557:B563"/>
    <mergeCell ref="C557:C563"/>
    <mergeCell ref="D557:D563"/>
    <mergeCell ref="E557:E563"/>
    <mergeCell ref="U550:U556"/>
    <mergeCell ref="AJ550:AJ556"/>
    <mergeCell ref="AK550:AK556"/>
    <mergeCell ref="AM550:AM556"/>
    <mergeCell ref="AN550:AN556"/>
    <mergeCell ref="AO550:AO556"/>
    <mergeCell ref="O550:O556"/>
    <mergeCell ref="P550:P556"/>
    <mergeCell ref="Q550:Q556"/>
    <mergeCell ref="R550:R556"/>
    <mergeCell ref="S550:S556"/>
    <mergeCell ref="T550:T556"/>
    <mergeCell ref="G550:G556"/>
    <mergeCell ref="H550:H556"/>
    <mergeCell ref="I550:I556"/>
    <mergeCell ref="L550:L556"/>
    <mergeCell ref="M550:M556"/>
    <mergeCell ref="N550:N556"/>
    <mergeCell ref="A550:A556"/>
    <mergeCell ref="B550:B556"/>
    <mergeCell ref="C550:C556"/>
    <mergeCell ref="D550:D556"/>
    <mergeCell ref="E550:E556"/>
    <mergeCell ref="F550:F556"/>
    <mergeCell ref="AO543:AO549"/>
    <mergeCell ref="AP543:AP549"/>
    <mergeCell ref="AV543:AV549"/>
    <mergeCell ref="BE543:BE549"/>
    <mergeCell ref="BF543:BF549"/>
    <mergeCell ref="BG543:BG549"/>
    <mergeCell ref="T543:T549"/>
    <mergeCell ref="U543:U549"/>
    <mergeCell ref="AJ543:AJ549"/>
    <mergeCell ref="AK543:AK549"/>
    <mergeCell ref="AM543:AM549"/>
    <mergeCell ref="AN543:AN549"/>
    <mergeCell ref="N543:N549"/>
    <mergeCell ref="O543:O549"/>
    <mergeCell ref="P543:P549"/>
    <mergeCell ref="Q543:Q549"/>
    <mergeCell ref="R543:R549"/>
    <mergeCell ref="S543:S549"/>
    <mergeCell ref="F543:F549"/>
    <mergeCell ref="G543:G549"/>
    <mergeCell ref="H543:H549"/>
    <mergeCell ref="I543:I549"/>
    <mergeCell ref="L543:L549"/>
    <mergeCell ref="M543:M549"/>
    <mergeCell ref="AP550:AP556"/>
    <mergeCell ref="AV550:AV556"/>
    <mergeCell ref="BE550:BE556"/>
    <mergeCell ref="BF550:BF556"/>
    <mergeCell ref="BG550:BG556"/>
    <mergeCell ref="A543:A549"/>
    <mergeCell ref="B543:B549"/>
    <mergeCell ref="C543:C549"/>
    <mergeCell ref="D543:D549"/>
    <mergeCell ref="E543:E549"/>
    <mergeCell ref="U536:U542"/>
    <mergeCell ref="AJ536:AJ542"/>
    <mergeCell ref="AK536:AK542"/>
    <mergeCell ref="AM536:AM542"/>
    <mergeCell ref="AN536:AN542"/>
    <mergeCell ref="AO536:AO542"/>
    <mergeCell ref="O536:O542"/>
    <mergeCell ref="P536:P542"/>
    <mergeCell ref="Q536:Q542"/>
    <mergeCell ref="R536:R542"/>
    <mergeCell ref="S536:S542"/>
    <mergeCell ref="T536:T542"/>
    <mergeCell ref="G536:G542"/>
    <mergeCell ref="H536:H542"/>
    <mergeCell ref="I536:I542"/>
    <mergeCell ref="L536:L542"/>
    <mergeCell ref="M536:M542"/>
    <mergeCell ref="N536:N542"/>
    <mergeCell ref="A536:A542"/>
    <mergeCell ref="B536:B542"/>
    <mergeCell ref="C536:C542"/>
    <mergeCell ref="D536:D542"/>
    <mergeCell ref="E536:E542"/>
    <mergeCell ref="F536:F542"/>
    <mergeCell ref="AO529:AO535"/>
    <mergeCell ref="AP529:AP535"/>
    <mergeCell ref="AV529:AV535"/>
    <mergeCell ref="BE529:BE535"/>
    <mergeCell ref="BF529:BF535"/>
    <mergeCell ref="BG529:BG535"/>
    <mergeCell ref="T529:T535"/>
    <mergeCell ref="U529:U535"/>
    <mergeCell ref="AJ529:AJ535"/>
    <mergeCell ref="AK529:AK535"/>
    <mergeCell ref="AM529:AM535"/>
    <mergeCell ref="AN529:AN535"/>
    <mergeCell ref="N529:N535"/>
    <mergeCell ref="O529:O535"/>
    <mergeCell ref="P529:P535"/>
    <mergeCell ref="Q529:Q535"/>
    <mergeCell ref="R529:R535"/>
    <mergeCell ref="S529:S535"/>
    <mergeCell ref="F529:F535"/>
    <mergeCell ref="G529:G535"/>
    <mergeCell ref="H529:H535"/>
    <mergeCell ref="I529:I535"/>
    <mergeCell ref="L529:L535"/>
    <mergeCell ref="M529:M535"/>
    <mergeCell ref="AP536:AP542"/>
    <mergeCell ref="AV536:AV542"/>
    <mergeCell ref="BE536:BE542"/>
    <mergeCell ref="BF536:BF542"/>
    <mergeCell ref="BG536:BG542"/>
    <mergeCell ref="A529:A535"/>
    <mergeCell ref="B529:B535"/>
    <mergeCell ref="C529:C535"/>
    <mergeCell ref="D529:D535"/>
    <mergeCell ref="E529:E535"/>
    <mergeCell ref="U522:U528"/>
    <mergeCell ref="AJ522:AJ528"/>
    <mergeCell ref="AK522:AK528"/>
    <mergeCell ref="AM522:AM528"/>
    <mergeCell ref="AN522:AN528"/>
    <mergeCell ref="AO522:AO528"/>
    <mergeCell ref="O522:O528"/>
    <mergeCell ref="P522:P528"/>
    <mergeCell ref="Q522:Q528"/>
    <mergeCell ref="R522:R528"/>
    <mergeCell ref="S522:S528"/>
    <mergeCell ref="T522:T528"/>
    <mergeCell ref="G522:G528"/>
    <mergeCell ref="H522:H528"/>
    <mergeCell ref="I522:I528"/>
    <mergeCell ref="L522:L528"/>
    <mergeCell ref="M522:M528"/>
    <mergeCell ref="N522:N528"/>
    <mergeCell ref="A522:A528"/>
    <mergeCell ref="B522:B528"/>
    <mergeCell ref="C522:C528"/>
    <mergeCell ref="D522:D528"/>
    <mergeCell ref="E522:E528"/>
    <mergeCell ref="F522:F528"/>
    <mergeCell ref="AO515:AO521"/>
    <mergeCell ref="AP515:AP521"/>
    <mergeCell ref="AV515:AV521"/>
    <mergeCell ref="BE515:BE521"/>
    <mergeCell ref="BF515:BF521"/>
    <mergeCell ref="BG515:BG521"/>
    <mergeCell ref="T515:T521"/>
    <mergeCell ref="U515:U521"/>
    <mergeCell ref="AJ515:AJ521"/>
    <mergeCell ref="AK515:AK521"/>
    <mergeCell ref="AM515:AM521"/>
    <mergeCell ref="AN515:AN521"/>
    <mergeCell ref="N515:N521"/>
    <mergeCell ref="O515:O521"/>
    <mergeCell ref="P515:P521"/>
    <mergeCell ref="Q515:Q521"/>
    <mergeCell ref="R515:R521"/>
    <mergeCell ref="S515:S521"/>
    <mergeCell ref="F515:F521"/>
    <mergeCell ref="G515:G521"/>
    <mergeCell ref="H515:H521"/>
    <mergeCell ref="I515:I521"/>
    <mergeCell ref="L515:L521"/>
    <mergeCell ref="M515:M521"/>
    <mergeCell ref="AP522:AP528"/>
    <mergeCell ref="AV522:AV528"/>
    <mergeCell ref="BE522:BE528"/>
    <mergeCell ref="BF522:BF528"/>
    <mergeCell ref="BG522:BG528"/>
    <mergeCell ref="A515:A521"/>
    <mergeCell ref="B515:B521"/>
    <mergeCell ref="C515:C521"/>
    <mergeCell ref="D515:D521"/>
    <mergeCell ref="E515:E521"/>
    <mergeCell ref="U508:U514"/>
    <mergeCell ref="AJ508:AJ514"/>
    <mergeCell ref="AK508:AK514"/>
    <mergeCell ref="AM508:AM514"/>
    <mergeCell ref="AN508:AN514"/>
    <mergeCell ref="AO508:AO514"/>
    <mergeCell ref="O508:O514"/>
    <mergeCell ref="P508:P514"/>
    <mergeCell ref="Q508:Q514"/>
    <mergeCell ref="R508:R514"/>
    <mergeCell ref="S508:S514"/>
    <mergeCell ref="T508:T514"/>
    <mergeCell ref="G508:G514"/>
    <mergeCell ref="H508:H514"/>
    <mergeCell ref="I508:I514"/>
    <mergeCell ref="L508:L514"/>
    <mergeCell ref="M508:M514"/>
    <mergeCell ref="N508:N514"/>
    <mergeCell ref="A508:A514"/>
    <mergeCell ref="B508:B514"/>
    <mergeCell ref="C508:C514"/>
    <mergeCell ref="D508:D514"/>
    <mergeCell ref="E508:E514"/>
    <mergeCell ref="F508:F514"/>
    <mergeCell ref="AO501:AO507"/>
    <mergeCell ref="AP501:AP507"/>
    <mergeCell ref="AV501:AV507"/>
    <mergeCell ref="BE501:BE507"/>
    <mergeCell ref="BF501:BF507"/>
    <mergeCell ref="BG501:BG507"/>
    <mergeCell ref="T501:T507"/>
    <mergeCell ref="U501:U507"/>
    <mergeCell ref="AJ501:AJ507"/>
    <mergeCell ref="AK501:AK507"/>
    <mergeCell ref="AM501:AM507"/>
    <mergeCell ref="AN501:AN507"/>
    <mergeCell ref="N501:N507"/>
    <mergeCell ref="O501:O507"/>
    <mergeCell ref="P501:P507"/>
    <mergeCell ref="Q501:Q507"/>
    <mergeCell ref="R501:R507"/>
    <mergeCell ref="S501:S507"/>
    <mergeCell ref="F501:F507"/>
    <mergeCell ref="G501:G507"/>
    <mergeCell ref="H501:H507"/>
    <mergeCell ref="I501:I507"/>
    <mergeCell ref="L501:L507"/>
    <mergeCell ref="M501:M507"/>
    <mergeCell ref="AP508:AP514"/>
    <mergeCell ref="AV508:AV514"/>
    <mergeCell ref="BE508:BE514"/>
    <mergeCell ref="BF508:BF514"/>
    <mergeCell ref="BG508:BG514"/>
    <mergeCell ref="A501:A507"/>
    <mergeCell ref="B501:B507"/>
    <mergeCell ref="C501:C507"/>
    <mergeCell ref="D501:D507"/>
    <mergeCell ref="E501:E507"/>
    <mergeCell ref="U494:U500"/>
    <mergeCell ref="AJ494:AJ500"/>
    <mergeCell ref="AK494:AK500"/>
    <mergeCell ref="AM494:AM500"/>
    <mergeCell ref="AN494:AN500"/>
    <mergeCell ref="AO494:AO500"/>
    <mergeCell ref="O494:O500"/>
    <mergeCell ref="P494:P500"/>
    <mergeCell ref="Q494:Q500"/>
    <mergeCell ref="R494:R500"/>
    <mergeCell ref="S494:S500"/>
    <mergeCell ref="T494:T500"/>
    <mergeCell ref="G494:G500"/>
    <mergeCell ref="H494:H500"/>
    <mergeCell ref="I494:I500"/>
    <mergeCell ref="L494:L500"/>
    <mergeCell ref="M494:M500"/>
    <mergeCell ref="N494:N500"/>
    <mergeCell ref="A494:A500"/>
    <mergeCell ref="B494:B500"/>
    <mergeCell ref="C494:C500"/>
    <mergeCell ref="D494:D500"/>
    <mergeCell ref="E494:E500"/>
    <mergeCell ref="F494:F500"/>
    <mergeCell ref="AO487:AO493"/>
    <mergeCell ref="AP487:AP493"/>
    <mergeCell ref="AV487:AV493"/>
    <mergeCell ref="BE487:BE493"/>
    <mergeCell ref="BF487:BF493"/>
    <mergeCell ref="BG487:BG493"/>
    <mergeCell ref="T487:T493"/>
    <mergeCell ref="U487:U493"/>
    <mergeCell ref="AJ487:AJ493"/>
    <mergeCell ref="AK487:AK493"/>
    <mergeCell ref="AM487:AM493"/>
    <mergeCell ref="AN487:AN493"/>
    <mergeCell ref="N487:N493"/>
    <mergeCell ref="O487:O493"/>
    <mergeCell ref="P487:P493"/>
    <mergeCell ref="Q487:Q493"/>
    <mergeCell ref="R487:R493"/>
    <mergeCell ref="S487:S493"/>
    <mergeCell ref="F487:F493"/>
    <mergeCell ref="G487:G493"/>
    <mergeCell ref="H487:H493"/>
    <mergeCell ref="I487:I493"/>
    <mergeCell ref="L487:L493"/>
    <mergeCell ref="M487:M493"/>
    <mergeCell ref="AP494:AP500"/>
    <mergeCell ref="AV494:AV500"/>
    <mergeCell ref="BE494:BE500"/>
    <mergeCell ref="BF494:BF500"/>
    <mergeCell ref="BG494:BG500"/>
    <mergeCell ref="A487:A493"/>
    <mergeCell ref="B487:B493"/>
    <mergeCell ref="C487:C493"/>
    <mergeCell ref="D487:D493"/>
    <mergeCell ref="E487:E493"/>
    <mergeCell ref="U480:U486"/>
    <mergeCell ref="AJ480:AJ486"/>
    <mergeCell ref="AK480:AK486"/>
    <mergeCell ref="AM480:AM486"/>
    <mergeCell ref="AN480:AN486"/>
    <mergeCell ref="AO480:AO486"/>
    <mergeCell ref="O480:O486"/>
    <mergeCell ref="P480:P486"/>
    <mergeCell ref="Q480:Q486"/>
    <mergeCell ref="R480:R486"/>
    <mergeCell ref="S480:S486"/>
    <mergeCell ref="T480:T486"/>
    <mergeCell ref="G480:G486"/>
    <mergeCell ref="H480:H486"/>
    <mergeCell ref="I480:I486"/>
    <mergeCell ref="L480:L486"/>
    <mergeCell ref="M480:M486"/>
    <mergeCell ref="N480:N486"/>
    <mergeCell ref="A480:A486"/>
    <mergeCell ref="B480:B486"/>
    <mergeCell ref="C480:C486"/>
    <mergeCell ref="D480:D486"/>
    <mergeCell ref="E480:E486"/>
    <mergeCell ref="F480:F486"/>
    <mergeCell ref="AO473:AO479"/>
    <mergeCell ref="AP473:AP479"/>
    <mergeCell ref="AV473:AV479"/>
    <mergeCell ref="BE473:BE479"/>
    <mergeCell ref="BF473:BF479"/>
    <mergeCell ref="BG473:BG479"/>
    <mergeCell ref="T473:T479"/>
    <mergeCell ref="U473:U479"/>
    <mergeCell ref="AJ473:AJ479"/>
    <mergeCell ref="AK473:AK479"/>
    <mergeCell ref="AM473:AM479"/>
    <mergeCell ref="AN473:AN479"/>
    <mergeCell ref="N473:N479"/>
    <mergeCell ref="O473:O479"/>
    <mergeCell ref="P473:P479"/>
    <mergeCell ref="Q473:Q479"/>
    <mergeCell ref="R473:R479"/>
    <mergeCell ref="S473:S479"/>
    <mergeCell ref="F473:F479"/>
    <mergeCell ref="G473:G479"/>
    <mergeCell ref="H473:H479"/>
    <mergeCell ref="I473:I479"/>
    <mergeCell ref="L473:L479"/>
    <mergeCell ref="M473:M479"/>
    <mergeCell ref="AP480:AP486"/>
    <mergeCell ref="AV480:AV486"/>
    <mergeCell ref="BE480:BE486"/>
    <mergeCell ref="BF480:BF486"/>
    <mergeCell ref="BG480:BG486"/>
    <mergeCell ref="A473:A479"/>
    <mergeCell ref="B473:B479"/>
    <mergeCell ref="C473:C479"/>
    <mergeCell ref="D473:D479"/>
    <mergeCell ref="E473:E479"/>
    <mergeCell ref="U466:U472"/>
    <mergeCell ref="AJ466:AJ472"/>
    <mergeCell ref="AK466:AK472"/>
    <mergeCell ref="AM466:AM472"/>
    <mergeCell ref="AN466:AN472"/>
    <mergeCell ref="AO466:AO472"/>
    <mergeCell ref="O466:O472"/>
    <mergeCell ref="P466:P472"/>
    <mergeCell ref="Q466:Q472"/>
    <mergeCell ref="R466:R472"/>
    <mergeCell ref="S466:S472"/>
    <mergeCell ref="T466:T472"/>
    <mergeCell ref="G466:G472"/>
    <mergeCell ref="H466:H472"/>
    <mergeCell ref="I466:I472"/>
    <mergeCell ref="L466:L472"/>
    <mergeCell ref="M466:M472"/>
    <mergeCell ref="N466:N472"/>
    <mergeCell ref="A466:A472"/>
    <mergeCell ref="B466:B472"/>
    <mergeCell ref="C466:C472"/>
    <mergeCell ref="D466:D472"/>
    <mergeCell ref="E466:E472"/>
    <mergeCell ref="F466:F472"/>
    <mergeCell ref="AO459:AO465"/>
    <mergeCell ref="AP459:AP465"/>
    <mergeCell ref="AV459:AV465"/>
    <mergeCell ref="BE459:BE465"/>
    <mergeCell ref="BF459:BF465"/>
    <mergeCell ref="BG459:BG465"/>
    <mergeCell ref="T459:T465"/>
    <mergeCell ref="U459:U465"/>
    <mergeCell ref="AJ459:AJ465"/>
    <mergeCell ref="AK459:AK465"/>
    <mergeCell ref="AM459:AM465"/>
    <mergeCell ref="AN459:AN465"/>
    <mergeCell ref="N459:N465"/>
    <mergeCell ref="O459:O465"/>
    <mergeCell ref="P459:P465"/>
    <mergeCell ref="Q459:Q465"/>
    <mergeCell ref="R459:R465"/>
    <mergeCell ref="S459:S465"/>
    <mergeCell ref="F459:F465"/>
    <mergeCell ref="G459:G465"/>
    <mergeCell ref="H459:H465"/>
    <mergeCell ref="I459:I465"/>
    <mergeCell ref="L459:L465"/>
    <mergeCell ref="M459:M465"/>
    <mergeCell ref="AP466:AP472"/>
    <mergeCell ref="AV466:AV472"/>
    <mergeCell ref="BE466:BE472"/>
    <mergeCell ref="BF466:BF472"/>
    <mergeCell ref="BG466:BG472"/>
    <mergeCell ref="A459:A465"/>
    <mergeCell ref="B459:B465"/>
    <mergeCell ref="C459:C465"/>
    <mergeCell ref="D459:D465"/>
    <mergeCell ref="E459:E465"/>
    <mergeCell ref="U452:U458"/>
    <mergeCell ref="AJ452:AJ458"/>
    <mergeCell ref="AK452:AK458"/>
    <mergeCell ref="AM452:AM458"/>
    <mergeCell ref="AN452:AN458"/>
    <mergeCell ref="AO452:AO458"/>
    <mergeCell ref="O452:O458"/>
    <mergeCell ref="P452:P458"/>
    <mergeCell ref="Q452:Q458"/>
    <mergeCell ref="R452:R458"/>
    <mergeCell ref="S452:S458"/>
    <mergeCell ref="T452:T458"/>
    <mergeCell ref="G452:G458"/>
    <mergeCell ref="H452:H458"/>
    <mergeCell ref="I452:I458"/>
    <mergeCell ref="L452:L458"/>
    <mergeCell ref="M452:M458"/>
    <mergeCell ref="N452:N458"/>
    <mergeCell ref="A452:A458"/>
    <mergeCell ref="B452:B458"/>
    <mergeCell ref="C452:C458"/>
    <mergeCell ref="D452:D458"/>
    <mergeCell ref="E452:E458"/>
    <mergeCell ref="F452:F458"/>
    <mergeCell ref="AO445:AO451"/>
    <mergeCell ref="AP445:AP451"/>
    <mergeCell ref="AV445:AV451"/>
    <mergeCell ref="BE445:BE451"/>
    <mergeCell ref="BF445:BF451"/>
    <mergeCell ref="BG445:BG451"/>
    <mergeCell ref="T445:T451"/>
    <mergeCell ref="U445:U451"/>
    <mergeCell ref="AJ445:AJ451"/>
    <mergeCell ref="AK445:AK451"/>
    <mergeCell ref="AM445:AM451"/>
    <mergeCell ref="AN445:AN451"/>
    <mergeCell ref="N445:N451"/>
    <mergeCell ref="O445:O451"/>
    <mergeCell ref="P445:P451"/>
    <mergeCell ref="Q445:Q451"/>
    <mergeCell ref="R445:R451"/>
    <mergeCell ref="S445:S451"/>
    <mergeCell ref="F445:F451"/>
    <mergeCell ref="G445:G451"/>
    <mergeCell ref="H445:H451"/>
    <mergeCell ref="I445:I451"/>
    <mergeCell ref="L445:L451"/>
    <mergeCell ref="M445:M451"/>
    <mergeCell ref="AP452:AP458"/>
    <mergeCell ref="AV452:AV458"/>
    <mergeCell ref="BE452:BE458"/>
    <mergeCell ref="BF452:BF458"/>
    <mergeCell ref="BG452:BG458"/>
    <mergeCell ref="A445:A451"/>
    <mergeCell ref="B445:B451"/>
    <mergeCell ref="C445:C451"/>
    <mergeCell ref="D445:D451"/>
    <mergeCell ref="E445:E451"/>
    <mergeCell ref="U438:U444"/>
    <mergeCell ref="AJ438:AJ444"/>
    <mergeCell ref="AK438:AK444"/>
    <mergeCell ref="AM438:AM444"/>
    <mergeCell ref="AN438:AN444"/>
    <mergeCell ref="AO438:AO444"/>
    <mergeCell ref="O438:O444"/>
    <mergeCell ref="P438:P444"/>
    <mergeCell ref="Q438:Q444"/>
    <mergeCell ref="R438:R444"/>
    <mergeCell ref="S438:S444"/>
    <mergeCell ref="T438:T444"/>
    <mergeCell ref="G438:G444"/>
    <mergeCell ref="H438:H444"/>
    <mergeCell ref="I438:I444"/>
    <mergeCell ref="L438:L444"/>
    <mergeCell ref="M438:M444"/>
    <mergeCell ref="N438:N444"/>
    <mergeCell ref="A438:A444"/>
    <mergeCell ref="B438:B444"/>
    <mergeCell ref="C438:C444"/>
    <mergeCell ref="D438:D444"/>
    <mergeCell ref="E438:E444"/>
    <mergeCell ref="F438:F444"/>
    <mergeCell ref="AO431:AO437"/>
    <mergeCell ref="AP431:AP437"/>
    <mergeCell ref="AV431:AV437"/>
    <mergeCell ref="BE431:BE437"/>
    <mergeCell ref="BF431:BF437"/>
    <mergeCell ref="BG431:BG437"/>
    <mergeCell ref="T431:T437"/>
    <mergeCell ref="U431:U437"/>
    <mergeCell ref="AJ431:AJ437"/>
    <mergeCell ref="AK431:AK437"/>
    <mergeCell ref="AM431:AM437"/>
    <mergeCell ref="AN431:AN437"/>
    <mergeCell ref="N431:N437"/>
    <mergeCell ref="O431:O437"/>
    <mergeCell ref="P431:P437"/>
    <mergeCell ref="Q431:Q437"/>
    <mergeCell ref="R431:R437"/>
    <mergeCell ref="S431:S437"/>
    <mergeCell ref="F431:F437"/>
    <mergeCell ref="G431:G437"/>
    <mergeCell ref="H431:H437"/>
    <mergeCell ref="I431:I437"/>
    <mergeCell ref="L431:L437"/>
    <mergeCell ref="M431:M437"/>
    <mergeCell ref="AP438:AP444"/>
    <mergeCell ref="AV438:AV444"/>
    <mergeCell ref="BE438:BE444"/>
    <mergeCell ref="BF438:BF444"/>
    <mergeCell ref="BG438:BG444"/>
    <mergeCell ref="A431:A437"/>
    <mergeCell ref="B431:B437"/>
    <mergeCell ref="C431:C437"/>
    <mergeCell ref="D431:D437"/>
    <mergeCell ref="E431:E437"/>
    <mergeCell ref="U424:U430"/>
    <mergeCell ref="AJ424:AJ430"/>
    <mergeCell ref="AK424:AK430"/>
    <mergeCell ref="AM424:AM430"/>
    <mergeCell ref="AN424:AN430"/>
    <mergeCell ref="AO424:AO430"/>
    <mergeCell ref="O424:O430"/>
    <mergeCell ref="P424:P430"/>
    <mergeCell ref="Q424:Q430"/>
    <mergeCell ref="R424:R430"/>
    <mergeCell ref="S424:S430"/>
    <mergeCell ref="T424:T430"/>
    <mergeCell ref="G424:G430"/>
    <mergeCell ref="H424:H430"/>
    <mergeCell ref="I424:I430"/>
    <mergeCell ref="L424:L430"/>
    <mergeCell ref="M424:M430"/>
    <mergeCell ref="N424:N430"/>
    <mergeCell ref="A424:A430"/>
    <mergeCell ref="B424:B430"/>
    <mergeCell ref="C424:C430"/>
    <mergeCell ref="D424:D430"/>
    <mergeCell ref="E424:E430"/>
    <mergeCell ref="F424:F430"/>
    <mergeCell ref="AP417:AP423"/>
    <mergeCell ref="AV417:AV423"/>
    <mergeCell ref="BE417:BE423"/>
    <mergeCell ref="BF417:BF423"/>
    <mergeCell ref="BG417:BG423"/>
    <mergeCell ref="BI417:BI423"/>
    <mergeCell ref="U417:U423"/>
    <mergeCell ref="AJ417:AJ423"/>
    <mergeCell ref="AK417:AK423"/>
    <mergeCell ref="AM417:AM423"/>
    <mergeCell ref="AN417:AN423"/>
    <mergeCell ref="AO417:AO423"/>
    <mergeCell ref="O417:O423"/>
    <mergeCell ref="P417:P423"/>
    <mergeCell ref="Q417:Q423"/>
    <mergeCell ref="R417:R423"/>
    <mergeCell ref="S417:S423"/>
    <mergeCell ref="T417:T423"/>
    <mergeCell ref="G417:G423"/>
    <mergeCell ref="H417:H423"/>
    <mergeCell ref="I417:I423"/>
    <mergeCell ref="L417:L423"/>
    <mergeCell ref="M417:M423"/>
    <mergeCell ref="N417:N423"/>
    <mergeCell ref="AP424:AP430"/>
    <mergeCell ref="AV424:AV430"/>
    <mergeCell ref="BE424:BE430"/>
    <mergeCell ref="BF424:BF430"/>
    <mergeCell ref="BG424:BG430"/>
    <mergeCell ref="A417:A423"/>
    <mergeCell ref="B417:B423"/>
    <mergeCell ref="C417:C423"/>
    <mergeCell ref="D417:D423"/>
    <mergeCell ref="E417:E423"/>
    <mergeCell ref="F417:F423"/>
    <mergeCell ref="AO410:AO416"/>
    <mergeCell ref="AP410:AP416"/>
    <mergeCell ref="AV410:AV416"/>
    <mergeCell ref="BE410:BE416"/>
    <mergeCell ref="BF410:BF416"/>
    <mergeCell ref="BG410:BG416"/>
    <mergeCell ref="T410:T416"/>
    <mergeCell ref="U410:U416"/>
    <mergeCell ref="AJ410:AJ416"/>
    <mergeCell ref="AK410:AK416"/>
    <mergeCell ref="AM410:AM416"/>
    <mergeCell ref="AN410:AN416"/>
    <mergeCell ref="N410:N416"/>
    <mergeCell ref="O410:O416"/>
    <mergeCell ref="P410:P416"/>
    <mergeCell ref="Q410:Q416"/>
    <mergeCell ref="R410:R416"/>
    <mergeCell ref="S410:S416"/>
    <mergeCell ref="F410:F416"/>
    <mergeCell ref="G410:G416"/>
    <mergeCell ref="H410:H416"/>
    <mergeCell ref="I410:I416"/>
    <mergeCell ref="L410:L416"/>
    <mergeCell ref="M410:M416"/>
    <mergeCell ref="A410:A416"/>
    <mergeCell ref="B410:B416"/>
    <mergeCell ref="M396:M402"/>
    <mergeCell ref="AP403:AP409"/>
    <mergeCell ref="AV403:AV409"/>
    <mergeCell ref="C410:C416"/>
    <mergeCell ref="D410:D416"/>
    <mergeCell ref="E410:E416"/>
    <mergeCell ref="U403:U409"/>
    <mergeCell ref="AJ403:AJ409"/>
    <mergeCell ref="AK403:AK409"/>
    <mergeCell ref="AM403:AM409"/>
    <mergeCell ref="AN403:AN409"/>
    <mergeCell ref="AO403:AO409"/>
    <mergeCell ref="O403:O409"/>
    <mergeCell ref="P403:P409"/>
    <mergeCell ref="Q403:Q409"/>
    <mergeCell ref="R403:R409"/>
    <mergeCell ref="S403:S409"/>
    <mergeCell ref="T403:T409"/>
    <mergeCell ref="G403:G409"/>
    <mergeCell ref="H403:H409"/>
    <mergeCell ref="I403:I409"/>
    <mergeCell ref="L403:L409"/>
    <mergeCell ref="M403:M409"/>
    <mergeCell ref="N403:N409"/>
    <mergeCell ref="D389:D395"/>
    <mergeCell ref="E389:E395"/>
    <mergeCell ref="F389:F395"/>
    <mergeCell ref="A403:A409"/>
    <mergeCell ref="B403:B409"/>
    <mergeCell ref="C403:C409"/>
    <mergeCell ref="D403:D409"/>
    <mergeCell ref="E403:E409"/>
    <mergeCell ref="F403:F409"/>
    <mergeCell ref="AO396:AO402"/>
    <mergeCell ref="AP396:AP402"/>
    <mergeCell ref="AV396:AV402"/>
    <mergeCell ref="BE396:BE402"/>
    <mergeCell ref="BF396:BF402"/>
    <mergeCell ref="BG396:BG402"/>
    <mergeCell ref="T396:T402"/>
    <mergeCell ref="U396:U402"/>
    <mergeCell ref="AJ396:AJ402"/>
    <mergeCell ref="AK396:AK402"/>
    <mergeCell ref="AM396:AM402"/>
    <mergeCell ref="AN396:AN402"/>
    <mergeCell ref="N396:N402"/>
    <mergeCell ref="O396:O402"/>
    <mergeCell ref="P396:P402"/>
    <mergeCell ref="Q396:Q402"/>
    <mergeCell ref="R396:R402"/>
    <mergeCell ref="S396:S402"/>
    <mergeCell ref="F396:F402"/>
    <mergeCell ref="G396:G402"/>
    <mergeCell ref="H396:H402"/>
    <mergeCell ref="I396:I402"/>
    <mergeCell ref="L396:L402"/>
    <mergeCell ref="BI382:BI388"/>
    <mergeCell ref="U382:U388"/>
    <mergeCell ref="AJ382:AJ388"/>
    <mergeCell ref="AK382:AK388"/>
    <mergeCell ref="AM382:AM388"/>
    <mergeCell ref="AN382:AN388"/>
    <mergeCell ref="AO382:AO388"/>
    <mergeCell ref="O382:O388"/>
    <mergeCell ref="P382:P388"/>
    <mergeCell ref="Q382:Q388"/>
    <mergeCell ref="R382:R388"/>
    <mergeCell ref="S382:S388"/>
    <mergeCell ref="T382:T388"/>
    <mergeCell ref="BE403:BE409"/>
    <mergeCell ref="BF403:BF409"/>
    <mergeCell ref="BG403:BG409"/>
    <mergeCell ref="A396:A402"/>
    <mergeCell ref="B396:B402"/>
    <mergeCell ref="C396:C402"/>
    <mergeCell ref="D396:D402"/>
    <mergeCell ref="E396:E402"/>
    <mergeCell ref="U389:U395"/>
    <mergeCell ref="AJ389:AJ395"/>
    <mergeCell ref="AK389:AK395"/>
    <mergeCell ref="AM389:AM395"/>
    <mergeCell ref="AN389:AN395"/>
    <mergeCell ref="AO389:AO395"/>
    <mergeCell ref="O389:O395"/>
    <mergeCell ref="P389:P395"/>
    <mergeCell ref="Q389:Q395"/>
    <mergeCell ref="R389:R395"/>
    <mergeCell ref="S389:S395"/>
    <mergeCell ref="G382:G388"/>
    <mergeCell ref="H382:H388"/>
    <mergeCell ref="I382:I388"/>
    <mergeCell ref="L382:L388"/>
    <mergeCell ref="M382:M388"/>
    <mergeCell ref="N382:N388"/>
    <mergeCell ref="AP389:AP395"/>
    <mergeCell ref="AV389:AV395"/>
    <mergeCell ref="BE389:BE395"/>
    <mergeCell ref="BF389:BF395"/>
    <mergeCell ref="BG389:BG395"/>
    <mergeCell ref="A382:A388"/>
    <mergeCell ref="B382:B388"/>
    <mergeCell ref="C382:C388"/>
    <mergeCell ref="D382:D388"/>
    <mergeCell ref="E382:E388"/>
    <mergeCell ref="F382:F388"/>
    <mergeCell ref="AP382:AP388"/>
    <mergeCell ref="AV382:AV388"/>
    <mergeCell ref="BE382:BE388"/>
    <mergeCell ref="BF382:BF388"/>
    <mergeCell ref="BG382:BG388"/>
    <mergeCell ref="T389:T395"/>
    <mergeCell ref="G389:G395"/>
    <mergeCell ref="H389:H395"/>
    <mergeCell ref="I389:I395"/>
    <mergeCell ref="L389:L395"/>
    <mergeCell ref="M389:M395"/>
    <mergeCell ref="N389:N395"/>
    <mergeCell ref="A389:A395"/>
    <mergeCell ref="B389:B395"/>
    <mergeCell ref="C389:C395"/>
    <mergeCell ref="AO375:AO381"/>
    <mergeCell ref="AP375:AP381"/>
    <mergeCell ref="AV375:AV381"/>
    <mergeCell ref="BE375:BE381"/>
    <mergeCell ref="BF375:BF381"/>
    <mergeCell ref="BG375:BG381"/>
    <mergeCell ref="T375:T381"/>
    <mergeCell ref="U375:U381"/>
    <mergeCell ref="AJ375:AJ381"/>
    <mergeCell ref="AK375:AK381"/>
    <mergeCell ref="AM375:AM381"/>
    <mergeCell ref="AN375:AN381"/>
    <mergeCell ref="N375:N381"/>
    <mergeCell ref="O375:O381"/>
    <mergeCell ref="P375:P381"/>
    <mergeCell ref="Q375:Q381"/>
    <mergeCell ref="R375:R381"/>
    <mergeCell ref="S375:S381"/>
    <mergeCell ref="F375:F381"/>
    <mergeCell ref="G375:G381"/>
    <mergeCell ref="H375:H381"/>
    <mergeCell ref="I375:I381"/>
    <mergeCell ref="L375:L381"/>
    <mergeCell ref="M375:M381"/>
    <mergeCell ref="A375:A381"/>
    <mergeCell ref="B375:B381"/>
    <mergeCell ref="C375:C381"/>
    <mergeCell ref="D375:D381"/>
    <mergeCell ref="E375:E381"/>
    <mergeCell ref="U368:U374"/>
    <mergeCell ref="AJ368:AJ374"/>
    <mergeCell ref="AK368:AK374"/>
    <mergeCell ref="AM368:AM374"/>
    <mergeCell ref="AN368:AN374"/>
    <mergeCell ref="AO368:AO374"/>
    <mergeCell ref="O368:O374"/>
    <mergeCell ref="P368:P374"/>
    <mergeCell ref="Q368:Q374"/>
    <mergeCell ref="R368:R374"/>
    <mergeCell ref="S368:S374"/>
    <mergeCell ref="T368:T374"/>
    <mergeCell ref="G368:G374"/>
    <mergeCell ref="H368:H374"/>
    <mergeCell ref="I368:I374"/>
    <mergeCell ref="L368:L374"/>
    <mergeCell ref="M368:M374"/>
    <mergeCell ref="N368:N374"/>
    <mergeCell ref="A368:A374"/>
    <mergeCell ref="B368:B374"/>
    <mergeCell ref="C368:C374"/>
    <mergeCell ref="D368:D374"/>
    <mergeCell ref="E368:E374"/>
    <mergeCell ref="F368:F374"/>
    <mergeCell ref="AO361:AO367"/>
    <mergeCell ref="AP361:AP367"/>
    <mergeCell ref="AV361:AV367"/>
    <mergeCell ref="BE361:BE367"/>
    <mergeCell ref="BF361:BF367"/>
    <mergeCell ref="BG361:BG367"/>
    <mergeCell ref="T361:T367"/>
    <mergeCell ref="U361:U367"/>
    <mergeCell ref="AJ361:AJ367"/>
    <mergeCell ref="AK361:AK367"/>
    <mergeCell ref="AM361:AM367"/>
    <mergeCell ref="AN361:AN367"/>
    <mergeCell ref="N361:N367"/>
    <mergeCell ref="O361:O367"/>
    <mergeCell ref="P361:P367"/>
    <mergeCell ref="Q361:Q367"/>
    <mergeCell ref="R361:R367"/>
    <mergeCell ref="S361:S367"/>
    <mergeCell ref="F361:F367"/>
    <mergeCell ref="G361:G367"/>
    <mergeCell ref="H361:H367"/>
    <mergeCell ref="I361:I367"/>
    <mergeCell ref="L361:L367"/>
    <mergeCell ref="M361:M367"/>
    <mergeCell ref="AP368:AP374"/>
    <mergeCell ref="AV368:AV374"/>
    <mergeCell ref="BE368:BE374"/>
    <mergeCell ref="BF368:BF374"/>
    <mergeCell ref="BG368:BG374"/>
    <mergeCell ref="A361:A367"/>
    <mergeCell ref="B361:B367"/>
    <mergeCell ref="C361:C367"/>
    <mergeCell ref="D361:D367"/>
    <mergeCell ref="E361:E367"/>
    <mergeCell ref="U354:U360"/>
    <mergeCell ref="AJ354:AJ360"/>
    <mergeCell ref="AK354:AK360"/>
    <mergeCell ref="AM354:AM360"/>
    <mergeCell ref="AN354:AN360"/>
    <mergeCell ref="AO354:AO360"/>
    <mergeCell ref="O354:O360"/>
    <mergeCell ref="P354:P360"/>
    <mergeCell ref="Q354:Q360"/>
    <mergeCell ref="R354:R360"/>
    <mergeCell ref="S354:S360"/>
    <mergeCell ref="T354:T360"/>
    <mergeCell ref="G354:G360"/>
    <mergeCell ref="H354:H360"/>
    <mergeCell ref="I354:I360"/>
    <mergeCell ref="L354:L360"/>
    <mergeCell ref="M354:M360"/>
    <mergeCell ref="N354:N360"/>
    <mergeCell ref="A354:A360"/>
    <mergeCell ref="B354:B360"/>
    <mergeCell ref="C354:C360"/>
    <mergeCell ref="D354:D360"/>
    <mergeCell ref="E354:E360"/>
    <mergeCell ref="F354:F360"/>
    <mergeCell ref="AO347:AO353"/>
    <mergeCell ref="AP347:AP353"/>
    <mergeCell ref="AV347:AV353"/>
    <mergeCell ref="BE347:BE353"/>
    <mergeCell ref="BF347:BF353"/>
    <mergeCell ref="BG347:BG353"/>
    <mergeCell ref="T347:T353"/>
    <mergeCell ref="U347:U353"/>
    <mergeCell ref="AJ347:AJ353"/>
    <mergeCell ref="AK347:AK353"/>
    <mergeCell ref="AM347:AM353"/>
    <mergeCell ref="AN347:AN353"/>
    <mergeCell ref="N347:N353"/>
    <mergeCell ref="O347:O353"/>
    <mergeCell ref="P347:P353"/>
    <mergeCell ref="Q347:Q353"/>
    <mergeCell ref="R347:R353"/>
    <mergeCell ref="S347:S353"/>
    <mergeCell ref="F347:F353"/>
    <mergeCell ref="G347:G353"/>
    <mergeCell ref="H347:H353"/>
    <mergeCell ref="I347:I353"/>
    <mergeCell ref="L347:L353"/>
    <mergeCell ref="M347:M353"/>
    <mergeCell ref="AP354:AP360"/>
    <mergeCell ref="AV354:AV360"/>
    <mergeCell ref="BE354:BE360"/>
    <mergeCell ref="BF354:BF360"/>
    <mergeCell ref="BG354:BG360"/>
    <mergeCell ref="A347:A353"/>
    <mergeCell ref="B347:B353"/>
    <mergeCell ref="C347:C353"/>
    <mergeCell ref="D347:D353"/>
    <mergeCell ref="E347:E353"/>
    <mergeCell ref="U340:U346"/>
    <mergeCell ref="AJ340:AJ346"/>
    <mergeCell ref="AK340:AK346"/>
    <mergeCell ref="AM340:AM346"/>
    <mergeCell ref="AN340:AN346"/>
    <mergeCell ref="AO340:AO346"/>
    <mergeCell ref="O340:O346"/>
    <mergeCell ref="P340:P346"/>
    <mergeCell ref="Q340:Q346"/>
    <mergeCell ref="R340:R346"/>
    <mergeCell ref="S340:S346"/>
    <mergeCell ref="T340:T346"/>
    <mergeCell ref="G340:G346"/>
    <mergeCell ref="H340:H346"/>
    <mergeCell ref="I340:I346"/>
    <mergeCell ref="L340:L346"/>
    <mergeCell ref="M340:M346"/>
    <mergeCell ref="N340:N346"/>
    <mergeCell ref="A340:A346"/>
    <mergeCell ref="B340:B346"/>
    <mergeCell ref="C340:C346"/>
    <mergeCell ref="D340:D346"/>
    <mergeCell ref="E340:E346"/>
    <mergeCell ref="F340:F346"/>
    <mergeCell ref="AO333:AO339"/>
    <mergeCell ref="AP333:AP339"/>
    <mergeCell ref="AV333:AV339"/>
    <mergeCell ref="BE333:BE339"/>
    <mergeCell ref="BF333:BF339"/>
    <mergeCell ref="BG333:BG339"/>
    <mergeCell ref="T333:T339"/>
    <mergeCell ref="U333:U339"/>
    <mergeCell ref="AJ333:AJ339"/>
    <mergeCell ref="AK333:AK339"/>
    <mergeCell ref="AM333:AM339"/>
    <mergeCell ref="AN333:AN339"/>
    <mergeCell ref="N333:N339"/>
    <mergeCell ref="O333:O339"/>
    <mergeCell ref="P333:P339"/>
    <mergeCell ref="Q333:Q339"/>
    <mergeCell ref="R333:R339"/>
    <mergeCell ref="S333:S339"/>
    <mergeCell ref="F333:F339"/>
    <mergeCell ref="G333:G339"/>
    <mergeCell ref="H333:H339"/>
    <mergeCell ref="I333:I339"/>
    <mergeCell ref="L333:L339"/>
    <mergeCell ref="M333:M339"/>
    <mergeCell ref="AP340:AP346"/>
    <mergeCell ref="AV340:AV346"/>
    <mergeCell ref="BE340:BE346"/>
    <mergeCell ref="BF340:BF346"/>
    <mergeCell ref="BG340:BG346"/>
    <mergeCell ref="A333:A339"/>
    <mergeCell ref="B333:B339"/>
    <mergeCell ref="C333:C339"/>
    <mergeCell ref="D333:D339"/>
    <mergeCell ref="E333:E339"/>
    <mergeCell ref="U326:U332"/>
    <mergeCell ref="AJ326:AJ332"/>
    <mergeCell ref="AK326:AK332"/>
    <mergeCell ref="AM326:AM332"/>
    <mergeCell ref="AN326:AN332"/>
    <mergeCell ref="AO326:AO332"/>
    <mergeCell ref="O326:O332"/>
    <mergeCell ref="P326:P332"/>
    <mergeCell ref="Q326:Q332"/>
    <mergeCell ref="R326:R332"/>
    <mergeCell ref="S326:S332"/>
    <mergeCell ref="T326:T332"/>
    <mergeCell ref="G326:G332"/>
    <mergeCell ref="H326:H332"/>
    <mergeCell ref="I326:I332"/>
    <mergeCell ref="L326:L332"/>
    <mergeCell ref="M326:M332"/>
    <mergeCell ref="N326:N332"/>
    <mergeCell ref="A326:A332"/>
    <mergeCell ref="B326:B332"/>
    <mergeCell ref="C326:C332"/>
    <mergeCell ref="D326:D332"/>
    <mergeCell ref="E326:E332"/>
    <mergeCell ref="F326:F332"/>
    <mergeCell ref="AO319:AO325"/>
    <mergeCell ref="AP319:AP325"/>
    <mergeCell ref="AV319:AV325"/>
    <mergeCell ref="BE319:BE325"/>
    <mergeCell ref="BF319:BF325"/>
    <mergeCell ref="BG319:BG325"/>
    <mergeCell ref="T319:T325"/>
    <mergeCell ref="U319:U325"/>
    <mergeCell ref="AJ319:AJ325"/>
    <mergeCell ref="AK319:AK325"/>
    <mergeCell ref="AM319:AM325"/>
    <mergeCell ref="AN319:AN325"/>
    <mergeCell ref="N319:N325"/>
    <mergeCell ref="O319:O325"/>
    <mergeCell ref="P319:P325"/>
    <mergeCell ref="Q319:Q325"/>
    <mergeCell ref="R319:R325"/>
    <mergeCell ref="S319:S325"/>
    <mergeCell ref="F319:F325"/>
    <mergeCell ref="G319:G325"/>
    <mergeCell ref="H319:H325"/>
    <mergeCell ref="I319:I325"/>
    <mergeCell ref="L319:L325"/>
    <mergeCell ref="M319:M325"/>
    <mergeCell ref="AP326:AP332"/>
    <mergeCell ref="AV326:AV332"/>
    <mergeCell ref="BE326:BE332"/>
    <mergeCell ref="BF326:BF332"/>
    <mergeCell ref="BG326:BG332"/>
    <mergeCell ref="A319:A325"/>
    <mergeCell ref="B319:B325"/>
    <mergeCell ref="C319:C325"/>
    <mergeCell ref="D319:D325"/>
    <mergeCell ref="E319:E325"/>
    <mergeCell ref="U312:U318"/>
    <mergeCell ref="AJ312:AJ318"/>
    <mergeCell ref="AK312:AK318"/>
    <mergeCell ref="AM312:AM318"/>
    <mergeCell ref="AN312:AN318"/>
    <mergeCell ref="AO312:AO318"/>
    <mergeCell ref="O312:O318"/>
    <mergeCell ref="P312:P318"/>
    <mergeCell ref="Q312:Q318"/>
    <mergeCell ref="R312:R318"/>
    <mergeCell ref="S312:S318"/>
    <mergeCell ref="T312:T318"/>
    <mergeCell ref="G312:G318"/>
    <mergeCell ref="H312:H318"/>
    <mergeCell ref="I312:I318"/>
    <mergeCell ref="L312:L318"/>
    <mergeCell ref="M312:M318"/>
    <mergeCell ref="N312:N318"/>
    <mergeCell ref="A312:A318"/>
    <mergeCell ref="B312:B318"/>
    <mergeCell ref="C312:C318"/>
    <mergeCell ref="D312:D318"/>
    <mergeCell ref="E312:E318"/>
    <mergeCell ref="F312:F318"/>
    <mergeCell ref="AO305:AO311"/>
    <mergeCell ref="AP305:AP311"/>
    <mergeCell ref="AV305:AV311"/>
    <mergeCell ref="BE305:BE311"/>
    <mergeCell ref="BF305:BF311"/>
    <mergeCell ref="BG305:BG311"/>
    <mergeCell ref="T305:T311"/>
    <mergeCell ref="U305:U311"/>
    <mergeCell ref="AJ305:AJ311"/>
    <mergeCell ref="AK305:AK311"/>
    <mergeCell ref="AM305:AM311"/>
    <mergeCell ref="AN305:AN311"/>
    <mergeCell ref="N305:N311"/>
    <mergeCell ref="O305:O311"/>
    <mergeCell ref="P305:P311"/>
    <mergeCell ref="Q305:Q311"/>
    <mergeCell ref="R305:R311"/>
    <mergeCell ref="S305:S311"/>
    <mergeCell ref="F305:F311"/>
    <mergeCell ref="G305:G311"/>
    <mergeCell ref="H305:H311"/>
    <mergeCell ref="I305:I311"/>
    <mergeCell ref="L305:L311"/>
    <mergeCell ref="M305:M311"/>
    <mergeCell ref="AP312:AP318"/>
    <mergeCell ref="AV312:AV318"/>
    <mergeCell ref="BE312:BE318"/>
    <mergeCell ref="BF312:BF318"/>
    <mergeCell ref="BG312:BG318"/>
    <mergeCell ref="A305:A311"/>
    <mergeCell ref="B305:B311"/>
    <mergeCell ref="C305:C311"/>
    <mergeCell ref="D305:D311"/>
    <mergeCell ref="E305:E311"/>
    <mergeCell ref="U298:U304"/>
    <mergeCell ref="AJ298:AJ304"/>
    <mergeCell ref="AK298:AK304"/>
    <mergeCell ref="AM298:AM304"/>
    <mergeCell ref="AN298:AN304"/>
    <mergeCell ref="AO298:AO304"/>
    <mergeCell ref="O298:O304"/>
    <mergeCell ref="P298:P304"/>
    <mergeCell ref="Q298:Q304"/>
    <mergeCell ref="R298:R304"/>
    <mergeCell ref="S298:S304"/>
    <mergeCell ref="T298:T304"/>
    <mergeCell ref="G298:G304"/>
    <mergeCell ref="H298:H304"/>
    <mergeCell ref="I298:I304"/>
    <mergeCell ref="L298:L304"/>
    <mergeCell ref="M298:M304"/>
    <mergeCell ref="N298:N304"/>
    <mergeCell ref="A298:A304"/>
    <mergeCell ref="B298:B304"/>
    <mergeCell ref="C298:C304"/>
    <mergeCell ref="D298:D304"/>
    <mergeCell ref="E298:E304"/>
    <mergeCell ref="F298:F304"/>
    <mergeCell ref="AO291:AO297"/>
    <mergeCell ref="AP291:AP297"/>
    <mergeCell ref="AV291:AV297"/>
    <mergeCell ref="BE291:BE297"/>
    <mergeCell ref="BF291:BF297"/>
    <mergeCell ref="BG291:BG297"/>
    <mergeCell ref="T291:T297"/>
    <mergeCell ref="U291:U297"/>
    <mergeCell ref="AJ291:AJ297"/>
    <mergeCell ref="AK291:AK297"/>
    <mergeCell ref="AM291:AM297"/>
    <mergeCell ref="AN291:AN297"/>
    <mergeCell ref="N291:N297"/>
    <mergeCell ref="O291:O297"/>
    <mergeCell ref="P291:P297"/>
    <mergeCell ref="Q291:Q297"/>
    <mergeCell ref="R291:R297"/>
    <mergeCell ref="S291:S297"/>
    <mergeCell ref="F291:F297"/>
    <mergeCell ref="G291:G297"/>
    <mergeCell ref="H291:H297"/>
    <mergeCell ref="I291:I297"/>
    <mergeCell ref="L291:L297"/>
    <mergeCell ref="M291:M297"/>
    <mergeCell ref="AP298:AP304"/>
    <mergeCell ref="AV298:AV304"/>
    <mergeCell ref="BE298:BE304"/>
    <mergeCell ref="BF298:BF304"/>
    <mergeCell ref="BG298:BG304"/>
    <mergeCell ref="A291:A297"/>
    <mergeCell ref="B291:B297"/>
    <mergeCell ref="C291:C297"/>
    <mergeCell ref="D291:D297"/>
    <mergeCell ref="E291:E297"/>
    <mergeCell ref="U284:U290"/>
    <mergeCell ref="AJ284:AJ290"/>
    <mergeCell ref="AK284:AK290"/>
    <mergeCell ref="AM284:AM290"/>
    <mergeCell ref="AN284:AN290"/>
    <mergeCell ref="AO284:AO290"/>
    <mergeCell ref="O284:O290"/>
    <mergeCell ref="P284:P290"/>
    <mergeCell ref="Q284:Q290"/>
    <mergeCell ref="R284:R290"/>
    <mergeCell ref="S284:S290"/>
    <mergeCell ref="T284:T290"/>
    <mergeCell ref="G284:G290"/>
    <mergeCell ref="H284:H290"/>
    <mergeCell ref="I284:I290"/>
    <mergeCell ref="L284:L290"/>
    <mergeCell ref="M284:M290"/>
    <mergeCell ref="N284:N290"/>
    <mergeCell ref="A284:A290"/>
    <mergeCell ref="B284:B290"/>
    <mergeCell ref="C284:C290"/>
    <mergeCell ref="D284:D290"/>
    <mergeCell ref="E284:E290"/>
    <mergeCell ref="F284:F290"/>
    <mergeCell ref="AO277:AO283"/>
    <mergeCell ref="AP277:AP283"/>
    <mergeCell ref="AV277:AV283"/>
    <mergeCell ref="BE277:BE283"/>
    <mergeCell ref="BF277:BF283"/>
    <mergeCell ref="BG277:BG283"/>
    <mergeCell ref="T277:T283"/>
    <mergeCell ref="U277:U283"/>
    <mergeCell ref="AJ277:AJ283"/>
    <mergeCell ref="AK277:AK283"/>
    <mergeCell ref="AM277:AM283"/>
    <mergeCell ref="AN277:AN283"/>
    <mergeCell ref="N277:N283"/>
    <mergeCell ref="O277:O283"/>
    <mergeCell ref="P277:P283"/>
    <mergeCell ref="Q277:Q283"/>
    <mergeCell ref="R277:R283"/>
    <mergeCell ref="S277:S283"/>
    <mergeCell ref="F277:F283"/>
    <mergeCell ref="G277:G283"/>
    <mergeCell ref="H277:H283"/>
    <mergeCell ref="I277:I283"/>
    <mergeCell ref="L277:L283"/>
    <mergeCell ref="M277:M283"/>
    <mergeCell ref="AP284:AP290"/>
    <mergeCell ref="AV284:AV290"/>
    <mergeCell ref="BE284:BE290"/>
    <mergeCell ref="BF284:BF290"/>
    <mergeCell ref="BG284:BG290"/>
    <mergeCell ref="A277:A283"/>
    <mergeCell ref="B277:B283"/>
    <mergeCell ref="C277:C283"/>
    <mergeCell ref="D277:D283"/>
    <mergeCell ref="E277:E283"/>
    <mergeCell ref="U270:U276"/>
    <mergeCell ref="AJ270:AJ276"/>
    <mergeCell ref="AK270:AK276"/>
    <mergeCell ref="AM270:AM276"/>
    <mergeCell ref="AN270:AN276"/>
    <mergeCell ref="AO270:AO276"/>
    <mergeCell ref="O270:O276"/>
    <mergeCell ref="P270:P276"/>
    <mergeCell ref="Q270:Q276"/>
    <mergeCell ref="R270:R276"/>
    <mergeCell ref="S270:S276"/>
    <mergeCell ref="T270:T276"/>
    <mergeCell ref="G270:G276"/>
    <mergeCell ref="H270:H276"/>
    <mergeCell ref="I270:I276"/>
    <mergeCell ref="L270:L276"/>
    <mergeCell ref="M270:M276"/>
    <mergeCell ref="N270:N276"/>
    <mergeCell ref="A270:A276"/>
    <mergeCell ref="B270:B276"/>
    <mergeCell ref="C270:C276"/>
    <mergeCell ref="D270:D276"/>
    <mergeCell ref="E270:E276"/>
    <mergeCell ref="F270:F276"/>
    <mergeCell ref="AO263:AO269"/>
    <mergeCell ref="AP263:AP269"/>
    <mergeCell ref="AV263:AV269"/>
    <mergeCell ref="BE263:BE269"/>
    <mergeCell ref="BF263:BF269"/>
    <mergeCell ref="BG263:BG269"/>
    <mergeCell ref="T263:T269"/>
    <mergeCell ref="U263:U269"/>
    <mergeCell ref="AJ263:AJ269"/>
    <mergeCell ref="AK263:AK269"/>
    <mergeCell ref="AM263:AM269"/>
    <mergeCell ref="AN263:AN269"/>
    <mergeCell ref="N263:N269"/>
    <mergeCell ref="O263:O269"/>
    <mergeCell ref="P263:P269"/>
    <mergeCell ref="Q263:Q269"/>
    <mergeCell ref="R263:R269"/>
    <mergeCell ref="S263:S269"/>
    <mergeCell ref="F263:F269"/>
    <mergeCell ref="G263:G269"/>
    <mergeCell ref="H263:H269"/>
    <mergeCell ref="I263:I269"/>
    <mergeCell ref="L263:L269"/>
    <mergeCell ref="M263:M269"/>
    <mergeCell ref="AP270:AP276"/>
    <mergeCell ref="AV270:AV276"/>
    <mergeCell ref="BE270:BE276"/>
    <mergeCell ref="BF270:BF276"/>
    <mergeCell ref="BG270:BG276"/>
    <mergeCell ref="A263:A269"/>
    <mergeCell ref="B263:B269"/>
    <mergeCell ref="C263:C269"/>
    <mergeCell ref="D263:D269"/>
    <mergeCell ref="E263:E269"/>
    <mergeCell ref="U256:U262"/>
    <mergeCell ref="AJ256:AJ262"/>
    <mergeCell ref="AK256:AK262"/>
    <mergeCell ref="AM256:AM262"/>
    <mergeCell ref="AN256:AN262"/>
    <mergeCell ref="AO256:AO262"/>
    <mergeCell ref="O256:O262"/>
    <mergeCell ref="P256:P262"/>
    <mergeCell ref="Q256:Q262"/>
    <mergeCell ref="R256:R262"/>
    <mergeCell ref="S256:S262"/>
    <mergeCell ref="T256:T262"/>
    <mergeCell ref="G256:G262"/>
    <mergeCell ref="H256:H262"/>
    <mergeCell ref="I256:I262"/>
    <mergeCell ref="L256:L262"/>
    <mergeCell ref="M256:M262"/>
    <mergeCell ref="N256:N262"/>
    <mergeCell ref="A256:A262"/>
    <mergeCell ref="B256:B262"/>
    <mergeCell ref="C256:C262"/>
    <mergeCell ref="D256:D262"/>
    <mergeCell ref="E256:E262"/>
    <mergeCell ref="F256:F262"/>
    <mergeCell ref="AO249:AO255"/>
    <mergeCell ref="AP249:AP255"/>
    <mergeCell ref="AV249:AV255"/>
    <mergeCell ref="BE249:BE255"/>
    <mergeCell ref="BF249:BF255"/>
    <mergeCell ref="BG249:BG255"/>
    <mergeCell ref="T249:T255"/>
    <mergeCell ref="U249:U255"/>
    <mergeCell ref="AJ249:AJ255"/>
    <mergeCell ref="AK249:AK255"/>
    <mergeCell ref="AM249:AM255"/>
    <mergeCell ref="AN249:AN255"/>
    <mergeCell ref="N249:N255"/>
    <mergeCell ref="O249:O255"/>
    <mergeCell ref="P249:P255"/>
    <mergeCell ref="Q249:Q255"/>
    <mergeCell ref="R249:R255"/>
    <mergeCell ref="S249:S255"/>
    <mergeCell ref="F249:F255"/>
    <mergeCell ref="G249:G255"/>
    <mergeCell ref="H249:H255"/>
    <mergeCell ref="I249:I255"/>
    <mergeCell ref="L249:L255"/>
    <mergeCell ref="M249:M255"/>
    <mergeCell ref="AP256:AP262"/>
    <mergeCell ref="AV256:AV262"/>
    <mergeCell ref="BE256:BE262"/>
    <mergeCell ref="BF256:BF262"/>
    <mergeCell ref="BG256:BG262"/>
    <mergeCell ref="A249:A255"/>
    <mergeCell ref="B249:B255"/>
    <mergeCell ref="C249:C255"/>
    <mergeCell ref="D249:D255"/>
    <mergeCell ref="E249:E255"/>
    <mergeCell ref="U242:U248"/>
    <mergeCell ref="AJ242:AJ248"/>
    <mergeCell ref="AK242:AK248"/>
    <mergeCell ref="AM242:AM248"/>
    <mergeCell ref="AN242:AN248"/>
    <mergeCell ref="AO242:AO248"/>
    <mergeCell ref="O242:O248"/>
    <mergeCell ref="P242:P248"/>
    <mergeCell ref="Q242:Q248"/>
    <mergeCell ref="R242:R248"/>
    <mergeCell ref="S242:S248"/>
    <mergeCell ref="T242:T248"/>
    <mergeCell ref="G242:G248"/>
    <mergeCell ref="H242:H248"/>
    <mergeCell ref="I242:I248"/>
    <mergeCell ref="L242:L248"/>
    <mergeCell ref="M242:M248"/>
    <mergeCell ref="N242:N248"/>
    <mergeCell ref="A242:A248"/>
    <mergeCell ref="B242:B248"/>
    <mergeCell ref="C242:C248"/>
    <mergeCell ref="D242:D248"/>
    <mergeCell ref="E242:E248"/>
    <mergeCell ref="F242:F248"/>
    <mergeCell ref="AO235:AO241"/>
    <mergeCell ref="AP235:AP241"/>
    <mergeCell ref="AV235:AV241"/>
    <mergeCell ref="BE235:BE241"/>
    <mergeCell ref="BF235:BF241"/>
    <mergeCell ref="BG235:BG241"/>
    <mergeCell ref="T235:T241"/>
    <mergeCell ref="U235:U241"/>
    <mergeCell ref="AJ235:AJ241"/>
    <mergeCell ref="AK235:AK241"/>
    <mergeCell ref="AM235:AM241"/>
    <mergeCell ref="AN235:AN241"/>
    <mergeCell ref="N235:N241"/>
    <mergeCell ref="O235:O241"/>
    <mergeCell ref="P235:P241"/>
    <mergeCell ref="Q235:Q241"/>
    <mergeCell ref="R235:R241"/>
    <mergeCell ref="S235:S241"/>
    <mergeCell ref="F235:F241"/>
    <mergeCell ref="G235:G241"/>
    <mergeCell ref="H235:H241"/>
    <mergeCell ref="I235:I241"/>
    <mergeCell ref="L235:L241"/>
    <mergeCell ref="M235:M241"/>
    <mergeCell ref="AP242:AP248"/>
    <mergeCell ref="AV242:AV248"/>
    <mergeCell ref="BE242:BE248"/>
    <mergeCell ref="BF242:BF248"/>
    <mergeCell ref="BG242:BG248"/>
    <mergeCell ref="A235:A241"/>
    <mergeCell ref="B235:B241"/>
    <mergeCell ref="C235:C241"/>
    <mergeCell ref="D235:D241"/>
    <mergeCell ref="E235:E241"/>
    <mergeCell ref="U228:U234"/>
    <mergeCell ref="AJ228:AJ234"/>
    <mergeCell ref="AK228:AK234"/>
    <mergeCell ref="AM228:AM234"/>
    <mergeCell ref="AN228:AN234"/>
    <mergeCell ref="AO228:AO234"/>
    <mergeCell ref="O228:O234"/>
    <mergeCell ref="P228:P234"/>
    <mergeCell ref="Q228:Q234"/>
    <mergeCell ref="R228:R234"/>
    <mergeCell ref="S228:S234"/>
    <mergeCell ref="T228:T234"/>
    <mergeCell ref="G228:G234"/>
    <mergeCell ref="H228:H234"/>
    <mergeCell ref="I228:I234"/>
    <mergeCell ref="L228:L234"/>
    <mergeCell ref="M228:M234"/>
    <mergeCell ref="N228:N234"/>
    <mergeCell ref="A228:A234"/>
    <mergeCell ref="B228:B234"/>
    <mergeCell ref="C228:C234"/>
    <mergeCell ref="D228:D234"/>
    <mergeCell ref="E228:E234"/>
    <mergeCell ref="F228:F234"/>
    <mergeCell ref="AO221:AO227"/>
    <mergeCell ref="AP221:AP227"/>
    <mergeCell ref="AV221:AV227"/>
    <mergeCell ref="BE221:BE227"/>
    <mergeCell ref="BF221:BF227"/>
    <mergeCell ref="BG221:BG227"/>
    <mergeCell ref="T221:T227"/>
    <mergeCell ref="U221:U227"/>
    <mergeCell ref="AJ221:AJ227"/>
    <mergeCell ref="AK221:AK227"/>
    <mergeCell ref="AM221:AM227"/>
    <mergeCell ref="AN221:AN227"/>
    <mergeCell ref="N221:N227"/>
    <mergeCell ref="O221:O227"/>
    <mergeCell ref="P221:P227"/>
    <mergeCell ref="Q221:Q227"/>
    <mergeCell ref="R221:R227"/>
    <mergeCell ref="S221:S227"/>
    <mergeCell ref="F221:F227"/>
    <mergeCell ref="G221:G227"/>
    <mergeCell ref="H221:H227"/>
    <mergeCell ref="I221:I227"/>
    <mergeCell ref="L221:L227"/>
    <mergeCell ref="M221:M227"/>
    <mergeCell ref="AP228:AP234"/>
    <mergeCell ref="AV228:AV234"/>
    <mergeCell ref="BE228:BE234"/>
    <mergeCell ref="BF228:BF234"/>
    <mergeCell ref="BG228:BG234"/>
    <mergeCell ref="A221:A227"/>
    <mergeCell ref="B221:B227"/>
    <mergeCell ref="C221:C227"/>
    <mergeCell ref="D221:D227"/>
    <mergeCell ref="E221:E227"/>
    <mergeCell ref="U214:U220"/>
    <mergeCell ref="AJ214:AJ220"/>
    <mergeCell ref="AK214:AK220"/>
    <mergeCell ref="AM214:AM220"/>
    <mergeCell ref="AN214:AN220"/>
    <mergeCell ref="AO214:AO220"/>
    <mergeCell ref="O214:O220"/>
    <mergeCell ref="P214:P220"/>
    <mergeCell ref="Q214:Q220"/>
    <mergeCell ref="R214:R220"/>
    <mergeCell ref="S214:S220"/>
    <mergeCell ref="T214:T220"/>
    <mergeCell ref="G214:G220"/>
    <mergeCell ref="H214:H220"/>
    <mergeCell ref="I214:I220"/>
    <mergeCell ref="L214:L220"/>
    <mergeCell ref="M214:M220"/>
    <mergeCell ref="N214:N220"/>
    <mergeCell ref="A214:A220"/>
    <mergeCell ref="B214:B220"/>
    <mergeCell ref="C214:C220"/>
    <mergeCell ref="D214:D220"/>
    <mergeCell ref="E214:E220"/>
    <mergeCell ref="F214:F220"/>
    <mergeCell ref="AO207:AO213"/>
    <mergeCell ref="AP207:AP213"/>
    <mergeCell ref="AV207:AV213"/>
    <mergeCell ref="BE207:BE213"/>
    <mergeCell ref="BF207:BF213"/>
    <mergeCell ref="BG207:BG213"/>
    <mergeCell ref="T207:T213"/>
    <mergeCell ref="U207:U213"/>
    <mergeCell ref="AJ207:AJ213"/>
    <mergeCell ref="AK207:AK213"/>
    <mergeCell ref="AM207:AM213"/>
    <mergeCell ref="AN207:AN213"/>
    <mergeCell ref="N207:N213"/>
    <mergeCell ref="O207:O213"/>
    <mergeCell ref="P207:P213"/>
    <mergeCell ref="Q207:Q213"/>
    <mergeCell ref="R207:R213"/>
    <mergeCell ref="S207:S213"/>
    <mergeCell ref="F207:F213"/>
    <mergeCell ref="G207:G213"/>
    <mergeCell ref="H207:H213"/>
    <mergeCell ref="I207:I213"/>
    <mergeCell ref="L207:L213"/>
    <mergeCell ref="M207:M213"/>
    <mergeCell ref="AP214:AP220"/>
    <mergeCell ref="AV214:AV220"/>
    <mergeCell ref="BE214:BE220"/>
    <mergeCell ref="BF214:BF220"/>
    <mergeCell ref="BG214:BG220"/>
    <mergeCell ref="A207:A213"/>
    <mergeCell ref="B207:B213"/>
    <mergeCell ref="C207:C213"/>
    <mergeCell ref="D207:D213"/>
    <mergeCell ref="E207:E213"/>
    <mergeCell ref="U200:U206"/>
    <mergeCell ref="AJ200:AJ206"/>
    <mergeCell ref="AK200:AK206"/>
    <mergeCell ref="AM200:AM206"/>
    <mergeCell ref="AN200:AN206"/>
    <mergeCell ref="AO200:AO206"/>
    <mergeCell ref="O200:O206"/>
    <mergeCell ref="P200:P206"/>
    <mergeCell ref="Q200:Q206"/>
    <mergeCell ref="R200:R206"/>
    <mergeCell ref="S200:S206"/>
    <mergeCell ref="T200:T206"/>
    <mergeCell ref="G200:G206"/>
    <mergeCell ref="H200:H206"/>
    <mergeCell ref="I200:I206"/>
    <mergeCell ref="L200:L206"/>
    <mergeCell ref="M200:M206"/>
    <mergeCell ref="N200:N206"/>
    <mergeCell ref="A200:A206"/>
    <mergeCell ref="B200:B206"/>
    <mergeCell ref="C200:C206"/>
    <mergeCell ref="D200:D206"/>
    <mergeCell ref="E200:E206"/>
    <mergeCell ref="F200:F206"/>
    <mergeCell ref="AO193:AO199"/>
    <mergeCell ref="AP193:AP199"/>
    <mergeCell ref="AV193:AV199"/>
    <mergeCell ref="BE193:BE199"/>
    <mergeCell ref="BF193:BF199"/>
    <mergeCell ref="BG193:BG199"/>
    <mergeCell ref="T193:T199"/>
    <mergeCell ref="U193:U199"/>
    <mergeCell ref="AJ193:AJ199"/>
    <mergeCell ref="AK193:AK199"/>
    <mergeCell ref="AM193:AM199"/>
    <mergeCell ref="AN193:AN199"/>
    <mergeCell ref="N193:N199"/>
    <mergeCell ref="O193:O199"/>
    <mergeCell ref="P193:P199"/>
    <mergeCell ref="Q193:Q199"/>
    <mergeCell ref="R193:R199"/>
    <mergeCell ref="S193:S199"/>
    <mergeCell ref="F193:F199"/>
    <mergeCell ref="G193:G199"/>
    <mergeCell ref="H193:H199"/>
    <mergeCell ref="I193:I199"/>
    <mergeCell ref="L193:L199"/>
    <mergeCell ref="M193:M199"/>
    <mergeCell ref="AP200:AP206"/>
    <mergeCell ref="AV200:AV206"/>
    <mergeCell ref="BE200:BE206"/>
    <mergeCell ref="BF200:BF206"/>
    <mergeCell ref="BG200:BG206"/>
    <mergeCell ref="A193:A199"/>
    <mergeCell ref="B193:B199"/>
    <mergeCell ref="C193:C199"/>
    <mergeCell ref="D193:D199"/>
    <mergeCell ref="E193:E199"/>
    <mergeCell ref="U186:U192"/>
    <mergeCell ref="AJ186:AJ192"/>
    <mergeCell ref="AK186:AK192"/>
    <mergeCell ref="AM186:AM192"/>
    <mergeCell ref="AN186:AN192"/>
    <mergeCell ref="AO186:AO192"/>
    <mergeCell ref="O186:O192"/>
    <mergeCell ref="P186:P192"/>
    <mergeCell ref="Q186:Q192"/>
    <mergeCell ref="R186:R192"/>
    <mergeCell ref="S186:S192"/>
    <mergeCell ref="T186:T192"/>
    <mergeCell ref="G186:G192"/>
    <mergeCell ref="H186:H192"/>
    <mergeCell ref="I186:I192"/>
    <mergeCell ref="L186:L192"/>
    <mergeCell ref="M186:M192"/>
    <mergeCell ref="N186:N192"/>
    <mergeCell ref="A186:A192"/>
    <mergeCell ref="B186:B192"/>
    <mergeCell ref="C186:C192"/>
    <mergeCell ref="D186:D192"/>
    <mergeCell ref="E186:E192"/>
    <mergeCell ref="F186:F192"/>
    <mergeCell ref="AO179:AO185"/>
    <mergeCell ref="AP179:AP185"/>
    <mergeCell ref="AV179:AV185"/>
    <mergeCell ref="BE179:BE185"/>
    <mergeCell ref="BF179:BF185"/>
    <mergeCell ref="BG179:BG185"/>
    <mergeCell ref="T179:T185"/>
    <mergeCell ref="U179:U185"/>
    <mergeCell ref="AJ179:AJ185"/>
    <mergeCell ref="AK179:AK185"/>
    <mergeCell ref="AM179:AM185"/>
    <mergeCell ref="AN179:AN185"/>
    <mergeCell ref="N179:N185"/>
    <mergeCell ref="O179:O185"/>
    <mergeCell ref="P179:P185"/>
    <mergeCell ref="Q179:Q185"/>
    <mergeCell ref="R179:R185"/>
    <mergeCell ref="S179:S185"/>
    <mergeCell ref="F179:F185"/>
    <mergeCell ref="G179:G185"/>
    <mergeCell ref="H179:H185"/>
    <mergeCell ref="I179:I185"/>
    <mergeCell ref="L179:L185"/>
    <mergeCell ref="M179:M185"/>
    <mergeCell ref="AP186:AP192"/>
    <mergeCell ref="AV186:AV192"/>
    <mergeCell ref="BE186:BE192"/>
    <mergeCell ref="BF186:BF192"/>
    <mergeCell ref="BG186:BG192"/>
    <mergeCell ref="A179:A185"/>
    <mergeCell ref="B179:B185"/>
    <mergeCell ref="C179:C185"/>
    <mergeCell ref="D179:D185"/>
    <mergeCell ref="E179:E185"/>
    <mergeCell ref="U172:U178"/>
    <mergeCell ref="AJ172:AJ178"/>
    <mergeCell ref="AK172:AK178"/>
    <mergeCell ref="AM172:AM178"/>
    <mergeCell ref="AN172:AN178"/>
    <mergeCell ref="AO172:AO178"/>
    <mergeCell ref="O172:O178"/>
    <mergeCell ref="P172:P178"/>
    <mergeCell ref="Q172:Q178"/>
    <mergeCell ref="R172:R178"/>
    <mergeCell ref="S172:S178"/>
    <mergeCell ref="T172:T178"/>
    <mergeCell ref="G172:G178"/>
    <mergeCell ref="H172:H178"/>
    <mergeCell ref="I172:I178"/>
    <mergeCell ref="L172:L178"/>
    <mergeCell ref="M172:M178"/>
    <mergeCell ref="N172:N178"/>
    <mergeCell ref="A172:A178"/>
    <mergeCell ref="B172:B178"/>
    <mergeCell ref="C172:C178"/>
    <mergeCell ref="D172:D178"/>
    <mergeCell ref="E172:E178"/>
    <mergeCell ref="F172:F178"/>
    <mergeCell ref="AO165:AO171"/>
    <mergeCell ref="AP165:AP171"/>
    <mergeCell ref="AV165:AV171"/>
    <mergeCell ref="BE165:BE171"/>
    <mergeCell ref="BF165:BF171"/>
    <mergeCell ref="BG165:BG171"/>
    <mergeCell ref="T165:T171"/>
    <mergeCell ref="U165:U171"/>
    <mergeCell ref="AJ165:AJ171"/>
    <mergeCell ref="AK165:AK171"/>
    <mergeCell ref="AM165:AM171"/>
    <mergeCell ref="AN165:AN171"/>
    <mergeCell ref="N165:N171"/>
    <mergeCell ref="O165:O171"/>
    <mergeCell ref="P165:P171"/>
    <mergeCell ref="Q165:Q171"/>
    <mergeCell ref="R165:R171"/>
    <mergeCell ref="S165:S171"/>
    <mergeCell ref="F165:F171"/>
    <mergeCell ref="G165:G171"/>
    <mergeCell ref="H165:H171"/>
    <mergeCell ref="I165:I171"/>
    <mergeCell ref="L165:L171"/>
    <mergeCell ref="M165:M171"/>
    <mergeCell ref="AP172:AP178"/>
    <mergeCell ref="AV172:AV178"/>
    <mergeCell ref="BE172:BE178"/>
    <mergeCell ref="BF172:BF178"/>
    <mergeCell ref="BG172:BG178"/>
    <mergeCell ref="A165:A171"/>
    <mergeCell ref="B165:B171"/>
    <mergeCell ref="C165:C171"/>
    <mergeCell ref="D165:D171"/>
    <mergeCell ref="E165:E171"/>
    <mergeCell ref="U158:U164"/>
    <mergeCell ref="AJ158:AJ164"/>
    <mergeCell ref="AK158:AK164"/>
    <mergeCell ref="AM158:AM164"/>
    <mergeCell ref="AN158:AN164"/>
    <mergeCell ref="AO158:AO164"/>
    <mergeCell ref="O158:O164"/>
    <mergeCell ref="P158:P164"/>
    <mergeCell ref="Q158:Q164"/>
    <mergeCell ref="R158:R164"/>
    <mergeCell ref="S158:S164"/>
    <mergeCell ref="T158:T164"/>
    <mergeCell ref="G158:G164"/>
    <mergeCell ref="H158:H164"/>
    <mergeCell ref="I158:I164"/>
    <mergeCell ref="L158:L164"/>
    <mergeCell ref="M158:M164"/>
    <mergeCell ref="N158:N164"/>
    <mergeCell ref="A158:A164"/>
    <mergeCell ref="B158:B164"/>
    <mergeCell ref="C158:C164"/>
    <mergeCell ref="D158:D164"/>
    <mergeCell ref="E158:E164"/>
    <mergeCell ref="F158:F164"/>
    <mergeCell ref="AO151:AO157"/>
    <mergeCell ref="AP151:AP157"/>
    <mergeCell ref="AV151:AV157"/>
    <mergeCell ref="BE151:BE157"/>
    <mergeCell ref="BF151:BF157"/>
    <mergeCell ref="BG151:BG157"/>
    <mergeCell ref="T151:T157"/>
    <mergeCell ref="U151:U157"/>
    <mergeCell ref="AJ151:AJ157"/>
    <mergeCell ref="AK151:AK157"/>
    <mergeCell ref="AM151:AM157"/>
    <mergeCell ref="AN151:AN157"/>
    <mergeCell ref="N151:N157"/>
    <mergeCell ref="O151:O157"/>
    <mergeCell ref="P151:P157"/>
    <mergeCell ref="Q151:Q157"/>
    <mergeCell ref="R151:R157"/>
    <mergeCell ref="S151:S157"/>
    <mergeCell ref="F151:F157"/>
    <mergeCell ref="G151:G157"/>
    <mergeCell ref="H151:H157"/>
    <mergeCell ref="I151:I157"/>
    <mergeCell ref="L151:L157"/>
    <mergeCell ref="M151:M157"/>
    <mergeCell ref="AP158:AP164"/>
    <mergeCell ref="AV158:AV164"/>
    <mergeCell ref="BE158:BE164"/>
    <mergeCell ref="BF158:BF164"/>
    <mergeCell ref="BG158:BG164"/>
    <mergeCell ref="A151:A157"/>
    <mergeCell ref="B151:B157"/>
    <mergeCell ref="C151:C157"/>
    <mergeCell ref="D151:D157"/>
    <mergeCell ref="E151:E157"/>
    <mergeCell ref="U144:U150"/>
    <mergeCell ref="AJ144:AJ150"/>
    <mergeCell ref="AK144:AK150"/>
    <mergeCell ref="AM144:AM150"/>
    <mergeCell ref="AN144:AN150"/>
    <mergeCell ref="AO144:AO150"/>
    <mergeCell ref="O144:O150"/>
    <mergeCell ref="P144:P150"/>
    <mergeCell ref="Q144:Q150"/>
    <mergeCell ref="R144:R150"/>
    <mergeCell ref="S144:S150"/>
    <mergeCell ref="T144:T150"/>
    <mergeCell ref="G144:G150"/>
    <mergeCell ref="H144:H150"/>
    <mergeCell ref="I144:I150"/>
    <mergeCell ref="L144:L150"/>
    <mergeCell ref="M144:M150"/>
    <mergeCell ref="N144:N150"/>
    <mergeCell ref="A144:A150"/>
    <mergeCell ref="B144:B150"/>
    <mergeCell ref="C144:C150"/>
    <mergeCell ref="D144:D150"/>
    <mergeCell ref="E144:E150"/>
    <mergeCell ref="F144:F150"/>
    <mergeCell ref="AO137:AO143"/>
    <mergeCell ref="AP137:AP143"/>
    <mergeCell ref="AV137:AV143"/>
    <mergeCell ref="BE137:BE143"/>
    <mergeCell ref="BF137:BF143"/>
    <mergeCell ref="BG137:BG143"/>
    <mergeCell ref="T137:T143"/>
    <mergeCell ref="U137:U143"/>
    <mergeCell ref="AJ137:AJ143"/>
    <mergeCell ref="AK137:AK143"/>
    <mergeCell ref="AM137:AM143"/>
    <mergeCell ref="AN137:AN143"/>
    <mergeCell ref="N137:N143"/>
    <mergeCell ref="O137:O143"/>
    <mergeCell ref="P137:P143"/>
    <mergeCell ref="Q137:Q143"/>
    <mergeCell ref="R137:R143"/>
    <mergeCell ref="S137:S143"/>
    <mergeCell ref="F137:F143"/>
    <mergeCell ref="G137:G143"/>
    <mergeCell ref="H137:H143"/>
    <mergeCell ref="I137:I143"/>
    <mergeCell ref="L137:L143"/>
    <mergeCell ref="M137:M143"/>
    <mergeCell ref="AP144:AP150"/>
    <mergeCell ref="AV144:AV150"/>
    <mergeCell ref="BE144:BE150"/>
    <mergeCell ref="BF144:BF150"/>
    <mergeCell ref="BG144:BG150"/>
    <mergeCell ref="A137:A143"/>
    <mergeCell ref="B137:B143"/>
    <mergeCell ref="C137:C143"/>
    <mergeCell ref="D137:D143"/>
    <mergeCell ref="E137:E143"/>
    <mergeCell ref="U130:U136"/>
    <mergeCell ref="AJ130:AJ136"/>
    <mergeCell ref="AK130:AK136"/>
    <mergeCell ref="AM130:AM136"/>
    <mergeCell ref="AN130:AN136"/>
    <mergeCell ref="AO130:AO136"/>
    <mergeCell ref="O130:O136"/>
    <mergeCell ref="P130:P136"/>
    <mergeCell ref="Q130:Q136"/>
    <mergeCell ref="R130:R136"/>
    <mergeCell ref="S130:S136"/>
    <mergeCell ref="T130:T136"/>
    <mergeCell ref="G130:G136"/>
    <mergeCell ref="H130:H136"/>
    <mergeCell ref="I130:I136"/>
    <mergeCell ref="L130:L136"/>
    <mergeCell ref="M130:M136"/>
    <mergeCell ref="N130:N136"/>
    <mergeCell ref="A130:A136"/>
    <mergeCell ref="B130:B136"/>
    <mergeCell ref="C130:C136"/>
    <mergeCell ref="D130:D136"/>
    <mergeCell ref="E130:E136"/>
    <mergeCell ref="F130:F136"/>
    <mergeCell ref="AO123:AO129"/>
    <mergeCell ref="AP123:AP129"/>
    <mergeCell ref="AV123:AV129"/>
    <mergeCell ref="BE123:BE129"/>
    <mergeCell ref="BF123:BF129"/>
    <mergeCell ref="BG123:BG129"/>
    <mergeCell ref="T123:T129"/>
    <mergeCell ref="U123:U129"/>
    <mergeCell ref="AJ123:AJ129"/>
    <mergeCell ref="AK123:AK129"/>
    <mergeCell ref="AM123:AM129"/>
    <mergeCell ref="AN123:AN129"/>
    <mergeCell ref="N123:N129"/>
    <mergeCell ref="O123:O129"/>
    <mergeCell ref="P123:P129"/>
    <mergeCell ref="Q123:Q129"/>
    <mergeCell ref="R123:R129"/>
    <mergeCell ref="S123:S129"/>
    <mergeCell ref="F123:F129"/>
    <mergeCell ref="G123:G129"/>
    <mergeCell ref="H123:H129"/>
    <mergeCell ref="I123:I129"/>
    <mergeCell ref="L123:L129"/>
    <mergeCell ref="M123:M129"/>
    <mergeCell ref="AP130:AP136"/>
    <mergeCell ref="AV130:AV136"/>
    <mergeCell ref="BE130:BE136"/>
    <mergeCell ref="BF130:BF136"/>
    <mergeCell ref="BG130:BG136"/>
    <mergeCell ref="A123:A129"/>
    <mergeCell ref="B123:B129"/>
    <mergeCell ref="C123:C129"/>
    <mergeCell ref="D123:D129"/>
    <mergeCell ref="E123:E129"/>
    <mergeCell ref="U116:U122"/>
    <mergeCell ref="AJ116:AJ122"/>
    <mergeCell ref="AK116:AK122"/>
    <mergeCell ref="AM116:AM122"/>
    <mergeCell ref="AN116:AN122"/>
    <mergeCell ref="AO116:AO122"/>
    <mergeCell ref="O116:O122"/>
    <mergeCell ref="P116:P122"/>
    <mergeCell ref="Q116:Q122"/>
    <mergeCell ref="R116:R122"/>
    <mergeCell ref="S116:S122"/>
    <mergeCell ref="T116:T122"/>
    <mergeCell ref="G116:G122"/>
    <mergeCell ref="H116:H122"/>
    <mergeCell ref="I116:I122"/>
    <mergeCell ref="L116:L122"/>
    <mergeCell ref="M116:M122"/>
    <mergeCell ref="N116:N122"/>
    <mergeCell ref="A116:A122"/>
    <mergeCell ref="B116:B122"/>
    <mergeCell ref="C116:C122"/>
    <mergeCell ref="D116:D122"/>
    <mergeCell ref="E116:E122"/>
    <mergeCell ref="F116:F122"/>
    <mergeCell ref="AO109:AO115"/>
    <mergeCell ref="AP109:AP115"/>
    <mergeCell ref="AV109:AV115"/>
    <mergeCell ref="BE109:BE115"/>
    <mergeCell ref="BF109:BF115"/>
    <mergeCell ref="BG109:BG115"/>
    <mergeCell ref="T109:T115"/>
    <mergeCell ref="U109:U115"/>
    <mergeCell ref="AJ109:AJ115"/>
    <mergeCell ref="AK109:AK115"/>
    <mergeCell ref="AM109:AM115"/>
    <mergeCell ref="AN109:AN115"/>
    <mergeCell ref="N109:N115"/>
    <mergeCell ref="O109:O115"/>
    <mergeCell ref="P109:P115"/>
    <mergeCell ref="Q109:Q115"/>
    <mergeCell ref="R109:R115"/>
    <mergeCell ref="S109:S115"/>
    <mergeCell ref="F109:F115"/>
    <mergeCell ref="G109:G115"/>
    <mergeCell ref="H109:H115"/>
    <mergeCell ref="I109:I115"/>
    <mergeCell ref="L109:L115"/>
    <mergeCell ref="M109:M115"/>
    <mergeCell ref="AP116:AP122"/>
    <mergeCell ref="AV116:AV122"/>
    <mergeCell ref="BE116:BE122"/>
    <mergeCell ref="BF116:BF122"/>
    <mergeCell ref="BG116:BG122"/>
    <mergeCell ref="A109:A115"/>
    <mergeCell ref="B109:B115"/>
    <mergeCell ref="C109:C115"/>
    <mergeCell ref="D109:D115"/>
    <mergeCell ref="E109:E115"/>
    <mergeCell ref="U102:U108"/>
    <mergeCell ref="AJ102:AJ108"/>
    <mergeCell ref="AK102:AK108"/>
    <mergeCell ref="AM102:AM108"/>
    <mergeCell ref="AN102:AN108"/>
    <mergeCell ref="AO102:AO108"/>
    <mergeCell ref="O102:O108"/>
    <mergeCell ref="P102:P108"/>
    <mergeCell ref="Q102:Q108"/>
    <mergeCell ref="R102:R108"/>
    <mergeCell ref="S102:S108"/>
    <mergeCell ref="T102:T108"/>
    <mergeCell ref="G102:G108"/>
    <mergeCell ref="H102:H108"/>
    <mergeCell ref="I102:I108"/>
    <mergeCell ref="L102:L108"/>
    <mergeCell ref="M102:M108"/>
    <mergeCell ref="N102:N108"/>
    <mergeCell ref="A102:A108"/>
    <mergeCell ref="B102:B108"/>
    <mergeCell ref="C102:C108"/>
    <mergeCell ref="D102:D108"/>
    <mergeCell ref="E102:E108"/>
    <mergeCell ref="F102:F108"/>
    <mergeCell ref="AO95:AO101"/>
    <mergeCell ref="AP95:AP101"/>
    <mergeCell ref="AV95:AV101"/>
    <mergeCell ref="BE95:BE101"/>
    <mergeCell ref="BF95:BF101"/>
    <mergeCell ref="BG95:BG101"/>
    <mergeCell ref="T95:T101"/>
    <mergeCell ref="U95:U101"/>
    <mergeCell ref="AJ95:AJ101"/>
    <mergeCell ref="AK95:AK101"/>
    <mergeCell ref="AM95:AM101"/>
    <mergeCell ref="AN95:AN101"/>
    <mergeCell ref="N95:N101"/>
    <mergeCell ref="O95:O101"/>
    <mergeCell ref="P95:P101"/>
    <mergeCell ref="Q95:Q101"/>
    <mergeCell ref="R95:R101"/>
    <mergeCell ref="S95:S101"/>
    <mergeCell ref="F95:F101"/>
    <mergeCell ref="G95:G101"/>
    <mergeCell ref="H95:H101"/>
    <mergeCell ref="I95:I101"/>
    <mergeCell ref="L95:L101"/>
    <mergeCell ref="M95:M101"/>
    <mergeCell ref="AP102:AP108"/>
    <mergeCell ref="AV102:AV108"/>
    <mergeCell ref="BE102:BE108"/>
    <mergeCell ref="BF102:BF108"/>
    <mergeCell ref="BG102:BG108"/>
    <mergeCell ref="A95:A101"/>
    <mergeCell ref="B95:B101"/>
    <mergeCell ref="C95:C101"/>
    <mergeCell ref="D95:D101"/>
    <mergeCell ref="E95:E101"/>
    <mergeCell ref="U88:U94"/>
    <mergeCell ref="AJ88:AJ94"/>
    <mergeCell ref="AK88:AK94"/>
    <mergeCell ref="AM88:AM94"/>
    <mergeCell ref="AN88:AN94"/>
    <mergeCell ref="AO88:AO94"/>
    <mergeCell ref="O88:O94"/>
    <mergeCell ref="P88:P94"/>
    <mergeCell ref="Q88:Q94"/>
    <mergeCell ref="R88:R94"/>
    <mergeCell ref="S88:S94"/>
    <mergeCell ref="T88:T94"/>
    <mergeCell ref="G88:G94"/>
    <mergeCell ref="H88:H94"/>
    <mergeCell ref="I88:I94"/>
    <mergeCell ref="L88:L94"/>
    <mergeCell ref="M88:M94"/>
    <mergeCell ref="N88:N94"/>
    <mergeCell ref="A88:A94"/>
    <mergeCell ref="B88:B94"/>
    <mergeCell ref="C88:C94"/>
    <mergeCell ref="D88:D94"/>
    <mergeCell ref="E88:E94"/>
    <mergeCell ref="F88:F94"/>
    <mergeCell ref="AO81:AO87"/>
    <mergeCell ref="AP81:AP87"/>
    <mergeCell ref="AV81:AV87"/>
    <mergeCell ref="BE81:BE87"/>
    <mergeCell ref="BF81:BF87"/>
    <mergeCell ref="BG81:BG87"/>
    <mergeCell ref="T81:T87"/>
    <mergeCell ref="U81:U87"/>
    <mergeCell ref="AJ81:AJ87"/>
    <mergeCell ref="AK81:AK87"/>
    <mergeCell ref="AM81:AM87"/>
    <mergeCell ref="AN81:AN87"/>
    <mergeCell ref="N81:N87"/>
    <mergeCell ref="O81:O87"/>
    <mergeCell ref="P81:P87"/>
    <mergeCell ref="Q81:Q87"/>
    <mergeCell ref="R81:R87"/>
    <mergeCell ref="S81:S87"/>
    <mergeCell ref="F81:F87"/>
    <mergeCell ref="G81:G87"/>
    <mergeCell ref="H81:H87"/>
    <mergeCell ref="I81:I87"/>
    <mergeCell ref="L81:L87"/>
    <mergeCell ref="M81:M87"/>
    <mergeCell ref="AP88:AP94"/>
    <mergeCell ref="AV88:AV94"/>
    <mergeCell ref="BE88:BE94"/>
    <mergeCell ref="BF88:BF94"/>
    <mergeCell ref="BG88:BG94"/>
    <mergeCell ref="A81:A87"/>
    <mergeCell ref="B81:B87"/>
    <mergeCell ref="C81:C87"/>
    <mergeCell ref="D81:D87"/>
    <mergeCell ref="E81:E87"/>
    <mergeCell ref="U74:U80"/>
    <mergeCell ref="AJ74:AJ80"/>
    <mergeCell ref="AK74:AK80"/>
    <mergeCell ref="AM74:AM80"/>
    <mergeCell ref="AN74:AN80"/>
    <mergeCell ref="AO74:AO80"/>
    <mergeCell ref="O74:O80"/>
    <mergeCell ref="P74:P80"/>
    <mergeCell ref="Q74:Q80"/>
    <mergeCell ref="R74:R80"/>
    <mergeCell ref="S74:S80"/>
    <mergeCell ref="T74:T80"/>
    <mergeCell ref="G74:G80"/>
    <mergeCell ref="H74:H80"/>
    <mergeCell ref="I74:I80"/>
    <mergeCell ref="L74:L80"/>
    <mergeCell ref="M74:M80"/>
    <mergeCell ref="N74:N80"/>
    <mergeCell ref="A74:A80"/>
    <mergeCell ref="B74:B80"/>
    <mergeCell ref="C74:C80"/>
    <mergeCell ref="D74:D80"/>
    <mergeCell ref="E74:E80"/>
    <mergeCell ref="F74:F80"/>
    <mergeCell ref="AO67:AO73"/>
    <mergeCell ref="AP67:AP73"/>
    <mergeCell ref="AV67:AV73"/>
    <mergeCell ref="BE67:BE73"/>
    <mergeCell ref="BF67:BF73"/>
    <mergeCell ref="BG67:BG73"/>
    <mergeCell ref="T67:T73"/>
    <mergeCell ref="U67:U73"/>
    <mergeCell ref="AJ67:AJ73"/>
    <mergeCell ref="AK67:AK73"/>
    <mergeCell ref="AM67:AM73"/>
    <mergeCell ref="AN67:AN73"/>
    <mergeCell ref="N67:N73"/>
    <mergeCell ref="O67:O73"/>
    <mergeCell ref="P67:P73"/>
    <mergeCell ref="Q67:Q73"/>
    <mergeCell ref="R67:R73"/>
    <mergeCell ref="S67:S73"/>
    <mergeCell ref="F67:F73"/>
    <mergeCell ref="G67:G73"/>
    <mergeCell ref="H67:H73"/>
    <mergeCell ref="I67:I73"/>
    <mergeCell ref="L67:L73"/>
    <mergeCell ref="M67:M73"/>
    <mergeCell ref="AP74:AP80"/>
    <mergeCell ref="AV74:AV80"/>
    <mergeCell ref="BE74:BE80"/>
    <mergeCell ref="BF74:BF80"/>
    <mergeCell ref="BG74:BG80"/>
    <mergeCell ref="A67:A73"/>
    <mergeCell ref="B67:B73"/>
    <mergeCell ref="C67:C73"/>
    <mergeCell ref="D67:D73"/>
    <mergeCell ref="E67:E73"/>
    <mergeCell ref="U60:U66"/>
    <mergeCell ref="AJ60:AJ66"/>
    <mergeCell ref="AK60:AK66"/>
    <mergeCell ref="AM60:AM66"/>
    <mergeCell ref="AN60:AN66"/>
    <mergeCell ref="AO60:AO66"/>
    <mergeCell ref="O60:O66"/>
    <mergeCell ref="P60:P66"/>
    <mergeCell ref="Q60:Q66"/>
    <mergeCell ref="R60:R66"/>
    <mergeCell ref="S60:S66"/>
    <mergeCell ref="T60:T66"/>
    <mergeCell ref="G60:G66"/>
    <mergeCell ref="H60:H66"/>
    <mergeCell ref="I60:I66"/>
    <mergeCell ref="L60:L66"/>
    <mergeCell ref="M60:M66"/>
    <mergeCell ref="N60:N66"/>
    <mergeCell ref="A60:A66"/>
    <mergeCell ref="B60:B66"/>
    <mergeCell ref="C60:C66"/>
    <mergeCell ref="D60:D66"/>
    <mergeCell ref="E60:E66"/>
    <mergeCell ref="F60:F66"/>
    <mergeCell ref="AO53:AO59"/>
    <mergeCell ref="AP53:AP59"/>
    <mergeCell ref="AV53:AV59"/>
    <mergeCell ref="BE53:BE59"/>
    <mergeCell ref="BF53:BF59"/>
    <mergeCell ref="BG53:BG59"/>
    <mergeCell ref="T53:T59"/>
    <mergeCell ref="U53:U59"/>
    <mergeCell ref="AJ53:AJ59"/>
    <mergeCell ref="AK53:AK59"/>
    <mergeCell ref="AM53:AM59"/>
    <mergeCell ref="AN53:AN59"/>
    <mergeCell ref="N53:N59"/>
    <mergeCell ref="O53:O59"/>
    <mergeCell ref="P53:P59"/>
    <mergeCell ref="Q53:Q59"/>
    <mergeCell ref="R53:R59"/>
    <mergeCell ref="S53:S59"/>
    <mergeCell ref="F53:F59"/>
    <mergeCell ref="G53:G59"/>
    <mergeCell ref="H53:H59"/>
    <mergeCell ref="I53:I59"/>
    <mergeCell ref="L53:L59"/>
    <mergeCell ref="M53:M59"/>
    <mergeCell ref="AP60:AP66"/>
    <mergeCell ref="AV60:AV66"/>
    <mergeCell ref="BE60:BE66"/>
    <mergeCell ref="BF60:BF66"/>
    <mergeCell ref="BG60:BG66"/>
    <mergeCell ref="A53:A59"/>
    <mergeCell ref="B53:B59"/>
    <mergeCell ref="C53:C59"/>
    <mergeCell ref="D53:D59"/>
    <mergeCell ref="E53:E59"/>
    <mergeCell ref="U46:U52"/>
    <mergeCell ref="AJ46:AJ52"/>
    <mergeCell ref="AK46:AK52"/>
    <mergeCell ref="AM46:AM52"/>
    <mergeCell ref="AN46:AN52"/>
    <mergeCell ref="AO46:AO52"/>
    <mergeCell ref="O46:O52"/>
    <mergeCell ref="P46:P52"/>
    <mergeCell ref="Q46:Q52"/>
    <mergeCell ref="R46:R52"/>
    <mergeCell ref="S46:S52"/>
    <mergeCell ref="T46:T52"/>
    <mergeCell ref="G46:G52"/>
    <mergeCell ref="H46:H52"/>
    <mergeCell ref="I46:I52"/>
    <mergeCell ref="L46:L52"/>
    <mergeCell ref="M46:M52"/>
    <mergeCell ref="N46:N52"/>
    <mergeCell ref="A46:A52"/>
    <mergeCell ref="B46:B52"/>
    <mergeCell ref="C46:C52"/>
    <mergeCell ref="D46:D52"/>
    <mergeCell ref="E46:E52"/>
    <mergeCell ref="F46:F52"/>
    <mergeCell ref="AO39:AO45"/>
    <mergeCell ref="AP39:AP45"/>
    <mergeCell ref="AV39:AV45"/>
    <mergeCell ref="BE39:BE45"/>
    <mergeCell ref="BF39:BF45"/>
    <mergeCell ref="BG39:BG45"/>
    <mergeCell ref="T39:T45"/>
    <mergeCell ref="U39:U45"/>
    <mergeCell ref="AJ39:AJ45"/>
    <mergeCell ref="AK39:AK45"/>
    <mergeCell ref="AM39:AM45"/>
    <mergeCell ref="AN39:AN45"/>
    <mergeCell ref="N39:N45"/>
    <mergeCell ref="O39:O45"/>
    <mergeCell ref="P39:P45"/>
    <mergeCell ref="Q39:Q45"/>
    <mergeCell ref="R39:R45"/>
    <mergeCell ref="S39:S45"/>
    <mergeCell ref="F39:F45"/>
    <mergeCell ref="G39:G45"/>
    <mergeCell ref="H39:H45"/>
    <mergeCell ref="I39:I45"/>
    <mergeCell ref="L39:L45"/>
    <mergeCell ref="M39:M45"/>
    <mergeCell ref="AP46:AP52"/>
    <mergeCell ref="AV46:AV52"/>
    <mergeCell ref="BE46:BE52"/>
    <mergeCell ref="BF46:BF52"/>
    <mergeCell ref="BG46:BG52"/>
    <mergeCell ref="A39:A45"/>
    <mergeCell ref="B39:B45"/>
    <mergeCell ref="C39:C45"/>
    <mergeCell ref="D39:D45"/>
    <mergeCell ref="E39:E45"/>
    <mergeCell ref="U32:U38"/>
    <mergeCell ref="AJ32:AJ38"/>
    <mergeCell ref="AK32:AK38"/>
    <mergeCell ref="AM32:AM38"/>
    <mergeCell ref="AN32:AN38"/>
    <mergeCell ref="AO32:AO38"/>
    <mergeCell ref="O32:O38"/>
    <mergeCell ref="P32:P38"/>
    <mergeCell ref="Q32:Q38"/>
    <mergeCell ref="R32:R38"/>
    <mergeCell ref="S32:S38"/>
    <mergeCell ref="T32:T38"/>
    <mergeCell ref="G32:G38"/>
    <mergeCell ref="H32:H38"/>
    <mergeCell ref="I32:I38"/>
    <mergeCell ref="L32:L38"/>
    <mergeCell ref="M32:M38"/>
    <mergeCell ref="N32:N38"/>
    <mergeCell ref="A32:A38"/>
    <mergeCell ref="B32:B38"/>
    <mergeCell ref="C32:C38"/>
    <mergeCell ref="D32:D38"/>
    <mergeCell ref="E32:E38"/>
    <mergeCell ref="F32:F38"/>
    <mergeCell ref="AO25:AO31"/>
    <mergeCell ref="AP25:AP31"/>
    <mergeCell ref="AV25:AV31"/>
    <mergeCell ref="BE25:BE31"/>
    <mergeCell ref="BF25:BF31"/>
    <mergeCell ref="BG25:BG31"/>
    <mergeCell ref="T25:T31"/>
    <mergeCell ref="U25:U31"/>
    <mergeCell ref="AJ25:AJ31"/>
    <mergeCell ref="AK25:AK31"/>
    <mergeCell ref="AM25:AM31"/>
    <mergeCell ref="AN25:AN31"/>
    <mergeCell ref="N25:N31"/>
    <mergeCell ref="O25:O31"/>
    <mergeCell ref="P25:P31"/>
    <mergeCell ref="Q25:Q31"/>
    <mergeCell ref="R25:R31"/>
    <mergeCell ref="S25:S31"/>
    <mergeCell ref="F25:F31"/>
    <mergeCell ref="G25:G31"/>
    <mergeCell ref="H25:H31"/>
    <mergeCell ref="I25:I31"/>
    <mergeCell ref="L25:L31"/>
    <mergeCell ref="M25:M31"/>
    <mergeCell ref="AP32:AP38"/>
    <mergeCell ref="AV32:AV38"/>
    <mergeCell ref="BE32:BE38"/>
    <mergeCell ref="BF32:BF38"/>
    <mergeCell ref="BG32:BG38"/>
    <mergeCell ref="A25:A31"/>
    <mergeCell ref="B25:B31"/>
    <mergeCell ref="C25:C31"/>
    <mergeCell ref="D25:D31"/>
    <mergeCell ref="E25:E31"/>
    <mergeCell ref="U18:U24"/>
    <mergeCell ref="AJ18:AJ24"/>
    <mergeCell ref="AK18:AK24"/>
    <mergeCell ref="AM18:AM24"/>
    <mergeCell ref="AN18:AN24"/>
    <mergeCell ref="AO18:AO24"/>
    <mergeCell ref="O18:O24"/>
    <mergeCell ref="P18:P24"/>
    <mergeCell ref="Q18:Q24"/>
    <mergeCell ref="R18:R24"/>
    <mergeCell ref="S18:S24"/>
    <mergeCell ref="T18:T24"/>
    <mergeCell ref="G18:G24"/>
    <mergeCell ref="H18:H24"/>
    <mergeCell ref="I18:I24"/>
    <mergeCell ref="L18:L24"/>
    <mergeCell ref="M18:M24"/>
    <mergeCell ref="N18:N24"/>
    <mergeCell ref="A18:A24"/>
    <mergeCell ref="B18:B24"/>
    <mergeCell ref="C18:C24"/>
    <mergeCell ref="D18:D24"/>
    <mergeCell ref="E18:E24"/>
    <mergeCell ref="F18:F24"/>
    <mergeCell ref="AO11:AO17"/>
    <mergeCell ref="AP11:AP17"/>
    <mergeCell ref="AV11:AV17"/>
    <mergeCell ref="BE11:BE17"/>
    <mergeCell ref="BF11:BF17"/>
    <mergeCell ref="BG11:BG17"/>
    <mergeCell ref="T11:T17"/>
    <mergeCell ref="U11:U17"/>
    <mergeCell ref="AJ11:AJ17"/>
    <mergeCell ref="AK11:AK17"/>
    <mergeCell ref="AM11:AM17"/>
    <mergeCell ref="AN11:AN17"/>
    <mergeCell ref="N11:N17"/>
    <mergeCell ref="O11:O17"/>
    <mergeCell ref="P11:P17"/>
    <mergeCell ref="Q11:Q17"/>
    <mergeCell ref="R11:R17"/>
    <mergeCell ref="S11:S17"/>
    <mergeCell ref="F11:F17"/>
    <mergeCell ref="G11:G17"/>
    <mergeCell ref="H11:H17"/>
    <mergeCell ref="I11:I17"/>
    <mergeCell ref="L11:L17"/>
    <mergeCell ref="M11:M17"/>
    <mergeCell ref="AP18:AP24"/>
    <mergeCell ref="AV18:AV24"/>
    <mergeCell ref="BE18:BE24"/>
    <mergeCell ref="BF18:BF24"/>
    <mergeCell ref="BG18:BG24"/>
    <mergeCell ref="A11:A17"/>
    <mergeCell ref="B11:B17"/>
    <mergeCell ref="C11:C17"/>
    <mergeCell ref="D11:D17"/>
    <mergeCell ref="E11:E17"/>
    <mergeCell ref="AW9:AW10"/>
    <mergeCell ref="AX9:AX10"/>
    <mergeCell ref="AY9:AY10"/>
    <mergeCell ref="AZ9:AZ10"/>
    <mergeCell ref="BA9:BA10"/>
    <mergeCell ref="BB9:BB10"/>
    <mergeCell ref="AP9:AP10"/>
    <mergeCell ref="AQ9:AQ10"/>
    <mergeCell ref="AR9:AR10"/>
    <mergeCell ref="AS9:AS10"/>
    <mergeCell ref="AT9:AT10"/>
    <mergeCell ref="AU9:AU10"/>
    <mergeCell ref="AJ9:AJ10"/>
    <mergeCell ref="AK9:AK10"/>
    <mergeCell ref="AL9:AL10"/>
    <mergeCell ref="AM9:AM10"/>
    <mergeCell ref="AN9:AN10"/>
    <mergeCell ref="AO9:AO10"/>
    <mergeCell ref="Y9:Y10"/>
    <mergeCell ref="Z9:Z10"/>
    <mergeCell ref="AA9:AA10"/>
    <mergeCell ref="AB9:AG9"/>
    <mergeCell ref="Q9:Q10"/>
    <mergeCell ref="R9:R10"/>
    <mergeCell ref="BA8:BD8"/>
    <mergeCell ref="BE8:BG8"/>
    <mergeCell ref="A9:A10"/>
    <mergeCell ref="B9:B10"/>
    <mergeCell ref="C9:C10"/>
    <mergeCell ref="D9:D10"/>
    <mergeCell ref="E9:E10"/>
    <mergeCell ref="F9:F10"/>
    <mergeCell ref="G9:G10"/>
    <mergeCell ref="H9:H10"/>
    <mergeCell ref="BC9:BC10"/>
    <mergeCell ref="BD9:BD10"/>
    <mergeCell ref="BE9:BE10"/>
    <mergeCell ref="BF9:BF10"/>
    <mergeCell ref="BG9:BG10"/>
    <mergeCell ref="AW7:BG7"/>
    <mergeCell ref="A8:G8"/>
    <mergeCell ref="I8:N8"/>
    <mergeCell ref="O8:Q8"/>
    <mergeCell ref="R8:T8"/>
    <mergeCell ref="V8:AA8"/>
    <mergeCell ref="AB8:AG8"/>
    <mergeCell ref="AH8:AO8"/>
    <mergeCell ref="AQ8:AU8"/>
    <mergeCell ref="AW8:AZ8"/>
    <mergeCell ref="H2:O3"/>
    <mergeCell ref="A7:N7"/>
    <mergeCell ref="O7:T7"/>
    <mergeCell ref="U7:AO7"/>
    <mergeCell ref="AP7:AU7"/>
    <mergeCell ref="AV7:AV10"/>
    <mergeCell ref="I9:I10"/>
    <mergeCell ref="J9:J10"/>
    <mergeCell ref="K9:K10"/>
    <mergeCell ref="L9:L10"/>
    <mergeCell ref="AH9:AH10"/>
    <mergeCell ref="AI9:AI10"/>
    <mergeCell ref="S9:S10"/>
    <mergeCell ref="T9:T10"/>
    <mergeCell ref="U9:U10"/>
    <mergeCell ref="V9:V10"/>
    <mergeCell ref="W9:W10"/>
    <mergeCell ref="X9:X10"/>
    <mergeCell ref="M9:M10"/>
    <mergeCell ref="N9:N10"/>
    <mergeCell ref="O9:O10"/>
    <mergeCell ref="P9:P10"/>
  </mergeCells>
  <conditionalFormatting sqref="N592 N613 N445 N599 N648 N620 N424 N585 N606 N627 N634 N641 N655 N662 N690 N711 N697 N718 N704 N725 N732 N739 N746 N767 N788 N753 N774 N760 N781 N795 N802 N809 N816 N823 N830 N837 N844 N851 N858 N865 N872 N879 N886 N893 N900 N907 N914 N921 N942 N963 N928 N949 N970 N935 N956 N977 N984 N991 N998 N1005 N1012 N1019 N1026 N1033 N1040 N1047 N1054">
    <cfRule type="cellIs" dxfId="5277" priority="6156" operator="equal">
      <formula>"Extremo"</formula>
    </cfRule>
    <cfRule type="cellIs" dxfId="5276" priority="6157" operator="equal">
      <formula>"Alto"</formula>
    </cfRule>
    <cfRule type="cellIs" dxfId="5275" priority="6158" operator="equal">
      <formula>"Moderado"</formula>
    </cfRule>
    <cfRule type="cellIs" dxfId="5274" priority="6159" operator="equal">
      <formula>"Bajo"</formula>
    </cfRule>
  </conditionalFormatting>
  <conditionalFormatting sqref="O18 O25 O32 O67 O88 O501 O291 O298 O305 O312 O319 O431 O494 O508 O529 O95 O466 O473 O480 O515 O557 O564 O571 O578 O452 O487 O459 O536 O543 O550 O522 O445 O424 O438 O585 O592 O599 O606 O648 O613 O620 O627 O634 O641 O655 O662 O669 O676 O683 O690 O697 O704 O711 O718 O725 O732 O739 O746 O753 O760 O767 O774 O781 O788 O795 O802 O809 O816 O823 O830 O837 O844 O851 O858 O865 O872 O879 O886 O893 O900 O907 O914 O921 O928 O935 O942 O949 O956 O963 O970 O977 O984 O991 O998 O1005 O1012 O1019 O1026 O1033 O1040 O1047 O1054">
    <cfRule type="cellIs" dxfId="5273" priority="6152" operator="equal">
      <formula>"Extremo"</formula>
    </cfRule>
    <cfRule type="cellIs" dxfId="5272" priority="6153" operator="equal">
      <formula>"Alto"</formula>
    </cfRule>
    <cfRule type="cellIs" dxfId="5271" priority="6154" operator="equal">
      <formula>"Moderado"</formula>
    </cfRule>
    <cfRule type="cellIs" dxfId="5270" priority="6155" operator="equal">
      <formula>"Bajo"</formula>
    </cfRule>
  </conditionalFormatting>
  <conditionalFormatting sqref="S18 S25 S32 S67 S88 S501 S291 S298 S305 S312 S319 S431 S494 S508 S529 S95 S466 S473 S480 S515 S557 S564 S571 S578 S452 S487 S459 S536 S543 S550 S522 S445 S424 S438 S585 S592 S599 S606 S648 S613 S620 S627 S634 S641 S655 S662 S669 S676 S683 S690 S697 S704 S711 S718 S725 S732 S739 S746 S753 S760 S767 S774 S781 S788 S795 S802 S809 S816 S823 S830 S837 S844 S851 S858 S865 S872 S879 S886 S893 S900 S907 S914 S921 S928 S935 S942 S949 S956 S963 S970 S977 S984 S991 S998 S1005 S1012 S1019 S1026 S1033 S1040 S1047 S1054">
    <cfRule type="cellIs" dxfId="5269" priority="6147" operator="equal">
      <formula>"Catastrófico"</formula>
    </cfRule>
    <cfRule type="cellIs" dxfId="5268" priority="6148" operator="equal">
      <formula>"Mayor"</formula>
    </cfRule>
    <cfRule type="cellIs" dxfId="5267" priority="6149" operator="equal">
      <formula>"Moderado"</formula>
    </cfRule>
    <cfRule type="cellIs" dxfId="5266" priority="6150" operator="equal">
      <formula>"Menor"</formula>
    </cfRule>
    <cfRule type="cellIs" dxfId="5265" priority="6151" operator="equal">
      <formula>"Leve"</formula>
    </cfRule>
  </conditionalFormatting>
  <conditionalFormatting sqref="U18 U32 U88 U291 U305 U319 U494 U529 U466 U480 U557 U571 U452 U459 U550 U424 U592 U606 U648 U613 U627 U641 U662 U676 U690 U704 U718 U732 U746 U760 U774 U788 U802 U816 U830 U844 U858 U872 U886 U900 U914 U928 U942 U956 U970 U984 U998 U1012 U1026 U1040 U1054">
    <cfRule type="cellIs" dxfId="5264" priority="6143" operator="equal">
      <formula>"Extremo"</formula>
    </cfRule>
    <cfRule type="cellIs" dxfId="5263" priority="6144" operator="equal">
      <formula>"Alto"</formula>
    </cfRule>
    <cfRule type="cellIs" dxfId="5262" priority="6145" operator="equal">
      <formula>"Moderado"</formula>
    </cfRule>
    <cfRule type="cellIs" dxfId="5261" priority="6146" operator="equal">
      <formula>"Bajo"</formula>
    </cfRule>
  </conditionalFormatting>
  <conditionalFormatting sqref="AX21:AX25 AX72:AX73 AX697:AX1060 BB697:BB1060">
    <cfRule type="containsText" dxfId="5260" priority="6140" stopIfTrue="1" operator="containsText" text="Finalizado">
      <formula>NOT(ISERROR(SEARCH("Finalizado",AX21)))</formula>
    </cfRule>
    <cfRule type="containsText" dxfId="5259" priority="6141" stopIfTrue="1" operator="containsText" text="En Curso">
      <formula>NOT(ISERROR(SEARCH("En Curso",AX21)))</formula>
    </cfRule>
    <cfRule type="containsText" dxfId="5258" priority="6142" stopIfTrue="1" operator="containsText" text="Sin Iniciar">
      <formula>NOT(ISERROR(SEARCH("Sin Iniciar",AX21)))</formula>
    </cfRule>
  </conditionalFormatting>
  <conditionalFormatting sqref="BB18:BB19 BB21:BB24 BB26:BB38">
    <cfRule type="containsText" dxfId="5257" priority="6137" stopIfTrue="1" operator="containsText" text="Finalizado">
      <formula>NOT(ISERROR(SEARCH("Finalizado",BB18)))</formula>
    </cfRule>
    <cfRule type="containsText" dxfId="5256" priority="6138" stopIfTrue="1" operator="containsText" text="En Curso">
      <formula>NOT(ISERROR(SEARCH("En Curso",BB18)))</formula>
    </cfRule>
    <cfRule type="containsText" dxfId="5255" priority="6139" stopIfTrue="1" operator="containsText" text="Sin Iniciar">
      <formula>NOT(ISERROR(SEARCH("Sin Iniciar",BB18)))</formula>
    </cfRule>
  </conditionalFormatting>
  <conditionalFormatting sqref="BE18 BE25 BE32 BE697 BE704 BE711 BE718 BE725 BE732 BE739 BE746 BE753 BE760 BE767 BE774 BE781 BE788 BE795 BE802 BE809 BE816 BE823 BE830 BE837 BE844 BE851 BE858 BE865 BE872 BE879 BE886 BE893 BE900 BE907 BE914 BE921 BE928 BE935 BE942 BE949 BE956 BE963 BE970 BE977 BE984 BE991 BE998 BE1005 BE1012 BE1019 BE1026 BE1033 BE1040 BE1047 BE1054">
    <cfRule type="containsText" dxfId="5254" priority="6135" stopIfTrue="1" operator="containsText" text="Sin Materialización">
      <formula>NOT(ISERROR(SEARCH("Sin Materialización",BE18)))</formula>
    </cfRule>
    <cfRule type="containsText" dxfId="5253" priority="6136" stopIfTrue="1" operator="containsText" text="Materializado">
      <formula>NOT(ISERROR(SEARCH("Materializado",BE18)))</formula>
    </cfRule>
  </conditionalFormatting>
  <conditionalFormatting sqref="U25 U67 U501 U298 U312 U431 U508 U95 U473 U515 U564 U578 U487 U536 U543 U522 U445 U438 U585 U599 U620 U634 U655 U669 U683 U697 U711 U725 U739 U753 U767 U781 U795 U809 U823 U837 U851 U865 U879 U893 U907 U921 U935 U949 U963 U977 U991 U1005 U1019 U1033 U1047">
    <cfRule type="cellIs" dxfId="5252" priority="6131" operator="equal">
      <formula>"Extremo"</formula>
    </cfRule>
    <cfRule type="cellIs" dxfId="5251" priority="6132" operator="equal">
      <formula>"Alto"</formula>
    </cfRule>
    <cfRule type="cellIs" dxfId="5250" priority="6133" operator="equal">
      <formula>"Moderado"</formula>
    </cfRule>
    <cfRule type="cellIs" dxfId="5249" priority="6134" operator="equal">
      <formula>"Bajo"</formula>
    </cfRule>
  </conditionalFormatting>
  <conditionalFormatting sqref="P18 P25 P32 P67 P88 P501 P291 P298 P305 P312 P319 P431 P494 P508 P529 P95 P466 P473 P480 P515 P557 P564 P571 P578 P452 P487 P459 P536 P543 P550 P522 P445 P424 P438 P585 P592 P599 P606 P648 P613 P620 P627 P634 P641 P655 P662 P669 P676 P683 P690 P697 P704 P711 P718 P725 P732 P739 P746 P753 P760 P767 P774 P781 P788 P795 P802 P809 P816 P823 P830 P837 P844 P851 P858 P865 P872 P879 P886 P893 P900 P907 P914 P921 P928 P935 P942 P949 P956 P963 P970 P977 P984 P991 P998 P1005 P1012 P1019 P1026 P1033 P1040 P1047 P1054">
    <cfRule type="cellIs" dxfId="5248" priority="6126" operator="equal">
      <formula>"Muy Alta"</formula>
    </cfRule>
    <cfRule type="cellIs" dxfId="5247" priority="6127" operator="equal">
      <formula>"Alta"</formula>
    </cfRule>
    <cfRule type="cellIs" dxfId="5246" priority="6128" operator="equal">
      <formula>"Media"</formula>
    </cfRule>
    <cfRule type="cellIs" dxfId="5245" priority="6129" operator="equal">
      <formula>"Baja"</formula>
    </cfRule>
    <cfRule type="cellIs" dxfId="5244" priority="6130" operator="equal">
      <formula>"Muy Baja"</formula>
    </cfRule>
  </conditionalFormatting>
  <conditionalFormatting sqref="AJ18 AJ25 AJ32 AJ88 AJ291 AJ305 AJ319 AJ494 AJ529 AJ466 AJ480 AJ557 AJ571 AJ452 AJ459 AJ550 AJ424 AJ592 AJ606 AJ648 AJ613 AJ627 AJ641 AJ662 AJ676 AJ690 AJ704 AJ718 AJ732 AJ746 AJ760 AJ774 AJ788 AJ802 AJ816 AJ830 AJ844 AJ858 AJ872 AJ886 AJ900 AJ914 AJ928 AJ942 AJ956 AJ970 AJ984 AJ998 AJ1012 AJ1026 AJ1040 AJ1054 AJ67 AJ501 AJ298 AJ312 AJ431 AJ508 AJ95 AJ473 AJ515 AJ564 AJ578 AJ487 AJ536 AJ543 AJ522 AJ445 AJ438 AJ585 AJ599 AJ620 AJ634 AJ655 AJ669 AJ683 AJ697 AJ711 AJ725 AJ739 AJ753 AJ767 AJ781 AJ795 AJ809 AJ823 AJ837 AJ851 AJ865 AJ879 AJ893 AJ907 AJ921 AJ935 AJ949 AJ963 AJ977 AJ991 AJ1005 AJ1019 AJ1033 AJ1047">
    <cfRule type="cellIs" dxfId="5243" priority="6121" operator="equal">
      <formula>"Muy Alta"</formula>
    </cfRule>
    <cfRule type="cellIs" dxfId="5242" priority="6122" operator="equal">
      <formula>"Alta"</formula>
    </cfRule>
    <cfRule type="cellIs" dxfId="5241" priority="6123" operator="equal">
      <formula>"Media"</formula>
    </cfRule>
    <cfRule type="cellIs" dxfId="5240" priority="6124" operator="equal">
      <formula>"Baja"</formula>
    </cfRule>
    <cfRule type="cellIs" dxfId="5239" priority="6125" operator="equal">
      <formula>"Muy Baja"</formula>
    </cfRule>
  </conditionalFormatting>
  <conditionalFormatting sqref="AK18 AK25 AK32 AK67 AK88 AK501 AK291 AK298 AK305 AK312 AK319 AK431 AK494 AK508 AK529 AK95 AK466 AK473 AK480 AK515 AK557 AK564 AK571 AK578 AK452 AK487 AK459 AK536 AK543 AK550 AK522 AK445 AK424 AK438 AK585 AK592 AK599 AK606 AK648 AK613 AK620 AK627 AK634 AK641 AK655 AK662 AK669 AK676 AK683 AK690 AK697 AK704 AK711 AK718 AK725 AK732 AK739 AK746 AK753 AK760 AK767 AK774 AK781 AK788 AK795 AK802 AK809 AK816 AK823 AK830 AK837 AK844 AK851 AK858 AK865 AK872 AK879 AK886 AK893 AK900 AK907 AK914 AK921 AK928 AK935 AK942 AK949 AK956 AK963 AK970 AK977 AK984 AK991 AK998 AK1005 AK1012 AK1019 AK1026 AK1033 AK1040 AK1047 AK1054 AL501:AL507 AL551:AL556 AL411:AL416 AL424:AL430">
    <cfRule type="cellIs" dxfId="5238" priority="6116" operator="equal">
      <formula>"Muy Alta"</formula>
    </cfRule>
    <cfRule type="cellIs" dxfId="5237" priority="6117" operator="equal">
      <formula>"Alta"</formula>
    </cfRule>
    <cfRule type="cellIs" dxfId="5236" priority="6118" operator="equal">
      <formula>"Media"</formula>
    </cfRule>
    <cfRule type="cellIs" dxfId="5235" priority="6119" operator="equal">
      <formula>"Baja"</formula>
    </cfRule>
    <cfRule type="cellIs" dxfId="5234" priority="6120" operator="equal">
      <formula>"Muy Baja"</formula>
    </cfRule>
  </conditionalFormatting>
  <conditionalFormatting sqref="AL18">
    <cfRule type="cellIs" dxfId="5233" priority="6111" operator="equal">
      <formula>"Muy Alta"</formula>
    </cfRule>
    <cfRule type="cellIs" dxfId="5232" priority="6112" operator="equal">
      <formula>"Alta"</formula>
    </cfRule>
    <cfRule type="cellIs" dxfId="5231" priority="6113" operator="equal">
      <formula>"Media"</formula>
    </cfRule>
    <cfRule type="cellIs" dxfId="5230" priority="6114" operator="equal">
      <formula>"Baja"</formula>
    </cfRule>
    <cfRule type="cellIs" dxfId="5229" priority="6115" operator="equal">
      <formula>"Muy Baja"</formula>
    </cfRule>
  </conditionalFormatting>
  <conditionalFormatting sqref="AL19:AL24">
    <cfRule type="cellIs" dxfId="5228" priority="6106" operator="equal">
      <formula>"Muy Alta"</formula>
    </cfRule>
    <cfRule type="cellIs" dxfId="5227" priority="6107" operator="equal">
      <formula>"Alta"</formula>
    </cfRule>
    <cfRule type="cellIs" dxfId="5226" priority="6108" operator="equal">
      <formula>"Media"</formula>
    </cfRule>
    <cfRule type="cellIs" dxfId="5225" priority="6109" operator="equal">
      <formula>"Baja"</formula>
    </cfRule>
    <cfRule type="cellIs" dxfId="5224" priority="6110" operator="equal">
      <formula>"Muy Baja"</formula>
    </cfRule>
  </conditionalFormatting>
  <conditionalFormatting sqref="AL25">
    <cfRule type="cellIs" dxfId="5223" priority="6101" operator="equal">
      <formula>"Muy Alta"</formula>
    </cfRule>
    <cfRule type="cellIs" dxfId="5222" priority="6102" operator="equal">
      <formula>"Alta"</formula>
    </cfRule>
    <cfRule type="cellIs" dxfId="5221" priority="6103" operator="equal">
      <formula>"Media"</formula>
    </cfRule>
    <cfRule type="cellIs" dxfId="5220" priority="6104" operator="equal">
      <formula>"Baja"</formula>
    </cfRule>
    <cfRule type="cellIs" dxfId="5219" priority="6105" operator="equal">
      <formula>"Muy Baja"</formula>
    </cfRule>
  </conditionalFormatting>
  <conditionalFormatting sqref="AL26:AL31">
    <cfRule type="cellIs" dxfId="5218" priority="6096" operator="equal">
      <formula>"Muy Alta"</formula>
    </cfRule>
    <cfRule type="cellIs" dxfId="5217" priority="6097" operator="equal">
      <formula>"Alta"</formula>
    </cfRule>
    <cfRule type="cellIs" dxfId="5216" priority="6098" operator="equal">
      <formula>"Media"</formula>
    </cfRule>
    <cfRule type="cellIs" dxfId="5215" priority="6099" operator="equal">
      <formula>"Baja"</formula>
    </cfRule>
    <cfRule type="cellIs" dxfId="5214" priority="6100" operator="equal">
      <formula>"Muy Baja"</formula>
    </cfRule>
  </conditionalFormatting>
  <conditionalFormatting sqref="AL32">
    <cfRule type="cellIs" dxfId="5213" priority="6091" operator="equal">
      <formula>"Muy Alta"</formula>
    </cfRule>
    <cfRule type="cellIs" dxfId="5212" priority="6092" operator="equal">
      <formula>"Alta"</formula>
    </cfRule>
    <cfRule type="cellIs" dxfId="5211" priority="6093" operator="equal">
      <formula>"Media"</formula>
    </cfRule>
    <cfRule type="cellIs" dxfId="5210" priority="6094" operator="equal">
      <formula>"Baja"</formula>
    </cfRule>
    <cfRule type="cellIs" dxfId="5209" priority="6095" operator="equal">
      <formula>"Muy Baja"</formula>
    </cfRule>
  </conditionalFormatting>
  <conditionalFormatting sqref="AL33:AL38">
    <cfRule type="cellIs" dxfId="5208" priority="6086" operator="equal">
      <formula>"Muy Alta"</formula>
    </cfRule>
    <cfRule type="cellIs" dxfId="5207" priority="6087" operator="equal">
      <formula>"Alta"</formula>
    </cfRule>
    <cfRule type="cellIs" dxfId="5206" priority="6088" operator="equal">
      <formula>"Media"</formula>
    </cfRule>
    <cfRule type="cellIs" dxfId="5205" priority="6089" operator="equal">
      <formula>"Baja"</formula>
    </cfRule>
    <cfRule type="cellIs" dxfId="5204" priority="6090" operator="equal">
      <formula>"Muy Baja"</formula>
    </cfRule>
  </conditionalFormatting>
  <conditionalFormatting sqref="AL67">
    <cfRule type="cellIs" dxfId="5203" priority="6081" operator="equal">
      <formula>"Muy Alta"</formula>
    </cfRule>
    <cfRule type="cellIs" dxfId="5202" priority="6082" operator="equal">
      <formula>"Alta"</formula>
    </cfRule>
    <cfRule type="cellIs" dxfId="5201" priority="6083" operator="equal">
      <formula>"Media"</formula>
    </cfRule>
    <cfRule type="cellIs" dxfId="5200" priority="6084" operator="equal">
      <formula>"Baja"</formula>
    </cfRule>
    <cfRule type="cellIs" dxfId="5199" priority="6085" operator="equal">
      <formula>"Muy Baja"</formula>
    </cfRule>
  </conditionalFormatting>
  <conditionalFormatting sqref="AL68:AL73">
    <cfRule type="cellIs" dxfId="5198" priority="6076" operator="equal">
      <formula>"Muy Alta"</formula>
    </cfRule>
    <cfRule type="cellIs" dxfId="5197" priority="6077" operator="equal">
      <formula>"Alta"</formula>
    </cfRule>
    <cfRule type="cellIs" dxfId="5196" priority="6078" operator="equal">
      <formula>"Media"</formula>
    </cfRule>
    <cfRule type="cellIs" dxfId="5195" priority="6079" operator="equal">
      <formula>"Baja"</formula>
    </cfRule>
    <cfRule type="cellIs" dxfId="5194" priority="6080" operator="equal">
      <formula>"Muy Baja"</formula>
    </cfRule>
  </conditionalFormatting>
  <conditionalFormatting sqref="AL88">
    <cfRule type="cellIs" dxfId="5193" priority="6071" operator="equal">
      <formula>"Muy Alta"</formula>
    </cfRule>
    <cfRule type="cellIs" dxfId="5192" priority="6072" operator="equal">
      <formula>"Alta"</formula>
    </cfRule>
    <cfRule type="cellIs" dxfId="5191" priority="6073" operator="equal">
      <formula>"Media"</formula>
    </cfRule>
    <cfRule type="cellIs" dxfId="5190" priority="6074" operator="equal">
      <formula>"Baja"</formula>
    </cfRule>
    <cfRule type="cellIs" dxfId="5189" priority="6075" operator="equal">
      <formula>"Muy Baja"</formula>
    </cfRule>
  </conditionalFormatting>
  <conditionalFormatting sqref="AL89:AL101">
    <cfRule type="cellIs" dxfId="5188" priority="6066" operator="equal">
      <formula>"Muy Alta"</formula>
    </cfRule>
    <cfRule type="cellIs" dxfId="5187" priority="6067" operator="equal">
      <formula>"Alta"</formula>
    </cfRule>
    <cfRule type="cellIs" dxfId="5186" priority="6068" operator="equal">
      <formula>"Media"</formula>
    </cfRule>
    <cfRule type="cellIs" dxfId="5185" priority="6069" operator="equal">
      <formula>"Baja"</formula>
    </cfRule>
    <cfRule type="cellIs" dxfId="5184" priority="6070" operator="equal">
      <formula>"Muy Baja"</formula>
    </cfRule>
  </conditionalFormatting>
  <conditionalFormatting sqref="AL501">
    <cfRule type="cellIs" dxfId="5183" priority="6061" operator="equal">
      <formula>"Muy Alta"</formula>
    </cfRule>
    <cfRule type="cellIs" dxfId="5182" priority="6062" operator="equal">
      <formula>"Alta"</formula>
    </cfRule>
    <cfRule type="cellIs" dxfId="5181" priority="6063" operator="equal">
      <formula>"Media"</formula>
    </cfRule>
    <cfRule type="cellIs" dxfId="5180" priority="6064" operator="equal">
      <formula>"Baja"</formula>
    </cfRule>
    <cfRule type="cellIs" dxfId="5179" priority="6065" operator="equal">
      <formula>"Muy Baja"</formula>
    </cfRule>
  </conditionalFormatting>
  <conditionalFormatting sqref="AL502:AL507">
    <cfRule type="cellIs" dxfId="5178" priority="6056" operator="equal">
      <formula>"Muy Alta"</formula>
    </cfRule>
    <cfRule type="cellIs" dxfId="5177" priority="6057" operator="equal">
      <formula>"Alta"</formula>
    </cfRule>
    <cfRule type="cellIs" dxfId="5176" priority="6058" operator="equal">
      <formula>"Media"</formula>
    </cfRule>
    <cfRule type="cellIs" dxfId="5175" priority="6059" operator="equal">
      <formula>"Baja"</formula>
    </cfRule>
    <cfRule type="cellIs" dxfId="5174" priority="6060" operator="equal">
      <formula>"Muy Baja"</formula>
    </cfRule>
  </conditionalFormatting>
  <conditionalFormatting sqref="AL291">
    <cfRule type="cellIs" dxfId="5173" priority="6051" operator="equal">
      <formula>"Muy Alta"</formula>
    </cfRule>
    <cfRule type="cellIs" dxfId="5172" priority="6052" operator="equal">
      <formula>"Alta"</formula>
    </cfRule>
    <cfRule type="cellIs" dxfId="5171" priority="6053" operator="equal">
      <formula>"Media"</formula>
    </cfRule>
    <cfRule type="cellIs" dxfId="5170" priority="6054" operator="equal">
      <formula>"Baja"</formula>
    </cfRule>
    <cfRule type="cellIs" dxfId="5169" priority="6055" operator="equal">
      <formula>"Muy Baja"</formula>
    </cfRule>
  </conditionalFormatting>
  <conditionalFormatting sqref="AL292:AL297">
    <cfRule type="cellIs" dxfId="5168" priority="6046" operator="equal">
      <formula>"Muy Alta"</formula>
    </cfRule>
    <cfRule type="cellIs" dxfId="5167" priority="6047" operator="equal">
      <formula>"Alta"</formula>
    </cfRule>
    <cfRule type="cellIs" dxfId="5166" priority="6048" operator="equal">
      <formula>"Media"</formula>
    </cfRule>
    <cfRule type="cellIs" dxfId="5165" priority="6049" operator="equal">
      <formula>"Baja"</formula>
    </cfRule>
    <cfRule type="cellIs" dxfId="5164" priority="6050" operator="equal">
      <formula>"Muy Baja"</formula>
    </cfRule>
  </conditionalFormatting>
  <conditionalFormatting sqref="AL298">
    <cfRule type="cellIs" dxfId="5163" priority="6041" operator="equal">
      <formula>"Muy Alta"</formula>
    </cfRule>
    <cfRule type="cellIs" dxfId="5162" priority="6042" operator="equal">
      <formula>"Alta"</formula>
    </cfRule>
    <cfRule type="cellIs" dxfId="5161" priority="6043" operator="equal">
      <formula>"Media"</formula>
    </cfRule>
    <cfRule type="cellIs" dxfId="5160" priority="6044" operator="equal">
      <formula>"Baja"</formula>
    </cfRule>
    <cfRule type="cellIs" dxfId="5159" priority="6045" operator="equal">
      <formula>"Muy Baja"</formula>
    </cfRule>
  </conditionalFormatting>
  <conditionalFormatting sqref="AL299:AL304">
    <cfRule type="cellIs" dxfId="5158" priority="6036" operator="equal">
      <formula>"Muy Alta"</formula>
    </cfRule>
    <cfRule type="cellIs" dxfId="5157" priority="6037" operator="equal">
      <formula>"Alta"</formula>
    </cfRule>
    <cfRule type="cellIs" dxfId="5156" priority="6038" operator="equal">
      <formula>"Media"</formula>
    </cfRule>
    <cfRule type="cellIs" dxfId="5155" priority="6039" operator="equal">
      <formula>"Baja"</formula>
    </cfRule>
    <cfRule type="cellIs" dxfId="5154" priority="6040" operator="equal">
      <formula>"Muy Baja"</formula>
    </cfRule>
  </conditionalFormatting>
  <conditionalFormatting sqref="AL305">
    <cfRule type="cellIs" dxfId="5153" priority="6031" operator="equal">
      <formula>"Muy Alta"</formula>
    </cfRule>
    <cfRule type="cellIs" dxfId="5152" priority="6032" operator="equal">
      <formula>"Alta"</formula>
    </cfRule>
    <cfRule type="cellIs" dxfId="5151" priority="6033" operator="equal">
      <formula>"Media"</formula>
    </cfRule>
    <cfRule type="cellIs" dxfId="5150" priority="6034" operator="equal">
      <formula>"Baja"</formula>
    </cfRule>
    <cfRule type="cellIs" dxfId="5149" priority="6035" operator="equal">
      <formula>"Muy Baja"</formula>
    </cfRule>
  </conditionalFormatting>
  <conditionalFormatting sqref="AL306:AL311">
    <cfRule type="cellIs" dxfId="5148" priority="6026" operator="equal">
      <formula>"Muy Alta"</formula>
    </cfRule>
    <cfRule type="cellIs" dxfId="5147" priority="6027" operator="equal">
      <formula>"Alta"</formula>
    </cfRule>
    <cfRule type="cellIs" dxfId="5146" priority="6028" operator="equal">
      <formula>"Media"</formula>
    </cfRule>
    <cfRule type="cellIs" dxfId="5145" priority="6029" operator="equal">
      <formula>"Baja"</formula>
    </cfRule>
    <cfRule type="cellIs" dxfId="5144" priority="6030" operator="equal">
      <formula>"Muy Baja"</formula>
    </cfRule>
  </conditionalFormatting>
  <conditionalFormatting sqref="AL312">
    <cfRule type="cellIs" dxfId="5143" priority="6021" operator="equal">
      <formula>"Muy Alta"</formula>
    </cfRule>
    <cfRule type="cellIs" dxfId="5142" priority="6022" operator="equal">
      <formula>"Alta"</formula>
    </cfRule>
    <cfRule type="cellIs" dxfId="5141" priority="6023" operator="equal">
      <formula>"Media"</formula>
    </cfRule>
    <cfRule type="cellIs" dxfId="5140" priority="6024" operator="equal">
      <formula>"Baja"</formula>
    </cfRule>
    <cfRule type="cellIs" dxfId="5139" priority="6025" operator="equal">
      <formula>"Muy Baja"</formula>
    </cfRule>
  </conditionalFormatting>
  <conditionalFormatting sqref="AL313:AL318">
    <cfRule type="cellIs" dxfId="5138" priority="6016" operator="equal">
      <formula>"Muy Alta"</formula>
    </cfRule>
    <cfRule type="cellIs" dxfId="5137" priority="6017" operator="equal">
      <formula>"Alta"</formula>
    </cfRule>
    <cfRule type="cellIs" dxfId="5136" priority="6018" operator="equal">
      <formula>"Media"</formula>
    </cfRule>
    <cfRule type="cellIs" dxfId="5135" priority="6019" operator="equal">
      <formula>"Baja"</formula>
    </cfRule>
    <cfRule type="cellIs" dxfId="5134" priority="6020" operator="equal">
      <formula>"Muy Baja"</formula>
    </cfRule>
  </conditionalFormatting>
  <conditionalFormatting sqref="AL319">
    <cfRule type="cellIs" dxfId="5133" priority="6011" operator="equal">
      <formula>"Muy Alta"</formula>
    </cfRule>
    <cfRule type="cellIs" dxfId="5132" priority="6012" operator="equal">
      <formula>"Alta"</formula>
    </cfRule>
    <cfRule type="cellIs" dxfId="5131" priority="6013" operator="equal">
      <formula>"Media"</formula>
    </cfRule>
    <cfRule type="cellIs" dxfId="5130" priority="6014" operator="equal">
      <formula>"Baja"</formula>
    </cfRule>
    <cfRule type="cellIs" dxfId="5129" priority="6015" operator="equal">
      <formula>"Muy Baja"</formula>
    </cfRule>
  </conditionalFormatting>
  <conditionalFormatting sqref="AL320:AL325">
    <cfRule type="cellIs" dxfId="5128" priority="6006" operator="equal">
      <formula>"Muy Alta"</formula>
    </cfRule>
    <cfRule type="cellIs" dxfId="5127" priority="6007" operator="equal">
      <formula>"Alta"</formula>
    </cfRule>
    <cfRule type="cellIs" dxfId="5126" priority="6008" operator="equal">
      <formula>"Media"</formula>
    </cfRule>
    <cfRule type="cellIs" dxfId="5125" priority="6009" operator="equal">
      <formula>"Baja"</formula>
    </cfRule>
    <cfRule type="cellIs" dxfId="5124" priority="6010" operator="equal">
      <formula>"Muy Baja"</formula>
    </cfRule>
  </conditionalFormatting>
  <conditionalFormatting sqref="AL431">
    <cfRule type="cellIs" dxfId="5123" priority="6001" operator="equal">
      <formula>"Muy Alta"</formula>
    </cfRule>
    <cfRule type="cellIs" dxfId="5122" priority="6002" operator="equal">
      <formula>"Alta"</formula>
    </cfRule>
    <cfRule type="cellIs" dxfId="5121" priority="6003" operator="equal">
      <formula>"Media"</formula>
    </cfRule>
    <cfRule type="cellIs" dxfId="5120" priority="6004" operator="equal">
      <formula>"Baja"</formula>
    </cfRule>
    <cfRule type="cellIs" dxfId="5119" priority="6005" operator="equal">
      <formula>"Muy Baja"</formula>
    </cfRule>
  </conditionalFormatting>
  <conditionalFormatting sqref="AL432:AL493">
    <cfRule type="cellIs" dxfId="5118" priority="5996" operator="equal">
      <formula>"Muy Alta"</formula>
    </cfRule>
    <cfRule type="cellIs" dxfId="5117" priority="5997" operator="equal">
      <formula>"Alta"</formula>
    </cfRule>
    <cfRule type="cellIs" dxfId="5116" priority="5998" operator="equal">
      <formula>"Media"</formula>
    </cfRule>
    <cfRule type="cellIs" dxfId="5115" priority="5999" operator="equal">
      <formula>"Baja"</formula>
    </cfRule>
    <cfRule type="cellIs" dxfId="5114" priority="6000" operator="equal">
      <formula>"Muy Baja"</formula>
    </cfRule>
  </conditionalFormatting>
  <conditionalFormatting sqref="AL494">
    <cfRule type="cellIs" dxfId="5113" priority="5991" operator="equal">
      <formula>"Muy Alta"</formula>
    </cfRule>
    <cfRule type="cellIs" dxfId="5112" priority="5992" operator="equal">
      <formula>"Alta"</formula>
    </cfRule>
    <cfRule type="cellIs" dxfId="5111" priority="5993" operator="equal">
      <formula>"Media"</formula>
    </cfRule>
    <cfRule type="cellIs" dxfId="5110" priority="5994" operator="equal">
      <formula>"Baja"</formula>
    </cfRule>
    <cfRule type="cellIs" dxfId="5109" priority="5995" operator="equal">
      <formula>"Muy Baja"</formula>
    </cfRule>
  </conditionalFormatting>
  <conditionalFormatting sqref="AL495:AL507">
    <cfRule type="cellIs" dxfId="5108" priority="5986" operator="equal">
      <formula>"Muy Alta"</formula>
    </cfRule>
    <cfRule type="cellIs" dxfId="5107" priority="5987" operator="equal">
      <formula>"Alta"</formula>
    </cfRule>
    <cfRule type="cellIs" dxfId="5106" priority="5988" operator="equal">
      <formula>"Media"</formula>
    </cfRule>
    <cfRule type="cellIs" dxfId="5105" priority="5989" operator="equal">
      <formula>"Baja"</formula>
    </cfRule>
    <cfRule type="cellIs" dxfId="5104" priority="5990" operator="equal">
      <formula>"Muy Baja"</formula>
    </cfRule>
  </conditionalFormatting>
  <conditionalFormatting sqref="AL508">
    <cfRule type="cellIs" dxfId="5103" priority="5981" operator="equal">
      <formula>"Muy Alta"</formula>
    </cfRule>
    <cfRule type="cellIs" dxfId="5102" priority="5982" operator="equal">
      <formula>"Alta"</formula>
    </cfRule>
    <cfRule type="cellIs" dxfId="5101" priority="5983" operator="equal">
      <formula>"Media"</formula>
    </cfRule>
    <cfRule type="cellIs" dxfId="5100" priority="5984" operator="equal">
      <formula>"Baja"</formula>
    </cfRule>
    <cfRule type="cellIs" dxfId="5099" priority="5985" operator="equal">
      <formula>"Muy Baja"</formula>
    </cfRule>
  </conditionalFormatting>
  <conditionalFormatting sqref="AL509:AL528">
    <cfRule type="cellIs" dxfId="5098" priority="5976" operator="equal">
      <formula>"Muy Alta"</formula>
    </cfRule>
    <cfRule type="cellIs" dxfId="5097" priority="5977" operator="equal">
      <formula>"Alta"</formula>
    </cfRule>
    <cfRule type="cellIs" dxfId="5096" priority="5978" operator="equal">
      <formula>"Media"</formula>
    </cfRule>
    <cfRule type="cellIs" dxfId="5095" priority="5979" operator="equal">
      <formula>"Baja"</formula>
    </cfRule>
    <cfRule type="cellIs" dxfId="5094" priority="5980" operator="equal">
      <formula>"Muy Baja"</formula>
    </cfRule>
  </conditionalFormatting>
  <conditionalFormatting sqref="AL529">
    <cfRule type="cellIs" dxfId="5093" priority="5971" operator="equal">
      <formula>"Muy Alta"</formula>
    </cfRule>
    <cfRule type="cellIs" dxfId="5092" priority="5972" operator="equal">
      <formula>"Alta"</formula>
    </cfRule>
    <cfRule type="cellIs" dxfId="5091" priority="5973" operator="equal">
      <formula>"Media"</formula>
    </cfRule>
    <cfRule type="cellIs" dxfId="5090" priority="5974" operator="equal">
      <formula>"Baja"</formula>
    </cfRule>
    <cfRule type="cellIs" dxfId="5089" priority="5975" operator="equal">
      <formula>"Muy Baja"</formula>
    </cfRule>
  </conditionalFormatting>
  <conditionalFormatting sqref="AL530:AL556">
    <cfRule type="cellIs" dxfId="5088" priority="5966" operator="equal">
      <formula>"Muy Alta"</formula>
    </cfRule>
    <cfRule type="cellIs" dxfId="5087" priority="5967" operator="equal">
      <formula>"Alta"</formula>
    </cfRule>
    <cfRule type="cellIs" dxfId="5086" priority="5968" operator="equal">
      <formula>"Media"</formula>
    </cfRule>
    <cfRule type="cellIs" dxfId="5085" priority="5969" operator="equal">
      <formula>"Baja"</formula>
    </cfRule>
    <cfRule type="cellIs" dxfId="5084" priority="5970" operator="equal">
      <formula>"Muy Baja"</formula>
    </cfRule>
  </conditionalFormatting>
  <conditionalFormatting sqref="AL95">
    <cfRule type="cellIs" dxfId="5083" priority="5961" operator="equal">
      <formula>"Muy Alta"</formula>
    </cfRule>
    <cfRule type="cellIs" dxfId="5082" priority="5962" operator="equal">
      <formula>"Alta"</formula>
    </cfRule>
    <cfRule type="cellIs" dxfId="5081" priority="5963" operator="equal">
      <formula>"Media"</formula>
    </cfRule>
    <cfRule type="cellIs" dxfId="5080" priority="5964" operator="equal">
      <formula>"Baja"</formula>
    </cfRule>
    <cfRule type="cellIs" dxfId="5079" priority="5965" operator="equal">
      <formula>"Muy Baja"</formula>
    </cfRule>
  </conditionalFormatting>
  <conditionalFormatting sqref="AL96:AL101">
    <cfRule type="cellIs" dxfId="5078" priority="5956" operator="equal">
      <formula>"Muy Alta"</formula>
    </cfRule>
    <cfRule type="cellIs" dxfId="5077" priority="5957" operator="equal">
      <formula>"Alta"</formula>
    </cfRule>
    <cfRule type="cellIs" dxfId="5076" priority="5958" operator="equal">
      <formula>"Media"</formula>
    </cfRule>
    <cfRule type="cellIs" dxfId="5075" priority="5959" operator="equal">
      <formula>"Baja"</formula>
    </cfRule>
    <cfRule type="cellIs" dxfId="5074" priority="5960" operator="equal">
      <formula>"Muy Baja"</formula>
    </cfRule>
  </conditionalFormatting>
  <conditionalFormatting sqref="AL466">
    <cfRule type="cellIs" dxfId="5073" priority="5951" operator="equal">
      <formula>"Muy Alta"</formula>
    </cfRule>
    <cfRule type="cellIs" dxfId="5072" priority="5952" operator="equal">
      <formula>"Alta"</formula>
    </cfRule>
    <cfRule type="cellIs" dxfId="5071" priority="5953" operator="equal">
      <formula>"Media"</formula>
    </cfRule>
    <cfRule type="cellIs" dxfId="5070" priority="5954" operator="equal">
      <formula>"Baja"</formula>
    </cfRule>
    <cfRule type="cellIs" dxfId="5069" priority="5955" operator="equal">
      <formula>"Muy Baja"</formula>
    </cfRule>
  </conditionalFormatting>
  <conditionalFormatting sqref="AL467:AL493">
    <cfRule type="cellIs" dxfId="5068" priority="5946" operator="equal">
      <formula>"Muy Alta"</formula>
    </cfRule>
    <cfRule type="cellIs" dxfId="5067" priority="5947" operator="equal">
      <formula>"Alta"</formula>
    </cfRule>
    <cfRule type="cellIs" dxfId="5066" priority="5948" operator="equal">
      <formula>"Media"</formula>
    </cfRule>
    <cfRule type="cellIs" dxfId="5065" priority="5949" operator="equal">
      <formula>"Baja"</formula>
    </cfRule>
    <cfRule type="cellIs" dxfId="5064" priority="5950" operator="equal">
      <formula>"Muy Baja"</formula>
    </cfRule>
  </conditionalFormatting>
  <conditionalFormatting sqref="AL473">
    <cfRule type="cellIs" dxfId="5063" priority="5941" operator="equal">
      <formula>"Muy Alta"</formula>
    </cfRule>
    <cfRule type="cellIs" dxfId="5062" priority="5942" operator="equal">
      <formula>"Alta"</formula>
    </cfRule>
    <cfRule type="cellIs" dxfId="5061" priority="5943" operator="equal">
      <formula>"Media"</formula>
    </cfRule>
    <cfRule type="cellIs" dxfId="5060" priority="5944" operator="equal">
      <formula>"Baja"</formula>
    </cfRule>
    <cfRule type="cellIs" dxfId="5059" priority="5945" operator="equal">
      <formula>"Muy Baja"</formula>
    </cfRule>
  </conditionalFormatting>
  <conditionalFormatting sqref="AL474:AL493">
    <cfRule type="cellIs" dxfId="5058" priority="5936" operator="equal">
      <formula>"Muy Alta"</formula>
    </cfRule>
    <cfRule type="cellIs" dxfId="5057" priority="5937" operator="equal">
      <formula>"Alta"</formula>
    </cfRule>
    <cfRule type="cellIs" dxfId="5056" priority="5938" operator="equal">
      <formula>"Media"</formula>
    </cfRule>
    <cfRule type="cellIs" dxfId="5055" priority="5939" operator="equal">
      <formula>"Baja"</formula>
    </cfRule>
    <cfRule type="cellIs" dxfId="5054" priority="5940" operator="equal">
      <formula>"Muy Baja"</formula>
    </cfRule>
  </conditionalFormatting>
  <conditionalFormatting sqref="AL480">
    <cfRule type="cellIs" dxfId="5053" priority="5931" operator="equal">
      <formula>"Muy Alta"</formula>
    </cfRule>
    <cfRule type="cellIs" dxfId="5052" priority="5932" operator="equal">
      <formula>"Alta"</formula>
    </cfRule>
    <cfRule type="cellIs" dxfId="5051" priority="5933" operator="equal">
      <formula>"Media"</formula>
    </cfRule>
    <cfRule type="cellIs" dxfId="5050" priority="5934" operator="equal">
      <formula>"Baja"</formula>
    </cfRule>
    <cfRule type="cellIs" dxfId="5049" priority="5935" operator="equal">
      <formula>"Muy Baja"</formula>
    </cfRule>
  </conditionalFormatting>
  <conditionalFormatting sqref="AL481:AL493">
    <cfRule type="cellIs" dxfId="5048" priority="5926" operator="equal">
      <formula>"Muy Alta"</formula>
    </cfRule>
    <cfRule type="cellIs" dxfId="5047" priority="5927" operator="equal">
      <formula>"Alta"</formula>
    </cfRule>
    <cfRule type="cellIs" dxfId="5046" priority="5928" operator="equal">
      <formula>"Media"</formula>
    </cfRule>
    <cfRule type="cellIs" dxfId="5045" priority="5929" operator="equal">
      <formula>"Baja"</formula>
    </cfRule>
    <cfRule type="cellIs" dxfId="5044" priority="5930" operator="equal">
      <formula>"Muy Baja"</formula>
    </cfRule>
  </conditionalFormatting>
  <conditionalFormatting sqref="AL515">
    <cfRule type="cellIs" dxfId="5043" priority="5921" operator="equal">
      <formula>"Muy Alta"</formula>
    </cfRule>
    <cfRule type="cellIs" dxfId="5042" priority="5922" operator="equal">
      <formula>"Alta"</formula>
    </cfRule>
    <cfRule type="cellIs" dxfId="5041" priority="5923" operator="equal">
      <formula>"Media"</formula>
    </cfRule>
    <cfRule type="cellIs" dxfId="5040" priority="5924" operator="equal">
      <formula>"Baja"</formula>
    </cfRule>
    <cfRule type="cellIs" dxfId="5039" priority="5925" operator="equal">
      <formula>"Muy Baja"</formula>
    </cfRule>
  </conditionalFormatting>
  <conditionalFormatting sqref="AL516:AL528">
    <cfRule type="cellIs" dxfId="5038" priority="5916" operator="equal">
      <formula>"Muy Alta"</formula>
    </cfRule>
    <cfRule type="cellIs" dxfId="5037" priority="5917" operator="equal">
      <formula>"Alta"</formula>
    </cfRule>
    <cfRule type="cellIs" dxfId="5036" priority="5918" operator="equal">
      <formula>"Media"</formula>
    </cfRule>
    <cfRule type="cellIs" dxfId="5035" priority="5919" operator="equal">
      <formula>"Baja"</formula>
    </cfRule>
    <cfRule type="cellIs" dxfId="5034" priority="5920" operator="equal">
      <formula>"Muy Baja"</formula>
    </cfRule>
  </conditionalFormatting>
  <conditionalFormatting sqref="AL557">
    <cfRule type="cellIs" dxfId="5033" priority="5911" operator="equal">
      <formula>"Muy Alta"</formula>
    </cfRule>
    <cfRule type="cellIs" dxfId="5032" priority="5912" operator="equal">
      <formula>"Alta"</formula>
    </cfRule>
    <cfRule type="cellIs" dxfId="5031" priority="5913" operator="equal">
      <formula>"Media"</formula>
    </cfRule>
    <cfRule type="cellIs" dxfId="5030" priority="5914" operator="equal">
      <formula>"Baja"</formula>
    </cfRule>
    <cfRule type="cellIs" dxfId="5029" priority="5915" operator="equal">
      <formula>"Muy Baja"</formula>
    </cfRule>
  </conditionalFormatting>
  <conditionalFormatting sqref="AL558:AL563">
    <cfRule type="cellIs" dxfId="5028" priority="5906" operator="equal">
      <formula>"Muy Alta"</formula>
    </cfRule>
    <cfRule type="cellIs" dxfId="5027" priority="5907" operator="equal">
      <formula>"Alta"</formula>
    </cfRule>
    <cfRule type="cellIs" dxfId="5026" priority="5908" operator="equal">
      <formula>"Media"</formula>
    </cfRule>
    <cfRule type="cellIs" dxfId="5025" priority="5909" operator="equal">
      <formula>"Baja"</formula>
    </cfRule>
    <cfRule type="cellIs" dxfId="5024" priority="5910" operator="equal">
      <formula>"Muy Baja"</formula>
    </cfRule>
  </conditionalFormatting>
  <conditionalFormatting sqref="AL564">
    <cfRule type="cellIs" dxfId="5023" priority="5901" operator="equal">
      <formula>"Muy Alta"</formula>
    </cfRule>
    <cfRule type="cellIs" dxfId="5022" priority="5902" operator="equal">
      <formula>"Alta"</formula>
    </cfRule>
    <cfRule type="cellIs" dxfId="5021" priority="5903" operator="equal">
      <formula>"Media"</formula>
    </cfRule>
    <cfRule type="cellIs" dxfId="5020" priority="5904" operator="equal">
      <formula>"Baja"</formula>
    </cfRule>
    <cfRule type="cellIs" dxfId="5019" priority="5905" operator="equal">
      <formula>"Muy Baja"</formula>
    </cfRule>
  </conditionalFormatting>
  <conditionalFormatting sqref="AL565:AL570">
    <cfRule type="cellIs" dxfId="5018" priority="5896" operator="equal">
      <formula>"Muy Alta"</formula>
    </cfRule>
    <cfRule type="cellIs" dxfId="5017" priority="5897" operator="equal">
      <formula>"Alta"</formula>
    </cfRule>
    <cfRule type="cellIs" dxfId="5016" priority="5898" operator="equal">
      <formula>"Media"</formula>
    </cfRule>
    <cfRule type="cellIs" dxfId="5015" priority="5899" operator="equal">
      <formula>"Baja"</formula>
    </cfRule>
    <cfRule type="cellIs" dxfId="5014" priority="5900" operator="equal">
      <formula>"Muy Baja"</formula>
    </cfRule>
  </conditionalFormatting>
  <conditionalFormatting sqref="AL571">
    <cfRule type="cellIs" dxfId="5013" priority="5891" operator="equal">
      <formula>"Muy Alta"</formula>
    </cfRule>
    <cfRule type="cellIs" dxfId="5012" priority="5892" operator="equal">
      <formula>"Alta"</formula>
    </cfRule>
    <cfRule type="cellIs" dxfId="5011" priority="5893" operator="equal">
      <formula>"Media"</formula>
    </cfRule>
    <cfRule type="cellIs" dxfId="5010" priority="5894" operator="equal">
      <formula>"Baja"</formula>
    </cfRule>
    <cfRule type="cellIs" dxfId="5009" priority="5895" operator="equal">
      <formula>"Muy Baja"</formula>
    </cfRule>
  </conditionalFormatting>
  <conditionalFormatting sqref="AL572:AL577">
    <cfRule type="cellIs" dxfId="5008" priority="5886" operator="equal">
      <formula>"Muy Alta"</formula>
    </cfRule>
    <cfRule type="cellIs" dxfId="5007" priority="5887" operator="equal">
      <formula>"Alta"</formula>
    </cfRule>
    <cfRule type="cellIs" dxfId="5006" priority="5888" operator="equal">
      <formula>"Media"</formula>
    </cfRule>
    <cfRule type="cellIs" dxfId="5005" priority="5889" operator="equal">
      <formula>"Baja"</formula>
    </cfRule>
    <cfRule type="cellIs" dxfId="5004" priority="5890" operator="equal">
      <formula>"Muy Baja"</formula>
    </cfRule>
  </conditionalFormatting>
  <conditionalFormatting sqref="AL578">
    <cfRule type="cellIs" dxfId="5003" priority="5881" operator="equal">
      <formula>"Muy Alta"</formula>
    </cfRule>
    <cfRule type="cellIs" dxfId="5002" priority="5882" operator="equal">
      <formula>"Alta"</formula>
    </cfRule>
    <cfRule type="cellIs" dxfId="5001" priority="5883" operator="equal">
      <formula>"Media"</formula>
    </cfRule>
    <cfRule type="cellIs" dxfId="5000" priority="5884" operator="equal">
      <formula>"Baja"</formula>
    </cfRule>
    <cfRule type="cellIs" dxfId="4999" priority="5885" operator="equal">
      <formula>"Muy Baja"</formula>
    </cfRule>
  </conditionalFormatting>
  <conditionalFormatting sqref="AL579:AL584">
    <cfRule type="cellIs" dxfId="4998" priority="5876" operator="equal">
      <formula>"Muy Alta"</formula>
    </cfRule>
    <cfRule type="cellIs" dxfId="4997" priority="5877" operator="equal">
      <formula>"Alta"</formula>
    </cfRule>
    <cfRule type="cellIs" dxfId="4996" priority="5878" operator="equal">
      <formula>"Media"</formula>
    </cfRule>
    <cfRule type="cellIs" dxfId="4995" priority="5879" operator="equal">
      <formula>"Baja"</formula>
    </cfRule>
    <cfRule type="cellIs" dxfId="4994" priority="5880" operator="equal">
      <formula>"Muy Baja"</formula>
    </cfRule>
  </conditionalFormatting>
  <conditionalFormatting sqref="AL452">
    <cfRule type="cellIs" dxfId="4993" priority="5871" operator="equal">
      <formula>"Muy Alta"</formula>
    </cfRule>
    <cfRule type="cellIs" dxfId="4992" priority="5872" operator="equal">
      <formula>"Alta"</formula>
    </cfRule>
    <cfRule type="cellIs" dxfId="4991" priority="5873" operator="equal">
      <formula>"Media"</formula>
    </cfRule>
    <cfRule type="cellIs" dxfId="4990" priority="5874" operator="equal">
      <formula>"Baja"</formula>
    </cfRule>
    <cfRule type="cellIs" dxfId="4989" priority="5875" operator="equal">
      <formula>"Muy Baja"</formula>
    </cfRule>
  </conditionalFormatting>
  <conditionalFormatting sqref="AL453:AL465">
    <cfRule type="cellIs" dxfId="4988" priority="5866" operator="equal">
      <formula>"Muy Alta"</formula>
    </cfRule>
    <cfRule type="cellIs" dxfId="4987" priority="5867" operator="equal">
      <formula>"Alta"</formula>
    </cfRule>
    <cfRule type="cellIs" dxfId="4986" priority="5868" operator="equal">
      <formula>"Media"</formula>
    </cfRule>
    <cfRule type="cellIs" dxfId="4985" priority="5869" operator="equal">
      <formula>"Baja"</formula>
    </cfRule>
    <cfRule type="cellIs" dxfId="4984" priority="5870" operator="equal">
      <formula>"Muy Baja"</formula>
    </cfRule>
  </conditionalFormatting>
  <conditionalFormatting sqref="AL487">
    <cfRule type="cellIs" dxfId="4983" priority="5861" operator="equal">
      <formula>"Muy Alta"</formula>
    </cfRule>
    <cfRule type="cellIs" dxfId="4982" priority="5862" operator="equal">
      <formula>"Alta"</formula>
    </cfRule>
    <cfRule type="cellIs" dxfId="4981" priority="5863" operator="equal">
      <formula>"Media"</formula>
    </cfRule>
    <cfRule type="cellIs" dxfId="4980" priority="5864" operator="equal">
      <formula>"Baja"</formula>
    </cfRule>
    <cfRule type="cellIs" dxfId="4979" priority="5865" operator="equal">
      <formula>"Muy Baja"</formula>
    </cfRule>
  </conditionalFormatting>
  <conditionalFormatting sqref="AL488:AL493">
    <cfRule type="cellIs" dxfId="4978" priority="5856" operator="equal">
      <formula>"Muy Alta"</formula>
    </cfRule>
    <cfRule type="cellIs" dxfId="4977" priority="5857" operator="equal">
      <formula>"Alta"</formula>
    </cfRule>
    <cfRule type="cellIs" dxfId="4976" priority="5858" operator="equal">
      <formula>"Media"</formula>
    </cfRule>
    <cfRule type="cellIs" dxfId="4975" priority="5859" operator="equal">
      <formula>"Baja"</formula>
    </cfRule>
    <cfRule type="cellIs" dxfId="4974" priority="5860" operator="equal">
      <formula>"Muy Baja"</formula>
    </cfRule>
  </conditionalFormatting>
  <conditionalFormatting sqref="AL459">
    <cfRule type="cellIs" dxfId="4973" priority="5851" operator="equal">
      <formula>"Muy Alta"</formula>
    </cfRule>
    <cfRule type="cellIs" dxfId="4972" priority="5852" operator="equal">
      <formula>"Alta"</formula>
    </cfRule>
    <cfRule type="cellIs" dxfId="4971" priority="5853" operator="equal">
      <formula>"Media"</formula>
    </cfRule>
    <cfRule type="cellIs" dxfId="4970" priority="5854" operator="equal">
      <formula>"Baja"</formula>
    </cfRule>
    <cfRule type="cellIs" dxfId="4969" priority="5855" operator="equal">
      <formula>"Muy Baja"</formula>
    </cfRule>
  </conditionalFormatting>
  <conditionalFormatting sqref="AL460:AL465">
    <cfRule type="cellIs" dxfId="4968" priority="5846" operator="equal">
      <formula>"Muy Alta"</formula>
    </cfRule>
    <cfRule type="cellIs" dxfId="4967" priority="5847" operator="equal">
      <formula>"Alta"</formula>
    </cfRule>
    <cfRule type="cellIs" dxfId="4966" priority="5848" operator="equal">
      <formula>"Media"</formula>
    </cfRule>
    <cfRule type="cellIs" dxfId="4965" priority="5849" operator="equal">
      <formula>"Baja"</formula>
    </cfRule>
    <cfRule type="cellIs" dxfId="4964" priority="5850" operator="equal">
      <formula>"Muy Baja"</formula>
    </cfRule>
  </conditionalFormatting>
  <conditionalFormatting sqref="AL536">
    <cfRule type="cellIs" dxfId="4963" priority="5841" operator="equal">
      <formula>"Muy Alta"</formula>
    </cfRule>
    <cfRule type="cellIs" dxfId="4962" priority="5842" operator="equal">
      <formula>"Alta"</formula>
    </cfRule>
    <cfRule type="cellIs" dxfId="4961" priority="5843" operator="equal">
      <formula>"Media"</formula>
    </cfRule>
    <cfRule type="cellIs" dxfId="4960" priority="5844" operator="equal">
      <formula>"Baja"</formula>
    </cfRule>
    <cfRule type="cellIs" dxfId="4959" priority="5845" operator="equal">
      <formula>"Muy Baja"</formula>
    </cfRule>
  </conditionalFormatting>
  <conditionalFormatting sqref="AL537:AL556">
    <cfRule type="cellIs" dxfId="4958" priority="5836" operator="equal">
      <formula>"Muy Alta"</formula>
    </cfRule>
    <cfRule type="cellIs" dxfId="4957" priority="5837" operator="equal">
      <formula>"Alta"</formula>
    </cfRule>
    <cfRule type="cellIs" dxfId="4956" priority="5838" operator="equal">
      <formula>"Media"</formula>
    </cfRule>
    <cfRule type="cellIs" dxfId="4955" priority="5839" operator="equal">
      <formula>"Baja"</formula>
    </cfRule>
    <cfRule type="cellIs" dxfId="4954" priority="5840" operator="equal">
      <formula>"Muy Baja"</formula>
    </cfRule>
  </conditionalFormatting>
  <conditionalFormatting sqref="AL543">
    <cfRule type="cellIs" dxfId="4953" priority="5831" operator="equal">
      <formula>"Muy Alta"</formula>
    </cfRule>
    <cfRule type="cellIs" dxfId="4952" priority="5832" operator="equal">
      <formula>"Alta"</formula>
    </cfRule>
    <cfRule type="cellIs" dxfId="4951" priority="5833" operator="equal">
      <formula>"Media"</formula>
    </cfRule>
    <cfRule type="cellIs" dxfId="4950" priority="5834" operator="equal">
      <formula>"Baja"</formula>
    </cfRule>
    <cfRule type="cellIs" dxfId="4949" priority="5835" operator="equal">
      <formula>"Muy Baja"</formula>
    </cfRule>
  </conditionalFormatting>
  <conditionalFormatting sqref="AL544:AL556">
    <cfRule type="cellIs" dxfId="4948" priority="5826" operator="equal">
      <formula>"Muy Alta"</formula>
    </cfRule>
    <cfRule type="cellIs" dxfId="4947" priority="5827" operator="equal">
      <formula>"Alta"</formula>
    </cfRule>
    <cfRule type="cellIs" dxfId="4946" priority="5828" operator="equal">
      <formula>"Media"</formula>
    </cfRule>
    <cfRule type="cellIs" dxfId="4945" priority="5829" operator="equal">
      <formula>"Baja"</formula>
    </cfRule>
    <cfRule type="cellIs" dxfId="4944" priority="5830" operator="equal">
      <formula>"Muy Baja"</formula>
    </cfRule>
  </conditionalFormatting>
  <conditionalFormatting sqref="AL550">
    <cfRule type="cellIs" dxfId="4943" priority="5821" operator="equal">
      <formula>"Muy Alta"</formula>
    </cfRule>
    <cfRule type="cellIs" dxfId="4942" priority="5822" operator="equal">
      <formula>"Alta"</formula>
    </cfRule>
    <cfRule type="cellIs" dxfId="4941" priority="5823" operator="equal">
      <formula>"Media"</formula>
    </cfRule>
    <cfRule type="cellIs" dxfId="4940" priority="5824" operator="equal">
      <formula>"Baja"</formula>
    </cfRule>
    <cfRule type="cellIs" dxfId="4939" priority="5825" operator="equal">
      <formula>"Muy Baja"</formula>
    </cfRule>
  </conditionalFormatting>
  <conditionalFormatting sqref="AL522">
    <cfRule type="cellIs" dxfId="4938" priority="5816" operator="equal">
      <formula>"Muy Alta"</formula>
    </cfRule>
    <cfRule type="cellIs" dxfId="4937" priority="5817" operator="equal">
      <formula>"Alta"</formula>
    </cfRule>
    <cfRule type="cellIs" dxfId="4936" priority="5818" operator="equal">
      <formula>"Media"</formula>
    </cfRule>
    <cfRule type="cellIs" dxfId="4935" priority="5819" operator="equal">
      <formula>"Baja"</formula>
    </cfRule>
    <cfRule type="cellIs" dxfId="4934" priority="5820" operator="equal">
      <formula>"Muy Baja"</formula>
    </cfRule>
  </conditionalFormatting>
  <conditionalFormatting sqref="AL523:AL528">
    <cfRule type="cellIs" dxfId="4933" priority="5811" operator="equal">
      <formula>"Muy Alta"</formula>
    </cfRule>
    <cfRule type="cellIs" dxfId="4932" priority="5812" operator="equal">
      <formula>"Alta"</formula>
    </cfRule>
    <cfRule type="cellIs" dxfId="4931" priority="5813" operator="equal">
      <formula>"Media"</formula>
    </cfRule>
    <cfRule type="cellIs" dxfId="4930" priority="5814" operator="equal">
      <formula>"Baja"</formula>
    </cfRule>
    <cfRule type="cellIs" dxfId="4929" priority="5815" operator="equal">
      <formula>"Muy Baja"</formula>
    </cfRule>
  </conditionalFormatting>
  <conditionalFormatting sqref="AL445">
    <cfRule type="cellIs" dxfId="4928" priority="5806" operator="equal">
      <formula>"Muy Alta"</formula>
    </cfRule>
    <cfRule type="cellIs" dxfId="4927" priority="5807" operator="equal">
      <formula>"Alta"</formula>
    </cfRule>
    <cfRule type="cellIs" dxfId="4926" priority="5808" operator="equal">
      <formula>"Media"</formula>
    </cfRule>
    <cfRule type="cellIs" dxfId="4925" priority="5809" operator="equal">
      <formula>"Baja"</formula>
    </cfRule>
    <cfRule type="cellIs" dxfId="4924" priority="5810" operator="equal">
      <formula>"Muy Baja"</formula>
    </cfRule>
  </conditionalFormatting>
  <conditionalFormatting sqref="AL446:AL451">
    <cfRule type="cellIs" dxfId="4923" priority="5801" operator="equal">
      <formula>"Muy Alta"</formula>
    </cfRule>
    <cfRule type="cellIs" dxfId="4922" priority="5802" operator="equal">
      <formula>"Alta"</formula>
    </cfRule>
    <cfRule type="cellIs" dxfId="4921" priority="5803" operator="equal">
      <formula>"Media"</formula>
    </cfRule>
    <cfRule type="cellIs" dxfId="4920" priority="5804" operator="equal">
      <formula>"Baja"</formula>
    </cfRule>
    <cfRule type="cellIs" dxfId="4919" priority="5805" operator="equal">
      <formula>"Muy Baja"</formula>
    </cfRule>
  </conditionalFormatting>
  <conditionalFormatting sqref="AL424">
    <cfRule type="cellIs" dxfId="4918" priority="5796" operator="equal">
      <formula>"Muy Alta"</formula>
    </cfRule>
    <cfRule type="cellIs" dxfId="4917" priority="5797" operator="equal">
      <formula>"Alta"</formula>
    </cfRule>
    <cfRule type="cellIs" dxfId="4916" priority="5798" operator="equal">
      <formula>"Media"</formula>
    </cfRule>
    <cfRule type="cellIs" dxfId="4915" priority="5799" operator="equal">
      <formula>"Baja"</formula>
    </cfRule>
    <cfRule type="cellIs" dxfId="4914" priority="5800" operator="equal">
      <formula>"Muy Baja"</formula>
    </cfRule>
  </conditionalFormatting>
  <conditionalFormatting sqref="AL425:AL430">
    <cfRule type="cellIs" dxfId="4913" priority="5791" operator="equal">
      <formula>"Muy Alta"</formula>
    </cfRule>
    <cfRule type="cellIs" dxfId="4912" priority="5792" operator="equal">
      <formula>"Alta"</formula>
    </cfRule>
    <cfRule type="cellIs" dxfId="4911" priority="5793" operator="equal">
      <formula>"Media"</formula>
    </cfRule>
    <cfRule type="cellIs" dxfId="4910" priority="5794" operator="equal">
      <formula>"Baja"</formula>
    </cfRule>
    <cfRule type="cellIs" dxfId="4909" priority="5795" operator="equal">
      <formula>"Muy Baja"</formula>
    </cfRule>
  </conditionalFormatting>
  <conditionalFormatting sqref="AL438">
    <cfRule type="cellIs" dxfId="4908" priority="5786" operator="equal">
      <formula>"Muy Alta"</formula>
    </cfRule>
    <cfRule type="cellIs" dxfId="4907" priority="5787" operator="equal">
      <formula>"Alta"</formula>
    </cfRule>
    <cfRule type="cellIs" dxfId="4906" priority="5788" operator="equal">
      <formula>"Media"</formula>
    </cfRule>
    <cfRule type="cellIs" dxfId="4905" priority="5789" operator="equal">
      <formula>"Baja"</formula>
    </cfRule>
    <cfRule type="cellIs" dxfId="4904" priority="5790" operator="equal">
      <formula>"Muy Baja"</formula>
    </cfRule>
  </conditionalFormatting>
  <conditionalFormatting sqref="AL439:AL444">
    <cfRule type="cellIs" dxfId="4903" priority="5781" operator="equal">
      <formula>"Muy Alta"</formula>
    </cfRule>
    <cfRule type="cellIs" dxfId="4902" priority="5782" operator="equal">
      <formula>"Alta"</formula>
    </cfRule>
    <cfRule type="cellIs" dxfId="4901" priority="5783" operator="equal">
      <formula>"Media"</formula>
    </cfRule>
    <cfRule type="cellIs" dxfId="4900" priority="5784" operator="equal">
      <formula>"Baja"</formula>
    </cfRule>
    <cfRule type="cellIs" dxfId="4899" priority="5785" operator="equal">
      <formula>"Muy Baja"</formula>
    </cfRule>
  </conditionalFormatting>
  <conditionalFormatting sqref="AL585">
    <cfRule type="cellIs" dxfId="4898" priority="5776" operator="equal">
      <formula>"Muy Alta"</formula>
    </cfRule>
    <cfRule type="cellIs" dxfId="4897" priority="5777" operator="equal">
      <formula>"Alta"</formula>
    </cfRule>
    <cfRule type="cellIs" dxfId="4896" priority="5778" operator="equal">
      <formula>"Media"</formula>
    </cfRule>
    <cfRule type="cellIs" dxfId="4895" priority="5779" operator="equal">
      <formula>"Baja"</formula>
    </cfRule>
    <cfRule type="cellIs" dxfId="4894" priority="5780" operator="equal">
      <formula>"Muy Baja"</formula>
    </cfRule>
  </conditionalFormatting>
  <conditionalFormatting sqref="AL586:AL591">
    <cfRule type="cellIs" dxfId="4893" priority="5771" operator="equal">
      <formula>"Muy Alta"</formula>
    </cfRule>
    <cfRule type="cellIs" dxfId="4892" priority="5772" operator="equal">
      <formula>"Alta"</formula>
    </cfRule>
    <cfRule type="cellIs" dxfId="4891" priority="5773" operator="equal">
      <formula>"Media"</formula>
    </cfRule>
    <cfRule type="cellIs" dxfId="4890" priority="5774" operator="equal">
      <formula>"Baja"</formula>
    </cfRule>
    <cfRule type="cellIs" dxfId="4889" priority="5775" operator="equal">
      <formula>"Muy Baja"</formula>
    </cfRule>
  </conditionalFormatting>
  <conditionalFormatting sqref="AL592">
    <cfRule type="cellIs" dxfId="4888" priority="5766" operator="equal">
      <formula>"Muy Alta"</formula>
    </cfRule>
    <cfRule type="cellIs" dxfId="4887" priority="5767" operator="equal">
      <formula>"Alta"</formula>
    </cfRule>
    <cfRule type="cellIs" dxfId="4886" priority="5768" operator="equal">
      <formula>"Media"</formula>
    </cfRule>
    <cfRule type="cellIs" dxfId="4885" priority="5769" operator="equal">
      <formula>"Baja"</formula>
    </cfRule>
    <cfRule type="cellIs" dxfId="4884" priority="5770" operator="equal">
      <formula>"Muy Baja"</formula>
    </cfRule>
  </conditionalFormatting>
  <conditionalFormatting sqref="AL593:AL598">
    <cfRule type="cellIs" dxfId="4883" priority="5761" operator="equal">
      <formula>"Muy Alta"</formula>
    </cfRule>
    <cfRule type="cellIs" dxfId="4882" priority="5762" operator="equal">
      <formula>"Alta"</formula>
    </cfRule>
    <cfRule type="cellIs" dxfId="4881" priority="5763" operator="equal">
      <formula>"Media"</formula>
    </cfRule>
    <cfRule type="cellIs" dxfId="4880" priority="5764" operator="equal">
      <formula>"Baja"</formula>
    </cfRule>
    <cfRule type="cellIs" dxfId="4879" priority="5765" operator="equal">
      <formula>"Muy Baja"</formula>
    </cfRule>
  </conditionalFormatting>
  <conditionalFormatting sqref="AL599">
    <cfRule type="cellIs" dxfId="4878" priority="5756" operator="equal">
      <formula>"Muy Alta"</formula>
    </cfRule>
    <cfRule type="cellIs" dxfId="4877" priority="5757" operator="equal">
      <formula>"Alta"</formula>
    </cfRule>
    <cfRule type="cellIs" dxfId="4876" priority="5758" operator="equal">
      <formula>"Media"</formula>
    </cfRule>
    <cfRule type="cellIs" dxfId="4875" priority="5759" operator="equal">
      <formula>"Baja"</formula>
    </cfRule>
    <cfRule type="cellIs" dxfId="4874" priority="5760" operator="equal">
      <formula>"Muy Baja"</formula>
    </cfRule>
  </conditionalFormatting>
  <conditionalFormatting sqref="AL600:AL605">
    <cfRule type="cellIs" dxfId="4873" priority="5751" operator="equal">
      <formula>"Muy Alta"</formula>
    </cfRule>
    <cfRule type="cellIs" dxfId="4872" priority="5752" operator="equal">
      <formula>"Alta"</formula>
    </cfRule>
    <cfRule type="cellIs" dxfId="4871" priority="5753" operator="equal">
      <formula>"Media"</formula>
    </cfRule>
    <cfRule type="cellIs" dxfId="4870" priority="5754" operator="equal">
      <formula>"Baja"</formula>
    </cfRule>
    <cfRule type="cellIs" dxfId="4869" priority="5755" operator="equal">
      <formula>"Muy Baja"</formula>
    </cfRule>
  </conditionalFormatting>
  <conditionalFormatting sqref="AL606">
    <cfRule type="cellIs" dxfId="4868" priority="5746" operator="equal">
      <formula>"Muy Alta"</formula>
    </cfRule>
    <cfRule type="cellIs" dxfId="4867" priority="5747" operator="equal">
      <formula>"Alta"</formula>
    </cfRule>
    <cfRule type="cellIs" dxfId="4866" priority="5748" operator="equal">
      <formula>"Media"</formula>
    </cfRule>
    <cfRule type="cellIs" dxfId="4865" priority="5749" operator="equal">
      <formula>"Baja"</formula>
    </cfRule>
    <cfRule type="cellIs" dxfId="4864" priority="5750" operator="equal">
      <formula>"Muy Baja"</formula>
    </cfRule>
  </conditionalFormatting>
  <conditionalFormatting sqref="AL607:AL619">
    <cfRule type="cellIs" dxfId="4863" priority="5741" operator="equal">
      <formula>"Muy Alta"</formula>
    </cfRule>
    <cfRule type="cellIs" dxfId="4862" priority="5742" operator="equal">
      <formula>"Alta"</formula>
    </cfRule>
    <cfRule type="cellIs" dxfId="4861" priority="5743" operator="equal">
      <formula>"Media"</formula>
    </cfRule>
    <cfRule type="cellIs" dxfId="4860" priority="5744" operator="equal">
      <formula>"Baja"</formula>
    </cfRule>
    <cfRule type="cellIs" dxfId="4859" priority="5745" operator="equal">
      <formula>"Muy Baja"</formula>
    </cfRule>
  </conditionalFormatting>
  <conditionalFormatting sqref="AL648">
    <cfRule type="cellIs" dxfId="4858" priority="5736" operator="equal">
      <formula>"Muy Alta"</formula>
    </cfRule>
    <cfRule type="cellIs" dxfId="4857" priority="5737" operator="equal">
      <formula>"Alta"</formula>
    </cfRule>
    <cfRule type="cellIs" dxfId="4856" priority="5738" operator="equal">
      <formula>"Media"</formula>
    </cfRule>
    <cfRule type="cellIs" dxfId="4855" priority="5739" operator="equal">
      <formula>"Baja"</formula>
    </cfRule>
    <cfRule type="cellIs" dxfId="4854" priority="5740" operator="equal">
      <formula>"Muy Baja"</formula>
    </cfRule>
  </conditionalFormatting>
  <conditionalFormatting sqref="AL649:AL654">
    <cfRule type="cellIs" dxfId="4853" priority="5731" operator="equal">
      <formula>"Muy Alta"</formula>
    </cfRule>
    <cfRule type="cellIs" dxfId="4852" priority="5732" operator="equal">
      <formula>"Alta"</formula>
    </cfRule>
    <cfRule type="cellIs" dxfId="4851" priority="5733" operator="equal">
      <formula>"Media"</formula>
    </cfRule>
    <cfRule type="cellIs" dxfId="4850" priority="5734" operator="equal">
      <formula>"Baja"</formula>
    </cfRule>
    <cfRule type="cellIs" dxfId="4849" priority="5735" operator="equal">
      <formula>"Muy Baja"</formula>
    </cfRule>
  </conditionalFormatting>
  <conditionalFormatting sqref="AL613">
    <cfRule type="cellIs" dxfId="4848" priority="5726" operator="equal">
      <formula>"Muy Alta"</formula>
    </cfRule>
    <cfRule type="cellIs" dxfId="4847" priority="5727" operator="equal">
      <formula>"Alta"</formula>
    </cfRule>
    <cfRule type="cellIs" dxfId="4846" priority="5728" operator="equal">
      <formula>"Media"</formula>
    </cfRule>
    <cfRule type="cellIs" dxfId="4845" priority="5729" operator="equal">
      <formula>"Baja"</formula>
    </cfRule>
    <cfRule type="cellIs" dxfId="4844" priority="5730" operator="equal">
      <formula>"Muy Baja"</formula>
    </cfRule>
  </conditionalFormatting>
  <conditionalFormatting sqref="AL614:AL619">
    <cfRule type="cellIs" dxfId="4843" priority="5721" operator="equal">
      <formula>"Muy Alta"</formula>
    </cfRule>
    <cfRule type="cellIs" dxfId="4842" priority="5722" operator="equal">
      <formula>"Alta"</formula>
    </cfRule>
    <cfRule type="cellIs" dxfId="4841" priority="5723" operator="equal">
      <formula>"Media"</formula>
    </cfRule>
    <cfRule type="cellIs" dxfId="4840" priority="5724" operator="equal">
      <formula>"Baja"</formula>
    </cfRule>
    <cfRule type="cellIs" dxfId="4839" priority="5725" operator="equal">
      <formula>"Muy Baja"</formula>
    </cfRule>
  </conditionalFormatting>
  <conditionalFormatting sqref="AL620">
    <cfRule type="cellIs" dxfId="4838" priority="5716" operator="equal">
      <formula>"Muy Alta"</formula>
    </cfRule>
    <cfRule type="cellIs" dxfId="4837" priority="5717" operator="equal">
      <formula>"Alta"</formula>
    </cfRule>
    <cfRule type="cellIs" dxfId="4836" priority="5718" operator="equal">
      <formula>"Media"</formula>
    </cfRule>
    <cfRule type="cellIs" dxfId="4835" priority="5719" operator="equal">
      <formula>"Baja"</formula>
    </cfRule>
    <cfRule type="cellIs" dxfId="4834" priority="5720" operator="equal">
      <formula>"Muy Baja"</formula>
    </cfRule>
  </conditionalFormatting>
  <conditionalFormatting sqref="AL621:AL626">
    <cfRule type="cellIs" dxfId="4833" priority="5711" operator="equal">
      <formula>"Muy Alta"</formula>
    </cfRule>
    <cfRule type="cellIs" dxfId="4832" priority="5712" operator="equal">
      <formula>"Alta"</formula>
    </cfRule>
    <cfRule type="cellIs" dxfId="4831" priority="5713" operator="equal">
      <formula>"Media"</formula>
    </cfRule>
    <cfRule type="cellIs" dxfId="4830" priority="5714" operator="equal">
      <formula>"Baja"</formula>
    </cfRule>
    <cfRule type="cellIs" dxfId="4829" priority="5715" operator="equal">
      <formula>"Muy Baja"</formula>
    </cfRule>
  </conditionalFormatting>
  <conditionalFormatting sqref="AL627">
    <cfRule type="cellIs" dxfId="4828" priority="5706" operator="equal">
      <formula>"Muy Alta"</formula>
    </cfRule>
    <cfRule type="cellIs" dxfId="4827" priority="5707" operator="equal">
      <formula>"Alta"</formula>
    </cfRule>
    <cfRule type="cellIs" dxfId="4826" priority="5708" operator="equal">
      <formula>"Media"</formula>
    </cfRule>
    <cfRule type="cellIs" dxfId="4825" priority="5709" operator="equal">
      <formula>"Baja"</formula>
    </cfRule>
    <cfRule type="cellIs" dxfId="4824" priority="5710" operator="equal">
      <formula>"Muy Baja"</formula>
    </cfRule>
  </conditionalFormatting>
  <conditionalFormatting sqref="AL628:AL633">
    <cfRule type="cellIs" dxfId="4823" priority="5701" operator="equal">
      <formula>"Muy Alta"</formula>
    </cfRule>
    <cfRule type="cellIs" dxfId="4822" priority="5702" operator="equal">
      <formula>"Alta"</formula>
    </cfRule>
    <cfRule type="cellIs" dxfId="4821" priority="5703" operator="equal">
      <formula>"Media"</formula>
    </cfRule>
    <cfRule type="cellIs" dxfId="4820" priority="5704" operator="equal">
      <formula>"Baja"</formula>
    </cfRule>
    <cfRule type="cellIs" dxfId="4819" priority="5705" operator="equal">
      <formula>"Muy Baja"</formula>
    </cfRule>
  </conditionalFormatting>
  <conditionalFormatting sqref="AL634">
    <cfRule type="cellIs" dxfId="4818" priority="5696" operator="equal">
      <formula>"Muy Alta"</formula>
    </cfRule>
    <cfRule type="cellIs" dxfId="4817" priority="5697" operator="equal">
      <formula>"Alta"</formula>
    </cfRule>
    <cfRule type="cellIs" dxfId="4816" priority="5698" operator="equal">
      <formula>"Media"</formula>
    </cfRule>
    <cfRule type="cellIs" dxfId="4815" priority="5699" operator="equal">
      <formula>"Baja"</formula>
    </cfRule>
    <cfRule type="cellIs" dxfId="4814" priority="5700" operator="equal">
      <formula>"Muy Baja"</formula>
    </cfRule>
  </conditionalFormatting>
  <conditionalFormatting sqref="AL635:AL640">
    <cfRule type="cellIs" dxfId="4813" priority="5691" operator="equal">
      <formula>"Muy Alta"</formula>
    </cfRule>
    <cfRule type="cellIs" dxfId="4812" priority="5692" operator="equal">
      <formula>"Alta"</formula>
    </cfRule>
    <cfRule type="cellIs" dxfId="4811" priority="5693" operator="equal">
      <formula>"Media"</formula>
    </cfRule>
    <cfRule type="cellIs" dxfId="4810" priority="5694" operator="equal">
      <formula>"Baja"</formula>
    </cfRule>
    <cfRule type="cellIs" dxfId="4809" priority="5695" operator="equal">
      <formula>"Muy Baja"</formula>
    </cfRule>
  </conditionalFormatting>
  <conditionalFormatting sqref="AL641">
    <cfRule type="cellIs" dxfId="4808" priority="5686" operator="equal">
      <formula>"Muy Alta"</formula>
    </cfRule>
    <cfRule type="cellIs" dxfId="4807" priority="5687" operator="equal">
      <formula>"Alta"</formula>
    </cfRule>
    <cfRule type="cellIs" dxfId="4806" priority="5688" operator="equal">
      <formula>"Media"</formula>
    </cfRule>
    <cfRule type="cellIs" dxfId="4805" priority="5689" operator="equal">
      <formula>"Baja"</formula>
    </cfRule>
    <cfRule type="cellIs" dxfId="4804" priority="5690" operator="equal">
      <formula>"Muy Baja"</formula>
    </cfRule>
  </conditionalFormatting>
  <conditionalFormatting sqref="AL642:AL654">
    <cfRule type="cellIs" dxfId="4803" priority="5681" operator="equal">
      <formula>"Muy Alta"</formula>
    </cfRule>
    <cfRule type="cellIs" dxfId="4802" priority="5682" operator="equal">
      <formula>"Alta"</formula>
    </cfRule>
    <cfRule type="cellIs" dxfId="4801" priority="5683" operator="equal">
      <formula>"Media"</formula>
    </cfRule>
    <cfRule type="cellIs" dxfId="4800" priority="5684" operator="equal">
      <formula>"Baja"</formula>
    </cfRule>
    <cfRule type="cellIs" dxfId="4799" priority="5685" operator="equal">
      <formula>"Muy Baja"</formula>
    </cfRule>
  </conditionalFormatting>
  <conditionalFormatting sqref="AL655">
    <cfRule type="cellIs" dxfId="4798" priority="5676" operator="equal">
      <formula>"Muy Alta"</formula>
    </cfRule>
    <cfRule type="cellIs" dxfId="4797" priority="5677" operator="equal">
      <formula>"Alta"</formula>
    </cfRule>
    <cfRule type="cellIs" dxfId="4796" priority="5678" operator="equal">
      <formula>"Media"</formula>
    </cfRule>
    <cfRule type="cellIs" dxfId="4795" priority="5679" operator="equal">
      <formula>"Baja"</formula>
    </cfRule>
    <cfRule type="cellIs" dxfId="4794" priority="5680" operator="equal">
      <formula>"Muy Baja"</formula>
    </cfRule>
  </conditionalFormatting>
  <conditionalFormatting sqref="AL656:AL661">
    <cfRule type="cellIs" dxfId="4793" priority="5671" operator="equal">
      <formula>"Muy Alta"</formula>
    </cfRule>
    <cfRule type="cellIs" dxfId="4792" priority="5672" operator="equal">
      <formula>"Alta"</formula>
    </cfRule>
    <cfRule type="cellIs" dxfId="4791" priority="5673" operator="equal">
      <formula>"Media"</formula>
    </cfRule>
    <cfRule type="cellIs" dxfId="4790" priority="5674" operator="equal">
      <formula>"Baja"</formula>
    </cfRule>
    <cfRule type="cellIs" dxfId="4789" priority="5675" operator="equal">
      <formula>"Muy Baja"</formula>
    </cfRule>
  </conditionalFormatting>
  <conditionalFormatting sqref="AL662">
    <cfRule type="cellIs" dxfId="4788" priority="5666" operator="equal">
      <formula>"Muy Alta"</formula>
    </cfRule>
    <cfRule type="cellIs" dxfId="4787" priority="5667" operator="equal">
      <formula>"Alta"</formula>
    </cfRule>
    <cfRule type="cellIs" dxfId="4786" priority="5668" operator="equal">
      <formula>"Media"</formula>
    </cfRule>
    <cfRule type="cellIs" dxfId="4785" priority="5669" operator="equal">
      <formula>"Baja"</formula>
    </cfRule>
    <cfRule type="cellIs" dxfId="4784" priority="5670" operator="equal">
      <formula>"Muy Baja"</formula>
    </cfRule>
  </conditionalFormatting>
  <conditionalFormatting sqref="AL663:AL668">
    <cfRule type="cellIs" dxfId="4783" priority="5661" operator="equal">
      <formula>"Muy Alta"</formula>
    </cfRule>
    <cfRule type="cellIs" dxfId="4782" priority="5662" operator="equal">
      <formula>"Alta"</formula>
    </cfRule>
    <cfRule type="cellIs" dxfId="4781" priority="5663" operator="equal">
      <formula>"Media"</formula>
    </cfRule>
    <cfRule type="cellIs" dxfId="4780" priority="5664" operator="equal">
      <formula>"Baja"</formula>
    </cfRule>
    <cfRule type="cellIs" dxfId="4779" priority="5665" operator="equal">
      <formula>"Muy Baja"</formula>
    </cfRule>
  </conditionalFormatting>
  <conditionalFormatting sqref="AL669">
    <cfRule type="cellIs" dxfId="4778" priority="5656" operator="equal">
      <formula>"Muy Alta"</formula>
    </cfRule>
    <cfRule type="cellIs" dxfId="4777" priority="5657" operator="equal">
      <formula>"Alta"</formula>
    </cfRule>
    <cfRule type="cellIs" dxfId="4776" priority="5658" operator="equal">
      <formula>"Media"</formula>
    </cfRule>
    <cfRule type="cellIs" dxfId="4775" priority="5659" operator="equal">
      <formula>"Baja"</formula>
    </cfRule>
    <cfRule type="cellIs" dxfId="4774" priority="5660" operator="equal">
      <formula>"Muy Baja"</formula>
    </cfRule>
  </conditionalFormatting>
  <conditionalFormatting sqref="AL670:AL675">
    <cfRule type="cellIs" dxfId="4773" priority="5651" operator="equal">
      <formula>"Muy Alta"</formula>
    </cfRule>
    <cfRule type="cellIs" dxfId="4772" priority="5652" operator="equal">
      <formula>"Alta"</formula>
    </cfRule>
    <cfRule type="cellIs" dxfId="4771" priority="5653" operator="equal">
      <formula>"Media"</formula>
    </cfRule>
    <cfRule type="cellIs" dxfId="4770" priority="5654" operator="equal">
      <formula>"Baja"</formula>
    </cfRule>
    <cfRule type="cellIs" dxfId="4769" priority="5655" operator="equal">
      <formula>"Muy Baja"</formula>
    </cfRule>
  </conditionalFormatting>
  <conditionalFormatting sqref="AL676">
    <cfRule type="cellIs" dxfId="4768" priority="5646" operator="equal">
      <formula>"Muy Alta"</formula>
    </cfRule>
    <cfRule type="cellIs" dxfId="4767" priority="5647" operator="equal">
      <formula>"Alta"</formula>
    </cfRule>
    <cfRule type="cellIs" dxfId="4766" priority="5648" operator="equal">
      <formula>"Media"</formula>
    </cfRule>
    <cfRule type="cellIs" dxfId="4765" priority="5649" operator="equal">
      <formula>"Baja"</formula>
    </cfRule>
    <cfRule type="cellIs" dxfId="4764" priority="5650" operator="equal">
      <formula>"Muy Baja"</formula>
    </cfRule>
  </conditionalFormatting>
  <conditionalFormatting sqref="AL677:AL682">
    <cfRule type="cellIs" dxfId="4763" priority="5641" operator="equal">
      <formula>"Muy Alta"</formula>
    </cfRule>
    <cfRule type="cellIs" dxfId="4762" priority="5642" operator="equal">
      <formula>"Alta"</formula>
    </cfRule>
    <cfRule type="cellIs" dxfId="4761" priority="5643" operator="equal">
      <formula>"Media"</formula>
    </cfRule>
    <cfRule type="cellIs" dxfId="4760" priority="5644" operator="equal">
      <formula>"Baja"</formula>
    </cfRule>
    <cfRule type="cellIs" dxfId="4759" priority="5645" operator="equal">
      <formula>"Muy Baja"</formula>
    </cfRule>
  </conditionalFormatting>
  <conditionalFormatting sqref="AL683">
    <cfRule type="cellIs" dxfId="4758" priority="5636" operator="equal">
      <formula>"Muy Alta"</formula>
    </cfRule>
    <cfRule type="cellIs" dxfId="4757" priority="5637" operator="equal">
      <formula>"Alta"</formula>
    </cfRule>
    <cfRule type="cellIs" dxfId="4756" priority="5638" operator="equal">
      <formula>"Media"</formula>
    </cfRule>
    <cfRule type="cellIs" dxfId="4755" priority="5639" operator="equal">
      <formula>"Baja"</formula>
    </cfRule>
    <cfRule type="cellIs" dxfId="4754" priority="5640" operator="equal">
      <formula>"Muy Baja"</formula>
    </cfRule>
  </conditionalFormatting>
  <conditionalFormatting sqref="AL684:AL689">
    <cfRule type="cellIs" dxfId="4753" priority="5631" operator="equal">
      <formula>"Muy Alta"</formula>
    </cfRule>
    <cfRule type="cellIs" dxfId="4752" priority="5632" operator="equal">
      <formula>"Alta"</formula>
    </cfRule>
    <cfRule type="cellIs" dxfId="4751" priority="5633" operator="equal">
      <formula>"Media"</formula>
    </cfRule>
    <cfRule type="cellIs" dxfId="4750" priority="5634" operator="equal">
      <formula>"Baja"</formula>
    </cfRule>
    <cfRule type="cellIs" dxfId="4749" priority="5635" operator="equal">
      <formula>"Muy Baja"</formula>
    </cfRule>
  </conditionalFormatting>
  <conditionalFormatting sqref="AL690">
    <cfRule type="cellIs" dxfId="4748" priority="5626" operator="equal">
      <formula>"Muy Alta"</formula>
    </cfRule>
    <cfRule type="cellIs" dxfId="4747" priority="5627" operator="equal">
      <formula>"Alta"</formula>
    </cfRule>
    <cfRule type="cellIs" dxfId="4746" priority="5628" operator="equal">
      <formula>"Media"</formula>
    </cfRule>
    <cfRule type="cellIs" dxfId="4745" priority="5629" operator="equal">
      <formula>"Baja"</formula>
    </cfRule>
    <cfRule type="cellIs" dxfId="4744" priority="5630" operator="equal">
      <formula>"Muy Baja"</formula>
    </cfRule>
  </conditionalFormatting>
  <conditionalFormatting sqref="AL691:AL696">
    <cfRule type="cellIs" dxfId="4743" priority="5621" operator="equal">
      <formula>"Muy Alta"</formula>
    </cfRule>
    <cfRule type="cellIs" dxfId="4742" priority="5622" operator="equal">
      <formula>"Alta"</formula>
    </cfRule>
    <cfRule type="cellIs" dxfId="4741" priority="5623" operator="equal">
      <formula>"Media"</formula>
    </cfRule>
    <cfRule type="cellIs" dxfId="4740" priority="5624" operator="equal">
      <formula>"Baja"</formula>
    </cfRule>
    <cfRule type="cellIs" dxfId="4739" priority="5625" operator="equal">
      <formula>"Muy Baja"</formula>
    </cfRule>
  </conditionalFormatting>
  <conditionalFormatting sqref="AL697">
    <cfRule type="cellIs" dxfId="4738" priority="5616" operator="equal">
      <formula>"Muy Alta"</formula>
    </cfRule>
    <cfRule type="cellIs" dxfId="4737" priority="5617" operator="equal">
      <formula>"Alta"</formula>
    </cfRule>
    <cfRule type="cellIs" dxfId="4736" priority="5618" operator="equal">
      <formula>"Media"</formula>
    </cfRule>
    <cfRule type="cellIs" dxfId="4735" priority="5619" operator="equal">
      <formula>"Baja"</formula>
    </cfRule>
    <cfRule type="cellIs" dxfId="4734" priority="5620" operator="equal">
      <formula>"Muy Baja"</formula>
    </cfRule>
  </conditionalFormatting>
  <conditionalFormatting sqref="AL698:AL703">
    <cfRule type="cellIs" dxfId="4733" priority="5611" operator="equal">
      <formula>"Muy Alta"</formula>
    </cfRule>
    <cfRule type="cellIs" dxfId="4732" priority="5612" operator="equal">
      <formula>"Alta"</formula>
    </cfRule>
    <cfRule type="cellIs" dxfId="4731" priority="5613" operator="equal">
      <formula>"Media"</formula>
    </cfRule>
    <cfRule type="cellIs" dxfId="4730" priority="5614" operator="equal">
      <formula>"Baja"</formula>
    </cfRule>
    <cfRule type="cellIs" dxfId="4729" priority="5615" operator="equal">
      <formula>"Muy Baja"</formula>
    </cfRule>
  </conditionalFormatting>
  <conditionalFormatting sqref="AL704">
    <cfRule type="cellIs" dxfId="4728" priority="5606" operator="equal">
      <formula>"Muy Alta"</formula>
    </cfRule>
    <cfRule type="cellIs" dxfId="4727" priority="5607" operator="equal">
      <formula>"Alta"</formula>
    </cfRule>
    <cfRule type="cellIs" dxfId="4726" priority="5608" operator="equal">
      <formula>"Media"</formula>
    </cfRule>
    <cfRule type="cellIs" dxfId="4725" priority="5609" operator="equal">
      <formula>"Baja"</formula>
    </cfRule>
    <cfRule type="cellIs" dxfId="4724" priority="5610" operator="equal">
      <formula>"Muy Baja"</formula>
    </cfRule>
  </conditionalFormatting>
  <conditionalFormatting sqref="AL705:AL710">
    <cfRule type="cellIs" dxfId="4723" priority="5601" operator="equal">
      <formula>"Muy Alta"</formula>
    </cfRule>
    <cfRule type="cellIs" dxfId="4722" priority="5602" operator="equal">
      <formula>"Alta"</formula>
    </cfRule>
    <cfRule type="cellIs" dxfId="4721" priority="5603" operator="equal">
      <formula>"Media"</formula>
    </cfRule>
    <cfRule type="cellIs" dxfId="4720" priority="5604" operator="equal">
      <formula>"Baja"</formula>
    </cfRule>
    <cfRule type="cellIs" dxfId="4719" priority="5605" operator="equal">
      <formula>"Muy Baja"</formula>
    </cfRule>
  </conditionalFormatting>
  <conditionalFormatting sqref="AL711">
    <cfRule type="cellIs" dxfId="4718" priority="5596" operator="equal">
      <formula>"Muy Alta"</formula>
    </cfRule>
    <cfRule type="cellIs" dxfId="4717" priority="5597" operator="equal">
      <formula>"Alta"</formula>
    </cfRule>
    <cfRule type="cellIs" dxfId="4716" priority="5598" operator="equal">
      <formula>"Media"</formula>
    </cfRule>
    <cfRule type="cellIs" dxfId="4715" priority="5599" operator="equal">
      <formula>"Baja"</formula>
    </cfRule>
    <cfRule type="cellIs" dxfId="4714" priority="5600" operator="equal">
      <formula>"Muy Baja"</formula>
    </cfRule>
  </conditionalFormatting>
  <conditionalFormatting sqref="AL712:AL717">
    <cfRule type="cellIs" dxfId="4713" priority="5591" operator="equal">
      <formula>"Muy Alta"</formula>
    </cfRule>
    <cfRule type="cellIs" dxfId="4712" priority="5592" operator="equal">
      <formula>"Alta"</formula>
    </cfRule>
    <cfRule type="cellIs" dxfId="4711" priority="5593" operator="equal">
      <formula>"Media"</formula>
    </cfRule>
    <cfRule type="cellIs" dxfId="4710" priority="5594" operator="equal">
      <formula>"Baja"</formula>
    </cfRule>
    <cfRule type="cellIs" dxfId="4709" priority="5595" operator="equal">
      <formula>"Muy Baja"</formula>
    </cfRule>
  </conditionalFormatting>
  <conditionalFormatting sqref="AL718">
    <cfRule type="cellIs" dxfId="4708" priority="5586" operator="equal">
      <formula>"Muy Alta"</formula>
    </cfRule>
    <cfRule type="cellIs" dxfId="4707" priority="5587" operator="equal">
      <formula>"Alta"</formula>
    </cfRule>
    <cfRule type="cellIs" dxfId="4706" priority="5588" operator="equal">
      <formula>"Media"</formula>
    </cfRule>
    <cfRule type="cellIs" dxfId="4705" priority="5589" operator="equal">
      <formula>"Baja"</formula>
    </cfRule>
    <cfRule type="cellIs" dxfId="4704" priority="5590" operator="equal">
      <formula>"Muy Baja"</formula>
    </cfRule>
  </conditionalFormatting>
  <conditionalFormatting sqref="AL719:AL724">
    <cfRule type="cellIs" dxfId="4703" priority="5581" operator="equal">
      <formula>"Muy Alta"</formula>
    </cfRule>
    <cfRule type="cellIs" dxfId="4702" priority="5582" operator="equal">
      <formula>"Alta"</formula>
    </cfRule>
    <cfRule type="cellIs" dxfId="4701" priority="5583" operator="equal">
      <formula>"Media"</formula>
    </cfRule>
    <cfRule type="cellIs" dxfId="4700" priority="5584" operator="equal">
      <formula>"Baja"</formula>
    </cfRule>
    <cfRule type="cellIs" dxfId="4699" priority="5585" operator="equal">
      <formula>"Muy Baja"</formula>
    </cfRule>
  </conditionalFormatting>
  <conditionalFormatting sqref="AL725">
    <cfRule type="cellIs" dxfId="4698" priority="5576" operator="equal">
      <formula>"Muy Alta"</formula>
    </cfRule>
    <cfRule type="cellIs" dxfId="4697" priority="5577" operator="equal">
      <formula>"Alta"</formula>
    </cfRule>
    <cfRule type="cellIs" dxfId="4696" priority="5578" operator="equal">
      <formula>"Media"</formula>
    </cfRule>
    <cfRule type="cellIs" dxfId="4695" priority="5579" operator="equal">
      <formula>"Baja"</formula>
    </cfRule>
    <cfRule type="cellIs" dxfId="4694" priority="5580" operator="equal">
      <formula>"Muy Baja"</formula>
    </cfRule>
  </conditionalFormatting>
  <conditionalFormatting sqref="AL726:AL731">
    <cfRule type="cellIs" dxfId="4693" priority="5571" operator="equal">
      <formula>"Muy Alta"</formula>
    </cfRule>
    <cfRule type="cellIs" dxfId="4692" priority="5572" operator="equal">
      <formula>"Alta"</formula>
    </cfRule>
    <cfRule type="cellIs" dxfId="4691" priority="5573" operator="equal">
      <formula>"Media"</formula>
    </cfRule>
    <cfRule type="cellIs" dxfId="4690" priority="5574" operator="equal">
      <formula>"Baja"</formula>
    </cfRule>
    <cfRule type="cellIs" dxfId="4689" priority="5575" operator="equal">
      <formula>"Muy Baja"</formula>
    </cfRule>
  </conditionalFormatting>
  <conditionalFormatting sqref="AL732">
    <cfRule type="cellIs" dxfId="4688" priority="5566" operator="equal">
      <formula>"Muy Alta"</formula>
    </cfRule>
    <cfRule type="cellIs" dxfId="4687" priority="5567" operator="equal">
      <formula>"Alta"</formula>
    </cfRule>
    <cfRule type="cellIs" dxfId="4686" priority="5568" operator="equal">
      <formula>"Media"</formula>
    </cfRule>
    <cfRule type="cellIs" dxfId="4685" priority="5569" operator="equal">
      <formula>"Baja"</formula>
    </cfRule>
    <cfRule type="cellIs" dxfId="4684" priority="5570" operator="equal">
      <formula>"Muy Baja"</formula>
    </cfRule>
  </conditionalFormatting>
  <conditionalFormatting sqref="AL733:AL738">
    <cfRule type="cellIs" dxfId="4683" priority="5561" operator="equal">
      <formula>"Muy Alta"</formula>
    </cfRule>
    <cfRule type="cellIs" dxfId="4682" priority="5562" operator="equal">
      <formula>"Alta"</formula>
    </cfRule>
    <cfRule type="cellIs" dxfId="4681" priority="5563" operator="equal">
      <formula>"Media"</formula>
    </cfRule>
    <cfRule type="cellIs" dxfId="4680" priority="5564" operator="equal">
      <formula>"Baja"</formula>
    </cfRule>
    <cfRule type="cellIs" dxfId="4679" priority="5565" operator="equal">
      <formula>"Muy Baja"</formula>
    </cfRule>
  </conditionalFormatting>
  <conditionalFormatting sqref="AL739">
    <cfRule type="cellIs" dxfId="4678" priority="5556" operator="equal">
      <formula>"Muy Alta"</formula>
    </cfRule>
    <cfRule type="cellIs" dxfId="4677" priority="5557" operator="equal">
      <formula>"Alta"</formula>
    </cfRule>
    <cfRule type="cellIs" dxfId="4676" priority="5558" operator="equal">
      <formula>"Media"</formula>
    </cfRule>
    <cfRule type="cellIs" dxfId="4675" priority="5559" operator="equal">
      <formula>"Baja"</formula>
    </cfRule>
    <cfRule type="cellIs" dxfId="4674" priority="5560" operator="equal">
      <formula>"Muy Baja"</formula>
    </cfRule>
  </conditionalFormatting>
  <conditionalFormatting sqref="AL740:AL745">
    <cfRule type="cellIs" dxfId="4673" priority="5551" operator="equal">
      <formula>"Muy Alta"</formula>
    </cfRule>
    <cfRule type="cellIs" dxfId="4672" priority="5552" operator="equal">
      <formula>"Alta"</formula>
    </cfRule>
    <cfRule type="cellIs" dxfId="4671" priority="5553" operator="equal">
      <formula>"Media"</formula>
    </cfRule>
    <cfRule type="cellIs" dxfId="4670" priority="5554" operator="equal">
      <formula>"Baja"</formula>
    </cfRule>
    <cfRule type="cellIs" dxfId="4669" priority="5555" operator="equal">
      <formula>"Muy Baja"</formula>
    </cfRule>
  </conditionalFormatting>
  <conditionalFormatting sqref="AL746">
    <cfRule type="cellIs" dxfId="4668" priority="5546" operator="equal">
      <formula>"Muy Alta"</formula>
    </cfRule>
    <cfRule type="cellIs" dxfId="4667" priority="5547" operator="equal">
      <formula>"Alta"</formula>
    </cfRule>
    <cfRule type="cellIs" dxfId="4666" priority="5548" operator="equal">
      <formula>"Media"</formula>
    </cfRule>
    <cfRule type="cellIs" dxfId="4665" priority="5549" operator="equal">
      <formula>"Baja"</formula>
    </cfRule>
    <cfRule type="cellIs" dxfId="4664" priority="5550" operator="equal">
      <formula>"Muy Baja"</formula>
    </cfRule>
  </conditionalFormatting>
  <conditionalFormatting sqref="AL747:AL752">
    <cfRule type="cellIs" dxfId="4663" priority="5541" operator="equal">
      <formula>"Muy Alta"</formula>
    </cfRule>
    <cfRule type="cellIs" dxfId="4662" priority="5542" operator="equal">
      <formula>"Alta"</formula>
    </cfRule>
    <cfRule type="cellIs" dxfId="4661" priority="5543" operator="equal">
      <formula>"Media"</formula>
    </cfRule>
    <cfRule type="cellIs" dxfId="4660" priority="5544" operator="equal">
      <formula>"Baja"</formula>
    </cfRule>
    <cfRule type="cellIs" dxfId="4659" priority="5545" operator="equal">
      <formula>"Muy Baja"</formula>
    </cfRule>
  </conditionalFormatting>
  <conditionalFormatting sqref="AL753">
    <cfRule type="cellIs" dxfId="4658" priority="5536" operator="equal">
      <formula>"Muy Alta"</formula>
    </cfRule>
    <cfRule type="cellIs" dxfId="4657" priority="5537" operator="equal">
      <formula>"Alta"</formula>
    </cfRule>
    <cfRule type="cellIs" dxfId="4656" priority="5538" operator="equal">
      <formula>"Media"</formula>
    </cfRule>
    <cfRule type="cellIs" dxfId="4655" priority="5539" operator="equal">
      <formula>"Baja"</formula>
    </cfRule>
    <cfRule type="cellIs" dxfId="4654" priority="5540" operator="equal">
      <formula>"Muy Baja"</formula>
    </cfRule>
  </conditionalFormatting>
  <conditionalFormatting sqref="AL754:AL759">
    <cfRule type="cellIs" dxfId="4653" priority="5531" operator="equal">
      <formula>"Muy Alta"</formula>
    </cfRule>
    <cfRule type="cellIs" dxfId="4652" priority="5532" operator="equal">
      <formula>"Alta"</formula>
    </cfRule>
    <cfRule type="cellIs" dxfId="4651" priority="5533" operator="equal">
      <formula>"Media"</formula>
    </cfRule>
    <cfRule type="cellIs" dxfId="4650" priority="5534" operator="equal">
      <formula>"Baja"</formula>
    </cfRule>
    <cfRule type="cellIs" dxfId="4649" priority="5535" operator="equal">
      <formula>"Muy Baja"</formula>
    </cfRule>
  </conditionalFormatting>
  <conditionalFormatting sqref="AL760">
    <cfRule type="cellIs" dxfId="4648" priority="5526" operator="equal">
      <formula>"Muy Alta"</formula>
    </cfRule>
    <cfRule type="cellIs" dxfId="4647" priority="5527" operator="equal">
      <formula>"Alta"</formula>
    </cfRule>
    <cfRule type="cellIs" dxfId="4646" priority="5528" operator="equal">
      <formula>"Media"</formula>
    </cfRule>
    <cfRule type="cellIs" dxfId="4645" priority="5529" operator="equal">
      <formula>"Baja"</formula>
    </cfRule>
    <cfRule type="cellIs" dxfId="4644" priority="5530" operator="equal">
      <formula>"Muy Baja"</formula>
    </cfRule>
  </conditionalFormatting>
  <conditionalFormatting sqref="AL761:AL766">
    <cfRule type="cellIs" dxfId="4643" priority="5521" operator="equal">
      <formula>"Muy Alta"</formula>
    </cfRule>
    <cfRule type="cellIs" dxfId="4642" priority="5522" operator="equal">
      <formula>"Alta"</formula>
    </cfRule>
    <cfRule type="cellIs" dxfId="4641" priority="5523" operator="equal">
      <formula>"Media"</formula>
    </cfRule>
    <cfRule type="cellIs" dxfId="4640" priority="5524" operator="equal">
      <formula>"Baja"</formula>
    </cfRule>
    <cfRule type="cellIs" dxfId="4639" priority="5525" operator="equal">
      <formula>"Muy Baja"</formula>
    </cfRule>
  </conditionalFormatting>
  <conditionalFormatting sqref="AL767">
    <cfRule type="cellIs" dxfId="4638" priority="5516" operator="equal">
      <formula>"Muy Alta"</formula>
    </cfRule>
    <cfRule type="cellIs" dxfId="4637" priority="5517" operator="equal">
      <formula>"Alta"</formula>
    </cfRule>
    <cfRule type="cellIs" dxfId="4636" priority="5518" operator="equal">
      <formula>"Media"</formula>
    </cfRule>
    <cfRule type="cellIs" dxfId="4635" priority="5519" operator="equal">
      <formula>"Baja"</formula>
    </cfRule>
    <cfRule type="cellIs" dxfId="4634" priority="5520" operator="equal">
      <formula>"Muy Baja"</formula>
    </cfRule>
  </conditionalFormatting>
  <conditionalFormatting sqref="AL768:AL773">
    <cfRule type="cellIs" dxfId="4633" priority="5511" operator="equal">
      <formula>"Muy Alta"</formula>
    </cfRule>
    <cfRule type="cellIs" dxfId="4632" priority="5512" operator="equal">
      <formula>"Alta"</formula>
    </cfRule>
    <cfRule type="cellIs" dxfId="4631" priority="5513" operator="equal">
      <formula>"Media"</formula>
    </cfRule>
    <cfRule type="cellIs" dxfId="4630" priority="5514" operator="equal">
      <formula>"Baja"</formula>
    </cfRule>
    <cfRule type="cellIs" dxfId="4629" priority="5515" operator="equal">
      <formula>"Muy Baja"</formula>
    </cfRule>
  </conditionalFormatting>
  <conditionalFormatting sqref="AL774">
    <cfRule type="cellIs" dxfId="4628" priority="5506" operator="equal">
      <formula>"Muy Alta"</formula>
    </cfRule>
    <cfRule type="cellIs" dxfId="4627" priority="5507" operator="equal">
      <formula>"Alta"</formula>
    </cfRule>
    <cfRule type="cellIs" dxfId="4626" priority="5508" operator="equal">
      <formula>"Media"</formula>
    </cfRule>
    <cfRule type="cellIs" dxfId="4625" priority="5509" operator="equal">
      <formula>"Baja"</formula>
    </cfRule>
    <cfRule type="cellIs" dxfId="4624" priority="5510" operator="equal">
      <formula>"Muy Baja"</formula>
    </cfRule>
  </conditionalFormatting>
  <conditionalFormatting sqref="AL775:AL780">
    <cfRule type="cellIs" dxfId="4623" priority="5501" operator="equal">
      <formula>"Muy Alta"</formula>
    </cfRule>
    <cfRule type="cellIs" dxfId="4622" priority="5502" operator="equal">
      <formula>"Alta"</formula>
    </cfRule>
    <cfRule type="cellIs" dxfId="4621" priority="5503" operator="equal">
      <formula>"Media"</formula>
    </cfRule>
    <cfRule type="cellIs" dxfId="4620" priority="5504" operator="equal">
      <formula>"Baja"</formula>
    </cfRule>
    <cfRule type="cellIs" dxfId="4619" priority="5505" operator="equal">
      <formula>"Muy Baja"</formula>
    </cfRule>
  </conditionalFormatting>
  <conditionalFormatting sqref="AL781">
    <cfRule type="cellIs" dxfId="4618" priority="5496" operator="equal">
      <formula>"Muy Alta"</formula>
    </cfRule>
    <cfRule type="cellIs" dxfId="4617" priority="5497" operator="equal">
      <formula>"Alta"</formula>
    </cfRule>
    <cfRule type="cellIs" dxfId="4616" priority="5498" operator="equal">
      <formula>"Media"</formula>
    </cfRule>
    <cfRule type="cellIs" dxfId="4615" priority="5499" operator="equal">
      <formula>"Baja"</formula>
    </cfRule>
    <cfRule type="cellIs" dxfId="4614" priority="5500" operator="equal">
      <formula>"Muy Baja"</formula>
    </cfRule>
  </conditionalFormatting>
  <conditionalFormatting sqref="AL782:AL787">
    <cfRule type="cellIs" dxfId="4613" priority="5491" operator="equal">
      <formula>"Muy Alta"</formula>
    </cfRule>
    <cfRule type="cellIs" dxfId="4612" priority="5492" operator="equal">
      <formula>"Alta"</formula>
    </cfRule>
    <cfRule type="cellIs" dxfId="4611" priority="5493" operator="equal">
      <formula>"Media"</formula>
    </cfRule>
    <cfRule type="cellIs" dxfId="4610" priority="5494" operator="equal">
      <formula>"Baja"</formula>
    </cfRule>
    <cfRule type="cellIs" dxfId="4609" priority="5495" operator="equal">
      <formula>"Muy Baja"</formula>
    </cfRule>
  </conditionalFormatting>
  <conditionalFormatting sqref="AL788">
    <cfRule type="cellIs" dxfId="4608" priority="5486" operator="equal">
      <formula>"Muy Alta"</formula>
    </cfRule>
    <cfRule type="cellIs" dxfId="4607" priority="5487" operator="equal">
      <formula>"Alta"</formula>
    </cfRule>
    <cfRule type="cellIs" dxfId="4606" priority="5488" operator="equal">
      <formula>"Media"</formula>
    </cfRule>
    <cfRule type="cellIs" dxfId="4605" priority="5489" operator="equal">
      <formula>"Baja"</formula>
    </cfRule>
    <cfRule type="cellIs" dxfId="4604" priority="5490" operator="equal">
      <formula>"Muy Baja"</formula>
    </cfRule>
  </conditionalFormatting>
  <conditionalFormatting sqref="AL789:AL794">
    <cfRule type="cellIs" dxfId="4603" priority="5481" operator="equal">
      <formula>"Muy Alta"</formula>
    </cfRule>
    <cfRule type="cellIs" dxfId="4602" priority="5482" operator="equal">
      <formula>"Alta"</formula>
    </cfRule>
    <cfRule type="cellIs" dxfId="4601" priority="5483" operator="equal">
      <formula>"Media"</formula>
    </cfRule>
    <cfRule type="cellIs" dxfId="4600" priority="5484" operator="equal">
      <formula>"Baja"</formula>
    </cfRule>
    <cfRule type="cellIs" dxfId="4599" priority="5485" operator="equal">
      <formula>"Muy Baja"</formula>
    </cfRule>
  </conditionalFormatting>
  <conditionalFormatting sqref="AL795">
    <cfRule type="cellIs" dxfId="4598" priority="5476" operator="equal">
      <formula>"Muy Alta"</formula>
    </cfRule>
    <cfRule type="cellIs" dxfId="4597" priority="5477" operator="equal">
      <formula>"Alta"</formula>
    </cfRule>
    <cfRule type="cellIs" dxfId="4596" priority="5478" operator="equal">
      <formula>"Media"</formula>
    </cfRule>
    <cfRule type="cellIs" dxfId="4595" priority="5479" operator="equal">
      <formula>"Baja"</formula>
    </cfRule>
    <cfRule type="cellIs" dxfId="4594" priority="5480" operator="equal">
      <formula>"Muy Baja"</formula>
    </cfRule>
  </conditionalFormatting>
  <conditionalFormatting sqref="AL796:AL801">
    <cfRule type="cellIs" dxfId="4593" priority="5471" operator="equal">
      <formula>"Muy Alta"</formula>
    </cfRule>
    <cfRule type="cellIs" dxfId="4592" priority="5472" operator="equal">
      <formula>"Alta"</formula>
    </cfRule>
    <cfRule type="cellIs" dxfId="4591" priority="5473" operator="equal">
      <formula>"Media"</formula>
    </cfRule>
    <cfRule type="cellIs" dxfId="4590" priority="5474" operator="equal">
      <formula>"Baja"</formula>
    </cfRule>
    <cfRule type="cellIs" dxfId="4589" priority="5475" operator="equal">
      <formula>"Muy Baja"</formula>
    </cfRule>
  </conditionalFormatting>
  <conditionalFormatting sqref="AL802">
    <cfRule type="cellIs" dxfId="4588" priority="5466" operator="equal">
      <formula>"Muy Alta"</formula>
    </cfRule>
    <cfRule type="cellIs" dxfId="4587" priority="5467" operator="equal">
      <formula>"Alta"</formula>
    </cfRule>
    <cfRule type="cellIs" dxfId="4586" priority="5468" operator="equal">
      <formula>"Media"</formula>
    </cfRule>
    <cfRule type="cellIs" dxfId="4585" priority="5469" operator="equal">
      <formula>"Baja"</formula>
    </cfRule>
    <cfRule type="cellIs" dxfId="4584" priority="5470" operator="equal">
      <formula>"Muy Baja"</formula>
    </cfRule>
  </conditionalFormatting>
  <conditionalFormatting sqref="AL803:AL808">
    <cfRule type="cellIs" dxfId="4583" priority="5461" operator="equal">
      <formula>"Muy Alta"</formula>
    </cfRule>
    <cfRule type="cellIs" dxfId="4582" priority="5462" operator="equal">
      <formula>"Alta"</formula>
    </cfRule>
    <cfRule type="cellIs" dxfId="4581" priority="5463" operator="equal">
      <formula>"Media"</formula>
    </cfRule>
    <cfRule type="cellIs" dxfId="4580" priority="5464" operator="equal">
      <formula>"Baja"</formula>
    </cfRule>
    <cfRule type="cellIs" dxfId="4579" priority="5465" operator="equal">
      <formula>"Muy Baja"</formula>
    </cfRule>
  </conditionalFormatting>
  <conditionalFormatting sqref="AL809">
    <cfRule type="cellIs" dxfId="4578" priority="5456" operator="equal">
      <formula>"Muy Alta"</formula>
    </cfRule>
    <cfRule type="cellIs" dxfId="4577" priority="5457" operator="equal">
      <formula>"Alta"</formula>
    </cfRule>
    <cfRule type="cellIs" dxfId="4576" priority="5458" operator="equal">
      <formula>"Media"</formula>
    </cfRule>
    <cfRule type="cellIs" dxfId="4575" priority="5459" operator="equal">
      <formula>"Baja"</formula>
    </cfRule>
    <cfRule type="cellIs" dxfId="4574" priority="5460" operator="equal">
      <formula>"Muy Baja"</formula>
    </cfRule>
  </conditionalFormatting>
  <conditionalFormatting sqref="AL810:AL815">
    <cfRule type="cellIs" dxfId="4573" priority="5451" operator="equal">
      <formula>"Muy Alta"</formula>
    </cfRule>
    <cfRule type="cellIs" dxfId="4572" priority="5452" operator="equal">
      <formula>"Alta"</formula>
    </cfRule>
    <cfRule type="cellIs" dxfId="4571" priority="5453" operator="equal">
      <formula>"Media"</formula>
    </cfRule>
    <cfRule type="cellIs" dxfId="4570" priority="5454" operator="equal">
      <formula>"Baja"</formula>
    </cfRule>
    <cfRule type="cellIs" dxfId="4569" priority="5455" operator="equal">
      <formula>"Muy Baja"</formula>
    </cfRule>
  </conditionalFormatting>
  <conditionalFormatting sqref="AL816">
    <cfRule type="cellIs" dxfId="4568" priority="5446" operator="equal">
      <formula>"Muy Alta"</formula>
    </cfRule>
    <cfRule type="cellIs" dxfId="4567" priority="5447" operator="equal">
      <formula>"Alta"</formula>
    </cfRule>
    <cfRule type="cellIs" dxfId="4566" priority="5448" operator="equal">
      <formula>"Media"</formula>
    </cfRule>
    <cfRule type="cellIs" dxfId="4565" priority="5449" operator="equal">
      <formula>"Baja"</formula>
    </cfRule>
    <cfRule type="cellIs" dxfId="4564" priority="5450" operator="equal">
      <formula>"Muy Baja"</formula>
    </cfRule>
  </conditionalFormatting>
  <conditionalFormatting sqref="AL817:AL822">
    <cfRule type="cellIs" dxfId="4563" priority="5441" operator="equal">
      <formula>"Muy Alta"</formula>
    </cfRule>
    <cfRule type="cellIs" dxfId="4562" priority="5442" operator="equal">
      <formula>"Alta"</formula>
    </cfRule>
    <cfRule type="cellIs" dxfId="4561" priority="5443" operator="equal">
      <formula>"Media"</formula>
    </cfRule>
    <cfRule type="cellIs" dxfId="4560" priority="5444" operator="equal">
      <formula>"Baja"</formula>
    </cfRule>
    <cfRule type="cellIs" dxfId="4559" priority="5445" operator="equal">
      <formula>"Muy Baja"</formula>
    </cfRule>
  </conditionalFormatting>
  <conditionalFormatting sqref="AL823">
    <cfRule type="cellIs" dxfId="4558" priority="5436" operator="equal">
      <formula>"Muy Alta"</formula>
    </cfRule>
    <cfRule type="cellIs" dxfId="4557" priority="5437" operator="equal">
      <formula>"Alta"</formula>
    </cfRule>
    <cfRule type="cellIs" dxfId="4556" priority="5438" operator="equal">
      <formula>"Media"</formula>
    </cfRule>
    <cfRule type="cellIs" dxfId="4555" priority="5439" operator="equal">
      <formula>"Baja"</formula>
    </cfRule>
    <cfRule type="cellIs" dxfId="4554" priority="5440" operator="equal">
      <formula>"Muy Baja"</formula>
    </cfRule>
  </conditionalFormatting>
  <conditionalFormatting sqref="AL824:AL829">
    <cfRule type="cellIs" dxfId="4553" priority="5431" operator="equal">
      <formula>"Muy Alta"</formula>
    </cfRule>
    <cfRule type="cellIs" dxfId="4552" priority="5432" operator="equal">
      <formula>"Alta"</formula>
    </cfRule>
    <cfRule type="cellIs" dxfId="4551" priority="5433" operator="equal">
      <formula>"Media"</formula>
    </cfRule>
    <cfRule type="cellIs" dxfId="4550" priority="5434" operator="equal">
      <formula>"Baja"</formula>
    </cfRule>
    <cfRule type="cellIs" dxfId="4549" priority="5435" operator="equal">
      <formula>"Muy Baja"</formula>
    </cfRule>
  </conditionalFormatting>
  <conditionalFormatting sqref="AL830">
    <cfRule type="cellIs" dxfId="4548" priority="5426" operator="equal">
      <formula>"Muy Alta"</formula>
    </cfRule>
    <cfRule type="cellIs" dxfId="4547" priority="5427" operator="equal">
      <formula>"Alta"</formula>
    </cfRule>
    <cfRule type="cellIs" dxfId="4546" priority="5428" operator="equal">
      <formula>"Media"</formula>
    </cfRule>
    <cfRule type="cellIs" dxfId="4545" priority="5429" operator="equal">
      <formula>"Baja"</formula>
    </cfRule>
    <cfRule type="cellIs" dxfId="4544" priority="5430" operator="equal">
      <formula>"Muy Baja"</formula>
    </cfRule>
  </conditionalFormatting>
  <conditionalFormatting sqref="AL831:AL836">
    <cfRule type="cellIs" dxfId="4543" priority="5421" operator="equal">
      <formula>"Muy Alta"</formula>
    </cfRule>
    <cfRule type="cellIs" dxfId="4542" priority="5422" operator="equal">
      <formula>"Alta"</formula>
    </cfRule>
    <cfRule type="cellIs" dxfId="4541" priority="5423" operator="equal">
      <formula>"Media"</formula>
    </cfRule>
    <cfRule type="cellIs" dxfId="4540" priority="5424" operator="equal">
      <formula>"Baja"</formula>
    </cfRule>
    <cfRule type="cellIs" dxfId="4539" priority="5425" operator="equal">
      <formula>"Muy Baja"</formula>
    </cfRule>
  </conditionalFormatting>
  <conditionalFormatting sqref="AL837">
    <cfRule type="cellIs" dxfId="4538" priority="5416" operator="equal">
      <formula>"Muy Alta"</formula>
    </cfRule>
    <cfRule type="cellIs" dxfId="4537" priority="5417" operator="equal">
      <formula>"Alta"</formula>
    </cfRule>
    <cfRule type="cellIs" dxfId="4536" priority="5418" operator="equal">
      <formula>"Media"</formula>
    </cfRule>
    <cfRule type="cellIs" dxfId="4535" priority="5419" operator="equal">
      <formula>"Baja"</formula>
    </cfRule>
    <cfRule type="cellIs" dxfId="4534" priority="5420" operator="equal">
      <formula>"Muy Baja"</formula>
    </cfRule>
  </conditionalFormatting>
  <conditionalFormatting sqref="AL838:AL843">
    <cfRule type="cellIs" dxfId="4533" priority="5411" operator="equal">
      <formula>"Muy Alta"</formula>
    </cfRule>
    <cfRule type="cellIs" dxfId="4532" priority="5412" operator="equal">
      <formula>"Alta"</formula>
    </cfRule>
    <cfRule type="cellIs" dxfId="4531" priority="5413" operator="equal">
      <formula>"Media"</formula>
    </cfRule>
    <cfRule type="cellIs" dxfId="4530" priority="5414" operator="equal">
      <formula>"Baja"</formula>
    </cfRule>
    <cfRule type="cellIs" dxfId="4529" priority="5415" operator="equal">
      <formula>"Muy Baja"</formula>
    </cfRule>
  </conditionalFormatting>
  <conditionalFormatting sqref="AL844">
    <cfRule type="cellIs" dxfId="4528" priority="5406" operator="equal">
      <formula>"Muy Alta"</formula>
    </cfRule>
    <cfRule type="cellIs" dxfId="4527" priority="5407" operator="equal">
      <formula>"Alta"</formula>
    </cfRule>
    <cfRule type="cellIs" dxfId="4526" priority="5408" operator="equal">
      <formula>"Media"</formula>
    </cfRule>
    <cfRule type="cellIs" dxfId="4525" priority="5409" operator="equal">
      <formula>"Baja"</formula>
    </cfRule>
    <cfRule type="cellIs" dxfId="4524" priority="5410" operator="equal">
      <formula>"Muy Baja"</formula>
    </cfRule>
  </conditionalFormatting>
  <conditionalFormatting sqref="AL845:AL850">
    <cfRule type="cellIs" dxfId="4523" priority="5401" operator="equal">
      <formula>"Muy Alta"</formula>
    </cfRule>
    <cfRule type="cellIs" dxfId="4522" priority="5402" operator="equal">
      <formula>"Alta"</formula>
    </cfRule>
    <cfRule type="cellIs" dxfId="4521" priority="5403" operator="equal">
      <formula>"Media"</formula>
    </cfRule>
    <cfRule type="cellIs" dxfId="4520" priority="5404" operator="equal">
      <formula>"Baja"</formula>
    </cfRule>
    <cfRule type="cellIs" dxfId="4519" priority="5405" operator="equal">
      <formula>"Muy Baja"</formula>
    </cfRule>
  </conditionalFormatting>
  <conditionalFormatting sqref="AL851">
    <cfRule type="cellIs" dxfId="4518" priority="5396" operator="equal">
      <formula>"Muy Alta"</formula>
    </cfRule>
    <cfRule type="cellIs" dxfId="4517" priority="5397" operator="equal">
      <formula>"Alta"</formula>
    </cfRule>
    <cfRule type="cellIs" dxfId="4516" priority="5398" operator="equal">
      <formula>"Media"</formula>
    </cfRule>
    <cfRule type="cellIs" dxfId="4515" priority="5399" operator="equal">
      <formula>"Baja"</formula>
    </cfRule>
    <cfRule type="cellIs" dxfId="4514" priority="5400" operator="equal">
      <formula>"Muy Baja"</formula>
    </cfRule>
  </conditionalFormatting>
  <conditionalFormatting sqref="AL852:AL857">
    <cfRule type="cellIs" dxfId="4513" priority="5391" operator="equal">
      <formula>"Muy Alta"</formula>
    </cfRule>
    <cfRule type="cellIs" dxfId="4512" priority="5392" operator="equal">
      <formula>"Alta"</formula>
    </cfRule>
    <cfRule type="cellIs" dxfId="4511" priority="5393" operator="equal">
      <formula>"Media"</formula>
    </cfRule>
    <cfRule type="cellIs" dxfId="4510" priority="5394" operator="equal">
      <formula>"Baja"</formula>
    </cfRule>
    <cfRule type="cellIs" dxfId="4509" priority="5395" operator="equal">
      <formula>"Muy Baja"</formula>
    </cfRule>
  </conditionalFormatting>
  <conditionalFormatting sqref="AL858">
    <cfRule type="cellIs" dxfId="4508" priority="5386" operator="equal">
      <formula>"Muy Alta"</formula>
    </cfRule>
    <cfRule type="cellIs" dxfId="4507" priority="5387" operator="equal">
      <formula>"Alta"</formula>
    </cfRule>
    <cfRule type="cellIs" dxfId="4506" priority="5388" operator="equal">
      <formula>"Media"</formula>
    </cfRule>
    <cfRule type="cellIs" dxfId="4505" priority="5389" operator="equal">
      <formula>"Baja"</formula>
    </cfRule>
    <cfRule type="cellIs" dxfId="4504" priority="5390" operator="equal">
      <formula>"Muy Baja"</formula>
    </cfRule>
  </conditionalFormatting>
  <conditionalFormatting sqref="AL859:AL864">
    <cfRule type="cellIs" dxfId="4503" priority="5381" operator="equal">
      <formula>"Muy Alta"</formula>
    </cfRule>
    <cfRule type="cellIs" dxfId="4502" priority="5382" operator="equal">
      <formula>"Alta"</formula>
    </cfRule>
    <cfRule type="cellIs" dxfId="4501" priority="5383" operator="equal">
      <formula>"Media"</formula>
    </cfRule>
    <cfRule type="cellIs" dxfId="4500" priority="5384" operator="equal">
      <formula>"Baja"</formula>
    </cfRule>
    <cfRule type="cellIs" dxfId="4499" priority="5385" operator="equal">
      <formula>"Muy Baja"</formula>
    </cfRule>
  </conditionalFormatting>
  <conditionalFormatting sqref="AL865">
    <cfRule type="cellIs" dxfId="4498" priority="5376" operator="equal">
      <formula>"Muy Alta"</formula>
    </cfRule>
    <cfRule type="cellIs" dxfId="4497" priority="5377" operator="equal">
      <formula>"Alta"</formula>
    </cfRule>
    <cfRule type="cellIs" dxfId="4496" priority="5378" operator="equal">
      <formula>"Media"</formula>
    </cfRule>
    <cfRule type="cellIs" dxfId="4495" priority="5379" operator="equal">
      <formula>"Baja"</formula>
    </cfRule>
    <cfRule type="cellIs" dxfId="4494" priority="5380" operator="equal">
      <formula>"Muy Baja"</formula>
    </cfRule>
  </conditionalFormatting>
  <conditionalFormatting sqref="AL866:AL871">
    <cfRule type="cellIs" dxfId="4493" priority="5371" operator="equal">
      <formula>"Muy Alta"</formula>
    </cfRule>
    <cfRule type="cellIs" dxfId="4492" priority="5372" operator="equal">
      <formula>"Alta"</formula>
    </cfRule>
    <cfRule type="cellIs" dxfId="4491" priority="5373" operator="equal">
      <formula>"Media"</formula>
    </cfRule>
    <cfRule type="cellIs" dxfId="4490" priority="5374" operator="equal">
      <formula>"Baja"</formula>
    </cfRule>
    <cfRule type="cellIs" dxfId="4489" priority="5375" operator="equal">
      <formula>"Muy Baja"</formula>
    </cfRule>
  </conditionalFormatting>
  <conditionalFormatting sqref="AL872">
    <cfRule type="cellIs" dxfId="4488" priority="5366" operator="equal">
      <formula>"Muy Alta"</formula>
    </cfRule>
    <cfRule type="cellIs" dxfId="4487" priority="5367" operator="equal">
      <formula>"Alta"</formula>
    </cfRule>
    <cfRule type="cellIs" dxfId="4486" priority="5368" operator="equal">
      <formula>"Media"</formula>
    </cfRule>
    <cfRule type="cellIs" dxfId="4485" priority="5369" operator="equal">
      <formula>"Baja"</formula>
    </cfRule>
    <cfRule type="cellIs" dxfId="4484" priority="5370" operator="equal">
      <formula>"Muy Baja"</formula>
    </cfRule>
  </conditionalFormatting>
  <conditionalFormatting sqref="AL873:AL878">
    <cfRule type="cellIs" dxfId="4483" priority="5361" operator="equal">
      <formula>"Muy Alta"</formula>
    </cfRule>
    <cfRule type="cellIs" dxfId="4482" priority="5362" operator="equal">
      <formula>"Alta"</formula>
    </cfRule>
    <cfRule type="cellIs" dxfId="4481" priority="5363" operator="equal">
      <formula>"Media"</formula>
    </cfRule>
    <cfRule type="cellIs" dxfId="4480" priority="5364" operator="equal">
      <formula>"Baja"</formula>
    </cfRule>
    <cfRule type="cellIs" dxfId="4479" priority="5365" operator="equal">
      <formula>"Muy Baja"</formula>
    </cfRule>
  </conditionalFormatting>
  <conditionalFormatting sqref="AL879">
    <cfRule type="cellIs" dxfId="4478" priority="5356" operator="equal">
      <formula>"Muy Alta"</formula>
    </cfRule>
    <cfRule type="cellIs" dxfId="4477" priority="5357" operator="equal">
      <formula>"Alta"</formula>
    </cfRule>
    <cfRule type="cellIs" dxfId="4476" priority="5358" operator="equal">
      <formula>"Media"</formula>
    </cfRule>
    <cfRule type="cellIs" dxfId="4475" priority="5359" operator="equal">
      <formula>"Baja"</formula>
    </cfRule>
    <cfRule type="cellIs" dxfId="4474" priority="5360" operator="equal">
      <formula>"Muy Baja"</formula>
    </cfRule>
  </conditionalFormatting>
  <conditionalFormatting sqref="AL880:AL885">
    <cfRule type="cellIs" dxfId="4473" priority="5351" operator="equal">
      <formula>"Muy Alta"</formula>
    </cfRule>
    <cfRule type="cellIs" dxfId="4472" priority="5352" operator="equal">
      <formula>"Alta"</formula>
    </cfRule>
    <cfRule type="cellIs" dxfId="4471" priority="5353" operator="equal">
      <formula>"Media"</formula>
    </cfRule>
    <cfRule type="cellIs" dxfId="4470" priority="5354" operator="equal">
      <formula>"Baja"</formula>
    </cfRule>
    <cfRule type="cellIs" dxfId="4469" priority="5355" operator="equal">
      <formula>"Muy Baja"</formula>
    </cfRule>
  </conditionalFormatting>
  <conditionalFormatting sqref="AL886">
    <cfRule type="cellIs" dxfId="4468" priority="5346" operator="equal">
      <formula>"Muy Alta"</formula>
    </cfRule>
    <cfRule type="cellIs" dxfId="4467" priority="5347" operator="equal">
      <formula>"Alta"</formula>
    </cfRule>
    <cfRule type="cellIs" dxfId="4466" priority="5348" operator="equal">
      <formula>"Media"</formula>
    </cfRule>
    <cfRule type="cellIs" dxfId="4465" priority="5349" operator="equal">
      <formula>"Baja"</formula>
    </cfRule>
    <cfRule type="cellIs" dxfId="4464" priority="5350" operator="equal">
      <formula>"Muy Baja"</formula>
    </cfRule>
  </conditionalFormatting>
  <conditionalFormatting sqref="AL887:AL892">
    <cfRule type="cellIs" dxfId="4463" priority="5341" operator="equal">
      <formula>"Muy Alta"</formula>
    </cfRule>
    <cfRule type="cellIs" dxfId="4462" priority="5342" operator="equal">
      <formula>"Alta"</formula>
    </cfRule>
    <cfRule type="cellIs" dxfId="4461" priority="5343" operator="equal">
      <formula>"Media"</formula>
    </cfRule>
    <cfRule type="cellIs" dxfId="4460" priority="5344" operator="equal">
      <formula>"Baja"</formula>
    </cfRule>
    <cfRule type="cellIs" dxfId="4459" priority="5345" operator="equal">
      <formula>"Muy Baja"</formula>
    </cfRule>
  </conditionalFormatting>
  <conditionalFormatting sqref="AL893">
    <cfRule type="cellIs" dxfId="4458" priority="5336" operator="equal">
      <formula>"Muy Alta"</formula>
    </cfRule>
    <cfRule type="cellIs" dxfId="4457" priority="5337" operator="equal">
      <formula>"Alta"</formula>
    </cfRule>
    <cfRule type="cellIs" dxfId="4456" priority="5338" operator="equal">
      <formula>"Media"</formula>
    </cfRule>
    <cfRule type="cellIs" dxfId="4455" priority="5339" operator="equal">
      <formula>"Baja"</formula>
    </cfRule>
    <cfRule type="cellIs" dxfId="4454" priority="5340" operator="equal">
      <formula>"Muy Baja"</formula>
    </cfRule>
  </conditionalFormatting>
  <conditionalFormatting sqref="AL894:AL899">
    <cfRule type="cellIs" dxfId="4453" priority="5331" operator="equal">
      <formula>"Muy Alta"</formula>
    </cfRule>
    <cfRule type="cellIs" dxfId="4452" priority="5332" operator="equal">
      <formula>"Alta"</formula>
    </cfRule>
    <cfRule type="cellIs" dxfId="4451" priority="5333" operator="equal">
      <formula>"Media"</formula>
    </cfRule>
    <cfRule type="cellIs" dxfId="4450" priority="5334" operator="equal">
      <formula>"Baja"</formula>
    </cfRule>
    <cfRule type="cellIs" dxfId="4449" priority="5335" operator="equal">
      <formula>"Muy Baja"</formula>
    </cfRule>
  </conditionalFormatting>
  <conditionalFormatting sqref="AL900">
    <cfRule type="cellIs" dxfId="4448" priority="5326" operator="equal">
      <formula>"Muy Alta"</formula>
    </cfRule>
    <cfRule type="cellIs" dxfId="4447" priority="5327" operator="equal">
      <formula>"Alta"</formula>
    </cfRule>
    <cfRule type="cellIs" dxfId="4446" priority="5328" operator="equal">
      <formula>"Media"</formula>
    </cfRule>
    <cfRule type="cellIs" dxfId="4445" priority="5329" operator="equal">
      <formula>"Baja"</formula>
    </cfRule>
    <cfRule type="cellIs" dxfId="4444" priority="5330" operator="equal">
      <formula>"Muy Baja"</formula>
    </cfRule>
  </conditionalFormatting>
  <conditionalFormatting sqref="AL901:AL906">
    <cfRule type="cellIs" dxfId="4443" priority="5321" operator="equal">
      <formula>"Muy Alta"</formula>
    </cfRule>
    <cfRule type="cellIs" dxfId="4442" priority="5322" operator="equal">
      <formula>"Alta"</formula>
    </cfRule>
    <cfRule type="cellIs" dxfId="4441" priority="5323" operator="equal">
      <formula>"Media"</formula>
    </cfRule>
    <cfRule type="cellIs" dxfId="4440" priority="5324" operator="equal">
      <formula>"Baja"</formula>
    </cfRule>
    <cfRule type="cellIs" dxfId="4439" priority="5325" operator="equal">
      <formula>"Muy Baja"</formula>
    </cfRule>
  </conditionalFormatting>
  <conditionalFormatting sqref="AL907">
    <cfRule type="cellIs" dxfId="4438" priority="5316" operator="equal">
      <formula>"Muy Alta"</formula>
    </cfRule>
    <cfRule type="cellIs" dxfId="4437" priority="5317" operator="equal">
      <formula>"Alta"</formula>
    </cfRule>
    <cfRule type="cellIs" dxfId="4436" priority="5318" operator="equal">
      <formula>"Media"</formula>
    </cfRule>
    <cfRule type="cellIs" dxfId="4435" priority="5319" operator="equal">
      <formula>"Baja"</formula>
    </cfRule>
    <cfRule type="cellIs" dxfId="4434" priority="5320" operator="equal">
      <formula>"Muy Baja"</formula>
    </cfRule>
  </conditionalFormatting>
  <conditionalFormatting sqref="AL908:AL913">
    <cfRule type="cellIs" dxfId="4433" priority="5311" operator="equal">
      <formula>"Muy Alta"</formula>
    </cfRule>
    <cfRule type="cellIs" dxfId="4432" priority="5312" operator="equal">
      <formula>"Alta"</formula>
    </cfRule>
    <cfRule type="cellIs" dxfId="4431" priority="5313" operator="equal">
      <formula>"Media"</formula>
    </cfRule>
    <cfRule type="cellIs" dxfId="4430" priority="5314" operator="equal">
      <formula>"Baja"</formula>
    </cfRule>
    <cfRule type="cellIs" dxfId="4429" priority="5315" operator="equal">
      <formula>"Muy Baja"</formula>
    </cfRule>
  </conditionalFormatting>
  <conditionalFormatting sqref="AL914">
    <cfRule type="cellIs" dxfId="4428" priority="5306" operator="equal">
      <formula>"Muy Alta"</formula>
    </cfRule>
    <cfRule type="cellIs" dxfId="4427" priority="5307" operator="equal">
      <formula>"Alta"</formula>
    </cfRule>
    <cfRule type="cellIs" dxfId="4426" priority="5308" operator="equal">
      <formula>"Media"</formula>
    </cfRule>
    <cfRule type="cellIs" dxfId="4425" priority="5309" operator="equal">
      <formula>"Baja"</formula>
    </cfRule>
    <cfRule type="cellIs" dxfId="4424" priority="5310" operator="equal">
      <formula>"Muy Baja"</formula>
    </cfRule>
  </conditionalFormatting>
  <conditionalFormatting sqref="AL915:AL920">
    <cfRule type="cellIs" dxfId="4423" priority="5301" operator="equal">
      <formula>"Muy Alta"</formula>
    </cfRule>
    <cfRule type="cellIs" dxfId="4422" priority="5302" operator="equal">
      <formula>"Alta"</formula>
    </cfRule>
    <cfRule type="cellIs" dxfId="4421" priority="5303" operator="equal">
      <formula>"Media"</formula>
    </cfRule>
    <cfRule type="cellIs" dxfId="4420" priority="5304" operator="equal">
      <formula>"Baja"</formula>
    </cfRule>
    <cfRule type="cellIs" dxfId="4419" priority="5305" operator="equal">
      <formula>"Muy Baja"</formula>
    </cfRule>
  </conditionalFormatting>
  <conditionalFormatting sqref="AL921">
    <cfRule type="cellIs" dxfId="4418" priority="5296" operator="equal">
      <formula>"Muy Alta"</formula>
    </cfRule>
    <cfRule type="cellIs" dxfId="4417" priority="5297" operator="equal">
      <formula>"Alta"</formula>
    </cfRule>
    <cfRule type="cellIs" dxfId="4416" priority="5298" operator="equal">
      <formula>"Media"</formula>
    </cfRule>
    <cfRule type="cellIs" dxfId="4415" priority="5299" operator="equal">
      <formula>"Baja"</formula>
    </cfRule>
    <cfRule type="cellIs" dxfId="4414" priority="5300" operator="equal">
      <formula>"Muy Baja"</formula>
    </cfRule>
  </conditionalFormatting>
  <conditionalFormatting sqref="AL922:AL927">
    <cfRule type="cellIs" dxfId="4413" priority="5291" operator="equal">
      <formula>"Muy Alta"</formula>
    </cfRule>
    <cfRule type="cellIs" dxfId="4412" priority="5292" operator="equal">
      <formula>"Alta"</formula>
    </cfRule>
    <cfRule type="cellIs" dxfId="4411" priority="5293" operator="equal">
      <formula>"Media"</formula>
    </cfRule>
    <cfRule type="cellIs" dxfId="4410" priority="5294" operator="equal">
      <formula>"Baja"</formula>
    </cfRule>
    <cfRule type="cellIs" dxfId="4409" priority="5295" operator="equal">
      <formula>"Muy Baja"</formula>
    </cfRule>
  </conditionalFormatting>
  <conditionalFormatting sqref="AL928">
    <cfRule type="cellIs" dxfId="4408" priority="5286" operator="equal">
      <formula>"Muy Alta"</formula>
    </cfRule>
    <cfRule type="cellIs" dxfId="4407" priority="5287" operator="equal">
      <formula>"Alta"</formula>
    </cfRule>
    <cfRule type="cellIs" dxfId="4406" priority="5288" operator="equal">
      <formula>"Media"</formula>
    </cfRule>
    <cfRule type="cellIs" dxfId="4405" priority="5289" operator="equal">
      <formula>"Baja"</formula>
    </cfRule>
    <cfRule type="cellIs" dxfId="4404" priority="5290" operator="equal">
      <formula>"Muy Baja"</formula>
    </cfRule>
  </conditionalFormatting>
  <conditionalFormatting sqref="AL929:AL934">
    <cfRule type="cellIs" dxfId="4403" priority="5281" operator="equal">
      <formula>"Muy Alta"</formula>
    </cfRule>
    <cfRule type="cellIs" dxfId="4402" priority="5282" operator="equal">
      <formula>"Alta"</formula>
    </cfRule>
    <cfRule type="cellIs" dxfId="4401" priority="5283" operator="equal">
      <formula>"Media"</formula>
    </cfRule>
    <cfRule type="cellIs" dxfId="4400" priority="5284" operator="equal">
      <formula>"Baja"</formula>
    </cfRule>
    <cfRule type="cellIs" dxfId="4399" priority="5285" operator="equal">
      <formula>"Muy Baja"</formula>
    </cfRule>
  </conditionalFormatting>
  <conditionalFormatting sqref="AL935">
    <cfRule type="cellIs" dxfId="4398" priority="5276" operator="equal">
      <formula>"Muy Alta"</formula>
    </cfRule>
    <cfRule type="cellIs" dxfId="4397" priority="5277" operator="equal">
      <formula>"Alta"</formula>
    </cfRule>
    <cfRule type="cellIs" dxfId="4396" priority="5278" operator="equal">
      <formula>"Media"</formula>
    </cfRule>
    <cfRule type="cellIs" dxfId="4395" priority="5279" operator="equal">
      <formula>"Baja"</formula>
    </cfRule>
    <cfRule type="cellIs" dxfId="4394" priority="5280" operator="equal">
      <formula>"Muy Baja"</formula>
    </cfRule>
  </conditionalFormatting>
  <conditionalFormatting sqref="AL936:AL941">
    <cfRule type="cellIs" dxfId="4393" priority="5271" operator="equal">
      <formula>"Muy Alta"</formula>
    </cfRule>
    <cfRule type="cellIs" dxfId="4392" priority="5272" operator="equal">
      <formula>"Alta"</formula>
    </cfRule>
    <cfRule type="cellIs" dxfId="4391" priority="5273" operator="equal">
      <formula>"Media"</formula>
    </cfRule>
    <cfRule type="cellIs" dxfId="4390" priority="5274" operator="equal">
      <formula>"Baja"</formula>
    </cfRule>
    <cfRule type="cellIs" dxfId="4389" priority="5275" operator="equal">
      <formula>"Muy Baja"</formula>
    </cfRule>
  </conditionalFormatting>
  <conditionalFormatting sqref="AL942">
    <cfRule type="cellIs" dxfId="4388" priority="5266" operator="equal">
      <formula>"Muy Alta"</formula>
    </cfRule>
    <cfRule type="cellIs" dxfId="4387" priority="5267" operator="equal">
      <formula>"Alta"</formula>
    </cfRule>
    <cfRule type="cellIs" dxfId="4386" priority="5268" operator="equal">
      <formula>"Media"</formula>
    </cfRule>
    <cfRule type="cellIs" dxfId="4385" priority="5269" operator="equal">
      <formula>"Baja"</formula>
    </cfRule>
    <cfRule type="cellIs" dxfId="4384" priority="5270" operator="equal">
      <formula>"Muy Baja"</formula>
    </cfRule>
  </conditionalFormatting>
  <conditionalFormatting sqref="AL943:AL948">
    <cfRule type="cellIs" dxfId="4383" priority="5261" operator="equal">
      <formula>"Muy Alta"</formula>
    </cfRule>
    <cfRule type="cellIs" dxfId="4382" priority="5262" operator="equal">
      <formula>"Alta"</formula>
    </cfRule>
    <cfRule type="cellIs" dxfId="4381" priority="5263" operator="equal">
      <formula>"Media"</formula>
    </cfRule>
    <cfRule type="cellIs" dxfId="4380" priority="5264" operator="equal">
      <formula>"Baja"</formula>
    </cfRule>
    <cfRule type="cellIs" dxfId="4379" priority="5265" operator="equal">
      <formula>"Muy Baja"</formula>
    </cfRule>
  </conditionalFormatting>
  <conditionalFormatting sqref="AL949">
    <cfRule type="cellIs" dxfId="4378" priority="5256" operator="equal">
      <formula>"Muy Alta"</formula>
    </cfRule>
    <cfRule type="cellIs" dxfId="4377" priority="5257" operator="equal">
      <formula>"Alta"</formula>
    </cfRule>
    <cfRule type="cellIs" dxfId="4376" priority="5258" operator="equal">
      <formula>"Media"</formula>
    </cfRule>
    <cfRule type="cellIs" dxfId="4375" priority="5259" operator="equal">
      <formula>"Baja"</formula>
    </cfRule>
    <cfRule type="cellIs" dxfId="4374" priority="5260" operator="equal">
      <formula>"Muy Baja"</formula>
    </cfRule>
  </conditionalFormatting>
  <conditionalFormatting sqref="AL950:AL955">
    <cfRule type="cellIs" dxfId="4373" priority="5251" operator="equal">
      <formula>"Muy Alta"</formula>
    </cfRule>
    <cfRule type="cellIs" dxfId="4372" priority="5252" operator="equal">
      <formula>"Alta"</formula>
    </cfRule>
    <cfRule type="cellIs" dxfId="4371" priority="5253" operator="equal">
      <formula>"Media"</formula>
    </cfRule>
    <cfRule type="cellIs" dxfId="4370" priority="5254" operator="equal">
      <formula>"Baja"</formula>
    </cfRule>
    <cfRule type="cellIs" dxfId="4369" priority="5255" operator="equal">
      <formula>"Muy Baja"</formula>
    </cfRule>
  </conditionalFormatting>
  <conditionalFormatting sqref="AL956">
    <cfRule type="cellIs" dxfId="4368" priority="5246" operator="equal">
      <formula>"Muy Alta"</formula>
    </cfRule>
    <cfRule type="cellIs" dxfId="4367" priority="5247" operator="equal">
      <formula>"Alta"</formula>
    </cfRule>
    <cfRule type="cellIs" dxfId="4366" priority="5248" operator="equal">
      <formula>"Media"</formula>
    </cfRule>
    <cfRule type="cellIs" dxfId="4365" priority="5249" operator="equal">
      <formula>"Baja"</formula>
    </cfRule>
    <cfRule type="cellIs" dxfId="4364" priority="5250" operator="equal">
      <formula>"Muy Baja"</formula>
    </cfRule>
  </conditionalFormatting>
  <conditionalFormatting sqref="AL957:AL962">
    <cfRule type="cellIs" dxfId="4363" priority="5241" operator="equal">
      <formula>"Muy Alta"</formula>
    </cfRule>
    <cfRule type="cellIs" dxfId="4362" priority="5242" operator="equal">
      <formula>"Alta"</formula>
    </cfRule>
    <cfRule type="cellIs" dxfId="4361" priority="5243" operator="equal">
      <formula>"Media"</formula>
    </cfRule>
    <cfRule type="cellIs" dxfId="4360" priority="5244" operator="equal">
      <formula>"Baja"</formula>
    </cfRule>
    <cfRule type="cellIs" dxfId="4359" priority="5245" operator="equal">
      <formula>"Muy Baja"</formula>
    </cfRule>
  </conditionalFormatting>
  <conditionalFormatting sqref="AL963">
    <cfRule type="cellIs" dxfId="4358" priority="5236" operator="equal">
      <formula>"Muy Alta"</formula>
    </cfRule>
    <cfRule type="cellIs" dxfId="4357" priority="5237" operator="equal">
      <formula>"Alta"</formula>
    </cfRule>
    <cfRule type="cellIs" dxfId="4356" priority="5238" operator="equal">
      <formula>"Media"</formula>
    </cfRule>
    <cfRule type="cellIs" dxfId="4355" priority="5239" operator="equal">
      <formula>"Baja"</formula>
    </cfRule>
    <cfRule type="cellIs" dxfId="4354" priority="5240" operator="equal">
      <formula>"Muy Baja"</formula>
    </cfRule>
  </conditionalFormatting>
  <conditionalFormatting sqref="AL964:AL969">
    <cfRule type="cellIs" dxfId="4353" priority="5231" operator="equal">
      <formula>"Muy Alta"</formula>
    </cfRule>
    <cfRule type="cellIs" dxfId="4352" priority="5232" operator="equal">
      <formula>"Alta"</formula>
    </cfRule>
    <cfRule type="cellIs" dxfId="4351" priority="5233" operator="equal">
      <formula>"Media"</formula>
    </cfRule>
    <cfRule type="cellIs" dxfId="4350" priority="5234" operator="equal">
      <formula>"Baja"</formula>
    </cfRule>
    <cfRule type="cellIs" dxfId="4349" priority="5235" operator="equal">
      <formula>"Muy Baja"</formula>
    </cfRule>
  </conditionalFormatting>
  <conditionalFormatting sqref="AL970">
    <cfRule type="cellIs" dxfId="4348" priority="5226" operator="equal">
      <formula>"Muy Alta"</formula>
    </cfRule>
    <cfRule type="cellIs" dxfId="4347" priority="5227" operator="equal">
      <formula>"Alta"</formula>
    </cfRule>
    <cfRule type="cellIs" dxfId="4346" priority="5228" operator="equal">
      <formula>"Media"</formula>
    </cfRule>
    <cfRule type="cellIs" dxfId="4345" priority="5229" operator="equal">
      <formula>"Baja"</formula>
    </cfRule>
    <cfRule type="cellIs" dxfId="4344" priority="5230" operator="equal">
      <formula>"Muy Baja"</formula>
    </cfRule>
  </conditionalFormatting>
  <conditionalFormatting sqref="AL971:AL976">
    <cfRule type="cellIs" dxfId="4343" priority="5221" operator="equal">
      <formula>"Muy Alta"</formula>
    </cfRule>
    <cfRule type="cellIs" dxfId="4342" priority="5222" operator="equal">
      <formula>"Alta"</formula>
    </cfRule>
    <cfRule type="cellIs" dxfId="4341" priority="5223" operator="equal">
      <formula>"Media"</formula>
    </cfRule>
    <cfRule type="cellIs" dxfId="4340" priority="5224" operator="equal">
      <formula>"Baja"</formula>
    </cfRule>
    <cfRule type="cellIs" dxfId="4339" priority="5225" operator="equal">
      <formula>"Muy Baja"</formula>
    </cfRule>
  </conditionalFormatting>
  <conditionalFormatting sqref="AL977">
    <cfRule type="cellIs" dxfId="4338" priority="5216" operator="equal">
      <formula>"Muy Alta"</formula>
    </cfRule>
    <cfRule type="cellIs" dxfId="4337" priority="5217" operator="equal">
      <formula>"Alta"</formula>
    </cfRule>
    <cfRule type="cellIs" dxfId="4336" priority="5218" operator="equal">
      <formula>"Media"</formula>
    </cfRule>
    <cfRule type="cellIs" dxfId="4335" priority="5219" operator="equal">
      <formula>"Baja"</formula>
    </cfRule>
    <cfRule type="cellIs" dxfId="4334" priority="5220" operator="equal">
      <formula>"Muy Baja"</formula>
    </cfRule>
  </conditionalFormatting>
  <conditionalFormatting sqref="AL978:AL983">
    <cfRule type="cellIs" dxfId="4333" priority="5211" operator="equal">
      <formula>"Muy Alta"</formula>
    </cfRule>
    <cfRule type="cellIs" dxfId="4332" priority="5212" operator="equal">
      <formula>"Alta"</formula>
    </cfRule>
    <cfRule type="cellIs" dxfId="4331" priority="5213" operator="equal">
      <formula>"Media"</formula>
    </cfRule>
    <cfRule type="cellIs" dxfId="4330" priority="5214" operator="equal">
      <formula>"Baja"</formula>
    </cfRule>
    <cfRule type="cellIs" dxfId="4329" priority="5215" operator="equal">
      <formula>"Muy Baja"</formula>
    </cfRule>
  </conditionalFormatting>
  <conditionalFormatting sqref="AL984">
    <cfRule type="cellIs" dxfId="4328" priority="5206" operator="equal">
      <formula>"Muy Alta"</formula>
    </cfRule>
    <cfRule type="cellIs" dxfId="4327" priority="5207" operator="equal">
      <formula>"Alta"</formula>
    </cfRule>
    <cfRule type="cellIs" dxfId="4326" priority="5208" operator="equal">
      <formula>"Media"</formula>
    </cfRule>
    <cfRule type="cellIs" dxfId="4325" priority="5209" operator="equal">
      <formula>"Baja"</formula>
    </cfRule>
    <cfRule type="cellIs" dxfId="4324" priority="5210" operator="equal">
      <formula>"Muy Baja"</formula>
    </cfRule>
  </conditionalFormatting>
  <conditionalFormatting sqref="AL985:AL990">
    <cfRule type="cellIs" dxfId="4323" priority="5201" operator="equal">
      <formula>"Muy Alta"</formula>
    </cfRule>
    <cfRule type="cellIs" dxfId="4322" priority="5202" operator="equal">
      <formula>"Alta"</formula>
    </cfRule>
    <cfRule type="cellIs" dxfId="4321" priority="5203" operator="equal">
      <formula>"Media"</formula>
    </cfRule>
    <cfRule type="cellIs" dxfId="4320" priority="5204" operator="equal">
      <formula>"Baja"</formula>
    </cfRule>
    <cfRule type="cellIs" dxfId="4319" priority="5205" operator="equal">
      <formula>"Muy Baja"</formula>
    </cfRule>
  </conditionalFormatting>
  <conditionalFormatting sqref="AL991">
    <cfRule type="cellIs" dxfId="4318" priority="5196" operator="equal">
      <formula>"Muy Alta"</formula>
    </cfRule>
    <cfRule type="cellIs" dxfId="4317" priority="5197" operator="equal">
      <formula>"Alta"</formula>
    </cfRule>
    <cfRule type="cellIs" dxfId="4316" priority="5198" operator="equal">
      <formula>"Media"</formula>
    </cfRule>
    <cfRule type="cellIs" dxfId="4315" priority="5199" operator="equal">
      <formula>"Baja"</formula>
    </cfRule>
    <cfRule type="cellIs" dxfId="4314" priority="5200" operator="equal">
      <formula>"Muy Baja"</formula>
    </cfRule>
  </conditionalFormatting>
  <conditionalFormatting sqref="AL992:AL997">
    <cfRule type="cellIs" dxfId="4313" priority="5191" operator="equal">
      <formula>"Muy Alta"</formula>
    </cfRule>
    <cfRule type="cellIs" dxfId="4312" priority="5192" operator="equal">
      <formula>"Alta"</formula>
    </cfRule>
    <cfRule type="cellIs" dxfId="4311" priority="5193" operator="equal">
      <formula>"Media"</formula>
    </cfRule>
    <cfRule type="cellIs" dxfId="4310" priority="5194" operator="equal">
      <formula>"Baja"</formula>
    </cfRule>
    <cfRule type="cellIs" dxfId="4309" priority="5195" operator="equal">
      <formula>"Muy Baja"</formula>
    </cfRule>
  </conditionalFormatting>
  <conditionalFormatting sqref="AL998">
    <cfRule type="cellIs" dxfId="4308" priority="5186" operator="equal">
      <formula>"Muy Alta"</formula>
    </cfRule>
    <cfRule type="cellIs" dxfId="4307" priority="5187" operator="equal">
      <formula>"Alta"</formula>
    </cfRule>
    <cfRule type="cellIs" dxfId="4306" priority="5188" operator="equal">
      <formula>"Media"</formula>
    </cfRule>
    <cfRule type="cellIs" dxfId="4305" priority="5189" operator="equal">
      <formula>"Baja"</formula>
    </cfRule>
    <cfRule type="cellIs" dxfId="4304" priority="5190" operator="equal">
      <formula>"Muy Baja"</formula>
    </cfRule>
  </conditionalFormatting>
  <conditionalFormatting sqref="AL999:AL1004">
    <cfRule type="cellIs" dxfId="4303" priority="5181" operator="equal">
      <formula>"Muy Alta"</formula>
    </cfRule>
    <cfRule type="cellIs" dxfId="4302" priority="5182" operator="equal">
      <formula>"Alta"</formula>
    </cfRule>
    <cfRule type="cellIs" dxfId="4301" priority="5183" operator="equal">
      <formula>"Media"</formula>
    </cfRule>
    <cfRule type="cellIs" dxfId="4300" priority="5184" operator="equal">
      <formula>"Baja"</formula>
    </cfRule>
    <cfRule type="cellIs" dxfId="4299" priority="5185" operator="equal">
      <formula>"Muy Baja"</formula>
    </cfRule>
  </conditionalFormatting>
  <conditionalFormatting sqref="AL1005">
    <cfRule type="cellIs" dxfId="4298" priority="5176" operator="equal">
      <formula>"Muy Alta"</formula>
    </cfRule>
    <cfRule type="cellIs" dxfId="4297" priority="5177" operator="equal">
      <formula>"Alta"</formula>
    </cfRule>
    <cfRule type="cellIs" dxfId="4296" priority="5178" operator="equal">
      <formula>"Media"</formula>
    </cfRule>
    <cfRule type="cellIs" dxfId="4295" priority="5179" operator="equal">
      <formula>"Baja"</formula>
    </cfRule>
    <cfRule type="cellIs" dxfId="4294" priority="5180" operator="equal">
      <formula>"Muy Baja"</formula>
    </cfRule>
  </conditionalFormatting>
  <conditionalFormatting sqref="AL1006:AL1011">
    <cfRule type="cellIs" dxfId="4293" priority="5171" operator="equal">
      <formula>"Muy Alta"</formula>
    </cfRule>
    <cfRule type="cellIs" dxfId="4292" priority="5172" operator="equal">
      <formula>"Alta"</formula>
    </cfRule>
    <cfRule type="cellIs" dxfId="4291" priority="5173" operator="equal">
      <formula>"Media"</formula>
    </cfRule>
    <cfRule type="cellIs" dxfId="4290" priority="5174" operator="equal">
      <formula>"Baja"</formula>
    </cfRule>
    <cfRule type="cellIs" dxfId="4289" priority="5175" operator="equal">
      <formula>"Muy Baja"</formula>
    </cfRule>
  </conditionalFormatting>
  <conditionalFormatting sqref="AL1012">
    <cfRule type="cellIs" dxfId="4288" priority="5166" operator="equal">
      <formula>"Muy Alta"</formula>
    </cfRule>
    <cfRule type="cellIs" dxfId="4287" priority="5167" operator="equal">
      <formula>"Alta"</formula>
    </cfRule>
    <cfRule type="cellIs" dxfId="4286" priority="5168" operator="equal">
      <formula>"Media"</formula>
    </cfRule>
    <cfRule type="cellIs" dxfId="4285" priority="5169" operator="equal">
      <formula>"Baja"</formula>
    </cfRule>
    <cfRule type="cellIs" dxfId="4284" priority="5170" operator="equal">
      <formula>"Muy Baja"</formula>
    </cfRule>
  </conditionalFormatting>
  <conditionalFormatting sqref="AL1013:AL1018">
    <cfRule type="cellIs" dxfId="4283" priority="5161" operator="equal">
      <formula>"Muy Alta"</formula>
    </cfRule>
    <cfRule type="cellIs" dxfId="4282" priority="5162" operator="equal">
      <formula>"Alta"</formula>
    </cfRule>
    <cfRule type="cellIs" dxfId="4281" priority="5163" operator="equal">
      <formula>"Media"</formula>
    </cfRule>
    <cfRule type="cellIs" dxfId="4280" priority="5164" operator="equal">
      <formula>"Baja"</formula>
    </cfRule>
    <cfRule type="cellIs" dxfId="4279" priority="5165" operator="equal">
      <formula>"Muy Baja"</formula>
    </cfRule>
  </conditionalFormatting>
  <conditionalFormatting sqref="AL1019">
    <cfRule type="cellIs" dxfId="4278" priority="5156" operator="equal">
      <formula>"Muy Alta"</formula>
    </cfRule>
    <cfRule type="cellIs" dxfId="4277" priority="5157" operator="equal">
      <formula>"Alta"</formula>
    </cfRule>
    <cfRule type="cellIs" dxfId="4276" priority="5158" operator="equal">
      <formula>"Media"</formula>
    </cfRule>
    <cfRule type="cellIs" dxfId="4275" priority="5159" operator="equal">
      <formula>"Baja"</formula>
    </cfRule>
    <cfRule type="cellIs" dxfId="4274" priority="5160" operator="equal">
      <formula>"Muy Baja"</formula>
    </cfRule>
  </conditionalFormatting>
  <conditionalFormatting sqref="AL1020:AL1025">
    <cfRule type="cellIs" dxfId="4273" priority="5151" operator="equal">
      <formula>"Muy Alta"</formula>
    </cfRule>
    <cfRule type="cellIs" dxfId="4272" priority="5152" operator="equal">
      <formula>"Alta"</formula>
    </cfRule>
    <cfRule type="cellIs" dxfId="4271" priority="5153" operator="equal">
      <formula>"Media"</formula>
    </cfRule>
    <cfRule type="cellIs" dxfId="4270" priority="5154" operator="equal">
      <formula>"Baja"</formula>
    </cfRule>
    <cfRule type="cellIs" dxfId="4269" priority="5155" operator="equal">
      <formula>"Muy Baja"</formula>
    </cfRule>
  </conditionalFormatting>
  <conditionalFormatting sqref="AL1026">
    <cfRule type="cellIs" dxfId="4268" priority="5146" operator="equal">
      <formula>"Muy Alta"</formula>
    </cfRule>
    <cfRule type="cellIs" dxfId="4267" priority="5147" operator="equal">
      <formula>"Alta"</formula>
    </cfRule>
    <cfRule type="cellIs" dxfId="4266" priority="5148" operator="equal">
      <formula>"Media"</formula>
    </cfRule>
    <cfRule type="cellIs" dxfId="4265" priority="5149" operator="equal">
      <formula>"Baja"</formula>
    </cfRule>
    <cfRule type="cellIs" dxfId="4264" priority="5150" operator="equal">
      <formula>"Muy Baja"</formula>
    </cfRule>
  </conditionalFormatting>
  <conditionalFormatting sqref="AL1027:AL1032">
    <cfRule type="cellIs" dxfId="4263" priority="5141" operator="equal">
      <formula>"Muy Alta"</formula>
    </cfRule>
    <cfRule type="cellIs" dxfId="4262" priority="5142" operator="equal">
      <formula>"Alta"</formula>
    </cfRule>
    <cfRule type="cellIs" dxfId="4261" priority="5143" operator="equal">
      <formula>"Media"</formula>
    </cfRule>
    <cfRule type="cellIs" dxfId="4260" priority="5144" operator="equal">
      <formula>"Baja"</formula>
    </cfRule>
    <cfRule type="cellIs" dxfId="4259" priority="5145" operator="equal">
      <formula>"Muy Baja"</formula>
    </cfRule>
  </conditionalFormatting>
  <conditionalFormatting sqref="AL1033">
    <cfRule type="cellIs" dxfId="4258" priority="5136" operator="equal">
      <formula>"Muy Alta"</formula>
    </cfRule>
    <cfRule type="cellIs" dxfId="4257" priority="5137" operator="equal">
      <formula>"Alta"</formula>
    </cfRule>
    <cfRule type="cellIs" dxfId="4256" priority="5138" operator="equal">
      <formula>"Media"</formula>
    </cfRule>
    <cfRule type="cellIs" dxfId="4255" priority="5139" operator="equal">
      <formula>"Baja"</formula>
    </cfRule>
    <cfRule type="cellIs" dxfId="4254" priority="5140" operator="equal">
      <formula>"Muy Baja"</formula>
    </cfRule>
  </conditionalFormatting>
  <conditionalFormatting sqref="AL1034:AL1039">
    <cfRule type="cellIs" dxfId="4253" priority="5131" operator="equal">
      <formula>"Muy Alta"</formula>
    </cfRule>
    <cfRule type="cellIs" dxfId="4252" priority="5132" operator="equal">
      <formula>"Alta"</formula>
    </cfRule>
    <cfRule type="cellIs" dxfId="4251" priority="5133" operator="equal">
      <formula>"Media"</formula>
    </cfRule>
    <cfRule type="cellIs" dxfId="4250" priority="5134" operator="equal">
      <formula>"Baja"</formula>
    </cfRule>
    <cfRule type="cellIs" dxfId="4249" priority="5135" operator="equal">
      <formula>"Muy Baja"</formula>
    </cfRule>
  </conditionalFormatting>
  <conditionalFormatting sqref="AL1040">
    <cfRule type="cellIs" dxfId="4248" priority="5126" operator="equal">
      <formula>"Muy Alta"</formula>
    </cfRule>
    <cfRule type="cellIs" dxfId="4247" priority="5127" operator="equal">
      <formula>"Alta"</formula>
    </cfRule>
    <cfRule type="cellIs" dxfId="4246" priority="5128" operator="equal">
      <formula>"Media"</formula>
    </cfRule>
    <cfRule type="cellIs" dxfId="4245" priority="5129" operator="equal">
      <formula>"Baja"</formula>
    </cfRule>
    <cfRule type="cellIs" dxfId="4244" priority="5130" operator="equal">
      <formula>"Muy Baja"</formula>
    </cfRule>
  </conditionalFormatting>
  <conditionalFormatting sqref="AL1041:AL1046">
    <cfRule type="cellIs" dxfId="4243" priority="5121" operator="equal">
      <formula>"Muy Alta"</formula>
    </cfRule>
    <cfRule type="cellIs" dxfId="4242" priority="5122" operator="equal">
      <formula>"Alta"</formula>
    </cfRule>
    <cfRule type="cellIs" dxfId="4241" priority="5123" operator="equal">
      <formula>"Media"</formula>
    </cfRule>
    <cfRule type="cellIs" dxfId="4240" priority="5124" operator="equal">
      <formula>"Baja"</formula>
    </cfRule>
    <cfRule type="cellIs" dxfId="4239" priority="5125" operator="equal">
      <formula>"Muy Baja"</formula>
    </cfRule>
  </conditionalFormatting>
  <conditionalFormatting sqref="AL1047">
    <cfRule type="cellIs" dxfId="4238" priority="5116" operator="equal">
      <formula>"Muy Alta"</formula>
    </cfRule>
    <cfRule type="cellIs" dxfId="4237" priority="5117" operator="equal">
      <formula>"Alta"</formula>
    </cfRule>
    <cfRule type="cellIs" dxfId="4236" priority="5118" operator="equal">
      <formula>"Media"</formula>
    </cfRule>
    <cfRule type="cellIs" dxfId="4235" priority="5119" operator="equal">
      <formula>"Baja"</formula>
    </cfRule>
    <cfRule type="cellIs" dxfId="4234" priority="5120" operator="equal">
      <formula>"Muy Baja"</formula>
    </cfRule>
  </conditionalFormatting>
  <conditionalFormatting sqref="AL1048:AL1053">
    <cfRule type="cellIs" dxfId="4233" priority="5111" operator="equal">
      <formula>"Muy Alta"</formula>
    </cfRule>
    <cfRule type="cellIs" dxfId="4232" priority="5112" operator="equal">
      <formula>"Alta"</formula>
    </cfRule>
    <cfRule type="cellIs" dxfId="4231" priority="5113" operator="equal">
      <formula>"Media"</formula>
    </cfRule>
    <cfRule type="cellIs" dxfId="4230" priority="5114" operator="equal">
      <formula>"Baja"</formula>
    </cfRule>
    <cfRule type="cellIs" dxfId="4229" priority="5115" operator="equal">
      <formula>"Muy Baja"</formula>
    </cfRule>
  </conditionalFormatting>
  <conditionalFormatting sqref="AL1054">
    <cfRule type="cellIs" dxfId="4228" priority="5106" operator="equal">
      <formula>"Muy Alta"</formula>
    </cfRule>
    <cfRule type="cellIs" dxfId="4227" priority="5107" operator="equal">
      <formula>"Alta"</formula>
    </cfRule>
    <cfRule type="cellIs" dxfId="4226" priority="5108" operator="equal">
      <formula>"Media"</formula>
    </cfRule>
    <cfRule type="cellIs" dxfId="4225" priority="5109" operator="equal">
      <formula>"Baja"</formula>
    </cfRule>
    <cfRule type="cellIs" dxfId="4224" priority="5110" operator="equal">
      <formula>"Muy Baja"</formula>
    </cfRule>
  </conditionalFormatting>
  <conditionalFormatting sqref="AL1055:AL1060">
    <cfRule type="cellIs" dxfId="4223" priority="5101" operator="equal">
      <formula>"Muy Alta"</formula>
    </cfRule>
    <cfRule type="cellIs" dxfId="4222" priority="5102" operator="equal">
      <formula>"Alta"</formula>
    </cfRule>
    <cfRule type="cellIs" dxfId="4221" priority="5103" operator="equal">
      <formula>"Media"</formula>
    </cfRule>
    <cfRule type="cellIs" dxfId="4220" priority="5104" operator="equal">
      <formula>"Baja"</formula>
    </cfRule>
    <cfRule type="cellIs" dxfId="4219" priority="5105" operator="equal">
      <formula>"Muy Baja"</formula>
    </cfRule>
  </conditionalFormatting>
  <conditionalFormatting sqref="AM18 AM25 AM32 AM67 AM88 AM501 AM291 AM298 AM305 AM312 AM319 AM431 AM494 AM508 AM529 AM95 AM466 AM473 AM480 AM515 AM557 AM564 AM571 AM578 AM452 AM487 AM459 AM536 AM543 AM550 AM522 AM445 AM424 AM438 AM585 AM592 AM599 AM606 AM648 AM613 AM620 AM627 AM634 AM641 AM655 AM662 AM669 AM676 AM683 AM690 AM697 AM704 AM711 AM718 AM725 AM732 AM739 AM746 AM753 AM760 AM767 AM774 AM781 AM788 AM795 AM802 AM809 AM816 AM823 AM830 AM837 AM844 AM851 AM858 AM865 AM872 AM879 AM886 AM893 AM900 AM907 AM914 AM921 AM928 AM935 AM942 AM949 AM956 AM963 AM970 AM977 AM984 AM991 AM998 AM1005 AM1012 AM1019 AM1026 AM1033 AM1040 AM1047 AM1054">
    <cfRule type="cellIs" dxfId="4218" priority="5096" operator="equal">
      <formula>"Catastrófico"</formula>
    </cfRule>
    <cfRule type="cellIs" dxfId="4217" priority="5097" operator="equal">
      <formula>"Mayor"</formula>
    </cfRule>
    <cfRule type="cellIs" dxfId="4216" priority="5098" operator="equal">
      <formula>"Moderado"</formula>
    </cfRule>
    <cfRule type="cellIs" dxfId="4215" priority="5099" operator="equal">
      <formula>"Menor"</formula>
    </cfRule>
    <cfRule type="cellIs" dxfId="4214" priority="5100" operator="equal">
      <formula>"Leve"</formula>
    </cfRule>
  </conditionalFormatting>
  <conditionalFormatting sqref="AN18 AN25 AN32 AN67 AN88 AN501 AN291 AN298 AN305 AN312 AN319 AN431 AN494 AN508 AN529 AN95 AN466 AN473 AN480 AN515 AN557 AN564 AN571 AN578 AN452 AN487 AN459 AN536 AN543 AN550 AN522 AN445 AN424 AN438 AN585 AN592 AN599 AN606 AN648 AN613 AN620 AN627 AN634 AN641 AN655 AN662 AN669 AN676 AN683 AN690 AN697 AN704 AN711 AN718 AN725 AN732 AN739 AN746 AN753 AN760 AN767 AN774 AN781 AN788 AN795 AN802 AN809 AN816 AN823 AN830 AN837 AN844 AN851 AN858 AN865 AN872 AN879 AN886 AN893 AN900 AN907 AN914 AN921 AN928 AN935 AN942 AN949 AN956 AN963 AN970 AN977 AN984 AN991 AN998 AN1005 AN1012 AN1019 AN1026 AN1033 AN1040 AN1047 AN1054">
    <cfRule type="cellIs" dxfId="4213" priority="5091" operator="equal">
      <formula>"Muy Alta"</formula>
    </cfRule>
    <cfRule type="cellIs" dxfId="4212" priority="5092" operator="equal">
      <formula>"Alta"</formula>
    </cfRule>
    <cfRule type="cellIs" dxfId="4211" priority="5093" operator="equal">
      <formula>"Media"</formula>
    </cfRule>
    <cfRule type="cellIs" dxfId="4210" priority="5094" operator="equal">
      <formula>"Baja"</formula>
    </cfRule>
    <cfRule type="cellIs" dxfId="4209" priority="5095" operator="equal">
      <formula>"Muy Baja"</formula>
    </cfRule>
  </conditionalFormatting>
  <conditionalFormatting sqref="AO18 AO25 AO32 AO67 AO88 AO501 AO291 AO298 AO305 AO312 AO319 AO431 AO494 AO508 AO529 AO95 AO466 AO473 AO480 AO515 AO557 AO564 AO571 AO578 AO452 AO487 AO459 AO536 AO543 AO550 AO522 AO445 AO424 AO438 AO585 AO592 AO599 AO606 AO648 AO613 AO620 AO627 AO634 AO641 AO655 AO662 AO669 AO676 AO683 AO690 AO697 AO704 AO711 AO718 AO725 AO732 AO739 AO746 AO753 AO760 AO767 AO774 AO781 AO788 AO795 AO802 AO809 AO816 AO823 AO830 AO837 AO844 AO851 AO858 AO865 AO872 AO879 AO886 AO893 AO900 AO907 AO914 AO921 AO928 AO935 AO942 AO949 AO956 AO963 AO970 AO977 AO984 AO991 AO998 AO1005 AO1012 AO1019 AO1026 AO1033 AO1040 AO1047 AO1054">
    <cfRule type="cellIs" dxfId="4208" priority="5087" operator="equal">
      <formula>"Extremo"</formula>
    </cfRule>
    <cfRule type="cellIs" dxfId="4207" priority="5088" operator="equal">
      <formula>"Alto"</formula>
    </cfRule>
    <cfRule type="cellIs" dxfId="4206" priority="5089" operator="equal">
      <formula>"Moderado"</formula>
    </cfRule>
    <cfRule type="cellIs" dxfId="4205" priority="5090" operator="equal">
      <formula>"Bajo"</formula>
    </cfRule>
  </conditionalFormatting>
  <conditionalFormatting sqref="N18">
    <cfRule type="cellIs" dxfId="4204" priority="5083" operator="equal">
      <formula>"Extremo"</formula>
    </cfRule>
    <cfRule type="cellIs" dxfId="4203" priority="5084" operator="equal">
      <formula>"Alto"</formula>
    </cfRule>
    <cfRule type="cellIs" dxfId="4202" priority="5085" operator="equal">
      <formula>"Moderado"</formula>
    </cfRule>
    <cfRule type="cellIs" dxfId="4201" priority="5086" operator="equal">
      <formula>"Bajo"</formula>
    </cfRule>
  </conditionalFormatting>
  <conditionalFormatting sqref="N32">
    <cfRule type="cellIs" dxfId="4200" priority="5079" operator="equal">
      <formula>"Extremo"</formula>
    </cfRule>
    <cfRule type="cellIs" dxfId="4199" priority="5080" operator="equal">
      <formula>"Alto"</formula>
    </cfRule>
    <cfRule type="cellIs" dxfId="4198" priority="5081" operator="equal">
      <formula>"Moderado"</formula>
    </cfRule>
    <cfRule type="cellIs" dxfId="4197" priority="5082" operator="equal">
      <formula>"Bajo"</formula>
    </cfRule>
  </conditionalFormatting>
  <conditionalFormatting sqref="N88">
    <cfRule type="cellIs" dxfId="4196" priority="5075" operator="equal">
      <formula>"Extremo"</formula>
    </cfRule>
    <cfRule type="cellIs" dxfId="4195" priority="5076" operator="equal">
      <formula>"Alto"</formula>
    </cfRule>
    <cfRule type="cellIs" dxfId="4194" priority="5077" operator="equal">
      <formula>"Moderado"</formula>
    </cfRule>
    <cfRule type="cellIs" dxfId="4193" priority="5078" operator="equal">
      <formula>"Bajo"</formula>
    </cfRule>
  </conditionalFormatting>
  <conditionalFormatting sqref="N291">
    <cfRule type="cellIs" dxfId="4192" priority="5071" operator="equal">
      <formula>"Extremo"</formula>
    </cfRule>
    <cfRule type="cellIs" dxfId="4191" priority="5072" operator="equal">
      <formula>"Alto"</formula>
    </cfRule>
    <cfRule type="cellIs" dxfId="4190" priority="5073" operator="equal">
      <formula>"Moderado"</formula>
    </cfRule>
    <cfRule type="cellIs" dxfId="4189" priority="5074" operator="equal">
      <formula>"Bajo"</formula>
    </cfRule>
  </conditionalFormatting>
  <conditionalFormatting sqref="N298">
    <cfRule type="cellIs" dxfId="4188" priority="5067" operator="equal">
      <formula>"Extremo"</formula>
    </cfRule>
    <cfRule type="cellIs" dxfId="4187" priority="5068" operator="equal">
      <formula>"Alto"</formula>
    </cfRule>
    <cfRule type="cellIs" dxfId="4186" priority="5069" operator="equal">
      <formula>"Moderado"</formula>
    </cfRule>
    <cfRule type="cellIs" dxfId="4185" priority="5070" operator="equal">
      <formula>"Bajo"</formula>
    </cfRule>
  </conditionalFormatting>
  <conditionalFormatting sqref="N431">
    <cfRule type="cellIs" dxfId="4184" priority="5063" operator="equal">
      <formula>"Extremo"</formula>
    </cfRule>
    <cfRule type="cellIs" dxfId="4183" priority="5064" operator="equal">
      <formula>"Alto"</formula>
    </cfRule>
    <cfRule type="cellIs" dxfId="4182" priority="5065" operator="equal">
      <formula>"Moderado"</formula>
    </cfRule>
    <cfRule type="cellIs" dxfId="4181" priority="5066" operator="equal">
      <formula>"Bajo"</formula>
    </cfRule>
  </conditionalFormatting>
  <conditionalFormatting sqref="N494">
    <cfRule type="cellIs" dxfId="4180" priority="5059" operator="equal">
      <formula>"Extremo"</formula>
    </cfRule>
    <cfRule type="cellIs" dxfId="4179" priority="5060" operator="equal">
      <formula>"Alto"</formula>
    </cfRule>
    <cfRule type="cellIs" dxfId="4178" priority="5061" operator="equal">
      <formula>"Moderado"</formula>
    </cfRule>
    <cfRule type="cellIs" dxfId="4177" priority="5062" operator="equal">
      <formula>"Bajo"</formula>
    </cfRule>
  </conditionalFormatting>
  <conditionalFormatting sqref="N508">
    <cfRule type="cellIs" dxfId="4176" priority="5055" operator="equal">
      <formula>"Extremo"</formula>
    </cfRule>
    <cfRule type="cellIs" dxfId="4175" priority="5056" operator="equal">
      <formula>"Alto"</formula>
    </cfRule>
    <cfRule type="cellIs" dxfId="4174" priority="5057" operator="equal">
      <formula>"Moderado"</formula>
    </cfRule>
    <cfRule type="cellIs" dxfId="4173" priority="5058" operator="equal">
      <formula>"Bajo"</formula>
    </cfRule>
  </conditionalFormatting>
  <conditionalFormatting sqref="N466">
    <cfRule type="cellIs" dxfId="4172" priority="5051" operator="equal">
      <formula>"Extremo"</formula>
    </cfRule>
    <cfRule type="cellIs" dxfId="4171" priority="5052" operator="equal">
      <formula>"Alto"</formula>
    </cfRule>
    <cfRule type="cellIs" dxfId="4170" priority="5053" operator="equal">
      <formula>"Moderado"</formula>
    </cfRule>
    <cfRule type="cellIs" dxfId="4169" priority="5054" operator="equal">
      <formula>"Bajo"</formula>
    </cfRule>
  </conditionalFormatting>
  <conditionalFormatting sqref="N473">
    <cfRule type="cellIs" dxfId="4168" priority="5038" operator="equal">
      <formula>"Extremo"</formula>
    </cfRule>
    <cfRule type="cellIs" dxfId="4167" priority="5039" operator="equal">
      <formula>"Alto"</formula>
    </cfRule>
    <cfRule type="cellIs" dxfId="4166" priority="5040" operator="equal">
      <formula>"Moderado"</formula>
    </cfRule>
    <cfRule type="cellIs" dxfId="4165" priority="5041" operator="equal">
      <formula>"Bajo"</formula>
    </cfRule>
  </conditionalFormatting>
  <conditionalFormatting sqref="N480">
    <cfRule type="cellIs" dxfId="4164" priority="5034" operator="equal">
      <formula>"Extremo"</formula>
    </cfRule>
    <cfRule type="cellIs" dxfId="4163" priority="5035" operator="equal">
      <formula>"Alto"</formula>
    </cfRule>
    <cfRule type="cellIs" dxfId="4162" priority="5036" operator="equal">
      <formula>"Moderado"</formula>
    </cfRule>
    <cfRule type="cellIs" dxfId="4161" priority="5037" operator="equal">
      <formula>"Bajo"</formula>
    </cfRule>
  </conditionalFormatting>
  <conditionalFormatting sqref="N515">
    <cfRule type="cellIs" dxfId="4160" priority="5030" operator="equal">
      <formula>"Extremo"</formula>
    </cfRule>
    <cfRule type="cellIs" dxfId="4159" priority="5031" operator="equal">
      <formula>"Alto"</formula>
    </cfRule>
    <cfRule type="cellIs" dxfId="4158" priority="5032" operator="equal">
      <formula>"Moderado"</formula>
    </cfRule>
    <cfRule type="cellIs" dxfId="4157" priority="5033" operator="equal">
      <formula>"Bajo"</formula>
    </cfRule>
  </conditionalFormatting>
  <conditionalFormatting sqref="O172">
    <cfRule type="cellIs" dxfId="4156" priority="5026" operator="equal">
      <formula>"Extremo"</formula>
    </cfRule>
    <cfRule type="cellIs" dxfId="4155" priority="5027" operator="equal">
      <formula>"Alto"</formula>
    </cfRule>
    <cfRule type="cellIs" dxfId="4154" priority="5028" operator="equal">
      <formula>"Moderado"</formula>
    </cfRule>
    <cfRule type="cellIs" dxfId="4153" priority="5029" operator="equal">
      <formula>"Bajo"</formula>
    </cfRule>
  </conditionalFormatting>
  <conditionalFormatting sqref="S172">
    <cfRule type="cellIs" dxfId="4152" priority="5021" operator="equal">
      <formula>"Catastrófico"</formula>
    </cfRule>
    <cfRule type="cellIs" dxfId="4151" priority="5022" operator="equal">
      <formula>"Mayor"</formula>
    </cfRule>
    <cfRule type="cellIs" dxfId="4150" priority="5023" operator="equal">
      <formula>"Moderado"</formula>
    </cfRule>
    <cfRule type="cellIs" dxfId="4149" priority="5024" operator="equal">
      <formula>"Menor"</formula>
    </cfRule>
    <cfRule type="cellIs" dxfId="4148" priority="5025" operator="equal">
      <formula>"Leve"</formula>
    </cfRule>
  </conditionalFormatting>
  <conditionalFormatting sqref="U172">
    <cfRule type="cellIs" dxfId="4147" priority="5009" operator="equal">
      <formula>"Extremo"</formula>
    </cfRule>
    <cfRule type="cellIs" dxfId="4146" priority="5010" operator="equal">
      <formula>"Alto"</formula>
    </cfRule>
    <cfRule type="cellIs" dxfId="4145" priority="5011" operator="equal">
      <formula>"Moderado"</formula>
    </cfRule>
    <cfRule type="cellIs" dxfId="4144" priority="5012" operator="equal">
      <formula>"Bajo"</formula>
    </cfRule>
  </conditionalFormatting>
  <conditionalFormatting sqref="P172">
    <cfRule type="cellIs" dxfId="4143" priority="5004" operator="equal">
      <formula>"Muy Alta"</formula>
    </cfRule>
    <cfRule type="cellIs" dxfId="4142" priority="5005" operator="equal">
      <formula>"Alta"</formula>
    </cfRule>
    <cfRule type="cellIs" dxfId="4141" priority="5006" operator="equal">
      <formula>"Media"</formula>
    </cfRule>
    <cfRule type="cellIs" dxfId="4140" priority="5007" operator="equal">
      <formula>"Baja"</formula>
    </cfRule>
    <cfRule type="cellIs" dxfId="4139" priority="5008" operator="equal">
      <formula>"Muy Baja"</formula>
    </cfRule>
  </conditionalFormatting>
  <conditionalFormatting sqref="AJ172">
    <cfRule type="cellIs" dxfId="4138" priority="4999" operator="equal">
      <formula>"Muy Alta"</formula>
    </cfRule>
    <cfRule type="cellIs" dxfId="4137" priority="5000" operator="equal">
      <formula>"Alta"</formula>
    </cfRule>
    <cfRule type="cellIs" dxfId="4136" priority="5001" operator="equal">
      <formula>"Media"</formula>
    </cfRule>
    <cfRule type="cellIs" dxfId="4135" priority="5002" operator="equal">
      <formula>"Baja"</formula>
    </cfRule>
    <cfRule type="cellIs" dxfId="4134" priority="5003" operator="equal">
      <formula>"Muy Baja"</formula>
    </cfRule>
  </conditionalFormatting>
  <conditionalFormatting sqref="AK172">
    <cfRule type="cellIs" dxfId="4133" priority="4994" operator="equal">
      <formula>"Muy Alta"</formula>
    </cfRule>
    <cfRule type="cellIs" dxfId="4132" priority="4995" operator="equal">
      <formula>"Alta"</formula>
    </cfRule>
    <cfRule type="cellIs" dxfId="4131" priority="4996" operator="equal">
      <formula>"Media"</formula>
    </cfRule>
    <cfRule type="cellIs" dxfId="4130" priority="4997" operator="equal">
      <formula>"Baja"</formula>
    </cfRule>
    <cfRule type="cellIs" dxfId="4129" priority="4998" operator="equal">
      <formula>"Muy Baja"</formula>
    </cfRule>
  </conditionalFormatting>
  <conditionalFormatting sqref="AL172">
    <cfRule type="cellIs" dxfId="4128" priority="4989" operator="equal">
      <formula>"Muy Alta"</formula>
    </cfRule>
    <cfRule type="cellIs" dxfId="4127" priority="4990" operator="equal">
      <formula>"Alta"</formula>
    </cfRule>
    <cfRule type="cellIs" dxfId="4126" priority="4991" operator="equal">
      <formula>"Media"</formula>
    </cfRule>
    <cfRule type="cellIs" dxfId="4125" priority="4992" operator="equal">
      <formula>"Baja"</formula>
    </cfRule>
    <cfRule type="cellIs" dxfId="4124" priority="4993" operator="equal">
      <formula>"Muy Baja"</formula>
    </cfRule>
  </conditionalFormatting>
  <conditionalFormatting sqref="AL173:AL178">
    <cfRule type="cellIs" dxfId="4123" priority="4984" operator="equal">
      <formula>"Muy Alta"</formula>
    </cfRule>
    <cfRule type="cellIs" dxfId="4122" priority="4985" operator="equal">
      <formula>"Alta"</formula>
    </cfRule>
    <cfRule type="cellIs" dxfId="4121" priority="4986" operator="equal">
      <formula>"Media"</formula>
    </cfRule>
    <cfRule type="cellIs" dxfId="4120" priority="4987" operator="equal">
      <formula>"Baja"</formula>
    </cfRule>
    <cfRule type="cellIs" dxfId="4119" priority="4988" operator="equal">
      <formula>"Muy Baja"</formula>
    </cfRule>
  </conditionalFormatting>
  <conditionalFormatting sqref="AM172">
    <cfRule type="cellIs" dxfId="4118" priority="4979" operator="equal">
      <formula>"Catastrófico"</formula>
    </cfRule>
    <cfRule type="cellIs" dxfId="4117" priority="4980" operator="equal">
      <formula>"Mayor"</formula>
    </cfRule>
    <cfRule type="cellIs" dxfId="4116" priority="4981" operator="equal">
      <formula>"Moderado"</formula>
    </cfRule>
    <cfRule type="cellIs" dxfId="4115" priority="4982" operator="equal">
      <formula>"Menor"</formula>
    </cfRule>
    <cfRule type="cellIs" dxfId="4114" priority="4983" operator="equal">
      <formula>"Leve"</formula>
    </cfRule>
  </conditionalFormatting>
  <conditionalFormatting sqref="AN172">
    <cfRule type="cellIs" dxfId="4113" priority="4974" operator="equal">
      <formula>"Muy Alta"</formula>
    </cfRule>
    <cfRule type="cellIs" dxfId="4112" priority="4975" operator="equal">
      <formula>"Alta"</formula>
    </cfRule>
    <cfRule type="cellIs" dxfId="4111" priority="4976" operator="equal">
      <formula>"Media"</formula>
    </cfRule>
    <cfRule type="cellIs" dxfId="4110" priority="4977" operator="equal">
      <formula>"Baja"</formula>
    </cfRule>
    <cfRule type="cellIs" dxfId="4109" priority="4978" operator="equal">
      <formula>"Muy Baja"</formula>
    </cfRule>
  </conditionalFormatting>
  <conditionalFormatting sqref="AO172">
    <cfRule type="cellIs" dxfId="4108" priority="4970" operator="equal">
      <formula>"Extremo"</formula>
    </cfRule>
    <cfRule type="cellIs" dxfId="4107" priority="4971" operator="equal">
      <formula>"Alto"</formula>
    </cfRule>
    <cfRule type="cellIs" dxfId="4106" priority="4972" operator="equal">
      <formula>"Moderado"</formula>
    </cfRule>
    <cfRule type="cellIs" dxfId="4105" priority="4973" operator="equal">
      <formula>"Bajo"</formula>
    </cfRule>
  </conditionalFormatting>
  <conditionalFormatting sqref="O11">
    <cfRule type="cellIs" dxfId="4104" priority="4966" operator="equal">
      <formula>"Extremo"</formula>
    </cfRule>
    <cfRule type="cellIs" dxfId="4103" priority="4967" operator="equal">
      <formula>"Alto"</formula>
    </cfRule>
    <cfRule type="cellIs" dxfId="4102" priority="4968" operator="equal">
      <formula>"Moderado"</formula>
    </cfRule>
    <cfRule type="cellIs" dxfId="4101" priority="4969" operator="equal">
      <formula>"Bajo"</formula>
    </cfRule>
  </conditionalFormatting>
  <conditionalFormatting sqref="S11">
    <cfRule type="cellIs" dxfId="4100" priority="4961" operator="equal">
      <formula>"Catastrófico"</formula>
    </cfRule>
    <cfRule type="cellIs" dxfId="4099" priority="4962" operator="equal">
      <formula>"Mayor"</formula>
    </cfRule>
    <cfRule type="cellIs" dxfId="4098" priority="4963" operator="equal">
      <formula>"Moderado"</formula>
    </cfRule>
    <cfRule type="cellIs" dxfId="4097" priority="4964" operator="equal">
      <formula>"Menor"</formula>
    </cfRule>
    <cfRule type="cellIs" dxfId="4096" priority="4965" operator="equal">
      <formula>"Leve"</formula>
    </cfRule>
  </conditionalFormatting>
  <conditionalFormatting sqref="U11">
    <cfRule type="cellIs" dxfId="4095" priority="4957" operator="equal">
      <formula>"Extremo"</formula>
    </cfRule>
    <cfRule type="cellIs" dxfId="4094" priority="4958" operator="equal">
      <formula>"Alto"</formula>
    </cfRule>
    <cfRule type="cellIs" dxfId="4093" priority="4959" operator="equal">
      <formula>"Moderado"</formula>
    </cfRule>
    <cfRule type="cellIs" dxfId="4092" priority="4960" operator="equal">
      <formula>"Bajo"</formula>
    </cfRule>
  </conditionalFormatting>
  <conditionalFormatting sqref="BB11:BB12 BB14:BB17">
    <cfRule type="containsText" dxfId="4091" priority="4951" stopIfTrue="1" operator="containsText" text="Finalizado">
      <formula>NOT(ISERROR(SEARCH("Finalizado",BB11)))</formula>
    </cfRule>
    <cfRule type="containsText" dxfId="4090" priority="4952" stopIfTrue="1" operator="containsText" text="En Curso">
      <formula>NOT(ISERROR(SEARCH("En Curso",BB11)))</formula>
    </cfRule>
    <cfRule type="containsText" dxfId="4089" priority="4953" stopIfTrue="1" operator="containsText" text="Sin Iniciar">
      <formula>NOT(ISERROR(SEARCH("Sin Iniciar",BB11)))</formula>
    </cfRule>
  </conditionalFormatting>
  <conditionalFormatting sqref="BE11">
    <cfRule type="containsText" dxfId="4088" priority="4949" stopIfTrue="1" operator="containsText" text="Sin Materialización">
      <formula>NOT(ISERROR(SEARCH("Sin Materialización",BE11)))</formula>
    </cfRule>
    <cfRule type="containsText" dxfId="4087" priority="4950" stopIfTrue="1" operator="containsText" text="Materializado">
      <formula>NOT(ISERROR(SEARCH("Materializado",BE11)))</formula>
    </cfRule>
  </conditionalFormatting>
  <conditionalFormatting sqref="P11">
    <cfRule type="cellIs" dxfId="4086" priority="4944" operator="equal">
      <formula>"Muy Alta"</formula>
    </cfRule>
    <cfRule type="cellIs" dxfId="4085" priority="4945" operator="equal">
      <formula>"Alta"</formula>
    </cfRule>
    <cfRule type="cellIs" dxfId="4084" priority="4946" operator="equal">
      <formula>"Media"</formula>
    </cfRule>
    <cfRule type="cellIs" dxfId="4083" priority="4947" operator="equal">
      <formula>"Baja"</formula>
    </cfRule>
    <cfRule type="cellIs" dxfId="4082" priority="4948" operator="equal">
      <formula>"Muy Baja"</formula>
    </cfRule>
  </conditionalFormatting>
  <conditionalFormatting sqref="AJ11">
    <cfRule type="cellIs" dxfId="4081" priority="4939" operator="equal">
      <formula>"Muy Alta"</formula>
    </cfRule>
    <cfRule type="cellIs" dxfId="4080" priority="4940" operator="equal">
      <formula>"Alta"</formula>
    </cfRule>
    <cfRule type="cellIs" dxfId="4079" priority="4941" operator="equal">
      <formula>"Media"</formula>
    </cfRule>
    <cfRule type="cellIs" dxfId="4078" priority="4942" operator="equal">
      <formula>"Baja"</formula>
    </cfRule>
    <cfRule type="cellIs" dxfId="4077" priority="4943" operator="equal">
      <formula>"Muy Baja"</formula>
    </cfRule>
  </conditionalFormatting>
  <conditionalFormatting sqref="AK11">
    <cfRule type="cellIs" dxfId="4076" priority="4934" operator="equal">
      <formula>"Muy Alta"</formula>
    </cfRule>
    <cfRule type="cellIs" dxfId="4075" priority="4935" operator="equal">
      <formula>"Alta"</formula>
    </cfRule>
    <cfRule type="cellIs" dxfId="4074" priority="4936" operator="equal">
      <formula>"Media"</formula>
    </cfRule>
    <cfRule type="cellIs" dxfId="4073" priority="4937" operator="equal">
      <formula>"Baja"</formula>
    </cfRule>
    <cfRule type="cellIs" dxfId="4072" priority="4938" operator="equal">
      <formula>"Muy Baja"</formula>
    </cfRule>
  </conditionalFormatting>
  <conditionalFormatting sqref="AL11">
    <cfRule type="cellIs" dxfId="4071" priority="4929" operator="equal">
      <formula>"Muy Alta"</formula>
    </cfRule>
    <cfRule type="cellIs" dxfId="4070" priority="4930" operator="equal">
      <formula>"Alta"</formula>
    </cfRule>
    <cfRule type="cellIs" dxfId="4069" priority="4931" operator="equal">
      <formula>"Media"</formula>
    </cfRule>
    <cfRule type="cellIs" dxfId="4068" priority="4932" operator="equal">
      <formula>"Baja"</formula>
    </cfRule>
    <cfRule type="cellIs" dxfId="4067" priority="4933" operator="equal">
      <formula>"Muy Baja"</formula>
    </cfRule>
  </conditionalFormatting>
  <conditionalFormatting sqref="AL12:AL17">
    <cfRule type="cellIs" dxfId="4066" priority="4924" operator="equal">
      <formula>"Muy Alta"</formula>
    </cfRule>
    <cfRule type="cellIs" dxfId="4065" priority="4925" operator="equal">
      <formula>"Alta"</formula>
    </cfRule>
    <cfRule type="cellIs" dxfId="4064" priority="4926" operator="equal">
      <formula>"Media"</formula>
    </cfRule>
    <cfRule type="cellIs" dxfId="4063" priority="4927" operator="equal">
      <formula>"Baja"</formula>
    </cfRule>
    <cfRule type="cellIs" dxfId="4062" priority="4928" operator="equal">
      <formula>"Muy Baja"</formula>
    </cfRule>
  </conditionalFormatting>
  <conditionalFormatting sqref="AM11">
    <cfRule type="cellIs" dxfId="4061" priority="4919" operator="equal">
      <formula>"Catastrófico"</formula>
    </cfRule>
    <cfRule type="cellIs" dxfId="4060" priority="4920" operator="equal">
      <formula>"Mayor"</formula>
    </cfRule>
    <cfRule type="cellIs" dxfId="4059" priority="4921" operator="equal">
      <formula>"Moderado"</formula>
    </cfRule>
    <cfRule type="cellIs" dxfId="4058" priority="4922" operator="equal">
      <formula>"Menor"</formula>
    </cfRule>
    <cfRule type="cellIs" dxfId="4057" priority="4923" operator="equal">
      <formula>"Leve"</formula>
    </cfRule>
  </conditionalFormatting>
  <conditionalFormatting sqref="AN11">
    <cfRule type="cellIs" dxfId="4056" priority="4914" operator="equal">
      <formula>"Muy Alta"</formula>
    </cfRule>
    <cfRule type="cellIs" dxfId="4055" priority="4915" operator="equal">
      <formula>"Alta"</formula>
    </cfRule>
    <cfRule type="cellIs" dxfId="4054" priority="4916" operator="equal">
      <formula>"Media"</formula>
    </cfRule>
    <cfRule type="cellIs" dxfId="4053" priority="4917" operator="equal">
      <formula>"Baja"</formula>
    </cfRule>
    <cfRule type="cellIs" dxfId="4052" priority="4918" operator="equal">
      <formula>"Muy Baja"</formula>
    </cfRule>
  </conditionalFormatting>
  <conditionalFormatting sqref="AO11">
    <cfRule type="cellIs" dxfId="4051" priority="4910" operator="equal">
      <formula>"Extremo"</formula>
    </cfRule>
    <cfRule type="cellIs" dxfId="4050" priority="4911" operator="equal">
      <formula>"Alto"</formula>
    </cfRule>
    <cfRule type="cellIs" dxfId="4049" priority="4912" operator="equal">
      <formula>"Moderado"</formula>
    </cfRule>
    <cfRule type="cellIs" dxfId="4048" priority="4913" operator="equal">
      <formula>"Bajo"</formula>
    </cfRule>
  </conditionalFormatting>
  <conditionalFormatting sqref="N11">
    <cfRule type="cellIs" dxfId="4047" priority="4906" operator="equal">
      <formula>"Extremo"</formula>
    </cfRule>
    <cfRule type="cellIs" dxfId="4046" priority="4907" operator="equal">
      <formula>"Alto"</formula>
    </cfRule>
    <cfRule type="cellIs" dxfId="4045" priority="4908" operator="equal">
      <formula>"Moderado"</formula>
    </cfRule>
    <cfRule type="cellIs" dxfId="4044" priority="4909" operator="equal">
      <formula>"Bajo"</formula>
    </cfRule>
  </conditionalFormatting>
  <conditionalFormatting sqref="O74">
    <cfRule type="cellIs" dxfId="4043" priority="4902" operator="equal">
      <formula>"Extremo"</formula>
    </cfRule>
    <cfRule type="cellIs" dxfId="4042" priority="4903" operator="equal">
      <formula>"Alto"</formula>
    </cfRule>
    <cfRule type="cellIs" dxfId="4041" priority="4904" operator="equal">
      <formula>"Moderado"</formula>
    </cfRule>
    <cfRule type="cellIs" dxfId="4040" priority="4905" operator="equal">
      <formula>"Bajo"</formula>
    </cfRule>
  </conditionalFormatting>
  <conditionalFormatting sqref="S74">
    <cfRule type="cellIs" dxfId="4039" priority="4897" operator="equal">
      <formula>"Catastrófico"</formula>
    </cfRule>
    <cfRule type="cellIs" dxfId="4038" priority="4898" operator="equal">
      <formula>"Mayor"</formula>
    </cfRule>
    <cfRule type="cellIs" dxfId="4037" priority="4899" operator="equal">
      <formula>"Moderado"</formula>
    </cfRule>
    <cfRule type="cellIs" dxfId="4036" priority="4900" operator="equal">
      <formula>"Menor"</formula>
    </cfRule>
    <cfRule type="cellIs" dxfId="4035" priority="4901" operator="equal">
      <formula>"Leve"</formula>
    </cfRule>
  </conditionalFormatting>
  <conditionalFormatting sqref="U74">
    <cfRule type="cellIs" dxfId="4034" priority="4893" operator="equal">
      <formula>"Extremo"</formula>
    </cfRule>
    <cfRule type="cellIs" dxfId="4033" priority="4894" operator="equal">
      <formula>"Alto"</formula>
    </cfRule>
    <cfRule type="cellIs" dxfId="4032" priority="4895" operator="equal">
      <formula>"Moderado"</formula>
    </cfRule>
    <cfRule type="cellIs" dxfId="4031" priority="4896" operator="equal">
      <formula>"Bajo"</formula>
    </cfRule>
  </conditionalFormatting>
  <conditionalFormatting sqref="P74">
    <cfRule type="cellIs" dxfId="4030" priority="4880" operator="equal">
      <formula>"Muy Alta"</formula>
    </cfRule>
    <cfRule type="cellIs" dxfId="4029" priority="4881" operator="equal">
      <formula>"Alta"</formula>
    </cfRule>
    <cfRule type="cellIs" dxfId="4028" priority="4882" operator="equal">
      <formula>"Media"</formula>
    </cfRule>
    <cfRule type="cellIs" dxfId="4027" priority="4883" operator="equal">
      <formula>"Baja"</formula>
    </cfRule>
    <cfRule type="cellIs" dxfId="4026" priority="4884" operator="equal">
      <formula>"Muy Baja"</formula>
    </cfRule>
  </conditionalFormatting>
  <conditionalFormatting sqref="AJ74">
    <cfRule type="cellIs" dxfId="4025" priority="4875" operator="equal">
      <formula>"Muy Alta"</formula>
    </cfRule>
    <cfRule type="cellIs" dxfId="4024" priority="4876" operator="equal">
      <formula>"Alta"</formula>
    </cfRule>
    <cfRule type="cellIs" dxfId="4023" priority="4877" operator="equal">
      <formula>"Media"</formula>
    </cfRule>
    <cfRule type="cellIs" dxfId="4022" priority="4878" operator="equal">
      <formula>"Baja"</formula>
    </cfRule>
    <cfRule type="cellIs" dxfId="4021" priority="4879" operator="equal">
      <formula>"Muy Baja"</formula>
    </cfRule>
  </conditionalFormatting>
  <conditionalFormatting sqref="AK74">
    <cfRule type="cellIs" dxfId="4020" priority="4870" operator="equal">
      <formula>"Muy Alta"</formula>
    </cfRule>
    <cfRule type="cellIs" dxfId="4019" priority="4871" operator="equal">
      <formula>"Alta"</formula>
    </cfRule>
    <cfRule type="cellIs" dxfId="4018" priority="4872" operator="equal">
      <formula>"Media"</formula>
    </cfRule>
    <cfRule type="cellIs" dxfId="4017" priority="4873" operator="equal">
      <formula>"Baja"</formula>
    </cfRule>
    <cfRule type="cellIs" dxfId="4016" priority="4874" operator="equal">
      <formula>"Muy Baja"</formula>
    </cfRule>
  </conditionalFormatting>
  <conditionalFormatting sqref="AL74">
    <cfRule type="cellIs" dxfId="4015" priority="4865" operator="equal">
      <formula>"Muy Alta"</formula>
    </cfRule>
    <cfRule type="cellIs" dxfId="4014" priority="4866" operator="equal">
      <formula>"Alta"</formula>
    </cfRule>
    <cfRule type="cellIs" dxfId="4013" priority="4867" operator="equal">
      <formula>"Media"</formula>
    </cfRule>
    <cfRule type="cellIs" dxfId="4012" priority="4868" operator="equal">
      <formula>"Baja"</formula>
    </cfRule>
    <cfRule type="cellIs" dxfId="4011" priority="4869" operator="equal">
      <formula>"Muy Baja"</formula>
    </cfRule>
  </conditionalFormatting>
  <conditionalFormatting sqref="AL75:AL80">
    <cfRule type="cellIs" dxfId="4010" priority="4860" operator="equal">
      <formula>"Muy Alta"</formula>
    </cfRule>
    <cfRule type="cellIs" dxfId="4009" priority="4861" operator="equal">
      <formula>"Alta"</formula>
    </cfRule>
    <cfRule type="cellIs" dxfId="4008" priority="4862" operator="equal">
      <formula>"Media"</formula>
    </cfRule>
    <cfRule type="cellIs" dxfId="4007" priority="4863" operator="equal">
      <formula>"Baja"</formula>
    </cfRule>
    <cfRule type="cellIs" dxfId="4006" priority="4864" operator="equal">
      <formula>"Muy Baja"</formula>
    </cfRule>
  </conditionalFormatting>
  <conditionalFormatting sqref="AM74">
    <cfRule type="cellIs" dxfId="4005" priority="4855" operator="equal">
      <formula>"Catastrófico"</formula>
    </cfRule>
    <cfRule type="cellIs" dxfId="4004" priority="4856" operator="equal">
      <formula>"Mayor"</formula>
    </cfRule>
    <cfRule type="cellIs" dxfId="4003" priority="4857" operator="equal">
      <formula>"Moderado"</formula>
    </cfRule>
    <cfRule type="cellIs" dxfId="4002" priority="4858" operator="equal">
      <formula>"Menor"</formula>
    </cfRule>
    <cfRule type="cellIs" dxfId="4001" priority="4859" operator="equal">
      <formula>"Leve"</formula>
    </cfRule>
  </conditionalFormatting>
  <conditionalFormatting sqref="AN74">
    <cfRule type="cellIs" dxfId="4000" priority="4850" operator="equal">
      <formula>"Muy Alta"</formula>
    </cfRule>
    <cfRule type="cellIs" dxfId="3999" priority="4851" operator="equal">
      <formula>"Alta"</formula>
    </cfRule>
    <cfRule type="cellIs" dxfId="3998" priority="4852" operator="equal">
      <formula>"Media"</formula>
    </cfRule>
    <cfRule type="cellIs" dxfId="3997" priority="4853" operator="equal">
      <formula>"Baja"</formula>
    </cfRule>
    <cfRule type="cellIs" dxfId="3996" priority="4854" operator="equal">
      <formula>"Muy Baja"</formula>
    </cfRule>
  </conditionalFormatting>
  <conditionalFormatting sqref="AO74">
    <cfRule type="cellIs" dxfId="3995" priority="4846" operator="equal">
      <formula>"Extremo"</formula>
    </cfRule>
    <cfRule type="cellIs" dxfId="3994" priority="4847" operator="equal">
      <formula>"Alto"</formula>
    </cfRule>
    <cfRule type="cellIs" dxfId="3993" priority="4848" operator="equal">
      <formula>"Moderado"</formula>
    </cfRule>
    <cfRule type="cellIs" dxfId="3992" priority="4849" operator="equal">
      <formula>"Bajo"</formula>
    </cfRule>
  </conditionalFormatting>
  <conditionalFormatting sqref="N74">
    <cfRule type="cellIs" dxfId="3991" priority="4842" operator="equal">
      <formula>"Extremo"</formula>
    </cfRule>
    <cfRule type="cellIs" dxfId="3990" priority="4843" operator="equal">
      <formula>"Alto"</formula>
    </cfRule>
    <cfRule type="cellIs" dxfId="3989" priority="4844" operator="equal">
      <formula>"Moderado"</formula>
    </cfRule>
    <cfRule type="cellIs" dxfId="3988" priority="4845" operator="equal">
      <formula>"Bajo"</formula>
    </cfRule>
  </conditionalFormatting>
  <conditionalFormatting sqref="N557">
    <cfRule type="cellIs" dxfId="3987" priority="4838" operator="equal">
      <formula>"Extremo"</formula>
    </cfRule>
    <cfRule type="cellIs" dxfId="3986" priority="4839" operator="equal">
      <formula>"Alto"</formula>
    </cfRule>
    <cfRule type="cellIs" dxfId="3985" priority="4840" operator="equal">
      <formula>"Moderado"</formula>
    </cfRule>
    <cfRule type="cellIs" dxfId="3984" priority="4841" operator="equal">
      <formula>"Bajo"</formula>
    </cfRule>
  </conditionalFormatting>
  <conditionalFormatting sqref="N564">
    <cfRule type="cellIs" dxfId="3983" priority="4834" operator="equal">
      <formula>"Extremo"</formula>
    </cfRule>
    <cfRule type="cellIs" dxfId="3982" priority="4835" operator="equal">
      <formula>"Alto"</formula>
    </cfRule>
    <cfRule type="cellIs" dxfId="3981" priority="4836" operator="equal">
      <formula>"Moderado"</formula>
    </cfRule>
    <cfRule type="cellIs" dxfId="3980" priority="4837" operator="equal">
      <formula>"Bajo"</formula>
    </cfRule>
  </conditionalFormatting>
  <conditionalFormatting sqref="N571">
    <cfRule type="cellIs" dxfId="3979" priority="4830" operator="equal">
      <formula>"Extremo"</formula>
    </cfRule>
    <cfRule type="cellIs" dxfId="3978" priority="4831" operator="equal">
      <formula>"Alto"</formula>
    </cfRule>
    <cfRule type="cellIs" dxfId="3977" priority="4832" operator="equal">
      <formula>"Moderado"</formula>
    </cfRule>
    <cfRule type="cellIs" dxfId="3976" priority="4833" operator="equal">
      <formula>"Bajo"</formula>
    </cfRule>
  </conditionalFormatting>
  <conditionalFormatting sqref="N578">
    <cfRule type="cellIs" dxfId="3975" priority="4826" operator="equal">
      <formula>"Extremo"</formula>
    </cfRule>
    <cfRule type="cellIs" dxfId="3974" priority="4827" operator="equal">
      <formula>"Alto"</formula>
    </cfRule>
    <cfRule type="cellIs" dxfId="3973" priority="4828" operator="equal">
      <formula>"Moderado"</formula>
    </cfRule>
    <cfRule type="cellIs" dxfId="3972" priority="4829" operator="equal">
      <formula>"Bajo"</formula>
    </cfRule>
  </conditionalFormatting>
  <conditionalFormatting sqref="O39">
    <cfRule type="cellIs" dxfId="3971" priority="4822" operator="equal">
      <formula>"Extremo"</formula>
    </cfRule>
    <cfRule type="cellIs" dxfId="3970" priority="4823" operator="equal">
      <formula>"Alto"</formula>
    </cfRule>
    <cfRule type="cellIs" dxfId="3969" priority="4824" operator="equal">
      <formula>"Moderado"</formula>
    </cfRule>
    <cfRule type="cellIs" dxfId="3968" priority="4825" operator="equal">
      <formula>"Bajo"</formula>
    </cfRule>
  </conditionalFormatting>
  <conditionalFormatting sqref="S39">
    <cfRule type="cellIs" dxfId="3967" priority="4817" operator="equal">
      <formula>"Catastrófico"</formula>
    </cfRule>
    <cfRule type="cellIs" dxfId="3966" priority="4818" operator="equal">
      <formula>"Mayor"</formula>
    </cfRule>
    <cfRule type="cellIs" dxfId="3965" priority="4819" operator="equal">
      <formula>"Moderado"</formula>
    </cfRule>
    <cfRule type="cellIs" dxfId="3964" priority="4820" operator="equal">
      <formula>"Menor"</formula>
    </cfRule>
    <cfRule type="cellIs" dxfId="3963" priority="4821" operator="equal">
      <formula>"Leve"</formula>
    </cfRule>
  </conditionalFormatting>
  <conditionalFormatting sqref="U39">
    <cfRule type="cellIs" dxfId="3962" priority="4813" operator="equal">
      <formula>"Extremo"</formula>
    </cfRule>
    <cfRule type="cellIs" dxfId="3961" priority="4814" operator="equal">
      <formula>"Alto"</formula>
    </cfRule>
    <cfRule type="cellIs" dxfId="3960" priority="4815" operator="equal">
      <formula>"Moderado"</formula>
    </cfRule>
    <cfRule type="cellIs" dxfId="3959" priority="4816" operator="equal">
      <formula>"Bajo"</formula>
    </cfRule>
  </conditionalFormatting>
  <conditionalFormatting sqref="P39">
    <cfRule type="cellIs" dxfId="3958" priority="4800" operator="equal">
      <formula>"Muy Alta"</formula>
    </cfRule>
    <cfRule type="cellIs" dxfId="3957" priority="4801" operator="equal">
      <formula>"Alta"</formula>
    </cfRule>
    <cfRule type="cellIs" dxfId="3956" priority="4802" operator="equal">
      <formula>"Media"</formula>
    </cfRule>
    <cfRule type="cellIs" dxfId="3955" priority="4803" operator="equal">
      <formula>"Baja"</formula>
    </cfRule>
    <cfRule type="cellIs" dxfId="3954" priority="4804" operator="equal">
      <formula>"Muy Baja"</formula>
    </cfRule>
  </conditionalFormatting>
  <conditionalFormatting sqref="AJ39">
    <cfRule type="cellIs" dxfId="3953" priority="4795" operator="equal">
      <formula>"Muy Alta"</formula>
    </cfRule>
    <cfRule type="cellIs" dxfId="3952" priority="4796" operator="equal">
      <formula>"Alta"</formula>
    </cfRule>
    <cfRule type="cellIs" dxfId="3951" priority="4797" operator="equal">
      <formula>"Media"</formula>
    </cfRule>
    <cfRule type="cellIs" dxfId="3950" priority="4798" operator="equal">
      <formula>"Baja"</formula>
    </cfRule>
    <cfRule type="cellIs" dxfId="3949" priority="4799" operator="equal">
      <formula>"Muy Baja"</formula>
    </cfRule>
  </conditionalFormatting>
  <conditionalFormatting sqref="AK39">
    <cfRule type="cellIs" dxfId="3948" priority="4790" operator="equal">
      <formula>"Muy Alta"</formula>
    </cfRule>
    <cfRule type="cellIs" dxfId="3947" priority="4791" operator="equal">
      <formula>"Alta"</formula>
    </cfRule>
    <cfRule type="cellIs" dxfId="3946" priority="4792" operator="equal">
      <formula>"Media"</formula>
    </cfRule>
    <cfRule type="cellIs" dxfId="3945" priority="4793" operator="equal">
      <formula>"Baja"</formula>
    </cfRule>
    <cfRule type="cellIs" dxfId="3944" priority="4794" operator="equal">
      <formula>"Muy Baja"</formula>
    </cfRule>
  </conditionalFormatting>
  <conditionalFormatting sqref="AL39">
    <cfRule type="cellIs" dxfId="3943" priority="4785" operator="equal">
      <formula>"Muy Alta"</formula>
    </cfRule>
    <cfRule type="cellIs" dxfId="3942" priority="4786" operator="equal">
      <formula>"Alta"</formula>
    </cfRule>
    <cfRule type="cellIs" dxfId="3941" priority="4787" operator="equal">
      <formula>"Media"</formula>
    </cfRule>
    <cfRule type="cellIs" dxfId="3940" priority="4788" operator="equal">
      <formula>"Baja"</formula>
    </cfRule>
    <cfRule type="cellIs" dxfId="3939" priority="4789" operator="equal">
      <formula>"Muy Baja"</formula>
    </cfRule>
  </conditionalFormatting>
  <conditionalFormatting sqref="AL40:AL45">
    <cfRule type="cellIs" dxfId="3938" priority="4780" operator="equal">
      <formula>"Muy Alta"</formula>
    </cfRule>
    <cfRule type="cellIs" dxfId="3937" priority="4781" operator="equal">
      <formula>"Alta"</formula>
    </cfRule>
    <cfRule type="cellIs" dxfId="3936" priority="4782" operator="equal">
      <formula>"Media"</formula>
    </cfRule>
    <cfRule type="cellIs" dxfId="3935" priority="4783" operator="equal">
      <formula>"Baja"</formula>
    </cfRule>
    <cfRule type="cellIs" dxfId="3934" priority="4784" operator="equal">
      <formula>"Muy Baja"</formula>
    </cfRule>
  </conditionalFormatting>
  <conditionalFormatting sqref="AM39">
    <cfRule type="cellIs" dxfId="3933" priority="4775" operator="equal">
      <formula>"Catastrófico"</formula>
    </cfRule>
    <cfRule type="cellIs" dxfId="3932" priority="4776" operator="equal">
      <formula>"Mayor"</formula>
    </cfRule>
    <cfRule type="cellIs" dxfId="3931" priority="4777" operator="equal">
      <formula>"Moderado"</formula>
    </cfRule>
    <cfRule type="cellIs" dxfId="3930" priority="4778" operator="equal">
      <formula>"Menor"</formula>
    </cfRule>
    <cfRule type="cellIs" dxfId="3929" priority="4779" operator="equal">
      <formula>"Leve"</formula>
    </cfRule>
  </conditionalFormatting>
  <conditionalFormatting sqref="AN39">
    <cfRule type="cellIs" dxfId="3928" priority="4770" operator="equal">
      <formula>"Muy Alta"</formula>
    </cfRule>
    <cfRule type="cellIs" dxfId="3927" priority="4771" operator="equal">
      <formula>"Alta"</formula>
    </cfRule>
    <cfRule type="cellIs" dxfId="3926" priority="4772" operator="equal">
      <formula>"Media"</formula>
    </cfRule>
    <cfRule type="cellIs" dxfId="3925" priority="4773" operator="equal">
      <formula>"Baja"</formula>
    </cfRule>
    <cfRule type="cellIs" dxfId="3924" priority="4774" operator="equal">
      <formula>"Muy Baja"</formula>
    </cfRule>
  </conditionalFormatting>
  <conditionalFormatting sqref="AO39">
    <cfRule type="cellIs" dxfId="3923" priority="4766" operator="equal">
      <formula>"Extremo"</formula>
    </cfRule>
    <cfRule type="cellIs" dxfId="3922" priority="4767" operator="equal">
      <formula>"Alto"</formula>
    </cfRule>
    <cfRule type="cellIs" dxfId="3921" priority="4768" operator="equal">
      <formula>"Moderado"</formula>
    </cfRule>
    <cfRule type="cellIs" dxfId="3920" priority="4769" operator="equal">
      <formula>"Bajo"</formula>
    </cfRule>
  </conditionalFormatting>
  <conditionalFormatting sqref="N39">
    <cfRule type="cellIs" dxfId="3919" priority="4762" operator="equal">
      <formula>"Extremo"</formula>
    </cfRule>
    <cfRule type="cellIs" dxfId="3918" priority="4763" operator="equal">
      <formula>"Alto"</formula>
    </cfRule>
    <cfRule type="cellIs" dxfId="3917" priority="4764" operator="equal">
      <formula>"Moderado"</formula>
    </cfRule>
    <cfRule type="cellIs" dxfId="3916" priority="4765" operator="equal">
      <formula>"Bajo"</formula>
    </cfRule>
  </conditionalFormatting>
  <conditionalFormatting sqref="N102">
    <cfRule type="cellIs" dxfId="3915" priority="4698" operator="equal">
      <formula>"Extremo"</formula>
    </cfRule>
    <cfRule type="cellIs" dxfId="3914" priority="4699" operator="equal">
      <formula>"Alto"</formula>
    </cfRule>
    <cfRule type="cellIs" dxfId="3913" priority="4700" operator="equal">
      <formula>"Moderado"</formula>
    </cfRule>
    <cfRule type="cellIs" dxfId="3912" priority="4701" operator="equal">
      <formula>"Bajo"</formula>
    </cfRule>
  </conditionalFormatting>
  <conditionalFormatting sqref="O102">
    <cfRule type="cellIs" dxfId="3911" priority="4758" operator="equal">
      <formula>"Extremo"</formula>
    </cfRule>
    <cfRule type="cellIs" dxfId="3910" priority="4759" operator="equal">
      <formula>"Alto"</formula>
    </cfRule>
    <cfRule type="cellIs" dxfId="3909" priority="4760" operator="equal">
      <formula>"Moderado"</formula>
    </cfRule>
    <cfRule type="cellIs" dxfId="3908" priority="4761" operator="equal">
      <formula>"Bajo"</formula>
    </cfRule>
  </conditionalFormatting>
  <conditionalFormatting sqref="S102">
    <cfRule type="cellIs" dxfId="3907" priority="4753" operator="equal">
      <formula>"Catastrófico"</formula>
    </cfRule>
    <cfRule type="cellIs" dxfId="3906" priority="4754" operator="equal">
      <formula>"Mayor"</formula>
    </cfRule>
    <cfRule type="cellIs" dxfId="3905" priority="4755" operator="equal">
      <formula>"Moderado"</formula>
    </cfRule>
    <cfRule type="cellIs" dxfId="3904" priority="4756" operator="equal">
      <formula>"Menor"</formula>
    </cfRule>
    <cfRule type="cellIs" dxfId="3903" priority="4757" operator="equal">
      <formula>"Leve"</formula>
    </cfRule>
  </conditionalFormatting>
  <conditionalFormatting sqref="U102">
    <cfRule type="cellIs" dxfId="3902" priority="4741" operator="equal">
      <formula>"Extremo"</formula>
    </cfRule>
    <cfRule type="cellIs" dxfId="3901" priority="4742" operator="equal">
      <formula>"Alto"</formula>
    </cfRule>
    <cfRule type="cellIs" dxfId="3900" priority="4743" operator="equal">
      <formula>"Moderado"</formula>
    </cfRule>
    <cfRule type="cellIs" dxfId="3899" priority="4744" operator="equal">
      <formula>"Bajo"</formula>
    </cfRule>
  </conditionalFormatting>
  <conditionalFormatting sqref="P102">
    <cfRule type="cellIs" dxfId="3898" priority="4736" operator="equal">
      <formula>"Muy Alta"</formula>
    </cfRule>
    <cfRule type="cellIs" dxfId="3897" priority="4737" operator="equal">
      <formula>"Alta"</formula>
    </cfRule>
    <cfRule type="cellIs" dxfId="3896" priority="4738" operator="equal">
      <formula>"Media"</formula>
    </cfRule>
    <cfRule type="cellIs" dxfId="3895" priority="4739" operator="equal">
      <formula>"Baja"</formula>
    </cfRule>
    <cfRule type="cellIs" dxfId="3894" priority="4740" operator="equal">
      <formula>"Muy Baja"</formula>
    </cfRule>
  </conditionalFormatting>
  <conditionalFormatting sqref="AJ102">
    <cfRule type="cellIs" dxfId="3893" priority="4731" operator="equal">
      <formula>"Muy Alta"</formula>
    </cfRule>
    <cfRule type="cellIs" dxfId="3892" priority="4732" operator="equal">
      <formula>"Alta"</formula>
    </cfRule>
    <cfRule type="cellIs" dxfId="3891" priority="4733" operator="equal">
      <formula>"Media"</formula>
    </cfRule>
    <cfRule type="cellIs" dxfId="3890" priority="4734" operator="equal">
      <formula>"Baja"</formula>
    </cfRule>
    <cfRule type="cellIs" dxfId="3889" priority="4735" operator="equal">
      <formula>"Muy Baja"</formula>
    </cfRule>
  </conditionalFormatting>
  <conditionalFormatting sqref="AK102">
    <cfRule type="cellIs" dxfId="3888" priority="4726" operator="equal">
      <formula>"Muy Alta"</formula>
    </cfRule>
    <cfRule type="cellIs" dxfId="3887" priority="4727" operator="equal">
      <formula>"Alta"</formula>
    </cfRule>
    <cfRule type="cellIs" dxfId="3886" priority="4728" operator="equal">
      <formula>"Media"</formula>
    </cfRule>
    <cfRule type="cellIs" dxfId="3885" priority="4729" operator="equal">
      <formula>"Baja"</formula>
    </cfRule>
    <cfRule type="cellIs" dxfId="3884" priority="4730" operator="equal">
      <formula>"Muy Baja"</formula>
    </cfRule>
  </conditionalFormatting>
  <conditionalFormatting sqref="AL102">
    <cfRule type="cellIs" dxfId="3883" priority="4721" operator="equal">
      <formula>"Muy Alta"</formula>
    </cfRule>
    <cfRule type="cellIs" dxfId="3882" priority="4722" operator="equal">
      <formula>"Alta"</formula>
    </cfRule>
    <cfRule type="cellIs" dxfId="3881" priority="4723" operator="equal">
      <formula>"Media"</formula>
    </cfRule>
    <cfRule type="cellIs" dxfId="3880" priority="4724" operator="equal">
      <formula>"Baja"</formula>
    </cfRule>
    <cfRule type="cellIs" dxfId="3879" priority="4725" operator="equal">
      <formula>"Muy Baja"</formula>
    </cfRule>
  </conditionalFormatting>
  <conditionalFormatting sqref="AL103:AL108">
    <cfRule type="cellIs" dxfId="3878" priority="4716" operator="equal">
      <formula>"Muy Alta"</formula>
    </cfRule>
    <cfRule type="cellIs" dxfId="3877" priority="4717" operator="equal">
      <formula>"Alta"</formula>
    </cfRule>
    <cfRule type="cellIs" dxfId="3876" priority="4718" operator="equal">
      <formula>"Media"</formula>
    </cfRule>
    <cfRule type="cellIs" dxfId="3875" priority="4719" operator="equal">
      <formula>"Baja"</formula>
    </cfRule>
    <cfRule type="cellIs" dxfId="3874" priority="4720" operator="equal">
      <formula>"Muy Baja"</formula>
    </cfRule>
  </conditionalFormatting>
  <conditionalFormatting sqref="AM102">
    <cfRule type="cellIs" dxfId="3873" priority="4711" operator="equal">
      <formula>"Catastrófico"</formula>
    </cfRule>
    <cfRule type="cellIs" dxfId="3872" priority="4712" operator="equal">
      <formula>"Mayor"</formula>
    </cfRule>
    <cfRule type="cellIs" dxfId="3871" priority="4713" operator="equal">
      <formula>"Moderado"</formula>
    </cfRule>
    <cfRule type="cellIs" dxfId="3870" priority="4714" operator="equal">
      <formula>"Menor"</formula>
    </cfRule>
    <cfRule type="cellIs" dxfId="3869" priority="4715" operator="equal">
      <formula>"Leve"</formula>
    </cfRule>
  </conditionalFormatting>
  <conditionalFormatting sqref="AN102">
    <cfRule type="cellIs" dxfId="3868" priority="4706" operator="equal">
      <formula>"Muy Alta"</formula>
    </cfRule>
    <cfRule type="cellIs" dxfId="3867" priority="4707" operator="equal">
      <formula>"Alta"</formula>
    </cfRule>
    <cfRule type="cellIs" dxfId="3866" priority="4708" operator="equal">
      <formula>"Media"</formula>
    </cfRule>
    <cfRule type="cellIs" dxfId="3865" priority="4709" operator="equal">
      <formula>"Baja"</formula>
    </cfRule>
    <cfRule type="cellIs" dxfId="3864" priority="4710" operator="equal">
      <formula>"Muy Baja"</formula>
    </cfRule>
  </conditionalFormatting>
  <conditionalFormatting sqref="AO102">
    <cfRule type="cellIs" dxfId="3863" priority="4702" operator="equal">
      <formula>"Extremo"</formula>
    </cfRule>
    <cfRule type="cellIs" dxfId="3862" priority="4703" operator="equal">
      <formula>"Alto"</formula>
    </cfRule>
    <cfRule type="cellIs" dxfId="3861" priority="4704" operator="equal">
      <formula>"Moderado"</formula>
    </cfRule>
    <cfRule type="cellIs" dxfId="3860" priority="4705" operator="equal">
      <formula>"Bajo"</formula>
    </cfRule>
  </conditionalFormatting>
  <conditionalFormatting sqref="N109">
    <cfRule type="cellIs" dxfId="3859" priority="4634" operator="equal">
      <formula>"Extremo"</formula>
    </cfRule>
    <cfRule type="cellIs" dxfId="3858" priority="4635" operator="equal">
      <formula>"Alto"</formula>
    </cfRule>
    <cfRule type="cellIs" dxfId="3857" priority="4636" operator="equal">
      <formula>"Moderado"</formula>
    </cfRule>
    <cfRule type="cellIs" dxfId="3856" priority="4637" operator="equal">
      <formula>"Bajo"</formula>
    </cfRule>
  </conditionalFormatting>
  <conditionalFormatting sqref="N116">
    <cfRule type="cellIs" dxfId="3855" priority="4570" operator="equal">
      <formula>"Extremo"</formula>
    </cfRule>
    <cfRule type="cellIs" dxfId="3854" priority="4571" operator="equal">
      <formula>"Alto"</formula>
    </cfRule>
    <cfRule type="cellIs" dxfId="3853" priority="4572" operator="equal">
      <formula>"Moderado"</formula>
    </cfRule>
    <cfRule type="cellIs" dxfId="3852" priority="4573" operator="equal">
      <formula>"Bajo"</formula>
    </cfRule>
  </conditionalFormatting>
  <conditionalFormatting sqref="O109">
    <cfRule type="cellIs" dxfId="3851" priority="4694" operator="equal">
      <formula>"Extremo"</formula>
    </cfRule>
    <cfRule type="cellIs" dxfId="3850" priority="4695" operator="equal">
      <formula>"Alto"</formula>
    </cfRule>
    <cfRule type="cellIs" dxfId="3849" priority="4696" operator="equal">
      <formula>"Moderado"</formula>
    </cfRule>
    <cfRule type="cellIs" dxfId="3848" priority="4697" operator="equal">
      <formula>"Bajo"</formula>
    </cfRule>
  </conditionalFormatting>
  <conditionalFormatting sqref="S109">
    <cfRule type="cellIs" dxfId="3847" priority="4689" operator="equal">
      <formula>"Catastrófico"</formula>
    </cfRule>
    <cfRule type="cellIs" dxfId="3846" priority="4690" operator="equal">
      <formula>"Mayor"</formula>
    </cfRule>
    <cfRule type="cellIs" dxfId="3845" priority="4691" operator="equal">
      <formula>"Moderado"</formula>
    </cfRule>
    <cfRule type="cellIs" dxfId="3844" priority="4692" operator="equal">
      <formula>"Menor"</formula>
    </cfRule>
    <cfRule type="cellIs" dxfId="3843" priority="4693" operator="equal">
      <formula>"Leve"</formula>
    </cfRule>
  </conditionalFormatting>
  <conditionalFormatting sqref="U109">
    <cfRule type="cellIs" dxfId="3842" priority="4677" operator="equal">
      <formula>"Extremo"</formula>
    </cfRule>
    <cfRule type="cellIs" dxfId="3841" priority="4678" operator="equal">
      <formula>"Alto"</formula>
    </cfRule>
    <cfRule type="cellIs" dxfId="3840" priority="4679" operator="equal">
      <formula>"Moderado"</formula>
    </cfRule>
    <cfRule type="cellIs" dxfId="3839" priority="4680" operator="equal">
      <formula>"Bajo"</formula>
    </cfRule>
  </conditionalFormatting>
  <conditionalFormatting sqref="P109">
    <cfRule type="cellIs" dxfId="3838" priority="4672" operator="equal">
      <formula>"Muy Alta"</formula>
    </cfRule>
    <cfRule type="cellIs" dxfId="3837" priority="4673" operator="equal">
      <formula>"Alta"</formula>
    </cfRule>
    <cfRule type="cellIs" dxfId="3836" priority="4674" operator="equal">
      <formula>"Media"</formula>
    </cfRule>
    <cfRule type="cellIs" dxfId="3835" priority="4675" operator="equal">
      <formula>"Baja"</formula>
    </cfRule>
    <cfRule type="cellIs" dxfId="3834" priority="4676" operator="equal">
      <formula>"Muy Baja"</formula>
    </cfRule>
  </conditionalFormatting>
  <conditionalFormatting sqref="AJ109">
    <cfRule type="cellIs" dxfId="3833" priority="4667" operator="equal">
      <formula>"Muy Alta"</formula>
    </cfRule>
    <cfRule type="cellIs" dxfId="3832" priority="4668" operator="equal">
      <formula>"Alta"</formula>
    </cfRule>
    <cfRule type="cellIs" dxfId="3831" priority="4669" operator="equal">
      <formula>"Media"</formula>
    </cfRule>
    <cfRule type="cellIs" dxfId="3830" priority="4670" operator="equal">
      <formula>"Baja"</formula>
    </cfRule>
    <cfRule type="cellIs" dxfId="3829" priority="4671" operator="equal">
      <formula>"Muy Baja"</formula>
    </cfRule>
  </conditionalFormatting>
  <conditionalFormatting sqref="AK109">
    <cfRule type="cellIs" dxfId="3828" priority="4662" operator="equal">
      <formula>"Muy Alta"</formula>
    </cfRule>
    <cfRule type="cellIs" dxfId="3827" priority="4663" operator="equal">
      <formula>"Alta"</formula>
    </cfRule>
    <cfRule type="cellIs" dxfId="3826" priority="4664" operator="equal">
      <formula>"Media"</formula>
    </cfRule>
    <cfRule type="cellIs" dxfId="3825" priority="4665" operator="equal">
      <formula>"Baja"</formula>
    </cfRule>
    <cfRule type="cellIs" dxfId="3824" priority="4666" operator="equal">
      <formula>"Muy Baja"</formula>
    </cfRule>
  </conditionalFormatting>
  <conditionalFormatting sqref="AL109">
    <cfRule type="cellIs" dxfId="3823" priority="4657" operator="equal">
      <formula>"Muy Alta"</formula>
    </cfRule>
    <cfRule type="cellIs" dxfId="3822" priority="4658" operator="equal">
      <formula>"Alta"</formula>
    </cfRule>
    <cfRule type="cellIs" dxfId="3821" priority="4659" operator="equal">
      <formula>"Media"</formula>
    </cfRule>
    <cfRule type="cellIs" dxfId="3820" priority="4660" operator="equal">
      <formula>"Baja"</formula>
    </cfRule>
    <cfRule type="cellIs" dxfId="3819" priority="4661" operator="equal">
      <formula>"Muy Baja"</formula>
    </cfRule>
  </conditionalFormatting>
  <conditionalFormatting sqref="AL110:AL115">
    <cfRule type="cellIs" dxfId="3818" priority="4652" operator="equal">
      <formula>"Muy Alta"</formula>
    </cfRule>
    <cfRule type="cellIs" dxfId="3817" priority="4653" operator="equal">
      <formula>"Alta"</formula>
    </cfRule>
    <cfRule type="cellIs" dxfId="3816" priority="4654" operator="equal">
      <formula>"Media"</formula>
    </cfRule>
    <cfRule type="cellIs" dxfId="3815" priority="4655" operator="equal">
      <formula>"Baja"</formula>
    </cfRule>
    <cfRule type="cellIs" dxfId="3814" priority="4656" operator="equal">
      <formula>"Muy Baja"</formula>
    </cfRule>
  </conditionalFormatting>
  <conditionalFormatting sqref="AM109">
    <cfRule type="cellIs" dxfId="3813" priority="4647" operator="equal">
      <formula>"Catastrófico"</formula>
    </cfRule>
    <cfRule type="cellIs" dxfId="3812" priority="4648" operator="equal">
      <formula>"Mayor"</formula>
    </cfRule>
    <cfRule type="cellIs" dxfId="3811" priority="4649" operator="equal">
      <formula>"Moderado"</formula>
    </cfRule>
    <cfRule type="cellIs" dxfId="3810" priority="4650" operator="equal">
      <formula>"Menor"</formula>
    </cfRule>
    <cfRule type="cellIs" dxfId="3809" priority="4651" operator="equal">
      <formula>"Leve"</formula>
    </cfRule>
  </conditionalFormatting>
  <conditionalFormatting sqref="AN109">
    <cfRule type="cellIs" dxfId="3808" priority="4642" operator="equal">
      <formula>"Muy Alta"</formula>
    </cfRule>
    <cfRule type="cellIs" dxfId="3807" priority="4643" operator="equal">
      <formula>"Alta"</formula>
    </cfRule>
    <cfRule type="cellIs" dxfId="3806" priority="4644" operator="equal">
      <formula>"Media"</formula>
    </cfRule>
    <cfRule type="cellIs" dxfId="3805" priority="4645" operator="equal">
      <formula>"Baja"</formula>
    </cfRule>
    <cfRule type="cellIs" dxfId="3804" priority="4646" operator="equal">
      <formula>"Muy Baja"</formula>
    </cfRule>
  </conditionalFormatting>
  <conditionalFormatting sqref="AO109">
    <cfRule type="cellIs" dxfId="3803" priority="4638" operator="equal">
      <formula>"Extremo"</formula>
    </cfRule>
    <cfRule type="cellIs" dxfId="3802" priority="4639" operator="equal">
      <formula>"Alto"</formula>
    </cfRule>
    <cfRule type="cellIs" dxfId="3801" priority="4640" operator="equal">
      <formula>"Moderado"</formula>
    </cfRule>
    <cfRule type="cellIs" dxfId="3800" priority="4641" operator="equal">
      <formula>"Bajo"</formula>
    </cfRule>
  </conditionalFormatting>
  <conditionalFormatting sqref="N123">
    <cfRule type="cellIs" dxfId="3799" priority="4506" operator="equal">
      <formula>"Extremo"</formula>
    </cfRule>
    <cfRule type="cellIs" dxfId="3798" priority="4507" operator="equal">
      <formula>"Alto"</formula>
    </cfRule>
    <cfRule type="cellIs" dxfId="3797" priority="4508" operator="equal">
      <formula>"Moderado"</formula>
    </cfRule>
    <cfRule type="cellIs" dxfId="3796" priority="4509" operator="equal">
      <formula>"Bajo"</formula>
    </cfRule>
  </conditionalFormatting>
  <conditionalFormatting sqref="N130">
    <cfRule type="cellIs" dxfId="3795" priority="4442" operator="equal">
      <formula>"Extremo"</formula>
    </cfRule>
    <cfRule type="cellIs" dxfId="3794" priority="4443" operator="equal">
      <formula>"Alto"</formula>
    </cfRule>
    <cfRule type="cellIs" dxfId="3793" priority="4444" operator="equal">
      <formula>"Moderado"</formula>
    </cfRule>
    <cfRule type="cellIs" dxfId="3792" priority="4445" operator="equal">
      <formula>"Bajo"</formula>
    </cfRule>
  </conditionalFormatting>
  <conditionalFormatting sqref="O116">
    <cfRule type="cellIs" dxfId="3791" priority="4630" operator="equal">
      <formula>"Extremo"</formula>
    </cfRule>
    <cfRule type="cellIs" dxfId="3790" priority="4631" operator="equal">
      <formula>"Alto"</formula>
    </cfRule>
    <cfRule type="cellIs" dxfId="3789" priority="4632" operator="equal">
      <formula>"Moderado"</formula>
    </cfRule>
    <cfRule type="cellIs" dxfId="3788" priority="4633" operator="equal">
      <formula>"Bajo"</formula>
    </cfRule>
  </conditionalFormatting>
  <conditionalFormatting sqref="S116">
    <cfRule type="cellIs" dxfId="3787" priority="4625" operator="equal">
      <formula>"Catastrófico"</formula>
    </cfRule>
    <cfRule type="cellIs" dxfId="3786" priority="4626" operator="equal">
      <formula>"Mayor"</formula>
    </cfRule>
    <cfRule type="cellIs" dxfId="3785" priority="4627" operator="equal">
      <formula>"Moderado"</formula>
    </cfRule>
    <cfRule type="cellIs" dxfId="3784" priority="4628" operator="equal">
      <formula>"Menor"</formula>
    </cfRule>
    <cfRule type="cellIs" dxfId="3783" priority="4629" operator="equal">
      <formula>"Leve"</formula>
    </cfRule>
  </conditionalFormatting>
  <conditionalFormatting sqref="U116">
    <cfRule type="cellIs" dxfId="3782" priority="4613" operator="equal">
      <formula>"Extremo"</formula>
    </cfRule>
    <cfRule type="cellIs" dxfId="3781" priority="4614" operator="equal">
      <formula>"Alto"</formula>
    </cfRule>
    <cfRule type="cellIs" dxfId="3780" priority="4615" operator="equal">
      <formula>"Moderado"</formula>
    </cfRule>
    <cfRule type="cellIs" dxfId="3779" priority="4616" operator="equal">
      <formula>"Bajo"</formula>
    </cfRule>
  </conditionalFormatting>
  <conditionalFormatting sqref="P116">
    <cfRule type="cellIs" dxfId="3778" priority="4608" operator="equal">
      <formula>"Muy Alta"</formula>
    </cfRule>
    <cfRule type="cellIs" dxfId="3777" priority="4609" operator="equal">
      <formula>"Alta"</formula>
    </cfRule>
    <cfRule type="cellIs" dxfId="3776" priority="4610" operator="equal">
      <formula>"Media"</formula>
    </cfRule>
    <cfRule type="cellIs" dxfId="3775" priority="4611" operator="equal">
      <formula>"Baja"</formula>
    </cfRule>
    <cfRule type="cellIs" dxfId="3774" priority="4612" operator="equal">
      <formula>"Muy Baja"</formula>
    </cfRule>
  </conditionalFormatting>
  <conditionalFormatting sqref="AJ116">
    <cfRule type="cellIs" dxfId="3773" priority="4603" operator="equal">
      <formula>"Muy Alta"</formula>
    </cfRule>
    <cfRule type="cellIs" dxfId="3772" priority="4604" operator="equal">
      <formula>"Alta"</formula>
    </cfRule>
    <cfRule type="cellIs" dxfId="3771" priority="4605" operator="equal">
      <formula>"Media"</formula>
    </cfRule>
    <cfRule type="cellIs" dxfId="3770" priority="4606" operator="equal">
      <formula>"Baja"</formula>
    </cfRule>
    <cfRule type="cellIs" dxfId="3769" priority="4607" operator="equal">
      <formula>"Muy Baja"</formula>
    </cfRule>
  </conditionalFormatting>
  <conditionalFormatting sqref="AK116">
    <cfRule type="cellIs" dxfId="3768" priority="4598" operator="equal">
      <formula>"Muy Alta"</formula>
    </cfRule>
    <cfRule type="cellIs" dxfId="3767" priority="4599" operator="equal">
      <formula>"Alta"</formula>
    </cfRule>
    <cfRule type="cellIs" dxfId="3766" priority="4600" operator="equal">
      <formula>"Media"</formula>
    </cfRule>
    <cfRule type="cellIs" dxfId="3765" priority="4601" operator="equal">
      <formula>"Baja"</formula>
    </cfRule>
    <cfRule type="cellIs" dxfId="3764" priority="4602" operator="equal">
      <formula>"Muy Baja"</formula>
    </cfRule>
  </conditionalFormatting>
  <conditionalFormatting sqref="AL116">
    <cfRule type="cellIs" dxfId="3763" priority="4593" operator="equal">
      <formula>"Muy Alta"</formula>
    </cfRule>
    <cfRule type="cellIs" dxfId="3762" priority="4594" operator="equal">
      <formula>"Alta"</formula>
    </cfRule>
    <cfRule type="cellIs" dxfId="3761" priority="4595" operator="equal">
      <formula>"Media"</formula>
    </cfRule>
    <cfRule type="cellIs" dxfId="3760" priority="4596" operator="equal">
      <formula>"Baja"</formula>
    </cfRule>
    <cfRule type="cellIs" dxfId="3759" priority="4597" operator="equal">
      <formula>"Muy Baja"</formula>
    </cfRule>
  </conditionalFormatting>
  <conditionalFormatting sqref="AL117:AL122">
    <cfRule type="cellIs" dxfId="3758" priority="4588" operator="equal">
      <formula>"Muy Alta"</formula>
    </cfRule>
    <cfRule type="cellIs" dxfId="3757" priority="4589" operator="equal">
      <formula>"Alta"</formula>
    </cfRule>
    <cfRule type="cellIs" dxfId="3756" priority="4590" operator="equal">
      <formula>"Media"</formula>
    </cfRule>
    <cfRule type="cellIs" dxfId="3755" priority="4591" operator="equal">
      <formula>"Baja"</formula>
    </cfRule>
    <cfRule type="cellIs" dxfId="3754" priority="4592" operator="equal">
      <formula>"Muy Baja"</formula>
    </cfRule>
  </conditionalFormatting>
  <conditionalFormatting sqref="AM116">
    <cfRule type="cellIs" dxfId="3753" priority="4583" operator="equal">
      <formula>"Catastrófico"</formula>
    </cfRule>
    <cfRule type="cellIs" dxfId="3752" priority="4584" operator="equal">
      <formula>"Mayor"</formula>
    </cfRule>
    <cfRule type="cellIs" dxfId="3751" priority="4585" operator="equal">
      <formula>"Moderado"</formula>
    </cfRule>
    <cfRule type="cellIs" dxfId="3750" priority="4586" operator="equal">
      <formula>"Menor"</formula>
    </cfRule>
    <cfRule type="cellIs" dxfId="3749" priority="4587" operator="equal">
      <formula>"Leve"</formula>
    </cfRule>
  </conditionalFormatting>
  <conditionalFormatting sqref="AN116">
    <cfRule type="cellIs" dxfId="3748" priority="4578" operator="equal">
      <formula>"Muy Alta"</formula>
    </cfRule>
    <cfRule type="cellIs" dxfId="3747" priority="4579" operator="equal">
      <formula>"Alta"</formula>
    </cfRule>
    <cfRule type="cellIs" dxfId="3746" priority="4580" operator="equal">
      <formula>"Media"</formula>
    </cfRule>
    <cfRule type="cellIs" dxfId="3745" priority="4581" operator="equal">
      <formula>"Baja"</formula>
    </cfRule>
    <cfRule type="cellIs" dxfId="3744" priority="4582" operator="equal">
      <formula>"Muy Baja"</formula>
    </cfRule>
  </conditionalFormatting>
  <conditionalFormatting sqref="AO116">
    <cfRule type="cellIs" dxfId="3743" priority="4574" operator="equal">
      <formula>"Extremo"</formula>
    </cfRule>
    <cfRule type="cellIs" dxfId="3742" priority="4575" operator="equal">
      <formula>"Alto"</formula>
    </cfRule>
    <cfRule type="cellIs" dxfId="3741" priority="4576" operator="equal">
      <formula>"Moderado"</formula>
    </cfRule>
    <cfRule type="cellIs" dxfId="3740" priority="4577" operator="equal">
      <formula>"Bajo"</formula>
    </cfRule>
  </conditionalFormatting>
  <conditionalFormatting sqref="N151">
    <cfRule type="cellIs" dxfId="3739" priority="4302" operator="equal">
      <formula>"Extremo"</formula>
    </cfRule>
    <cfRule type="cellIs" dxfId="3738" priority="4303" operator="equal">
      <formula>"Alto"</formula>
    </cfRule>
    <cfRule type="cellIs" dxfId="3737" priority="4304" operator="equal">
      <formula>"Moderado"</formula>
    </cfRule>
    <cfRule type="cellIs" dxfId="3736" priority="4305" operator="equal">
      <formula>"Bajo"</formula>
    </cfRule>
  </conditionalFormatting>
  <conditionalFormatting sqref="O123">
    <cfRule type="cellIs" dxfId="3735" priority="4566" operator="equal">
      <formula>"Extremo"</formula>
    </cfRule>
    <cfRule type="cellIs" dxfId="3734" priority="4567" operator="equal">
      <formula>"Alto"</formula>
    </cfRule>
    <cfRule type="cellIs" dxfId="3733" priority="4568" operator="equal">
      <formula>"Moderado"</formula>
    </cfRule>
    <cfRule type="cellIs" dxfId="3732" priority="4569" operator="equal">
      <formula>"Bajo"</formula>
    </cfRule>
  </conditionalFormatting>
  <conditionalFormatting sqref="S123">
    <cfRule type="cellIs" dxfId="3731" priority="4561" operator="equal">
      <formula>"Catastrófico"</formula>
    </cfRule>
    <cfRule type="cellIs" dxfId="3730" priority="4562" operator="equal">
      <formula>"Mayor"</formula>
    </cfRule>
    <cfRule type="cellIs" dxfId="3729" priority="4563" operator="equal">
      <formula>"Moderado"</formula>
    </cfRule>
    <cfRule type="cellIs" dxfId="3728" priority="4564" operator="equal">
      <formula>"Menor"</formula>
    </cfRule>
    <cfRule type="cellIs" dxfId="3727" priority="4565" operator="equal">
      <formula>"Leve"</formula>
    </cfRule>
  </conditionalFormatting>
  <conditionalFormatting sqref="U123">
    <cfRule type="cellIs" dxfId="3726" priority="4549" operator="equal">
      <formula>"Extremo"</formula>
    </cfRule>
    <cfRule type="cellIs" dxfId="3725" priority="4550" operator="equal">
      <formula>"Alto"</formula>
    </cfRule>
    <cfRule type="cellIs" dxfId="3724" priority="4551" operator="equal">
      <formula>"Moderado"</formula>
    </cfRule>
    <cfRule type="cellIs" dxfId="3723" priority="4552" operator="equal">
      <formula>"Bajo"</formula>
    </cfRule>
  </conditionalFormatting>
  <conditionalFormatting sqref="P123">
    <cfRule type="cellIs" dxfId="3722" priority="4544" operator="equal">
      <formula>"Muy Alta"</formula>
    </cfRule>
    <cfRule type="cellIs" dxfId="3721" priority="4545" operator="equal">
      <formula>"Alta"</formula>
    </cfRule>
    <cfRule type="cellIs" dxfId="3720" priority="4546" operator="equal">
      <formula>"Media"</formula>
    </cfRule>
    <cfRule type="cellIs" dxfId="3719" priority="4547" operator="equal">
      <formula>"Baja"</formula>
    </cfRule>
    <cfRule type="cellIs" dxfId="3718" priority="4548" operator="equal">
      <formula>"Muy Baja"</formula>
    </cfRule>
  </conditionalFormatting>
  <conditionalFormatting sqref="AJ123">
    <cfRule type="cellIs" dxfId="3717" priority="4539" operator="equal">
      <formula>"Muy Alta"</formula>
    </cfRule>
    <cfRule type="cellIs" dxfId="3716" priority="4540" operator="equal">
      <formula>"Alta"</formula>
    </cfRule>
    <cfRule type="cellIs" dxfId="3715" priority="4541" operator="equal">
      <formula>"Media"</formula>
    </cfRule>
    <cfRule type="cellIs" dxfId="3714" priority="4542" operator="equal">
      <formula>"Baja"</formula>
    </cfRule>
    <cfRule type="cellIs" dxfId="3713" priority="4543" operator="equal">
      <formula>"Muy Baja"</formula>
    </cfRule>
  </conditionalFormatting>
  <conditionalFormatting sqref="AK123">
    <cfRule type="cellIs" dxfId="3712" priority="4534" operator="equal">
      <formula>"Muy Alta"</formula>
    </cfRule>
    <cfRule type="cellIs" dxfId="3711" priority="4535" operator="equal">
      <formula>"Alta"</formula>
    </cfRule>
    <cfRule type="cellIs" dxfId="3710" priority="4536" operator="equal">
      <formula>"Media"</formula>
    </cfRule>
    <cfRule type="cellIs" dxfId="3709" priority="4537" operator="equal">
      <formula>"Baja"</formula>
    </cfRule>
    <cfRule type="cellIs" dxfId="3708" priority="4538" operator="equal">
      <formula>"Muy Baja"</formula>
    </cfRule>
  </conditionalFormatting>
  <conditionalFormatting sqref="AL123">
    <cfRule type="cellIs" dxfId="3707" priority="4529" operator="equal">
      <formula>"Muy Alta"</formula>
    </cfRule>
    <cfRule type="cellIs" dxfId="3706" priority="4530" operator="equal">
      <formula>"Alta"</formula>
    </cfRule>
    <cfRule type="cellIs" dxfId="3705" priority="4531" operator="equal">
      <formula>"Media"</formula>
    </cfRule>
    <cfRule type="cellIs" dxfId="3704" priority="4532" operator="equal">
      <formula>"Baja"</formula>
    </cfRule>
    <cfRule type="cellIs" dxfId="3703" priority="4533" operator="equal">
      <formula>"Muy Baja"</formula>
    </cfRule>
  </conditionalFormatting>
  <conditionalFormatting sqref="AL124:AL129">
    <cfRule type="cellIs" dxfId="3702" priority="4524" operator="equal">
      <formula>"Muy Alta"</formula>
    </cfRule>
    <cfRule type="cellIs" dxfId="3701" priority="4525" operator="equal">
      <formula>"Alta"</formula>
    </cfRule>
    <cfRule type="cellIs" dxfId="3700" priority="4526" operator="equal">
      <formula>"Media"</formula>
    </cfRule>
    <cfRule type="cellIs" dxfId="3699" priority="4527" operator="equal">
      <formula>"Baja"</formula>
    </cfRule>
    <cfRule type="cellIs" dxfId="3698" priority="4528" operator="equal">
      <formula>"Muy Baja"</formula>
    </cfRule>
  </conditionalFormatting>
  <conditionalFormatting sqref="AM123">
    <cfRule type="cellIs" dxfId="3697" priority="4519" operator="equal">
      <formula>"Catastrófico"</formula>
    </cfRule>
    <cfRule type="cellIs" dxfId="3696" priority="4520" operator="equal">
      <formula>"Mayor"</formula>
    </cfRule>
    <cfRule type="cellIs" dxfId="3695" priority="4521" operator="equal">
      <formula>"Moderado"</formula>
    </cfRule>
    <cfRule type="cellIs" dxfId="3694" priority="4522" operator="equal">
      <formula>"Menor"</formula>
    </cfRule>
    <cfRule type="cellIs" dxfId="3693" priority="4523" operator="equal">
      <formula>"Leve"</formula>
    </cfRule>
  </conditionalFormatting>
  <conditionalFormatting sqref="AN123">
    <cfRule type="cellIs" dxfId="3692" priority="4514" operator="equal">
      <formula>"Muy Alta"</formula>
    </cfRule>
    <cfRule type="cellIs" dxfId="3691" priority="4515" operator="equal">
      <formula>"Alta"</formula>
    </cfRule>
    <cfRule type="cellIs" dxfId="3690" priority="4516" operator="equal">
      <formula>"Media"</formula>
    </cfRule>
    <cfRule type="cellIs" dxfId="3689" priority="4517" operator="equal">
      <formula>"Baja"</formula>
    </cfRule>
    <cfRule type="cellIs" dxfId="3688" priority="4518" operator="equal">
      <formula>"Muy Baja"</formula>
    </cfRule>
  </conditionalFormatting>
  <conditionalFormatting sqref="AO123">
    <cfRule type="cellIs" dxfId="3687" priority="4510" operator="equal">
      <formula>"Extremo"</formula>
    </cfRule>
    <cfRule type="cellIs" dxfId="3686" priority="4511" operator="equal">
      <formula>"Alto"</formula>
    </cfRule>
    <cfRule type="cellIs" dxfId="3685" priority="4512" operator="equal">
      <formula>"Moderado"</formula>
    </cfRule>
    <cfRule type="cellIs" dxfId="3684" priority="4513" operator="equal">
      <formula>"Bajo"</formula>
    </cfRule>
  </conditionalFormatting>
  <conditionalFormatting sqref="N389">
    <cfRule type="cellIs" dxfId="3683" priority="4238" operator="equal">
      <formula>"Extremo"</formula>
    </cfRule>
    <cfRule type="cellIs" dxfId="3682" priority="4239" operator="equal">
      <formula>"Alto"</formula>
    </cfRule>
    <cfRule type="cellIs" dxfId="3681" priority="4240" operator="equal">
      <formula>"Moderado"</formula>
    </cfRule>
    <cfRule type="cellIs" dxfId="3680" priority="4241" operator="equal">
      <formula>"Bajo"</formula>
    </cfRule>
  </conditionalFormatting>
  <conditionalFormatting sqref="O130">
    <cfRule type="cellIs" dxfId="3679" priority="4502" operator="equal">
      <formula>"Extremo"</formula>
    </cfRule>
    <cfRule type="cellIs" dxfId="3678" priority="4503" operator="equal">
      <formula>"Alto"</formula>
    </cfRule>
    <cfRule type="cellIs" dxfId="3677" priority="4504" operator="equal">
      <formula>"Moderado"</formula>
    </cfRule>
    <cfRule type="cellIs" dxfId="3676" priority="4505" operator="equal">
      <formula>"Bajo"</formula>
    </cfRule>
  </conditionalFormatting>
  <conditionalFormatting sqref="S130">
    <cfRule type="cellIs" dxfId="3675" priority="4497" operator="equal">
      <formula>"Catastrófico"</formula>
    </cfRule>
    <cfRule type="cellIs" dxfId="3674" priority="4498" operator="equal">
      <formula>"Mayor"</formula>
    </cfRule>
    <cfRule type="cellIs" dxfId="3673" priority="4499" operator="equal">
      <formula>"Moderado"</formula>
    </cfRule>
    <cfRule type="cellIs" dxfId="3672" priority="4500" operator="equal">
      <formula>"Menor"</formula>
    </cfRule>
    <cfRule type="cellIs" dxfId="3671" priority="4501" operator="equal">
      <formula>"Leve"</formula>
    </cfRule>
  </conditionalFormatting>
  <conditionalFormatting sqref="U130">
    <cfRule type="cellIs" dxfId="3670" priority="4485" operator="equal">
      <formula>"Extremo"</formula>
    </cfRule>
    <cfRule type="cellIs" dxfId="3669" priority="4486" operator="equal">
      <formula>"Alto"</formula>
    </cfRule>
    <cfRule type="cellIs" dxfId="3668" priority="4487" operator="equal">
      <formula>"Moderado"</formula>
    </cfRule>
    <cfRule type="cellIs" dxfId="3667" priority="4488" operator="equal">
      <formula>"Bajo"</formula>
    </cfRule>
  </conditionalFormatting>
  <conditionalFormatting sqref="P130">
    <cfRule type="cellIs" dxfId="3666" priority="4480" operator="equal">
      <formula>"Muy Alta"</formula>
    </cfRule>
    <cfRule type="cellIs" dxfId="3665" priority="4481" operator="equal">
      <formula>"Alta"</formula>
    </cfRule>
    <cfRule type="cellIs" dxfId="3664" priority="4482" operator="equal">
      <formula>"Media"</formula>
    </cfRule>
    <cfRule type="cellIs" dxfId="3663" priority="4483" operator="equal">
      <formula>"Baja"</formula>
    </cfRule>
    <cfRule type="cellIs" dxfId="3662" priority="4484" operator="equal">
      <formula>"Muy Baja"</formula>
    </cfRule>
  </conditionalFormatting>
  <conditionalFormatting sqref="AJ130">
    <cfRule type="cellIs" dxfId="3661" priority="4475" operator="equal">
      <formula>"Muy Alta"</formula>
    </cfRule>
    <cfRule type="cellIs" dxfId="3660" priority="4476" operator="equal">
      <formula>"Alta"</formula>
    </cfRule>
    <cfRule type="cellIs" dxfId="3659" priority="4477" operator="equal">
      <formula>"Media"</formula>
    </cfRule>
    <cfRule type="cellIs" dxfId="3658" priority="4478" operator="equal">
      <formula>"Baja"</formula>
    </cfRule>
    <cfRule type="cellIs" dxfId="3657" priority="4479" operator="equal">
      <formula>"Muy Baja"</formula>
    </cfRule>
  </conditionalFormatting>
  <conditionalFormatting sqref="AK130">
    <cfRule type="cellIs" dxfId="3656" priority="4470" operator="equal">
      <formula>"Muy Alta"</formula>
    </cfRule>
    <cfRule type="cellIs" dxfId="3655" priority="4471" operator="equal">
      <formula>"Alta"</formula>
    </cfRule>
    <cfRule type="cellIs" dxfId="3654" priority="4472" operator="equal">
      <formula>"Media"</formula>
    </cfRule>
    <cfRule type="cellIs" dxfId="3653" priority="4473" operator="equal">
      <formula>"Baja"</formula>
    </cfRule>
    <cfRule type="cellIs" dxfId="3652" priority="4474" operator="equal">
      <formula>"Muy Baja"</formula>
    </cfRule>
  </conditionalFormatting>
  <conditionalFormatting sqref="AL130">
    <cfRule type="cellIs" dxfId="3651" priority="4465" operator="equal">
      <formula>"Muy Alta"</formula>
    </cfRule>
    <cfRule type="cellIs" dxfId="3650" priority="4466" operator="equal">
      <formula>"Alta"</formula>
    </cfRule>
    <cfRule type="cellIs" dxfId="3649" priority="4467" operator="equal">
      <formula>"Media"</formula>
    </cfRule>
    <cfRule type="cellIs" dxfId="3648" priority="4468" operator="equal">
      <formula>"Baja"</formula>
    </cfRule>
    <cfRule type="cellIs" dxfId="3647" priority="4469" operator="equal">
      <formula>"Muy Baja"</formula>
    </cfRule>
  </conditionalFormatting>
  <conditionalFormatting sqref="AL131:AL136">
    <cfRule type="cellIs" dxfId="3646" priority="4460" operator="equal">
      <formula>"Muy Alta"</formula>
    </cfRule>
    <cfRule type="cellIs" dxfId="3645" priority="4461" operator="equal">
      <formula>"Alta"</formula>
    </cfRule>
    <cfRule type="cellIs" dxfId="3644" priority="4462" operator="equal">
      <formula>"Media"</formula>
    </cfRule>
    <cfRule type="cellIs" dxfId="3643" priority="4463" operator="equal">
      <formula>"Baja"</formula>
    </cfRule>
    <cfRule type="cellIs" dxfId="3642" priority="4464" operator="equal">
      <formula>"Muy Baja"</formula>
    </cfRule>
  </conditionalFormatting>
  <conditionalFormatting sqref="AM130">
    <cfRule type="cellIs" dxfId="3641" priority="4455" operator="equal">
      <formula>"Catastrófico"</formula>
    </cfRule>
    <cfRule type="cellIs" dxfId="3640" priority="4456" operator="equal">
      <formula>"Mayor"</formula>
    </cfRule>
    <cfRule type="cellIs" dxfId="3639" priority="4457" operator="equal">
      <formula>"Moderado"</formula>
    </cfRule>
    <cfRule type="cellIs" dxfId="3638" priority="4458" operator="equal">
      <formula>"Menor"</formula>
    </cfRule>
    <cfRule type="cellIs" dxfId="3637" priority="4459" operator="equal">
      <formula>"Leve"</formula>
    </cfRule>
  </conditionalFormatting>
  <conditionalFormatting sqref="AN130">
    <cfRule type="cellIs" dxfId="3636" priority="4450" operator="equal">
      <formula>"Muy Alta"</formula>
    </cfRule>
    <cfRule type="cellIs" dxfId="3635" priority="4451" operator="equal">
      <formula>"Alta"</formula>
    </cfRule>
    <cfRule type="cellIs" dxfId="3634" priority="4452" operator="equal">
      <formula>"Media"</formula>
    </cfRule>
    <cfRule type="cellIs" dxfId="3633" priority="4453" operator="equal">
      <formula>"Baja"</formula>
    </cfRule>
    <cfRule type="cellIs" dxfId="3632" priority="4454" operator="equal">
      <formula>"Muy Baja"</formula>
    </cfRule>
  </conditionalFormatting>
  <conditionalFormatting sqref="AO130">
    <cfRule type="cellIs" dxfId="3631" priority="4446" operator="equal">
      <formula>"Extremo"</formula>
    </cfRule>
    <cfRule type="cellIs" dxfId="3630" priority="4447" operator="equal">
      <formula>"Alto"</formula>
    </cfRule>
    <cfRule type="cellIs" dxfId="3629" priority="4448" operator="equal">
      <formula>"Moderado"</formula>
    </cfRule>
    <cfRule type="cellIs" dxfId="3628" priority="4449" operator="equal">
      <formula>"Bajo"</formula>
    </cfRule>
  </conditionalFormatting>
  <conditionalFormatting sqref="O46">
    <cfRule type="cellIs" dxfId="3627" priority="4438" operator="equal">
      <formula>"Extremo"</formula>
    </cfRule>
    <cfRule type="cellIs" dxfId="3626" priority="4439" operator="equal">
      <formula>"Alto"</formula>
    </cfRule>
    <cfRule type="cellIs" dxfId="3625" priority="4440" operator="equal">
      <formula>"Moderado"</formula>
    </cfRule>
    <cfRule type="cellIs" dxfId="3624" priority="4441" operator="equal">
      <formula>"Bajo"</formula>
    </cfRule>
  </conditionalFormatting>
  <conditionalFormatting sqref="S46">
    <cfRule type="cellIs" dxfId="3623" priority="4433" operator="equal">
      <formula>"Catastrófico"</formula>
    </cfRule>
    <cfRule type="cellIs" dxfId="3622" priority="4434" operator="equal">
      <formula>"Mayor"</formula>
    </cfRule>
    <cfRule type="cellIs" dxfId="3621" priority="4435" operator="equal">
      <formula>"Moderado"</formula>
    </cfRule>
    <cfRule type="cellIs" dxfId="3620" priority="4436" operator="equal">
      <formula>"Menor"</formula>
    </cfRule>
    <cfRule type="cellIs" dxfId="3619" priority="4437" operator="equal">
      <formula>"Leve"</formula>
    </cfRule>
  </conditionalFormatting>
  <conditionalFormatting sqref="U46">
    <cfRule type="cellIs" dxfId="3618" priority="4429" operator="equal">
      <formula>"Extremo"</formula>
    </cfRule>
    <cfRule type="cellIs" dxfId="3617" priority="4430" operator="equal">
      <formula>"Alto"</formula>
    </cfRule>
    <cfRule type="cellIs" dxfId="3616" priority="4431" operator="equal">
      <formula>"Moderado"</formula>
    </cfRule>
    <cfRule type="cellIs" dxfId="3615" priority="4432" operator="equal">
      <formula>"Bajo"</formula>
    </cfRule>
  </conditionalFormatting>
  <conditionalFormatting sqref="P46">
    <cfRule type="cellIs" dxfId="3614" priority="4416" operator="equal">
      <formula>"Muy Alta"</formula>
    </cfRule>
    <cfRule type="cellIs" dxfId="3613" priority="4417" operator="equal">
      <formula>"Alta"</formula>
    </cfRule>
    <cfRule type="cellIs" dxfId="3612" priority="4418" operator="equal">
      <formula>"Media"</formula>
    </cfRule>
    <cfRule type="cellIs" dxfId="3611" priority="4419" operator="equal">
      <formula>"Baja"</formula>
    </cfRule>
    <cfRule type="cellIs" dxfId="3610" priority="4420" operator="equal">
      <formula>"Muy Baja"</formula>
    </cfRule>
  </conditionalFormatting>
  <conditionalFormatting sqref="AJ46">
    <cfRule type="cellIs" dxfId="3609" priority="4411" operator="equal">
      <formula>"Muy Alta"</formula>
    </cfRule>
    <cfRule type="cellIs" dxfId="3608" priority="4412" operator="equal">
      <formula>"Alta"</formula>
    </cfRule>
    <cfRule type="cellIs" dxfId="3607" priority="4413" operator="equal">
      <formula>"Media"</formula>
    </cfRule>
    <cfRule type="cellIs" dxfId="3606" priority="4414" operator="equal">
      <formula>"Baja"</formula>
    </cfRule>
    <cfRule type="cellIs" dxfId="3605" priority="4415" operator="equal">
      <formula>"Muy Baja"</formula>
    </cfRule>
  </conditionalFormatting>
  <conditionalFormatting sqref="AK46">
    <cfRule type="cellIs" dxfId="3604" priority="4406" operator="equal">
      <formula>"Muy Alta"</formula>
    </cfRule>
    <cfRule type="cellIs" dxfId="3603" priority="4407" operator="equal">
      <formula>"Alta"</formula>
    </cfRule>
    <cfRule type="cellIs" dxfId="3602" priority="4408" operator="equal">
      <formula>"Media"</formula>
    </cfRule>
    <cfRule type="cellIs" dxfId="3601" priority="4409" operator="equal">
      <formula>"Baja"</formula>
    </cfRule>
    <cfRule type="cellIs" dxfId="3600" priority="4410" operator="equal">
      <formula>"Muy Baja"</formula>
    </cfRule>
  </conditionalFormatting>
  <conditionalFormatting sqref="AL46">
    <cfRule type="cellIs" dxfId="3599" priority="4401" operator="equal">
      <formula>"Muy Alta"</formula>
    </cfRule>
    <cfRule type="cellIs" dxfId="3598" priority="4402" operator="equal">
      <formula>"Alta"</formula>
    </cfRule>
    <cfRule type="cellIs" dxfId="3597" priority="4403" operator="equal">
      <formula>"Media"</formula>
    </cfRule>
    <cfRule type="cellIs" dxfId="3596" priority="4404" operator="equal">
      <formula>"Baja"</formula>
    </cfRule>
    <cfRule type="cellIs" dxfId="3595" priority="4405" operator="equal">
      <formula>"Muy Baja"</formula>
    </cfRule>
  </conditionalFormatting>
  <conditionalFormatting sqref="AL47:AL52">
    <cfRule type="cellIs" dxfId="3594" priority="4396" operator="equal">
      <formula>"Muy Alta"</formula>
    </cfRule>
    <cfRule type="cellIs" dxfId="3593" priority="4397" operator="equal">
      <formula>"Alta"</formula>
    </cfRule>
    <cfRule type="cellIs" dxfId="3592" priority="4398" operator="equal">
      <formula>"Media"</formula>
    </cfRule>
    <cfRule type="cellIs" dxfId="3591" priority="4399" operator="equal">
      <formula>"Baja"</formula>
    </cfRule>
    <cfRule type="cellIs" dxfId="3590" priority="4400" operator="equal">
      <formula>"Muy Baja"</formula>
    </cfRule>
  </conditionalFormatting>
  <conditionalFormatting sqref="AM46">
    <cfRule type="cellIs" dxfId="3589" priority="4391" operator="equal">
      <formula>"Catastrófico"</formula>
    </cfRule>
    <cfRule type="cellIs" dxfId="3588" priority="4392" operator="equal">
      <formula>"Mayor"</formula>
    </cfRule>
    <cfRule type="cellIs" dxfId="3587" priority="4393" operator="equal">
      <formula>"Moderado"</formula>
    </cfRule>
    <cfRule type="cellIs" dxfId="3586" priority="4394" operator="equal">
      <formula>"Menor"</formula>
    </cfRule>
    <cfRule type="cellIs" dxfId="3585" priority="4395" operator="equal">
      <formula>"Leve"</formula>
    </cfRule>
  </conditionalFormatting>
  <conditionalFormatting sqref="AN46">
    <cfRule type="cellIs" dxfId="3584" priority="4386" operator="equal">
      <formula>"Muy Alta"</formula>
    </cfRule>
    <cfRule type="cellIs" dxfId="3583" priority="4387" operator="equal">
      <formula>"Alta"</formula>
    </cfRule>
    <cfRule type="cellIs" dxfId="3582" priority="4388" operator="equal">
      <formula>"Media"</formula>
    </cfRule>
    <cfRule type="cellIs" dxfId="3581" priority="4389" operator="equal">
      <formula>"Baja"</formula>
    </cfRule>
    <cfRule type="cellIs" dxfId="3580" priority="4390" operator="equal">
      <formula>"Muy Baja"</formula>
    </cfRule>
  </conditionalFormatting>
  <conditionalFormatting sqref="AO46">
    <cfRule type="cellIs" dxfId="3579" priority="4382" operator="equal">
      <formula>"Extremo"</formula>
    </cfRule>
    <cfRule type="cellIs" dxfId="3578" priority="4383" operator="equal">
      <formula>"Alto"</formula>
    </cfRule>
    <cfRule type="cellIs" dxfId="3577" priority="4384" operator="equal">
      <formula>"Moderado"</formula>
    </cfRule>
    <cfRule type="cellIs" dxfId="3576" priority="4385" operator="equal">
      <formula>"Bajo"</formula>
    </cfRule>
  </conditionalFormatting>
  <conditionalFormatting sqref="N46">
    <cfRule type="cellIs" dxfId="3575" priority="4378" operator="equal">
      <formula>"Extremo"</formula>
    </cfRule>
    <cfRule type="cellIs" dxfId="3574" priority="4379" operator="equal">
      <formula>"Alto"</formula>
    </cfRule>
    <cfRule type="cellIs" dxfId="3573" priority="4380" operator="equal">
      <formula>"Moderado"</formula>
    </cfRule>
    <cfRule type="cellIs" dxfId="3572" priority="4381" operator="equal">
      <formula>"Bajo"</formula>
    </cfRule>
  </conditionalFormatting>
  <conditionalFormatting sqref="N452">
    <cfRule type="cellIs" dxfId="3571" priority="4374" operator="equal">
      <formula>"Extremo"</formula>
    </cfRule>
    <cfRule type="cellIs" dxfId="3570" priority="4375" operator="equal">
      <formula>"Alto"</formula>
    </cfRule>
    <cfRule type="cellIs" dxfId="3569" priority="4376" operator="equal">
      <formula>"Moderado"</formula>
    </cfRule>
    <cfRule type="cellIs" dxfId="3568" priority="4377" operator="equal">
      <formula>"Bajo"</formula>
    </cfRule>
  </conditionalFormatting>
  <conditionalFormatting sqref="N487">
    <cfRule type="cellIs" dxfId="3567" priority="4370" operator="equal">
      <formula>"Extremo"</formula>
    </cfRule>
    <cfRule type="cellIs" dxfId="3566" priority="4371" operator="equal">
      <formula>"Alto"</formula>
    </cfRule>
    <cfRule type="cellIs" dxfId="3565" priority="4372" operator="equal">
      <formula>"Moderado"</formula>
    </cfRule>
    <cfRule type="cellIs" dxfId="3564" priority="4373" operator="equal">
      <formula>"Bajo"</formula>
    </cfRule>
  </conditionalFormatting>
  <conditionalFormatting sqref="N459">
    <cfRule type="cellIs" dxfId="3563" priority="4366" operator="equal">
      <formula>"Extremo"</formula>
    </cfRule>
    <cfRule type="cellIs" dxfId="3562" priority="4367" operator="equal">
      <formula>"Alto"</formula>
    </cfRule>
    <cfRule type="cellIs" dxfId="3561" priority="4368" operator="equal">
      <formula>"Moderado"</formula>
    </cfRule>
    <cfRule type="cellIs" dxfId="3560" priority="4369" operator="equal">
      <formula>"Bajo"</formula>
    </cfRule>
  </conditionalFormatting>
  <conditionalFormatting sqref="O151">
    <cfRule type="cellIs" dxfId="3559" priority="4362" operator="equal">
      <formula>"Extremo"</formula>
    </cfRule>
    <cfRule type="cellIs" dxfId="3558" priority="4363" operator="equal">
      <formula>"Alto"</formula>
    </cfRule>
    <cfRule type="cellIs" dxfId="3557" priority="4364" operator="equal">
      <formula>"Moderado"</formula>
    </cfRule>
    <cfRule type="cellIs" dxfId="3556" priority="4365" operator="equal">
      <formula>"Bajo"</formula>
    </cfRule>
  </conditionalFormatting>
  <conditionalFormatting sqref="S151">
    <cfRule type="cellIs" dxfId="3555" priority="4357" operator="equal">
      <formula>"Catastrófico"</formula>
    </cfRule>
    <cfRule type="cellIs" dxfId="3554" priority="4358" operator="equal">
      <formula>"Mayor"</formula>
    </cfRule>
    <cfRule type="cellIs" dxfId="3553" priority="4359" operator="equal">
      <formula>"Moderado"</formula>
    </cfRule>
    <cfRule type="cellIs" dxfId="3552" priority="4360" operator="equal">
      <formula>"Menor"</formula>
    </cfRule>
    <cfRule type="cellIs" dxfId="3551" priority="4361" operator="equal">
      <formula>"Leve"</formula>
    </cfRule>
  </conditionalFormatting>
  <conditionalFormatting sqref="U151">
    <cfRule type="cellIs" dxfId="3550" priority="4345" operator="equal">
      <formula>"Extremo"</formula>
    </cfRule>
    <cfRule type="cellIs" dxfId="3549" priority="4346" operator="equal">
      <formula>"Alto"</formula>
    </cfRule>
    <cfRule type="cellIs" dxfId="3548" priority="4347" operator="equal">
      <formula>"Moderado"</formula>
    </cfRule>
    <cfRule type="cellIs" dxfId="3547" priority="4348" operator="equal">
      <formula>"Bajo"</formula>
    </cfRule>
  </conditionalFormatting>
  <conditionalFormatting sqref="P151">
    <cfRule type="cellIs" dxfId="3546" priority="4340" operator="equal">
      <formula>"Muy Alta"</formula>
    </cfRule>
    <cfRule type="cellIs" dxfId="3545" priority="4341" operator="equal">
      <formula>"Alta"</formula>
    </cfRule>
    <cfRule type="cellIs" dxfId="3544" priority="4342" operator="equal">
      <formula>"Media"</formula>
    </cfRule>
    <cfRule type="cellIs" dxfId="3543" priority="4343" operator="equal">
      <formula>"Baja"</formula>
    </cfRule>
    <cfRule type="cellIs" dxfId="3542" priority="4344" operator="equal">
      <formula>"Muy Baja"</formula>
    </cfRule>
  </conditionalFormatting>
  <conditionalFormatting sqref="AJ151">
    <cfRule type="cellIs" dxfId="3541" priority="4335" operator="equal">
      <formula>"Muy Alta"</formula>
    </cfRule>
    <cfRule type="cellIs" dxfId="3540" priority="4336" operator="equal">
      <formula>"Alta"</formula>
    </cfRule>
    <cfRule type="cellIs" dxfId="3539" priority="4337" operator="equal">
      <formula>"Media"</formula>
    </cfRule>
    <cfRule type="cellIs" dxfId="3538" priority="4338" operator="equal">
      <formula>"Baja"</formula>
    </cfRule>
    <cfRule type="cellIs" dxfId="3537" priority="4339" operator="equal">
      <formula>"Muy Baja"</formula>
    </cfRule>
  </conditionalFormatting>
  <conditionalFormatting sqref="AK151">
    <cfRule type="cellIs" dxfId="3536" priority="4330" operator="equal">
      <formula>"Muy Alta"</formula>
    </cfRule>
    <cfRule type="cellIs" dxfId="3535" priority="4331" operator="equal">
      <formula>"Alta"</formula>
    </cfRule>
    <cfRule type="cellIs" dxfId="3534" priority="4332" operator="equal">
      <formula>"Media"</formula>
    </cfRule>
    <cfRule type="cellIs" dxfId="3533" priority="4333" operator="equal">
      <formula>"Baja"</formula>
    </cfRule>
    <cfRule type="cellIs" dxfId="3532" priority="4334" operator="equal">
      <formula>"Muy Baja"</formula>
    </cfRule>
  </conditionalFormatting>
  <conditionalFormatting sqref="AL151">
    <cfRule type="cellIs" dxfId="3531" priority="4325" operator="equal">
      <formula>"Muy Alta"</formula>
    </cfRule>
    <cfRule type="cellIs" dxfId="3530" priority="4326" operator="equal">
      <formula>"Alta"</formula>
    </cfRule>
    <cfRule type="cellIs" dxfId="3529" priority="4327" operator="equal">
      <formula>"Media"</formula>
    </cfRule>
    <cfRule type="cellIs" dxfId="3528" priority="4328" operator="equal">
      <formula>"Baja"</formula>
    </cfRule>
    <cfRule type="cellIs" dxfId="3527" priority="4329" operator="equal">
      <formula>"Muy Baja"</formula>
    </cfRule>
  </conditionalFormatting>
  <conditionalFormatting sqref="AL152:AL157">
    <cfRule type="cellIs" dxfId="3526" priority="4320" operator="equal">
      <formula>"Muy Alta"</formula>
    </cfRule>
    <cfRule type="cellIs" dxfId="3525" priority="4321" operator="equal">
      <formula>"Alta"</formula>
    </cfRule>
    <cfRule type="cellIs" dxfId="3524" priority="4322" operator="equal">
      <formula>"Media"</formula>
    </cfRule>
    <cfRule type="cellIs" dxfId="3523" priority="4323" operator="equal">
      <formula>"Baja"</formula>
    </cfRule>
    <cfRule type="cellIs" dxfId="3522" priority="4324" operator="equal">
      <formula>"Muy Baja"</formula>
    </cfRule>
  </conditionalFormatting>
  <conditionalFormatting sqref="AM151">
    <cfRule type="cellIs" dxfId="3521" priority="4315" operator="equal">
      <formula>"Catastrófico"</formula>
    </cfRule>
    <cfRule type="cellIs" dxfId="3520" priority="4316" operator="equal">
      <formula>"Mayor"</formula>
    </cfRule>
    <cfRule type="cellIs" dxfId="3519" priority="4317" operator="equal">
      <formula>"Moderado"</formula>
    </cfRule>
    <cfRule type="cellIs" dxfId="3518" priority="4318" operator="equal">
      <formula>"Menor"</formula>
    </cfRule>
    <cfRule type="cellIs" dxfId="3517" priority="4319" operator="equal">
      <formula>"Leve"</formula>
    </cfRule>
  </conditionalFormatting>
  <conditionalFormatting sqref="AN151">
    <cfRule type="cellIs" dxfId="3516" priority="4310" operator="equal">
      <formula>"Muy Alta"</formula>
    </cfRule>
    <cfRule type="cellIs" dxfId="3515" priority="4311" operator="equal">
      <formula>"Alta"</formula>
    </cfRule>
    <cfRule type="cellIs" dxfId="3514" priority="4312" operator="equal">
      <formula>"Media"</formula>
    </cfRule>
    <cfRule type="cellIs" dxfId="3513" priority="4313" operator="equal">
      <formula>"Baja"</formula>
    </cfRule>
    <cfRule type="cellIs" dxfId="3512" priority="4314" operator="equal">
      <formula>"Muy Baja"</formula>
    </cfRule>
  </conditionalFormatting>
  <conditionalFormatting sqref="AO151">
    <cfRule type="cellIs" dxfId="3511" priority="4306" operator="equal">
      <formula>"Extremo"</formula>
    </cfRule>
    <cfRule type="cellIs" dxfId="3510" priority="4307" operator="equal">
      <formula>"Alto"</formula>
    </cfRule>
    <cfRule type="cellIs" dxfId="3509" priority="4308" operator="equal">
      <formula>"Moderado"</formula>
    </cfRule>
    <cfRule type="cellIs" dxfId="3508" priority="4309" operator="equal">
      <formula>"Bajo"</formula>
    </cfRule>
  </conditionalFormatting>
  <conditionalFormatting sqref="O389">
    <cfRule type="cellIs" dxfId="3507" priority="4298" operator="equal">
      <formula>"Extremo"</formula>
    </cfRule>
    <cfRule type="cellIs" dxfId="3506" priority="4299" operator="equal">
      <formula>"Alto"</formula>
    </cfRule>
    <cfRule type="cellIs" dxfId="3505" priority="4300" operator="equal">
      <formula>"Moderado"</formula>
    </cfRule>
    <cfRule type="cellIs" dxfId="3504" priority="4301" operator="equal">
      <formula>"Bajo"</formula>
    </cfRule>
  </conditionalFormatting>
  <conditionalFormatting sqref="S389">
    <cfRule type="cellIs" dxfId="3503" priority="4293" operator="equal">
      <formula>"Catastrófico"</formula>
    </cfRule>
    <cfRule type="cellIs" dxfId="3502" priority="4294" operator="equal">
      <formula>"Mayor"</formula>
    </cfRule>
    <cfRule type="cellIs" dxfId="3501" priority="4295" operator="equal">
      <formula>"Moderado"</formula>
    </cfRule>
    <cfRule type="cellIs" dxfId="3500" priority="4296" operator="equal">
      <formula>"Menor"</formula>
    </cfRule>
    <cfRule type="cellIs" dxfId="3499" priority="4297" operator="equal">
      <formula>"Leve"</formula>
    </cfRule>
  </conditionalFormatting>
  <conditionalFormatting sqref="U389">
    <cfRule type="cellIs" dxfId="3498" priority="4289" operator="equal">
      <formula>"Extremo"</formula>
    </cfRule>
    <cfRule type="cellIs" dxfId="3497" priority="4290" operator="equal">
      <formula>"Alto"</formula>
    </cfRule>
    <cfRule type="cellIs" dxfId="3496" priority="4291" operator="equal">
      <formula>"Moderado"</formula>
    </cfRule>
    <cfRule type="cellIs" dxfId="3495" priority="4292" operator="equal">
      <formula>"Bajo"</formula>
    </cfRule>
  </conditionalFormatting>
  <conditionalFormatting sqref="P389">
    <cfRule type="cellIs" dxfId="3494" priority="4276" operator="equal">
      <formula>"Muy Alta"</formula>
    </cfRule>
    <cfRule type="cellIs" dxfId="3493" priority="4277" operator="equal">
      <formula>"Alta"</formula>
    </cfRule>
    <cfRule type="cellIs" dxfId="3492" priority="4278" operator="equal">
      <formula>"Media"</formula>
    </cfRule>
    <cfRule type="cellIs" dxfId="3491" priority="4279" operator="equal">
      <formula>"Baja"</formula>
    </cfRule>
    <cfRule type="cellIs" dxfId="3490" priority="4280" operator="equal">
      <formula>"Muy Baja"</formula>
    </cfRule>
  </conditionalFormatting>
  <conditionalFormatting sqref="AJ389">
    <cfRule type="cellIs" dxfId="3489" priority="4271" operator="equal">
      <formula>"Muy Alta"</formula>
    </cfRule>
    <cfRule type="cellIs" dxfId="3488" priority="4272" operator="equal">
      <formula>"Alta"</formula>
    </cfRule>
    <cfRule type="cellIs" dxfId="3487" priority="4273" operator="equal">
      <formula>"Media"</formula>
    </cfRule>
    <cfRule type="cellIs" dxfId="3486" priority="4274" operator="equal">
      <formula>"Baja"</formula>
    </cfRule>
    <cfRule type="cellIs" dxfId="3485" priority="4275" operator="equal">
      <formula>"Muy Baja"</formula>
    </cfRule>
  </conditionalFormatting>
  <conditionalFormatting sqref="AK389">
    <cfRule type="cellIs" dxfId="3484" priority="4266" operator="equal">
      <formula>"Muy Alta"</formula>
    </cfRule>
    <cfRule type="cellIs" dxfId="3483" priority="4267" operator="equal">
      <formula>"Alta"</formula>
    </cfRule>
    <cfRule type="cellIs" dxfId="3482" priority="4268" operator="equal">
      <formula>"Media"</formula>
    </cfRule>
    <cfRule type="cellIs" dxfId="3481" priority="4269" operator="equal">
      <formula>"Baja"</formula>
    </cfRule>
    <cfRule type="cellIs" dxfId="3480" priority="4270" operator="equal">
      <formula>"Muy Baja"</formula>
    </cfRule>
  </conditionalFormatting>
  <conditionalFormatting sqref="AL389">
    <cfRule type="cellIs" dxfId="3479" priority="4261" operator="equal">
      <formula>"Muy Alta"</formula>
    </cfRule>
    <cfRule type="cellIs" dxfId="3478" priority="4262" operator="equal">
      <formula>"Alta"</formula>
    </cfRule>
    <cfRule type="cellIs" dxfId="3477" priority="4263" operator="equal">
      <formula>"Media"</formula>
    </cfRule>
    <cfRule type="cellIs" dxfId="3476" priority="4264" operator="equal">
      <formula>"Baja"</formula>
    </cfRule>
    <cfRule type="cellIs" dxfId="3475" priority="4265" operator="equal">
      <formula>"Muy Baja"</formula>
    </cfRule>
  </conditionalFormatting>
  <conditionalFormatting sqref="AL390:AL395 AL397:AL402">
    <cfRule type="cellIs" dxfId="3474" priority="4256" operator="equal">
      <formula>"Muy Alta"</formula>
    </cfRule>
    <cfRule type="cellIs" dxfId="3473" priority="4257" operator="equal">
      <formula>"Alta"</formula>
    </cfRule>
    <cfRule type="cellIs" dxfId="3472" priority="4258" operator="equal">
      <formula>"Media"</formula>
    </cfRule>
    <cfRule type="cellIs" dxfId="3471" priority="4259" operator="equal">
      <formula>"Baja"</formula>
    </cfRule>
    <cfRule type="cellIs" dxfId="3470" priority="4260" operator="equal">
      <formula>"Muy Baja"</formula>
    </cfRule>
  </conditionalFormatting>
  <conditionalFormatting sqref="AM389">
    <cfRule type="cellIs" dxfId="3469" priority="4251" operator="equal">
      <formula>"Catastrófico"</formula>
    </cfRule>
    <cfRule type="cellIs" dxfId="3468" priority="4252" operator="equal">
      <formula>"Mayor"</formula>
    </cfRule>
    <cfRule type="cellIs" dxfId="3467" priority="4253" operator="equal">
      <formula>"Moderado"</formula>
    </cfRule>
    <cfRule type="cellIs" dxfId="3466" priority="4254" operator="equal">
      <formula>"Menor"</formula>
    </cfRule>
    <cfRule type="cellIs" dxfId="3465" priority="4255" operator="equal">
      <formula>"Leve"</formula>
    </cfRule>
  </conditionalFormatting>
  <conditionalFormatting sqref="AN389">
    <cfRule type="cellIs" dxfId="3464" priority="4246" operator="equal">
      <formula>"Muy Alta"</formula>
    </cfRule>
    <cfRule type="cellIs" dxfId="3463" priority="4247" operator="equal">
      <formula>"Alta"</formula>
    </cfRule>
    <cfRule type="cellIs" dxfId="3462" priority="4248" operator="equal">
      <formula>"Media"</formula>
    </cfRule>
    <cfRule type="cellIs" dxfId="3461" priority="4249" operator="equal">
      <formula>"Baja"</formula>
    </cfRule>
    <cfRule type="cellIs" dxfId="3460" priority="4250" operator="equal">
      <formula>"Muy Baja"</formula>
    </cfRule>
  </conditionalFormatting>
  <conditionalFormatting sqref="AO389">
    <cfRule type="cellIs" dxfId="3459" priority="4242" operator="equal">
      <formula>"Extremo"</formula>
    </cfRule>
    <cfRule type="cellIs" dxfId="3458" priority="4243" operator="equal">
      <formula>"Alto"</formula>
    </cfRule>
    <cfRule type="cellIs" dxfId="3457" priority="4244" operator="equal">
      <formula>"Moderado"</formula>
    </cfRule>
    <cfRule type="cellIs" dxfId="3456" priority="4245" operator="equal">
      <formula>"Bajo"</formula>
    </cfRule>
  </conditionalFormatting>
  <conditionalFormatting sqref="O221">
    <cfRule type="cellIs" dxfId="3455" priority="4234" operator="equal">
      <formula>"Extremo"</formula>
    </cfRule>
    <cfRule type="cellIs" dxfId="3454" priority="4235" operator="equal">
      <formula>"Alto"</formula>
    </cfRule>
    <cfRule type="cellIs" dxfId="3453" priority="4236" operator="equal">
      <formula>"Moderado"</formula>
    </cfRule>
    <cfRule type="cellIs" dxfId="3452" priority="4237" operator="equal">
      <formula>"Bajo"</formula>
    </cfRule>
  </conditionalFormatting>
  <conditionalFormatting sqref="S221">
    <cfRule type="cellIs" dxfId="3451" priority="4229" operator="equal">
      <formula>"Catastrófico"</formula>
    </cfRule>
    <cfRule type="cellIs" dxfId="3450" priority="4230" operator="equal">
      <formula>"Mayor"</formula>
    </cfRule>
    <cfRule type="cellIs" dxfId="3449" priority="4231" operator="equal">
      <formula>"Moderado"</formula>
    </cfRule>
    <cfRule type="cellIs" dxfId="3448" priority="4232" operator="equal">
      <formula>"Menor"</formula>
    </cfRule>
    <cfRule type="cellIs" dxfId="3447" priority="4233" operator="equal">
      <formula>"Leve"</formula>
    </cfRule>
  </conditionalFormatting>
  <conditionalFormatting sqref="U221">
    <cfRule type="cellIs" dxfId="3446" priority="4225" operator="equal">
      <formula>"Extremo"</formula>
    </cfRule>
    <cfRule type="cellIs" dxfId="3445" priority="4226" operator="equal">
      <formula>"Alto"</formula>
    </cfRule>
    <cfRule type="cellIs" dxfId="3444" priority="4227" operator="equal">
      <formula>"Moderado"</formula>
    </cfRule>
    <cfRule type="cellIs" dxfId="3443" priority="4228" operator="equal">
      <formula>"Bajo"</formula>
    </cfRule>
  </conditionalFormatting>
  <conditionalFormatting sqref="P221">
    <cfRule type="cellIs" dxfId="3442" priority="4212" operator="equal">
      <formula>"Muy Alta"</formula>
    </cfRule>
    <cfRule type="cellIs" dxfId="3441" priority="4213" operator="equal">
      <formula>"Alta"</formula>
    </cfRule>
    <cfRule type="cellIs" dxfId="3440" priority="4214" operator="equal">
      <formula>"Media"</formula>
    </cfRule>
    <cfRule type="cellIs" dxfId="3439" priority="4215" operator="equal">
      <formula>"Baja"</formula>
    </cfRule>
    <cfRule type="cellIs" dxfId="3438" priority="4216" operator="equal">
      <formula>"Muy Baja"</formula>
    </cfRule>
  </conditionalFormatting>
  <conditionalFormatting sqref="AJ221">
    <cfRule type="cellIs" dxfId="3437" priority="4207" operator="equal">
      <formula>"Muy Alta"</formula>
    </cfRule>
    <cfRule type="cellIs" dxfId="3436" priority="4208" operator="equal">
      <formula>"Alta"</formula>
    </cfRule>
    <cfRule type="cellIs" dxfId="3435" priority="4209" operator="equal">
      <formula>"Media"</formula>
    </cfRule>
    <cfRule type="cellIs" dxfId="3434" priority="4210" operator="equal">
      <formula>"Baja"</formula>
    </cfRule>
    <cfRule type="cellIs" dxfId="3433" priority="4211" operator="equal">
      <formula>"Muy Baja"</formula>
    </cfRule>
  </conditionalFormatting>
  <conditionalFormatting sqref="AK221">
    <cfRule type="cellIs" dxfId="3432" priority="4202" operator="equal">
      <formula>"Muy Alta"</formula>
    </cfRule>
    <cfRule type="cellIs" dxfId="3431" priority="4203" operator="equal">
      <formula>"Alta"</formula>
    </cfRule>
    <cfRule type="cellIs" dxfId="3430" priority="4204" operator="equal">
      <formula>"Media"</formula>
    </cfRule>
    <cfRule type="cellIs" dxfId="3429" priority="4205" operator="equal">
      <formula>"Baja"</formula>
    </cfRule>
    <cfRule type="cellIs" dxfId="3428" priority="4206" operator="equal">
      <formula>"Muy Baja"</formula>
    </cfRule>
  </conditionalFormatting>
  <conditionalFormatting sqref="AL221">
    <cfRule type="cellIs" dxfId="3427" priority="4197" operator="equal">
      <formula>"Muy Alta"</formula>
    </cfRule>
    <cfRule type="cellIs" dxfId="3426" priority="4198" operator="equal">
      <formula>"Alta"</formula>
    </cfRule>
    <cfRule type="cellIs" dxfId="3425" priority="4199" operator="equal">
      <formula>"Media"</formula>
    </cfRule>
    <cfRule type="cellIs" dxfId="3424" priority="4200" operator="equal">
      <formula>"Baja"</formula>
    </cfRule>
    <cfRule type="cellIs" dxfId="3423" priority="4201" operator="equal">
      <formula>"Muy Baja"</formula>
    </cfRule>
  </conditionalFormatting>
  <conditionalFormatting sqref="AL222:AL227">
    <cfRule type="cellIs" dxfId="3422" priority="4192" operator="equal">
      <formula>"Muy Alta"</formula>
    </cfRule>
    <cfRule type="cellIs" dxfId="3421" priority="4193" operator="equal">
      <formula>"Alta"</formula>
    </cfRule>
    <cfRule type="cellIs" dxfId="3420" priority="4194" operator="equal">
      <formula>"Media"</formula>
    </cfRule>
    <cfRule type="cellIs" dxfId="3419" priority="4195" operator="equal">
      <formula>"Baja"</formula>
    </cfRule>
    <cfRule type="cellIs" dxfId="3418" priority="4196" operator="equal">
      <formula>"Muy Baja"</formula>
    </cfRule>
  </conditionalFormatting>
  <conditionalFormatting sqref="AM221">
    <cfRule type="cellIs" dxfId="3417" priority="4187" operator="equal">
      <formula>"Catastrófico"</formula>
    </cfRule>
    <cfRule type="cellIs" dxfId="3416" priority="4188" operator="equal">
      <formula>"Mayor"</formula>
    </cfRule>
    <cfRule type="cellIs" dxfId="3415" priority="4189" operator="equal">
      <formula>"Moderado"</formula>
    </cfRule>
    <cfRule type="cellIs" dxfId="3414" priority="4190" operator="equal">
      <formula>"Menor"</formula>
    </cfRule>
    <cfRule type="cellIs" dxfId="3413" priority="4191" operator="equal">
      <formula>"Leve"</formula>
    </cfRule>
  </conditionalFormatting>
  <conditionalFormatting sqref="AN221">
    <cfRule type="cellIs" dxfId="3412" priority="4182" operator="equal">
      <formula>"Muy Alta"</formula>
    </cfRule>
    <cfRule type="cellIs" dxfId="3411" priority="4183" operator="equal">
      <formula>"Alta"</formula>
    </cfRule>
    <cfRule type="cellIs" dxfId="3410" priority="4184" operator="equal">
      <formula>"Media"</formula>
    </cfRule>
    <cfRule type="cellIs" dxfId="3409" priority="4185" operator="equal">
      <formula>"Baja"</formula>
    </cfRule>
    <cfRule type="cellIs" dxfId="3408" priority="4186" operator="equal">
      <formula>"Muy Baja"</formula>
    </cfRule>
  </conditionalFormatting>
  <conditionalFormatting sqref="AO221">
    <cfRule type="cellIs" dxfId="3407" priority="4178" operator="equal">
      <formula>"Extremo"</formula>
    </cfRule>
    <cfRule type="cellIs" dxfId="3406" priority="4179" operator="equal">
      <formula>"Alto"</formula>
    </cfRule>
    <cfRule type="cellIs" dxfId="3405" priority="4180" operator="equal">
      <formula>"Moderado"</formula>
    </cfRule>
    <cfRule type="cellIs" dxfId="3404" priority="4181" operator="equal">
      <formula>"Bajo"</formula>
    </cfRule>
  </conditionalFormatting>
  <conditionalFormatting sqref="N221">
    <cfRule type="cellIs" dxfId="3403" priority="4174" operator="equal">
      <formula>"Extremo"</formula>
    </cfRule>
    <cfRule type="cellIs" dxfId="3402" priority="4175" operator="equal">
      <formula>"Alto"</formula>
    </cfRule>
    <cfRule type="cellIs" dxfId="3401" priority="4176" operator="equal">
      <formula>"Moderado"</formula>
    </cfRule>
    <cfRule type="cellIs" dxfId="3400" priority="4177" operator="equal">
      <formula>"Bajo"</formula>
    </cfRule>
  </conditionalFormatting>
  <conditionalFormatting sqref="N536">
    <cfRule type="cellIs" dxfId="3399" priority="4170" operator="equal">
      <formula>"Extremo"</formula>
    </cfRule>
    <cfRule type="cellIs" dxfId="3398" priority="4171" operator="equal">
      <formula>"Alto"</formula>
    </cfRule>
    <cfRule type="cellIs" dxfId="3397" priority="4172" operator="equal">
      <formula>"Moderado"</formula>
    </cfRule>
    <cfRule type="cellIs" dxfId="3396" priority="4173" operator="equal">
      <formula>"Bajo"</formula>
    </cfRule>
  </conditionalFormatting>
  <conditionalFormatting sqref="N543">
    <cfRule type="cellIs" dxfId="3395" priority="4166" operator="equal">
      <formula>"Extremo"</formula>
    </cfRule>
    <cfRule type="cellIs" dxfId="3394" priority="4167" operator="equal">
      <formula>"Alto"</formula>
    </cfRule>
    <cfRule type="cellIs" dxfId="3393" priority="4168" operator="equal">
      <formula>"Moderado"</formula>
    </cfRule>
    <cfRule type="cellIs" dxfId="3392" priority="4169" operator="equal">
      <formula>"Bajo"</formula>
    </cfRule>
  </conditionalFormatting>
  <conditionalFormatting sqref="N550">
    <cfRule type="cellIs" dxfId="3391" priority="4162" operator="equal">
      <formula>"Extremo"</formula>
    </cfRule>
    <cfRule type="cellIs" dxfId="3390" priority="4163" operator="equal">
      <formula>"Alto"</formula>
    </cfRule>
    <cfRule type="cellIs" dxfId="3389" priority="4164" operator="equal">
      <formula>"Moderado"</formula>
    </cfRule>
    <cfRule type="cellIs" dxfId="3388" priority="4165" operator="equal">
      <formula>"Bajo"</formula>
    </cfRule>
  </conditionalFormatting>
  <conditionalFormatting sqref="O60">
    <cfRule type="cellIs" dxfId="3387" priority="4158" operator="equal">
      <formula>"Extremo"</formula>
    </cfRule>
    <cfRule type="cellIs" dxfId="3386" priority="4159" operator="equal">
      <formula>"Alto"</formula>
    </cfRule>
    <cfRule type="cellIs" dxfId="3385" priority="4160" operator="equal">
      <formula>"Moderado"</formula>
    </cfRule>
    <cfRule type="cellIs" dxfId="3384" priority="4161" operator="equal">
      <formula>"Bajo"</formula>
    </cfRule>
  </conditionalFormatting>
  <conditionalFormatting sqref="S60">
    <cfRule type="cellIs" dxfId="3383" priority="4153" operator="equal">
      <formula>"Catastrófico"</formula>
    </cfRule>
    <cfRule type="cellIs" dxfId="3382" priority="4154" operator="equal">
      <formula>"Mayor"</formula>
    </cfRule>
    <cfRule type="cellIs" dxfId="3381" priority="4155" operator="equal">
      <formula>"Moderado"</formula>
    </cfRule>
    <cfRule type="cellIs" dxfId="3380" priority="4156" operator="equal">
      <formula>"Menor"</formula>
    </cfRule>
    <cfRule type="cellIs" dxfId="3379" priority="4157" operator="equal">
      <formula>"Leve"</formula>
    </cfRule>
  </conditionalFormatting>
  <conditionalFormatting sqref="U60">
    <cfRule type="cellIs" dxfId="3378" priority="4141" operator="equal">
      <formula>"Extremo"</formula>
    </cfRule>
    <cfRule type="cellIs" dxfId="3377" priority="4142" operator="equal">
      <formula>"Alto"</formula>
    </cfRule>
    <cfRule type="cellIs" dxfId="3376" priority="4143" operator="equal">
      <formula>"Moderado"</formula>
    </cfRule>
    <cfRule type="cellIs" dxfId="3375" priority="4144" operator="equal">
      <formula>"Bajo"</formula>
    </cfRule>
  </conditionalFormatting>
  <conditionalFormatting sqref="P60">
    <cfRule type="cellIs" dxfId="3374" priority="4136" operator="equal">
      <formula>"Muy Alta"</formula>
    </cfRule>
    <cfRule type="cellIs" dxfId="3373" priority="4137" operator="equal">
      <formula>"Alta"</formula>
    </cfRule>
    <cfRule type="cellIs" dxfId="3372" priority="4138" operator="equal">
      <formula>"Media"</formula>
    </cfRule>
    <cfRule type="cellIs" dxfId="3371" priority="4139" operator="equal">
      <formula>"Baja"</formula>
    </cfRule>
    <cfRule type="cellIs" dxfId="3370" priority="4140" operator="equal">
      <formula>"Muy Baja"</formula>
    </cfRule>
  </conditionalFormatting>
  <conditionalFormatting sqref="AJ60">
    <cfRule type="cellIs" dxfId="3369" priority="4131" operator="equal">
      <formula>"Muy Alta"</formula>
    </cfRule>
    <cfRule type="cellIs" dxfId="3368" priority="4132" operator="equal">
      <formula>"Alta"</formula>
    </cfRule>
    <cfRule type="cellIs" dxfId="3367" priority="4133" operator="equal">
      <formula>"Media"</formula>
    </cfRule>
    <cfRule type="cellIs" dxfId="3366" priority="4134" operator="equal">
      <formula>"Baja"</formula>
    </cfRule>
    <cfRule type="cellIs" dxfId="3365" priority="4135" operator="equal">
      <formula>"Muy Baja"</formula>
    </cfRule>
  </conditionalFormatting>
  <conditionalFormatting sqref="AK60">
    <cfRule type="cellIs" dxfId="3364" priority="4126" operator="equal">
      <formula>"Muy Alta"</formula>
    </cfRule>
    <cfRule type="cellIs" dxfId="3363" priority="4127" operator="equal">
      <formula>"Alta"</formula>
    </cfRule>
    <cfRule type="cellIs" dxfId="3362" priority="4128" operator="equal">
      <formula>"Media"</formula>
    </cfRule>
    <cfRule type="cellIs" dxfId="3361" priority="4129" operator="equal">
      <formula>"Baja"</formula>
    </cfRule>
    <cfRule type="cellIs" dxfId="3360" priority="4130" operator="equal">
      <formula>"Muy Baja"</formula>
    </cfRule>
  </conditionalFormatting>
  <conditionalFormatting sqref="AL60">
    <cfRule type="cellIs" dxfId="3359" priority="4121" operator="equal">
      <formula>"Muy Alta"</formula>
    </cfRule>
    <cfRule type="cellIs" dxfId="3358" priority="4122" operator="equal">
      <formula>"Alta"</formula>
    </cfRule>
    <cfRule type="cellIs" dxfId="3357" priority="4123" operator="equal">
      <formula>"Media"</formula>
    </cfRule>
    <cfRule type="cellIs" dxfId="3356" priority="4124" operator="equal">
      <formula>"Baja"</formula>
    </cfRule>
    <cfRule type="cellIs" dxfId="3355" priority="4125" operator="equal">
      <formula>"Muy Baja"</formula>
    </cfRule>
  </conditionalFormatting>
  <conditionalFormatting sqref="AL61:AL66">
    <cfRule type="cellIs" dxfId="3354" priority="4116" operator="equal">
      <formula>"Muy Alta"</formula>
    </cfRule>
    <cfRule type="cellIs" dxfId="3353" priority="4117" operator="equal">
      <formula>"Alta"</formula>
    </cfRule>
    <cfRule type="cellIs" dxfId="3352" priority="4118" operator="equal">
      <formula>"Media"</formula>
    </cfRule>
    <cfRule type="cellIs" dxfId="3351" priority="4119" operator="equal">
      <formula>"Baja"</formula>
    </cfRule>
    <cfRule type="cellIs" dxfId="3350" priority="4120" operator="equal">
      <formula>"Muy Baja"</formula>
    </cfRule>
  </conditionalFormatting>
  <conditionalFormatting sqref="AM60">
    <cfRule type="cellIs" dxfId="3349" priority="4111" operator="equal">
      <formula>"Catastrófico"</formula>
    </cfRule>
    <cfRule type="cellIs" dxfId="3348" priority="4112" operator="equal">
      <formula>"Mayor"</formula>
    </cfRule>
    <cfRule type="cellIs" dxfId="3347" priority="4113" operator="equal">
      <formula>"Moderado"</formula>
    </cfRule>
    <cfRule type="cellIs" dxfId="3346" priority="4114" operator="equal">
      <formula>"Menor"</formula>
    </cfRule>
    <cfRule type="cellIs" dxfId="3345" priority="4115" operator="equal">
      <formula>"Leve"</formula>
    </cfRule>
  </conditionalFormatting>
  <conditionalFormatting sqref="AN60">
    <cfRule type="cellIs" dxfId="3344" priority="4106" operator="equal">
      <formula>"Muy Alta"</formula>
    </cfRule>
    <cfRule type="cellIs" dxfId="3343" priority="4107" operator="equal">
      <formula>"Alta"</formula>
    </cfRule>
    <cfRule type="cellIs" dxfId="3342" priority="4108" operator="equal">
      <formula>"Media"</formula>
    </cfRule>
    <cfRule type="cellIs" dxfId="3341" priority="4109" operator="equal">
      <formula>"Baja"</formula>
    </cfRule>
    <cfRule type="cellIs" dxfId="3340" priority="4110" operator="equal">
      <formula>"Muy Baja"</formula>
    </cfRule>
  </conditionalFormatting>
  <conditionalFormatting sqref="AO60">
    <cfRule type="cellIs" dxfId="3339" priority="4102" operator="equal">
      <formula>"Extremo"</formula>
    </cfRule>
    <cfRule type="cellIs" dxfId="3338" priority="4103" operator="equal">
      <formula>"Alto"</formula>
    </cfRule>
    <cfRule type="cellIs" dxfId="3337" priority="4104" operator="equal">
      <formula>"Moderado"</formula>
    </cfRule>
    <cfRule type="cellIs" dxfId="3336" priority="4105" operator="equal">
      <formula>"Bajo"</formula>
    </cfRule>
  </conditionalFormatting>
  <conditionalFormatting sqref="N60">
    <cfRule type="cellIs" dxfId="3335" priority="4098" operator="equal">
      <formula>"Extremo"</formula>
    </cfRule>
    <cfRule type="cellIs" dxfId="3334" priority="4099" operator="equal">
      <formula>"Alto"</formula>
    </cfRule>
    <cfRule type="cellIs" dxfId="3333" priority="4100" operator="equal">
      <formula>"Moderado"</formula>
    </cfRule>
    <cfRule type="cellIs" dxfId="3332" priority="4101" operator="equal">
      <formula>"Bajo"</formula>
    </cfRule>
  </conditionalFormatting>
  <conditionalFormatting sqref="N522">
    <cfRule type="cellIs" dxfId="3331" priority="4094" operator="equal">
      <formula>"Extremo"</formula>
    </cfRule>
    <cfRule type="cellIs" dxfId="3330" priority="4095" operator="equal">
      <formula>"Alto"</formula>
    </cfRule>
    <cfRule type="cellIs" dxfId="3329" priority="4096" operator="equal">
      <formula>"Moderado"</formula>
    </cfRule>
    <cfRule type="cellIs" dxfId="3328" priority="4097" operator="equal">
      <formula>"Bajo"</formula>
    </cfRule>
  </conditionalFormatting>
  <conditionalFormatting sqref="O179">
    <cfRule type="cellIs" dxfId="3327" priority="4090" operator="equal">
      <formula>"Extremo"</formula>
    </cfRule>
    <cfRule type="cellIs" dxfId="3326" priority="4091" operator="equal">
      <formula>"Alto"</formula>
    </cfRule>
    <cfRule type="cellIs" dxfId="3325" priority="4092" operator="equal">
      <formula>"Moderado"</formula>
    </cfRule>
    <cfRule type="cellIs" dxfId="3324" priority="4093" operator="equal">
      <formula>"Bajo"</formula>
    </cfRule>
  </conditionalFormatting>
  <conditionalFormatting sqref="P228">
    <cfRule type="cellIs" dxfId="3323" priority="4004" operator="equal">
      <formula>"Muy Alta"</formula>
    </cfRule>
    <cfRule type="cellIs" dxfId="3322" priority="4005" operator="equal">
      <formula>"Alta"</formula>
    </cfRule>
    <cfRule type="cellIs" dxfId="3321" priority="4006" operator="equal">
      <formula>"Media"</formula>
    </cfRule>
    <cfRule type="cellIs" dxfId="3320" priority="4007" operator="equal">
      <formula>"Baja"</formula>
    </cfRule>
    <cfRule type="cellIs" dxfId="3319" priority="4008" operator="equal">
      <formula>"Muy Baja"</formula>
    </cfRule>
  </conditionalFormatting>
  <conditionalFormatting sqref="P179">
    <cfRule type="cellIs" dxfId="3318" priority="4077" operator="equal">
      <formula>"Muy Alta"</formula>
    </cfRule>
    <cfRule type="cellIs" dxfId="3317" priority="4078" operator="equal">
      <formula>"Alta"</formula>
    </cfRule>
    <cfRule type="cellIs" dxfId="3316" priority="4079" operator="equal">
      <formula>"Media"</formula>
    </cfRule>
    <cfRule type="cellIs" dxfId="3315" priority="4080" operator="equal">
      <formula>"Baja"</formula>
    </cfRule>
    <cfRule type="cellIs" dxfId="3314" priority="4081" operator="equal">
      <formula>"Muy Baja"</formula>
    </cfRule>
  </conditionalFormatting>
  <conditionalFormatting sqref="S179">
    <cfRule type="cellIs" dxfId="3313" priority="4072" operator="equal">
      <formula>"Catastrófico"</formula>
    </cfRule>
    <cfRule type="cellIs" dxfId="3312" priority="4073" operator="equal">
      <formula>"Mayor"</formula>
    </cfRule>
    <cfRule type="cellIs" dxfId="3311" priority="4074" operator="equal">
      <formula>"Moderado"</formula>
    </cfRule>
    <cfRule type="cellIs" dxfId="3310" priority="4075" operator="equal">
      <formula>"Menor"</formula>
    </cfRule>
    <cfRule type="cellIs" dxfId="3309" priority="4076" operator="equal">
      <formula>"Leve"</formula>
    </cfRule>
  </conditionalFormatting>
  <conditionalFormatting sqref="U179">
    <cfRule type="cellIs" dxfId="3308" priority="4068" operator="equal">
      <formula>"Extremo"</formula>
    </cfRule>
    <cfRule type="cellIs" dxfId="3307" priority="4069" operator="equal">
      <formula>"Alto"</formula>
    </cfRule>
    <cfRule type="cellIs" dxfId="3306" priority="4070" operator="equal">
      <formula>"Moderado"</formula>
    </cfRule>
    <cfRule type="cellIs" dxfId="3305" priority="4071" operator="equal">
      <formula>"Bajo"</formula>
    </cfRule>
  </conditionalFormatting>
  <conditionalFormatting sqref="AJ179">
    <cfRule type="cellIs" dxfId="3304" priority="4063" operator="equal">
      <formula>"Muy Alta"</formula>
    </cfRule>
    <cfRule type="cellIs" dxfId="3303" priority="4064" operator="equal">
      <formula>"Alta"</formula>
    </cfRule>
    <cfRule type="cellIs" dxfId="3302" priority="4065" operator="equal">
      <formula>"Media"</formula>
    </cfRule>
    <cfRule type="cellIs" dxfId="3301" priority="4066" operator="equal">
      <formula>"Baja"</formula>
    </cfRule>
    <cfRule type="cellIs" dxfId="3300" priority="4067" operator="equal">
      <formula>"Muy Baja"</formula>
    </cfRule>
  </conditionalFormatting>
  <conditionalFormatting sqref="AK179">
    <cfRule type="cellIs" dxfId="3299" priority="4058" operator="equal">
      <formula>"Muy Alta"</formula>
    </cfRule>
    <cfRule type="cellIs" dxfId="3298" priority="4059" operator="equal">
      <formula>"Alta"</formula>
    </cfRule>
    <cfRule type="cellIs" dxfId="3297" priority="4060" operator="equal">
      <formula>"Media"</formula>
    </cfRule>
    <cfRule type="cellIs" dxfId="3296" priority="4061" operator="equal">
      <formula>"Baja"</formula>
    </cfRule>
    <cfRule type="cellIs" dxfId="3295" priority="4062" operator="equal">
      <formula>"Muy Baja"</formula>
    </cfRule>
  </conditionalFormatting>
  <conditionalFormatting sqref="AL179">
    <cfRule type="cellIs" dxfId="3294" priority="4053" operator="equal">
      <formula>"Muy Alta"</formula>
    </cfRule>
    <cfRule type="cellIs" dxfId="3293" priority="4054" operator="equal">
      <formula>"Alta"</formula>
    </cfRule>
    <cfRule type="cellIs" dxfId="3292" priority="4055" operator="equal">
      <formula>"Media"</formula>
    </cfRule>
    <cfRule type="cellIs" dxfId="3291" priority="4056" operator="equal">
      <formula>"Baja"</formula>
    </cfRule>
    <cfRule type="cellIs" dxfId="3290" priority="4057" operator="equal">
      <formula>"Muy Baja"</formula>
    </cfRule>
  </conditionalFormatting>
  <conditionalFormatting sqref="AL180:AL185">
    <cfRule type="cellIs" dxfId="3289" priority="4048" operator="equal">
      <formula>"Muy Alta"</formula>
    </cfRule>
    <cfRule type="cellIs" dxfId="3288" priority="4049" operator="equal">
      <formula>"Alta"</formula>
    </cfRule>
    <cfRule type="cellIs" dxfId="3287" priority="4050" operator="equal">
      <formula>"Media"</formula>
    </cfRule>
    <cfRule type="cellIs" dxfId="3286" priority="4051" operator="equal">
      <formula>"Baja"</formula>
    </cfRule>
    <cfRule type="cellIs" dxfId="3285" priority="4052" operator="equal">
      <formula>"Muy Baja"</formula>
    </cfRule>
  </conditionalFormatting>
  <conditionalFormatting sqref="AM179">
    <cfRule type="cellIs" dxfId="3284" priority="4043" operator="equal">
      <formula>"Catastrófico"</formula>
    </cfRule>
    <cfRule type="cellIs" dxfId="3283" priority="4044" operator="equal">
      <formula>"Mayor"</formula>
    </cfRule>
    <cfRule type="cellIs" dxfId="3282" priority="4045" operator="equal">
      <formula>"Moderado"</formula>
    </cfRule>
    <cfRule type="cellIs" dxfId="3281" priority="4046" operator="equal">
      <formula>"Menor"</formula>
    </cfRule>
    <cfRule type="cellIs" dxfId="3280" priority="4047" operator="equal">
      <formula>"Leve"</formula>
    </cfRule>
  </conditionalFormatting>
  <conditionalFormatting sqref="AN179">
    <cfRule type="cellIs" dxfId="3279" priority="4038" operator="equal">
      <formula>"Muy Alta"</formula>
    </cfRule>
    <cfRule type="cellIs" dxfId="3278" priority="4039" operator="equal">
      <formula>"Alta"</formula>
    </cfRule>
    <cfRule type="cellIs" dxfId="3277" priority="4040" operator="equal">
      <formula>"Media"</formula>
    </cfRule>
    <cfRule type="cellIs" dxfId="3276" priority="4041" operator="equal">
      <formula>"Baja"</formula>
    </cfRule>
    <cfRule type="cellIs" dxfId="3275" priority="4042" operator="equal">
      <formula>"Muy Baja"</formula>
    </cfRule>
  </conditionalFormatting>
  <conditionalFormatting sqref="AO179">
    <cfRule type="cellIs" dxfId="3274" priority="4034" operator="equal">
      <formula>"Extremo"</formula>
    </cfRule>
    <cfRule type="cellIs" dxfId="3273" priority="4035" operator="equal">
      <formula>"Alto"</formula>
    </cfRule>
    <cfRule type="cellIs" dxfId="3272" priority="4036" operator="equal">
      <formula>"Moderado"</formula>
    </cfRule>
    <cfRule type="cellIs" dxfId="3271" priority="4037" operator="equal">
      <formula>"Bajo"</formula>
    </cfRule>
  </conditionalFormatting>
  <conditionalFormatting sqref="N228">
    <cfRule type="cellIs" dxfId="3270" priority="4030" operator="equal">
      <formula>"Extremo"</formula>
    </cfRule>
    <cfRule type="cellIs" dxfId="3269" priority="4031" operator="equal">
      <formula>"Alto"</formula>
    </cfRule>
    <cfRule type="cellIs" dxfId="3268" priority="4032" operator="equal">
      <formula>"Moderado"</formula>
    </cfRule>
    <cfRule type="cellIs" dxfId="3267" priority="4033" operator="equal">
      <formula>"Bajo"</formula>
    </cfRule>
  </conditionalFormatting>
  <conditionalFormatting sqref="O228">
    <cfRule type="cellIs" dxfId="3266" priority="4026" operator="equal">
      <formula>"Extremo"</formula>
    </cfRule>
    <cfRule type="cellIs" dxfId="3265" priority="4027" operator="equal">
      <formula>"Alto"</formula>
    </cfRule>
    <cfRule type="cellIs" dxfId="3264" priority="4028" operator="equal">
      <formula>"Moderado"</formula>
    </cfRule>
    <cfRule type="cellIs" dxfId="3263" priority="4029" operator="equal">
      <formula>"Bajo"</formula>
    </cfRule>
  </conditionalFormatting>
  <conditionalFormatting sqref="S228">
    <cfRule type="cellIs" dxfId="3262" priority="4021" operator="equal">
      <formula>"Catastrófico"</formula>
    </cfRule>
    <cfRule type="cellIs" dxfId="3261" priority="4022" operator="equal">
      <formula>"Mayor"</formula>
    </cfRule>
    <cfRule type="cellIs" dxfId="3260" priority="4023" operator="equal">
      <formula>"Moderado"</formula>
    </cfRule>
    <cfRule type="cellIs" dxfId="3259" priority="4024" operator="equal">
      <formula>"Menor"</formula>
    </cfRule>
    <cfRule type="cellIs" dxfId="3258" priority="4025" operator="equal">
      <formula>"Leve"</formula>
    </cfRule>
  </conditionalFormatting>
  <conditionalFormatting sqref="U228">
    <cfRule type="cellIs" dxfId="3257" priority="4017" operator="equal">
      <formula>"Extremo"</formula>
    </cfRule>
    <cfRule type="cellIs" dxfId="3256" priority="4018" operator="equal">
      <formula>"Alto"</formula>
    </cfRule>
    <cfRule type="cellIs" dxfId="3255" priority="4019" operator="equal">
      <formula>"Moderado"</formula>
    </cfRule>
    <cfRule type="cellIs" dxfId="3254" priority="4020" operator="equal">
      <formula>"Bajo"</formula>
    </cfRule>
  </conditionalFormatting>
  <conditionalFormatting sqref="P242">
    <cfRule type="cellIs" dxfId="3253" priority="3940" operator="equal">
      <formula>"Muy Alta"</formula>
    </cfRule>
    <cfRule type="cellIs" dxfId="3252" priority="3941" operator="equal">
      <formula>"Alta"</formula>
    </cfRule>
    <cfRule type="cellIs" dxfId="3251" priority="3942" operator="equal">
      <formula>"Media"</formula>
    </cfRule>
    <cfRule type="cellIs" dxfId="3250" priority="3943" operator="equal">
      <formula>"Baja"</formula>
    </cfRule>
    <cfRule type="cellIs" dxfId="3249" priority="3944" operator="equal">
      <formula>"Muy Baja"</formula>
    </cfRule>
  </conditionalFormatting>
  <conditionalFormatting sqref="AJ228">
    <cfRule type="cellIs" dxfId="3248" priority="3999" operator="equal">
      <formula>"Muy Alta"</formula>
    </cfRule>
    <cfRule type="cellIs" dxfId="3247" priority="4000" operator="equal">
      <formula>"Alta"</formula>
    </cfRule>
    <cfRule type="cellIs" dxfId="3246" priority="4001" operator="equal">
      <formula>"Media"</formula>
    </cfRule>
    <cfRule type="cellIs" dxfId="3245" priority="4002" operator="equal">
      <formula>"Baja"</formula>
    </cfRule>
    <cfRule type="cellIs" dxfId="3244" priority="4003" operator="equal">
      <formula>"Muy Baja"</formula>
    </cfRule>
  </conditionalFormatting>
  <conditionalFormatting sqref="AK228">
    <cfRule type="cellIs" dxfId="3243" priority="3994" operator="equal">
      <formula>"Muy Alta"</formula>
    </cfRule>
    <cfRule type="cellIs" dxfId="3242" priority="3995" operator="equal">
      <formula>"Alta"</formula>
    </cfRule>
    <cfRule type="cellIs" dxfId="3241" priority="3996" operator="equal">
      <formula>"Media"</formula>
    </cfRule>
    <cfRule type="cellIs" dxfId="3240" priority="3997" operator="equal">
      <formula>"Baja"</formula>
    </cfRule>
    <cfRule type="cellIs" dxfId="3239" priority="3998" operator="equal">
      <formula>"Muy Baja"</formula>
    </cfRule>
  </conditionalFormatting>
  <conditionalFormatting sqref="AL228">
    <cfRule type="cellIs" dxfId="3238" priority="3989" operator="equal">
      <formula>"Muy Alta"</formula>
    </cfRule>
    <cfRule type="cellIs" dxfId="3237" priority="3990" operator="equal">
      <formula>"Alta"</formula>
    </cfRule>
    <cfRule type="cellIs" dxfId="3236" priority="3991" operator="equal">
      <formula>"Media"</formula>
    </cfRule>
    <cfRule type="cellIs" dxfId="3235" priority="3992" operator="equal">
      <formula>"Baja"</formula>
    </cfRule>
    <cfRule type="cellIs" dxfId="3234" priority="3993" operator="equal">
      <formula>"Muy Baja"</formula>
    </cfRule>
  </conditionalFormatting>
  <conditionalFormatting sqref="AL229:AL234">
    <cfRule type="cellIs" dxfId="3233" priority="3984" operator="equal">
      <formula>"Muy Alta"</formula>
    </cfRule>
    <cfRule type="cellIs" dxfId="3232" priority="3985" operator="equal">
      <formula>"Alta"</formula>
    </cfRule>
    <cfRule type="cellIs" dxfId="3231" priority="3986" operator="equal">
      <formula>"Media"</formula>
    </cfRule>
    <cfRule type="cellIs" dxfId="3230" priority="3987" operator="equal">
      <formula>"Baja"</formula>
    </cfRule>
    <cfRule type="cellIs" dxfId="3229" priority="3988" operator="equal">
      <formula>"Muy Baja"</formula>
    </cfRule>
  </conditionalFormatting>
  <conditionalFormatting sqref="AM228">
    <cfRule type="cellIs" dxfId="3228" priority="3979" operator="equal">
      <formula>"Catastrófico"</formula>
    </cfRule>
    <cfRule type="cellIs" dxfId="3227" priority="3980" operator="equal">
      <formula>"Mayor"</formula>
    </cfRule>
    <cfRule type="cellIs" dxfId="3226" priority="3981" operator="equal">
      <formula>"Moderado"</formula>
    </cfRule>
    <cfRule type="cellIs" dxfId="3225" priority="3982" operator="equal">
      <formula>"Menor"</formula>
    </cfRule>
    <cfRule type="cellIs" dxfId="3224" priority="3983" operator="equal">
      <formula>"Leve"</formula>
    </cfRule>
  </conditionalFormatting>
  <conditionalFormatting sqref="AN228">
    <cfRule type="cellIs" dxfId="3223" priority="3974" operator="equal">
      <formula>"Muy Alta"</formula>
    </cfRule>
    <cfRule type="cellIs" dxfId="3222" priority="3975" operator="equal">
      <formula>"Alta"</formula>
    </cfRule>
    <cfRule type="cellIs" dxfId="3221" priority="3976" operator="equal">
      <formula>"Media"</formula>
    </cfRule>
    <cfRule type="cellIs" dxfId="3220" priority="3977" operator="equal">
      <formula>"Baja"</formula>
    </cfRule>
    <cfRule type="cellIs" dxfId="3219" priority="3978" operator="equal">
      <formula>"Muy Baja"</formula>
    </cfRule>
  </conditionalFormatting>
  <conditionalFormatting sqref="AO228">
    <cfRule type="cellIs" dxfId="3218" priority="3970" operator="equal">
      <formula>"Extremo"</formula>
    </cfRule>
    <cfRule type="cellIs" dxfId="3217" priority="3971" operator="equal">
      <formula>"Alto"</formula>
    </cfRule>
    <cfRule type="cellIs" dxfId="3216" priority="3972" operator="equal">
      <formula>"Moderado"</formula>
    </cfRule>
    <cfRule type="cellIs" dxfId="3215" priority="3973" operator="equal">
      <formula>"Bajo"</formula>
    </cfRule>
  </conditionalFormatting>
  <conditionalFormatting sqref="N242">
    <cfRule type="cellIs" dxfId="3214" priority="3966" operator="equal">
      <formula>"Extremo"</formula>
    </cfRule>
    <cfRule type="cellIs" dxfId="3213" priority="3967" operator="equal">
      <formula>"Alto"</formula>
    </cfRule>
    <cfRule type="cellIs" dxfId="3212" priority="3968" operator="equal">
      <formula>"Moderado"</formula>
    </cfRule>
    <cfRule type="cellIs" dxfId="3211" priority="3969" operator="equal">
      <formula>"Bajo"</formula>
    </cfRule>
  </conditionalFormatting>
  <conditionalFormatting sqref="O242">
    <cfRule type="cellIs" dxfId="3210" priority="3962" operator="equal">
      <formula>"Extremo"</formula>
    </cfRule>
    <cfRule type="cellIs" dxfId="3209" priority="3963" operator="equal">
      <formula>"Alto"</formula>
    </cfRule>
    <cfRule type="cellIs" dxfId="3208" priority="3964" operator="equal">
      <formula>"Moderado"</formula>
    </cfRule>
    <cfRule type="cellIs" dxfId="3207" priority="3965" operator="equal">
      <formula>"Bajo"</formula>
    </cfRule>
  </conditionalFormatting>
  <conditionalFormatting sqref="S242">
    <cfRule type="cellIs" dxfId="3206" priority="3957" operator="equal">
      <formula>"Catastrófico"</formula>
    </cfRule>
    <cfRule type="cellIs" dxfId="3205" priority="3958" operator="equal">
      <formula>"Mayor"</formula>
    </cfRule>
    <cfRule type="cellIs" dxfId="3204" priority="3959" operator="equal">
      <formula>"Moderado"</formula>
    </cfRule>
    <cfRule type="cellIs" dxfId="3203" priority="3960" operator="equal">
      <formula>"Menor"</formula>
    </cfRule>
    <cfRule type="cellIs" dxfId="3202" priority="3961" operator="equal">
      <formula>"Leve"</formula>
    </cfRule>
  </conditionalFormatting>
  <conditionalFormatting sqref="U242">
    <cfRule type="cellIs" dxfId="3201" priority="3953" operator="equal">
      <formula>"Extremo"</formula>
    </cfRule>
    <cfRule type="cellIs" dxfId="3200" priority="3954" operator="equal">
      <formula>"Alto"</formula>
    </cfRule>
    <cfRule type="cellIs" dxfId="3199" priority="3955" operator="equal">
      <formula>"Moderado"</formula>
    </cfRule>
    <cfRule type="cellIs" dxfId="3198" priority="3956" operator="equal">
      <formula>"Bajo"</formula>
    </cfRule>
  </conditionalFormatting>
  <conditionalFormatting sqref="P375">
    <cfRule type="cellIs" dxfId="3197" priority="3876" operator="equal">
      <formula>"Muy Alta"</formula>
    </cfRule>
    <cfRule type="cellIs" dxfId="3196" priority="3877" operator="equal">
      <formula>"Alta"</formula>
    </cfRule>
    <cfRule type="cellIs" dxfId="3195" priority="3878" operator="equal">
      <formula>"Media"</formula>
    </cfRule>
    <cfRule type="cellIs" dxfId="3194" priority="3879" operator="equal">
      <formula>"Baja"</formula>
    </cfRule>
    <cfRule type="cellIs" dxfId="3193" priority="3880" operator="equal">
      <formula>"Muy Baja"</formula>
    </cfRule>
  </conditionalFormatting>
  <conditionalFormatting sqref="AJ242">
    <cfRule type="cellIs" dxfId="3192" priority="3935" operator="equal">
      <formula>"Muy Alta"</formula>
    </cfRule>
    <cfRule type="cellIs" dxfId="3191" priority="3936" operator="equal">
      <formula>"Alta"</formula>
    </cfRule>
    <cfRule type="cellIs" dxfId="3190" priority="3937" operator="equal">
      <formula>"Media"</formula>
    </cfRule>
    <cfRule type="cellIs" dxfId="3189" priority="3938" operator="equal">
      <formula>"Baja"</formula>
    </cfRule>
    <cfRule type="cellIs" dxfId="3188" priority="3939" operator="equal">
      <formula>"Muy Baja"</formula>
    </cfRule>
  </conditionalFormatting>
  <conditionalFormatting sqref="AK242">
    <cfRule type="cellIs" dxfId="3187" priority="3930" operator="equal">
      <formula>"Muy Alta"</formula>
    </cfRule>
    <cfRule type="cellIs" dxfId="3186" priority="3931" operator="equal">
      <formula>"Alta"</formula>
    </cfRule>
    <cfRule type="cellIs" dxfId="3185" priority="3932" operator="equal">
      <formula>"Media"</formula>
    </cfRule>
    <cfRule type="cellIs" dxfId="3184" priority="3933" operator="equal">
      <formula>"Baja"</formula>
    </cfRule>
    <cfRule type="cellIs" dxfId="3183" priority="3934" operator="equal">
      <formula>"Muy Baja"</formula>
    </cfRule>
  </conditionalFormatting>
  <conditionalFormatting sqref="AL242">
    <cfRule type="cellIs" dxfId="3182" priority="3925" operator="equal">
      <formula>"Muy Alta"</formula>
    </cfRule>
    <cfRule type="cellIs" dxfId="3181" priority="3926" operator="equal">
      <formula>"Alta"</formula>
    </cfRule>
    <cfRule type="cellIs" dxfId="3180" priority="3927" operator="equal">
      <formula>"Media"</formula>
    </cfRule>
    <cfRule type="cellIs" dxfId="3179" priority="3928" operator="equal">
      <formula>"Baja"</formula>
    </cfRule>
    <cfRule type="cellIs" dxfId="3178" priority="3929" operator="equal">
      <formula>"Muy Baja"</formula>
    </cfRule>
  </conditionalFormatting>
  <conditionalFormatting sqref="AL243:AL248">
    <cfRule type="cellIs" dxfId="3177" priority="3920" operator="equal">
      <formula>"Muy Alta"</formula>
    </cfRule>
    <cfRule type="cellIs" dxfId="3176" priority="3921" operator="equal">
      <formula>"Alta"</formula>
    </cfRule>
    <cfRule type="cellIs" dxfId="3175" priority="3922" operator="equal">
      <formula>"Media"</formula>
    </cfRule>
    <cfRule type="cellIs" dxfId="3174" priority="3923" operator="equal">
      <formula>"Baja"</formula>
    </cfRule>
    <cfRule type="cellIs" dxfId="3173" priority="3924" operator="equal">
      <formula>"Muy Baja"</formula>
    </cfRule>
  </conditionalFormatting>
  <conditionalFormatting sqref="AM242">
    <cfRule type="cellIs" dxfId="3172" priority="3915" operator="equal">
      <formula>"Catastrófico"</formula>
    </cfRule>
    <cfRule type="cellIs" dxfId="3171" priority="3916" operator="equal">
      <formula>"Mayor"</formula>
    </cfRule>
    <cfRule type="cellIs" dxfId="3170" priority="3917" operator="equal">
      <formula>"Moderado"</formula>
    </cfRule>
    <cfRule type="cellIs" dxfId="3169" priority="3918" operator="equal">
      <formula>"Menor"</formula>
    </cfRule>
    <cfRule type="cellIs" dxfId="3168" priority="3919" operator="equal">
      <formula>"Leve"</formula>
    </cfRule>
  </conditionalFormatting>
  <conditionalFormatting sqref="AN242">
    <cfRule type="cellIs" dxfId="3167" priority="3910" operator="equal">
      <formula>"Muy Alta"</formula>
    </cfRule>
    <cfRule type="cellIs" dxfId="3166" priority="3911" operator="equal">
      <formula>"Alta"</formula>
    </cfRule>
    <cfRule type="cellIs" dxfId="3165" priority="3912" operator="equal">
      <formula>"Media"</formula>
    </cfRule>
    <cfRule type="cellIs" dxfId="3164" priority="3913" operator="equal">
      <formula>"Baja"</formula>
    </cfRule>
    <cfRule type="cellIs" dxfId="3163" priority="3914" operator="equal">
      <formula>"Muy Baja"</formula>
    </cfRule>
  </conditionalFormatting>
  <conditionalFormatting sqref="AO242">
    <cfRule type="cellIs" dxfId="3162" priority="3906" operator="equal">
      <formula>"Extremo"</formula>
    </cfRule>
    <cfRule type="cellIs" dxfId="3161" priority="3907" operator="equal">
      <formula>"Alto"</formula>
    </cfRule>
    <cfRule type="cellIs" dxfId="3160" priority="3908" operator="equal">
      <formula>"Moderado"</formula>
    </cfRule>
    <cfRule type="cellIs" dxfId="3159" priority="3909" operator="equal">
      <formula>"Bajo"</formula>
    </cfRule>
  </conditionalFormatting>
  <conditionalFormatting sqref="N375">
    <cfRule type="cellIs" dxfId="3158" priority="3902" operator="equal">
      <formula>"Extremo"</formula>
    </cfRule>
    <cfRule type="cellIs" dxfId="3157" priority="3903" operator="equal">
      <formula>"Alto"</formula>
    </cfRule>
    <cfRule type="cellIs" dxfId="3156" priority="3904" operator="equal">
      <formula>"Moderado"</formula>
    </cfRule>
    <cfRule type="cellIs" dxfId="3155" priority="3905" operator="equal">
      <formula>"Bajo"</formula>
    </cfRule>
  </conditionalFormatting>
  <conditionalFormatting sqref="O375">
    <cfRule type="cellIs" dxfId="3154" priority="3898" operator="equal">
      <formula>"Extremo"</formula>
    </cfRule>
    <cfRule type="cellIs" dxfId="3153" priority="3899" operator="equal">
      <formula>"Alto"</formula>
    </cfRule>
    <cfRule type="cellIs" dxfId="3152" priority="3900" operator="equal">
      <formula>"Moderado"</formula>
    </cfRule>
    <cfRule type="cellIs" dxfId="3151" priority="3901" operator="equal">
      <formula>"Bajo"</formula>
    </cfRule>
  </conditionalFormatting>
  <conditionalFormatting sqref="S375">
    <cfRule type="cellIs" dxfId="3150" priority="3893" operator="equal">
      <formula>"Catastrófico"</formula>
    </cfRule>
    <cfRule type="cellIs" dxfId="3149" priority="3894" operator="equal">
      <formula>"Mayor"</formula>
    </cfRule>
    <cfRule type="cellIs" dxfId="3148" priority="3895" operator="equal">
      <formula>"Moderado"</formula>
    </cfRule>
    <cfRule type="cellIs" dxfId="3147" priority="3896" operator="equal">
      <formula>"Menor"</formula>
    </cfRule>
    <cfRule type="cellIs" dxfId="3146" priority="3897" operator="equal">
      <formula>"Leve"</formula>
    </cfRule>
  </conditionalFormatting>
  <conditionalFormatting sqref="U375">
    <cfRule type="cellIs" dxfId="3145" priority="3889" operator="equal">
      <formula>"Extremo"</formula>
    </cfRule>
    <cfRule type="cellIs" dxfId="3144" priority="3890" operator="equal">
      <formula>"Alto"</formula>
    </cfRule>
    <cfRule type="cellIs" dxfId="3143" priority="3891" operator="equal">
      <formula>"Moderado"</formula>
    </cfRule>
    <cfRule type="cellIs" dxfId="3142" priority="3892" operator="equal">
      <formula>"Bajo"</formula>
    </cfRule>
  </conditionalFormatting>
  <conditionalFormatting sqref="P235">
    <cfRule type="cellIs" dxfId="3141" priority="3812" operator="equal">
      <formula>"Muy Alta"</formula>
    </cfRule>
    <cfRule type="cellIs" dxfId="3140" priority="3813" operator="equal">
      <formula>"Alta"</formula>
    </cfRule>
    <cfRule type="cellIs" dxfId="3139" priority="3814" operator="equal">
      <formula>"Media"</formula>
    </cfRule>
    <cfRule type="cellIs" dxfId="3138" priority="3815" operator="equal">
      <formula>"Baja"</formula>
    </cfRule>
    <cfRule type="cellIs" dxfId="3137" priority="3816" operator="equal">
      <formula>"Muy Baja"</formula>
    </cfRule>
  </conditionalFormatting>
  <conditionalFormatting sqref="AJ375">
    <cfRule type="cellIs" dxfId="3136" priority="3871" operator="equal">
      <formula>"Muy Alta"</formula>
    </cfRule>
    <cfRule type="cellIs" dxfId="3135" priority="3872" operator="equal">
      <formula>"Alta"</formula>
    </cfRule>
    <cfRule type="cellIs" dxfId="3134" priority="3873" operator="equal">
      <formula>"Media"</formula>
    </cfRule>
    <cfRule type="cellIs" dxfId="3133" priority="3874" operator="equal">
      <formula>"Baja"</formula>
    </cfRule>
    <cfRule type="cellIs" dxfId="3132" priority="3875" operator="equal">
      <formula>"Muy Baja"</formula>
    </cfRule>
  </conditionalFormatting>
  <conditionalFormatting sqref="AK375">
    <cfRule type="cellIs" dxfId="3131" priority="3866" operator="equal">
      <formula>"Muy Alta"</formula>
    </cfRule>
    <cfRule type="cellIs" dxfId="3130" priority="3867" operator="equal">
      <formula>"Alta"</formula>
    </cfRule>
    <cfRule type="cellIs" dxfId="3129" priority="3868" operator="equal">
      <formula>"Media"</formula>
    </cfRule>
    <cfRule type="cellIs" dxfId="3128" priority="3869" operator="equal">
      <formula>"Baja"</formula>
    </cfRule>
    <cfRule type="cellIs" dxfId="3127" priority="3870" operator="equal">
      <formula>"Muy Baja"</formula>
    </cfRule>
  </conditionalFormatting>
  <conditionalFormatting sqref="AL375">
    <cfRule type="cellIs" dxfId="3126" priority="3861" operator="equal">
      <formula>"Muy Alta"</formula>
    </cfRule>
    <cfRule type="cellIs" dxfId="3125" priority="3862" operator="equal">
      <formula>"Alta"</formula>
    </cfRule>
    <cfRule type="cellIs" dxfId="3124" priority="3863" operator="equal">
      <formula>"Media"</formula>
    </cfRule>
    <cfRule type="cellIs" dxfId="3123" priority="3864" operator="equal">
      <formula>"Baja"</formula>
    </cfRule>
    <cfRule type="cellIs" dxfId="3122" priority="3865" operator="equal">
      <formula>"Muy Baja"</formula>
    </cfRule>
  </conditionalFormatting>
  <conditionalFormatting sqref="AL376:AL381">
    <cfRule type="cellIs" dxfId="3121" priority="3856" operator="equal">
      <formula>"Muy Alta"</formula>
    </cfRule>
    <cfRule type="cellIs" dxfId="3120" priority="3857" operator="equal">
      <formula>"Alta"</formula>
    </cfRule>
    <cfRule type="cellIs" dxfId="3119" priority="3858" operator="equal">
      <formula>"Media"</formula>
    </cfRule>
    <cfRule type="cellIs" dxfId="3118" priority="3859" operator="equal">
      <formula>"Baja"</formula>
    </cfRule>
    <cfRule type="cellIs" dxfId="3117" priority="3860" operator="equal">
      <formula>"Muy Baja"</formula>
    </cfRule>
  </conditionalFormatting>
  <conditionalFormatting sqref="AM375">
    <cfRule type="cellIs" dxfId="3116" priority="3851" operator="equal">
      <formula>"Catastrófico"</formula>
    </cfRule>
    <cfRule type="cellIs" dxfId="3115" priority="3852" operator="equal">
      <formula>"Mayor"</formula>
    </cfRule>
    <cfRule type="cellIs" dxfId="3114" priority="3853" operator="equal">
      <formula>"Moderado"</formula>
    </cfRule>
    <cfRule type="cellIs" dxfId="3113" priority="3854" operator="equal">
      <formula>"Menor"</formula>
    </cfRule>
    <cfRule type="cellIs" dxfId="3112" priority="3855" operator="equal">
      <formula>"Leve"</formula>
    </cfRule>
  </conditionalFormatting>
  <conditionalFormatting sqref="AN375">
    <cfRule type="cellIs" dxfId="3111" priority="3846" operator="equal">
      <formula>"Muy Alta"</formula>
    </cfRule>
    <cfRule type="cellIs" dxfId="3110" priority="3847" operator="equal">
      <formula>"Alta"</formula>
    </cfRule>
    <cfRule type="cellIs" dxfId="3109" priority="3848" operator="equal">
      <formula>"Media"</formula>
    </cfRule>
    <cfRule type="cellIs" dxfId="3108" priority="3849" operator="equal">
      <formula>"Baja"</formula>
    </cfRule>
    <cfRule type="cellIs" dxfId="3107" priority="3850" operator="equal">
      <formula>"Muy Baja"</formula>
    </cfRule>
  </conditionalFormatting>
  <conditionalFormatting sqref="AO375">
    <cfRule type="cellIs" dxfId="3106" priority="3842" operator="equal">
      <formula>"Extremo"</formula>
    </cfRule>
    <cfRule type="cellIs" dxfId="3105" priority="3843" operator="equal">
      <formula>"Alto"</formula>
    </cfRule>
    <cfRule type="cellIs" dxfId="3104" priority="3844" operator="equal">
      <formula>"Moderado"</formula>
    </cfRule>
    <cfRule type="cellIs" dxfId="3103" priority="3845" operator="equal">
      <formula>"Bajo"</formula>
    </cfRule>
  </conditionalFormatting>
  <conditionalFormatting sqref="N235">
    <cfRule type="cellIs" dxfId="3102" priority="3838" operator="equal">
      <formula>"Extremo"</formula>
    </cfRule>
    <cfRule type="cellIs" dxfId="3101" priority="3839" operator="equal">
      <formula>"Alto"</formula>
    </cfRule>
    <cfRule type="cellIs" dxfId="3100" priority="3840" operator="equal">
      <formula>"Moderado"</formula>
    </cfRule>
    <cfRule type="cellIs" dxfId="3099" priority="3841" operator="equal">
      <formula>"Bajo"</formula>
    </cfRule>
  </conditionalFormatting>
  <conditionalFormatting sqref="O235">
    <cfRule type="cellIs" dxfId="3098" priority="3834" operator="equal">
      <formula>"Extremo"</formula>
    </cfRule>
    <cfRule type="cellIs" dxfId="3097" priority="3835" operator="equal">
      <formula>"Alto"</formula>
    </cfRule>
    <cfRule type="cellIs" dxfId="3096" priority="3836" operator="equal">
      <formula>"Moderado"</formula>
    </cfRule>
    <cfRule type="cellIs" dxfId="3095" priority="3837" operator="equal">
      <formula>"Bajo"</formula>
    </cfRule>
  </conditionalFormatting>
  <conditionalFormatting sqref="S235">
    <cfRule type="cellIs" dxfId="3094" priority="3829" operator="equal">
      <formula>"Catastrófico"</formula>
    </cfRule>
    <cfRule type="cellIs" dxfId="3093" priority="3830" operator="equal">
      <formula>"Mayor"</formula>
    </cfRule>
    <cfRule type="cellIs" dxfId="3092" priority="3831" operator="equal">
      <formula>"Moderado"</formula>
    </cfRule>
    <cfRule type="cellIs" dxfId="3091" priority="3832" operator="equal">
      <formula>"Menor"</formula>
    </cfRule>
    <cfRule type="cellIs" dxfId="3090" priority="3833" operator="equal">
      <formula>"Leve"</formula>
    </cfRule>
  </conditionalFormatting>
  <conditionalFormatting sqref="U235">
    <cfRule type="cellIs" dxfId="3089" priority="3817" operator="equal">
      <formula>"Extremo"</formula>
    </cfRule>
    <cfRule type="cellIs" dxfId="3088" priority="3818" operator="equal">
      <formula>"Alto"</formula>
    </cfRule>
    <cfRule type="cellIs" dxfId="3087" priority="3819" operator="equal">
      <formula>"Moderado"</formula>
    </cfRule>
    <cfRule type="cellIs" dxfId="3086" priority="3820" operator="equal">
      <formula>"Bajo"</formula>
    </cfRule>
  </conditionalFormatting>
  <conditionalFormatting sqref="AJ235">
    <cfRule type="cellIs" dxfId="3085" priority="3807" operator="equal">
      <formula>"Muy Alta"</formula>
    </cfRule>
    <cfRule type="cellIs" dxfId="3084" priority="3808" operator="equal">
      <formula>"Alta"</formula>
    </cfRule>
    <cfRule type="cellIs" dxfId="3083" priority="3809" operator="equal">
      <formula>"Media"</formula>
    </cfRule>
    <cfRule type="cellIs" dxfId="3082" priority="3810" operator="equal">
      <formula>"Baja"</formula>
    </cfRule>
    <cfRule type="cellIs" dxfId="3081" priority="3811" operator="equal">
      <formula>"Muy Baja"</formula>
    </cfRule>
  </conditionalFormatting>
  <conditionalFormatting sqref="AK235">
    <cfRule type="cellIs" dxfId="3080" priority="3802" operator="equal">
      <formula>"Muy Alta"</formula>
    </cfRule>
    <cfRule type="cellIs" dxfId="3079" priority="3803" operator="equal">
      <formula>"Alta"</formula>
    </cfRule>
    <cfRule type="cellIs" dxfId="3078" priority="3804" operator="equal">
      <formula>"Media"</formula>
    </cfRule>
    <cfRule type="cellIs" dxfId="3077" priority="3805" operator="equal">
      <formula>"Baja"</formula>
    </cfRule>
    <cfRule type="cellIs" dxfId="3076" priority="3806" operator="equal">
      <formula>"Muy Baja"</formula>
    </cfRule>
  </conditionalFormatting>
  <conditionalFormatting sqref="AL235">
    <cfRule type="cellIs" dxfId="3075" priority="3797" operator="equal">
      <formula>"Muy Alta"</formula>
    </cfRule>
    <cfRule type="cellIs" dxfId="3074" priority="3798" operator="equal">
      <formula>"Alta"</formula>
    </cfRule>
    <cfRule type="cellIs" dxfId="3073" priority="3799" operator="equal">
      <formula>"Media"</formula>
    </cfRule>
    <cfRule type="cellIs" dxfId="3072" priority="3800" operator="equal">
      <formula>"Baja"</formula>
    </cfRule>
    <cfRule type="cellIs" dxfId="3071" priority="3801" operator="equal">
      <formula>"Muy Baja"</formula>
    </cfRule>
  </conditionalFormatting>
  <conditionalFormatting sqref="AL236:AL241">
    <cfRule type="cellIs" dxfId="3070" priority="3792" operator="equal">
      <formula>"Muy Alta"</formula>
    </cfRule>
    <cfRule type="cellIs" dxfId="3069" priority="3793" operator="equal">
      <formula>"Alta"</formula>
    </cfRule>
    <cfRule type="cellIs" dxfId="3068" priority="3794" operator="equal">
      <formula>"Media"</formula>
    </cfRule>
    <cfRule type="cellIs" dxfId="3067" priority="3795" operator="equal">
      <formula>"Baja"</formula>
    </cfRule>
    <cfRule type="cellIs" dxfId="3066" priority="3796" operator="equal">
      <formula>"Muy Baja"</formula>
    </cfRule>
  </conditionalFormatting>
  <conditionalFormatting sqref="AM235">
    <cfRule type="cellIs" dxfId="3065" priority="3787" operator="equal">
      <formula>"Catastrófico"</formula>
    </cfRule>
    <cfRule type="cellIs" dxfId="3064" priority="3788" operator="equal">
      <formula>"Mayor"</formula>
    </cfRule>
    <cfRule type="cellIs" dxfId="3063" priority="3789" operator="equal">
      <formula>"Moderado"</formula>
    </cfRule>
    <cfRule type="cellIs" dxfId="3062" priority="3790" operator="equal">
      <formula>"Menor"</formula>
    </cfRule>
    <cfRule type="cellIs" dxfId="3061" priority="3791" operator="equal">
      <formula>"Leve"</formula>
    </cfRule>
  </conditionalFormatting>
  <conditionalFormatting sqref="AN235">
    <cfRule type="cellIs" dxfId="3060" priority="3782" operator="equal">
      <formula>"Muy Alta"</formula>
    </cfRule>
    <cfRule type="cellIs" dxfId="3059" priority="3783" operator="equal">
      <formula>"Alta"</formula>
    </cfRule>
    <cfRule type="cellIs" dxfId="3058" priority="3784" operator="equal">
      <formula>"Media"</formula>
    </cfRule>
    <cfRule type="cellIs" dxfId="3057" priority="3785" operator="equal">
      <formula>"Baja"</formula>
    </cfRule>
    <cfRule type="cellIs" dxfId="3056" priority="3786" operator="equal">
      <formula>"Muy Baja"</formula>
    </cfRule>
  </conditionalFormatting>
  <conditionalFormatting sqref="AO235">
    <cfRule type="cellIs" dxfId="3055" priority="3778" operator="equal">
      <formula>"Extremo"</formula>
    </cfRule>
    <cfRule type="cellIs" dxfId="3054" priority="3779" operator="equal">
      <formula>"Alto"</formula>
    </cfRule>
    <cfRule type="cellIs" dxfId="3053" priority="3780" operator="equal">
      <formula>"Moderado"</formula>
    </cfRule>
    <cfRule type="cellIs" dxfId="3052" priority="3781" operator="equal">
      <formula>"Bajo"</formula>
    </cfRule>
  </conditionalFormatting>
  <conditionalFormatting sqref="N249">
    <cfRule type="cellIs" dxfId="3051" priority="3774" operator="equal">
      <formula>"Extremo"</formula>
    </cfRule>
    <cfRule type="cellIs" dxfId="3050" priority="3775" operator="equal">
      <formula>"Alto"</formula>
    </cfRule>
    <cfRule type="cellIs" dxfId="3049" priority="3776" operator="equal">
      <formula>"Moderado"</formula>
    </cfRule>
    <cfRule type="cellIs" dxfId="3048" priority="3777" operator="equal">
      <formula>"Bajo"</formula>
    </cfRule>
  </conditionalFormatting>
  <conditionalFormatting sqref="O249">
    <cfRule type="cellIs" dxfId="3047" priority="3770" operator="equal">
      <formula>"Extremo"</formula>
    </cfRule>
    <cfRule type="cellIs" dxfId="3046" priority="3771" operator="equal">
      <formula>"Alto"</formula>
    </cfRule>
    <cfRule type="cellIs" dxfId="3045" priority="3772" operator="equal">
      <formula>"Moderado"</formula>
    </cfRule>
    <cfRule type="cellIs" dxfId="3044" priority="3773" operator="equal">
      <formula>"Bajo"</formula>
    </cfRule>
  </conditionalFormatting>
  <conditionalFormatting sqref="S249">
    <cfRule type="cellIs" dxfId="3043" priority="3765" operator="equal">
      <formula>"Catastrófico"</formula>
    </cfRule>
    <cfRule type="cellIs" dxfId="3042" priority="3766" operator="equal">
      <formula>"Mayor"</formula>
    </cfRule>
    <cfRule type="cellIs" dxfId="3041" priority="3767" operator="equal">
      <formula>"Moderado"</formula>
    </cfRule>
    <cfRule type="cellIs" dxfId="3040" priority="3768" operator="equal">
      <formula>"Menor"</formula>
    </cfRule>
    <cfRule type="cellIs" dxfId="3039" priority="3769" operator="equal">
      <formula>"Leve"</formula>
    </cfRule>
  </conditionalFormatting>
  <conditionalFormatting sqref="U249">
    <cfRule type="cellIs" dxfId="3038" priority="3761" operator="equal">
      <formula>"Extremo"</formula>
    </cfRule>
    <cfRule type="cellIs" dxfId="3037" priority="3762" operator="equal">
      <formula>"Alto"</formula>
    </cfRule>
    <cfRule type="cellIs" dxfId="3036" priority="3763" operator="equal">
      <formula>"Moderado"</formula>
    </cfRule>
    <cfRule type="cellIs" dxfId="3035" priority="3764" operator="equal">
      <formula>"Bajo"</formula>
    </cfRule>
  </conditionalFormatting>
  <conditionalFormatting sqref="P249">
    <cfRule type="cellIs" dxfId="3034" priority="3748" operator="equal">
      <formula>"Muy Alta"</formula>
    </cfRule>
    <cfRule type="cellIs" dxfId="3033" priority="3749" operator="equal">
      <formula>"Alta"</formula>
    </cfRule>
    <cfRule type="cellIs" dxfId="3032" priority="3750" operator="equal">
      <formula>"Media"</formula>
    </cfRule>
    <cfRule type="cellIs" dxfId="3031" priority="3751" operator="equal">
      <formula>"Baja"</formula>
    </cfRule>
    <cfRule type="cellIs" dxfId="3030" priority="3752" operator="equal">
      <formula>"Muy Baja"</formula>
    </cfRule>
  </conditionalFormatting>
  <conditionalFormatting sqref="AJ249">
    <cfRule type="cellIs" dxfId="3029" priority="3743" operator="equal">
      <formula>"Muy Alta"</formula>
    </cfRule>
    <cfRule type="cellIs" dxfId="3028" priority="3744" operator="equal">
      <formula>"Alta"</formula>
    </cfRule>
    <cfRule type="cellIs" dxfId="3027" priority="3745" operator="equal">
      <formula>"Media"</formula>
    </cfRule>
    <cfRule type="cellIs" dxfId="3026" priority="3746" operator="equal">
      <formula>"Baja"</formula>
    </cfRule>
    <cfRule type="cellIs" dxfId="3025" priority="3747" operator="equal">
      <formula>"Muy Baja"</formula>
    </cfRule>
  </conditionalFormatting>
  <conditionalFormatting sqref="AK249">
    <cfRule type="cellIs" dxfId="3024" priority="3738" operator="equal">
      <formula>"Muy Alta"</formula>
    </cfRule>
    <cfRule type="cellIs" dxfId="3023" priority="3739" operator="equal">
      <formula>"Alta"</formula>
    </cfRule>
    <cfRule type="cellIs" dxfId="3022" priority="3740" operator="equal">
      <formula>"Media"</formula>
    </cfRule>
    <cfRule type="cellIs" dxfId="3021" priority="3741" operator="equal">
      <formula>"Baja"</formula>
    </cfRule>
    <cfRule type="cellIs" dxfId="3020" priority="3742" operator="equal">
      <formula>"Muy Baja"</formula>
    </cfRule>
  </conditionalFormatting>
  <conditionalFormatting sqref="AL249">
    <cfRule type="cellIs" dxfId="3019" priority="3733" operator="equal">
      <formula>"Muy Alta"</formula>
    </cfRule>
    <cfRule type="cellIs" dxfId="3018" priority="3734" operator="equal">
      <formula>"Alta"</formula>
    </cfRule>
    <cfRule type="cellIs" dxfId="3017" priority="3735" operator="equal">
      <formula>"Media"</formula>
    </cfRule>
    <cfRule type="cellIs" dxfId="3016" priority="3736" operator="equal">
      <formula>"Baja"</formula>
    </cfRule>
    <cfRule type="cellIs" dxfId="3015" priority="3737" operator="equal">
      <formula>"Muy Baja"</formula>
    </cfRule>
  </conditionalFormatting>
  <conditionalFormatting sqref="AL250:AL255">
    <cfRule type="cellIs" dxfId="3014" priority="3728" operator="equal">
      <formula>"Muy Alta"</formula>
    </cfRule>
    <cfRule type="cellIs" dxfId="3013" priority="3729" operator="equal">
      <formula>"Alta"</formula>
    </cfRule>
    <cfRule type="cellIs" dxfId="3012" priority="3730" operator="equal">
      <formula>"Media"</formula>
    </cfRule>
    <cfRule type="cellIs" dxfId="3011" priority="3731" operator="equal">
      <formula>"Baja"</formula>
    </cfRule>
    <cfRule type="cellIs" dxfId="3010" priority="3732" operator="equal">
      <formula>"Muy Baja"</formula>
    </cfRule>
  </conditionalFormatting>
  <conditionalFormatting sqref="AM249">
    <cfRule type="cellIs" dxfId="3009" priority="3723" operator="equal">
      <formula>"Catastrófico"</formula>
    </cfRule>
    <cfRule type="cellIs" dxfId="3008" priority="3724" operator="equal">
      <formula>"Mayor"</formula>
    </cfRule>
    <cfRule type="cellIs" dxfId="3007" priority="3725" operator="equal">
      <formula>"Moderado"</formula>
    </cfRule>
    <cfRule type="cellIs" dxfId="3006" priority="3726" operator="equal">
      <formula>"Menor"</formula>
    </cfRule>
    <cfRule type="cellIs" dxfId="3005" priority="3727" operator="equal">
      <formula>"Leve"</formula>
    </cfRule>
  </conditionalFormatting>
  <conditionalFormatting sqref="AN249">
    <cfRule type="cellIs" dxfId="3004" priority="3718" operator="equal">
      <formula>"Muy Alta"</formula>
    </cfRule>
    <cfRule type="cellIs" dxfId="3003" priority="3719" operator="equal">
      <formula>"Alta"</formula>
    </cfRule>
    <cfRule type="cellIs" dxfId="3002" priority="3720" operator="equal">
      <formula>"Media"</formula>
    </cfRule>
    <cfRule type="cellIs" dxfId="3001" priority="3721" operator="equal">
      <formula>"Baja"</formula>
    </cfRule>
    <cfRule type="cellIs" dxfId="3000" priority="3722" operator="equal">
      <formula>"Muy Baja"</formula>
    </cfRule>
  </conditionalFormatting>
  <conditionalFormatting sqref="AO249">
    <cfRule type="cellIs" dxfId="2999" priority="3714" operator="equal">
      <formula>"Extremo"</formula>
    </cfRule>
    <cfRule type="cellIs" dxfId="2998" priority="3715" operator="equal">
      <formula>"Alto"</formula>
    </cfRule>
    <cfRule type="cellIs" dxfId="2997" priority="3716" operator="equal">
      <formula>"Moderado"</formula>
    </cfRule>
    <cfRule type="cellIs" dxfId="2996" priority="3717" operator="equal">
      <formula>"Bajo"</formula>
    </cfRule>
  </conditionalFormatting>
  <conditionalFormatting sqref="N403">
    <cfRule type="cellIs" dxfId="2995" priority="3710" operator="equal">
      <formula>"Extremo"</formula>
    </cfRule>
    <cfRule type="cellIs" dxfId="2994" priority="3711" operator="equal">
      <formula>"Alto"</formula>
    </cfRule>
    <cfRule type="cellIs" dxfId="2993" priority="3712" operator="equal">
      <formula>"Moderado"</formula>
    </cfRule>
    <cfRule type="cellIs" dxfId="2992" priority="3713" operator="equal">
      <formula>"Bajo"</formula>
    </cfRule>
  </conditionalFormatting>
  <conditionalFormatting sqref="O403">
    <cfRule type="cellIs" dxfId="2991" priority="3706" operator="equal">
      <formula>"Extremo"</formula>
    </cfRule>
    <cfRule type="cellIs" dxfId="2990" priority="3707" operator="equal">
      <formula>"Alto"</formula>
    </cfRule>
    <cfRule type="cellIs" dxfId="2989" priority="3708" operator="equal">
      <formula>"Moderado"</formula>
    </cfRule>
    <cfRule type="cellIs" dxfId="2988" priority="3709" operator="equal">
      <formula>"Bajo"</formula>
    </cfRule>
  </conditionalFormatting>
  <conditionalFormatting sqref="S403">
    <cfRule type="cellIs" dxfId="2987" priority="3701" operator="equal">
      <formula>"Catastrófico"</formula>
    </cfRule>
    <cfRule type="cellIs" dxfId="2986" priority="3702" operator="equal">
      <formula>"Mayor"</formula>
    </cfRule>
    <cfRule type="cellIs" dxfId="2985" priority="3703" operator="equal">
      <formula>"Moderado"</formula>
    </cfRule>
    <cfRule type="cellIs" dxfId="2984" priority="3704" operator="equal">
      <formula>"Menor"</formula>
    </cfRule>
    <cfRule type="cellIs" dxfId="2983" priority="3705" operator="equal">
      <formula>"Leve"</formula>
    </cfRule>
  </conditionalFormatting>
  <conditionalFormatting sqref="U403">
    <cfRule type="cellIs" dxfId="2982" priority="3697" operator="equal">
      <formula>"Extremo"</formula>
    </cfRule>
    <cfRule type="cellIs" dxfId="2981" priority="3698" operator="equal">
      <formula>"Alto"</formula>
    </cfRule>
    <cfRule type="cellIs" dxfId="2980" priority="3699" operator="equal">
      <formula>"Moderado"</formula>
    </cfRule>
    <cfRule type="cellIs" dxfId="2979" priority="3700" operator="equal">
      <formula>"Bajo"</formula>
    </cfRule>
  </conditionalFormatting>
  <conditionalFormatting sqref="P403">
    <cfRule type="cellIs" dxfId="2978" priority="3684" operator="equal">
      <formula>"Muy Alta"</formula>
    </cfRule>
    <cfRule type="cellIs" dxfId="2977" priority="3685" operator="equal">
      <formula>"Alta"</formula>
    </cfRule>
    <cfRule type="cellIs" dxfId="2976" priority="3686" operator="equal">
      <formula>"Media"</formula>
    </cfRule>
    <cfRule type="cellIs" dxfId="2975" priority="3687" operator="equal">
      <formula>"Baja"</formula>
    </cfRule>
    <cfRule type="cellIs" dxfId="2974" priority="3688" operator="equal">
      <formula>"Muy Baja"</formula>
    </cfRule>
  </conditionalFormatting>
  <conditionalFormatting sqref="AJ403">
    <cfRule type="cellIs" dxfId="2973" priority="3679" operator="equal">
      <formula>"Muy Alta"</formula>
    </cfRule>
    <cfRule type="cellIs" dxfId="2972" priority="3680" operator="equal">
      <formula>"Alta"</formula>
    </cfRule>
    <cfRule type="cellIs" dxfId="2971" priority="3681" operator="equal">
      <formula>"Media"</formula>
    </cfRule>
    <cfRule type="cellIs" dxfId="2970" priority="3682" operator="equal">
      <formula>"Baja"</formula>
    </cfRule>
    <cfRule type="cellIs" dxfId="2969" priority="3683" operator="equal">
      <formula>"Muy Baja"</formula>
    </cfRule>
  </conditionalFormatting>
  <conditionalFormatting sqref="AK403">
    <cfRule type="cellIs" dxfId="2968" priority="3674" operator="equal">
      <formula>"Muy Alta"</formula>
    </cfRule>
    <cfRule type="cellIs" dxfId="2967" priority="3675" operator="equal">
      <formula>"Alta"</formula>
    </cfRule>
    <cfRule type="cellIs" dxfId="2966" priority="3676" operator="equal">
      <formula>"Media"</formula>
    </cfRule>
    <cfRule type="cellIs" dxfId="2965" priority="3677" operator="equal">
      <formula>"Baja"</formula>
    </cfRule>
    <cfRule type="cellIs" dxfId="2964" priority="3678" operator="equal">
      <formula>"Muy Baja"</formula>
    </cfRule>
  </conditionalFormatting>
  <conditionalFormatting sqref="AL403">
    <cfRule type="cellIs" dxfId="2963" priority="3669" operator="equal">
      <formula>"Muy Alta"</formula>
    </cfRule>
    <cfRule type="cellIs" dxfId="2962" priority="3670" operator="equal">
      <formula>"Alta"</formula>
    </cfRule>
    <cfRule type="cellIs" dxfId="2961" priority="3671" operator="equal">
      <formula>"Media"</formula>
    </cfRule>
    <cfRule type="cellIs" dxfId="2960" priority="3672" operator="equal">
      <formula>"Baja"</formula>
    </cfRule>
    <cfRule type="cellIs" dxfId="2959" priority="3673" operator="equal">
      <formula>"Muy Baja"</formula>
    </cfRule>
  </conditionalFormatting>
  <conditionalFormatting sqref="AL404:AL409">
    <cfRule type="cellIs" dxfId="2958" priority="3664" operator="equal">
      <formula>"Muy Alta"</formula>
    </cfRule>
    <cfRule type="cellIs" dxfId="2957" priority="3665" operator="equal">
      <formula>"Alta"</formula>
    </cfRule>
    <cfRule type="cellIs" dxfId="2956" priority="3666" operator="equal">
      <formula>"Media"</formula>
    </cfRule>
    <cfRule type="cellIs" dxfId="2955" priority="3667" operator="equal">
      <formula>"Baja"</formula>
    </cfRule>
    <cfRule type="cellIs" dxfId="2954" priority="3668" operator="equal">
      <formula>"Muy Baja"</formula>
    </cfRule>
  </conditionalFormatting>
  <conditionalFormatting sqref="AM403">
    <cfRule type="cellIs" dxfId="2953" priority="3659" operator="equal">
      <formula>"Catastrófico"</formula>
    </cfRule>
    <cfRule type="cellIs" dxfId="2952" priority="3660" operator="equal">
      <formula>"Mayor"</formula>
    </cfRule>
    <cfRule type="cellIs" dxfId="2951" priority="3661" operator="equal">
      <formula>"Moderado"</formula>
    </cfRule>
    <cfRule type="cellIs" dxfId="2950" priority="3662" operator="equal">
      <formula>"Menor"</formula>
    </cfRule>
    <cfRule type="cellIs" dxfId="2949" priority="3663" operator="equal">
      <formula>"Leve"</formula>
    </cfRule>
  </conditionalFormatting>
  <conditionalFormatting sqref="AN403">
    <cfRule type="cellIs" dxfId="2948" priority="3654" operator="equal">
      <formula>"Muy Alta"</formula>
    </cfRule>
    <cfRule type="cellIs" dxfId="2947" priority="3655" operator="equal">
      <formula>"Alta"</formula>
    </cfRule>
    <cfRule type="cellIs" dxfId="2946" priority="3656" operator="equal">
      <formula>"Media"</formula>
    </cfRule>
    <cfRule type="cellIs" dxfId="2945" priority="3657" operator="equal">
      <formula>"Baja"</formula>
    </cfRule>
    <cfRule type="cellIs" dxfId="2944" priority="3658" operator="equal">
      <formula>"Muy Baja"</formula>
    </cfRule>
  </conditionalFormatting>
  <conditionalFormatting sqref="AO403">
    <cfRule type="cellIs" dxfId="2943" priority="3650" operator="equal">
      <formula>"Extremo"</formula>
    </cfRule>
    <cfRule type="cellIs" dxfId="2942" priority="3651" operator="equal">
      <formula>"Alto"</formula>
    </cfRule>
    <cfRule type="cellIs" dxfId="2941" priority="3652" operator="equal">
      <formula>"Moderado"</formula>
    </cfRule>
    <cfRule type="cellIs" dxfId="2940" priority="3653" operator="equal">
      <formula>"Bajo"</formula>
    </cfRule>
  </conditionalFormatting>
  <conditionalFormatting sqref="N333">
    <cfRule type="cellIs" dxfId="2939" priority="3646" operator="equal">
      <formula>"Extremo"</formula>
    </cfRule>
    <cfRule type="cellIs" dxfId="2938" priority="3647" operator="equal">
      <formula>"Alto"</formula>
    </cfRule>
    <cfRule type="cellIs" dxfId="2937" priority="3648" operator="equal">
      <formula>"Moderado"</formula>
    </cfRule>
    <cfRule type="cellIs" dxfId="2936" priority="3649" operator="equal">
      <formula>"Bajo"</formula>
    </cfRule>
  </conditionalFormatting>
  <conditionalFormatting sqref="O333">
    <cfRule type="cellIs" dxfId="2935" priority="3642" operator="equal">
      <formula>"Extremo"</formula>
    </cfRule>
    <cfRule type="cellIs" dxfId="2934" priority="3643" operator="equal">
      <formula>"Alto"</formula>
    </cfRule>
    <cfRule type="cellIs" dxfId="2933" priority="3644" operator="equal">
      <formula>"Moderado"</formula>
    </cfRule>
    <cfRule type="cellIs" dxfId="2932" priority="3645" operator="equal">
      <formula>"Bajo"</formula>
    </cfRule>
  </conditionalFormatting>
  <conditionalFormatting sqref="S333">
    <cfRule type="cellIs" dxfId="2931" priority="3637" operator="equal">
      <formula>"Catastrófico"</formula>
    </cfRule>
    <cfRule type="cellIs" dxfId="2930" priority="3638" operator="equal">
      <formula>"Mayor"</formula>
    </cfRule>
    <cfRule type="cellIs" dxfId="2929" priority="3639" operator="equal">
      <formula>"Moderado"</formula>
    </cfRule>
    <cfRule type="cellIs" dxfId="2928" priority="3640" operator="equal">
      <formula>"Menor"</formula>
    </cfRule>
    <cfRule type="cellIs" dxfId="2927" priority="3641" operator="equal">
      <formula>"Leve"</formula>
    </cfRule>
  </conditionalFormatting>
  <conditionalFormatting sqref="U333">
    <cfRule type="cellIs" dxfId="2926" priority="3633" operator="equal">
      <formula>"Extremo"</formula>
    </cfRule>
    <cfRule type="cellIs" dxfId="2925" priority="3634" operator="equal">
      <formula>"Alto"</formula>
    </cfRule>
    <cfRule type="cellIs" dxfId="2924" priority="3635" operator="equal">
      <formula>"Moderado"</formula>
    </cfRule>
    <cfRule type="cellIs" dxfId="2923" priority="3636" operator="equal">
      <formula>"Bajo"</formula>
    </cfRule>
  </conditionalFormatting>
  <conditionalFormatting sqref="P333">
    <cfRule type="cellIs" dxfId="2922" priority="3626" operator="equal">
      <formula>"Muy Alta"</formula>
    </cfRule>
    <cfRule type="cellIs" dxfId="2921" priority="3627" operator="equal">
      <formula>"Alta"</formula>
    </cfRule>
    <cfRule type="cellIs" dxfId="2920" priority="3628" operator="equal">
      <formula>"Media"</formula>
    </cfRule>
    <cfRule type="cellIs" dxfId="2919" priority="3629" operator="equal">
      <formula>"Baja"</formula>
    </cfRule>
    <cfRule type="cellIs" dxfId="2918" priority="3630" operator="equal">
      <formula>"Muy Baja"</formula>
    </cfRule>
  </conditionalFormatting>
  <conditionalFormatting sqref="AJ333">
    <cfRule type="cellIs" dxfId="2917" priority="3621" operator="equal">
      <formula>"Muy Alta"</formula>
    </cfRule>
    <cfRule type="cellIs" dxfId="2916" priority="3622" operator="equal">
      <formula>"Alta"</formula>
    </cfRule>
    <cfRule type="cellIs" dxfId="2915" priority="3623" operator="equal">
      <formula>"Media"</formula>
    </cfRule>
    <cfRule type="cellIs" dxfId="2914" priority="3624" operator="equal">
      <formula>"Baja"</formula>
    </cfRule>
    <cfRule type="cellIs" dxfId="2913" priority="3625" operator="equal">
      <formula>"Muy Baja"</formula>
    </cfRule>
  </conditionalFormatting>
  <conditionalFormatting sqref="AK333">
    <cfRule type="cellIs" dxfId="2912" priority="3616" operator="equal">
      <formula>"Muy Alta"</formula>
    </cfRule>
    <cfRule type="cellIs" dxfId="2911" priority="3617" operator="equal">
      <formula>"Alta"</formula>
    </cfRule>
    <cfRule type="cellIs" dxfId="2910" priority="3618" operator="equal">
      <formula>"Media"</formula>
    </cfRule>
    <cfRule type="cellIs" dxfId="2909" priority="3619" operator="equal">
      <formula>"Baja"</formula>
    </cfRule>
    <cfRule type="cellIs" dxfId="2908" priority="3620" operator="equal">
      <formula>"Muy Baja"</formula>
    </cfRule>
  </conditionalFormatting>
  <conditionalFormatting sqref="AL333">
    <cfRule type="cellIs" dxfId="2907" priority="3611" operator="equal">
      <formula>"Muy Alta"</formula>
    </cfRule>
    <cfRule type="cellIs" dxfId="2906" priority="3612" operator="equal">
      <formula>"Alta"</formula>
    </cfRule>
    <cfRule type="cellIs" dxfId="2905" priority="3613" operator="equal">
      <formula>"Media"</formula>
    </cfRule>
    <cfRule type="cellIs" dxfId="2904" priority="3614" operator="equal">
      <formula>"Baja"</formula>
    </cfRule>
    <cfRule type="cellIs" dxfId="2903" priority="3615" operator="equal">
      <formula>"Muy Baja"</formula>
    </cfRule>
  </conditionalFormatting>
  <conditionalFormatting sqref="AL334:AL339">
    <cfRule type="cellIs" dxfId="2902" priority="3606" operator="equal">
      <formula>"Muy Alta"</formula>
    </cfRule>
    <cfRule type="cellIs" dxfId="2901" priority="3607" operator="equal">
      <formula>"Alta"</formula>
    </cfRule>
    <cfRule type="cellIs" dxfId="2900" priority="3608" operator="equal">
      <formula>"Media"</formula>
    </cfRule>
    <cfRule type="cellIs" dxfId="2899" priority="3609" operator="equal">
      <formula>"Baja"</formula>
    </cfRule>
    <cfRule type="cellIs" dxfId="2898" priority="3610" operator="equal">
      <formula>"Muy Baja"</formula>
    </cfRule>
  </conditionalFormatting>
  <conditionalFormatting sqref="AM333">
    <cfRule type="cellIs" dxfId="2897" priority="3601" operator="equal">
      <formula>"Catastrófico"</formula>
    </cfRule>
    <cfRule type="cellIs" dxfId="2896" priority="3602" operator="equal">
      <formula>"Mayor"</formula>
    </cfRule>
    <cfRule type="cellIs" dxfId="2895" priority="3603" operator="equal">
      <formula>"Moderado"</formula>
    </cfRule>
    <cfRule type="cellIs" dxfId="2894" priority="3604" operator="equal">
      <formula>"Menor"</formula>
    </cfRule>
    <cfRule type="cellIs" dxfId="2893" priority="3605" operator="equal">
      <formula>"Leve"</formula>
    </cfRule>
  </conditionalFormatting>
  <conditionalFormatting sqref="AN333">
    <cfRule type="cellIs" dxfId="2892" priority="3596" operator="equal">
      <formula>"Muy Alta"</formula>
    </cfRule>
    <cfRule type="cellIs" dxfId="2891" priority="3597" operator="equal">
      <formula>"Alta"</formula>
    </cfRule>
    <cfRule type="cellIs" dxfId="2890" priority="3598" operator="equal">
      <formula>"Media"</formula>
    </cfRule>
    <cfRule type="cellIs" dxfId="2889" priority="3599" operator="equal">
      <formula>"Baja"</formula>
    </cfRule>
    <cfRule type="cellIs" dxfId="2888" priority="3600" operator="equal">
      <formula>"Muy Baja"</formula>
    </cfRule>
  </conditionalFormatting>
  <conditionalFormatting sqref="AO333">
    <cfRule type="cellIs" dxfId="2887" priority="3592" operator="equal">
      <formula>"Extremo"</formula>
    </cfRule>
    <cfRule type="cellIs" dxfId="2886" priority="3593" operator="equal">
      <formula>"Alto"</formula>
    </cfRule>
    <cfRule type="cellIs" dxfId="2885" priority="3594" operator="equal">
      <formula>"Moderado"</formula>
    </cfRule>
    <cfRule type="cellIs" dxfId="2884" priority="3595" operator="equal">
      <formula>"Bajo"</formula>
    </cfRule>
  </conditionalFormatting>
  <conditionalFormatting sqref="N340">
    <cfRule type="cellIs" dxfId="2883" priority="3588" operator="equal">
      <formula>"Extremo"</formula>
    </cfRule>
    <cfRule type="cellIs" dxfId="2882" priority="3589" operator="equal">
      <formula>"Alto"</formula>
    </cfRule>
    <cfRule type="cellIs" dxfId="2881" priority="3590" operator="equal">
      <formula>"Moderado"</formula>
    </cfRule>
    <cfRule type="cellIs" dxfId="2880" priority="3591" operator="equal">
      <formula>"Bajo"</formula>
    </cfRule>
  </conditionalFormatting>
  <conditionalFormatting sqref="O340">
    <cfRule type="cellIs" dxfId="2879" priority="3584" operator="equal">
      <formula>"Extremo"</formula>
    </cfRule>
    <cfRule type="cellIs" dxfId="2878" priority="3585" operator="equal">
      <formula>"Alto"</formula>
    </cfRule>
    <cfRule type="cellIs" dxfId="2877" priority="3586" operator="equal">
      <formula>"Moderado"</formula>
    </cfRule>
    <cfRule type="cellIs" dxfId="2876" priority="3587" operator="equal">
      <formula>"Bajo"</formula>
    </cfRule>
  </conditionalFormatting>
  <conditionalFormatting sqref="S340">
    <cfRule type="cellIs" dxfId="2875" priority="3579" operator="equal">
      <formula>"Catastrófico"</formula>
    </cfRule>
    <cfRule type="cellIs" dxfId="2874" priority="3580" operator="equal">
      <formula>"Mayor"</formula>
    </cfRule>
    <cfRule type="cellIs" dxfId="2873" priority="3581" operator="equal">
      <formula>"Moderado"</formula>
    </cfRule>
    <cfRule type="cellIs" dxfId="2872" priority="3582" operator="equal">
      <formula>"Menor"</formula>
    </cfRule>
    <cfRule type="cellIs" dxfId="2871" priority="3583" operator="equal">
      <formula>"Leve"</formula>
    </cfRule>
  </conditionalFormatting>
  <conditionalFormatting sqref="U340">
    <cfRule type="cellIs" dxfId="2870" priority="3575" operator="equal">
      <formula>"Extremo"</formula>
    </cfRule>
    <cfRule type="cellIs" dxfId="2869" priority="3576" operator="equal">
      <formula>"Alto"</formula>
    </cfRule>
    <cfRule type="cellIs" dxfId="2868" priority="3577" operator="equal">
      <formula>"Moderado"</formula>
    </cfRule>
    <cfRule type="cellIs" dxfId="2867" priority="3578" operator="equal">
      <formula>"Bajo"</formula>
    </cfRule>
  </conditionalFormatting>
  <conditionalFormatting sqref="P340">
    <cfRule type="cellIs" dxfId="2866" priority="3562" operator="equal">
      <formula>"Muy Alta"</formula>
    </cfRule>
    <cfRule type="cellIs" dxfId="2865" priority="3563" operator="equal">
      <formula>"Alta"</formula>
    </cfRule>
    <cfRule type="cellIs" dxfId="2864" priority="3564" operator="equal">
      <formula>"Media"</formula>
    </cfRule>
    <cfRule type="cellIs" dxfId="2863" priority="3565" operator="equal">
      <formula>"Baja"</formula>
    </cfRule>
    <cfRule type="cellIs" dxfId="2862" priority="3566" operator="equal">
      <formula>"Muy Baja"</formula>
    </cfRule>
  </conditionalFormatting>
  <conditionalFormatting sqref="AJ340">
    <cfRule type="cellIs" dxfId="2861" priority="3557" operator="equal">
      <formula>"Muy Alta"</formula>
    </cfRule>
    <cfRule type="cellIs" dxfId="2860" priority="3558" operator="equal">
      <formula>"Alta"</formula>
    </cfRule>
    <cfRule type="cellIs" dxfId="2859" priority="3559" operator="equal">
      <formula>"Media"</formula>
    </cfRule>
    <cfRule type="cellIs" dxfId="2858" priority="3560" operator="equal">
      <formula>"Baja"</formula>
    </cfRule>
    <cfRule type="cellIs" dxfId="2857" priority="3561" operator="equal">
      <formula>"Muy Baja"</formula>
    </cfRule>
  </conditionalFormatting>
  <conditionalFormatting sqref="AK340">
    <cfRule type="cellIs" dxfId="2856" priority="3552" operator="equal">
      <formula>"Muy Alta"</formula>
    </cfRule>
    <cfRule type="cellIs" dxfId="2855" priority="3553" operator="equal">
      <formula>"Alta"</formula>
    </cfRule>
    <cfRule type="cellIs" dxfId="2854" priority="3554" operator="equal">
      <formula>"Media"</formula>
    </cfRule>
    <cfRule type="cellIs" dxfId="2853" priority="3555" operator="equal">
      <formula>"Baja"</formula>
    </cfRule>
    <cfRule type="cellIs" dxfId="2852" priority="3556" operator="equal">
      <formula>"Muy Baja"</formula>
    </cfRule>
  </conditionalFormatting>
  <conditionalFormatting sqref="AL340">
    <cfRule type="cellIs" dxfId="2851" priority="3547" operator="equal">
      <formula>"Muy Alta"</formula>
    </cfRule>
    <cfRule type="cellIs" dxfId="2850" priority="3548" operator="equal">
      <formula>"Alta"</formula>
    </cfRule>
    <cfRule type="cellIs" dxfId="2849" priority="3549" operator="equal">
      <formula>"Media"</formula>
    </cfRule>
    <cfRule type="cellIs" dxfId="2848" priority="3550" operator="equal">
      <formula>"Baja"</formula>
    </cfRule>
    <cfRule type="cellIs" dxfId="2847" priority="3551" operator="equal">
      <formula>"Muy Baja"</formula>
    </cfRule>
  </conditionalFormatting>
  <conditionalFormatting sqref="AL341:AL346">
    <cfRule type="cellIs" dxfId="2846" priority="3542" operator="equal">
      <formula>"Muy Alta"</formula>
    </cfRule>
    <cfRule type="cellIs" dxfId="2845" priority="3543" operator="equal">
      <formula>"Alta"</formula>
    </cfRule>
    <cfRule type="cellIs" dxfId="2844" priority="3544" operator="equal">
      <formula>"Media"</formula>
    </cfRule>
    <cfRule type="cellIs" dxfId="2843" priority="3545" operator="equal">
      <formula>"Baja"</formula>
    </cfRule>
    <cfRule type="cellIs" dxfId="2842" priority="3546" operator="equal">
      <formula>"Muy Baja"</formula>
    </cfRule>
  </conditionalFormatting>
  <conditionalFormatting sqref="AM340">
    <cfRule type="cellIs" dxfId="2841" priority="3537" operator="equal">
      <formula>"Catastrófico"</formula>
    </cfRule>
    <cfRule type="cellIs" dxfId="2840" priority="3538" operator="equal">
      <formula>"Mayor"</formula>
    </cfRule>
    <cfRule type="cellIs" dxfId="2839" priority="3539" operator="equal">
      <formula>"Moderado"</formula>
    </cfRule>
    <cfRule type="cellIs" dxfId="2838" priority="3540" operator="equal">
      <formula>"Menor"</formula>
    </cfRule>
    <cfRule type="cellIs" dxfId="2837" priority="3541" operator="equal">
      <formula>"Leve"</formula>
    </cfRule>
  </conditionalFormatting>
  <conditionalFormatting sqref="AN340">
    <cfRule type="cellIs" dxfId="2836" priority="3532" operator="equal">
      <formula>"Muy Alta"</formula>
    </cfRule>
    <cfRule type="cellIs" dxfId="2835" priority="3533" operator="equal">
      <formula>"Alta"</formula>
    </cfRule>
    <cfRule type="cellIs" dxfId="2834" priority="3534" operator="equal">
      <formula>"Media"</formula>
    </cfRule>
    <cfRule type="cellIs" dxfId="2833" priority="3535" operator="equal">
      <formula>"Baja"</formula>
    </cfRule>
    <cfRule type="cellIs" dxfId="2832" priority="3536" operator="equal">
      <formula>"Muy Baja"</formula>
    </cfRule>
  </conditionalFormatting>
  <conditionalFormatting sqref="AO340">
    <cfRule type="cellIs" dxfId="2831" priority="3528" operator="equal">
      <formula>"Extremo"</formula>
    </cfRule>
    <cfRule type="cellIs" dxfId="2830" priority="3529" operator="equal">
      <formula>"Alto"</formula>
    </cfRule>
    <cfRule type="cellIs" dxfId="2829" priority="3530" operator="equal">
      <formula>"Moderado"</formula>
    </cfRule>
    <cfRule type="cellIs" dxfId="2828" priority="3531" operator="equal">
      <formula>"Bajo"</formula>
    </cfRule>
  </conditionalFormatting>
  <conditionalFormatting sqref="N361">
    <cfRule type="cellIs" dxfId="2827" priority="3524" operator="equal">
      <formula>"Extremo"</formula>
    </cfRule>
    <cfRule type="cellIs" dxfId="2826" priority="3525" operator="equal">
      <formula>"Alto"</formula>
    </cfRule>
    <cfRule type="cellIs" dxfId="2825" priority="3526" operator="equal">
      <formula>"Moderado"</formula>
    </cfRule>
    <cfRule type="cellIs" dxfId="2824" priority="3527" operator="equal">
      <formula>"Bajo"</formula>
    </cfRule>
  </conditionalFormatting>
  <conditionalFormatting sqref="O361">
    <cfRule type="cellIs" dxfId="2823" priority="3520" operator="equal">
      <formula>"Extremo"</formula>
    </cfRule>
    <cfRule type="cellIs" dxfId="2822" priority="3521" operator="equal">
      <formula>"Alto"</formula>
    </cfRule>
    <cfRule type="cellIs" dxfId="2821" priority="3522" operator="equal">
      <formula>"Moderado"</formula>
    </cfRule>
    <cfRule type="cellIs" dxfId="2820" priority="3523" operator="equal">
      <formula>"Bajo"</formula>
    </cfRule>
  </conditionalFormatting>
  <conditionalFormatting sqref="S361">
    <cfRule type="cellIs" dxfId="2819" priority="3515" operator="equal">
      <formula>"Catastrófico"</formula>
    </cfRule>
    <cfRule type="cellIs" dxfId="2818" priority="3516" operator="equal">
      <formula>"Mayor"</formula>
    </cfRule>
    <cfRule type="cellIs" dxfId="2817" priority="3517" operator="equal">
      <formula>"Moderado"</formula>
    </cfRule>
    <cfRule type="cellIs" dxfId="2816" priority="3518" operator="equal">
      <formula>"Menor"</formula>
    </cfRule>
    <cfRule type="cellIs" dxfId="2815" priority="3519" operator="equal">
      <formula>"Leve"</formula>
    </cfRule>
  </conditionalFormatting>
  <conditionalFormatting sqref="U361">
    <cfRule type="cellIs" dxfId="2814" priority="3511" operator="equal">
      <formula>"Extremo"</formula>
    </cfRule>
    <cfRule type="cellIs" dxfId="2813" priority="3512" operator="equal">
      <formula>"Alto"</formula>
    </cfRule>
    <cfRule type="cellIs" dxfId="2812" priority="3513" operator="equal">
      <formula>"Moderado"</formula>
    </cfRule>
    <cfRule type="cellIs" dxfId="2811" priority="3514" operator="equal">
      <formula>"Bajo"</formula>
    </cfRule>
  </conditionalFormatting>
  <conditionalFormatting sqref="P361">
    <cfRule type="cellIs" dxfId="2810" priority="3498" operator="equal">
      <formula>"Muy Alta"</formula>
    </cfRule>
    <cfRule type="cellIs" dxfId="2809" priority="3499" operator="equal">
      <formula>"Alta"</formula>
    </cfRule>
    <cfRule type="cellIs" dxfId="2808" priority="3500" operator="equal">
      <formula>"Media"</formula>
    </cfRule>
    <cfRule type="cellIs" dxfId="2807" priority="3501" operator="equal">
      <formula>"Baja"</formula>
    </cfRule>
    <cfRule type="cellIs" dxfId="2806" priority="3502" operator="equal">
      <formula>"Muy Baja"</formula>
    </cfRule>
  </conditionalFormatting>
  <conditionalFormatting sqref="AJ361">
    <cfRule type="cellIs" dxfId="2805" priority="3493" operator="equal">
      <formula>"Muy Alta"</formula>
    </cfRule>
    <cfRule type="cellIs" dxfId="2804" priority="3494" operator="equal">
      <formula>"Alta"</formula>
    </cfRule>
    <cfRule type="cellIs" dxfId="2803" priority="3495" operator="equal">
      <formula>"Media"</formula>
    </cfRule>
    <cfRule type="cellIs" dxfId="2802" priority="3496" operator="equal">
      <formula>"Baja"</formula>
    </cfRule>
    <cfRule type="cellIs" dxfId="2801" priority="3497" operator="equal">
      <formula>"Muy Baja"</formula>
    </cfRule>
  </conditionalFormatting>
  <conditionalFormatting sqref="AK361">
    <cfRule type="cellIs" dxfId="2800" priority="3488" operator="equal">
      <formula>"Muy Alta"</formula>
    </cfRule>
    <cfRule type="cellIs" dxfId="2799" priority="3489" operator="equal">
      <formula>"Alta"</formula>
    </cfRule>
    <cfRule type="cellIs" dxfId="2798" priority="3490" operator="equal">
      <formula>"Media"</formula>
    </cfRule>
    <cfRule type="cellIs" dxfId="2797" priority="3491" operator="equal">
      <formula>"Baja"</formula>
    </cfRule>
    <cfRule type="cellIs" dxfId="2796" priority="3492" operator="equal">
      <formula>"Muy Baja"</formula>
    </cfRule>
  </conditionalFormatting>
  <conditionalFormatting sqref="AL361">
    <cfRule type="cellIs" dxfId="2795" priority="3483" operator="equal">
      <formula>"Muy Alta"</formula>
    </cfRule>
    <cfRule type="cellIs" dxfId="2794" priority="3484" operator="equal">
      <formula>"Alta"</formula>
    </cfRule>
    <cfRule type="cellIs" dxfId="2793" priority="3485" operator="equal">
      <formula>"Media"</formula>
    </cfRule>
    <cfRule type="cellIs" dxfId="2792" priority="3486" operator="equal">
      <formula>"Baja"</formula>
    </cfRule>
    <cfRule type="cellIs" dxfId="2791" priority="3487" operator="equal">
      <formula>"Muy Baja"</formula>
    </cfRule>
  </conditionalFormatting>
  <conditionalFormatting sqref="AL362:AL367 AL369:AL374">
    <cfRule type="cellIs" dxfId="2790" priority="3478" operator="equal">
      <formula>"Muy Alta"</formula>
    </cfRule>
    <cfRule type="cellIs" dxfId="2789" priority="3479" operator="equal">
      <formula>"Alta"</formula>
    </cfRule>
    <cfRule type="cellIs" dxfId="2788" priority="3480" operator="equal">
      <formula>"Media"</formula>
    </cfRule>
    <cfRule type="cellIs" dxfId="2787" priority="3481" operator="equal">
      <formula>"Baja"</formula>
    </cfRule>
    <cfRule type="cellIs" dxfId="2786" priority="3482" operator="equal">
      <formula>"Muy Baja"</formula>
    </cfRule>
  </conditionalFormatting>
  <conditionalFormatting sqref="AM361">
    <cfRule type="cellIs" dxfId="2785" priority="3473" operator="equal">
      <formula>"Catastrófico"</formula>
    </cfRule>
    <cfRule type="cellIs" dxfId="2784" priority="3474" operator="equal">
      <formula>"Mayor"</formula>
    </cfRule>
    <cfRule type="cellIs" dxfId="2783" priority="3475" operator="equal">
      <formula>"Moderado"</formula>
    </cfRule>
    <cfRule type="cellIs" dxfId="2782" priority="3476" operator="equal">
      <formula>"Menor"</formula>
    </cfRule>
    <cfRule type="cellIs" dxfId="2781" priority="3477" operator="equal">
      <formula>"Leve"</formula>
    </cfRule>
  </conditionalFormatting>
  <conditionalFormatting sqref="AN361">
    <cfRule type="cellIs" dxfId="2780" priority="3468" operator="equal">
      <formula>"Muy Alta"</formula>
    </cfRule>
    <cfRule type="cellIs" dxfId="2779" priority="3469" operator="equal">
      <formula>"Alta"</formula>
    </cfRule>
    <cfRule type="cellIs" dxfId="2778" priority="3470" operator="equal">
      <formula>"Media"</formula>
    </cfRule>
    <cfRule type="cellIs" dxfId="2777" priority="3471" operator="equal">
      <formula>"Baja"</formula>
    </cfRule>
    <cfRule type="cellIs" dxfId="2776" priority="3472" operator="equal">
      <formula>"Muy Baja"</formula>
    </cfRule>
  </conditionalFormatting>
  <conditionalFormatting sqref="AO361">
    <cfRule type="cellIs" dxfId="2775" priority="3464" operator="equal">
      <formula>"Extremo"</formula>
    </cfRule>
    <cfRule type="cellIs" dxfId="2774" priority="3465" operator="equal">
      <formula>"Alto"</formula>
    </cfRule>
    <cfRule type="cellIs" dxfId="2773" priority="3466" operator="equal">
      <formula>"Moderado"</formula>
    </cfRule>
    <cfRule type="cellIs" dxfId="2772" priority="3467" operator="equal">
      <formula>"Bajo"</formula>
    </cfRule>
  </conditionalFormatting>
  <conditionalFormatting sqref="N354">
    <cfRule type="cellIs" dxfId="2771" priority="3460" operator="equal">
      <formula>"Extremo"</formula>
    </cfRule>
    <cfRule type="cellIs" dxfId="2770" priority="3461" operator="equal">
      <formula>"Alto"</formula>
    </cfRule>
    <cfRule type="cellIs" dxfId="2769" priority="3462" operator="equal">
      <formula>"Moderado"</formula>
    </cfRule>
    <cfRule type="cellIs" dxfId="2768" priority="3463" operator="equal">
      <formula>"Bajo"</formula>
    </cfRule>
  </conditionalFormatting>
  <conditionalFormatting sqref="O354">
    <cfRule type="cellIs" dxfId="2767" priority="3456" operator="equal">
      <formula>"Extremo"</formula>
    </cfRule>
    <cfRule type="cellIs" dxfId="2766" priority="3457" operator="equal">
      <formula>"Alto"</formula>
    </cfRule>
    <cfRule type="cellIs" dxfId="2765" priority="3458" operator="equal">
      <formula>"Moderado"</formula>
    </cfRule>
    <cfRule type="cellIs" dxfId="2764" priority="3459" operator="equal">
      <formula>"Bajo"</formula>
    </cfRule>
  </conditionalFormatting>
  <conditionalFormatting sqref="S354">
    <cfRule type="cellIs" dxfId="2763" priority="3451" operator="equal">
      <formula>"Catastrófico"</formula>
    </cfRule>
    <cfRule type="cellIs" dxfId="2762" priority="3452" operator="equal">
      <formula>"Mayor"</formula>
    </cfRule>
    <cfRule type="cellIs" dxfId="2761" priority="3453" operator="equal">
      <formula>"Moderado"</formula>
    </cfRule>
    <cfRule type="cellIs" dxfId="2760" priority="3454" operator="equal">
      <formula>"Menor"</formula>
    </cfRule>
    <cfRule type="cellIs" dxfId="2759" priority="3455" operator="equal">
      <formula>"Leve"</formula>
    </cfRule>
  </conditionalFormatting>
  <conditionalFormatting sqref="U354">
    <cfRule type="cellIs" dxfId="2758" priority="3447" operator="equal">
      <formula>"Extremo"</formula>
    </cfRule>
    <cfRule type="cellIs" dxfId="2757" priority="3448" operator="equal">
      <formula>"Alto"</formula>
    </cfRule>
    <cfRule type="cellIs" dxfId="2756" priority="3449" operator="equal">
      <formula>"Moderado"</formula>
    </cfRule>
    <cfRule type="cellIs" dxfId="2755" priority="3450" operator="equal">
      <formula>"Bajo"</formula>
    </cfRule>
  </conditionalFormatting>
  <conditionalFormatting sqref="P354">
    <cfRule type="cellIs" dxfId="2754" priority="3434" operator="equal">
      <formula>"Muy Alta"</formula>
    </cfRule>
    <cfRule type="cellIs" dxfId="2753" priority="3435" operator="equal">
      <formula>"Alta"</formula>
    </cfRule>
    <cfRule type="cellIs" dxfId="2752" priority="3436" operator="equal">
      <formula>"Media"</formula>
    </cfRule>
    <cfRule type="cellIs" dxfId="2751" priority="3437" operator="equal">
      <formula>"Baja"</formula>
    </cfRule>
    <cfRule type="cellIs" dxfId="2750" priority="3438" operator="equal">
      <formula>"Muy Baja"</formula>
    </cfRule>
  </conditionalFormatting>
  <conditionalFormatting sqref="AJ354">
    <cfRule type="cellIs" dxfId="2749" priority="3429" operator="equal">
      <formula>"Muy Alta"</formula>
    </cfRule>
    <cfRule type="cellIs" dxfId="2748" priority="3430" operator="equal">
      <formula>"Alta"</formula>
    </cfRule>
    <cfRule type="cellIs" dxfId="2747" priority="3431" operator="equal">
      <formula>"Media"</formula>
    </cfRule>
    <cfRule type="cellIs" dxfId="2746" priority="3432" operator="equal">
      <formula>"Baja"</formula>
    </cfRule>
    <cfRule type="cellIs" dxfId="2745" priority="3433" operator="equal">
      <formula>"Muy Baja"</formula>
    </cfRule>
  </conditionalFormatting>
  <conditionalFormatting sqref="AK354">
    <cfRule type="cellIs" dxfId="2744" priority="3424" operator="equal">
      <formula>"Muy Alta"</formula>
    </cfRule>
    <cfRule type="cellIs" dxfId="2743" priority="3425" operator="equal">
      <formula>"Alta"</formula>
    </cfRule>
    <cfRule type="cellIs" dxfId="2742" priority="3426" operator="equal">
      <formula>"Media"</formula>
    </cfRule>
    <cfRule type="cellIs" dxfId="2741" priority="3427" operator="equal">
      <formula>"Baja"</formula>
    </cfRule>
    <cfRule type="cellIs" dxfId="2740" priority="3428" operator="equal">
      <formula>"Muy Baja"</formula>
    </cfRule>
  </conditionalFormatting>
  <conditionalFormatting sqref="AL354">
    <cfRule type="cellIs" dxfId="2739" priority="3419" operator="equal">
      <formula>"Muy Alta"</formula>
    </cfRule>
    <cfRule type="cellIs" dxfId="2738" priority="3420" operator="equal">
      <formula>"Alta"</formula>
    </cfRule>
    <cfRule type="cellIs" dxfId="2737" priority="3421" operator="equal">
      <formula>"Media"</formula>
    </cfRule>
    <cfRule type="cellIs" dxfId="2736" priority="3422" operator="equal">
      <formula>"Baja"</formula>
    </cfRule>
    <cfRule type="cellIs" dxfId="2735" priority="3423" operator="equal">
      <formula>"Muy Baja"</formula>
    </cfRule>
  </conditionalFormatting>
  <conditionalFormatting sqref="AL355:AL360">
    <cfRule type="cellIs" dxfId="2734" priority="3414" operator="equal">
      <formula>"Muy Alta"</formula>
    </cfRule>
    <cfRule type="cellIs" dxfId="2733" priority="3415" operator="equal">
      <formula>"Alta"</formula>
    </cfRule>
    <cfRule type="cellIs" dxfId="2732" priority="3416" operator="equal">
      <formula>"Media"</formula>
    </cfRule>
    <cfRule type="cellIs" dxfId="2731" priority="3417" operator="equal">
      <formula>"Baja"</formula>
    </cfRule>
    <cfRule type="cellIs" dxfId="2730" priority="3418" operator="equal">
      <formula>"Muy Baja"</formula>
    </cfRule>
  </conditionalFormatting>
  <conditionalFormatting sqref="AM354">
    <cfRule type="cellIs" dxfId="2729" priority="3409" operator="equal">
      <formula>"Catastrófico"</formula>
    </cfRule>
    <cfRule type="cellIs" dxfId="2728" priority="3410" operator="equal">
      <formula>"Mayor"</formula>
    </cfRule>
    <cfRule type="cellIs" dxfId="2727" priority="3411" operator="equal">
      <formula>"Moderado"</formula>
    </cfRule>
    <cfRule type="cellIs" dxfId="2726" priority="3412" operator="equal">
      <formula>"Menor"</formula>
    </cfRule>
    <cfRule type="cellIs" dxfId="2725" priority="3413" operator="equal">
      <formula>"Leve"</formula>
    </cfRule>
  </conditionalFormatting>
  <conditionalFormatting sqref="AN354">
    <cfRule type="cellIs" dxfId="2724" priority="3404" operator="equal">
      <formula>"Muy Alta"</formula>
    </cfRule>
    <cfRule type="cellIs" dxfId="2723" priority="3405" operator="equal">
      <formula>"Alta"</formula>
    </cfRule>
    <cfRule type="cellIs" dxfId="2722" priority="3406" operator="equal">
      <formula>"Media"</formula>
    </cfRule>
    <cfRule type="cellIs" dxfId="2721" priority="3407" operator="equal">
      <formula>"Baja"</formula>
    </cfRule>
    <cfRule type="cellIs" dxfId="2720" priority="3408" operator="equal">
      <formula>"Muy Baja"</formula>
    </cfRule>
  </conditionalFormatting>
  <conditionalFormatting sqref="AO354">
    <cfRule type="cellIs" dxfId="2719" priority="3400" operator="equal">
      <formula>"Extremo"</formula>
    </cfRule>
    <cfRule type="cellIs" dxfId="2718" priority="3401" operator="equal">
      <formula>"Alto"</formula>
    </cfRule>
    <cfRule type="cellIs" dxfId="2717" priority="3402" operator="equal">
      <formula>"Moderado"</formula>
    </cfRule>
    <cfRule type="cellIs" dxfId="2716" priority="3403" operator="equal">
      <formula>"Bajo"</formula>
    </cfRule>
  </conditionalFormatting>
  <conditionalFormatting sqref="N347">
    <cfRule type="cellIs" dxfId="2715" priority="3396" operator="equal">
      <formula>"Extremo"</formula>
    </cfRule>
    <cfRule type="cellIs" dxfId="2714" priority="3397" operator="equal">
      <formula>"Alto"</formula>
    </cfRule>
    <cfRule type="cellIs" dxfId="2713" priority="3398" operator="equal">
      <formula>"Moderado"</formula>
    </cfRule>
    <cfRule type="cellIs" dxfId="2712" priority="3399" operator="equal">
      <formula>"Bajo"</formula>
    </cfRule>
  </conditionalFormatting>
  <conditionalFormatting sqref="O347">
    <cfRule type="cellIs" dxfId="2711" priority="3392" operator="equal">
      <formula>"Extremo"</formula>
    </cfRule>
    <cfRule type="cellIs" dxfId="2710" priority="3393" operator="equal">
      <formula>"Alto"</formula>
    </cfRule>
    <cfRule type="cellIs" dxfId="2709" priority="3394" operator="equal">
      <formula>"Moderado"</formula>
    </cfRule>
    <cfRule type="cellIs" dxfId="2708" priority="3395" operator="equal">
      <formula>"Bajo"</formula>
    </cfRule>
  </conditionalFormatting>
  <conditionalFormatting sqref="S347">
    <cfRule type="cellIs" dxfId="2707" priority="3387" operator="equal">
      <formula>"Catastrófico"</formula>
    </cfRule>
    <cfRule type="cellIs" dxfId="2706" priority="3388" operator="equal">
      <formula>"Mayor"</formula>
    </cfRule>
    <cfRule type="cellIs" dxfId="2705" priority="3389" operator="equal">
      <formula>"Moderado"</formula>
    </cfRule>
    <cfRule type="cellIs" dxfId="2704" priority="3390" operator="equal">
      <formula>"Menor"</formula>
    </cfRule>
    <cfRule type="cellIs" dxfId="2703" priority="3391" operator="equal">
      <formula>"Leve"</formula>
    </cfRule>
  </conditionalFormatting>
  <conditionalFormatting sqref="U347">
    <cfRule type="cellIs" dxfId="2702" priority="3383" operator="equal">
      <formula>"Extremo"</formula>
    </cfRule>
    <cfRule type="cellIs" dxfId="2701" priority="3384" operator="equal">
      <formula>"Alto"</formula>
    </cfRule>
    <cfRule type="cellIs" dxfId="2700" priority="3385" operator="equal">
      <formula>"Moderado"</formula>
    </cfRule>
    <cfRule type="cellIs" dxfId="2699" priority="3386" operator="equal">
      <formula>"Bajo"</formula>
    </cfRule>
  </conditionalFormatting>
  <conditionalFormatting sqref="P347">
    <cfRule type="cellIs" dxfId="2698" priority="3370" operator="equal">
      <formula>"Muy Alta"</formula>
    </cfRule>
    <cfRule type="cellIs" dxfId="2697" priority="3371" operator="equal">
      <formula>"Alta"</formula>
    </cfRule>
    <cfRule type="cellIs" dxfId="2696" priority="3372" operator="equal">
      <formula>"Media"</formula>
    </cfRule>
    <cfRule type="cellIs" dxfId="2695" priority="3373" operator="equal">
      <formula>"Baja"</formula>
    </cfRule>
    <cfRule type="cellIs" dxfId="2694" priority="3374" operator="equal">
      <formula>"Muy Baja"</formula>
    </cfRule>
  </conditionalFormatting>
  <conditionalFormatting sqref="AJ347">
    <cfRule type="cellIs" dxfId="2693" priority="3365" operator="equal">
      <formula>"Muy Alta"</formula>
    </cfRule>
    <cfRule type="cellIs" dxfId="2692" priority="3366" operator="equal">
      <formula>"Alta"</formula>
    </cfRule>
    <cfRule type="cellIs" dxfId="2691" priority="3367" operator="equal">
      <formula>"Media"</formula>
    </cfRule>
    <cfRule type="cellIs" dxfId="2690" priority="3368" operator="equal">
      <formula>"Baja"</formula>
    </cfRule>
    <cfRule type="cellIs" dxfId="2689" priority="3369" operator="equal">
      <formula>"Muy Baja"</formula>
    </cfRule>
  </conditionalFormatting>
  <conditionalFormatting sqref="AK347">
    <cfRule type="cellIs" dxfId="2688" priority="3360" operator="equal">
      <formula>"Muy Alta"</formula>
    </cfRule>
    <cfRule type="cellIs" dxfId="2687" priority="3361" operator="equal">
      <formula>"Alta"</formula>
    </cfRule>
    <cfRule type="cellIs" dxfId="2686" priority="3362" operator="equal">
      <formula>"Media"</formula>
    </cfRule>
    <cfRule type="cellIs" dxfId="2685" priority="3363" operator="equal">
      <formula>"Baja"</formula>
    </cfRule>
    <cfRule type="cellIs" dxfId="2684" priority="3364" operator="equal">
      <formula>"Muy Baja"</formula>
    </cfRule>
  </conditionalFormatting>
  <conditionalFormatting sqref="AL347">
    <cfRule type="cellIs" dxfId="2683" priority="3355" operator="equal">
      <formula>"Muy Alta"</formula>
    </cfRule>
    <cfRule type="cellIs" dxfId="2682" priority="3356" operator="equal">
      <formula>"Alta"</formula>
    </cfRule>
    <cfRule type="cellIs" dxfId="2681" priority="3357" operator="equal">
      <formula>"Media"</formula>
    </cfRule>
    <cfRule type="cellIs" dxfId="2680" priority="3358" operator="equal">
      <formula>"Baja"</formula>
    </cfRule>
    <cfRule type="cellIs" dxfId="2679" priority="3359" operator="equal">
      <formula>"Muy Baja"</formula>
    </cfRule>
  </conditionalFormatting>
  <conditionalFormatting sqref="AL348:AL353">
    <cfRule type="cellIs" dxfId="2678" priority="3350" operator="equal">
      <formula>"Muy Alta"</formula>
    </cfRule>
    <cfRule type="cellIs" dxfId="2677" priority="3351" operator="equal">
      <formula>"Alta"</formula>
    </cfRule>
    <cfRule type="cellIs" dxfId="2676" priority="3352" operator="equal">
      <formula>"Media"</formula>
    </cfRule>
    <cfRule type="cellIs" dxfId="2675" priority="3353" operator="equal">
      <formula>"Baja"</formula>
    </cfRule>
    <cfRule type="cellIs" dxfId="2674" priority="3354" operator="equal">
      <formula>"Muy Baja"</formula>
    </cfRule>
  </conditionalFormatting>
  <conditionalFormatting sqref="AM347">
    <cfRule type="cellIs" dxfId="2673" priority="3345" operator="equal">
      <formula>"Catastrófico"</formula>
    </cfRule>
    <cfRule type="cellIs" dxfId="2672" priority="3346" operator="equal">
      <formula>"Mayor"</formula>
    </cfRule>
    <cfRule type="cellIs" dxfId="2671" priority="3347" operator="equal">
      <formula>"Moderado"</formula>
    </cfRule>
    <cfRule type="cellIs" dxfId="2670" priority="3348" operator="equal">
      <formula>"Menor"</formula>
    </cfRule>
    <cfRule type="cellIs" dxfId="2669" priority="3349" operator="equal">
      <formula>"Leve"</formula>
    </cfRule>
  </conditionalFormatting>
  <conditionalFormatting sqref="AN347">
    <cfRule type="cellIs" dxfId="2668" priority="3340" operator="equal">
      <formula>"Muy Alta"</formula>
    </cfRule>
    <cfRule type="cellIs" dxfId="2667" priority="3341" operator="equal">
      <formula>"Alta"</formula>
    </cfRule>
    <cfRule type="cellIs" dxfId="2666" priority="3342" operator="equal">
      <formula>"Media"</formula>
    </cfRule>
    <cfRule type="cellIs" dxfId="2665" priority="3343" operator="equal">
      <formula>"Baja"</formula>
    </cfRule>
    <cfRule type="cellIs" dxfId="2664" priority="3344" operator="equal">
      <formula>"Muy Baja"</formula>
    </cfRule>
  </conditionalFormatting>
  <conditionalFormatting sqref="AO347">
    <cfRule type="cellIs" dxfId="2663" priority="3336" operator="equal">
      <formula>"Extremo"</formula>
    </cfRule>
    <cfRule type="cellIs" dxfId="2662" priority="3337" operator="equal">
      <formula>"Alto"</formula>
    </cfRule>
    <cfRule type="cellIs" dxfId="2661" priority="3338" operator="equal">
      <formula>"Moderado"</formula>
    </cfRule>
    <cfRule type="cellIs" dxfId="2660" priority="3339" operator="equal">
      <formula>"Bajo"</formula>
    </cfRule>
  </conditionalFormatting>
  <conditionalFormatting sqref="N137">
    <cfRule type="cellIs" dxfId="2659" priority="3332" operator="equal">
      <formula>"Extremo"</formula>
    </cfRule>
    <cfRule type="cellIs" dxfId="2658" priority="3333" operator="equal">
      <formula>"Alto"</formula>
    </cfRule>
    <cfRule type="cellIs" dxfId="2657" priority="3334" operator="equal">
      <formula>"Moderado"</formula>
    </cfRule>
    <cfRule type="cellIs" dxfId="2656" priority="3335" operator="equal">
      <formula>"Bajo"</formula>
    </cfRule>
  </conditionalFormatting>
  <conditionalFormatting sqref="O137">
    <cfRule type="cellIs" dxfId="2655" priority="3328" operator="equal">
      <formula>"Extremo"</formula>
    </cfRule>
    <cfRule type="cellIs" dxfId="2654" priority="3329" operator="equal">
      <formula>"Alto"</formula>
    </cfRule>
    <cfRule type="cellIs" dxfId="2653" priority="3330" operator="equal">
      <formula>"Moderado"</formula>
    </cfRule>
    <cfRule type="cellIs" dxfId="2652" priority="3331" operator="equal">
      <formula>"Bajo"</formula>
    </cfRule>
  </conditionalFormatting>
  <conditionalFormatting sqref="S137">
    <cfRule type="cellIs" dxfId="2651" priority="3323" operator="equal">
      <formula>"Catastrófico"</formula>
    </cfRule>
    <cfRule type="cellIs" dxfId="2650" priority="3324" operator="equal">
      <formula>"Mayor"</formula>
    </cfRule>
    <cfRule type="cellIs" dxfId="2649" priority="3325" operator="equal">
      <formula>"Moderado"</formula>
    </cfRule>
    <cfRule type="cellIs" dxfId="2648" priority="3326" operator="equal">
      <formula>"Menor"</formula>
    </cfRule>
    <cfRule type="cellIs" dxfId="2647" priority="3327" operator="equal">
      <formula>"Leve"</formula>
    </cfRule>
  </conditionalFormatting>
  <conditionalFormatting sqref="U137">
    <cfRule type="cellIs" dxfId="2646" priority="3311" operator="equal">
      <formula>"Extremo"</formula>
    </cfRule>
    <cfRule type="cellIs" dxfId="2645" priority="3312" operator="equal">
      <formula>"Alto"</formula>
    </cfRule>
    <cfRule type="cellIs" dxfId="2644" priority="3313" operator="equal">
      <formula>"Moderado"</formula>
    </cfRule>
    <cfRule type="cellIs" dxfId="2643" priority="3314" operator="equal">
      <formula>"Bajo"</formula>
    </cfRule>
  </conditionalFormatting>
  <conditionalFormatting sqref="P137">
    <cfRule type="cellIs" dxfId="2642" priority="3306" operator="equal">
      <formula>"Muy Alta"</formula>
    </cfRule>
    <cfRule type="cellIs" dxfId="2641" priority="3307" operator="equal">
      <formula>"Alta"</formula>
    </cfRule>
    <cfRule type="cellIs" dxfId="2640" priority="3308" operator="equal">
      <formula>"Media"</formula>
    </cfRule>
    <cfRule type="cellIs" dxfId="2639" priority="3309" operator="equal">
      <formula>"Baja"</formula>
    </cfRule>
    <cfRule type="cellIs" dxfId="2638" priority="3310" operator="equal">
      <formula>"Muy Baja"</formula>
    </cfRule>
  </conditionalFormatting>
  <conditionalFormatting sqref="AJ137">
    <cfRule type="cellIs" dxfId="2637" priority="3301" operator="equal">
      <formula>"Muy Alta"</formula>
    </cfRule>
    <cfRule type="cellIs" dxfId="2636" priority="3302" operator="equal">
      <formula>"Alta"</formula>
    </cfRule>
    <cfRule type="cellIs" dxfId="2635" priority="3303" operator="equal">
      <formula>"Media"</formula>
    </cfRule>
    <cfRule type="cellIs" dxfId="2634" priority="3304" operator="equal">
      <formula>"Baja"</formula>
    </cfRule>
    <cfRule type="cellIs" dxfId="2633" priority="3305" operator="equal">
      <formula>"Muy Baja"</formula>
    </cfRule>
  </conditionalFormatting>
  <conditionalFormatting sqref="AK137">
    <cfRule type="cellIs" dxfId="2632" priority="3296" operator="equal">
      <formula>"Muy Alta"</formula>
    </cfRule>
    <cfRule type="cellIs" dxfId="2631" priority="3297" operator="equal">
      <formula>"Alta"</formula>
    </cfRule>
    <cfRule type="cellIs" dxfId="2630" priority="3298" operator="equal">
      <formula>"Media"</formula>
    </cfRule>
    <cfRule type="cellIs" dxfId="2629" priority="3299" operator="equal">
      <formula>"Baja"</formula>
    </cfRule>
    <cfRule type="cellIs" dxfId="2628" priority="3300" operator="equal">
      <formula>"Muy Baja"</formula>
    </cfRule>
  </conditionalFormatting>
  <conditionalFormatting sqref="AL137">
    <cfRule type="cellIs" dxfId="2627" priority="3291" operator="equal">
      <formula>"Muy Alta"</formula>
    </cfRule>
    <cfRule type="cellIs" dxfId="2626" priority="3292" operator="equal">
      <formula>"Alta"</formula>
    </cfRule>
    <cfRule type="cellIs" dxfId="2625" priority="3293" operator="equal">
      <formula>"Media"</formula>
    </cfRule>
    <cfRule type="cellIs" dxfId="2624" priority="3294" operator="equal">
      <formula>"Baja"</formula>
    </cfRule>
    <cfRule type="cellIs" dxfId="2623" priority="3295" operator="equal">
      <formula>"Muy Baja"</formula>
    </cfRule>
  </conditionalFormatting>
  <conditionalFormatting sqref="AL138:AL143">
    <cfRule type="cellIs" dxfId="2622" priority="3286" operator="equal">
      <formula>"Muy Alta"</formula>
    </cfRule>
    <cfRule type="cellIs" dxfId="2621" priority="3287" operator="equal">
      <formula>"Alta"</formula>
    </cfRule>
    <cfRule type="cellIs" dxfId="2620" priority="3288" operator="equal">
      <formula>"Media"</formula>
    </cfRule>
    <cfRule type="cellIs" dxfId="2619" priority="3289" operator="equal">
      <formula>"Baja"</formula>
    </cfRule>
    <cfRule type="cellIs" dxfId="2618" priority="3290" operator="equal">
      <formula>"Muy Baja"</formula>
    </cfRule>
  </conditionalFormatting>
  <conditionalFormatting sqref="AM137">
    <cfRule type="cellIs" dxfId="2617" priority="3281" operator="equal">
      <formula>"Catastrófico"</formula>
    </cfRule>
    <cfRule type="cellIs" dxfId="2616" priority="3282" operator="equal">
      <formula>"Mayor"</formula>
    </cfRule>
    <cfRule type="cellIs" dxfId="2615" priority="3283" operator="equal">
      <formula>"Moderado"</formula>
    </cfRule>
    <cfRule type="cellIs" dxfId="2614" priority="3284" operator="equal">
      <formula>"Menor"</formula>
    </cfRule>
    <cfRule type="cellIs" dxfId="2613" priority="3285" operator="equal">
      <formula>"Leve"</formula>
    </cfRule>
  </conditionalFormatting>
  <conditionalFormatting sqref="AN137">
    <cfRule type="cellIs" dxfId="2612" priority="3276" operator="equal">
      <formula>"Muy Alta"</formula>
    </cfRule>
    <cfRule type="cellIs" dxfId="2611" priority="3277" operator="equal">
      <formula>"Alta"</formula>
    </cfRule>
    <cfRule type="cellIs" dxfId="2610" priority="3278" operator="equal">
      <formula>"Media"</formula>
    </cfRule>
    <cfRule type="cellIs" dxfId="2609" priority="3279" operator="equal">
      <formula>"Baja"</formula>
    </cfRule>
    <cfRule type="cellIs" dxfId="2608" priority="3280" operator="equal">
      <formula>"Muy Baja"</formula>
    </cfRule>
  </conditionalFormatting>
  <conditionalFormatting sqref="AO137">
    <cfRule type="cellIs" dxfId="2607" priority="3272" operator="equal">
      <formula>"Extremo"</formula>
    </cfRule>
    <cfRule type="cellIs" dxfId="2606" priority="3273" operator="equal">
      <formula>"Alto"</formula>
    </cfRule>
    <cfRule type="cellIs" dxfId="2605" priority="3274" operator="equal">
      <formula>"Moderado"</formula>
    </cfRule>
    <cfRule type="cellIs" dxfId="2604" priority="3275" operator="equal">
      <formula>"Bajo"</formula>
    </cfRule>
  </conditionalFormatting>
  <conditionalFormatting sqref="N144">
    <cfRule type="cellIs" dxfId="2603" priority="3268" operator="equal">
      <formula>"Extremo"</formula>
    </cfRule>
    <cfRule type="cellIs" dxfId="2602" priority="3269" operator="equal">
      <formula>"Alto"</formula>
    </cfRule>
    <cfRule type="cellIs" dxfId="2601" priority="3270" operator="equal">
      <formula>"Moderado"</formula>
    </cfRule>
    <cfRule type="cellIs" dxfId="2600" priority="3271" operator="equal">
      <formula>"Bajo"</formula>
    </cfRule>
  </conditionalFormatting>
  <conditionalFormatting sqref="O144">
    <cfRule type="cellIs" dxfId="2599" priority="3264" operator="equal">
      <formula>"Extremo"</formula>
    </cfRule>
    <cfRule type="cellIs" dxfId="2598" priority="3265" operator="equal">
      <formula>"Alto"</formula>
    </cfRule>
    <cfRule type="cellIs" dxfId="2597" priority="3266" operator="equal">
      <formula>"Moderado"</formula>
    </cfRule>
    <cfRule type="cellIs" dxfId="2596" priority="3267" operator="equal">
      <formula>"Bajo"</formula>
    </cfRule>
  </conditionalFormatting>
  <conditionalFormatting sqref="S144">
    <cfRule type="cellIs" dxfId="2595" priority="3259" operator="equal">
      <formula>"Catastrófico"</formula>
    </cfRule>
    <cfRule type="cellIs" dxfId="2594" priority="3260" operator="equal">
      <formula>"Mayor"</formula>
    </cfRule>
    <cfRule type="cellIs" dxfId="2593" priority="3261" operator="equal">
      <formula>"Moderado"</formula>
    </cfRule>
    <cfRule type="cellIs" dxfId="2592" priority="3262" operator="equal">
      <formula>"Menor"</formula>
    </cfRule>
    <cfRule type="cellIs" dxfId="2591" priority="3263" operator="equal">
      <formula>"Leve"</formula>
    </cfRule>
  </conditionalFormatting>
  <conditionalFormatting sqref="U144">
    <cfRule type="cellIs" dxfId="2590" priority="3247" operator="equal">
      <formula>"Extremo"</formula>
    </cfRule>
    <cfRule type="cellIs" dxfId="2589" priority="3248" operator="equal">
      <formula>"Alto"</formula>
    </cfRule>
    <cfRule type="cellIs" dxfId="2588" priority="3249" operator="equal">
      <formula>"Moderado"</formula>
    </cfRule>
    <cfRule type="cellIs" dxfId="2587" priority="3250" operator="equal">
      <formula>"Bajo"</formula>
    </cfRule>
  </conditionalFormatting>
  <conditionalFormatting sqref="P144">
    <cfRule type="cellIs" dxfId="2586" priority="3242" operator="equal">
      <formula>"Muy Alta"</formula>
    </cfRule>
    <cfRule type="cellIs" dxfId="2585" priority="3243" operator="equal">
      <formula>"Alta"</formula>
    </cfRule>
    <cfRule type="cellIs" dxfId="2584" priority="3244" operator="equal">
      <formula>"Media"</formula>
    </cfRule>
    <cfRule type="cellIs" dxfId="2583" priority="3245" operator="equal">
      <formula>"Baja"</formula>
    </cfRule>
    <cfRule type="cellIs" dxfId="2582" priority="3246" operator="equal">
      <formula>"Muy Baja"</formula>
    </cfRule>
  </conditionalFormatting>
  <conditionalFormatting sqref="AJ144">
    <cfRule type="cellIs" dxfId="2581" priority="3237" operator="equal">
      <formula>"Muy Alta"</formula>
    </cfRule>
    <cfRule type="cellIs" dxfId="2580" priority="3238" operator="equal">
      <formula>"Alta"</formula>
    </cfRule>
    <cfRule type="cellIs" dxfId="2579" priority="3239" operator="equal">
      <formula>"Media"</formula>
    </cfRule>
    <cfRule type="cellIs" dxfId="2578" priority="3240" operator="equal">
      <formula>"Baja"</formula>
    </cfRule>
    <cfRule type="cellIs" dxfId="2577" priority="3241" operator="equal">
      <formula>"Muy Baja"</formula>
    </cfRule>
  </conditionalFormatting>
  <conditionalFormatting sqref="AK144">
    <cfRule type="cellIs" dxfId="2576" priority="3232" operator="equal">
      <formula>"Muy Alta"</formula>
    </cfRule>
    <cfRule type="cellIs" dxfId="2575" priority="3233" operator="equal">
      <formula>"Alta"</formula>
    </cfRule>
    <cfRule type="cellIs" dxfId="2574" priority="3234" operator="equal">
      <formula>"Media"</formula>
    </cfRule>
    <cfRule type="cellIs" dxfId="2573" priority="3235" operator="equal">
      <formula>"Baja"</formula>
    </cfRule>
    <cfRule type="cellIs" dxfId="2572" priority="3236" operator="equal">
      <formula>"Muy Baja"</formula>
    </cfRule>
  </conditionalFormatting>
  <conditionalFormatting sqref="AL144">
    <cfRule type="cellIs" dxfId="2571" priority="3227" operator="equal">
      <formula>"Muy Alta"</formula>
    </cfRule>
    <cfRule type="cellIs" dxfId="2570" priority="3228" operator="equal">
      <formula>"Alta"</formula>
    </cfRule>
    <cfRule type="cellIs" dxfId="2569" priority="3229" operator="equal">
      <formula>"Media"</formula>
    </cfRule>
    <cfRule type="cellIs" dxfId="2568" priority="3230" operator="equal">
      <formula>"Baja"</formula>
    </cfRule>
    <cfRule type="cellIs" dxfId="2567" priority="3231" operator="equal">
      <formula>"Muy Baja"</formula>
    </cfRule>
  </conditionalFormatting>
  <conditionalFormatting sqref="AL145:AL150">
    <cfRule type="cellIs" dxfId="2566" priority="3222" operator="equal">
      <formula>"Muy Alta"</formula>
    </cfRule>
    <cfRule type="cellIs" dxfId="2565" priority="3223" operator="equal">
      <formula>"Alta"</formula>
    </cfRule>
    <cfRule type="cellIs" dxfId="2564" priority="3224" operator="equal">
      <formula>"Media"</formula>
    </cfRule>
    <cfRule type="cellIs" dxfId="2563" priority="3225" operator="equal">
      <formula>"Baja"</formula>
    </cfRule>
    <cfRule type="cellIs" dxfId="2562" priority="3226" operator="equal">
      <formula>"Muy Baja"</formula>
    </cfRule>
  </conditionalFormatting>
  <conditionalFormatting sqref="AM144">
    <cfRule type="cellIs" dxfId="2561" priority="3217" operator="equal">
      <formula>"Catastrófico"</formula>
    </cfRule>
    <cfRule type="cellIs" dxfId="2560" priority="3218" operator="equal">
      <formula>"Mayor"</formula>
    </cfRule>
    <cfRule type="cellIs" dxfId="2559" priority="3219" operator="equal">
      <formula>"Moderado"</formula>
    </cfRule>
    <cfRule type="cellIs" dxfId="2558" priority="3220" operator="equal">
      <formula>"Menor"</formula>
    </cfRule>
    <cfRule type="cellIs" dxfId="2557" priority="3221" operator="equal">
      <formula>"Leve"</formula>
    </cfRule>
  </conditionalFormatting>
  <conditionalFormatting sqref="AN144">
    <cfRule type="cellIs" dxfId="2556" priority="3212" operator="equal">
      <formula>"Muy Alta"</formula>
    </cfRule>
    <cfRule type="cellIs" dxfId="2555" priority="3213" operator="equal">
      <formula>"Alta"</formula>
    </cfRule>
    <cfRule type="cellIs" dxfId="2554" priority="3214" operator="equal">
      <formula>"Media"</formula>
    </cfRule>
    <cfRule type="cellIs" dxfId="2553" priority="3215" operator="equal">
      <formula>"Baja"</formula>
    </cfRule>
    <cfRule type="cellIs" dxfId="2552" priority="3216" operator="equal">
      <formula>"Muy Baja"</formula>
    </cfRule>
  </conditionalFormatting>
  <conditionalFormatting sqref="AO144">
    <cfRule type="cellIs" dxfId="2551" priority="3208" operator="equal">
      <formula>"Extremo"</formula>
    </cfRule>
    <cfRule type="cellIs" dxfId="2550" priority="3209" operator="equal">
      <formula>"Alto"</formula>
    </cfRule>
    <cfRule type="cellIs" dxfId="2549" priority="3210" operator="equal">
      <formula>"Moderado"</formula>
    </cfRule>
    <cfRule type="cellIs" dxfId="2548" priority="3211" operator="equal">
      <formula>"Bajo"</formula>
    </cfRule>
  </conditionalFormatting>
  <conditionalFormatting sqref="N410">
    <cfRule type="cellIs" dxfId="2547" priority="3204" operator="equal">
      <formula>"Extremo"</formula>
    </cfRule>
    <cfRule type="cellIs" dxfId="2546" priority="3205" operator="equal">
      <formula>"Alto"</formula>
    </cfRule>
    <cfRule type="cellIs" dxfId="2545" priority="3206" operator="equal">
      <formula>"Moderado"</formula>
    </cfRule>
    <cfRule type="cellIs" dxfId="2544" priority="3207" operator="equal">
      <formula>"Bajo"</formula>
    </cfRule>
  </conditionalFormatting>
  <conditionalFormatting sqref="O410">
    <cfRule type="cellIs" dxfId="2543" priority="3200" operator="equal">
      <formula>"Extremo"</formula>
    </cfRule>
    <cfRule type="cellIs" dxfId="2542" priority="3201" operator="equal">
      <formula>"Alto"</formula>
    </cfRule>
    <cfRule type="cellIs" dxfId="2541" priority="3202" operator="equal">
      <formula>"Moderado"</formula>
    </cfRule>
    <cfRule type="cellIs" dxfId="2540" priority="3203" operator="equal">
      <formula>"Bajo"</formula>
    </cfRule>
  </conditionalFormatting>
  <conditionalFormatting sqref="S410">
    <cfRule type="cellIs" dxfId="2539" priority="3195" operator="equal">
      <formula>"Catastrófico"</formula>
    </cfRule>
    <cfRule type="cellIs" dxfId="2538" priority="3196" operator="equal">
      <formula>"Mayor"</formula>
    </cfRule>
    <cfRule type="cellIs" dxfId="2537" priority="3197" operator="equal">
      <formula>"Moderado"</formula>
    </cfRule>
    <cfRule type="cellIs" dxfId="2536" priority="3198" operator="equal">
      <formula>"Menor"</formula>
    </cfRule>
    <cfRule type="cellIs" dxfId="2535" priority="3199" operator="equal">
      <formula>"Leve"</formula>
    </cfRule>
  </conditionalFormatting>
  <conditionalFormatting sqref="U410">
    <cfRule type="cellIs" dxfId="2534" priority="3189" operator="equal">
      <formula>"Extremo"</formula>
    </cfRule>
    <cfRule type="cellIs" dxfId="2533" priority="3190" operator="equal">
      <formula>"Alto"</formula>
    </cfRule>
    <cfRule type="cellIs" dxfId="2532" priority="3191" operator="equal">
      <formula>"Moderado"</formula>
    </cfRule>
    <cfRule type="cellIs" dxfId="2531" priority="3192" operator="equal">
      <formula>"Bajo"</formula>
    </cfRule>
  </conditionalFormatting>
  <conditionalFormatting sqref="P410">
    <cfRule type="cellIs" dxfId="2530" priority="3184" operator="equal">
      <formula>"Muy Alta"</formula>
    </cfRule>
    <cfRule type="cellIs" dxfId="2529" priority="3185" operator="equal">
      <formula>"Alta"</formula>
    </cfRule>
    <cfRule type="cellIs" dxfId="2528" priority="3186" operator="equal">
      <formula>"Media"</formula>
    </cfRule>
    <cfRule type="cellIs" dxfId="2527" priority="3187" operator="equal">
      <formula>"Baja"</formula>
    </cfRule>
    <cfRule type="cellIs" dxfId="2526" priority="3188" operator="equal">
      <formula>"Muy Baja"</formula>
    </cfRule>
  </conditionalFormatting>
  <conditionalFormatting sqref="AJ410">
    <cfRule type="cellIs" dxfId="2525" priority="3179" operator="equal">
      <formula>"Muy Alta"</formula>
    </cfRule>
    <cfRule type="cellIs" dxfId="2524" priority="3180" operator="equal">
      <formula>"Alta"</formula>
    </cfRule>
    <cfRule type="cellIs" dxfId="2523" priority="3181" operator="equal">
      <formula>"Media"</formula>
    </cfRule>
    <cfRule type="cellIs" dxfId="2522" priority="3182" operator="equal">
      <formula>"Baja"</formula>
    </cfRule>
    <cfRule type="cellIs" dxfId="2521" priority="3183" operator="equal">
      <formula>"Muy Baja"</formula>
    </cfRule>
  </conditionalFormatting>
  <conditionalFormatting sqref="AK410">
    <cfRule type="cellIs" dxfId="2520" priority="3174" operator="equal">
      <formula>"Muy Alta"</formula>
    </cfRule>
    <cfRule type="cellIs" dxfId="2519" priority="3175" operator="equal">
      <formula>"Alta"</formula>
    </cfRule>
    <cfRule type="cellIs" dxfId="2518" priority="3176" operator="equal">
      <formula>"Media"</formula>
    </cfRule>
    <cfRule type="cellIs" dxfId="2517" priority="3177" operator="equal">
      <formula>"Baja"</formula>
    </cfRule>
    <cfRule type="cellIs" dxfId="2516" priority="3178" operator="equal">
      <formula>"Muy Baja"</formula>
    </cfRule>
  </conditionalFormatting>
  <conditionalFormatting sqref="AL410">
    <cfRule type="cellIs" dxfId="2515" priority="3169" operator="equal">
      <formula>"Muy Alta"</formula>
    </cfRule>
    <cfRule type="cellIs" dxfId="2514" priority="3170" operator="equal">
      <formula>"Alta"</formula>
    </cfRule>
    <cfRule type="cellIs" dxfId="2513" priority="3171" operator="equal">
      <formula>"Media"</formula>
    </cfRule>
    <cfRule type="cellIs" dxfId="2512" priority="3172" operator="equal">
      <formula>"Baja"</formula>
    </cfRule>
    <cfRule type="cellIs" dxfId="2511" priority="3173" operator="equal">
      <formula>"Muy Baja"</formula>
    </cfRule>
  </conditionalFormatting>
  <conditionalFormatting sqref="AL418:AL430">
    <cfRule type="cellIs" dxfId="2510" priority="3164" operator="equal">
      <formula>"Muy Alta"</formula>
    </cfRule>
    <cfRule type="cellIs" dxfId="2509" priority="3165" operator="equal">
      <formula>"Alta"</formula>
    </cfRule>
    <cfRule type="cellIs" dxfId="2508" priority="3166" operator="equal">
      <formula>"Media"</formula>
    </cfRule>
    <cfRule type="cellIs" dxfId="2507" priority="3167" operator="equal">
      <formula>"Baja"</formula>
    </cfRule>
    <cfRule type="cellIs" dxfId="2506" priority="3168" operator="equal">
      <formula>"Muy Baja"</formula>
    </cfRule>
  </conditionalFormatting>
  <conditionalFormatting sqref="AM410">
    <cfRule type="cellIs" dxfId="2505" priority="3159" operator="equal">
      <formula>"Catastrófico"</formula>
    </cfRule>
    <cfRule type="cellIs" dxfId="2504" priority="3160" operator="equal">
      <formula>"Mayor"</formula>
    </cfRule>
    <cfRule type="cellIs" dxfId="2503" priority="3161" operator="equal">
      <formula>"Moderado"</formula>
    </cfRule>
    <cfRule type="cellIs" dxfId="2502" priority="3162" operator="equal">
      <formula>"Menor"</formula>
    </cfRule>
    <cfRule type="cellIs" dxfId="2501" priority="3163" operator="equal">
      <formula>"Leve"</formula>
    </cfRule>
  </conditionalFormatting>
  <conditionalFormatting sqref="AN410">
    <cfRule type="cellIs" dxfId="2500" priority="3154" operator="equal">
      <formula>"Muy Alta"</formula>
    </cfRule>
    <cfRule type="cellIs" dxfId="2499" priority="3155" operator="equal">
      <formula>"Alta"</formula>
    </cfRule>
    <cfRule type="cellIs" dxfId="2498" priority="3156" operator="equal">
      <formula>"Media"</formula>
    </cfRule>
    <cfRule type="cellIs" dxfId="2497" priority="3157" operator="equal">
      <formula>"Baja"</formula>
    </cfRule>
    <cfRule type="cellIs" dxfId="2496" priority="3158" operator="equal">
      <formula>"Muy Baja"</formula>
    </cfRule>
  </conditionalFormatting>
  <conditionalFormatting sqref="AO410">
    <cfRule type="cellIs" dxfId="2495" priority="3150" operator="equal">
      <formula>"Extremo"</formula>
    </cfRule>
    <cfRule type="cellIs" dxfId="2494" priority="3151" operator="equal">
      <formula>"Alto"</formula>
    </cfRule>
    <cfRule type="cellIs" dxfId="2493" priority="3152" operator="equal">
      <formula>"Moderado"</formula>
    </cfRule>
    <cfRule type="cellIs" dxfId="2492" priority="3153" operator="equal">
      <formula>"Bajo"</formula>
    </cfRule>
  </conditionalFormatting>
  <conditionalFormatting sqref="N186">
    <cfRule type="cellIs" dxfId="2491" priority="3146" operator="equal">
      <formula>"Extremo"</formula>
    </cfRule>
    <cfRule type="cellIs" dxfId="2490" priority="3147" operator="equal">
      <formula>"Alto"</formula>
    </cfRule>
    <cfRule type="cellIs" dxfId="2489" priority="3148" operator="equal">
      <formula>"Moderado"</formula>
    </cfRule>
    <cfRule type="cellIs" dxfId="2488" priority="3149" operator="equal">
      <formula>"Bajo"</formula>
    </cfRule>
  </conditionalFormatting>
  <conditionalFormatting sqref="O186">
    <cfRule type="cellIs" dxfId="2487" priority="3142" operator="equal">
      <formula>"Extremo"</formula>
    </cfRule>
    <cfRule type="cellIs" dxfId="2486" priority="3143" operator="equal">
      <formula>"Alto"</formula>
    </cfRule>
    <cfRule type="cellIs" dxfId="2485" priority="3144" operator="equal">
      <formula>"Moderado"</formula>
    </cfRule>
    <cfRule type="cellIs" dxfId="2484" priority="3145" operator="equal">
      <formula>"Bajo"</formula>
    </cfRule>
  </conditionalFormatting>
  <conditionalFormatting sqref="S186">
    <cfRule type="cellIs" dxfId="2483" priority="3137" operator="equal">
      <formula>"Catastrófico"</formula>
    </cfRule>
    <cfRule type="cellIs" dxfId="2482" priority="3138" operator="equal">
      <formula>"Mayor"</formula>
    </cfRule>
    <cfRule type="cellIs" dxfId="2481" priority="3139" operator="equal">
      <formula>"Moderado"</formula>
    </cfRule>
    <cfRule type="cellIs" dxfId="2480" priority="3140" operator="equal">
      <formula>"Menor"</formula>
    </cfRule>
    <cfRule type="cellIs" dxfId="2479" priority="3141" operator="equal">
      <formula>"Leve"</formula>
    </cfRule>
  </conditionalFormatting>
  <conditionalFormatting sqref="U186">
    <cfRule type="cellIs" dxfId="2478" priority="3125" operator="equal">
      <formula>"Extremo"</formula>
    </cfRule>
    <cfRule type="cellIs" dxfId="2477" priority="3126" operator="equal">
      <formula>"Alto"</formula>
    </cfRule>
    <cfRule type="cellIs" dxfId="2476" priority="3127" operator="equal">
      <formula>"Moderado"</formula>
    </cfRule>
    <cfRule type="cellIs" dxfId="2475" priority="3128" operator="equal">
      <formula>"Bajo"</formula>
    </cfRule>
  </conditionalFormatting>
  <conditionalFormatting sqref="P186">
    <cfRule type="cellIs" dxfId="2474" priority="3120" operator="equal">
      <formula>"Muy Alta"</formula>
    </cfRule>
    <cfRule type="cellIs" dxfId="2473" priority="3121" operator="equal">
      <formula>"Alta"</formula>
    </cfRule>
    <cfRule type="cellIs" dxfId="2472" priority="3122" operator="equal">
      <formula>"Media"</formula>
    </cfRule>
    <cfRule type="cellIs" dxfId="2471" priority="3123" operator="equal">
      <formula>"Baja"</formula>
    </cfRule>
    <cfRule type="cellIs" dxfId="2470" priority="3124" operator="equal">
      <formula>"Muy Baja"</formula>
    </cfRule>
  </conditionalFormatting>
  <conditionalFormatting sqref="AJ186">
    <cfRule type="cellIs" dxfId="2469" priority="3115" operator="equal">
      <formula>"Muy Alta"</formula>
    </cfRule>
    <cfRule type="cellIs" dxfId="2468" priority="3116" operator="equal">
      <formula>"Alta"</formula>
    </cfRule>
    <cfRule type="cellIs" dxfId="2467" priority="3117" operator="equal">
      <formula>"Media"</formula>
    </cfRule>
    <cfRule type="cellIs" dxfId="2466" priority="3118" operator="equal">
      <formula>"Baja"</formula>
    </cfRule>
    <cfRule type="cellIs" dxfId="2465" priority="3119" operator="equal">
      <formula>"Muy Baja"</formula>
    </cfRule>
  </conditionalFormatting>
  <conditionalFormatting sqref="AK186">
    <cfRule type="cellIs" dxfId="2464" priority="3110" operator="equal">
      <formula>"Muy Alta"</formula>
    </cfRule>
    <cfRule type="cellIs" dxfId="2463" priority="3111" operator="equal">
      <formula>"Alta"</formula>
    </cfRule>
    <cfRule type="cellIs" dxfId="2462" priority="3112" operator="equal">
      <formula>"Media"</formula>
    </cfRule>
    <cfRule type="cellIs" dxfId="2461" priority="3113" operator="equal">
      <formula>"Baja"</formula>
    </cfRule>
    <cfRule type="cellIs" dxfId="2460" priority="3114" operator="equal">
      <formula>"Muy Baja"</formula>
    </cfRule>
  </conditionalFormatting>
  <conditionalFormatting sqref="AL186">
    <cfRule type="cellIs" dxfId="2459" priority="3105" operator="equal">
      <formula>"Muy Alta"</formula>
    </cfRule>
    <cfRule type="cellIs" dxfId="2458" priority="3106" operator="equal">
      <formula>"Alta"</formula>
    </cfRule>
    <cfRule type="cellIs" dxfId="2457" priority="3107" operator="equal">
      <formula>"Media"</formula>
    </cfRule>
    <cfRule type="cellIs" dxfId="2456" priority="3108" operator="equal">
      <formula>"Baja"</formula>
    </cfRule>
    <cfRule type="cellIs" dxfId="2455" priority="3109" operator="equal">
      <formula>"Muy Baja"</formula>
    </cfRule>
  </conditionalFormatting>
  <conditionalFormatting sqref="AL187:AL192">
    <cfRule type="cellIs" dxfId="2454" priority="3100" operator="equal">
      <formula>"Muy Alta"</formula>
    </cfRule>
    <cfRule type="cellIs" dxfId="2453" priority="3101" operator="equal">
      <formula>"Alta"</formula>
    </cfRule>
    <cfRule type="cellIs" dxfId="2452" priority="3102" operator="equal">
      <formula>"Media"</formula>
    </cfRule>
    <cfRule type="cellIs" dxfId="2451" priority="3103" operator="equal">
      <formula>"Baja"</formula>
    </cfRule>
    <cfRule type="cellIs" dxfId="2450" priority="3104" operator="equal">
      <formula>"Muy Baja"</formula>
    </cfRule>
  </conditionalFormatting>
  <conditionalFormatting sqref="AM186">
    <cfRule type="cellIs" dxfId="2449" priority="3095" operator="equal">
      <formula>"Catastrófico"</formula>
    </cfRule>
    <cfRule type="cellIs" dxfId="2448" priority="3096" operator="equal">
      <formula>"Mayor"</formula>
    </cfRule>
    <cfRule type="cellIs" dxfId="2447" priority="3097" operator="equal">
      <formula>"Moderado"</formula>
    </cfRule>
    <cfRule type="cellIs" dxfId="2446" priority="3098" operator="equal">
      <formula>"Menor"</formula>
    </cfRule>
    <cfRule type="cellIs" dxfId="2445" priority="3099" operator="equal">
      <formula>"Leve"</formula>
    </cfRule>
  </conditionalFormatting>
  <conditionalFormatting sqref="AN186">
    <cfRule type="cellIs" dxfId="2444" priority="3090" operator="equal">
      <formula>"Muy Alta"</formula>
    </cfRule>
    <cfRule type="cellIs" dxfId="2443" priority="3091" operator="equal">
      <formula>"Alta"</formula>
    </cfRule>
    <cfRule type="cellIs" dxfId="2442" priority="3092" operator="equal">
      <formula>"Media"</formula>
    </cfRule>
    <cfRule type="cellIs" dxfId="2441" priority="3093" operator="equal">
      <formula>"Baja"</formula>
    </cfRule>
    <cfRule type="cellIs" dxfId="2440" priority="3094" operator="equal">
      <formula>"Muy Baja"</formula>
    </cfRule>
  </conditionalFormatting>
  <conditionalFormatting sqref="AO186">
    <cfRule type="cellIs" dxfId="2439" priority="3086" operator="equal">
      <formula>"Extremo"</formula>
    </cfRule>
    <cfRule type="cellIs" dxfId="2438" priority="3087" operator="equal">
      <formula>"Alto"</formula>
    </cfRule>
    <cfRule type="cellIs" dxfId="2437" priority="3088" operator="equal">
      <formula>"Moderado"</formula>
    </cfRule>
    <cfRule type="cellIs" dxfId="2436" priority="3089" operator="equal">
      <formula>"Bajo"</formula>
    </cfRule>
  </conditionalFormatting>
  <conditionalFormatting sqref="N193">
    <cfRule type="cellIs" dxfId="2435" priority="3082" operator="equal">
      <formula>"Extremo"</formula>
    </cfRule>
    <cfRule type="cellIs" dxfId="2434" priority="3083" operator="equal">
      <formula>"Alto"</formula>
    </cfRule>
    <cfRule type="cellIs" dxfId="2433" priority="3084" operator="equal">
      <formula>"Moderado"</formula>
    </cfRule>
    <cfRule type="cellIs" dxfId="2432" priority="3085" operator="equal">
      <formula>"Bajo"</formula>
    </cfRule>
  </conditionalFormatting>
  <conditionalFormatting sqref="O193">
    <cfRule type="cellIs" dxfId="2431" priority="3078" operator="equal">
      <formula>"Extremo"</formula>
    </cfRule>
    <cfRule type="cellIs" dxfId="2430" priority="3079" operator="equal">
      <formula>"Alto"</formula>
    </cfRule>
    <cfRule type="cellIs" dxfId="2429" priority="3080" operator="equal">
      <formula>"Moderado"</formula>
    </cfRule>
    <cfRule type="cellIs" dxfId="2428" priority="3081" operator="equal">
      <formula>"Bajo"</formula>
    </cfRule>
  </conditionalFormatting>
  <conditionalFormatting sqref="S193">
    <cfRule type="cellIs" dxfId="2427" priority="3073" operator="equal">
      <formula>"Catastrófico"</formula>
    </cfRule>
    <cfRule type="cellIs" dxfId="2426" priority="3074" operator="equal">
      <formula>"Mayor"</formula>
    </cfRule>
    <cfRule type="cellIs" dxfId="2425" priority="3075" operator="equal">
      <formula>"Moderado"</formula>
    </cfRule>
    <cfRule type="cellIs" dxfId="2424" priority="3076" operator="equal">
      <formula>"Menor"</formula>
    </cfRule>
    <cfRule type="cellIs" dxfId="2423" priority="3077" operator="equal">
      <formula>"Leve"</formula>
    </cfRule>
  </conditionalFormatting>
  <conditionalFormatting sqref="U193">
    <cfRule type="cellIs" dxfId="2422" priority="3061" operator="equal">
      <formula>"Extremo"</formula>
    </cfRule>
    <cfRule type="cellIs" dxfId="2421" priority="3062" operator="equal">
      <formula>"Alto"</formula>
    </cfRule>
    <cfRule type="cellIs" dxfId="2420" priority="3063" operator="equal">
      <formula>"Moderado"</formula>
    </cfRule>
    <cfRule type="cellIs" dxfId="2419" priority="3064" operator="equal">
      <formula>"Bajo"</formula>
    </cfRule>
  </conditionalFormatting>
  <conditionalFormatting sqref="P193">
    <cfRule type="cellIs" dxfId="2418" priority="3056" operator="equal">
      <formula>"Muy Alta"</formula>
    </cfRule>
    <cfRule type="cellIs" dxfId="2417" priority="3057" operator="equal">
      <formula>"Alta"</formula>
    </cfRule>
    <cfRule type="cellIs" dxfId="2416" priority="3058" operator="equal">
      <formula>"Media"</formula>
    </cfRule>
    <cfRule type="cellIs" dxfId="2415" priority="3059" operator="equal">
      <formula>"Baja"</formula>
    </cfRule>
    <cfRule type="cellIs" dxfId="2414" priority="3060" operator="equal">
      <formula>"Muy Baja"</formula>
    </cfRule>
  </conditionalFormatting>
  <conditionalFormatting sqref="AJ193">
    <cfRule type="cellIs" dxfId="2413" priority="3051" operator="equal">
      <formula>"Muy Alta"</formula>
    </cfRule>
    <cfRule type="cellIs" dxfId="2412" priority="3052" operator="equal">
      <formula>"Alta"</formula>
    </cfRule>
    <cfRule type="cellIs" dxfId="2411" priority="3053" operator="equal">
      <formula>"Media"</formula>
    </cfRule>
    <cfRule type="cellIs" dxfId="2410" priority="3054" operator="equal">
      <formula>"Baja"</formula>
    </cfRule>
    <cfRule type="cellIs" dxfId="2409" priority="3055" operator="equal">
      <formula>"Muy Baja"</formula>
    </cfRule>
  </conditionalFormatting>
  <conditionalFormatting sqref="AK193">
    <cfRule type="cellIs" dxfId="2408" priority="3046" operator="equal">
      <formula>"Muy Alta"</formula>
    </cfRule>
    <cfRule type="cellIs" dxfId="2407" priority="3047" operator="equal">
      <formula>"Alta"</formula>
    </cfRule>
    <cfRule type="cellIs" dxfId="2406" priority="3048" operator="equal">
      <formula>"Media"</formula>
    </cfRule>
    <cfRule type="cellIs" dxfId="2405" priority="3049" operator="equal">
      <formula>"Baja"</formula>
    </cfRule>
    <cfRule type="cellIs" dxfId="2404" priority="3050" operator="equal">
      <formula>"Muy Baja"</formula>
    </cfRule>
  </conditionalFormatting>
  <conditionalFormatting sqref="AL193">
    <cfRule type="cellIs" dxfId="2403" priority="3041" operator="equal">
      <formula>"Muy Alta"</formula>
    </cfRule>
    <cfRule type="cellIs" dxfId="2402" priority="3042" operator="equal">
      <formula>"Alta"</formula>
    </cfRule>
    <cfRule type="cellIs" dxfId="2401" priority="3043" operator="equal">
      <formula>"Media"</formula>
    </cfRule>
    <cfRule type="cellIs" dxfId="2400" priority="3044" operator="equal">
      <formula>"Baja"</formula>
    </cfRule>
    <cfRule type="cellIs" dxfId="2399" priority="3045" operator="equal">
      <formula>"Muy Baja"</formula>
    </cfRule>
  </conditionalFormatting>
  <conditionalFormatting sqref="AL194:AL199">
    <cfRule type="cellIs" dxfId="2398" priority="3036" operator="equal">
      <formula>"Muy Alta"</formula>
    </cfRule>
    <cfRule type="cellIs" dxfId="2397" priority="3037" operator="equal">
      <formula>"Alta"</formula>
    </cfRule>
    <cfRule type="cellIs" dxfId="2396" priority="3038" operator="equal">
      <formula>"Media"</formula>
    </cfRule>
    <cfRule type="cellIs" dxfId="2395" priority="3039" operator="equal">
      <formula>"Baja"</formula>
    </cfRule>
    <cfRule type="cellIs" dxfId="2394" priority="3040" operator="equal">
      <formula>"Muy Baja"</formula>
    </cfRule>
  </conditionalFormatting>
  <conditionalFormatting sqref="AM193">
    <cfRule type="cellIs" dxfId="2393" priority="3031" operator="equal">
      <formula>"Catastrófico"</formula>
    </cfRule>
    <cfRule type="cellIs" dxfId="2392" priority="3032" operator="equal">
      <formula>"Mayor"</formula>
    </cfRule>
    <cfRule type="cellIs" dxfId="2391" priority="3033" operator="equal">
      <formula>"Moderado"</formula>
    </cfRule>
    <cfRule type="cellIs" dxfId="2390" priority="3034" operator="equal">
      <formula>"Menor"</formula>
    </cfRule>
    <cfRule type="cellIs" dxfId="2389" priority="3035" operator="equal">
      <formula>"Leve"</formula>
    </cfRule>
  </conditionalFormatting>
  <conditionalFormatting sqref="AN193">
    <cfRule type="cellIs" dxfId="2388" priority="3026" operator="equal">
      <formula>"Muy Alta"</formula>
    </cfRule>
    <cfRule type="cellIs" dxfId="2387" priority="3027" operator="equal">
      <formula>"Alta"</formula>
    </cfRule>
    <cfRule type="cellIs" dxfId="2386" priority="3028" operator="equal">
      <formula>"Media"</formula>
    </cfRule>
    <cfRule type="cellIs" dxfId="2385" priority="3029" operator="equal">
      <formula>"Baja"</formula>
    </cfRule>
    <cfRule type="cellIs" dxfId="2384" priority="3030" operator="equal">
      <formula>"Muy Baja"</formula>
    </cfRule>
  </conditionalFormatting>
  <conditionalFormatting sqref="AO193">
    <cfRule type="cellIs" dxfId="2383" priority="3022" operator="equal">
      <formula>"Extremo"</formula>
    </cfRule>
    <cfRule type="cellIs" dxfId="2382" priority="3023" operator="equal">
      <formula>"Alto"</formula>
    </cfRule>
    <cfRule type="cellIs" dxfId="2381" priority="3024" operator="equal">
      <formula>"Moderado"</formula>
    </cfRule>
    <cfRule type="cellIs" dxfId="2380" priority="3025" operator="equal">
      <formula>"Bajo"</formula>
    </cfRule>
  </conditionalFormatting>
  <conditionalFormatting sqref="N53">
    <cfRule type="cellIs" dxfId="2379" priority="3018" operator="equal">
      <formula>"Extremo"</formula>
    </cfRule>
    <cfRule type="cellIs" dxfId="2378" priority="3019" operator="equal">
      <formula>"Alto"</formula>
    </cfRule>
    <cfRule type="cellIs" dxfId="2377" priority="3020" operator="equal">
      <formula>"Moderado"</formula>
    </cfRule>
    <cfRule type="cellIs" dxfId="2376" priority="3021" operator="equal">
      <formula>"Bajo"</formula>
    </cfRule>
  </conditionalFormatting>
  <conditionalFormatting sqref="O53">
    <cfRule type="cellIs" dxfId="2375" priority="3014" operator="equal">
      <formula>"Extremo"</formula>
    </cfRule>
    <cfRule type="cellIs" dxfId="2374" priority="3015" operator="equal">
      <formula>"Alto"</formula>
    </cfRule>
    <cfRule type="cellIs" dxfId="2373" priority="3016" operator="equal">
      <formula>"Moderado"</formula>
    </cfRule>
    <cfRule type="cellIs" dxfId="2372" priority="3017" operator="equal">
      <formula>"Bajo"</formula>
    </cfRule>
  </conditionalFormatting>
  <conditionalFormatting sqref="S53">
    <cfRule type="cellIs" dxfId="2371" priority="3009" operator="equal">
      <formula>"Catastrófico"</formula>
    </cfRule>
    <cfRule type="cellIs" dxfId="2370" priority="3010" operator="equal">
      <formula>"Mayor"</formula>
    </cfRule>
    <cfRule type="cellIs" dxfId="2369" priority="3011" operator="equal">
      <formula>"Moderado"</formula>
    </cfRule>
    <cfRule type="cellIs" dxfId="2368" priority="3012" operator="equal">
      <formula>"Menor"</formula>
    </cfRule>
    <cfRule type="cellIs" dxfId="2367" priority="3013" operator="equal">
      <formula>"Leve"</formula>
    </cfRule>
  </conditionalFormatting>
  <conditionalFormatting sqref="U53">
    <cfRule type="cellIs" dxfId="2366" priority="2997" operator="equal">
      <formula>"Extremo"</formula>
    </cfRule>
    <cfRule type="cellIs" dxfId="2365" priority="2998" operator="equal">
      <formula>"Alto"</formula>
    </cfRule>
    <cfRule type="cellIs" dxfId="2364" priority="2999" operator="equal">
      <formula>"Moderado"</formula>
    </cfRule>
    <cfRule type="cellIs" dxfId="2363" priority="3000" operator="equal">
      <formula>"Bajo"</formula>
    </cfRule>
  </conditionalFormatting>
  <conditionalFormatting sqref="P53">
    <cfRule type="cellIs" dxfId="2362" priority="2992" operator="equal">
      <formula>"Muy Alta"</formula>
    </cfRule>
    <cfRule type="cellIs" dxfId="2361" priority="2993" operator="equal">
      <formula>"Alta"</formula>
    </cfRule>
    <cfRule type="cellIs" dxfId="2360" priority="2994" operator="equal">
      <formula>"Media"</formula>
    </cfRule>
    <cfRule type="cellIs" dxfId="2359" priority="2995" operator="equal">
      <formula>"Baja"</formula>
    </cfRule>
    <cfRule type="cellIs" dxfId="2358" priority="2996" operator="equal">
      <formula>"Muy Baja"</formula>
    </cfRule>
  </conditionalFormatting>
  <conditionalFormatting sqref="AJ53">
    <cfRule type="cellIs" dxfId="2357" priority="2987" operator="equal">
      <formula>"Muy Alta"</formula>
    </cfRule>
    <cfRule type="cellIs" dxfId="2356" priority="2988" operator="equal">
      <formula>"Alta"</formula>
    </cfRule>
    <cfRule type="cellIs" dxfId="2355" priority="2989" operator="equal">
      <formula>"Media"</formula>
    </cfRule>
    <cfRule type="cellIs" dxfId="2354" priority="2990" operator="equal">
      <formula>"Baja"</formula>
    </cfRule>
    <cfRule type="cellIs" dxfId="2353" priority="2991" operator="equal">
      <formula>"Muy Baja"</formula>
    </cfRule>
  </conditionalFormatting>
  <conditionalFormatting sqref="AK53">
    <cfRule type="cellIs" dxfId="2352" priority="2982" operator="equal">
      <formula>"Muy Alta"</formula>
    </cfRule>
    <cfRule type="cellIs" dxfId="2351" priority="2983" operator="equal">
      <formula>"Alta"</formula>
    </cfRule>
    <cfRule type="cellIs" dxfId="2350" priority="2984" operator="equal">
      <formula>"Media"</formula>
    </cfRule>
    <cfRule type="cellIs" dxfId="2349" priority="2985" operator="equal">
      <formula>"Baja"</formula>
    </cfRule>
    <cfRule type="cellIs" dxfId="2348" priority="2986" operator="equal">
      <formula>"Muy Baja"</formula>
    </cfRule>
  </conditionalFormatting>
  <conditionalFormatting sqref="AL53">
    <cfRule type="cellIs" dxfId="2347" priority="2977" operator="equal">
      <formula>"Muy Alta"</formula>
    </cfRule>
    <cfRule type="cellIs" dxfId="2346" priority="2978" operator="equal">
      <formula>"Alta"</formula>
    </cfRule>
    <cfRule type="cellIs" dxfId="2345" priority="2979" operator="equal">
      <formula>"Media"</formula>
    </cfRule>
    <cfRule type="cellIs" dxfId="2344" priority="2980" operator="equal">
      <formula>"Baja"</formula>
    </cfRule>
    <cfRule type="cellIs" dxfId="2343" priority="2981" operator="equal">
      <formula>"Muy Baja"</formula>
    </cfRule>
  </conditionalFormatting>
  <conditionalFormatting sqref="AL54:AL59">
    <cfRule type="cellIs" dxfId="2342" priority="2972" operator="equal">
      <formula>"Muy Alta"</formula>
    </cfRule>
    <cfRule type="cellIs" dxfId="2341" priority="2973" operator="equal">
      <formula>"Alta"</formula>
    </cfRule>
    <cfRule type="cellIs" dxfId="2340" priority="2974" operator="equal">
      <formula>"Media"</formula>
    </cfRule>
    <cfRule type="cellIs" dxfId="2339" priority="2975" operator="equal">
      <formula>"Baja"</formula>
    </cfRule>
    <cfRule type="cellIs" dxfId="2338" priority="2976" operator="equal">
      <formula>"Muy Baja"</formula>
    </cfRule>
  </conditionalFormatting>
  <conditionalFormatting sqref="AM53">
    <cfRule type="cellIs" dxfId="2337" priority="2967" operator="equal">
      <formula>"Catastrófico"</formula>
    </cfRule>
    <cfRule type="cellIs" dxfId="2336" priority="2968" operator="equal">
      <formula>"Mayor"</formula>
    </cfRule>
    <cfRule type="cellIs" dxfId="2335" priority="2969" operator="equal">
      <formula>"Moderado"</formula>
    </cfRule>
    <cfRule type="cellIs" dxfId="2334" priority="2970" operator="equal">
      <formula>"Menor"</formula>
    </cfRule>
    <cfRule type="cellIs" dxfId="2333" priority="2971" operator="equal">
      <formula>"Leve"</formula>
    </cfRule>
  </conditionalFormatting>
  <conditionalFormatting sqref="AN53">
    <cfRule type="cellIs" dxfId="2332" priority="2962" operator="equal">
      <formula>"Muy Alta"</formula>
    </cfRule>
    <cfRule type="cellIs" dxfId="2331" priority="2963" operator="equal">
      <formula>"Alta"</formula>
    </cfRule>
    <cfRule type="cellIs" dxfId="2330" priority="2964" operator="equal">
      <formula>"Media"</formula>
    </cfRule>
    <cfRule type="cellIs" dxfId="2329" priority="2965" operator="equal">
      <formula>"Baja"</formula>
    </cfRule>
    <cfRule type="cellIs" dxfId="2328" priority="2966" operator="equal">
      <formula>"Muy Baja"</formula>
    </cfRule>
  </conditionalFormatting>
  <conditionalFormatting sqref="AO53">
    <cfRule type="cellIs" dxfId="2327" priority="2958" operator="equal">
      <formula>"Extremo"</formula>
    </cfRule>
    <cfRule type="cellIs" dxfId="2326" priority="2959" operator="equal">
      <formula>"Alto"</formula>
    </cfRule>
    <cfRule type="cellIs" dxfId="2325" priority="2960" operator="equal">
      <formula>"Moderado"</formula>
    </cfRule>
    <cfRule type="cellIs" dxfId="2324" priority="2961" operator="equal">
      <formula>"Bajo"</formula>
    </cfRule>
  </conditionalFormatting>
  <conditionalFormatting sqref="N263">
    <cfRule type="cellIs" dxfId="2323" priority="2954" operator="equal">
      <formula>"Extremo"</formula>
    </cfRule>
    <cfRule type="cellIs" dxfId="2322" priority="2955" operator="equal">
      <formula>"Alto"</formula>
    </cfRule>
    <cfRule type="cellIs" dxfId="2321" priority="2956" operator="equal">
      <formula>"Moderado"</formula>
    </cfRule>
    <cfRule type="cellIs" dxfId="2320" priority="2957" operator="equal">
      <formula>"Bajo"</formula>
    </cfRule>
  </conditionalFormatting>
  <conditionalFormatting sqref="O263">
    <cfRule type="cellIs" dxfId="2319" priority="2950" operator="equal">
      <formula>"Extremo"</formula>
    </cfRule>
    <cfRule type="cellIs" dxfId="2318" priority="2951" operator="equal">
      <formula>"Alto"</formula>
    </cfRule>
    <cfRule type="cellIs" dxfId="2317" priority="2952" operator="equal">
      <formula>"Moderado"</formula>
    </cfRule>
    <cfRule type="cellIs" dxfId="2316" priority="2953" operator="equal">
      <formula>"Bajo"</formula>
    </cfRule>
  </conditionalFormatting>
  <conditionalFormatting sqref="S263">
    <cfRule type="cellIs" dxfId="2315" priority="2945" operator="equal">
      <formula>"Catastrófico"</formula>
    </cfRule>
    <cfRule type="cellIs" dxfId="2314" priority="2946" operator="equal">
      <formula>"Mayor"</formula>
    </cfRule>
    <cfRule type="cellIs" dxfId="2313" priority="2947" operator="equal">
      <formula>"Moderado"</formula>
    </cfRule>
    <cfRule type="cellIs" dxfId="2312" priority="2948" operator="equal">
      <formula>"Menor"</formula>
    </cfRule>
    <cfRule type="cellIs" dxfId="2311" priority="2949" operator="equal">
      <formula>"Leve"</formula>
    </cfRule>
  </conditionalFormatting>
  <conditionalFormatting sqref="U263">
    <cfRule type="cellIs" dxfId="2310" priority="2933" operator="equal">
      <formula>"Extremo"</formula>
    </cfRule>
    <cfRule type="cellIs" dxfId="2309" priority="2934" operator="equal">
      <formula>"Alto"</formula>
    </cfRule>
    <cfRule type="cellIs" dxfId="2308" priority="2935" operator="equal">
      <formula>"Moderado"</formula>
    </cfRule>
    <cfRule type="cellIs" dxfId="2307" priority="2936" operator="equal">
      <formula>"Bajo"</formula>
    </cfRule>
  </conditionalFormatting>
  <conditionalFormatting sqref="P263">
    <cfRule type="cellIs" dxfId="2306" priority="2928" operator="equal">
      <formula>"Muy Alta"</formula>
    </cfRule>
    <cfRule type="cellIs" dxfId="2305" priority="2929" operator="equal">
      <formula>"Alta"</formula>
    </cfRule>
    <cfRule type="cellIs" dxfId="2304" priority="2930" operator="equal">
      <formula>"Media"</formula>
    </cfRule>
    <cfRule type="cellIs" dxfId="2303" priority="2931" operator="equal">
      <formula>"Baja"</formula>
    </cfRule>
    <cfRule type="cellIs" dxfId="2302" priority="2932" operator="equal">
      <formula>"Muy Baja"</formula>
    </cfRule>
  </conditionalFormatting>
  <conditionalFormatting sqref="AJ263">
    <cfRule type="cellIs" dxfId="2301" priority="2923" operator="equal">
      <formula>"Muy Alta"</formula>
    </cfRule>
    <cfRule type="cellIs" dxfId="2300" priority="2924" operator="equal">
      <formula>"Alta"</formula>
    </cfRule>
    <cfRule type="cellIs" dxfId="2299" priority="2925" operator="equal">
      <formula>"Media"</formula>
    </cfRule>
    <cfRule type="cellIs" dxfId="2298" priority="2926" operator="equal">
      <formula>"Baja"</formula>
    </cfRule>
    <cfRule type="cellIs" dxfId="2297" priority="2927" operator="equal">
      <formula>"Muy Baja"</formula>
    </cfRule>
  </conditionalFormatting>
  <conditionalFormatting sqref="AK263">
    <cfRule type="cellIs" dxfId="2296" priority="2918" operator="equal">
      <formula>"Muy Alta"</formula>
    </cfRule>
    <cfRule type="cellIs" dxfId="2295" priority="2919" operator="equal">
      <formula>"Alta"</formula>
    </cfRule>
    <cfRule type="cellIs" dxfId="2294" priority="2920" operator="equal">
      <formula>"Media"</formula>
    </cfRule>
    <cfRule type="cellIs" dxfId="2293" priority="2921" operator="equal">
      <formula>"Baja"</formula>
    </cfRule>
    <cfRule type="cellIs" dxfId="2292" priority="2922" operator="equal">
      <formula>"Muy Baja"</formula>
    </cfRule>
  </conditionalFormatting>
  <conditionalFormatting sqref="AL263">
    <cfRule type="cellIs" dxfId="2291" priority="2913" operator="equal">
      <formula>"Muy Alta"</formula>
    </cfRule>
    <cfRule type="cellIs" dxfId="2290" priority="2914" operator="equal">
      <formula>"Alta"</formula>
    </cfRule>
    <cfRule type="cellIs" dxfId="2289" priority="2915" operator="equal">
      <formula>"Media"</formula>
    </cfRule>
    <cfRule type="cellIs" dxfId="2288" priority="2916" operator="equal">
      <formula>"Baja"</formula>
    </cfRule>
    <cfRule type="cellIs" dxfId="2287" priority="2917" operator="equal">
      <formula>"Muy Baja"</formula>
    </cfRule>
  </conditionalFormatting>
  <conditionalFormatting sqref="AL264:AL269">
    <cfRule type="cellIs" dxfId="2286" priority="2908" operator="equal">
      <formula>"Muy Alta"</formula>
    </cfRule>
    <cfRule type="cellIs" dxfId="2285" priority="2909" operator="equal">
      <formula>"Alta"</formula>
    </cfRule>
    <cfRule type="cellIs" dxfId="2284" priority="2910" operator="equal">
      <formula>"Media"</formula>
    </cfRule>
    <cfRule type="cellIs" dxfId="2283" priority="2911" operator="equal">
      <formula>"Baja"</formula>
    </cfRule>
    <cfRule type="cellIs" dxfId="2282" priority="2912" operator="equal">
      <formula>"Muy Baja"</formula>
    </cfRule>
  </conditionalFormatting>
  <conditionalFormatting sqref="AM263">
    <cfRule type="cellIs" dxfId="2281" priority="2903" operator="equal">
      <formula>"Catastrófico"</formula>
    </cfRule>
    <cfRule type="cellIs" dxfId="2280" priority="2904" operator="equal">
      <formula>"Mayor"</formula>
    </cfRule>
    <cfRule type="cellIs" dxfId="2279" priority="2905" operator="equal">
      <formula>"Moderado"</formula>
    </cfRule>
    <cfRule type="cellIs" dxfId="2278" priority="2906" operator="equal">
      <formula>"Menor"</formula>
    </cfRule>
    <cfRule type="cellIs" dxfId="2277" priority="2907" operator="equal">
      <formula>"Leve"</formula>
    </cfRule>
  </conditionalFormatting>
  <conditionalFormatting sqref="AN263">
    <cfRule type="cellIs" dxfId="2276" priority="2898" operator="equal">
      <formula>"Muy Alta"</formula>
    </cfRule>
    <cfRule type="cellIs" dxfId="2275" priority="2899" operator="equal">
      <formula>"Alta"</formula>
    </cfRule>
    <cfRule type="cellIs" dxfId="2274" priority="2900" operator="equal">
      <formula>"Media"</formula>
    </cfRule>
    <cfRule type="cellIs" dxfId="2273" priority="2901" operator="equal">
      <formula>"Baja"</formula>
    </cfRule>
    <cfRule type="cellIs" dxfId="2272" priority="2902" operator="equal">
      <formula>"Muy Baja"</formula>
    </cfRule>
  </conditionalFormatting>
  <conditionalFormatting sqref="AO263">
    <cfRule type="cellIs" dxfId="2271" priority="2894" operator="equal">
      <formula>"Extremo"</formula>
    </cfRule>
    <cfRule type="cellIs" dxfId="2270" priority="2895" operator="equal">
      <formula>"Alto"</formula>
    </cfRule>
    <cfRule type="cellIs" dxfId="2269" priority="2896" operator="equal">
      <formula>"Moderado"</formula>
    </cfRule>
    <cfRule type="cellIs" dxfId="2268" priority="2897" operator="equal">
      <formula>"Bajo"</formula>
    </cfRule>
  </conditionalFormatting>
  <conditionalFormatting sqref="N256">
    <cfRule type="cellIs" dxfId="2267" priority="2890" operator="equal">
      <formula>"Extremo"</formula>
    </cfRule>
    <cfRule type="cellIs" dxfId="2266" priority="2891" operator="equal">
      <formula>"Alto"</formula>
    </cfRule>
    <cfRule type="cellIs" dxfId="2265" priority="2892" operator="equal">
      <formula>"Moderado"</formula>
    </cfRule>
    <cfRule type="cellIs" dxfId="2264" priority="2893" operator="equal">
      <formula>"Bajo"</formula>
    </cfRule>
  </conditionalFormatting>
  <conditionalFormatting sqref="O256">
    <cfRule type="cellIs" dxfId="2263" priority="2886" operator="equal">
      <formula>"Extremo"</formula>
    </cfRule>
    <cfRule type="cellIs" dxfId="2262" priority="2887" operator="equal">
      <formula>"Alto"</formula>
    </cfRule>
    <cfRule type="cellIs" dxfId="2261" priority="2888" operator="equal">
      <formula>"Moderado"</formula>
    </cfRule>
    <cfRule type="cellIs" dxfId="2260" priority="2889" operator="equal">
      <formula>"Bajo"</formula>
    </cfRule>
  </conditionalFormatting>
  <conditionalFormatting sqref="S256">
    <cfRule type="cellIs" dxfId="2259" priority="2881" operator="equal">
      <formula>"Catastrófico"</formula>
    </cfRule>
    <cfRule type="cellIs" dxfId="2258" priority="2882" operator="equal">
      <formula>"Mayor"</formula>
    </cfRule>
    <cfRule type="cellIs" dxfId="2257" priority="2883" operator="equal">
      <formula>"Moderado"</formula>
    </cfRule>
    <cfRule type="cellIs" dxfId="2256" priority="2884" operator="equal">
      <formula>"Menor"</formula>
    </cfRule>
    <cfRule type="cellIs" dxfId="2255" priority="2885" operator="equal">
      <formula>"Leve"</formula>
    </cfRule>
  </conditionalFormatting>
  <conditionalFormatting sqref="U256">
    <cfRule type="cellIs" dxfId="2254" priority="2869" operator="equal">
      <formula>"Extremo"</formula>
    </cfRule>
    <cfRule type="cellIs" dxfId="2253" priority="2870" operator="equal">
      <formula>"Alto"</formula>
    </cfRule>
    <cfRule type="cellIs" dxfId="2252" priority="2871" operator="equal">
      <formula>"Moderado"</formula>
    </cfRule>
    <cfRule type="cellIs" dxfId="2251" priority="2872" operator="equal">
      <formula>"Bajo"</formula>
    </cfRule>
  </conditionalFormatting>
  <conditionalFormatting sqref="P256">
    <cfRule type="cellIs" dxfId="2250" priority="2864" operator="equal">
      <formula>"Muy Alta"</formula>
    </cfRule>
    <cfRule type="cellIs" dxfId="2249" priority="2865" operator="equal">
      <formula>"Alta"</formula>
    </cfRule>
    <cfRule type="cellIs" dxfId="2248" priority="2866" operator="equal">
      <formula>"Media"</formula>
    </cfRule>
    <cfRule type="cellIs" dxfId="2247" priority="2867" operator="equal">
      <formula>"Baja"</formula>
    </cfRule>
    <cfRule type="cellIs" dxfId="2246" priority="2868" operator="equal">
      <formula>"Muy Baja"</formula>
    </cfRule>
  </conditionalFormatting>
  <conditionalFormatting sqref="AJ256">
    <cfRule type="cellIs" dxfId="2245" priority="2859" operator="equal">
      <formula>"Muy Alta"</formula>
    </cfRule>
    <cfRule type="cellIs" dxfId="2244" priority="2860" operator="equal">
      <formula>"Alta"</formula>
    </cfRule>
    <cfRule type="cellIs" dxfId="2243" priority="2861" operator="equal">
      <formula>"Media"</formula>
    </cfRule>
    <cfRule type="cellIs" dxfId="2242" priority="2862" operator="equal">
      <formula>"Baja"</formula>
    </cfRule>
    <cfRule type="cellIs" dxfId="2241" priority="2863" operator="equal">
      <formula>"Muy Baja"</formula>
    </cfRule>
  </conditionalFormatting>
  <conditionalFormatting sqref="AK256">
    <cfRule type="cellIs" dxfId="2240" priority="2854" operator="equal">
      <formula>"Muy Alta"</formula>
    </cfRule>
    <cfRule type="cellIs" dxfId="2239" priority="2855" operator="equal">
      <formula>"Alta"</formula>
    </cfRule>
    <cfRule type="cellIs" dxfId="2238" priority="2856" operator="equal">
      <formula>"Media"</formula>
    </cfRule>
    <cfRule type="cellIs" dxfId="2237" priority="2857" operator="equal">
      <formula>"Baja"</formula>
    </cfRule>
    <cfRule type="cellIs" dxfId="2236" priority="2858" operator="equal">
      <formula>"Muy Baja"</formula>
    </cfRule>
  </conditionalFormatting>
  <conditionalFormatting sqref="AL256">
    <cfRule type="cellIs" dxfId="2235" priority="2849" operator="equal">
      <formula>"Muy Alta"</formula>
    </cfRule>
    <cfRule type="cellIs" dxfId="2234" priority="2850" operator="equal">
      <formula>"Alta"</formula>
    </cfRule>
    <cfRule type="cellIs" dxfId="2233" priority="2851" operator="equal">
      <formula>"Media"</formula>
    </cfRule>
    <cfRule type="cellIs" dxfId="2232" priority="2852" operator="equal">
      <formula>"Baja"</formula>
    </cfRule>
    <cfRule type="cellIs" dxfId="2231" priority="2853" operator="equal">
      <formula>"Muy Baja"</formula>
    </cfRule>
  </conditionalFormatting>
  <conditionalFormatting sqref="AL257:AL262">
    <cfRule type="cellIs" dxfId="2230" priority="2844" operator="equal">
      <formula>"Muy Alta"</formula>
    </cfRule>
    <cfRule type="cellIs" dxfId="2229" priority="2845" operator="equal">
      <formula>"Alta"</formula>
    </cfRule>
    <cfRule type="cellIs" dxfId="2228" priority="2846" operator="equal">
      <formula>"Media"</formula>
    </cfRule>
    <cfRule type="cellIs" dxfId="2227" priority="2847" operator="equal">
      <formula>"Baja"</formula>
    </cfRule>
    <cfRule type="cellIs" dxfId="2226" priority="2848" operator="equal">
      <formula>"Muy Baja"</formula>
    </cfRule>
  </conditionalFormatting>
  <conditionalFormatting sqref="AM256">
    <cfRule type="cellIs" dxfId="2225" priority="2839" operator="equal">
      <formula>"Catastrófico"</formula>
    </cfRule>
    <cfRule type="cellIs" dxfId="2224" priority="2840" operator="equal">
      <formula>"Mayor"</formula>
    </cfRule>
    <cfRule type="cellIs" dxfId="2223" priority="2841" operator="equal">
      <formula>"Moderado"</formula>
    </cfRule>
    <cfRule type="cellIs" dxfId="2222" priority="2842" operator="equal">
      <formula>"Menor"</formula>
    </cfRule>
    <cfRule type="cellIs" dxfId="2221" priority="2843" operator="equal">
      <formula>"Leve"</formula>
    </cfRule>
  </conditionalFormatting>
  <conditionalFormatting sqref="AN256">
    <cfRule type="cellIs" dxfId="2220" priority="2834" operator="equal">
      <formula>"Muy Alta"</formula>
    </cfRule>
    <cfRule type="cellIs" dxfId="2219" priority="2835" operator="equal">
      <formula>"Alta"</formula>
    </cfRule>
    <cfRule type="cellIs" dxfId="2218" priority="2836" operator="equal">
      <formula>"Media"</formula>
    </cfRule>
    <cfRule type="cellIs" dxfId="2217" priority="2837" operator="equal">
      <formula>"Baja"</formula>
    </cfRule>
    <cfRule type="cellIs" dxfId="2216" priority="2838" operator="equal">
      <formula>"Muy Baja"</formula>
    </cfRule>
  </conditionalFormatting>
  <conditionalFormatting sqref="AO256">
    <cfRule type="cellIs" dxfId="2215" priority="2830" operator="equal">
      <formula>"Extremo"</formula>
    </cfRule>
    <cfRule type="cellIs" dxfId="2214" priority="2831" operator="equal">
      <formula>"Alto"</formula>
    </cfRule>
    <cfRule type="cellIs" dxfId="2213" priority="2832" operator="equal">
      <formula>"Moderado"</formula>
    </cfRule>
    <cfRule type="cellIs" dxfId="2212" priority="2833" operator="equal">
      <formula>"Bajo"</formula>
    </cfRule>
  </conditionalFormatting>
  <conditionalFormatting sqref="N270">
    <cfRule type="cellIs" dxfId="2211" priority="2826" operator="equal">
      <formula>"Extremo"</formula>
    </cfRule>
    <cfRule type="cellIs" dxfId="2210" priority="2827" operator="equal">
      <formula>"Alto"</formula>
    </cfRule>
    <cfRule type="cellIs" dxfId="2209" priority="2828" operator="equal">
      <formula>"Moderado"</formula>
    </cfRule>
    <cfRule type="cellIs" dxfId="2208" priority="2829" operator="equal">
      <formula>"Bajo"</formula>
    </cfRule>
  </conditionalFormatting>
  <conditionalFormatting sqref="O270">
    <cfRule type="cellIs" dxfId="2207" priority="2822" operator="equal">
      <formula>"Extremo"</formula>
    </cfRule>
    <cfRule type="cellIs" dxfId="2206" priority="2823" operator="equal">
      <formula>"Alto"</formula>
    </cfRule>
    <cfRule type="cellIs" dxfId="2205" priority="2824" operator="equal">
      <formula>"Moderado"</formula>
    </cfRule>
    <cfRule type="cellIs" dxfId="2204" priority="2825" operator="equal">
      <formula>"Bajo"</formula>
    </cfRule>
  </conditionalFormatting>
  <conditionalFormatting sqref="S270">
    <cfRule type="cellIs" dxfId="2203" priority="2817" operator="equal">
      <formula>"Catastrófico"</formula>
    </cfRule>
    <cfRule type="cellIs" dxfId="2202" priority="2818" operator="equal">
      <formula>"Mayor"</formula>
    </cfRule>
    <cfRule type="cellIs" dxfId="2201" priority="2819" operator="equal">
      <formula>"Moderado"</formula>
    </cfRule>
    <cfRule type="cellIs" dxfId="2200" priority="2820" operator="equal">
      <formula>"Menor"</formula>
    </cfRule>
    <cfRule type="cellIs" dxfId="2199" priority="2821" operator="equal">
      <formula>"Leve"</formula>
    </cfRule>
  </conditionalFormatting>
  <conditionalFormatting sqref="U270">
    <cfRule type="cellIs" dxfId="2198" priority="2805" operator="equal">
      <formula>"Extremo"</formula>
    </cfRule>
    <cfRule type="cellIs" dxfId="2197" priority="2806" operator="equal">
      <formula>"Alto"</formula>
    </cfRule>
    <cfRule type="cellIs" dxfId="2196" priority="2807" operator="equal">
      <formula>"Moderado"</formula>
    </cfRule>
    <cfRule type="cellIs" dxfId="2195" priority="2808" operator="equal">
      <formula>"Bajo"</formula>
    </cfRule>
  </conditionalFormatting>
  <conditionalFormatting sqref="P270">
    <cfRule type="cellIs" dxfId="2194" priority="2800" operator="equal">
      <formula>"Muy Alta"</formula>
    </cfRule>
    <cfRule type="cellIs" dxfId="2193" priority="2801" operator="equal">
      <formula>"Alta"</formula>
    </cfRule>
    <cfRule type="cellIs" dxfId="2192" priority="2802" operator="equal">
      <formula>"Media"</formula>
    </cfRule>
    <cfRule type="cellIs" dxfId="2191" priority="2803" operator="equal">
      <formula>"Baja"</formula>
    </cfRule>
    <cfRule type="cellIs" dxfId="2190" priority="2804" operator="equal">
      <formula>"Muy Baja"</formula>
    </cfRule>
  </conditionalFormatting>
  <conditionalFormatting sqref="AJ270">
    <cfRule type="cellIs" dxfId="2189" priority="2795" operator="equal">
      <formula>"Muy Alta"</formula>
    </cfRule>
    <cfRule type="cellIs" dxfId="2188" priority="2796" operator="equal">
      <formula>"Alta"</formula>
    </cfRule>
    <cfRule type="cellIs" dxfId="2187" priority="2797" operator="equal">
      <formula>"Media"</formula>
    </cfRule>
    <cfRule type="cellIs" dxfId="2186" priority="2798" operator="equal">
      <formula>"Baja"</formula>
    </cfRule>
    <cfRule type="cellIs" dxfId="2185" priority="2799" operator="equal">
      <formula>"Muy Baja"</formula>
    </cfRule>
  </conditionalFormatting>
  <conditionalFormatting sqref="AK270">
    <cfRule type="cellIs" dxfId="2184" priority="2790" operator="equal">
      <formula>"Muy Alta"</formula>
    </cfRule>
    <cfRule type="cellIs" dxfId="2183" priority="2791" operator="equal">
      <formula>"Alta"</formula>
    </cfRule>
    <cfRule type="cellIs" dxfId="2182" priority="2792" operator="equal">
      <formula>"Media"</formula>
    </cfRule>
    <cfRule type="cellIs" dxfId="2181" priority="2793" operator="equal">
      <formula>"Baja"</formula>
    </cfRule>
    <cfRule type="cellIs" dxfId="2180" priority="2794" operator="equal">
      <formula>"Muy Baja"</formula>
    </cfRule>
  </conditionalFormatting>
  <conditionalFormatting sqref="AL270">
    <cfRule type="cellIs" dxfId="2179" priority="2785" operator="equal">
      <formula>"Muy Alta"</formula>
    </cfRule>
    <cfRule type="cellIs" dxfId="2178" priority="2786" operator="equal">
      <formula>"Alta"</formula>
    </cfRule>
    <cfRule type="cellIs" dxfId="2177" priority="2787" operator="equal">
      <formula>"Media"</formula>
    </cfRule>
    <cfRule type="cellIs" dxfId="2176" priority="2788" operator="equal">
      <formula>"Baja"</formula>
    </cfRule>
    <cfRule type="cellIs" dxfId="2175" priority="2789" operator="equal">
      <formula>"Muy Baja"</formula>
    </cfRule>
  </conditionalFormatting>
  <conditionalFormatting sqref="AL271:AL276">
    <cfRule type="cellIs" dxfId="2174" priority="2780" operator="equal">
      <formula>"Muy Alta"</formula>
    </cfRule>
    <cfRule type="cellIs" dxfId="2173" priority="2781" operator="equal">
      <formula>"Alta"</formula>
    </cfRule>
    <cfRule type="cellIs" dxfId="2172" priority="2782" operator="equal">
      <formula>"Media"</formula>
    </cfRule>
    <cfRule type="cellIs" dxfId="2171" priority="2783" operator="equal">
      <formula>"Baja"</formula>
    </cfRule>
    <cfRule type="cellIs" dxfId="2170" priority="2784" operator="equal">
      <formula>"Muy Baja"</formula>
    </cfRule>
  </conditionalFormatting>
  <conditionalFormatting sqref="AM270">
    <cfRule type="cellIs" dxfId="2169" priority="2775" operator="equal">
      <formula>"Catastrófico"</formula>
    </cfRule>
    <cfRule type="cellIs" dxfId="2168" priority="2776" operator="equal">
      <formula>"Mayor"</formula>
    </cfRule>
    <cfRule type="cellIs" dxfId="2167" priority="2777" operator="equal">
      <formula>"Moderado"</formula>
    </cfRule>
    <cfRule type="cellIs" dxfId="2166" priority="2778" operator="equal">
      <formula>"Menor"</formula>
    </cfRule>
    <cfRule type="cellIs" dxfId="2165" priority="2779" operator="equal">
      <formula>"Leve"</formula>
    </cfRule>
  </conditionalFormatting>
  <conditionalFormatting sqref="AN270">
    <cfRule type="cellIs" dxfId="2164" priority="2770" operator="equal">
      <formula>"Muy Alta"</formula>
    </cfRule>
    <cfRule type="cellIs" dxfId="2163" priority="2771" operator="equal">
      <formula>"Alta"</formula>
    </cfRule>
    <cfRule type="cellIs" dxfId="2162" priority="2772" operator="equal">
      <formula>"Media"</formula>
    </cfRule>
    <cfRule type="cellIs" dxfId="2161" priority="2773" operator="equal">
      <formula>"Baja"</formula>
    </cfRule>
    <cfRule type="cellIs" dxfId="2160" priority="2774" operator="equal">
      <formula>"Muy Baja"</formula>
    </cfRule>
  </conditionalFormatting>
  <conditionalFormatting sqref="AO270">
    <cfRule type="cellIs" dxfId="2159" priority="2766" operator="equal">
      <formula>"Extremo"</formula>
    </cfRule>
    <cfRule type="cellIs" dxfId="2158" priority="2767" operator="equal">
      <formula>"Alto"</formula>
    </cfRule>
    <cfRule type="cellIs" dxfId="2157" priority="2768" operator="equal">
      <formula>"Moderado"</formula>
    </cfRule>
    <cfRule type="cellIs" dxfId="2156" priority="2769" operator="equal">
      <formula>"Bajo"</formula>
    </cfRule>
  </conditionalFormatting>
  <conditionalFormatting sqref="N277">
    <cfRule type="cellIs" dxfId="2155" priority="2762" operator="equal">
      <formula>"Extremo"</formula>
    </cfRule>
    <cfRule type="cellIs" dxfId="2154" priority="2763" operator="equal">
      <formula>"Alto"</formula>
    </cfRule>
    <cfRule type="cellIs" dxfId="2153" priority="2764" operator="equal">
      <formula>"Moderado"</formula>
    </cfRule>
    <cfRule type="cellIs" dxfId="2152" priority="2765" operator="equal">
      <formula>"Bajo"</formula>
    </cfRule>
  </conditionalFormatting>
  <conditionalFormatting sqref="O277">
    <cfRule type="cellIs" dxfId="2151" priority="2758" operator="equal">
      <formula>"Extremo"</formula>
    </cfRule>
    <cfRule type="cellIs" dxfId="2150" priority="2759" operator="equal">
      <formula>"Alto"</formula>
    </cfRule>
    <cfRule type="cellIs" dxfId="2149" priority="2760" operator="equal">
      <formula>"Moderado"</formula>
    </cfRule>
    <cfRule type="cellIs" dxfId="2148" priority="2761" operator="equal">
      <formula>"Bajo"</formula>
    </cfRule>
  </conditionalFormatting>
  <conditionalFormatting sqref="S277">
    <cfRule type="cellIs" dxfId="2147" priority="2753" operator="equal">
      <formula>"Catastrófico"</formula>
    </cfRule>
    <cfRule type="cellIs" dxfId="2146" priority="2754" operator="equal">
      <formula>"Mayor"</formula>
    </cfRule>
    <cfRule type="cellIs" dxfId="2145" priority="2755" operator="equal">
      <formula>"Moderado"</formula>
    </cfRule>
    <cfRule type="cellIs" dxfId="2144" priority="2756" operator="equal">
      <formula>"Menor"</formula>
    </cfRule>
    <cfRule type="cellIs" dxfId="2143" priority="2757" operator="equal">
      <formula>"Leve"</formula>
    </cfRule>
  </conditionalFormatting>
  <conditionalFormatting sqref="U277">
    <cfRule type="cellIs" dxfId="2142" priority="2741" operator="equal">
      <formula>"Extremo"</formula>
    </cfRule>
    <cfRule type="cellIs" dxfId="2141" priority="2742" operator="equal">
      <formula>"Alto"</formula>
    </cfRule>
    <cfRule type="cellIs" dxfId="2140" priority="2743" operator="equal">
      <formula>"Moderado"</formula>
    </cfRule>
    <cfRule type="cellIs" dxfId="2139" priority="2744" operator="equal">
      <formula>"Bajo"</formula>
    </cfRule>
  </conditionalFormatting>
  <conditionalFormatting sqref="P277">
    <cfRule type="cellIs" dxfId="2138" priority="2736" operator="equal">
      <formula>"Muy Alta"</formula>
    </cfRule>
    <cfRule type="cellIs" dxfId="2137" priority="2737" operator="equal">
      <formula>"Alta"</formula>
    </cfRule>
    <cfRule type="cellIs" dxfId="2136" priority="2738" operator="equal">
      <formula>"Media"</formula>
    </cfRule>
    <cfRule type="cellIs" dxfId="2135" priority="2739" operator="equal">
      <formula>"Baja"</formula>
    </cfRule>
    <cfRule type="cellIs" dxfId="2134" priority="2740" operator="equal">
      <formula>"Muy Baja"</formula>
    </cfRule>
  </conditionalFormatting>
  <conditionalFormatting sqref="AJ277">
    <cfRule type="cellIs" dxfId="2133" priority="2731" operator="equal">
      <formula>"Muy Alta"</formula>
    </cfRule>
    <cfRule type="cellIs" dxfId="2132" priority="2732" operator="equal">
      <formula>"Alta"</formula>
    </cfRule>
    <cfRule type="cellIs" dxfId="2131" priority="2733" operator="equal">
      <formula>"Media"</formula>
    </cfRule>
    <cfRule type="cellIs" dxfId="2130" priority="2734" operator="equal">
      <formula>"Baja"</formula>
    </cfRule>
    <cfRule type="cellIs" dxfId="2129" priority="2735" operator="equal">
      <formula>"Muy Baja"</formula>
    </cfRule>
  </conditionalFormatting>
  <conditionalFormatting sqref="AK277">
    <cfRule type="cellIs" dxfId="2128" priority="2726" operator="equal">
      <formula>"Muy Alta"</formula>
    </cfRule>
    <cfRule type="cellIs" dxfId="2127" priority="2727" operator="equal">
      <formula>"Alta"</formula>
    </cfRule>
    <cfRule type="cellIs" dxfId="2126" priority="2728" operator="equal">
      <formula>"Media"</formula>
    </cfRule>
    <cfRule type="cellIs" dxfId="2125" priority="2729" operator="equal">
      <formula>"Baja"</formula>
    </cfRule>
    <cfRule type="cellIs" dxfId="2124" priority="2730" operator="equal">
      <formula>"Muy Baja"</formula>
    </cfRule>
  </conditionalFormatting>
  <conditionalFormatting sqref="AL277">
    <cfRule type="cellIs" dxfId="2123" priority="2721" operator="equal">
      <formula>"Muy Alta"</formula>
    </cfRule>
    <cfRule type="cellIs" dxfId="2122" priority="2722" operator="equal">
      <formula>"Alta"</formula>
    </cfRule>
    <cfRule type="cellIs" dxfId="2121" priority="2723" operator="equal">
      <formula>"Media"</formula>
    </cfRule>
    <cfRule type="cellIs" dxfId="2120" priority="2724" operator="equal">
      <formula>"Baja"</formula>
    </cfRule>
    <cfRule type="cellIs" dxfId="2119" priority="2725" operator="equal">
      <formula>"Muy Baja"</formula>
    </cfRule>
  </conditionalFormatting>
  <conditionalFormatting sqref="AL278:AL283 AL285:AL290">
    <cfRule type="cellIs" dxfId="2118" priority="2716" operator="equal">
      <formula>"Muy Alta"</formula>
    </cfRule>
    <cfRule type="cellIs" dxfId="2117" priority="2717" operator="equal">
      <formula>"Alta"</formula>
    </cfRule>
    <cfRule type="cellIs" dxfId="2116" priority="2718" operator="equal">
      <formula>"Media"</formula>
    </cfRule>
    <cfRule type="cellIs" dxfId="2115" priority="2719" operator="equal">
      <formula>"Baja"</formula>
    </cfRule>
    <cfRule type="cellIs" dxfId="2114" priority="2720" operator="equal">
      <formula>"Muy Baja"</formula>
    </cfRule>
  </conditionalFormatting>
  <conditionalFormatting sqref="AM277">
    <cfRule type="cellIs" dxfId="2113" priority="2711" operator="equal">
      <formula>"Catastrófico"</formula>
    </cfRule>
    <cfRule type="cellIs" dxfId="2112" priority="2712" operator="equal">
      <formula>"Mayor"</formula>
    </cfRule>
    <cfRule type="cellIs" dxfId="2111" priority="2713" operator="equal">
      <formula>"Moderado"</formula>
    </cfRule>
    <cfRule type="cellIs" dxfId="2110" priority="2714" operator="equal">
      <formula>"Menor"</formula>
    </cfRule>
    <cfRule type="cellIs" dxfId="2109" priority="2715" operator="equal">
      <formula>"Leve"</formula>
    </cfRule>
  </conditionalFormatting>
  <conditionalFormatting sqref="AN277">
    <cfRule type="cellIs" dxfId="2108" priority="2706" operator="equal">
      <formula>"Muy Alta"</formula>
    </cfRule>
    <cfRule type="cellIs" dxfId="2107" priority="2707" operator="equal">
      <formula>"Alta"</formula>
    </cfRule>
    <cfRule type="cellIs" dxfId="2106" priority="2708" operator="equal">
      <formula>"Media"</formula>
    </cfRule>
    <cfRule type="cellIs" dxfId="2105" priority="2709" operator="equal">
      <formula>"Baja"</formula>
    </cfRule>
    <cfRule type="cellIs" dxfId="2104" priority="2710" operator="equal">
      <formula>"Muy Baja"</formula>
    </cfRule>
  </conditionalFormatting>
  <conditionalFormatting sqref="AO277">
    <cfRule type="cellIs" dxfId="2103" priority="2702" operator="equal">
      <formula>"Extremo"</formula>
    </cfRule>
    <cfRule type="cellIs" dxfId="2102" priority="2703" operator="equal">
      <formula>"Alto"</formula>
    </cfRule>
    <cfRule type="cellIs" dxfId="2101" priority="2704" operator="equal">
      <formula>"Moderado"</formula>
    </cfRule>
    <cfRule type="cellIs" dxfId="2100" priority="2705" operator="equal">
      <formula>"Bajo"</formula>
    </cfRule>
  </conditionalFormatting>
  <conditionalFormatting sqref="O200">
    <cfRule type="cellIs" dxfId="2099" priority="2698" operator="equal">
      <formula>"Extremo"</formula>
    </cfRule>
    <cfRule type="cellIs" dxfId="2098" priority="2699" operator="equal">
      <formula>"Alto"</formula>
    </cfRule>
    <cfRule type="cellIs" dxfId="2097" priority="2700" operator="equal">
      <formula>"Moderado"</formula>
    </cfRule>
    <cfRule type="cellIs" dxfId="2096" priority="2701" operator="equal">
      <formula>"Bajo"</formula>
    </cfRule>
  </conditionalFormatting>
  <conditionalFormatting sqref="S200">
    <cfRule type="cellIs" dxfId="2095" priority="2693" operator="equal">
      <formula>"Catastrófico"</formula>
    </cfRule>
    <cfRule type="cellIs" dxfId="2094" priority="2694" operator="equal">
      <formula>"Mayor"</formula>
    </cfRule>
    <cfRule type="cellIs" dxfId="2093" priority="2695" operator="equal">
      <formula>"Moderado"</formula>
    </cfRule>
    <cfRule type="cellIs" dxfId="2092" priority="2696" operator="equal">
      <formula>"Menor"</formula>
    </cfRule>
    <cfRule type="cellIs" dxfId="2091" priority="2697" operator="equal">
      <formula>"Leve"</formula>
    </cfRule>
  </conditionalFormatting>
  <conditionalFormatting sqref="U200">
    <cfRule type="cellIs" dxfId="2090" priority="2681" operator="equal">
      <formula>"Extremo"</formula>
    </cfRule>
    <cfRule type="cellIs" dxfId="2089" priority="2682" operator="equal">
      <formula>"Alto"</formula>
    </cfRule>
    <cfRule type="cellIs" dxfId="2088" priority="2683" operator="equal">
      <formula>"Moderado"</formula>
    </cfRule>
    <cfRule type="cellIs" dxfId="2087" priority="2684" operator="equal">
      <formula>"Bajo"</formula>
    </cfRule>
  </conditionalFormatting>
  <conditionalFormatting sqref="P200">
    <cfRule type="cellIs" dxfId="2086" priority="2676" operator="equal">
      <formula>"Muy Alta"</formula>
    </cfRule>
    <cfRule type="cellIs" dxfId="2085" priority="2677" operator="equal">
      <formula>"Alta"</formula>
    </cfRule>
    <cfRule type="cellIs" dxfId="2084" priority="2678" operator="equal">
      <formula>"Media"</formula>
    </cfRule>
    <cfRule type="cellIs" dxfId="2083" priority="2679" operator="equal">
      <formula>"Baja"</formula>
    </cfRule>
    <cfRule type="cellIs" dxfId="2082" priority="2680" operator="equal">
      <formula>"Muy Baja"</formula>
    </cfRule>
  </conditionalFormatting>
  <conditionalFormatting sqref="AJ200">
    <cfRule type="cellIs" dxfId="2081" priority="2671" operator="equal">
      <formula>"Muy Alta"</formula>
    </cfRule>
    <cfRule type="cellIs" dxfId="2080" priority="2672" operator="equal">
      <formula>"Alta"</formula>
    </cfRule>
    <cfRule type="cellIs" dxfId="2079" priority="2673" operator="equal">
      <formula>"Media"</formula>
    </cfRule>
    <cfRule type="cellIs" dxfId="2078" priority="2674" operator="equal">
      <formula>"Baja"</formula>
    </cfRule>
    <cfRule type="cellIs" dxfId="2077" priority="2675" operator="equal">
      <formula>"Muy Baja"</formula>
    </cfRule>
  </conditionalFormatting>
  <conditionalFormatting sqref="AK200">
    <cfRule type="cellIs" dxfId="2076" priority="2666" operator="equal">
      <formula>"Muy Alta"</formula>
    </cfRule>
    <cfRule type="cellIs" dxfId="2075" priority="2667" operator="equal">
      <formula>"Alta"</formula>
    </cfRule>
    <cfRule type="cellIs" dxfId="2074" priority="2668" operator="equal">
      <formula>"Media"</formula>
    </cfRule>
    <cfRule type="cellIs" dxfId="2073" priority="2669" operator="equal">
      <formula>"Baja"</formula>
    </cfRule>
    <cfRule type="cellIs" dxfId="2072" priority="2670" operator="equal">
      <formula>"Muy Baja"</formula>
    </cfRule>
  </conditionalFormatting>
  <conditionalFormatting sqref="AL200">
    <cfRule type="cellIs" dxfId="2071" priority="2661" operator="equal">
      <formula>"Muy Alta"</formula>
    </cfRule>
    <cfRule type="cellIs" dxfId="2070" priority="2662" operator="equal">
      <formula>"Alta"</formula>
    </cfRule>
    <cfRule type="cellIs" dxfId="2069" priority="2663" operator="equal">
      <formula>"Media"</formula>
    </cfRule>
    <cfRule type="cellIs" dxfId="2068" priority="2664" operator="equal">
      <formula>"Baja"</formula>
    </cfRule>
    <cfRule type="cellIs" dxfId="2067" priority="2665" operator="equal">
      <formula>"Muy Baja"</formula>
    </cfRule>
  </conditionalFormatting>
  <conditionalFormatting sqref="AL201:AL206">
    <cfRule type="cellIs" dxfId="2066" priority="2656" operator="equal">
      <formula>"Muy Alta"</formula>
    </cfRule>
    <cfRule type="cellIs" dxfId="2065" priority="2657" operator="equal">
      <formula>"Alta"</formula>
    </cfRule>
    <cfRule type="cellIs" dxfId="2064" priority="2658" operator="equal">
      <formula>"Media"</formula>
    </cfRule>
    <cfRule type="cellIs" dxfId="2063" priority="2659" operator="equal">
      <formula>"Baja"</formula>
    </cfRule>
    <cfRule type="cellIs" dxfId="2062" priority="2660" operator="equal">
      <formula>"Muy Baja"</formula>
    </cfRule>
  </conditionalFormatting>
  <conditionalFormatting sqref="AM200">
    <cfRule type="cellIs" dxfId="2061" priority="2651" operator="equal">
      <formula>"Catastrófico"</formula>
    </cfRule>
    <cfRule type="cellIs" dxfId="2060" priority="2652" operator="equal">
      <formula>"Mayor"</formula>
    </cfRule>
    <cfRule type="cellIs" dxfId="2059" priority="2653" operator="equal">
      <formula>"Moderado"</formula>
    </cfRule>
    <cfRule type="cellIs" dxfId="2058" priority="2654" operator="equal">
      <formula>"Menor"</formula>
    </cfRule>
    <cfRule type="cellIs" dxfId="2057" priority="2655" operator="equal">
      <formula>"Leve"</formula>
    </cfRule>
  </conditionalFormatting>
  <conditionalFormatting sqref="AN200">
    <cfRule type="cellIs" dxfId="2056" priority="2646" operator="equal">
      <formula>"Muy Alta"</formula>
    </cfRule>
    <cfRule type="cellIs" dxfId="2055" priority="2647" operator="equal">
      <formula>"Alta"</formula>
    </cfRule>
    <cfRule type="cellIs" dxfId="2054" priority="2648" operator="equal">
      <formula>"Media"</formula>
    </cfRule>
    <cfRule type="cellIs" dxfId="2053" priority="2649" operator="equal">
      <formula>"Baja"</formula>
    </cfRule>
    <cfRule type="cellIs" dxfId="2052" priority="2650" operator="equal">
      <formula>"Muy Baja"</formula>
    </cfRule>
  </conditionalFormatting>
  <conditionalFormatting sqref="AO200">
    <cfRule type="cellIs" dxfId="2051" priority="2642" operator="equal">
      <formula>"Extremo"</formula>
    </cfRule>
    <cfRule type="cellIs" dxfId="2050" priority="2643" operator="equal">
      <formula>"Alto"</formula>
    </cfRule>
    <cfRule type="cellIs" dxfId="2049" priority="2644" operator="equal">
      <formula>"Moderado"</formula>
    </cfRule>
    <cfRule type="cellIs" dxfId="2048" priority="2645" operator="equal">
      <formula>"Bajo"</formula>
    </cfRule>
  </conditionalFormatting>
  <conditionalFormatting sqref="O214">
    <cfRule type="cellIs" dxfId="2047" priority="2638" operator="equal">
      <formula>"Extremo"</formula>
    </cfRule>
    <cfRule type="cellIs" dxfId="2046" priority="2639" operator="equal">
      <formula>"Alto"</formula>
    </cfRule>
    <cfRule type="cellIs" dxfId="2045" priority="2640" operator="equal">
      <formula>"Moderado"</formula>
    </cfRule>
    <cfRule type="cellIs" dxfId="2044" priority="2641" operator="equal">
      <formula>"Bajo"</formula>
    </cfRule>
  </conditionalFormatting>
  <conditionalFormatting sqref="S214">
    <cfRule type="cellIs" dxfId="2043" priority="2633" operator="equal">
      <formula>"Catastrófico"</formula>
    </cfRule>
    <cfRule type="cellIs" dxfId="2042" priority="2634" operator="equal">
      <formula>"Mayor"</formula>
    </cfRule>
    <cfRule type="cellIs" dxfId="2041" priority="2635" operator="equal">
      <formula>"Moderado"</formula>
    </cfRule>
    <cfRule type="cellIs" dxfId="2040" priority="2636" operator="equal">
      <formula>"Menor"</formula>
    </cfRule>
    <cfRule type="cellIs" dxfId="2039" priority="2637" operator="equal">
      <formula>"Leve"</formula>
    </cfRule>
  </conditionalFormatting>
  <conditionalFormatting sqref="U214">
    <cfRule type="cellIs" dxfId="2038" priority="2629" operator="equal">
      <formula>"Extremo"</formula>
    </cfRule>
    <cfRule type="cellIs" dxfId="2037" priority="2630" operator="equal">
      <formula>"Alto"</formula>
    </cfRule>
    <cfRule type="cellIs" dxfId="2036" priority="2631" operator="equal">
      <formula>"Moderado"</formula>
    </cfRule>
    <cfRule type="cellIs" dxfId="2035" priority="2632" operator="equal">
      <formula>"Bajo"</formula>
    </cfRule>
  </conditionalFormatting>
  <conditionalFormatting sqref="P214">
    <cfRule type="cellIs" dxfId="2034" priority="2619" operator="equal">
      <formula>"Muy Alta"</formula>
    </cfRule>
    <cfRule type="cellIs" dxfId="2033" priority="2620" operator="equal">
      <formula>"Alta"</formula>
    </cfRule>
    <cfRule type="cellIs" dxfId="2032" priority="2621" operator="equal">
      <formula>"Media"</formula>
    </cfRule>
    <cfRule type="cellIs" dxfId="2031" priority="2622" operator="equal">
      <formula>"Baja"</formula>
    </cfRule>
    <cfRule type="cellIs" dxfId="2030" priority="2623" operator="equal">
      <formula>"Muy Baja"</formula>
    </cfRule>
  </conditionalFormatting>
  <conditionalFormatting sqref="AJ214">
    <cfRule type="cellIs" dxfId="2029" priority="2614" operator="equal">
      <formula>"Muy Alta"</formula>
    </cfRule>
    <cfRule type="cellIs" dxfId="2028" priority="2615" operator="equal">
      <formula>"Alta"</formula>
    </cfRule>
    <cfRule type="cellIs" dxfId="2027" priority="2616" operator="equal">
      <formula>"Media"</formula>
    </cfRule>
    <cfRule type="cellIs" dxfId="2026" priority="2617" operator="equal">
      <formula>"Baja"</formula>
    </cfRule>
    <cfRule type="cellIs" dxfId="2025" priority="2618" operator="equal">
      <formula>"Muy Baja"</formula>
    </cfRule>
  </conditionalFormatting>
  <conditionalFormatting sqref="AK214">
    <cfRule type="cellIs" dxfId="2024" priority="2609" operator="equal">
      <formula>"Muy Alta"</formula>
    </cfRule>
    <cfRule type="cellIs" dxfId="2023" priority="2610" operator="equal">
      <formula>"Alta"</formula>
    </cfRule>
    <cfRule type="cellIs" dxfId="2022" priority="2611" operator="equal">
      <formula>"Media"</formula>
    </cfRule>
    <cfRule type="cellIs" dxfId="2021" priority="2612" operator="equal">
      <formula>"Baja"</formula>
    </cfRule>
    <cfRule type="cellIs" dxfId="2020" priority="2613" operator="equal">
      <formula>"Muy Baja"</formula>
    </cfRule>
  </conditionalFormatting>
  <conditionalFormatting sqref="AL214">
    <cfRule type="cellIs" dxfId="2019" priority="2604" operator="equal">
      <formula>"Muy Alta"</formula>
    </cfRule>
    <cfRule type="cellIs" dxfId="2018" priority="2605" operator="equal">
      <formula>"Alta"</formula>
    </cfRule>
    <cfRule type="cellIs" dxfId="2017" priority="2606" operator="equal">
      <formula>"Media"</formula>
    </cfRule>
    <cfRule type="cellIs" dxfId="2016" priority="2607" operator="equal">
      <formula>"Baja"</formula>
    </cfRule>
    <cfRule type="cellIs" dxfId="2015" priority="2608" operator="equal">
      <formula>"Muy Baja"</formula>
    </cfRule>
  </conditionalFormatting>
  <conditionalFormatting sqref="AL215:AL220">
    <cfRule type="cellIs" dxfId="2014" priority="2599" operator="equal">
      <formula>"Muy Alta"</formula>
    </cfRule>
    <cfRule type="cellIs" dxfId="2013" priority="2600" operator="equal">
      <formula>"Alta"</formula>
    </cfRule>
    <cfRule type="cellIs" dxfId="2012" priority="2601" operator="equal">
      <formula>"Media"</formula>
    </cfRule>
    <cfRule type="cellIs" dxfId="2011" priority="2602" operator="equal">
      <formula>"Baja"</formula>
    </cfRule>
    <cfRule type="cellIs" dxfId="2010" priority="2603" operator="equal">
      <formula>"Muy Baja"</formula>
    </cfRule>
  </conditionalFormatting>
  <conditionalFormatting sqref="AM214">
    <cfRule type="cellIs" dxfId="2009" priority="2594" operator="equal">
      <formula>"Catastrófico"</formula>
    </cfRule>
    <cfRule type="cellIs" dxfId="2008" priority="2595" operator="equal">
      <formula>"Mayor"</formula>
    </cfRule>
    <cfRule type="cellIs" dxfId="2007" priority="2596" operator="equal">
      <formula>"Moderado"</formula>
    </cfRule>
    <cfRule type="cellIs" dxfId="2006" priority="2597" operator="equal">
      <formula>"Menor"</formula>
    </cfRule>
    <cfRule type="cellIs" dxfId="2005" priority="2598" operator="equal">
      <formula>"Leve"</formula>
    </cfRule>
  </conditionalFormatting>
  <conditionalFormatting sqref="AN214">
    <cfRule type="cellIs" dxfId="2004" priority="2589" operator="equal">
      <formula>"Muy Alta"</formula>
    </cfRule>
    <cfRule type="cellIs" dxfId="2003" priority="2590" operator="equal">
      <formula>"Alta"</formula>
    </cfRule>
    <cfRule type="cellIs" dxfId="2002" priority="2591" operator="equal">
      <formula>"Media"</formula>
    </cfRule>
    <cfRule type="cellIs" dxfId="2001" priority="2592" operator="equal">
      <formula>"Baja"</formula>
    </cfRule>
    <cfRule type="cellIs" dxfId="2000" priority="2593" operator="equal">
      <formula>"Muy Baja"</formula>
    </cfRule>
  </conditionalFormatting>
  <conditionalFormatting sqref="AO214">
    <cfRule type="cellIs" dxfId="1999" priority="2585" operator="equal">
      <formula>"Extremo"</formula>
    </cfRule>
    <cfRule type="cellIs" dxfId="1998" priority="2586" operator="equal">
      <formula>"Alto"</formula>
    </cfRule>
    <cfRule type="cellIs" dxfId="1997" priority="2587" operator="equal">
      <formula>"Moderado"</formula>
    </cfRule>
    <cfRule type="cellIs" dxfId="1996" priority="2588" operator="equal">
      <formula>"Bajo"</formula>
    </cfRule>
  </conditionalFormatting>
  <conditionalFormatting sqref="N214">
    <cfRule type="cellIs" dxfId="1995" priority="2581" operator="equal">
      <formula>"Extremo"</formula>
    </cfRule>
    <cfRule type="cellIs" dxfId="1994" priority="2582" operator="equal">
      <formula>"Alto"</formula>
    </cfRule>
    <cfRule type="cellIs" dxfId="1993" priority="2583" operator="equal">
      <formula>"Moderado"</formula>
    </cfRule>
    <cfRule type="cellIs" dxfId="1992" priority="2584" operator="equal">
      <formula>"Bajo"</formula>
    </cfRule>
  </conditionalFormatting>
  <conditionalFormatting sqref="O81">
    <cfRule type="cellIs" dxfId="1991" priority="2577" operator="equal">
      <formula>"Extremo"</formula>
    </cfRule>
    <cfRule type="cellIs" dxfId="1990" priority="2578" operator="equal">
      <formula>"Alto"</formula>
    </cfRule>
    <cfRule type="cellIs" dxfId="1989" priority="2579" operator="equal">
      <formula>"Moderado"</formula>
    </cfRule>
    <cfRule type="cellIs" dxfId="1988" priority="2580" operator="equal">
      <formula>"Bajo"</formula>
    </cfRule>
  </conditionalFormatting>
  <conditionalFormatting sqref="S81">
    <cfRule type="cellIs" dxfId="1987" priority="2572" operator="equal">
      <formula>"Catastrófico"</formula>
    </cfRule>
    <cfRule type="cellIs" dxfId="1986" priority="2573" operator="equal">
      <formula>"Mayor"</formula>
    </cfRule>
    <cfRule type="cellIs" dxfId="1985" priority="2574" operator="equal">
      <formula>"Moderado"</formula>
    </cfRule>
    <cfRule type="cellIs" dxfId="1984" priority="2575" operator="equal">
      <formula>"Menor"</formula>
    </cfRule>
    <cfRule type="cellIs" dxfId="1983" priority="2576" operator="equal">
      <formula>"Leve"</formula>
    </cfRule>
  </conditionalFormatting>
  <conditionalFormatting sqref="U81">
    <cfRule type="cellIs" dxfId="1982" priority="2568" operator="equal">
      <formula>"Extremo"</formula>
    </cfRule>
    <cfRule type="cellIs" dxfId="1981" priority="2569" operator="equal">
      <formula>"Alto"</formula>
    </cfRule>
    <cfRule type="cellIs" dxfId="1980" priority="2570" operator="equal">
      <formula>"Moderado"</formula>
    </cfRule>
    <cfRule type="cellIs" dxfId="1979" priority="2571" operator="equal">
      <formula>"Bajo"</formula>
    </cfRule>
  </conditionalFormatting>
  <conditionalFormatting sqref="P81">
    <cfRule type="cellIs" dxfId="1978" priority="2555" operator="equal">
      <formula>"Muy Alta"</formula>
    </cfRule>
    <cfRule type="cellIs" dxfId="1977" priority="2556" operator="equal">
      <formula>"Alta"</formula>
    </cfRule>
    <cfRule type="cellIs" dxfId="1976" priority="2557" operator="equal">
      <formula>"Media"</formula>
    </cfRule>
    <cfRule type="cellIs" dxfId="1975" priority="2558" operator="equal">
      <formula>"Baja"</formula>
    </cfRule>
    <cfRule type="cellIs" dxfId="1974" priority="2559" operator="equal">
      <formula>"Muy Baja"</formula>
    </cfRule>
  </conditionalFormatting>
  <conditionalFormatting sqref="AJ81">
    <cfRule type="cellIs" dxfId="1973" priority="2550" operator="equal">
      <formula>"Muy Alta"</formula>
    </cfRule>
    <cfRule type="cellIs" dxfId="1972" priority="2551" operator="equal">
      <formula>"Alta"</formula>
    </cfRule>
    <cfRule type="cellIs" dxfId="1971" priority="2552" operator="equal">
      <formula>"Media"</formula>
    </cfRule>
    <cfRule type="cellIs" dxfId="1970" priority="2553" operator="equal">
      <formula>"Baja"</formula>
    </cfRule>
    <cfRule type="cellIs" dxfId="1969" priority="2554" operator="equal">
      <formula>"Muy Baja"</formula>
    </cfRule>
  </conditionalFormatting>
  <conditionalFormatting sqref="AK81">
    <cfRule type="cellIs" dxfId="1968" priority="2545" operator="equal">
      <formula>"Muy Alta"</formula>
    </cfRule>
    <cfRule type="cellIs" dxfId="1967" priority="2546" operator="equal">
      <formula>"Alta"</formula>
    </cfRule>
    <cfRule type="cellIs" dxfId="1966" priority="2547" operator="equal">
      <formula>"Media"</formula>
    </cfRule>
    <cfRule type="cellIs" dxfId="1965" priority="2548" operator="equal">
      <formula>"Baja"</formula>
    </cfRule>
    <cfRule type="cellIs" dxfId="1964" priority="2549" operator="equal">
      <formula>"Muy Baja"</formula>
    </cfRule>
  </conditionalFormatting>
  <conditionalFormatting sqref="AL81">
    <cfRule type="cellIs" dxfId="1963" priority="2540" operator="equal">
      <formula>"Muy Alta"</formula>
    </cfRule>
    <cfRule type="cellIs" dxfId="1962" priority="2541" operator="equal">
      <formula>"Alta"</formula>
    </cfRule>
    <cfRule type="cellIs" dxfId="1961" priority="2542" operator="equal">
      <formula>"Media"</formula>
    </cfRule>
    <cfRule type="cellIs" dxfId="1960" priority="2543" operator="equal">
      <formula>"Baja"</formula>
    </cfRule>
    <cfRule type="cellIs" dxfId="1959" priority="2544" operator="equal">
      <formula>"Muy Baja"</formula>
    </cfRule>
  </conditionalFormatting>
  <conditionalFormatting sqref="AL82:AL87">
    <cfRule type="cellIs" dxfId="1958" priority="2535" operator="equal">
      <formula>"Muy Alta"</formula>
    </cfRule>
    <cfRule type="cellIs" dxfId="1957" priority="2536" operator="equal">
      <formula>"Alta"</formula>
    </cfRule>
    <cfRule type="cellIs" dxfId="1956" priority="2537" operator="equal">
      <formula>"Media"</formula>
    </cfRule>
    <cfRule type="cellIs" dxfId="1955" priority="2538" operator="equal">
      <formula>"Baja"</formula>
    </cfRule>
    <cfRule type="cellIs" dxfId="1954" priority="2539" operator="equal">
      <formula>"Muy Baja"</formula>
    </cfRule>
  </conditionalFormatting>
  <conditionalFormatting sqref="AM81">
    <cfRule type="cellIs" dxfId="1953" priority="2530" operator="equal">
      <formula>"Catastrófico"</formula>
    </cfRule>
    <cfRule type="cellIs" dxfId="1952" priority="2531" operator="equal">
      <formula>"Mayor"</formula>
    </cfRule>
    <cfRule type="cellIs" dxfId="1951" priority="2532" operator="equal">
      <formula>"Moderado"</formula>
    </cfRule>
    <cfRule type="cellIs" dxfId="1950" priority="2533" operator="equal">
      <formula>"Menor"</formula>
    </cfRule>
    <cfRule type="cellIs" dxfId="1949" priority="2534" operator="equal">
      <formula>"Leve"</formula>
    </cfRule>
  </conditionalFormatting>
  <conditionalFormatting sqref="AN81">
    <cfRule type="cellIs" dxfId="1948" priority="2525" operator="equal">
      <formula>"Muy Alta"</formula>
    </cfRule>
    <cfRule type="cellIs" dxfId="1947" priority="2526" operator="equal">
      <formula>"Alta"</formula>
    </cfRule>
    <cfRule type="cellIs" dxfId="1946" priority="2527" operator="equal">
      <formula>"Media"</formula>
    </cfRule>
    <cfRule type="cellIs" dxfId="1945" priority="2528" operator="equal">
      <formula>"Baja"</formula>
    </cfRule>
    <cfRule type="cellIs" dxfId="1944" priority="2529" operator="equal">
      <formula>"Muy Baja"</formula>
    </cfRule>
  </conditionalFormatting>
  <conditionalFormatting sqref="AO81">
    <cfRule type="cellIs" dxfId="1943" priority="2521" operator="equal">
      <formula>"Extremo"</formula>
    </cfRule>
    <cfRule type="cellIs" dxfId="1942" priority="2522" operator="equal">
      <formula>"Alto"</formula>
    </cfRule>
    <cfRule type="cellIs" dxfId="1941" priority="2523" operator="equal">
      <formula>"Moderado"</formula>
    </cfRule>
    <cfRule type="cellIs" dxfId="1940" priority="2524" operator="equal">
      <formula>"Bajo"</formula>
    </cfRule>
  </conditionalFormatting>
  <conditionalFormatting sqref="N81">
    <cfRule type="cellIs" dxfId="1939" priority="2517" operator="equal">
      <formula>"Extremo"</formula>
    </cfRule>
    <cfRule type="cellIs" dxfId="1938" priority="2518" operator="equal">
      <formula>"Alto"</formula>
    </cfRule>
    <cfRule type="cellIs" dxfId="1937" priority="2519" operator="equal">
      <formula>"Moderado"</formula>
    </cfRule>
    <cfRule type="cellIs" dxfId="1936" priority="2520" operator="equal">
      <formula>"Bajo"</formula>
    </cfRule>
  </conditionalFormatting>
  <conditionalFormatting sqref="O158">
    <cfRule type="cellIs" dxfId="1935" priority="2513" operator="equal">
      <formula>"Extremo"</formula>
    </cfRule>
    <cfRule type="cellIs" dxfId="1934" priority="2514" operator="equal">
      <formula>"Alto"</formula>
    </cfRule>
    <cfRule type="cellIs" dxfId="1933" priority="2515" operator="equal">
      <formula>"Moderado"</formula>
    </cfRule>
    <cfRule type="cellIs" dxfId="1932" priority="2516" operator="equal">
      <formula>"Bajo"</formula>
    </cfRule>
  </conditionalFormatting>
  <conditionalFormatting sqref="S158">
    <cfRule type="cellIs" dxfId="1931" priority="2508" operator="equal">
      <formula>"Catastrófico"</formula>
    </cfRule>
    <cfRule type="cellIs" dxfId="1930" priority="2509" operator="equal">
      <formula>"Mayor"</formula>
    </cfRule>
    <cfRule type="cellIs" dxfId="1929" priority="2510" operator="equal">
      <formula>"Moderado"</formula>
    </cfRule>
    <cfRule type="cellIs" dxfId="1928" priority="2511" operator="equal">
      <formula>"Menor"</formula>
    </cfRule>
    <cfRule type="cellIs" dxfId="1927" priority="2512" operator="equal">
      <formula>"Leve"</formula>
    </cfRule>
  </conditionalFormatting>
  <conditionalFormatting sqref="U158">
    <cfRule type="cellIs" dxfId="1926" priority="2504" operator="equal">
      <formula>"Extremo"</formula>
    </cfRule>
    <cfRule type="cellIs" dxfId="1925" priority="2505" operator="equal">
      <formula>"Alto"</formula>
    </cfRule>
    <cfRule type="cellIs" dxfId="1924" priority="2506" operator="equal">
      <formula>"Moderado"</formula>
    </cfRule>
    <cfRule type="cellIs" dxfId="1923" priority="2507" operator="equal">
      <formula>"Bajo"</formula>
    </cfRule>
  </conditionalFormatting>
  <conditionalFormatting sqref="P158">
    <cfRule type="cellIs" dxfId="1922" priority="2491" operator="equal">
      <formula>"Muy Alta"</formula>
    </cfRule>
    <cfRule type="cellIs" dxfId="1921" priority="2492" operator="equal">
      <formula>"Alta"</formula>
    </cfRule>
    <cfRule type="cellIs" dxfId="1920" priority="2493" operator="equal">
      <formula>"Media"</formula>
    </cfRule>
    <cfRule type="cellIs" dxfId="1919" priority="2494" operator="equal">
      <formula>"Baja"</formula>
    </cfRule>
    <cfRule type="cellIs" dxfId="1918" priority="2495" operator="equal">
      <formula>"Muy Baja"</formula>
    </cfRule>
  </conditionalFormatting>
  <conditionalFormatting sqref="AJ158">
    <cfRule type="cellIs" dxfId="1917" priority="2486" operator="equal">
      <formula>"Muy Alta"</formula>
    </cfRule>
    <cfRule type="cellIs" dxfId="1916" priority="2487" operator="equal">
      <formula>"Alta"</formula>
    </cfRule>
    <cfRule type="cellIs" dxfId="1915" priority="2488" operator="equal">
      <formula>"Media"</formula>
    </cfRule>
    <cfRule type="cellIs" dxfId="1914" priority="2489" operator="equal">
      <formula>"Baja"</formula>
    </cfRule>
    <cfRule type="cellIs" dxfId="1913" priority="2490" operator="equal">
      <formula>"Muy Baja"</formula>
    </cfRule>
  </conditionalFormatting>
  <conditionalFormatting sqref="AK158">
    <cfRule type="cellIs" dxfId="1912" priority="2481" operator="equal">
      <formula>"Muy Alta"</formula>
    </cfRule>
    <cfRule type="cellIs" dxfId="1911" priority="2482" operator="equal">
      <formula>"Alta"</formula>
    </cfRule>
    <cfRule type="cellIs" dxfId="1910" priority="2483" operator="equal">
      <formula>"Media"</formula>
    </cfRule>
    <cfRule type="cellIs" dxfId="1909" priority="2484" operator="equal">
      <formula>"Baja"</formula>
    </cfRule>
    <cfRule type="cellIs" dxfId="1908" priority="2485" operator="equal">
      <formula>"Muy Baja"</formula>
    </cfRule>
  </conditionalFormatting>
  <conditionalFormatting sqref="AL158">
    <cfRule type="cellIs" dxfId="1907" priority="2476" operator="equal">
      <formula>"Muy Alta"</formula>
    </cfRule>
    <cfRule type="cellIs" dxfId="1906" priority="2477" operator="equal">
      <formula>"Alta"</formula>
    </cfRule>
    <cfRule type="cellIs" dxfId="1905" priority="2478" operator="equal">
      <formula>"Media"</formula>
    </cfRule>
    <cfRule type="cellIs" dxfId="1904" priority="2479" operator="equal">
      <formula>"Baja"</formula>
    </cfRule>
    <cfRule type="cellIs" dxfId="1903" priority="2480" operator="equal">
      <formula>"Muy Baja"</formula>
    </cfRule>
  </conditionalFormatting>
  <conditionalFormatting sqref="AL159:AL164 AL166:AL171">
    <cfRule type="cellIs" dxfId="1902" priority="2471" operator="equal">
      <formula>"Muy Alta"</formula>
    </cfRule>
    <cfRule type="cellIs" dxfId="1901" priority="2472" operator="equal">
      <formula>"Alta"</formula>
    </cfRule>
    <cfRule type="cellIs" dxfId="1900" priority="2473" operator="equal">
      <formula>"Media"</formula>
    </cfRule>
    <cfRule type="cellIs" dxfId="1899" priority="2474" operator="equal">
      <formula>"Baja"</formula>
    </cfRule>
    <cfRule type="cellIs" dxfId="1898" priority="2475" operator="equal">
      <formula>"Muy Baja"</formula>
    </cfRule>
  </conditionalFormatting>
  <conditionalFormatting sqref="AM158">
    <cfRule type="cellIs" dxfId="1897" priority="2466" operator="equal">
      <formula>"Catastrófico"</formula>
    </cfRule>
    <cfRule type="cellIs" dxfId="1896" priority="2467" operator="equal">
      <formula>"Mayor"</formula>
    </cfRule>
    <cfRule type="cellIs" dxfId="1895" priority="2468" operator="equal">
      <formula>"Moderado"</formula>
    </cfRule>
    <cfRule type="cellIs" dxfId="1894" priority="2469" operator="equal">
      <formula>"Menor"</formula>
    </cfRule>
    <cfRule type="cellIs" dxfId="1893" priority="2470" operator="equal">
      <formula>"Leve"</formula>
    </cfRule>
  </conditionalFormatting>
  <conditionalFormatting sqref="AN158">
    <cfRule type="cellIs" dxfId="1892" priority="2461" operator="equal">
      <formula>"Muy Alta"</formula>
    </cfRule>
    <cfRule type="cellIs" dxfId="1891" priority="2462" operator="equal">
      <formula>"Alta"</formula>
    </cfRule>
    <cfRule type="cellIs" dxfId="1890" priority="2463" operator="equal">
      <formula>"Media"</formula>
    </cfRule>
    <cfRule type="cellIs" dxfId="1889" priority="2464" operator="equal">
      <formula>"Baja"</formula>
    </cfRule>
    <cfRule type="cellIs" dxfId="1888" priority="2465" operator="equal">
      <formula>"Muy Baja"</formula>
    </cfRule>
  </conditionalFormatting>
  <conditionalFormatting sqref="AO158">
    <cfRule type="cellIs" dxfId="1887" priority="2457" operator="equal">
      <formula>"Extremo"</formula>
    </cfRule>
    <cfRule type="cellIs" dxfId="1886" priority="2458" operator="equal">
      <formula>"Alto"</formula>
    </cfRule>
    <cfRule type="cellIs" dxfId="1885" priority="2459" operator="equal">
      <formula>"Moderado"</formula>
    </cfRule>
    <cfRule type="cellIs" dxfId="1884" priority="2460" operator="equal">
      <formula>"Bajo"</formula>
    </cfRule>
  </conditionalFormatting>
  <conditionalFormatting sqref="N158">
    <cfRule type="cellIs" dxfId="1883" priority="2453" operator="equal">
      <formula>"Extremo"</formula>
    </cfRule>
    <cfRule type="cellIs" dxfId="1882" priority="2454" operator="equal">
      <formula>"Alto"</formula>
    </cfRule>
    <cfRule type="cellIs" dxfId="1881" priority="2455" operator="equal">
      <formula>"Moderado"</formula>
    </cfRule>
    <cfRule type="cellIs" dxfId="1880" priority="2456" operator="equal">
      <formula>"Bajo"</formula>
    </cfRule>
  </conditionalFormatting>
  <conditionalFormatting sqref="O165">
    <cfRule type="cellIs" dxfId="1879" priority="2449" operator="equal">
      <formula>"Extremo"</formula>
    </cfRule>
    <cfRule type="cellIs" dxfId="1878" priority="2450" operator="equal">
      <formula>"Alto"</formula>
    </cfRule>
    <cfRule type="cellIs" dxfId="1877" priority="2451" operator="equal">
      <formula>"Moderado"</formula>
    </cfRule>
    <cfRule type="cellIs" dxfId="1876" priority="2452" operator="equal">
      <formula>"Bajo"</formula>
    </cfRule>
  </conditionalFormatting>
  <conditionalFormatting sqref="S165">
    <cfRule type="cellIs" dxfId="1875" priority="2444" operator="equal">
      <formula>"Catastrófico"</formula>
    </cfRule>
    <cfRule type="cellIs" dxfId="1874" priority="2445" operator="equal">
      <formula>"Mayor"</formula>
    </cfRule>
    <cfRule type="cellIs" dxfId="1873" priority="2446" operator="equal">
      <formula>"Moderado"</formula>
    </cfRule>
    <cfRule type="cellIs" dxfId="1872" priority="2447" operator="equal">
      <formula>"Menor"</formula>
    </cfRule>
    <cfRule type="cellIs" dxfId="1871" priority="2448" operator="equal">
      <formula>"Leve"</formula>
    </cfRule>
  </conditionalFormatting>
  <conditionalFormatting sqref="U165">
    <cfRule type="cellIs" dxfId="1870" priority="2440" operator="equal">
      <formula>"Extremo"</formula>
    </cfRule>
    <cfRule type="cellIs" dxfId="1869" priority="2441" operator="equal">
      <formula>"Alto"</formula>
    </cfRule>
    <cfRule type="cellIs" dxfId="1868" priority="2442" operator="equal">
      <formula>"Moderado"</formula>
    </cfRule>
    <cfRule type="cellIs" dxfId="1867" priority="2443" operator="equal">
      <formula>"Bajo"</formula>
    </cfRule>
  </conditionalFormatting>
  <conditionalFormatting sqref="P165">
    <cfRule type="cellIs" dxfId="1866" priority="2433" operator="equal">
      <formula>"Muy Alta"</formula>
    </cfRule>
    <cfRule type="cellIs" dxfId="1865" priority="2434" operator="equal">
      <formula>"Alta"</formula>
    </cfRule>
    <cfRule type="cellIs" dxfId="1864" priority="2435" operator="equal">
      <formula>"Media"</formula>
    </cfRule>
    <cfRule type="cellIs" dxfId="1863" priority="2436" operator="equal">
      <formula>"Baja"</formula>
    </cfRule>
    <cfRule type="cellIs" dxfId="1862" priority="2437" operator="equal">
      <formula>"Muy Baja"</formula>
    </cfRule>
  </conditionalFormatting>
  <conditionalFormatting sqref="AJ165">
    <cfRule type="cellIs" dxfId="1861" priority="2428" operator="equal">
      <formula>"Muy Alta"</formula>
    </cfRule>
    <cfRule type="cellIs" dxfId="1860" priority="2429" operator="equal">
      <formula>"Alta"</formula>
    </cfRule>
    <cfRule type="cellIs" dxfId="1859" priority="2430" operator="equal">
      <formula>"Media"</formula>
    </cfRule>
    <cfRule type="cellIs" dxfId="1858" priority="2431" operator="equal">
      <formula>"Baja"</formula>
    </cfRule>
    <cfRule type="cellIs" dxfId="1857" priority="2432" operator="equal">
      <formula>"Muy Baja"</formula>
    </cfRule>
  </conditionalFormatting>
  <conditionalFormatting sqref="AK165">
    <cfRule type="cellIs" dxfId="1856" priority="2423" operator="equal">
      <formula>"Muy Alta"</formula>
    </cfRule>
    <cfRule type="cellIs" dxfId="1855" priority="2424" operator="equal">
      <formula>"Alta"</formula>
    </cfRule>
    <cfRule type="cellIs" dxfId="1854" priority="2425" operator="equal">
      <formula>"Media"</formula>
    </cfRule>
    <cfRule type="cellIs" dxfId="1853" priority="2426" operator="equal">
      <formula>"Baja"</formula>
    </cfRule>
    <cfRule type="cellIs" dxfId="1852" priority="2427" operator="equal">
      <formula>"Muy Baja"</formula>
    </cfRule>
  </conditionalFormatting>
  <conditionalFormatting sqref="AL165">
    <cfRule type="cellIs" dxfId="1851" priority="2418" operator="equal">
      <formula>"Muy Alta"</formula>
    </cfRule>
    <cfRule type="cellIs" dxfId="1850" priority="2419" operator="equal">
      <formula>"Alta"</formula>
    </cfRule>
    <cfRule type="cellIs" dxfId="1849" priority="2420" operator="equal">
      <formula>"Media"</formula>
    </cfRule>
    <cfRule type="cellIs" dxfId="1848" priority="2421" operator="equal">
      <formula>"Baja"</formula>
    </cfRule>
    <cfRule type="cellIs" dxfId="1847" priority="2422" operator="equal">
      <formula>"Muy Baja"</formula>
    </cfRule>
  </conditionalFormatting>
  <conditionalFormatting sqref="AM165">
    <cfRule type="cellIs" dxfId="1846" priority="2413" operator="equal">
      <formula>"Catastrófico"</formula>
    </cfRule>
    <cfRule type="cellIs" dxfId="1845" priority="2414" operator="equal">
      <formula>"Mayor"</formula>
    </cfRule>
    <cfRule type="cellIs" dxfId="1844" priority="2415" operator="equal">
      <formula>"Moderado"</formula>
    </cfRule>
    <cfRule type="cellIs" dxfId="1843" priority="2416" operator="equal">
      <formula>"Menor"</formula>
    </cfRule>
    <cfRule type="cellIs" dxfId="1842" priority="2417" operator="equal">
      <formula>"Leve"</formula>
    </cfRule>
  </conditionalFormatting>
  <conditionalFormatting sqref="AN165">
    <cfRule type="cellIs" dxfId="1841" priority="2408" operator="equal">
      <formula>"Muy Alta"</formula>
    </cfRule>
    <cfRule type="cellIs" dxfId="1840" priority="2409" operator="equal">
      <formula>"Alta"</formula>
    </cfRule>
    <cfRule type="cellIs" dxfId="1839" priority="2410" operator="equal">
      <formula>"Media"</formula>
    </cfRule>
    <cfRule type="cellIs" dxfId="1838" priority="2411" operator="equal">
      <formula>"Baja"</formula>
    </cfRule>
    <cfRule type="cellIs" dxfId="1837" priority="2412" operator="equal">
      <formula>"Muy Baja"</formula>
    </cfRule>
  </conditionalFormatting>
  <conditionalFormatting sqref="AO165">
    <cfRule type="cellIs" dxfId="1836" priority="2404" operator="equal">
      <formula>"Extremo"</formula>
    </cfRule>
    <cfRule type="cellIs" dxfId="1835" priority="2405" operator="equal">
      <formula>"Alto"</formula>
    </cfRule>
    <cfRule type="cellIs" dxfId="1834" priority="2406" operator="equal">
      <formula>"Moderado"</formula>
    </cfRule>
    <cfRule type="cellIs" dxfId="1833" priority="2407" operator="equal">
      <formula>"Bajo"</formula>
    </cfRule>
  </conditionalFormatting>
  <conditionalFormatting sqref="N165">
    <cfRule type="cellIs" dxfId="1832" priority="2400" operator="equal">
      <formula>"Extremo"</formula>
    </cfRule>
    <cfRule type="cellIs" dxfId="1831" priority="2401" operator="equal">
      <formula>"Alto"</formula>
    </cfRule>
    <cfRule type="cellIs" dxfId="1830" priority="2402" operator="equal">
      <formula>"Moderado"</formula>
    </cfRule>
    <cfRule type="cellIs" dxfId="1829" priority="2403" operator="equal">
      <formula>"Bajo"</formula>
    </cfRule>
  </conditionalFormatting>
  <conditionalFormatting sqref="N382">
    <cfRule type="cellIs" dxfId="1828" priority="2342" operator="equal">
      <formula>"Extremo"</formula>
    </cfRule>
    <cfRule type="cellIs" dxfId="1827" priority="2343" operator="equal">
      <formula>"Alto"</formula>
    </cfRule>
    <cfRule type="cellIs" dxfId="1826" priority="2344" operator="equal">
      <formula>"Moderado"</formula>
    </cfRule>
    <cfRule type="cellIs" dxfId="1825" priority="2345" operator="equal">
      <formula>"Bajo"</formula>
    </cfRule>
  </conditionalFormatting>
  <conditionalFormatting sqref="O382">
    <cfRule type="cellIs" dxfId="1824" priority="2396" operator="equal">
      <formula>"Extremo"</formula>
    </cfRule>
    <cfRule type="cellIs" dxfId="1823" priority="2397" operator="equal">
      <formula>"Alto"</formula>
    </cfRule>
    <cfRule type="cellIs" dxfId="1822" priority="2398" operator="equal">
      <formula>"Moderado"</formula>
    </cfRule>
    <cfRule type="cellIs" dxfId="1821" priority="2399" operator="equal">
      <formula>"Bajo"</formula>
    </cfRule>
  </conditionalFormatting>
  <conditionalFormatting sqref="S382">
    <cfRule type="cellIs" dxfId="1820" priority="2391" operator="equal">
      <formula>"Catastrófico"</formula>
    </cfRule>
    <cfRule type="cellIs" dxfId="1819" priority="2392" operator="equal">
      <formula>"Mayor"</formula>
    </cfRule>
    <cfRule type="cellIs" dxfId="1818" priority="2393" operator="equal">
      <formula>"Moderado"</formula>
    </cfRule>
    <cfRule type="cellIs" dxfId="1817" priority="2394" operator="equal">
      <formula>"Menor"</formula>
    </cfRule>
    <cfRule type="cellIs" dxfId="1816" priority="2395" operator="equal">
      <formula>"Leve"</formula>
    </cfRule>
  </conditionalFormatting>
  <conditionalFormatting sqref="U382">
    <cfRule type="cellIs" dxfId="1815" priority="2387" operator="equal">
      <formula>"Extremo"</formula>
    </cfRule>
    <cfRule type="cellIs" dxfId="1814" priority="2388" operator="equal">
      <formula>"Alto"</formula>
    </cfRule>
    <cfRule type="cellIs" dxfId="1813" priority="2389" operator="equal">
      <formula>"Moderado"</formula>
    </cfRule>
    <cfRule type="cellIs" dxfId="1812" priority="2390" operator="equal">
      <formula>"Bajo"</formula>
    </cfRule>
  </conditionalFormatting>
  <conditionalFormatting sqref="P382">
    <cfRule type="cellIs" dxfId="1811" priority="2380" operator="equal">
      <formula>"Muy Alta"</formula>
    </cfRule>
    <cfRule type="cellIs" dxfId="1810" priority="2381" operator="equal">
      <formula>"Alta"</formula>
    </cfRule>
    <cfRule type="cellIs" dxfId="1809" priority="2382" operator="equal">
      <formula>"Media"</formula>
    </cfRule>
    <cfRule type="cellIs" dxfId="1808" priority="2383" operator="equal">
      <formula>"Baja"</formula>
    </cfRule>
    <cfRule type="cellIs" dxfId="1807" priority="2384" operator="equal">
      <formula>"Muy Baja"</formula>
    </cfRule>
  </conditionalFormatting>
  <conditionalFormatting sqref="AJ382">
    <cfRule type="cellIs" dxfId="1806" priority="2375" operator="equal">
      <formula>"Muy Alta"</formula>
    </cfRule>
    <cfRule type="cellIs" dxfId="1805" priority="2376" operator="equal">
      <formula>"Alta"</formula>
    </cfRule>
    <cfRule type="cellIs" dxfId="1804" priority="2377" operator="equal">
      <formula>"Media"</formula>
    </cfRule>
    <cfRule type="cellIs" dxfId="1803" priority="2378" operator="equal">
      <formula>"Baja"</formula>
    </cfRule>
    <cfRule type="cellIs" dxfId="1802" priority="2379" operator="equal">
      <formula>"Muy Baja"</formula>
    </cfRule>
  </conditionalFormatting>
  <conditionalFormatting sqref="AK382">
    <cfRule type="cellIs" dxfId="1801" priority="2370" operator="equal">
      <formula>"Muy Alta"</formula>
    </cfRule>
    <cfRule type="cellIs" dxfId="1800" priority="2371" operator="equal">
      <formula>"Alta"</formula>
    </cfRule>
    <cfRule type="cellIs" dxfId="1799" priority="2372" operator="equal">
      <formula>"Media"</formula>
    </cfRule>
    <cfRule type="cellIs" dxfId="1798" priority="2373" operator="equal">
      <formula>"Baja"</formula>
    </cfRule>
    <cfRule type="cellIs" dxfId="1797" priority="2374" operator="equal">
      <formula>"Muy Baja"</formula>
    </cfRule>
  </conditionalFormatting>
  <conditionalFormatting sqref="AL382">
    <cfRule type="cellIs" dxfId="1796" priority="2365" operator="equal">
      <formula>"Muy Alta"</formula>
    </cfRule>
    <cfRule type="cellIs" dxfId="1795" priority="2366" operator="equal">
      <formula>"Alta"</formula>
    </cfRule>
    <cfRule type="cellIs" dxfId="1794" priority="2367" operator="equal">
      <formula>"Media"</formula>
    </cfRule>
    <cfRule type="cellIs" dxfId="1793" priority="2368" operator="equal">
      <formula>"Baja"</formula>
    </cfRule>
    <cfRule type="cellIs" dxfId="1792" priority="2369" operator="equal">
      <formula>"Muy Baja"</formula>
    </cfRule>
  </conditionalFormatting>
  <conditionalFormatting sqref="AL383:AL388">
    <cfRule type="cellIs" dxfId="1791" priority="2360" operator="equal">
      <formula>"Muy Alta"</formula>
    </cfRule>
    <cfRule type="cellIs" dxfId="1790" priority="2361" operator="equal">
      <formula>"Alta"</formula>
    </cfRule>
    <cfRule type="cellIs" dxfId="1789" priority="2362" operator="equal">
      <formula>"Media"</formula>
    </cfRule>
    <cfRule type="cellIs" dxfId="1788" priority="2363" operator="equal">
      <formula>"Baja"</formula>
    </cfRule>
    <cfRule type="cellIs" dxfId="1787" priority="2364" operator="equal">
      <formula>"Muy Baja"</formula>
    </cfRule>
  </conditionalFormatting>
  <conditionalFormatting sqref="AM382">
    <cfRule type="cellIs" dxfId="1786" priority="2355" operator="equal">
      <formula>"Catastrófico"</formula>
    </cfRule>
    <cfRule type="cellIs" dxfId="1785" priority="2356" operator="equal">
      <formula>"Mayor"</formula>
    </cfRule>
    <cfRule type="cellIs" dxfId="1784" priority="2357" operator="equal">
      <formula>"Moderado"</formula>
    </cfRule>
    <cfRule type="cellIs" dxfId="1783" priority="2358" operator="equal">
      <formula>"Menor"</formula>
    </cfRule>
    <cfRule type="cellIs" dxfId="1782" priority="2359" operator="equal">
      <formula>"Leve"</formula>
    </cfRule>
  </conditionalFormatting>
  <conditionalFormatting sqref="AN382">
    <cfRule type="cellIs" dxfId="1781" priority="2350" operator="equal">
      <formula>"Muy Alta"</formula>
    </cfRule>
    <cfRule type="cellIs" dxfId="1780" priority="2351" operator="equal">
      <formula>"Alta"</formula>
    </cfRule>
    <cfRule type="cellIs" dxfId="1779" priority="2352" operator="equal">
      <formula>"Media"</formula>
    </cfRule>
    <cfRule type="cellIs" dxfId="1778" priority="2353" operator="equal">
      <formula>"Baja"</formula>
    </cfRule>
    <cfRule type="cellIs" dxfId="1777" priority="2354" operator="equal">
      <formula>"Muy Baja"</formula>
    </cfRule>
  </conditionalFormatting>
  <conditionalFormatting sqref="AO382">
    <cfRule type="cellIs" dxfId="1776" priority="2346" operator="equal">
      <formula>"Extremo"</formula>
    </cfRule>
    <cfRule type="cellIs" dxfId="1775" priority="2347" operator="equal">
      <formula>"Alto"</formula>
    </cfRule>
    <cfRule type="cellIs" dxfId="1774" priority="2348" operator="equal">
      <formula>"Moderado"</formula>
    </cfRule>
    <cfRule type="cellIs" dxfId="1773" priority="2349" operator="equal">
      <formula>"Bajo"</formula>
    </cfRule>
  </conditionalFormatting>
  <conditionalFormatting sqref="O207">
    <cfRule type="cellIs" dxfId="1772" priority="2338" operator="equal">
      <formula>"Extremo"</formula>
    </cfRule>
    <cfRule type="cellIs" dxfId="1771" priority="2339" operator="equal">
      <formula>"Alto"</formula>
    </cfRule>
    <cfRule type="cellIs" dxfId="1770" priority="2340" operator="equal">
      <formula>"Moderado"</formula>
    </cfRule>
    <cfRule type="cellIs" dxfId="1769" priority="2341" operator="equal">
      <formula>"Bajo"</formula>
    </cfRule>
  </conditionalFormatting>
  <conditionalFormatting sqref="S207">
    <cfRule type="cellIs" dxfId="1768" priority="2333" operator="equal">
      <formula>"Catastrófico"</formula>
    </cfRule>
    <cfRule type="cellIs" dxfId="1767" priority="2334" operator="equal">
      <formula>"Mayor"</formula>
    </cfRule>
    <cfRule type="cellIs" dxfId="1766" priority="2335" operator="equal">
      <formula>"Moderado"</formula>
    </cfRule>
    <cfRule type="cellIs" dxfId="1765" priority="2336" operator="equal">
      <formula>"Menor"</formula>
    </cfRule>
    <cfRule type="cellIs" dxfId="1764" priority="2337" operator="equal">
      <formula>"Leve"</formula>
    </cfRule>
  </conditionalFormatting>
  <conditionalFormatting sqref="U207">
    <cfRule type="cellIs" dxfId="1763" priority="2329" operator="equal">
      <formula>"Extremo"</formula>
    </cfRule>
    <cfRule type="cellIs" dxfId="1762" priority="2330" operator="equal">
      <formula>"Alto"</formula>
    </cfRule>
    <cfRule type="cellIs" dxfId="1761" priority="2331" operator="equal">
      <formula>"Moderado"</formula>
    </cfRule>
    <cfRule type="cellIs" dxfId="1760" priority="2332" operator="equal">
      <formula>"Bajo"</formula>
    </cfRule>
  </conditionalFormatting>
  <conditionalFormatting sqref="P207">
    <cfRule type="cellIs" dxfId="1759" priority="2322" operator="equal">
      <formula>"Muy Alta"</formula>
    </cfRule>
    <cfRule type="cellIs" dxfId="1758" priority="2323" operator="equal">
      <formula>"Alta"</formula>
    </cfRule>
    <cfRule type="cellIs" dxfId="1757" priority="2324" operator="equal">
      <formula>"Media"</formula>
    </cfRule>
    <cfRule type="cellIs" dxfId="1756" priority="2325" operator="equal">
      <formula>"Baja"</formula>
    </cfRule>
    <cfRule type="cellIs" dxfId="1755" priority="2326" operator="equal">
      <formula>"Muy Baja"</formula>
    </cfRule>
  </conditionalFormatting>
  <conditionalFormatting sqref="AJ207">
    <cfRule type="cellIs" dxfId="1754" priority="2317" operator="equal">
      <formula>"Muy Alta"</formula>
    </cfRule>
    <cfRule type="cellIs" dxfId="1753" priority="2318" operator="equal">
      <formula>"Alta"</formula>
    </cfRule>
    <cfRule type="cellIs" dxfId="1752" priority="2319" operator="equal">
      <formula>"Media"</formula>
    </cfRule>
    <cfRule type="cellIs" dxfId="1751" priority="2320" operator="equal">
      <formula>"Baja"</formula>
    </cfRule>
    <cfRule type="cellIs" dxfId="1750" priority="2321" operator="equal">
      <formula>"Muy Baja"</formula>
    </cfRule>
  </conditionalFormatting>
  <conditionalFormatting sqref="AK207">
    <cfRule type="cellIs" dxfId="1749" priority="2312" operator="equal">
      <formula>"Muy Alta"</formula>
    </cfRule>
    <cfRule type="cellIs" dxfId="1748" priority="2313" operator="equal">
      <formula>"Alta"</formula>
    </cfRule>
    <cfRule type="cellIs" dxfId="1747" priority="2314" operator="equal">
      <formula>"Media"</formula>
    </cfRule>
    <cfRule type="cellIs" dxfId="1746" priority="2315" operator="equal">
      <formula>"Baja"</formula>
    </cfRule>
    <cfRule type="cellIs" dxfId="1745" priority="2316" operator="equal">
      <formula>"Muy Baja"</formula>
    </cfRule>
  </conditionalFormatting>
  <conditionalFormatting sqref="AL207">
    <cfRule type="cellIs" dxfId="1744" priority="2307" operator="equal">
      <formula>"Muy Alta"</formula>
    </cfRule>
    <cfRule type="cellIs" dxfId="1743" priority="2308" operator="equal">
      <formula>"Alta"</formula>
    </cfRule>
    <cfRule type="cellIs" dxfId="1742" priority="2309" operator="equal">
      <formula>"Media"</formula>
    </cfRule>
    <cfRule type="cellIs" dxfId="1741" priority="2310" operator="equal">
      <formula>"Baja"</formula>
    </cfRule>
    <cfRule type="cellIs" dxfId="1740" priority="2311" operator="equal">
      <formula>"Muy Baja"</formula>
    </cfRule>
  </conditionalFormatting>
  <conditionalFormatting sqref="AL208:AL213">
    <cfRule type="cellIs" dxfId="1739" priority="2302" operator="equal">
      <formula>"Muy Alta"</formula>
    </cfRule>
    <cfRule type="cellIs" dxfId="1738" priority="2303" operator="equal">
      <formula>"Alta"</formula>
    </cfRule>
    <cfRule type="cellIs" dxfId="1737" priority="2304" operator="equal">
      <formula>"Media"</formula>
    </cfRule>
    <cfRule type="cellIs" dxfId="1736" priority="2305" operator="equal">
      <formula>"Baja"</formula>
    </cfRule>
    <cfRule type="cellIs" dxfId="1735" priority="2306" operator="equal">
      <formula>"Muy Baja"</formula>
    </cfRule>
  </conditionalFormatting>
  <conditionalFormatting sqref="AM207">
    <cfRule type="cellIs" dxfId="1734" priority="2297" operator="equal">
      <formula>"Catastrófico"</formula>
    </cfRule>
    <cfRule type="cellIs" dxfId="1733" priority="2298" operator="equal">
      <formula>"Mayor"</formula>
    </cfRule>
    <cfRule type="cellIs" dxfId="1732" priority="2299" operator="equal">
      <formula>"Moderado"</formula>
    </cfRule>
    <cfRule type="cellIs" dxfId="1731" priority="2300" operator="equal">
      <formula>"Menor"</formula>
    </cfRule>
    <cfRule type="cellIs" dxfId="1730" priority="2301" operator="equal">
      <formula>"Leve"</formula>
    </cfRule>
  </conditionalFormatting>
  <conditionalFormatting sqref="AN207">
    <cfRule type="cellIs" dxfId="1729" priority="2292" operator="equal">
      <formula>"Muy Alta"</formula>
    </cfRule>
    <cfRule type="cellIs" dxfId="1728" priority="2293" operator="equal">
      <formula>"Alta"</formula>
    </cfRule>
    <cfRule type="cellIs" dxfId="1727" priority="2294" operator="equal">
      <formula>"Media"</formula>
    </cfRule>
    <cfRule type="cellIs" dxfId="1726" priority="2295" operator="equal">
      <formula>"Baja"</formula>
    </cfRule>
    <cfRule type="cellIs" dxfId="1725" priority="2296" operator="equal">
      <formula>"Muy Baja"</formula>
    </cfRule>
  </conditionalFormatting>
  <conditionalFormatting sqref="AO207">
    <cfRule type="cellIs" dxfId="1724" priority="2288" operator="equal">
      <formula>"Extremo"</formula>
    </cfRule>
    <cfRule type="cellIs" dxfId="1723" priority="2289" operator="equal">
      <formula>"Alto"</formula>
    </cfRule>
    <cfRule type="cellIs" dxfId="1722" priority="2290" operator="equal">
      <formula>"Moderado"</formula>
    </cfRule>
    <cfRule type="cellIs" dxfId="1721" priority="2291" operator="equal">
      <formula>"Bajo"</formula>
    </cfRule>
  </conditionalFormatting>
  <conditionalFormatting sqref="N207">
    <cfRule type="cellIs" dxfId="1720" priority="2284" operator="equal">
      <formula>"Extremo"</formula>
    </cfRule>
    <cfRule type="cellIs" dxfId="1719" priority="2285" operator="equal">
      <formula>"Alto"</formula>
    </cfRule>
    <cfRule type="cellIs" dxfId="1718" priority="2286" operator="equal">
      <formula>"Moderado"</formula>
    </cfRule>
    <cfRule type="cellIs" dxfId="1717" priority="2287" operator="equal">
      <formula>"Bajo"</formula>
    </cfRule>
  </conditionalFormatting>
  <conditionalFormatting sqref="N368">
    <cfRule type="cellIs" dxfId="1716" priority="2280" operator="equal">
      <formula>"Extremo"</formula>
    </cfRule>
    <cfRule type="cellIs" dxfId="1715" priority="2281" operator="equal">
      <formula>"Alto"</formula>
    </cfRule>
    <cfRule type="cellIs" dxfId="1714" priority="2282" operator="equal">
      <formula>"Moderado"</formula>
    </cfRule>
    <cfRule type="cellIs" dxfId="1713" priority="2283" operator="equal">
      <formula>"Bajo"</formula>
    </cfRule>
  </conditionalFormatting>
  <conditionalFormatting sqref="O368">
    <cfRule type="cellIs" dxfId="1712" priority="2276" operator="equal">
      <formula>"Extremo"</formula>
    </cfRule>
    <cfRule type="cellIs" dxfId="1711" priority="2277" operator="equal">
      <formula>"Alto"</formula>
    </cfRule>
    <cfRule type="cellIs" dxfId="1710" priority="2278" operator="equal">
      <formula>"Moderado"</formula>
    </cfRule>
    <cfRule type="cellIs" dxfId="1709" priority="2279" operator="equal">
      <formula>"Bajo"</formula>
    </cfRule>
  </conditionalFormatting>
  <conditionalFormatting sqref="S368">
    <cfRule type="cellIs" dxfId="1708" priority="2271" operator="equal">
      <formula>"Catastrófico"</formula>
    </cfRule>
    <cfRule type="cellIs" dxfId="1707" priority="2272" operator="equal">
      <formula>"Mayor"</formula>
    </cfRule>
    <cfRule type="cellIs" dxfId="1706" priority="2273" operator="equal">
      <formula>"Moderado"</formula>
    </cfRule>
    <cfRule type="cellIs" dxfId="1705" priority="2274" operator="equal">
      <formula>"Menor"</formula>
    </cfRule>
    <cfRule type="cellIs" dxfId="1704" priority="2275" operator="equal">
      <formula>"Leve"</formula>
    </cfRule>
  </conditionalFormatting>
  <conditionalFormatting sqref="U368">
    <cfRule type="cellIs" dxfId="1703" priority="2267" operator="equal">
      <formula>"Extremo"</formula>
    </cfRule>
    <cfRule type="cellIs" dxfId="1702" priority="2268" operator="equal">
      <formula>"Alto"</formula>
    </cfRule>
    <cfRule type="cellIs" dxfId="1701" priority="2269" operator="equal">
      <formula>"Moderado"</formula>
    </cfRule>
    <cfRule type="cellIs" dxfId="1700" priority="2270" operator="equal">
      <formula>"Bajo"</formula>
    </cfRule>
  </conditionalFormatting>
  <conditionalFormatting sqref="P368">
    <cfRule type="cellIs" dxfId="1699" priority="2260" operator="equal">
      <formula>"Muy Alta"</formula>
    </cfRule>
    <cfRule type="cellIs" dxfId="1698" priority="2261" operator="equal">
      <formula>"Alta"</formula>
    </cfRule>
    <cfRule type="cellIs" dxfId="1697" priority="2262" operator="equal">
      <formula>"Media"</formula>
    </cfRule>
    <cfRule type="cellIs" dxfId="1696" priority="2263" operator="equal">
      <formula>"Baja"</formula>
    </cfRule>
    <cfRule type="cellIs" dxfId="1695" priority="2264" operator="equal">
      <formula>"Muy Baja"</formula>
    </cfRule>
  </conditionalFormatting>
  <conditionalFormatting sqref="AJ368">
    <cfRule type="cellIs" dxfId="1694" priority="2255" operator="equal">
      <formula>"Muy Alta"</formula>
    </cfRule>
    <cfRule type="cellIs" dxfId="1693" priority="2256" operator="equal">
      <formula>"Alta"</formula>
    </cfRule>
    <cfRule type="cellIs" dxfId="1692" priority="2257" operator="equal">
      <formula>"Media"</formula>
    </cfRule>
    <cfRule type="cellIs" dxfId="1691" priority="2258" operator="equal">
      <formula>"Baja"</formula>
    </cfRule>
    <cfRule type="cellIs" dxfId="1690" priority="2259" operator="equal">
      <formula>"Muy Baja"</formula>
    </cfRule>
  </conditionalFormatting>
  <conditionalFormatting sqref="AK368">
    <cfRule type="cellIs" dxfId="1689" priority="2250" operator="equal">
      <formula>"Muy Alta"</formula>
    </cfRule>
    <cfRule type="cellIs" dxfId="1688" priority="2251" operator="equal">
      <formula>"Alta"</formula>
    </cfRule>
    <cfRule type="cellIs" dxfId="1687" priority="2252" operator="equal">
      <formula>"Media"</formula>
    </cfRule>
    <cfRule type="cellIs" dxfId="1686" priority="2253" operator="equal">
      <formula>"Baja"</formula>
    </cfRule>
    <cfRule type="cellIs" dxfId="1685" priority="2254" operator="equal">
      <formula>"Muy Baja"</formula>
    </cfRule>
  </conditionalFormatting>
  <conditionalFormatting sqref="AL368">
    <cfRule type="cellIs" dxfId="1684" priority="2245" operator="equal">
      <formula>"Muy Alta"</formula>
    </cfRule>
    <cfRule type="cellIs" dxfId="1683" priority="2246" operator="equal">
      <formula>"Alta"</formula>
    </cfRule>
    <cfRule type="cellIs" dxfId="1682" priority="2247" operator="equal">
      <formula>"Media"</formula>
    </cfRule>
    <cfRule type="cellIs" dxfId="1681" priority="2248" operator="equal">
      <formula>"Baja"</formula>
    </cfRule>
    <cfRule type="cellIs" dxfId="1680" priority="2249" operator="equal">
      <formula>"Muy Baja"</formula>
    </cfRule>
  </conditionalFormatting>
  <conditionalFormatting sqref="AM368">
    <cfRule type="cellIs" dxfId="1679" priority="2240" operator="equal">
      <formula>"Catastrófico"</formula>
    </cfRule>
    <cfRule type="cellIs" dxfId="1678" priority="2241" operator="equal">
      <formula>"Mayor"</formula>
    </cfRule>
    <cfRule type="cellIs" dxfId="1677" priority="2242" operator="equal">
      <formula>"Moderado"</formula>
    </cfRule>
    <cfRule type="cellIs" dxfId="1676" priority="2243" operator="equal">
      <formula>"Menor"</formula>
    </cfRule>
    <cfRule type="cellIs" dxfId="1675" priority="2244" operator="equal">
      <formula>"Leve"</formula>
    </cfRule>
  </conditionalFormatting>
  <conditionalFormatting sqref="AN368">
    <cfRule type="cellIs" dxfId="1674" priority="2235" operator="equal">
      <formula>"Muy Alta"</formula>
    </cfRule>
    <cfRule type="cellIs" dxfId="1673" priority="2236" operator="equal">
      <formula>"Alta"</formula>
    </cfRule>
    <cfRule type="cellIs" dxfId="1672" priority="2237" operator="equal">
      <formula>"Media"</formula>
    </cfRule>
    <cfRule type="cellIs" dxfId="1671" priority="2238" operator="equal">
      <formula>"Baja"</formula>
    </cfRule>
    <cfRule type="cellIs" dxfId="1670" priority="2239" operator="equal">
      <formula>"Muy Baja"</formula>
    </cfRule>
  </conditionalFormatting>
  <conditionalFormatting sqref="AO368">
    <cfRule type="cellIs" dxfId="1669" priority="2231" operator="equal">
      <formula>"Extremo"</formula>
    </cfRule>
    <cfRule type="cellIs" dxfId="1668" priority="2232" operator="equal">
      <formula>"Alto"</formula>
    </cfRule>
    <cfRule type="cellIs" dxfId="1667" priority="2233" operator="equal">
      <formula>"Moderado"</formula>
    </cfRule>
    <cfRule type="cellIs" dxfId="1666" priority="2234" operator="equal">
      <formula>"Bajo"</formula>
    </cfRule>
  </conditionalFormatting>
  <conditionalFormatting sqref="N396">
    <cfRule type="cellIs" dxfId="1665" priority="2178" operator="equal">
      <formula>"Extremo"</formula>
    </cfRule>
    <cfRule type="cellIs" dxfId="1664" priority="2179" operator="equal">
      <formula>"Alto"</formula>
    </cfRule>
    <cfRule type="cellIs" dxfId="1663" priority="2180" operator="equal">
      <formula>"Moderado"</formula>
    </cfRule>
    <cfRule type="cellIs" dxfId="1662" priority="2181" operator="equal">
      <formula>"Bajo"</formula>
    </cfRule>
  </conditionalFormatting>
  <conditionalFormatting sqref="O396">
    <cfRule type="cellIs" dxfId="1661" priority="2227" operator="equal">
      <formula>"Extremo"</formula>
    </cfRule>
    <cfRule type="cellIs" dxfId="1660" priority="2228" operator="equal">
      <formula>"Alto"</formula>
    </cfRule>
    <cfRule type="cellIs" dxfId="1659" priority="2229" operator="equal">
      <formula>"Moderado"</formula>
    </cfRule>
    <cfRule type="cellIs" dxfId="1658" priority="2230" operator="equal">
      <formula>"Bajo"</formula>
    </cfRule>
  </conditionalFormatting>
  <conditionalFormatting sqref="S396">
    <cfRule type="cellIs" dxfId="1657" priority="2222" operator="equal">
      <formula>"Catastrófico"</formula>
    </cfRule>
    <cfRule type="cellIs" dxfId="1656" priority="2223" operator="equal">
      <formula>"Mayor"</formula>
    </cfRule>
    <cfRule type="cellIs" dxfId="1655" priority="2224" operator="equal">
      <formula>"Moderado"</formula>
    </cfRule>
    <cfRule type="cellIs" dxfId="1654" priority="2225" operator="equal">
      <formula>"Menor"</formula>
    </cfRule>
    <cfRule type="cellIs" dxfId="1653" priority="2226" operator="equal">
      <formula>"Leve"</formula>
    </cfRule>
  </conditionalFormatting>
  <conditionalFormatting sqref="U396">
    <cfRule type="cellIs" dxfId="1652" priority="2218" operator="equal">
      <formula>"Extremo"</formula>
    </cfRule>
    <cfRule type="cellIs" dxfId="1651" priority="2219" operator="equal">
      <formula>"Alto"</formula>
    </cfRule>
    <cfRule type="cellIs" dxfId="1650" priority="2220" operator="equal">
      <formula>"Moderado"</formula>
    </cfRule>
    <cfRule type="cellIs" dxfId="1649" priority="2221" operator="equal">
      <formula>"Bajo"</formula>
    </cfRule>
  </conditionalFormatting>
  <conditionalFormatting sqref="P396">
    <cfRule type="cellIs" dxfId="1648" priority="2211" operator="equal">
      <formula>"Muy Alta"</formula>
    </cfRule>
    <cfRule type="cellIs" dxfId="1647" priority="2212" operator="equal">
      <formula>"Alta"</formula>
    </cfRule>
    <cfRule type="cellIs" dxfId="1646" priority="2213" operator="equal">
      <formula>"Media"</formula>
    </cfRule>
    <cfRule type="cellIs" dxfId="1645" priority="2214" operator="equal">
      <formula>"Baja"</formula>
    </cfRule>
    <cfRule type="cellIs" dxfId="1644" priority="2215" operator="equal">
      <formula>"Muy Baja"</formula>
    </cfRule>
  </conditionalFormatting>
  <conditionalFormatting sqref="AJ396">
    <cfRule type="cellIs" dxfId="1643" priority="2206" operator="equal">
      <formula>"Muy Alta"</formula>
    </cfRule>
    <cfRule type="cellIs" dxfId="1642" priority="2207" operator="equal">
      <formula>"Alta"</formula>
    </cfRule>
    <cfRule type="cellIs" dxfId="1641" priority="2208" operator="equal">
      <formula>"Media"</formula>
    </cfRule>
    <cfRule type="cellIs" dxfId="1640" priority="2209" operator="equal">
      <formula>"Baja"</formula>
    </cfRule>
    <cfRule type="cellIs" dxfId="1639" priority="2210" operator="equal">
      <formula>"Muy Baja"</formula>
    </cfRule>
  </conditionalFormatting>
  <conditionalFormatting sqref="AK396">
    <cfRule type="cellIs" dxfId="1638" priority="2201" operator="equal">
      <formula>"Muy Alta"</formula>
    </cfRule>
    <cfRule type="cellIs" dxfId="1637" priority="2202" operator="equal">
      <formula>"Alta"</formula>
    </cfRule>
    <cfRule type="cellIs" dxfId="1636" priority="2203" operator="equal">
      <formula>"Media"</formula>
    </cfRule>
    <cfRule type="cellIs" dxfId="1635" priority="2204" operator="equal">
      <formula>"Baja"</formula>
    </cfRule>
    <cfRule type="cellIs" dxfId="1634" priority="2205" operator="equal">
      <formula>"Muy Baja"</formula>
    </cfRule>
  </conditionalFormatting>
  <conditionalFormatting sqref="AL396">
    <cfRule type="cellIs" dxfId="1633" priority="2196" operator="equal">
      <formula>"Muy Alta"</formula>
    </cfRule>
    <cfRule type="cellIs" dxfId="1632" priority="2197" operator="equal">
      <formula>"Alta"</formula>
    </cfRule>
    <cfRule type="cellIs" dxfId="1631" priority="2198" operator="equal">
      <formula>"Media"</formula>
    </cfRule>
    <cfRule type="cellIs" dxfId="1630" priority="2199" operator="equal">
      <formula>"Baja"</formula>
    </cfRule>
    <cfRule type="cellIs" dxfId="1629" priority="2200" operator="equal">
      <formula>"Muy Baja"</formula>
    </cfRule>
  </conditionalFormatting>
  <conditionalFormatting sqref="AM396">
    <cfRule type="cellIs" dxfId="1628" priority="2191" operator="equal">
      <formula>"Catastrófico"</formula>
    </cfRule>
    <cfRule type="cellIs" dxfId="1627" priority="2192" operator="equal">
      <formula>"Mayor"</formula>
    </cfRule>
    <cfRule type="cellIs" dxfId="1626" priority="2193" operator="equal">
      <formula>"Moderado"</formula>
    </cfRule>
    <cfRule type="cellIs" dxfId="1625" priority="2194" operator="equal">
      <formula>"Menor"</formula>
    </cfRule>
    <cfRule type="cellIs" dxfId="1624" priority="2195" operator="equal">
      <formula>"Leve"</formula>
    </cfRule>
  </conditionalFormatting>
  <conditionalFormatting sqref="AN396">
    <cfRule type="cellIs" dxfId="1623" priority="2186" operator="equal">
      <formula>"Muy Alta"</formula>
    </cfRule>
    <cfRule type="cellIs" dxfId="1622" priority="2187" operator="equal">
      <formula>"Alta"</formula>
    </cfRule>
    <cfRule type="cellIs" dxfId="1621" priority="2188" operator="equal">
      <formula>"Media"</formula>
    </cfRule>
    <cfRule type="cellIs" dxfId="1620" priority="2189" operator="equal">
      <formula>"Baja"</formula>
    </cfRule>
    <cfRule type="cellIs" dxfId="1619" priority="2190" operator="equal">
      <formula>"Muy Baja"</formula>
    </cfRule>
  </conditionalFormatting>
  <conditionalFormatting sqref="AO396">
    <cfRule type="cellIs" dxfId="1618" priority="2182" operator="equal">
      <formula>"Extremo"</formula>
    </cfRule>
    <cfRule type="cellIs" dxfId="1617" priority="2183" operator="equal">
      <formula>"Alto"</formula>
    </cfRule>
    <cfRule type="cellIs" dxfId="1616" priority="2184" operator="equal">
      <formula>"Moderado"</formula>
    </cfRule>
    <cfRule type="cellIs" dxfId="1615" priority="2185" operator="equal">
      <formula>"Bajo"</formula>
    </cfRule>
  </conditionalFormatting>
  <conditionalFormatting sqref="N417">
    <cfRule type="cellIs" dxfId="1614" priority="2174" operator="equal">
      <formula>"Extremo"</formula>
    </cfRule>
    <cfRule type="cellIs" dxfId="1613" priority="2175" operator="equal">
      <formula>"Alto"</formula>
    </cfRule>
    <cfRule type="cellIs" dxfId="1612" priority="2176" operator="equal">
      <formula>"Moderado"</formula>
    </cfRule>
    <cfRule type="cellIs" dxfId="1611" priority="2177" operator="equal">
      <formula>"Bajo"</formula>
    </cfRule>
  </conditionalFormatting>
  <conditionalFormatting sqref="O417">
    <cfRule type="cellIs" dxfId="1610" priority="2170" operator="equal">
      <formula>"Extremo"</formula>
    </cfRule>
    <cfRule type="cellIs" dxfId="1609" priority="2171" operator="equal">
      <formula>"Alto"</formula>
    </cfRule>
    <cfRule type="cellIs" dxfId="1608" priority="2172" operator="equal">
      <formula>"Moderado"</formula>
    </cfRule>
    <cfRule type="cellIs" dxfId="1607" priority="2173" operator="equal">
      <formula>"Bajo"</formula>
    </cfRule>
  </conditionalFormatting>
  <conditionalFormatting sqref="S417">
    <cfRule type="cellIs" dxfId="1606" priority="2165" operator="equal">
      <formula>"Catastrófico"</formula>
    </cfRule>
    <cfRule type="cellIs" dxfId="1605" priority="2166" operator="equal">
      <formula>"Mayor"</formula>
    </cfRule>
    <cfRule type="cellIs" dxfId="1604" priority="2167" operator="equal">
      <formula>"Moderado"</formula>
    </cfRule>
    <cfRule type="cellIs" dxfId="1603" priority="2168" operator="equal">
      <formula>"Menor"</formula>
    </cfRule>
    <cfRule type="cellIs" dxfId="1602" priority="2169" operator="equal">
      <formula>"Leve"</formula>
    </cfRule>
  </conditionalFormatting>
  <conditionalFormatting sqref="U417">
    <cfRule type="cellIs" dxfId="1601" priority="2159" operator="equal">
      <formula>"Extremo"</formula>
    </cfRule>
    <cfRule type="cellIs" dxfId="1600" priority="2160" operator="equal">
      <formula>"Alto"</formula>
    </cfRule>
    <cfRule type="cellIs" dxfId="1599" priority="2161" operator="equal">
      <formula>"Moderado"</formula>
    </cfRule>
    <cfRule type="cellIs" dxfId="1598" priority="2162" operator="equal">
      <formula>"Bajo"</formula>
    </cfRule>
  </conditionalFormatting>
  <conditionalFormatting sqref="P417">
    <cfRule type="cellIs" dxfId="1597" priority="2154" operator="equal">
      <formula>"Muy Alta"</formula>
    </cfRule>
    <cfRule type="cellIs" dxfId="1596" priority="2155" operator="equal">
      <formula>"Alta"</formula>
    </cfRule>
    <cfRule type="cellIs" dxfId="1595" priority="2156" operator="equal">
      <formula>"Media"</formula>
    </cfRule>
    <cfRule type="cellIs" dxfId="1594" priority="2157" operator="equal">
      <formula>"Baja"</formula>
    </cfRule>
    <cfRule type="cellIs" dxfId="1593" priority="2158" operator="equal">
      <formula>"Muy Baja"</formula>
    </cfRule>
  </conditionalFormatting>
  <conditionalFormatting sqref="AJ417">
    <cfRule type="cellIs" dxfId="1592" priority="2149" operator="equal">
      <formula>"Muy Alta"</formula>
    </cfRule>
    <cfRule type="cellIs" dxfId="1591" priority="2150" operator="equal">
      <formula>"Alta"</formula>
    </cfRule>
    <cfRule type="cellIs" dxfId="1590" priority="2151" operator="equal">
      <formula>"Media"</formula>
    </cfRule>
    <cfRule type="cellIs" dxfId="1589" priority="2152" operator="equal">
      <formula>"Baja"</formula>
    </cfRule>
    <cfRule type="cellIs" dxfId="1588" priority="2153" operator="equal">
      <formula>"Muy Baja"</formula>
    </cfRule>
  </conditionalFormatting>
  <conditionalFormatting sqref="AK417">
    <cfRule type="cellIs" dxfId="1587" priority="2144" operator="equal">
      <formula>"Muy Alta"</formula>
    </cfRule>
    <cfRule type="cellIs" dxfId="1586" priority="2145" operator="equal">
      <formula>"Alta"</formula>
    </cfRule>
    <cfRule type="cellIs" dxfId="1585" priority="2146" operator="equal">
      <formula>"Media"</formula>
    </cfRule>
    <cfRule type="cellIs" dxfId="1584" priority="2147" operator="equal">
      <formula>"Baja"</formula>
    </cfRule>
    <cfRule type="cellIs" dxfId="1583" priority="2148" operator="equal">
      <formula>"Muy Baja"</formula>
    </cfRule>
  </conditionalFormatting>
  <conditionalFormatting sqref="AL417">
    <cfRule type="cellIs" dxfId="1582" priority="2139" operator="equal">
      <formula>"Muy Alta"</formula>
    </cfRule>
    <cfRule type="cellIs" dxfId="1581" priority="2140" operator="equal">
      <formula>"Alta"</formula>
    </cfRule>
    <cfRule type="cellIs" dxfId="1580" priority="2141" operator="equal">
      <formula>"Media"</formula>
    </cfRule>
    <cfRule type="cellIs" dxfId="1579" priority="2142" operator="equal">
      <formula>"Baja"</formula>
    </cfRule>
    <cfRule type="cellIs" dxfId="1578" priority="2143" operator="equal">
      <formula>"Muy Baja"</formula>
    </cfRule>
  </conditionalFormatting>
  <conditionalFormatting sqref="AM417">
    <cfRule type="cellIs" dxfId="1577" priority="2134" operator="equal">
      <formula>"Catastrófico"</formula>
    </cfRule>
    <cfRule type="cellIs" dxfId="1576" priority="2135" operator="equal">
      <formula>"Mayor"</formula>
    </cfRule>
    <cfRule type="cellIs" dxfId="1575" priority="2136" operator="equal">
      <formula>"Moderado"</formula>
    </cfRule>
    <cfRule type="cellIs" dxfId="1574" priority="2137" operator="equal">
      <formula>"Menor"</formula>
    </cfRule>
    <cfRule type="cellIs" dxfId="1573" priority="2138" operator="equal">
      <formula>"Leve"</formula>
    </cfRule>
  </conditionalFormatting>
  <conditionalFormatting sqref="AN417">
    <cfRule type="cellIs" dxfId="1572" priority="2129" operator="equal">
      <formula>"Muy Alta"</formula>
    </cfRule>
    <cfRule type="cellIs" dxfId="1571" priority="2130" operator="equal">
      <formula>"Alta"</formula>
    </cfRule>
    <cfRule type="cellIs" dxfId="1570" priority="2131" operator="equal">
      <formula>"Media"</formula>
    </cfRule>
    <cfRule type="cellIs" dxfId="1569" priority="2132" operator="equal">
      <formula>"Baja"</formula>
    </cfRule>
    <cfRule type="cellIs" dxfId="1568" priority="2133" operator="equal">
      <formula>"Muy Baja"</formula>
    </cfRule>
  </conditionalFormatting>
  <conditionalFormatting sqref="AO417">
    <cfRule type="cellIs" dxfId="1567" priority="2125" operator="equal">
      <formula>"Extremo"</formula>
    </cfRule>
    <cfRule type="cellIs" dxfId="1566" priority="2126" operator="equal">
      <formula>"Alto"</formula>
    </cfRule>
    <cfRule type="cellIs" dxfId="1565" priority="2127" operator="equal">
      <formula>"Moderado"</formula>
    </cfRule>
    <cfRule type="cellIs" dxfId="1564" priority="2128" operator="equal">
      <formula>"Bajo"</formula>
    </cfRule>
  </conditionalFormatting>
  <conditionalFormatting sqref="N284">
    <cfRule type="cellIs" dxfId="1563" priority="2121" operator="equal">
      <formula>"Extremo"</formula>
    </cfRule>
    <cfRule type="cellIs" dxfId="1562" priority="2122" operator="equal">
      <formula>"Alto"</formula>
    </cfRule>
    <cfRule type="cellIs" dxfId="1561" priority="2123" operator="equal">
      <formula>"Moderado"</formula>
    </cfRule>
    <cfRule type="cellIs" dxfId="1560" priority="2124" operator="equal">
      <formula>"Bajo"</formula>
    </cfRule>
  </conditionalFormatting>
  <conditionalFormatting sqref="O284">
    <cfRule type="cellIs" dxfId="1559" priority="2117" operator="equal">
      <formula>"Extremo"</formula>
    </cfRule>
    <cfRule type="cellIs" dxfId="1558" priority="2118" operator="equal">
      <formula>"Alto"</formula>
    </cfRule>
    <cfRule type="cellIs" dxfId="1557" priority="2119" operator="equal">
      <formula>"Moderado"</formula>
    </cfRule>
    <cfRule type="cellIs" dxfId="1556" priority="2120" operator="equal">
      <formula>"Bajo"</formula>
    </cfRule>
  </conditionalFormatting>
  <conditionalFormatting sqref="S284">
    <cfRule type="cellIs" dxfId="1555" priority="2112" operator="equal">
      <formula>"Catastrófico"</formula>
    </cfRule>
    <cfRule type="cellIs" dxfId="1554" priority="2113" operator="equal">
      <formula>"Mayor"</formula>
    </cfRule>
    <cfRule type="cellIs" dxfId="1553" priority="2114" operator="equal">
      <formula>"Moderado"</formula>
    </cfRule>
    <cfRule type="cellIs" dxfId="1552" priority="2115" operator="equal">
      <formula>"Menor"</formula>
    </cfRule>
    <cfRule type="cellIs" dxfId="1551" priority="2116" operator="equal">
      <formula>"Leve"</formula>
    </cfRule>
  </conditionalFormatting>
  <conditionalFormatting sqref="U284">
    <cfRule type="cellIs" dxfId="1550" priority="2106" operator="equal">
      <formula>"Extremo"</formula>
    </cfRule>
    <cfRule type="cellIs" dxfId="1549" priority="2107" operator="equal">
      <formula>"Alto"</formula>
    </cfRule>
    <cfRule type="cellIs" dxfId="1548" priority="2108" operator="equal">
      <formula>"Moderado"</formula>
    </cfRule>
    <cfRule type="cellIs" dxfId="1547" priority="2109" operator="equal">
      <formula>"Bajo"</formula>
    </cfRule>
  </conditionalFormatting>
  <conditionalFormatting sqref="P284">
    <cfRule type="cellIs" dxfId="1546" priority="2101" operator="equal">
      <formula>"Muy Alta"</formula>
    </cfRule>
    <cfRule type="cellIs" dxfId="1545" priority="2102" operator="equal">
      <formula>"Alta"</formula>
    </cfRule>
    <cfRule type="cellIs" dxfId="1544" priority="2103" operator="equal">
      <formula>"Media"</formula>
    </cfRule>
    <cfRule type="cellIs" dxfId="1543" priority="2104" operator="equal">
      <formula>"Baja"</formula>
    </cfRule>
    <cfRule type="cellIs" dxfId="1542" priority="2105" operator="equal">
      <formula>"Muy Baja"</formula>
    </cfRule>
  </conditionalFormatting>
  <conditionalFormatting sqref="AJ284">
    <cfRule type="cellIs" dxfId="1541" priority="2096" operator="equal">
      <formula>"Muy Alta"</formula>
    </cfRule>
    <cfRule type="cellIs" dxfId="1540" priority="2097" operator="equal">
      <formula>"Alta"</formula>
    </cfRule>
    <cfRule type="cellIs" dxfId="1539" priority="2098" operator="equal">
      <formula>"Media"</formula>
    </cfRule>
    <cfRule type="cellIs" dxfId="1538" priority="2099" operator="equal">
      <formula>"Baja"</formula>
    </cfRule>
    <cfRule type="cellIs" dxfId="1537" priority="2100" operator="equal">
      <formula>"Muy Baja"</formula>
    </cfRule>
  </conditionalFormatting>
  <conditionalFormatting sqref="AK284">
    <cfRule type="cellIs" dxfId="1536" priority="2091" operator="equal">
      <formula>"Muy Alta"</formula>
    </cfRule>
    <cfRule type="cellIs" dxfId="1535" priority="2092" operator="equal">
      <formula>"Alta"</formula>
    </cfRule>
    <cfRule type="cellIs" dxfId="1534" priority="2093" operator="equal">
      <formula>"Media"</formula>
    </cfRule>
    <cfRule type="cellIs" dxfId="1533" priority="2094" operator="equal">
      <formula>"Baja"</formula>
    </cfRule>
    <cfRule type="cellIs" dxfId="1532" priority="2095" operator="equal">
      <formula>"Muy Baja"</formula>
    </cfRule>
  </conditionalFormatting>
  <conditionalFormatting sqref="AL284">
    <cfRule type="cellIs" dxfId="1531" priority="2086" operator="equal">
      <formula>"Muy Alta"</formula>
    </cfRule>
    <cfRule type="cellIs" dxfId="1530" priority="2087" operator="equal">
      <formula>"Alta"</formula>
    </cfRule>
    <cfRule type="cellIs" dxfId="1529" priority="2088" operator="equal">
      <formula>"Media"</formula>
    </cfRule>
    <cfRule type="cellIs" dxfId="1528" priority="2089" operator="equal">
      <formula>"Baja"</formula>
    </cfRule>
    <cfRule type="cellIs" dxfId="1527" priority="2090" operator="equal">
      <formula>"Muy Baja"</formula>
    </cfRule>
  </conditionalFormatting>
  <conditionalFormatting sqref="AM284">
    <cfRule type="cellIs" dxfId="1526" priority="2081" operator="equal">
      <formula>"Catastrófico"</formula>
    </cfRule>
    <cfRule type="cellIs" dxfId="1525" priority="2082" operator="equal">
      <formula>"Mayor"</formula>
    </cfRule>
    <cfRule type="cellIs" dxfId="1524" priority="2083" operator="equal">
      <formula>"Moderado"</formula>
    </cfRule>
    <cfRule type="cellIs" dxfId="1523" priority="2084" operator="equal">
      <formula>"Menor"</formula>
    </cfRule>
    <cfRule type="cellIs" dxfId="1522" priority="2085" operator="equal">
      <formula>"Leve"</formula>
    </cfRule>
  </conditionalFormatting>
  <conditionalFormatting sqref="AN284">
    <cfRule type="cellIs" dxfId="1521" priority="2076" operator="equal">
      <formula>"Muy Alta"</formula>
    </cfRule>
    <cfRule type="cellIs" dxfId="1520" priority="2077" operator="equal">
      <formula>"Alta"</formula>
    </cfRule>
    <cfRule type="cellIs" dxfId="1519" priority="2078" operator="equal">
      <formula>"Media"</formula>
    </cfRule>
    <cfRule type="cellIs" dxfId="1518" priority="2079" operator="equal">
      <formula>"Baja"</formula>
    </cfRule>
    <cfRule type="cellIs" dxfId="1517" priority="2080" operator="equal">
      <formula>"Muy Baja"</formula>
    </cfRule>
  </conditionalFormatting>
  <conditionalFormatting sqref="AO284">
    <cfRule type="cellIs" dxfId="1516" priority="2072" operator="equal">
      <formula>"Extremo"</formula>
    </cfRule>
    <cfRule type="cellIs" dxfId="1515" priority="2073" operator="equal">
      <formula>"Alto"</formula>
    </cfRule>
    <cfRule type="cellIs" dxfId="1514" priority="2074" operator="equal">
      <formula>"Moderado"</formula>
    </cfRule>
    <cfRule type="cellIs" dxfId="1513" priority="2075" operator="equal">
      <formula>"Bajo"</formula>
    </cfRule>
  </conditionalFormatting>
  <conditionalFormatting sqref="N669">
    <cfRule type="cellIs" dxfId="1512" priority="2068" operator="equal">
      <formula>"Extremo"</formula>
    </cfRule>
    <cfRule type="cellIs" dxfId="1511" priority="2069" operator="equal">
      <formula>"Alto"</formula>
    </cfRule>
    <cfRule type="cellIs" dxfId="1510" priority="2070" operator="equal">
      <formula>"Moderado"</formula>
    </cfRule>
    <cfRule type="cellIs" dxfId="1509" priority="2071" operator="equal">
      <formula>"Bajo"</formula>
    </cfRule>
  </conditionalFormatting>
  <conditionalFormatting sqref="N676">
    <cfRule type="cellIs" dxfId="1508" priority="2064" operator="equal">
      <formula>"Extremo"</formula>
    </cfRule>
    <cfRule type="cellIs" dxfId="1507" priority="2065" operator="equal">
      <formula>"Alto"</formula>
    </cfRule>
    <cfRule type="cellIs" dxfId="1506" priority="2066" operator="equal">
      <formula>"Moderado"</formula>
    </cfRule>
    <cfRule type="cellIs" dxfId="1505" priority="2067" operator="equal">
      <formula>"Bajo"</formula>
    </cfRule>
  </conditionalFormatting>
  <conditionalFormatting sqref="N683">
    <cfRule type="cellIs" dxfId="1504" priority="2060" operator="equal">
      <formula>"Extremo"</formula>
    </cfRule>
    <cfRule type="cellIs" dxfId="1503" priority="2061" operator="equal">
      <formula>"Alto"</formula>
    </cfRule>
    <cfRule type="cellIs" dxfId="1502" priority="2062" operator="equal">
      <formula>"Moderado"</formula>
    </cfRule>
    <cfRule type="cellIs" dxfId="1501" priority="2063" operator="equal">
      <formula>"Bajo"</formula>
    </cfRule>
  </conditionalFormatting>
  <conditionalFormatting sqref="N326">
    <cfRule type="cellIs" dxfId="1500" priority="2056" operator="equal">
      <formula>"Extremo"</formula>
    </cfRule>
    <cfRule type="cellIs" dxfId="1499" priority="2057" operator="equal">
      <formula>"Alto"</formula>
    </cfRule>
    <cfRule type="cellIs" dxfId="1498" priority="2058" operator="equal">
      <formula>"Moderado"</formula>
    </cfRule>
    <cfRule type="cellIs" dxfId="1497" priority="2059" operator="equal">
      <formula>"Bajo"</formula>
    </cfRule>
  </conditionalFormatting>
  <conditionalFormatting sqref="O326">
    <cfRule type="cellIs" dxfId="1496" priority="2052" operator="equal">
      <formula>"Extremo"</formula>
    </cfRule>
    <cfRule type="cellIs" dxfId="1495" priority="2053" operator="equal">
      <formula>"Alto"</formula>
    </cfRule>
    <cfRule type="cellIs" dxfId="1494" priority="2054" operator="equal">
      <formula>"Moderado"</formula>
    </cfRule>
    <cfRule type="cellIs" dxfId="1493" priority="2055" operator="equal">
      <formula>"Bajo"</formula>
    </cfRule>
  </conditionalFormatting>
  <conditionalFormatting sqref="S326">
    <cfRule type="cellIs" dxfId="1492" priority="2047" operator="equal">
      <formula>"Catastrófico"</formula>
    </cfRule>
    <cfRule type="cellIs" dxfId="1491" priority="2048" operator="equal">
      <formula>"Mayor"</formula>
    </cfRule>
    <cfRule type="cellIs" dxfId="1490" priority="2049" operator="equal">
      <formula>"Moderado"</formula>
    </cfRule>
    <cfRule type="cellIs" dxfId="1489" priority="2050" operator="equal">
      <formula>"Menor"</formula>
    </cfRule>
    <cfRule type="cellIs" dxfId="1488" priority="2051" operator="equal">
      <formula>"Leve"</formula>
    </cfRule>
  </conditionalFormatting>
  <conditionalFormatting sqref="U326">
    <cfRule type="cellIs" dxfId="1487" priority="2035" operator="equal">
      <formula>"Extremo"</formula>
    </cfRule>
    <cfRule type="cellIs" dxfId="1486" priority="2036" operator="equal">
      <formula>"Alto"</formula>
    </cfRule>
    <cfRule type="cellIs" dxfId="1485" priority="2037" operator="equal">
      <formula>"Moderado"</formula>
    </cfRule>
    <cfRule type="cellIs" dxfId="1484" priority="2038" operator="equal">
      <formula>"Bajo"</formula>
    </cfRule>
  </conditionalFormatting>
  <conditionalFormatting sqref="P326">
    <cfRule type="cellIs" dxfId="1483" priority="2030" operator="equal">
      <formula>"Muy Alta"</formula>
    </cfRule>
    <cfRule type="cellIs" dxfId="1482" priority="2031" operator="equal">
      <formula>"Alta"</formula>
    </cfRule>
    <cfRule type="cellIs" dxfId="1481" priority="2032" operator="equal">
      <formula>"Media"</formula>
    </cfRule>
    <cfRule type="cellIs" dxfId="1480" priority="2033" operator="equal">
      <formula>"Baja"</formula>
    </cfRule>
    <cfRule type="cellIs" dxfId="1479" priority="2034" operator="equal">
      <formula>"Muy Baja"</formula>
    </cfRule>
  </conditionalFormatting>
  <conditionalFormatting sqref="AJ326">
    <cfRule type="cellIs" dxfId="1478" priority="2025" operator="equal">
      <formula>"Muy Alta"</formula>
    </cfRule>
    <cfRule type="cellIs" dxfId="1477" priority="2026" operator="equal">
      <formula>"Alta"</formula>
    </cfRule>
    <cfRule type="cellIs" dxfId="1476" priority="2027" operator="equal">
      <formula>"Media"</formula>
    </cfRule>
    <cfRule type="cellIs" dxfId="1475" priority="2028" operator="equal">
      <formula>"Baja"</formula>
    </cfRule>
    <cfRule type="cellIs" dxfId="1474" priority="2029" operator="equal">
      <formula>"Muy Baja"</formula>
    </cfRule>
  </conditionalFormatting>
  <conditionalFormatting sqref="AK326">
    <cfRule type="cellIs" dxfId="1473" priority="2020" operator="equal">
      <formula>"Muy Alta"</formula>
    </cfRule>
    <cfRule type="cellIs" dxfId="1472" priority="2021" operator="equal">
      <formula>"Alta"</formula>
    </cfRule>
    <cfRule type="cellIs" dxfId="1471" priority="2022" operator="equal">
      <formula>"Media"</formula>
    </cfRule>
    <cfRule type="cellIs" dxfId="1470" priority="2023" operator="equal">
      <formula>"Baja"</formula>
    </cfRule>
    <cfRule type="cellIs" dxfId="1469" priority="2024" operator="equal">
      <formula>"Muy Baja"</formula>
    </cfRule>
  </conditionalFormatting>
  <conditionalFormatting sqref="AL326">
    <cfRule type="cellIs" dxfId="1468" priority="2015" operator="equal">
      <formula>"Muy Alta"</formula>
    </cfRule>
    <cfRule type="cellIs" dxfId="1467" priority="2016" operator="equal">
      <formula>"Alta"</formula>
    </cfRule>
    <cfRule type="cellIs" dxfId="1466" priority="2017" operator="equal">
      <formula>"Media"</formula>
    </cfRule>
    <cfRule type="cellIs" dxfId="1465" priority="2018" operator="equal">
      <formula>"Baja"</formula>
    </cfRule>
    <cfRule type="cellIs" dxfId="1464" priority="2019" operator="equal">
      <formula>"Muy Baja"</formula>
    </cfRule>
  </conditionalFormatting>
  <conditionalFormatting sqref="AL327:AL332">
    <cfRule type="cellIs" dxfId="1463" priority="2010" operator="equal">
      <formula>"Muy Alta"</formula>
    </cfRule>
    <cfRule type="cellIs" dxfId="1462" priority="2011" operator="equal">
      <formula>"Alta"</formula>
    </cfRule>
    <cfRule type="cellIs" dxfId="1461" priority="2012" operator="equal">
      <formula>"Media"</formula>
    </cfRule>
    <cfRule type="cellIs" dxfId="1460" priority="2013" operator="equal">
      <formula>"Baja"</formula>
    </cfRule>
    <cfRule type="cellIs" dxfId="1459" priority="2014" operator="equal">
      <formula>"Muy Baja"</formula>
    </cfRule>
  </conditionalFormatting>
  <conditionalFormatting sqref="AM326">
    <cfRule type="cellIs" dxfId="1458" priority="2005" operator="equal">
      <formula>"Catastrófico"</formula>
    </cfRule>
    <cfRule type="cellIs" dxfId="1457" priority="2006" operator="equal">
      <formula>"Mayor"</formula>
    </cfRule>
    <cfRule type="cellIs" dxfId="1456" priority="2007" operator="equal">
      <formula>"Moderado"</formula>
    </cfRule>
    <cfRule type="cellIs" dxfId="1455" priority="2008" operator="equal">
      <formula>"Menor"</formula>
    </cfRule>
    <cfRule type="cellIs" dxfId="1454" priority="2009" operator="equal">
      <formula>"Leve"</formula>
    </cfRule>
  </conditionalFormatting>
  <conditionalFormatting sqref="AN326">
    <cfRule type="cellIs" dxfId="1453" priority="2000" operator="equal">
      <formula>"Muy Alta"</formula>
    </cfRule>
    <cfRule type="cellIs" dxfId="1452" priority="2001" operator="equal">
      <formula>"Alta"</formula>
    </cfRule>
    <cfRule type="cellIs" dxfId="1451" priority="2002" operator="equal">
      <formula>"Media"</formula>
    </cfRule>
    <cfRule type="cellIs" dxfId="1450" priority="2003" operator="equal">
      <formula>"Baja"</formula>
    </cfRule>
    <cfRule type="cellIs" dxfId="1449" priority="2004" operator="equal">
      <formula>"Muy Baja"</formula>
    </cfRule>
  </conditionalFormatting>
  <conditionalFormatting sqref="AO326">
    <cfRule type="cellIs" dxfId="1448" priority="1996" operator="equal">
      <formula>"Extremo"</formula>
    </cfRule>
    <cfRule type="cellIs" dxfId="1447" priority="1997" operator="equal">
      <formula>"Alto"</formula>
    </cfRule>
    <cfRule type="cellIs" dxfId="1446" priority="1998" operator="equal">
      <formula>"Moderado"</formula>
    </cfRule>
    <cfRule type="cellIs" dxfId="1445" priority="1999" operator="equal">
      <formula>"Bajo"</formula>
    </cfRule>
  </conditionalFormatting>
  <conditionalFormatting sqref="N200">
    <cfRule type="cellIs" dxfId="1444" priority="1992" operator="equal">
      <formula>"Extremo"</formula>
    </cfRule>
    <cfRule type="cellIs" dxfId="1443" priority="1993" operator="equal">
      <formula>"Alto"</formula>
    </cfRule>
    <cfRule type="cellIs" dxfId="1442" priority="1994" operator="equal">
      <formula>"Moderado"</formula>
    </cfRule>
    <cfRule type="cellIs" dxfId="1441" priority="1995" operator="equal">
      <formula>"Bajo"</formula>
    </cfRule>
  </conditionalFormatting>
  <conditionalFormatting sqref="AX173 AX176:AX178">
    <cfRule type="containsText" dxfId="1440" priority="1980" stopIfTrue="1" operator="containsText" text="Finalizado">
      <formula>NOT(ISERROR(SEARCH("Finalizado",AX173)))</formula>
    </cfRule>
    <cfRule type="containsText" dxfId="1439" priority="1981" stopIfTrue="1" operator="containsText" text="En Curso">
      <formula>NOT(ISERROR(SEARCH("En Curso",AX173)))</formula>
    </cfRule>
    <cfRule type="containsText" dxfId="1438" priority="1982" stopIfTrue="1" operator="containsText" text="Sin Iniciar">
      <formula>NOT(ISERROR(SEARCH("Sin Iniciar",AX173)))</formula>
    </cfRule>
  </conditionalFormatting>
  <conditionalFormatting sqref="AX224:AX227">
    <cfRule type="containsText" dxfId="1437" priority="1956" stopIfTrue="1" operator="containsText" text="Finalizado">
      <formula>NOT(ISERROR(SEARCH("Finalizado",AX224)))</formula>
    </cfRule>
    <cfRule type="containsText" dxfId="1436" priority="1957" stopIfTrue="1" operator="containsText" text="En Curso">
      <formula>NOT(ISERROR(SEARCH("En Curso",AX224)))</formula>
    </cfRule>
    <cfRule type="containsText" dxfId="1435" priority="1958" stopIfTrue="1" operator="containsText" text="Sin Iniciar">
      <formula>NOT(ISERROR(SEARCH("Sin Iniciar",AX224)))</formula>
    </cfRule>
  </conditionalFormatting>
  <conditionalFormatting sqref="AX183:AX185">
    <cfRule type="containsText" dxfId="1434" priority="1953" stopIfTrue="1" operator="containsText" text="Finalizado">
      <formula>NOT(ISERROR(SEARCH("Finalizado",AX183)))</formula>
    </cfRule>
    <cfRule type="containsText" dxfId="1433" priority="1954" stopIfTrue="1" operator="containsText" text="En Curso">
      <formula>NOT(ISERROR(SEARCH("En Curso",AX183)))</formula>
    </cfRule>
    <cfRule type="containsText" dxfId="1432" priority="1955" stopIfTrue="1" operator="containsText" text="Sin Iniciar">
      <formula>NOT(ISERROR(SEARCH("Sin Iniciar",AX183)))</formula>
    </cfRule>
  </conditionalFormatting>
  <conditionalFormatting sqref="AX238:AX241">
    <cfRule type="containsText" dxfId="1431" priority="1941" stopIfTrue="1" operator="containsText" text="Finalizado">
      <formula>NOT(ISERROR(SEARCH("Finalizado",AX238)))</formula>
    </cfRule>
    <cfRule type="containsText" dxfId="1430" priority="1942" stopIfTrue="1" operator="containsText" text="En Curso">
      <formula>NOT(ISERROR(SEARCH("En Curso",AX238)))</formula>
    </cfRule>
    <cfRule type="containsText" dxfId="1429" priority="1943" stopIfTrue="1" operator="containsText" text="Sin Iniciar">
      <formula>NOT(ISERROR(SEARCH("Sin Iniciar",AX238)))</formula>
    </cfRule>
  </conditionalFormatting>
  <conditionalFormatting sqref="AX191:AX192">
    <cfRule type="containsText" dxfId="1428" priority="1914" stopIfTrue="1" operator="containsText" text="Finalizado">
      <formula>NOT(ISERROR(SEARCH("Finalizado",AX191)))</formula>
    </cfRule>
    <cfRule type="containsText" dxfId="1427" priority="1915" stopIfTrue="1" operator="containsText" text="En Curso">
      <formula>NOT(ISERROR(SEARCH("En Curso",AX191)))</formula>
    </cfRule>
    <cfRule type="containsText" dxfId="1426" priority="1916" stopIfTrue="1" operator="containsText" text="Sin Iniciar">
      <formula>NOT(ISERROR(SEARCH("Sin Iniciar",AX191)))</formula>
    </cfRule>
  </conditionalFormatting>
  <conditionalFormatting sqref="AX198:AX199">
    <cfRule type="containsText" dxfId="1425" priority="1911" stopIfTrue="1" operator="containsText" text="Finalizado">
      <formula>NOT(ISERROR(SEARCH("Finalizado",AX198)))</formula>
    </cfRule>
    <cfRule type="containsText" dxfId="1424" priority="1912" stopIfTrue="1" operator="containsText" text="En Curso">
      <formula>NOT(ISERROR(SEARCH("En Curso",AX198)))</formula>
    </cfRule>
    <cfRule type="containsText" dxfId="1423" priority="1913" stopIfTrue="1" operator="containsText" text="Sin Iniciar">
      <formula>NOT(ISERROR(SEARCH("Sin Iniciar",AX198)))</formula>
    </cfRule>
  </conditionalFormatting>
  <conditionalFormatting sqref="AX219:AX220">
    <cfRule type="containsText" dxfId="1422" priority="1893" stopIfTrue="1" operator="containsText" text="Finalizado">
      <formula>NOT(ISERROR(SEARCH("Finalizado",AX219)))</formula>
    </cfRule>
    <cfRule type="containsText" dxfId="1421" priority="1894" stopIfTrue="1" operator="containsText" text="En Curso">
      <formula>NOT(ISERROR(SEARCH("En Curso",AX219)))</formula>
    </cfRule>
    <cfRule type="containsText" dxfId="1420" priority="1895" stopIfTrue="1" operator="containsText" text="Sin Iniciar">
      <formula>NOT(ISERROR(SEARCH("Sin Iniciar",AX219)))</formula>
    </cfRule>
  </conditionalFormatting>
  <conditionalFormatting sqref="AX161:AX164 AX169:AX171">
    <cfRule type="containsText" dxfId="1419" priority="1887" stopIfTrue="1" operator="containsText" text="Finalizado">
      <formula>NOT(ISERROR(SEARCH("Finalizado",AX161)))</formula>
    </cfRule>
    <cfRule type="containsText" dxfId="1418" priority="1888" stopIfTrue="1" operator="containsText" text="En Curso">
      <formula>NOT(ISERROR(SEARCH("En Curso",AX161)))</formula>
    </cfRule>
    <cfRule type="containsText" dxfId="1417" priority="1889" stopIfTrue="1" operator="containsText" text="Sin Iniciar">
      <formula>NOT(ISERROR(SEARCH("Sin Iniciar",AX161)))</formula>
    </cfRule>
  </conditionalFormatting>
  <conditionalFormatting sqref="AX83 AX160 AX167 AX172 AX174 AX221:AX223 AX237 AX214:AX218">
    <cfRule type="containsText" dxfId="1416" priority="1881" stopIfTrue="1" operator="containsText" text="Finalizado">
      <formula>NOT(ISERROR(SEARCH("Finalizado",AX83)))</formula>
    </cfRule>
    <cfRule type="containsText" dxfId="1415" priority="1882" stopIfTrue="1" operator="containsText" text="En Curso">
      <formula>NOT(ISERROR(SEARCH("En Curso",AX83)))</formula>
    </cfRule>
    <cfRule type="containsText" dxfId="1414" priority="1883" stopIfTrue="1" operator="containsText" text="Sin Iniciar">
      <formula>NOT(ISERROR(SEARCH("Sin Iniciar",AX83)))</formula>
    </cfRule>
  </conditionalFormatting>
  <conditionalFormatting sqref="AX37:AX38">
    <cfRule type="containsText" dxfId="1413" priority="1749" stopIfTrue="1" operator="containsText" text="Finalizado">
      <formula>NOT(ISERROR(SEARCH("Finalizado",AX37)))</formula>
    </cfRule>
    <cfRule type="containsText" dxfId="1412" priority="1750" stopIfTrue="1" operator="containsText" text="En Curso">
      <formula>NOT(ISERROR(SEARCH("En Curso",AX37)))</formula>
    </cfRule>
    <cfRule type="containsText" dxfId="1411" priority="1751" stopIfTrue="1" operator="containsText" text="Sin Iniciar">
      <formula>NOT(ISERROR(SEARCH("Sin Iniciar",AX37)))</formula>
    </cfRule>
  </conditionalFormatting>
  <conditionalFormatting sqref="AX50:AX52">
    <cfRule type="containsText" dxfId="1410" priority="1743" stopIfTrue="1" operator="containsText" text="Finalizado">
      <formula>NOT(ISERROR(SEARCH("Finalizado",AX50)))</formula>
    </cfRule>
    <cfRule type="containsText" dxfId="1409" priority="1744" stopIfTrue="1" operator="containsText" text="En Curso">
      <formula>NOT(ISERROR(SEARCH("En Curso",AX50)))</formula>
    </cfRule>
    <cfRule type="containsText" dxfId="1408" priority="1745" stopIfTrue="1" operator="containsText" text="Sin Iniciar">
      <formula>NOT(ISERROR(SEARCH("Sin Iniciar",AX50)))</formula>
    </cfRule>
  </conditionalFormatting>
  <conditionalFormatting sqref="AX57:AX59">
    <cfRule type="containsText" dxfId="1407" priority="1737" stopIfTrue="1" operator="containsText" text="Finalizado">
      <formula>NOT(ISERROR(SEARCH("Finalizado",AX57)))</formula>
    </cfRule>
    <cfRule type="containsText" dxfId="1406" priority="1738" stopIfTrue="1" operator="containsText" text="En Curso">
      <formula>NOT(ISERROR(SEARCH("En Curso",AX57)))</formula>
    </cfRule>
    <cfRule type="containsText" dxfId="1405" priority="1739" stopIfTrue="1" operator="containsText" text="Sin Iniciar">
      <formula>NOT(ISERROR(SEARCH("Sin Iniciar",AX57)))</formula>
    </cfRule>
  </conditionalFormatting>
  <conditionalFormatting sqref="AX53 AX70:AX71">
    <cfRule type="containsText" dxfId="1404" priority="1734" stopIfTrue="1" operator="containsText" text="Finalizado">
      <formula>NOT(ISERROR(SEARCH("Finalizado",AX53)))</formula>
    </cfRule>
    <cfRule type="containsText" dxfId="1403" priority="1735" stopIfTrue="1" operator="containsText" text="En Curso">
      <formula>NOT(ISERROR(SEARCH("En Curso",AX53)))</formula>
    </cfRule>
    <cfRule type="containsText" dxfId="1402" priority="1736" stopIfTrue="1" operator="containsText" text="Sin Iniciar">
      <formula>NOT(ISERROR(SEARCH("Sin Iniciar",AX53)))</formula>
    </cfRule>
  </conditionalFormatting>
  <conditionalFormatting sqref="AX54 AX56">
    <cfRule type="containsText" dxfId="1401" priority="1707" stopIfTrue="1" operator="containsText" text="Finalizado">
      <formula>NOT(ISERROR(SEARCH("Finalizado",AX54)))</formula>
    </cfRule>
    <cfRule type="containsText" dxfId="1400" priority="1708" stopIfTrue="1" operator="containsText" text="En Curso">
      <formula>NOT(ISERROR(SEARCH("En Curso",AX54)))</formula>
    </cfRule>
    <cfRule type="containsText" dxfId="1399" priority="1709" stopIfTrue="1" operator="containsText" text="Sin Iniciar">
      <formula>NOT(ISERROR(SEARCH("Sin Iniciar",AX54)))</formula>
    </cfRule>
  </conditionalFormatting>
  <conditionalFormatting sqref="AX44:AX45">
    <cfRule type="containsText" dxfId="1398" priority="1590" stopIfTrue="1" operator="containsText" text="Finalizado">
      <formula>NOT(ISERROR(SEARCH("Finalizado",AX44)))</formula>
    </cfRule>
    <cfRule type="containsText" dxfId="1397" priority="1591" stopIfTrue="1" operator="containsText" text="En Curso">
      <formula>NOT(ISERROR(SEARCH("En Curso",AX44)))</formula>
    </cfRule>
    <cfRule type="containsText" dxfId="1396" priority="1592" stopIfTrue="1" operator="containsText" text="Sin Iniciar">
      <formula>NOT(ISERROR(SEARCH("Sin Iniciar",AX44)))</formula>
    </cfRule>
  </conditionalFormatting>
  <conditionalFormatting sqref="AX39:AX43 AX46:AX49">
    <cfRule type="containsText" dxfId="1395" priority="1587" stopIfTrue="1" operator="containsText" text="Finalizado">
      <formula>NOT(ISERROR(SEARCH("Finalizado",AX39)))</formula>
    </cfRule>
    <cfRule type="containsText" dxfId="1394" priority="1588" stopIfTrue="1" operator="containsText" text="En Curso">
      <formula>NOT(ISERROR(SEARCH("En Curso",AX39)))</formula>
    </cfRule>
    <cfRule type="containsText" dxfId="1393" priority="1589" stopIfTrue="1" operator="containsText" text="Sin Iniciar">
      <formula>NOT(ISERROR(SEARCH("Sin Iniciar",AX39)))</formula>
    </cfRule>
  </conditionalFormatting>
  <conditionalFormatting sqref="AX168">
    <cfRule type="containsText" dxfId="1392" priority="1569" stopIfTrue="1" operator="containsText" text="Finalizado">
      <formula>NOT(ISERROR(SEARCH("Finalizado",AX168)))</formula>
    </cfRule>
    <cfRule type="containsText" dxfId="1391" priority="1570" stopIfTrue="1" operator="containsText" text="En Curso">
      <formula>NOT(ISERROR(SEARCH("En Curso",AX168)))</formula>
    </cfRule>
    <cfRule type="containsText" dxfId="1390" priority="1571" stopIfTrue="1" operator="containsText" text="Sin Iniciar">
      <formula>NOT(ISERROR(SEARCH("Sin Iniciar",AX168)))</formula>
    </cfRule>
  </conditionalFormatting>
  <conditionalFormatting sqref="AX575:AX577 AX582:AX584 AX690 AX692:AX695">
    <cfRule type="containsText" dxfId="1389" priority="1566" stopIfTrue="1" operator="containsText" text="Finalizado">
      <formula>NOT(ISERROR(SEARCH("Finalizado",AX575)))</formula>
    </cfRule>
    <cfRule type="containsText" dxfId="1388" priority="1567" stopIfTrue="1" operator="containsText" text="En Curso">
      <formula>NOT(ISERROR(SEARCH("En Curso",AX575)))</formula>
    </cfRule>
    <cfRule type="containsText" dxfId="1387" priority="1568" stopIfTrue="1" operator="containsText" text="Sin Iniciar">
      <formula>NOT(ISERROR(SEARCH("Sin Iniciar",AX575)))</formula>
    </cfRule>
  </conditionalFormatting>
  <conditionalFormatting sqref="AX578:AX581 AX696 AX573:AX574">
    <cfRule type="containsText" dxfId="1386" priority="1533" stopIfTrue="1" operator="containsText" text="Finalizado">
      <formula>NOT(ISERROR(SEARCH("Finalizado",AX573)))</formula>
    </cfRule>
    <cfRule type="containsText" dxfId="1385" priority="1534" stopIfTrue="1" operator="containsText" text="En Curso">
      <formula>NOT(ISERROR(SEARCH("En Curso",AX573)))</formula>
    </cfRule>
    <cfRule type="containsText" dxfId="1384" priority="1535" stopIfTrue="1" operator="containsText" text="Sin Iniciar">
      <formula>NOT(ISERROR(SEARCH("Sin Iniciar",AX573)))</formula>
    </cfRule>
  </conditionalFormatting>
  <conditionalFormatting sqref="BB690:BB695">
    <cfRule type="containsText" dxfId="1383" priority="1530" stopIfTrue="1" operator="containsText" text="Finalizado">
      <formula>NOT(ISERROR(SEARCH("Finalizado",BB690)))</formula>
    </cfRule>
    <cfRule type="containsText" dxfId="1382" priority="1531" stopIfTrue="1" operator="containsText" text="En Curso">
      <formula>NOT(ISERROR(SEARCH("En Curso",BB690)))</formula>
    </cfRule>
    <cfRule type="containsText" dxfId="1381" priority="1532" stopIfTrue="1" operator="containsText" text="Sin Iniciar">
      <formula>NOT(ISERROR(SEARCH("Sin Iniciar",BB690)))</formula>
    </cfRule>
  </conditionalFormatting>
  <conditionalFormatting sqref="BB67:BB73">
    <cfRule type="containsText" dxfId="1380" priority="1527" stopIfTrue="1" operator="containsText" text="Finalizado">
      <formula>NOT(ISERROR(SEARCH("Finalizado",BB67)))</formula>
    </cfRule>
    <cfRule type="containsText" dxfId="1379" priority="1528" stopIfTrue="1" operator="containsText" text="En Curso">
      <formula>NOT(ISERROR(SEARCH("En Curso",BB67)))</formula>
    </cfRule>
    <cfRule type="containsText" dxfId="1378" priority="1529" stopIfTrue="1" operator="containsText" text="Sin Iniciar">
      <formula>NOT(ISERROR(SEARCH("Sin Iniciar",BB67)))</formula>
    </cfRule>
  </conditionalFormatting>
  <conditionalFormatting sqref="BB74:BB80">
    <cfRule type="containsText" dxfId="1377" priority="1518" stopIfTrue="1" operator="containsText" text="Finalizado">
      <formula>NOT(ISERROR(SEARCH("Finalizado",BB74)))</formula>
    </cfRule>
    <cfRule type="containsText" dxfId="1376" priority="1519" stopIfTrue="1" operator="containsText" text="En Curso">
      <formula>NOT(ISERROR(SEARCH("En Curso",BB74)))</formula>
    </cfRule>
    <cfRule type="containsText" dxfId="1375" priority="1520" stopIfTrue="1" operator="containsText" text="Sin Iniciar">
      <formula>NOT(ISERROR(SEARCH("Sin Iniciar",BB74)))</formula>
    </cfRule>
  </conditionalFormatting>
  <conditionalFormatting sqref="BB44:BB45">
    <cfRule type="containsText" dxfId="1374" priority="1515" stopIfTrue="1" operator="containsText" text="Finalizado">
      <formula>NOT(ISERROR(SEARCH("Finalizado",BB44)))</formula>
    </cfRule>
    <cfRule type="containsText" dxfId="1373" priority="1516" stopIfTrue="1" operator="containsText" text="En Curso">
      <formula>NOT(ISERROR(SEARCH("En Curso",BB44)))</formula>
    </cfRule>
    <cfRule type="containsText" dxfId="1372" priority="1517" stopIfTrue="1" operator="containsText" text="Sin Iniciar">
      <formula>NOT(ISERROR(SEARCH("Sin Iniciar",BB44)))</formula>
    </cfRule>
  </conditionalFormatting>
  <conditionalFormatting sqref="BB50:BB52">
    <cfRule type="containsText" dxfId="1371" priority="1497" stopIfTrue="1" operator="containsText" text="Finalizado">
      <formula>NOT(ISERROR(SEARCH("Finalizado",BB50)))</formula>
    </cfRule>
    <cfRule type="containsText" dxfId="1370" priority="1498" stopIfTrue="1" operator="containsText" text="En Curso">
      <formula>NOT(ISERROR(SEARCH("En Curso",BB50)))</formula>
    </cfRule>
    <cfRule type="containsText" dxfId="1369" priority="1499" stopIfTrue="1" operator="containsText" text="Sin Iniciar">
      <formula>NOT(ISERROR(SEARCH("Sin Iniciar",BB50)))</formula>
    </cfRule>
  </conditionalFormatting>
  <conditionalFormatting sqref="BB61:BB66">
    <cfRule type="containsText" dxfId="1368" priority="1485" stopIfTrue="1" operator="containsText" text="Finalizado">
      <formula>NOT(ISERROR(SEARCH("Finalizado",BB61)))</formula>
    </cfRule>
    <cfRule type="containsText" dxfId="1367" priority="1486" stopIfTrue="1" operator="containsText" text="En Curso">
      <formula>NOT(ISERROR(SEARCH("En Curso",BB61)))</formula>
    </cfRule>
    <cfRule type="containsText" dxfId="1366" priority="1487" stopIfTrue="1" operator="containsText" text="Sin Iniciar">
      <formula>NOT(ISERROR(SEARCH("Sin Iniciar",BB61)))</formula>
    </cfRule>
  </conditionalFormatting>
  <conditionalFormatting sqref="BB53 BB55 BB57:BB59">
    <cfRule type="containsText" dxfId="1365" priority="1437" stopIfTrue="1" operator="containsText" text="Finalizado">
      <formula>NOT(ISERROR(SEARCH("Finalizado",BB53)))</formula>
    </cfRule>
    <cfRule type="containsText" dxfId="1364" priority="1438" stopIfTrue="1" operator="containsText" text="En Curso">
      <formula>NOT(ISERROR(SEARCH("En Curso",BB53)))</formula>
    </cfRule>
    <cfRule type="containsText" dxfId="1363" priority="1439" stopIfTrue="1" operator="containsText" text="Sin Iniciar">
      <formula>NOT(ISERROR(SEARCH("Sin Iniciar",BB53)))</formula>
    </cfRule>
  </conditionalFormatting>
  <conditionalFormatting sqref="BB81:BB82">
    <cfRule type="containsText" dxfId="1362" priority="1416" stopIfTrue="1" operator="containsText" text="Finalizado">
      <formula>NOT(ISERROR(SEARCH("Finalizado",BB81)))</formula>
    </cfRule>
    <cfRule type="containsText" dxfId="1361" priority="1417" stopIfTrue="1" operator="containsText" text="En Curso">
      <formula>NOT(ISERROR(SEARCH("En Curso",BB81)))</formula>
    </cfRule>
    <cfRule type="containsText" dxfId="1360" priority="1418" stopIfTrue="1" operator="containsText" text="Sin Iniciar">
      <formula>NOT(ISERROR(SEARCH("Sin Iniciar",BB81)))</formula>
    </cfRule>
  </conditionalFormatting>
  <conditionalFormatting sqref="BB46:BB47">
    <cfRule type="containsText" dxfId="1359" priority="1407" stopIfTrue="1" operator="containsText" text="Finalizado">
      <formula>NOT(ISERROR(SEARCH("Finalizado",BB46)))</formula>
    </cfRule>
    <cfRule type="containsText" dxfId="1358" priority="1408" stopIfTrue="1" operator="containsText" text="En Curso">
      <formula>NOT(ISERROR(SEARCH("En Curso",BB46)))</formula>
    </cfRule>
    <cfRule type="containsText" dxfId="1357" priority="1409" stopIfTrue="1" operator="containsText" text="Sin Iniciar">
      <formula>NOT(ISERROR(SEARCH("Sin Iniciar",BB46)))</formula>
    </cfRule>
  </conditionalFormatting>
  <conditionalFormatting sqref="BB39">
    <cfRule type="containsText" dxfId="1356" priority="1404" stopIfTrue="1" operator="containsText" text="Finalizado">
      <formula>NOT(ISERROR(SEARCH("Finalizado",BB39)))</formula>
    </cfRule>
    <cfRule type="containsText" dxfId="1355" priority="1405" stopIfTrue="1" operator="containsText" text="En Curso">
      <formula>NOT(ISERROR(SEARCH("En Curso",BB39)))</formula>
    </cfRule>
    <cfRule type="containsText" dxfId="1354" priority="1406" stopIfTrue="1" operator="containsText" text="Sin Iniciar">
      <formula>NOT(ISERROR(SEARCH("Sin Iniciar",BB39)))</formula>
    </cfRule>
  </conditionalFormatting>
  <conditionalFormatting sqref="BB40">
    <cfRule type="containsText" dxfId="1353" priority="1401" stopIfTrue="1" operator="containsText" text="Finalizado">
      <formula>NOT(ISERROR(SEARCH("Finalizado",BB40)))</formula>
    </cfRule>
    <cfRule type="containsText" dxfId="1352" priority="1402" stopIfTrue="1" operator="containsText" text="En Curso">
      <formula>NOT(ISERROR(SEARCH("En Curso",BB40)))</formula>
    </cfRule>
    <cfRule type="containsText" dxfId="1351" priority="1403" stopIfTrue="1" operator="containsText" text="Sin Iniciar">
      <formula>NOT(ISERROR(SEARCH("Sin Iniciar",BB40)))</formula>
    </cfRule>
  </conditionalFormatting>
  <conditionalFormatting sqref="BB41">
    <cfRule type="containsText" dxfId="1350" priority="1398" stopIfTrue="1" operator="containsText" text="Finalizado">
      <formula>NOT(ISERROR(SEARCH("Finalizado",BB41)))</formula>
    </cfRule>
    <cfRule type="containsText" dxfId="1349" priority="1399" stopIfTrue="1" operator="containsText" text="En Curso">
      <formula>NOT(ISERROR(SEARCH("En Curso",BB41)))</formula>
    </cfRule>
    <cfRule type="containsText" dxfId="1348" priority="1400" stopIfTrue="1" operator="containsText" text="Sin Iniciar">
      <formula>NOT(ISERROR(SEARCH("Sin Iniciar",BB41)))</formula>
    </cfRule>
  </conditionalFormatting>
  <conditionalFormatting sqref="BB42">
    <cfRule type="containsText" dxfId="1347" priority="1395" stopIfTrue="1" operator="containsText" text="Finalizado">
      <formula>NOT(ISERROR(SEARCH("Finalizado",BB42)))</formula>
    </cfRule>
    <cfRule type="containsText" dxfId="1346" priority="1396" stopIfTrue="1" operator="containsText" text="En Curso">
      <formula>NOT(ISERROR(SEARCH("En Curso",BB42)))</formula>
    </cfRule>
    <cfRule type="containsText" dxfId="1345" priority="1397" stopIfTrue="1" operator="containsText" text="Sin Iniciar">
      <formula>NOT(ISERROR(SEARCH("Sin Iniciar",BB42)))</formula>
    </cfRule>
  </conditionalFormatting>
  <conditionalFormatting sqref="BB43">
    <cfRule type="containsText" dxfId="1344" priority="1392" stopIfTrue="1" operator="containsText" text="Finalizado">
      <formula>NOT(ISERROR(SEARCH("Finalizado",BB43)))</formula>
    </cfRule>
    <cfRule type="containsText" dxfId="1343" priority="1393" stopIfTrue="1" operator="containsText" text="En Curso">
      <formula>NOT(ISERROR(SEARCH("En Curso",BB43)))</formula>
    </cfRule>
    <cfRule type="containsText" dxfId="1342" priority="1394" stopIfTrue="1" operator="containsText" text="Sin Iniciar">
      <formula>NOT(ISERROR(SEARCH("Sin Iniciar",BB43)))</formula>
    </cfRule>
  </conditionalFormatting>
  <conditionalFormatting sqref="BB48">
    <cfRule type="containsText" dxfId="1341" priority="1389" stopIfTrue="1" operator="containsText" text="Finalizado">
      <formula>NOT(ISERROR(SEARCH("Finalizado",BB48)))</formula>
    </cfRule>
    <cfRule type="containsText" dxfId="1340" priority="1390" stopIfTrue="1" operator="containsText" text="En Curso">
      <formula>NOT(ISERROR(SEARCH("En Curso",BB48)))</formula>
    </cfRule>
    <cfRule type="containsText" dxfId="1339" priority="1391" stopIfTrue="1" operator="containsText" text="Sin Iniciar">
      <formula>NOT(ISERROR(SEARCH("Sin Iniciar",BB48)))</formula>
    </cfRule>
  </conditionalFormatting>
  <conditionalFormatting sqref="BB49">
    <cfRule type="containsText" dxfId="1338" priority="1386" stopIfTrue="1" operator="containsText" text="Finalizado">
      <formula>NOT(ISERROR(SEARCH("Finalizado",BB49)))</formula>
    </cfRule>
    <cfRule type="containsText" dxfId="1337" priority="1387" stopIfTrue="1" operator="containsText" text="En Curso">
      <formula>NOT(ISERROR(SEARCH("En Curso",BB49)))</formula>
    </cfRule>
    <cfRule type="containsText" dxfId="1336" priority="1388" stopIfTrue="1" operator="containsText" text="Sin Iniciar">
      <formula>NOT(ISERROR(SEARCH("Sin Iniciar",BB49)))</formula>
    </cfRule>
  </conditionalFormatting>
  <conditionalFormatting sqref="BB696">
    <cfRule type="containsText" dxfId="1335" priority="1368" stopIfTrue="1" operator="containsText" text="Finalizado">
      <formula>NOT(ISERROR(SEARCH("Finalizado",BB696)))</formula>
    </cfRule>
    <cfRule type="containsText" dxfId="1334" priority="1369" stopIfTrue="1" operator="containsText" text="En Curso">
      <formula>NOT(ISERROR(SEARCH("En Curso",BB696)))</formula>
    </cfRule>
    <cfRule type="containsText" dxfId="1333" priority="1370" stopIfTrue="1" operator="containsText" text="Sin Iniciar">
      <formula>NOT(ISERROR(SEARCH("Sin Iniciar",BB696)))</formula>
    </cfRule>
  </conditionalFormatting>
  <conditionalFormatting sqref="BE67 BE88 BE501 BE291 BE298 BE305 BE312 BE319 BE431 BE494 BE508 BE529 BE95 BE515 BE536 BE543 BE550 BE522 BE445 BE424 BE438 BE585 BE592 BE599 BE606 BE648 BE613 BE620 BE627 BE634 BE641 BE655 BE662 BE669 BE676 BE683 BE690">
    <cfRule type="containsText" dxfId="1332" priority="1366" stopIfTrue="1" operator="containsText" text="Sin Materialización">
      <formula>NOT(ISERROR(SEARCH("Sin Materialización",BE67)))</formula>
    </cfRule>
    <cfRule type="containsText" dxfId="1331" priority="1367" stopIfTrue="1" operator="containsText" text="Materializado">
      <formula>NOT(ISERROR(SEARCH("Materializado",BE67)))</formula>
    </cfRule>
  </conditionalFormatting>
  <conditionalFormatting sqref="BE172">
    <cfRule type="containsText" dxfId="1330" priority="1364" stopIfTrue="1" operator="containsText" text="Sin Materialización">
      <formula>NOT(ISERROR(SEARCH("Sin Materialización",BE172)))</formula>
    </cfRule>
    <cfRule type="containsText" dxfId="1329" priority="1365" stopIfTrue="1" operator="containsText" text="Materializado">
      <formula>NOT(ISERROR(SEARCH("Materializado",BE172)))</formula>
    </cfRule>
  </conditionalFormatting>
  <conditionalFormatting sqref="BE74">
    <cfRule type="containsText" dxfId="1328" priority="1362" stopIfTrue="1" operator="containsText" text="Sin Materialización">
      <formula>NOT(ISERROR(SEARCH("Sin Materialización",BE74)))</formula>
    </cfRule>
    <cfRule type="containsText" dxfId="1327" priority="1363" stopIfTrue="1" operator="containsText" text="Materializado">
      <formula>NOT(ISERROR(SEARCH("Materializado",BE74)))</formula>
    </cfRule>
  </conditionalFormatting>
  <conditionalFormatting sqref="BE39">
    <cfRule type="containsText" dxfId="1326" priority="1360" stopIfTrue="1" operator="containsText" text="Sin Materialización">
      <formula>NOT(ISERROR(SEARCH("Sin Materialización",BE39)))</formula>
    </cfRule>
    <cfRule type="containsText" dxfId="1325" priority="1361" stopIfTrue="1" operator="containsText" text="Materializado">
      <formula>NOT(ISERROR(SEARCH("Materializado",BE39)))</formula>
    </cfRule>
  </conditionalFormatting>
  <conditionalFormatting sqref="BE151">
    <cfRule type="containsText" dxfId="1324" priority="1358" stopIfTrue="1" operator="containsText" text="Sin Materialización">
      <formula>NOT(ISERROR(SEARCH("Sin Materialización",BE151)))</formula>
    </cfRule>
    <cfRule type="containsText" dxfId="1323" priority="1359" stopIfTrue="1" operator="containsText" text="Materializado">
      <formula>NOT(ISERROR(SEARCH("Materializado",BE151)))</formula>
    </cfRule>
  </conditionalFormatting>
  <conditionalFormatting sqref="BE389">
    <cfRule type="containsText" dxfId="1322" priority="1356" stopIfTrue="1" operator="containsText" text="Sin Materialización">
      <formula>NOT(ISERROR(SEARCH("Sin Materialización",BE389)))</formula>
    </cfRule>
    <cfRule type="containsText" dxfId="1321" priority="1357" stopIfTrue="1" operator="containsText" text="Materializado">
      <formula>NOT(ISERROR(SEARCH("Materializado",BE389)))</formula>
    </cfRule>
  </conditionalFormatting>
  <conditionalFormatting sqref="BE221">
    <cfRule type="containsText" dxfId="1320" priority="1354" stopIfTrue="1" operator="containsText" text="Sin Materialización">
      <formula>NOT(ISERROR(SEARCH("Sin Materialización",BE221)))</formula>
    </cfRule>
    <cfRule type="containsText" dxfId="1319" priority="1355" stopIfTrue="1" operator="containsText" text="Materializado">
      <formula>NOT(ISERROR(SEARCH("Materializado",BE221)))</formula>
    </cfRule>
  </conditionalFormatting>
  <conditionalFormatting sqref="BE60">
    <cfRule type="containsText" dxfId="1318" priority="1352" stopIfTrue="1" operator="containsText" text="Sin Materialización">
      <formula>NOT(ISERROR(SEARCH("Sin Materialización",BE60)))</formula>
    </cfRule>
    <cfRule type="containsText" dxfId="1317" priority="1353" stopIfTrue="1" operator="containsText" text="Materializado">
      <formula>NOT(ISERROR(SEARCH("Materializado",BE60)))</formula>
    </cfRule>
  </conditionalFormatting>
  <conditionalFormatting sqref="BE179">
    <cfRule type="containsText" dxfId="1316" priority="1350" stopIfTrue="1" operator="containsText" text="Sin Materialización">
      <formula>NOT(ISERROR(SEARCH("Sin Materialización",BE179)))</formula>
    </cfRule>
    <cfRule type="containsText" dxfId="1315" priority="1351" stopIfTrue="1" operator="containsText" text="Materializado">
      <formula>NOT(ISERROR(SEARCH("Materializado",BE179)))</formula>
    </cfRule>
  </conditionalFormatting>
  <conditionalFormatting sqref="BE228">
    <cfRule type="containsText" dxfId="1314" priority="1348" stopIfTrue="1" operator="containsText" text="Sin Materialización">
      <formula>NOT(ISERROR(SEARCH("Sin Materialización",BE228)))</formula>
    </cfRule>
    <cfRule type="containsText" dxfId="1313" priority="1349" stopIfTrue="1" operator="containsText" text="Materializado">
      <formula>NOT(ISERROR(SEARCH("Materializado",BE228)))</formula>
    </cfRule>
  </conditionalFormatting>
  <conditionalFormatting sqref="BE242">
    <cfRule type="containsText" dxfId="1312" priority="1346" stopIfTrue="1" operator="containsText" text="Sin Materialización">
      <formula>NOT(ISERROR(SEARCH("Sin Materialización",BE242)))</formula>
    </cfRule>
    <cfRule type="containsText" dxfId="1311" priority="1347" stopIfTrue="1" operator="containsText" text="Materializado">
      <formula>NOT(ISERROR(SEARCH("Materializado",BE242)))</formula>
    </cfRule>
  </conditionalFormatting>
  <conditionalFormatting sqref="BE375">
    <cfRule type="containsText" dxfId="1310" priority="1344" stopIfTrue="1" operator="containsText" text="Sin Materialización">
      <formula>NOT(ISERROR(SEARCH("Sin Materialización",BE375)))</formula>
    </cfRule>
    <cfRule type="containsText" dxfId="1309" priority="1345" stopIfTrue="1" operator="containsText" text="Materializado">
      <formula>NOT(ISERROR(SEARCH("Materializado",BE375)))</formula>
    </cfRule>
  </conditionalFormatting>
  <conditionalFormatting sqref="BE235">
    <cfRule type="containsText" dxfId="1308" priority="1342" stopIfTrue="1" operator="containsText" text="Sin Materialización">
      <formula>NOT(ISERROR(SEARCH("Sin Materialización",BE235)))</formula>
    </cfRule>
    <cfRule type="containsText" dxfId="1307" priority="1343" stopIfTrue="1" operator="containsText" text="Materializado">
      <formula>NOT(ISERROR(SEARCH("Materializado",BE235)))</formula>
    </cfRule>
  </conditionalFormatting>
  <conditionalFormatting sqref="BE249">
    <cfRule type="containsText" dxfId="1306" priority="1340" stopIfTrue="1" operator="containsText" text="Sin Materialización">
      <formula>NOT(ISERROR(SEARCH("Sin Materialización",BE249)))</formula>
    </cfRule>
    <cfRule type="containsText" dxfId="1305" priority="1341" stopIfTrue="1" operator="containsText" text="Materializado">
      <formula>NOT(ISERROR(SEARCH("Materializado",BE249)))</formula>
    </cfRule>
  </conditionalFormatting>
  <conditionalFormatting sqref="BE403">
    <cfRule type="containsText" dxfId="1304" priority="1338" stopIfTrue="1" operator="containsText" text="Sin Materialización">
      <formula>NOT(ISERROR(SEARCH("Sin Materialización",BE403)))</formula>
    </cfRule>
    <cfRule type="containsText" dxfId="1303" priority="1339" stopIfTrue="1" operator="containsText" text="Materializado">
      <formula>NOT(ISERROR(SEARCH("Materializado",BE403)))</formula>
    </cfRule>
  </conditionalFormatting>
  <conditionalFormatting sqref="BE333">
    <cfRule type="containsText" dxfId="1302" priority="1336" stopIfTrue="1" operator="containsText" text="Sin Materialización">
      <formula>NOT(ISERROR(SEARCH("Sin Materialización",BE333)))</formula>
    </cfRule>
    <cfRule type="containsText" dxfId="1301" priority="1337" stopIfTrue="1" operator="containsText" text="Materializado">
      <formula>NOT(ISERROR(SEARCH("Materializado",BE333)))</formula>
    </cfRule>
  </conditionalFormatting>
  <conditionalFormatting sqref="BE340">
    <cfRule type="containsText" dxfId="1300" priority="1334" stopIfTrue="1" operator="containsText" text="Sin Materialización">
      <formula>NOT(ISERROR(SEARCH("Sin Materialización",BE340)))</formula>
    </cfRule>
    <cfRule type="containsText" dxfId="1299" priority="1335" stopIfTrue="1" operator="containsText" text="Materializado">
      <formula>NOT(ISERROR(SEARCH("Materializado",BE340)))</formula>
    </cfRule>
  </conditionalFormatting>
  <conditionalFormatting sqref="BE361">
    <cfRule type="containsText" dxfId="1298" priority="1332" stopIfTrue="1" operator="containsText" text="Sin Materialización">
      <formula>NOT(ISERROR(SEARCH("Sin Materialización",BE361)))</formula>
    </cfRule>
    <cfRule type="containsText" dxfId="1297" priority="1333" stopIfTrue="1" operator="containsText" text="Materializado">
      <formula>NOT(ISERROR(SEARCH("Materializado",BE361)))</formula>
    </cfRule>
  </conditionalFormatting>
  <conditionalFormatting sqref="BE354">
    <cfRule type="containsText" dxfId="1296" priority="1330" stopIfTrue="1" operator="containsText" text="Sin Materialización">
      <formula>NOT(ISERROR(SEARCH("Sin Materialización",BE354)))</formula>
    </cfRule>
    <cfRule type="containsText" dxfId="1295" priority="1331" stopIfTrue="1" operator="containsText" text="Materializado">
      <formula>NOT(ISERROR(SEARCH("Materializado",BE354)))</formula>
    </cfRule>
  </conditionalFormatting>
  <conditionalFormatting sqref="BE347">
    <cfRule type="containsText" dxfId="1294" priority="1328" stopIfTrue="1" operator="containsText" text="Sin Materialización">
      <formula>NOT(ISERROR(SEARCH("Sin Materialización",BE347)))</formula>
    </cfRule>
    <cfRule type="containsText" dxfId="1293" priority="1329" stopIfTrue="1" operator="containsText" text="Materializado">
      <formula>NOT(ISERROR(SEARCH("Materializado",BE347)))</formula>
    </cfRule>
  </conditionalFormatting>
  <conditionalFormatting sqref="BE137">
    <cfRule type="containsText" dxfId="1292" priority="1326" stopIfTrue="1" operator="containsText" text="Sin Materialización">
      <formula>NOT(ISERROR(SEARCH("Sin Materialización",BE137)))</formula>
    </cfRule>
    <cfRule type="containsText" dxfId="1291" priority="1327" stopIfTrue="1" operator="containsText" text="Materializado">
      <formula>NOT(ISERROR(SEARCH("Materializado",BE137)))</formula>
    </cfRule>
  </conditionalFormatting>
  <conditionalFormatting sqref="BE144">
    <cfRule type="containsText" dxfId="1290" priority="1324" stopIfTrue="1" operator="containsText" text="Sin Materialización">
      <formula>NOT(ISERROR(SEARCH("Sin Materialización",BE144)))</formula>
    </cfRule>
    <cfRule type="containsText" dxfId="1289" priority="1325" stopIfTrue="1" operator="containsText" text="Materializado">
      <formula>NOT(ISERROR(SEARCH("Materializado",BE144)))</formula>
    </cfRule>
  </conditionalFormatting>
  <conditionalFormatting sqref="BE410">
    <cfRule type="containsText" dxfId="1288" priority="1322" stopIfTrue="1" operator="containsText" text="Sin Materialización">
      <formula>NOT(ISERROR(SEARCH("Sin Materialización",BE410)))</formula>
    </cfRule>
    <cfRule type="containsText" dxfId="1287" priority="1323" stopIfTrue="1" operator="containsText" text="Materializado">
      <formula>NOT(ISERROR(SEARCH("Materializado",BE410)))</formula>
    </cfRule>
  </conditionalFormatting>
  <conditionalFormatting sqref="BE186">
    <cfRule type="containsText" dxfId="1286" priority="1320" stopIfTrue="1" operator="containsText" text="Sin Materialización">
      <formula>NOT(ISERROR(SEARCH("Sin Materialización",BE186)))</formula>
    </cfRule>
    <cfRule type="containsText" dxfId="1285" priority="1321" stopIfTrue="1" operator="containsText" text="Materializado">
      <formula>NOT(ISERROR(SEARCH("Materializado",BE186)))</formula>
    </cfRule>
  </conditionalFormatting>
  <conditionalFormatting sqref="BE193">
    <cfRule type="containsText" dxfId="1284" priority="1318" stopIfTrue="1" operator="containsText" text="Sin Materialización">
      <formula>NOT(ISERROR(SEARCH("Sin Materialización",BE193)))</formula>
    </cfRule>
    <cfRule type="containsText" dxfId="1283" priority="1319" stopIfTrue="1" operator="containsText" text="Materializado">
      <formula>NOT(ISERROR(SEARCH("Materializado",BE193)))</formula>
    </cfRule>
  </conditionalFormatting>
  <conditionalFormatting sqref="BE53">
    <cfRule type="containsText" dxfId="1282" priority="1316" stopIfTrue="1" operator="containsText" text="Sin Materialización">
      <formula>NOT(ISERROR(SEARCH("Sin Materialización",BE53)))</formula>
    </cfRule>
    <cfRule type="containsText" dxfId="1281" priority="1317" stopIfTrue="1" operator="containsText" text="Materializado">
      <formula>NOT(ISERROR(SEARCH("Materializado",BE53)))</formula>
    </cfRule>
  </conditionalFormatting>
  <conditionalFormatting sqref="BE263">
    <cfRule type="containsText" dxfId="1280" priority="1314" stopIfTrue="1" operator="containsText" text="Sin Materialización">
      <formula>NOT(ISERROR(SEARCH("Sin Materialización",BE263)))</formula>
    </cfRule>
    <cfRule type="containsText" dxfId="1279" priority="1315" stopIfTrue="1" operator="containsText" text="Materializado">
      <formula>NOT(ISERROR(SEARCH("Materializado",BE263)))</formula>
    </cfRule>
  </conditionalFormatting>
  <conditionalFormatting sqref="BE256">
    <cfRule type="containsText" dxfId="1278" priority="1312" stopIfTrue="1" operator="containsText" text="Sin Materialización">
      <formula>NOT(ISERROR(SEARCH("Sin Materialización",BE256)))</formula>
    </cfRule>
    <cfRule type="containsText" dxfId="1277" priority="1313" stopIfTrue="1" operator="containsText" text="Materializado">
      <formula>NOT(ISERROR(SEARCH("Materializado",BE256)))</formula>
    </cfRule>
  </conditionalFormatting>
  <conditionalFormatting sqref="BE270">
    <cfRule type="containsText" dxfId="1276" priority="1310" stopIfTrue="1" operator="containsText" text="Sin Materialización">
      <formula>NOT(ISERROR(SEARCH("Sin Materialización",BE270)))</formula>
    </cfRule>
    <cfRule type="containsText" dxfId="1275" priority="1311" stopIfTrue="1" operator="containsText" text="Materializado">
      <formula>NOT(ISERROR(SEARCH("Materializado",BE270)))</formula>
    </cfRule>
  </conditionalFormatting>
  <conditionalFormatting sqref="BE277">
    <cfRule type="containsText" dxfId="1274" priority="1308" stopIfTrue="1" operator="containsText" text="Sin Materialización">
      <formula>NOT(ISERROR(SEARCH("Sin Materialización",BE277)))</formula>
    </cfRule>
    <cfRule type="containsText" dxfId="1273" priority="1309" stopIfTrue="1" operator="containsText" text="Materializado">
      <formula>NOT(ISERROR(SEARCH("Materializado",BE277)))</formula>
    </cfRule>
  </conditionalFormatting>
  <conditionalFormatting sqref="BE200">
    <cfRule type="containsText" dxfId="1272" priority="1306" stopIfTrue="1" operator="containsText" text="Sin Materialización">
      <formula>NOT(ISERROR(SEARCH("Sin Materialización",BE200)))</formula>
    </cfRule>
    <cfRule type="containsText" dxfId="1271" priority="1307" stopIfTrue="1" operator="containsText" text="Materializado">
      <formula>NOT(ISERROR(SEARCH("Materializado",BE200)))</formula>
    </cfRule>
  </conditionalFormatting>
  <conditionalFormatting sqref="BE214">
    <cfRule type="containsText" dxfId="1270" priority="1304" stopIfTrue="1" operator="containsText" text="Sin Materialización">
      <formula>NOT(ISERROR(SEARCH("Sin Materialización",BE214)))</formula>
    </cfRule>
    <cfRule type="containsText" dxfId="1269" priority="1305" stopIfTrue="1" operator="containsText" text="Materializado">
      <formula>NOT(ISERROR(SEARCH("Materializado",BE214)))</formula>
    </cfRule>
  </conditionalFormatting>
  <conditionalFormatting sqref="BE81">
    <cfRule type="containsText" dxfId="1268" priority="1302" stopIfTrue="1" operator="containsText" text="Sin Materialización">
      <formula>NOT(ISERROR(SEARCH("Sin Materialización",BE81)))</formula>
    </cfRule>
    <cfRule type="containsText" dxfId="1267" priority="1303" stopIfTrue="1" operator="containsText" text="Materializado">
      <formula>NOT(ISERROR(SEARCH("Materializado",BE81)))</formula>
    </cfRule>
  </conditionalFormatting>
  <conditionalFormatting sqref="BE158">
    <cfRule type="containsText" dxfId="1266" priority="1300" stopIfTrue="1" operator="containsText" text="Sin Materialización">
      <formula>NOT(ISERROR(SEARCH("Sin Materialización",BE158)))</formula>
    </cfRule>
    <cfRule type="containsText" dxfId="1265" priority="1301" stopIfTrue="1" operator="containsText" text="Materializado">
      <formula>NOT(ISERROR(SEARCH("Materializado",BE158)))</formula>
    </cfRule>
  </conditionalFormatting>
  <conditionalFormatting sqref="BE165">
    <cfRule type="containsText" dxfId="1264" priority="1298" stopIfTrue="1" operator="containsText" text="Sin Materialización">
      <formula>NOT(ISERROR(SEARCH("Sin Materialización",BE165)))</formula>
    </cfRule>
    <cfRule type="containsText" dxfId="1263" priority="1299" stopIfTrue="1" operator="containsText" text="Materializado">
      <formula>NOT(ISERROR(SEARCH("Materializado",BE165)))</formula>
    </cfRule>
  </conditionalFormatting>
  <conditionalFormatting sqref="BE382">
    <cfRule type="containsText" dxfId="1262" priority="1296" stopIfTrue="1" operator="containsText" text="Sin Materialización">
      <formula>NOT(ISERROR(SEARCH("Sin Materialización",BE382)))</formula>
    </cfRule>
    <cfRule type="containsText" dxfId="1261" priority="1297" stopIfTrue="1" operator="containsText" text="Materializado">
      <formula>NOT(ISERROR(SEARCH("Materializado",BE382)))</formula>
    </cfRule>
  </conditionalFormatting>
  <conditionalFormatting sqref="BE207">
    <cfRule type="containsText" dxfId="1260" priority="1294" stopIfTrue="1" operator="containsText" text="Sin Materialización">
      <formula>NOT(ISERROR(SEARCH("Sin Materialización",BE207)))</formula>
    </cfRule>
    <cfRule type="containsText" dxfId="1259" priority="1295" stopIfTrue="1" operator="containsText" text="Materializado">
      <formula>NOT(ISERROR(SEARCH("Materializado",BE207)))</formula>
    </cfRule>
  </conditionalFormatting>
  <conditionalFormatting sqref="BE368">
    <cfRule type="containsText" dxfId="1258" priority="1292" stopIfTrue="1" operator="containsText" text="Sin Materialización">
      <formula>NOT(ISERROR(SEARCH("Sin Materialización",BE368)))</formula>
    </cfRule>
    <cfRule type="containsText" dxfId="1257" priority="1293" stopIfTrue="1" operator="containsText" text="Materializado">
      <formula>NOT(ISERROR(SEARCH("Materializado",BE368)))</formula>
    </cfRule>
  </conditionalFormatting>
  <conditionalFormatting sqref="BE396">
    <cfRule type="containsText" dxfId="1256" priority="1290" stopIfTrue="1" operator="containsText" text="Sin Materialización">
      <formula>NOT(ISERROR(SEARCH("Sin Materialización",BE396)))</formula>
    </cfRule>
    <cfRule type="containsText" dxfId="1255" priority="1291" stopIfTrue="1" operator="containsText" text="Materializado">
      <formula>NOT(ISERROR(SEARCH("Materializado",BE396)))</formula>
    </cfRule>
  </conditionalFormatting>
  <conditionalFormatting sqref="BE417">
    <cfRule type="containsText" dxfId="1254" priority="1288" stopIfTrue="1" operator="containsText" text="Sin Materialización">
      <formula>NOT(ISERROR(SEARCH("Sin Materialización",BE417)))</formula>
    </cfRule>
    <cfRule type="containsText" dxfId="1253" priority="1289" stopIfTrue="1" operator="containsText" text="Materializado">
      <formula>NOT(ISERROR(SEARCH("Materializado",BE417)))</formula>
    </cfRule>
  </conditionalFormatting>
  <conditionalFormatting sqref="BE284">
    <cfRule type="containsText" dxfId="1252" priority="1286" stopIfTrue="1" operator="containsText" text="Sin Materialización">
      <formula>NOT(ISERROR(SEARCH("Sin Materialización",BE284)))</formula>
    </cfRule>
    <cfRule type="containsText" dxfId="1251" priority="1287" stopIfTrue="1" operator="containsText" text="Materializado">
      <formula>NOT(ISERROR(SEARCH("Materializado",BE284)))</formula>
    </cfRule>
  </conditionalFormatting>
  <conditionalFormatting sqref="BE326">
    <cfRule type="containsText" dxfId="1250" priority="1284" stopIfTrue="1" operator="containsText" text="Sin Materialización">
      <formula>NOT(ISERROR(SEARCH("Sin Materialización",BE326)))</formula>
    </cfRule>
    <cfRule type="containsText" dxfId="1249" priority="1285" stopIfTrue="1" operator="containsText" text="Materializado">
      <formula>NOT(ISERROR(SEARCH("Materializado",BE326)))</formula>
    </cfRule>
  </conditionalFormatting>
  <conditionalFormatting sqref="BE46">
    <cfRule type="containsText" dxfId="1248" priority="1282" stopIfTrue="1" operator="containsText" text="Sin Materialización">
      <formula>NOT(ISERROR(SEARCH("Sin Materialización",BE46)))</formula>
    </cfRule>
    <cfRule type="containsText" dxfId="1247" priority="1283" stopIfTrue="1" operator="containsText" text="Materializado">
      <formula>NOT(ISERROR(SEARCH("Materializado",BE46)))</formula>
    </cfRule>
  </conditionalFormatting>
  <conditionalFormatting sqref="BE102">
    <cfRule type="containsText" dxfId="1246" priority="1280" stopIfTrue="1" operator="containsText" text="Sin Materialización">
      <formula>NOT(ISERROR(SEARCH("Sin Materialización",BE102)))</formula>
    </cfRule>
    <cfRule type="containsText" dxfId="1245" priority="1281" stopIfTrue="1" operator="containsText" text="Materializado">
      <formula>NOT(ISERROR(SEARCH("Materializado",BE102)))</formula>
    </cfRule>
  </conditionalFormatting>
  <conditionalFormatting sqref="BE109">
    <cfRule type="containsText" dxfId="1244" priority="1278" stopIfTrue="1" operator="containsText" text="Sin Materialización">
      <formula>NOT(ISERROR(SEARCH("Sin Materialización",BE109)))</formula>
    </cfRule>
    <cfRule type="containsText" dxfId="1243" priority="1279" stopIfTrue="1" operator="containsText" text="Materializado">
      <formula>NOT(ISERROR(SEARCH("Materializado",BE109)))</formula>
    </cfRule>
  </conditionalFormatting>
  <conditionalFormatting sqref="BE116">
    <cfRule type="containsText" dxfId="1242" priority="1276" stopIfTrue="1" operator="containsText" text="Sin Materialización">
      <formula>NOT(ISERROR(SEARCH("Sin Materialización",BE116)))</formula>
    </cfRule>
    <cfRule type="containsText" dxfId="1241" priority="1277" stopIfTrue="1" operator="containsText" text="Materializado">
      <formula>NOT(ISERROR(SEARCH("Materializado",BE116)))</formula>
    </cfRule>
  </conditionalFormatting>
  <conditionalFormatting sqref="BE123 BE130">
    <cfRule type="containsText" dxfId="1240" priority="1274" stopIfTrue="1" operator="containsText" text="Sin Materialización">
      <formula>NOT(ISERROR(SEARCH("Sin Materialización",BE123)))</formula>
    </cfRule>
    <cfRule type="containsText" dxfId="1239" priority="1275" stopIfTrue="1" operator="containsText" text="Materializado">
      <formula>NOT(ISERROR(SEARCH("Materializado",BE123)))</formula>
    </cfRule>
  </conditionalFormatting>
  <conditionalFormatting sqref="BE578">
    <cfRule type="containsText" dxfId="1238" priority="1272" stopIfTrue="1" operator="containsText" text="Sin Materialización">
      <formula>NOT(ISERROR(SEARCH("Sin Materialización",BE578)))</formula>
    </cfRule>
    <cfRule type="containsText" dxfId="1237" priority="1273" stopIfTrue="1" operator="containsText" text="Materializado">
      <formula>NOT(ISERROR(SEARCH("Materializado",BE578)))</formula>
    </cfRule>
  </conditionalFormatting>
  <conditionalFormatting sqref="BE557">
    <cfRule type="containsText" dxfId="1236" priority="1270" stopIfTrue="1" operator="containsText" text="Sin Materialización">
      <formula>NOT(ISERROR(SEARCH("Sin Materialización",BE557)))</formula>
    </cfRule>
    <cfRule type="containsText" dxfId="1235" priority="1271" stopIfTrue="1" operator="containsText" text="Materializado">
      <formula>NOT(ISERROR(SEARCH("Materializado",BE557)))</formula>
    </cfRule>
  </conditionalFormatting>
  <conditionalFormatting sqref="BE564">
    <cfRule type="containsText" dxfId="1234" priority="1268" stopIfTrue="1" operator="containsText" text="Sin Materialización">
      <formula>NOT(ISERROR(SEARCH("Sin Materialización",BE564)))</formula>
    </cfRule>
    <cfRule type="containsText" dxfId="1233" priority="1269" stopIfTrue="1" operator="containsText" text="Materializado">
      <formula>NOT(ISERROR(SEARCH("Materializado",BE564)))</formula>
    </cfRule>
  </conditionalFormatting>
  <conditionalFormatting sqref="BE571">
    <cfRule type="containsText" dxfId="1232" priority="1266" stopIfTrue="1" operator="containsText" text="Sin Materialización">
      <formula>NOT(ISERROR(SEARCH("Sin Materialización",BE571)))</formula>
    </cfRule>
    <cfRule type="containsText" dxfId="1231" priority="1267" stopIfTrue="1" operator="containsText" text="Materializado">
      <formula>NOT(ISERROR(SEARCH("Materializado",BE571)))</formula>
    </cfRule>
  </conditionalFormatting>
  <conditionalFormatting sqref="AX566 AX568:AX572">
    <cfRule type="containsText" dxfId="1230" priority="1263" stopIfTrue="1" operator="containsText" text="Finalizado">
      <formula>NOT(ISERROR(SEARCH("Finalizado",AX566)))</formula>
    </cfRule>
    <cfRule type="containsText" dxfId="1229" priority="1264" stopIfTrue="1" operator="containsText" text="En Curso">
      <formula>NOT(ISERROR(SEARCH("En Curso",AX566)))</formula>
    </cfRule>
    <cfRule type="containsText" dxfId="1228" priority="1265" stopIfTrue="1" operator="containsText" text="Sin Iniciar">
      <formula>NOT(ISERROR(SEARCH("Sin Iniciar",AX566)))</formula>
    </cfRule>
  </conditionalFormatting>
  <conditionalFormatting sqref="BB88:BB90 BB98:BB101 BB92:BB96">
    <cfRule type="containsText" dxfId="1227" priority="1254" stopIfTrue="1" operator="containsText" text="Finalizado">
      <formula>NOT(ISERROR(SEARCH("Finalizado",BB88)))</formula>
    </cfRule>
    <cfRule type="containsText" dxfId="1226" priority="1255" stopIfTrue="1" operator="containsText" text="En Curso">
      <formula>NOT(ISERROR(SEARCH("En Curso",BB88)))</formula>
    </cfRule>
    <cfRule type="containsText" dxfId="1225" priority="1256" stopIfTrue="1" operator="containsText" text="Sin Iniciar">
      <formula>NOT(ISERROR(SEARCH("Sin Iniciar",BB88)))</formula>
    </cfRule>
  </conditionalFormatting>
  <conditionalFormatting sqref="BB291:BB292 BB300:BB304 BB306:BB313 BB315:BB325 BB294:BB297">
    <cfRule type="containsText" dxfId="1224" priority="1251" stopIfTrue="1" operator="containsText" text="Finalizado">
      <formula>NOT(ISERROR(SEARCH("Finalizado",BB291)))</formula>
    </cfRule>
    <cfRule type="containsText" dxfId="1223" priority="1252" stopIfTrue="1" operator="containsText" text="En Curso">
      <formula>NOT(ISERROR(SEARCH("En Curso",BB291)))</formula>
    </cfRule>
    <cfRule type="containsText" dxfId="1222" priority="1253" stopIfTrue="1" operator="containsText" text="Sin Iniciar">
      <formula>NOT(ISERROR(SEARCH("Sin Iniciar",BB291)))</formula>
    </cfRule>
  </conditionalFormatting>
  <conditionalFormatting sqref="BB173 BB175:BB178">
    <cfRule type="containsText" dxfId="1221" priority="1245" stopIfTrue="1" operator="containsText" text="Finalizado">
      <formula>NOT(ISERROR(SEARCH("Finalizado",BB173)))</formula>
    </cfRule>
    <cfRule type="containsText" dxfId="1220" priority="1246" stopIfTrue="1" operator="containsText" text="En Curso">
      <formula>NOT(ISERROR(SEARCH("En Curso",BB173)))</formula>
    </cfRule>
    <cfRule type="containsText" dxfId="1219" priority="1247" stopIfTrue="1" operator="containsText" text="Sin Iniciar">
      <formula>NOT(ISERROR(SEARCH("Sin Iniciar",BB173)))</formula>
    </cfRule>
  </conditionalFormatting>
  <conditionalFormatting sqref="BB104:BB108">
    <cfRule type="containsText" dxfId="1218" priority="1242" stopIfTrue="1" operator="containsText" text="Finalizado">
      <formula>NOT(ISERROR(SEARCH("Finalizado",BB104)))</formula>
    </cfRule>
    <cfRule type="containsText" dxfId="1217" priority="1243" stopIfTrue="1" operator="containsText" text="En Curso">
      <formula>NOT(ISERROR(SEARCH("En Curso",BB104)))</formula>
    </cfRule>
    <cfRule type="containsText" dxfId="1216" priority="1244" stopIfTrue="1" operator="containsText" text="Sin Iniciar">
      <formula>NOT(ISERROR(SEARCH("Sin Iniciar",BB104)))</formula>
    </cfRule>
  </conditionalFormatting>
  <conditionalFormatting sqref="BB110:BB113 BB115">
    <cfRule type="containsText" dxfId="1215" priority="1239" stopIfTrue="1" operator="containsText" text="Finalizado">
      <formula>NOT(ISERROR(SEARCH("Finalizado",BB110)))</formula>
    </cfRule>
    <cfRule type="containsText" dxfId="1214" priority="1240" stopIfTrue="1" operator="containsText" text="En Curso">
      <formula>NOT(ISERROR(SEARCH("En Curso",BB110)))</formula>
    </cfRule>
    <cfRule type="containsText" dxfId="1213" priority="1241" stopIfTrue="1" operator="containsText" text="Sin Iniciar">
      <formula>NOT(ISERROR(SEARCH("Sin Iniciar",BB110)))</formula>
    </cfRule>
  </conditionalFormatting>
  <conditionalFormatting sqref="BB116:BB118 BB120:BB122">
    <cfRule type="containsText" dxfId="1212" priority="1236" stopIfTrue="1" operator="containsText" text="Finalizado">
      <formula>NOT(ISERROR(SEARCH("Finalizado",BB116)))</formula>
    </cfRule>
    <cfRule type="containsText" dxfId="1211" priority="1237" stopIfTrue="1" operator="containsText" text="En Curso">
      <formula>NOT(ISERROR(SEARCH("En Curso",BB116)))</formula>
    </cfRule>
    <cfRule type="containsText" dxfId="1210" priority="1238" stopIfTrue="1" operator="containsText" text="Sin Iniciar">
      <formula>NOT(ISERROR(SEARCH("Sin Iniciar",BB116)))</formula>
    </cfRule>
  </conditionalFormatting>
  <conditionalFormatting sqref="BB133:BB136">
    <cfRule type="containsText" dxfId="1209" priority="1230" stopIfTrue="1" operator="containsText" text="Finalizado">
      <formula>NOT(ISERROR(SEARCH("Finalizado",BB133)))</formula>
    </cfRule>
    <cfRule type="containsText" dxfId="1208" priority="1231" stopIfTrue="1" operator="containsText" text="En Curso">
      <formula>NOT(ISERROR(SEARCH("En Curso",BB133)))</formula>
    </cfRule>
    <cfRule type="containsText" dxfId="1207" priority="1232" stopIfTrue="1" operator="containsText" text="Sin Iniciar">
      <formula>NOT(ISERROR(SEARCH("Sin Iniciar",BB133)))</formula>
    </cfRule>
  </conditionalFormatting>
  <conditionalFormatting sqref="BB151:BB152 BB154:BB157">
    <cfRule type="containsText" dxfId="1206" priority="1227" stopIfTrue="1" operator="containsText" text="Finalizado">
      <formula>NOT(ISERROR(SEARCH("Finalizado",BB151)))</formula>
    </cfRule>
    <cfRule type="containsText" dxfId="1205" priority="1228" stopIfTrue="1" operator="containsText" text="En Curso">
      <formula>NOT(ISERROR(SEARCH("En Curso",BB151)))</formula>
    </cfRule>
    <cfRule type="containsText" dxfId="1204" priority="1229" stopIfTrue="1" operator="containsText" text="Sin Iniciar">
      <formula>NOT(ISERROR(SEARCH("Sin Iniciar",BB151)))</formula>
    </cfRule>
  </conditionalFormatting>
  <conditionalFormatting sqref="BB382:BB395">
    <cfRule type="containsText" dxfId="1203" priority="1224" stopIfTrue="1" operator="containsText" text="Finalizado">
      <formula>NOT(ISERROR(SEARCH("Finalizado",BB382)))</formula>
    </cfRule>
    <cfRule type="containsText" dxfId="1202" priority="1225" stopIfTrue="1" operator="containsText" text="En Curso">
      <formula>NOT(ISERROR(SEARCH("En Curso",BB382)))</formula>
    </cfRule>
    <cfRule type="containsText" dxfId="1201" priority="1226" stopIfTrue="1" operator="containsText" text="Sin Iniciar">
      <formula>NOT(ISERROR(SEARCH("Sin Iniciar",BB382)))</formula>
    </cfRule>
  </conditionalFormatting>
  <conditionalFormatting sqref="BB221:BB227">
    <cfRule type="containsText" dxfId="1200" priority="1221" stopIfTrue="1" operator="containsText" text="Finalizado">
      <formula>NOT(ISERROR(SEARCH("Finalizado",BB221)))</formula>
    </cfRule>
    <cfRule type="containsText" dxfId="1199" priority="1222" stopIfTrue="1" operator="containsText" text="En Curso">
      <formula>NOT(ISERROR(SEARCH("En Curso",BB221)))</formula>
    </cfRule>
    <cfRule type="containsText" dxfId="1198" priority="1223" stopIfTrue="1" operator="containsText" text="Sin Iniciar">
      <formula>NOT(ISERROR(SEARCH("Sin Iniciar",BB221)))</formula>
    </cfRule>
  </conditionalFormatting>
  <conditionalFormatting sqref="BB181 BB183:BB185">
    <cfRule type="containsText" dxfId="1197" priority="1218" stopIfTrue="1" operator="containsText" text="Finalizado">
      <formula>NOT(ISERROR(SEARCH("Finalizado",BB181)))</formula>
    </cfRule>
    <cfRule type="containsText" dxfId="1196" priority="1219" stopIfTrue="1" operator="containsText" text="En Curso">
      <formula>NOT(ISERROR(SEARCH("En Curso",BB181)))</formula>
    </cfRule>
    <cfRule type="containsText" dxfId="1195" priority="1220" stopIfTrue="1" operator="containsText" text="Sin Iniciar">
      <formula>NOT(ISERROR(SEARCH("Sin Iniciar",BB181)))</formula>
    </cfRule>
  </conditionalFormatting>
  <conditionalFormatting sqref="BB228:BB234">
    <cfRule type="containsText" dxfId="1194" priority="1215" stopIfTrue="1" operator="containsText" text="Finalizado">
      <formula>NOT(ISERROR(SEARCH("Finalizado",BB228)))</formula>
    </cfRule>
    <cfRule type="containsText" dxfId="1193" priority="1216" stopIfTrue="1" operator="containsText" text="En Curso">
      <formula>NOT(ISERROR(SEARCH("En Curso",BB228)))</formula>
    </cfRule>
    <cfRule type="containsText" dxfId="1192" priority="1217" stopIfTrue="1" operator="containsText" text="Sin Iniciar">
      <formula>NOT(ISERROR(SEARCH("Sin Iniciar",BB228)))</formula>
    </cfRule>
  </conditionalFormatting>
  <conditionalFormatting sqref="BB242:BB248">
    <cfRule type="containsText" dxfId="1191" priority="1212" stopIfTrue="1" operator="containsText" text="Finalizado">
      <formula>NOT(ISERROR(SEARCH("Finalizado",BB242)))</formula>
    </cfRule>
    <cfRule type="containsText" dxfId="1190" priority="1213" stopIfTrue="1" operator="containsText" text="En Curso">
      <formula>NOT(ISERROR(SEARCH("En Curso",BB242)))</formula>
    </cfRule>
    <cfRule type="containsText" dxfId="1189" priority="1214" stopIfTrue="1" operator="containsText" text="Sin Iniciar">
      <formula>NOT(ISERROR(SEARCH("Sin Iniciar",BB242)))</formula>
    </cfRule>
  </conditionalFormatting>
  <conditionalFormatting sqref="BB380:BB381">
    <cfRule type="containsText" dxfId="1188" priority="1209" stopIfTrue="1" operator="containsText" text="Finalizado">
      <formula>NOT(ISERROR(SEARCH("Finalizado",BB380)))</formula>
    </cfRule>
    <cfRule type="containsText" dxfId="1187" priority="1210" stopIfTrue="1" operator="containsText" text="En Curso">
      <formula>NOT(ISERROR(SEARCH("En Curso",BB380)))</formula>
    </cfRule>
    <cfRule type="containsText" dxfId="1186" priority="1211" stopIfTrue="1" operator="containsText" text="Sin Iniciar">
      <formula>NOT(ISERROR(SEARCH("Sin Iniciar",BB380)))</formula>
    </cfRule>
  </conditionalFormatting>
  <conditionalFormatting sqref="BB235:BB236 BB238:BB241">
    <cfRule type="containsText" dxfId="1185" priority="1206" stopIfTrue="1" operator="containsText" text="Finalizado">
      <formula>NOT(ISERROR(SEARCH("Finalizado",BB235)))</formula>
    </cfRule>
    <cfRule type="containsText" dxfId="1184" priority="1207" stopIfTrue="1" operator="containsText" text="En Curso">
      <formula>NOT(ISERROR(SEARCH("En Curso",BB235)))</formula>
    </cfRule>
    <cfRule type="containsText" dxfId="1183" priority="1208" stopIfTrue="1" operator="containsText" text="Sin Iniciar">
      <formula>NOT(ISERROR(SEARCH("Sin Iniciar",BB235)))</formula>
    </cfRule>
  </conditionalFormatting>
  <conditionalFormatting sqref="BB253:BB255">
    <cfRule type="containsText" dxfId="1182" priority="1203" stopIfTrue="1" operator="containsText" text="Finalizado">
      <formula>NOT(ISERROR(SEARCH("Finalizado",BB253)))</formula>
    </cfRule>
    <cfRule type="containsText" dxfId="1181" priority="1204" stopIfTrue="1" operator="containsText" text="En Curso">
      <formula>NOT(ISERROR(SEARCH("En Curso",BB253)))</formula>
    </cfRule>
    <cfRule type="containsText" dxfId="1180" priority="1205" stopIfTrue="1" operator="containsText" text="Sin Iniciar">
      <formula>NOT(ISERROR(SEARCH("Sin Iniciar",BB253)))</formula>
    </cfRule>
  </conditionalFormatting>
  <conditionalFormatting sqref="BB344:BB346">
    <cfRule type="containsText" dxfId="1179" priority="1197" stopIfTrue="1" operator="containsText" text="Finalizado">
      <formula>NOT(ISERROR(SEARCH("Finalizado",BB344)))</formula>
    </cfRule>
    <cfRule type="containsText" dxfId="1178" priority="1198" stopIfTrue="1" operator="containsText" text="En Curso">
      <formula>NOT(ISERROR(SEARCH("En Curso",BB344)))</formula>
    </cfRule>
    <cfRule type="containsText" dxfId="1177" priority="1199" stopIfTrue="1" operator="containsText" text="Sin Iniciar">
      <formula>NOT(ISERROR(SEARCH("Sin Iniciar",BB344)))</formula>
    </cfRule>
  </conditionalFormatting>
  <conditionalFormatting sqref="BB361:BB367 BB370:BB374">
    <cfRule type="containsText" dxfId="1176" priority="1194" stopIfTrue="1" operator="containsText" text="Finalizado">
      <formula>NOT(ISERROR(SEARCH("Finalizado",BB361)))</formula>
    </cfRule>
    <cfRule type="containsText" dxfId="1175" priority="1195" stopIfTrue="1" operator="containsText" text="En Curso">
      <formula>NOT(ISERROR(SEARCH("En Curso",BB361)))</formula>
    </cfRule>
    <cfRule type="containsText" dxfId="1174" priority="1196" stopIfTrue="1" operator="containsText" text="Sin Iniciar">
      <formula>NOT(ISERROR(SEARCH("Sin Iniciar",BB361)))</formula>
    </cfRule>
  </conditionalFormatting>
  <conditionalFormatting sqref="BB359:BB360">
    <cfRule type="containsText" dxfId="1173" priority="1191" stopIfTrue="1" operator="containsText" text="Finalizado">
      <formula>NOT(ISERROR(SEARCH("Finalizado",BB359)))</formula>
    </cfRule>
    <cfRule type="containsText" dxfId="1172" priority="1192" stopIfTrue="1" operator="containsText" text="En Curso">
      <formula>NOT(ISERROR(SEARCH("En Curso",BB359)))</formula>
    </cfRule>
    <cfRule type="containsText" dxfId="1171" priority="1193" stopIfTrue="1" operator="containsText" text="Sin Iniciar">
      <formula>NOT(ISERROR(SEARCH("Sin Iniciar",BB359)))</formula>
    </cfRule>
  </conditionalFormatting>
  <conditionalFormatting sqref="BB347:BB353">
    <cfRule type="containsText" dxfId="1170" priority="1188" stopIfTrue="1" operator="containsText" text="Finalizado">
      <formula>NOT(ISERROR(SEARCH("Finalizado",BB347)))</formula>
    </cfRule>
    <cfRule type="containsText" dxfId="1169" priority="1189" stopIfTrue="1" operator="containsText" text="En Curso">
      <formula>NOT(ISERROR(SEARCH("En Curso",BB347)))</formula>
    </cfRule>
    <cfRule type="containsText" dxfId="1168" priority="1190" stopIfTrue="1" operator="containsText" text="Sin Iniciar">
      <formula>NOT(ISERROR(SEARCH("Sin Iniciar",BB347)))</formula>
    </cfRule>
  </conditionalFormatting>
  <conditionalFormatting sqref="BB137:BB143">
    <cfRule type="containsText" dxfId="1167" priority="1185" stopIfTrue="1" operator="containsText" text="Finalizado">
      <formula>NOT(ISERROR(SEARCH("Finalizado",BB137)))</formula>
    </cfRule>
    <cfRule type="containsText" dxfId="1166" priority="1186" stopIfTrue="1" operator="containsText" text="En Curso">
      <formula>NOT(ISERROR(SEARCH("En Curso",BB137)))</formula>
    </cfRule>
    <cfRule type="containsText" dxfId="1165" priority="1187" stopIfTrue="1" operator="containsText" text="Sin Iniciar">
      <formula>NOT(ISERROR(SEARCH("Sin Iniciar",BB137)))</formula>
    </cfRule>
  </conditionalFormatting>
  <conditionalFormatting sqref="BB144:BB150">
    <cfRule type="containsText" dxfId="1164" priority="1182" stopIfTrue="1" operator="containsText" text="Finalizado">
      <formula>NOT(ISERROR(SEARCH("Finalizado",BB144)))</formula>
    </cfRule>
    <cfRule type="containsText" dxfId="1163" priority="1183" stopIfTrue="1" operator="containsText" text="En Curso">
      <formula>NOT(ISERROR(SEARCH("En Curso",BB144)))</formula>
    </cfRule>
    <cfRule type="containsText" dxfId="1162" priority="1184" stopIfTrue="1" operator="containsText" text="Sin Iniciar">
      <formula>NOT(ISERROR(SEARCH("Sin Iniciar",BB144)))</formula>
    </cfRule>
  </conditionalFormatting>
  <conditionalFormatting sqref="BB187 BB189:BB192">
    <cfRule type="containsText" dxfId="1161" priority="1179" stopIfTrue="1" operator="containsText" text="Finalizado">
      <formula>NOT(ISERROR(SEARCH("Finalizado",BB187)))</formula>
    </cfRule>
    <cfRule type="containsText" dxfId="1160" priority="1180" stopIfTrue="1" operator="containsText" text="En Curso">
      <formula>NOT(ISERROR(SEARCH("En Curso",BB187)))</formula>
    </cfRule>
    <cfRule type="containsText" dxfId="1159" priority="1181" stopIfTrue="1" operator="containsText" text="Sin Iniciar">
      <formula>NOT(ISERROR(SEARCH("Sin Iniciar",BB187)))</formula>
    </cfRule>
  </conditionalFormatting>
  <conditionalFormatting sqref="BB193 BB197:BB199">
    <cfRule type="containsText" dxfId="1158" priority="1176" stopIfTrue="1" operator="containsText" text="Finalizado">
      <formula>NOT(ISERROR(SEARCH("Finalizado",BB193)))</formula>
    </cfRule>
    <cfRule type="containsText" dxfId="1157" priority="1177" stopIfTrue="1" operator="containsText" text="En Curso">
      <formula>NOT(ISERROR(SEARCH("En Curso",BB193)))</formula>
    </cfRule>
    <cfRule type="containsText" dxfId="1156" priority="1178" stopIfTrue="1" operator="containsText" text="Sin Iniciar">
      <formula>NOT(ISERROR(SEARCH("Sin Iniciar",BB193)))</formula>
    </cfRule>
  </conditionalFormatting>
  <conditionalFormatting sqref="BB264:BB269">
    <cfRule type="containsText" dxfId="1155" priority="1173" stopIfTrue="1" operator="containsText" text="Finalizado">
      <formula>NOT(ISERROR(SEARCH("Finalizado",BB264)))</formula>
    </cfRule>
    <cfRule type="containsText" dxfId="1154" priority="1174" stopIfTrue="1" operator="containsText" text="En Curso">
      <formula>NOT(ISERROR(SEARCH("En Curso",BB264)))</formula>
    </cfRule>
    <cfRule type="containsText" dxfId="1153" priority="1175" stopIfTrue="1" operator="containsText" text="Sin Iniciar">
      <formula>NOT(ISERROR(SEARCH("Sin Iniciar",BB264)))</formula>
    </cfRule>
  </conditionalFormatting>
  <conditionalFormatting sqref="BB256 BB259:BB262">
    <cfRule type="containsText" dxfId="1152" priority="1170" stopIfTrue="1" operator="containsText" text="Finalizado">
      <formula>NOT(ISERROR(SEARCH("Finalizado",BB256)))</formula>
    </cfRule>
    <cfRule type="containsText" dxfId="1151" priority="1171" stopIfTrue="1" operator="containsText" text="En Curso">
      <formula>NOT(ISERROR(SEARCH("En Curso",BB256)))</formula>
    </cfRule>
    <cfRule type="containsText" dxfId="1150" priority="1172" stopIfTrue="1" operator="containsText" text="Sin Iniciar">
      <formula>NOT(ISERROR(SEARCH("Sin Iniciar",BB256)))</formula>
    </cfRule>
  </conditionalFormatting>
  <conditionalFormatting sqref="BB272:BB276">
    <cfRule type="containsText" dxfId="1149" priority="1167" stopIfTrue="1" operator="containsText" text="Finalizado">
      <formula>NOT(ISERROR(SEARCH("Finalizado",BB272)))</formula>
    </cfRule>
    <cfRule type="containsText" dxfId="1148" priority="1168" stopIfTrue="1" operator="containsText" text="En Curso">
      <formula>NOT(ISERROR(SEARCH("En Curso",BB272)))</formula>
    </cfRule>
    <cfRule type="containsText" dxfId="1147" priority="1169" stopIfTrue="1" operator="containsText" text="Sin Iniciar">
      <formula>NOT(ISERROR(SEARCH("Sin Iniciar",BB272)))</formula>
    </cfRule>
  </conditionalFormatting>
  <conditionalFormatting sqref="BB278:BB285 BB287:BB290">
    <cfRule type="containsText" dxfId="1146" priority="1164" stopIfTrue="1" operator="containsText" text="Finalizado">
      <formula>NOT(ISERROR(SEARCH("Finalizado",BB278)))</formula>
    </cfRule>
    <cfRule type="containsText" dxfId="1145" priority="1165" stopIfTrue="1" operator="containsText" text="En Curso">
      <formula>NOT(ISERROR(SEARCH("En Curso",BB278)))</formula>
    </cfRule>
    <cfRule type="containsText" dxfId="1144" priority="1166" stopIfTrue="1" operator="containsText" text="Sin Iniciar">
      <formula>NOT(ISERROR(SEARCH("Sin Iniciar",BB278)))</formula>
    </cfRule>
  </conditionalFormatting>
  <conditionalFormatting sqref="BB200 BB202:BB203">
    <cfRule type="containsText" dxfId="1143" priority="1161" stopIfTrue="1" operator="containsText" text="Finalizado">
      <formula>NOT(ISERROR(SEARCH("Finalizado",BB200)))</formula>
    </cfRule>
    <cfRule type="containsText" dxfId="1142" priority="1162" stopIfTrue="1" operator="containsText" text="En Curso">
      <formula>NOT(ISERROR(SEARCH("En Curso",BB200)))</formula>
    </cfRule>
    <cfRule type="containsText" dxfId="1141" priority="1163" stopIfTrue="1" operator="containsText" text="Sin Iniciar">
      <formula>NOT(ISERROR(SEARCH("Sin Iniciar",BB200)))</formula>
    </cfRule>
  </conditionalFormatting>
  <conditionalFormatting sqref="BB210 BB212 BB214:BB220">
    <cfRule type="containsText" dxfId="1140" priority="1158" stopIfTrue="1" operator="containsText" text="Finalizado">
      <formula>NOT(ISERROR(SEARCH("Finalizado",BB210)))</formula>
    </cfRule>
    <cfRule type="containsText" dxfId="1139" priority="1159" stopIfTrue="1" operator="containsText" text="En Curso">
      <formula>NOT(ISERROR(SEARCH("En Curso",BB210)))</formula>
    </cfRule>
    <cfRule type="containsText" dxfId="1138" priority="1160" stopIfTrue="1" operator="containsText" text="Sin Iniciar">
      <formula>NOT(ISERROR(SEARCH("Sin Iniciar",BB210)))</formula>
    </cfRule>
  </conditionalFormatting>
  <conditionalFormatting sqref="BB84:BB87">
    <cfRule type="containsText" dxfId="1137" priority="1155" stopIfTrue="1" operator="containsText" text="Finalizado">
      <formula>NOT(ISERROR(SEARCH("Finalizado",BB84)))</formula>
    </cfRule>
    <cfRule type="containsText" dxfId="1136" priority="1156" stopIfTrue="1" operator="containsText" text="En Curso">
      <formula>NOT(ISERROR(SEARCH("En Curso",BB84)))</formula>
    </cfRule>
    <cfRule type="containsText" dxfId="1135" priority="1157" stopIfTrue="1" operator="containsText" text="Sin Iniciar">
      <formula>NOT(ISERROR(SEARCH("Sin Iniciar",BB84)))</formula>
    </cfRule>
  </conditionalFormatting>
  <conditionalFormatting sqref="BB158:BB159 BB161:BB166 BB168:BB171">
    <cfRule type="containsText" dxfId="1134" priority="1152" stopIfTrue="1" operator="containsText" text="Finalizado">
      <formula>NOT(ISERROR(SEARCH("Finalizado",BB158)))</formula>
    </cfRule>
    <cfRule type="containsText" dxfId="1133" priority="1153" stopIfTrue="1" operator="containsText" text="En Curso">
      <formula>NOT(ISERROR(SEARCH("En Curso",BB158)))</formula>
    </cfRule>
    <cfRule type="containsText" dxfId="1132" priority="1154" stopIfTrue="1" operator="containsText" text="Sin Iniciar">
      <formula>NOT(ISERROR(SEARCH("Sin Iniciar",BB158)))</formula>
    </cfRule>
  </conditionalFormatting>
  <conditionalFormatting sqref="BB326:BB332">
    <cfRule type="containsText" dxfId="1131" priority="1149" stopIfTrue="1" operator="containsText" text="Finalizado">
      <formula>NOT(ISERROR(SEARCH("Finalizado",BB326)))</formula>
    </cfRule>
    <cfRule type="containsText" dxfId="1130" priority="1150" stopIfTrue="1" operator="containsText" text="En Curso">
      <formula>NOT(ISERROR(SEARCH("En Curso",BB326)))</formula>
    </cfRule>
    <cfRule type="containsText" dxfId="1129" priority="1151" stopIfTrue="1" operator="containsText" text="Sin Iniciar">
      <formula>NOT(ISERROR(SEARCH("Sin Iniciar",BB326)))</formula>
    </cfRule>
  </conditionalFormatting>
  <conditionalFormatting sqref="BB160 BB167 BB172 BB174 BB237">
    <cfRule type="containsText" dxfId="1128" priority="1146" stopIfTrue="1" operator="containsText" text="Finalizado">
      <formula>NOT(ISERROR(SEARCH("Finalizado",BB160)))</formula>
    </cfRule>
    <cfRule type="containsText" dxfId="1127" priority="1147" stopIfTrue="1" operator="containsText" text="En Curso">
      <formula>NOT(ISERROR(SEARCH("En Curso",BB160)))</formula>
    </cfRule>
    <cfRule type="containsText" dxfId="1126" priority="1148" stopIfTrue="1" operator="containsText" text="Sin Iniciar">
      <formula>NOT(ISERROR(SEARCH("Sin Iniciar",BB160)))</formula>
    </cfRule>
  </conditionalFormatting>
  <conditionalFormatting sqref="BE466 BE473 BE480 BE452 BE459 BE487">
    <cfRule type="containsText" dxfId="1125" priority="1141" stopIfTrue="1" operator="containsText" text="Sin Materialización">
      <formula>NOT(ISERROR(SEARCH("Sin Materialización",BE452)))</formula>
    </cfRule>
    <cfRule type="containsText" dxfId="1124" priority="1142" stopIfTrue="1" operator="containsText" text="Materializado">
      <formula>NOT(ISERROR(SEARCH("Materializado",BE452)))</formula>
    </cfRule>
  </conditionalFormatting>
  <conditionalFormatting sqref="AX29:AX31">
    <cfRule type="containsText" dxfId="1123" priority="1138" stopIfTrue="1" operator="containsText" text="Finalizado">
      <formula>NOT(ISERROR(SEARCH("Finalizado",AX29)))</formula>
    </cfRule>
    <cfRule type="containsText" dxfId="1122" priority="1139" stopIfTrue="1" operator="containsText" text="En Curso">
      <formula>NOT(ISERROR(SEARCH("En Curso",AX29)))</formula>
    </cfRule>
    <cfRule type="containsText" dxfId="1121" priority="1140" stopIfTrue="1" operator="containsText" text="Sin Iniciar">
      <formula>NOT(ISERROR(SEARCH("Sin Iniciar",AX29)))</formula>
    </cfRule>
  </conditionalFormatting>
  <conditionalFormatting sqref="AX26:AX28 AX32:AX33 AX35:AX36">
    <cfRule type="containsText" dxfId="1120" priority="1135" stopIfTrue="1" operator="containsText" text="Finalizado">
      <formula>NOT(ISERROR(SEARCH("Finalizado",AX26)))</formula>
    </cfRule>
    <cfRule type="containsText" dxfId="1119" priority="1136" stopIfTrue="1" operator="containsText" text="En Curso">
      <formula>NOT(ISERROR(SEARCH("En Curso",AX26)))</formula>
    </cfRule>
    <cfRule type="containsText" dxfId="1118" priority="1137" stopIfTrue="1" operator="containsText" text="Sin Iniciar">
      <formula>NOT(ISERROR(SEARCH("Sin Iniciar",AX26)))</formula>
    </cfRule>
  </conditionalFormatting>
  <conditionalFormatting sqref="BB97">
    <cfRule type="containsText" dxfId="1117" priority="1090" stopIfTrue="1" operator="containsText" text="Finalizado">
      <formula>NOT(ISERROR(SEARCH("Finalizado",BB97)))</formula>
    </cfRule>
    <cfRule type="containsText" dxfId="1116" priority="1091" stopIfTrue="1" operator="containsText" text="En Curso">
      <formula>NOT(ISERROR(SEARCH("En Curso",BB97)))</formula>
    </cfRule>
    <cfRule type="containsText" dxfId="1115" priority="1092" stopIfTrue="1" operator="containsText" text="Sin Iniciar">
      <formula>NOT(ISERROR(SEARCH("Sin Iniciar",BB97)))</formula>
    </cfRule>
  </conditionalFormatting>
  <conditionalFormatting sqref="BB123">
    <cfRule type="containsText" dxfId="1114" priority="1087" stopIfTrue="1" operator="containsText" text="Finalizado">
      <formula>NOT(ISERROR(SEARCH("Finalizado",BB123)))</formula>
    </cfRule>
    <cfRule type="containsText" dxfId="1113" priority="1088" stopIfTrue="1" operator="containsText" text="En Curso">
      <formula>NOT(ISERROR(SEARCH("En Curso",BB123)))</formula>
    </cfRule>
    <cfRule type="containsText" dxfId="1112" priority="1089" stopIfTrue="1" operator="containsText" text="Sin Iniciar">
      <formula>NOT(ISERROR(SEARCH("Sin Iniciar",BB123)))</formula>
    </cfRule>
  </conditionalFormatting>
  <conditionalFormatting sqref="BB299">
    <cfRule type="containsText" dxfId="1111" priority="1042" stopIfTrue="1" operator="containsText" text="Finalizado">
      <formula>NOT(ISERROR(SEARCH("Finalizado",BB299)))</formula>
    </cfRule>
    <cfRule type="containsText" dxfId="1110" priority="1043" stopIfTrue="1" operator="containsText" text="En Curso">
      <formula>NOT(ISERROR(SEARCH("En Curso",BB299)))</formula>
    </cfRule>
    <cfRule type="containsText" dxfId="1109" priority="1044" stopIfTrue="1" operator="containsText" text="Sin Iniciar">
      <formula>NOT(ISERROR(SEARCH("Sin Iniciar",BB299)))</formula>
    </cfRule>
  </conditionalFormatting>
  <conditionalFormatting sqref="BB305">
    <cfRule type="containsText" dxfId="1108" priority="1039" stopIfTrue="1" operator="containsText" text="Finalizado">
      <formula>NOT(ISERROR(SEARCH("Finalizado",BB305)))</formula>
    </cfRule>
    <cfRule type="containsText" dxfId="1107" priority="1040" stopIfTrue="1" operator="containsText" text="En Curso">
      <formula>NOT(ISERROR(SEARCH("En Curso",BB305)))</formula>
    </cfRule>
    <cfRule type="containsText" dxfId="1106" priority="1041" stopIfTrue="1" operator="containsText" text="Sin Iniciar">
      <formula>NOT(ISERROR(SEARCH("Sin Iniciar",BB305)))</formula>
    </cfRule>
  </conditionalFormatting>
  <conditionalFormatting sqref="BB314">
    <cfRule type="containsText" dxfId="1105" priority="1036" stopIfTrue="1" operator="containsText" text="Finalizado">
      <formula>NOT(ISERROR(SEARCH("Finalizado",BB314)))</formula>
    </cfRule>
    <cfRule type="containsText" dxfId="1104" priority="1037" stopIfTrue="1" operator="containsText" text="En Curso">
      <formula>NOT(ISERROR(SEARCH("En Curso",BB314)))</formula>
    </cfRule>
    <cfRule type="containsText" dxfId="1103" priority="1038" stopIfTrue="1" operator="containsText" text="Sin Iniciar">
      <formula>NOT(ISERROR(SEARCH("Sin Iniciar",BB314)))</formula>
    </cfRule>
  </conditionalFormatting>
  <conditionalFormatting sqref="AX14:AX17">
    <cfRule type="containsText" dxfId="1102" priority="1030" stopIfTrue="1" operator="containsText" text="Finalizado">
      <formula>NOT(ISERROR(SEARCH("Finalizado",AX14)))</formula>
    </cfRule>
    <cfRule type="containsText" dxfId="1101" priority="1031" stopIfTrue="1" operator="containsText" text="En Curso">
      <formula>NOT(ISERROR(SEARCH("En Curso",AX14)))</formula>
    </cfRule>
    <cfRule type="containsText" dxfId="1100" priority="1032" stopIfTrue="1" operator="containsText" text="Sin Iniciar">
      <formula>NOT(ISERROR(SEARCH("Sin Iniciar",AX14)))</formula>
    </cfRule>
  </conditionalFormatting>
  <conditionalFormatting sqref="AX11:AX13 AX18:AX20">
    <cfRule type="containsText" dxfId="1099" priority="1027" stopIfTrue="1" operator="containsText" text="Finalizado">
      <formula>NOT(ISERROR(SEARCH("Finalizado",AX11)))</formula>
    </cfRule>
    <cfRule type="containsText" dxfId="1098" priority="1028" stopIfTrue="1" operator="containsText" text="En Curso">
      <formula>NOT(ISERROR(SEARCH("En Curso",AX11)))</formula>
    </cfRule>
    <cfRule type="containsText" dxfId="1097" priority="1029" stopIfTrue="1" operator="containsText" text="Sin Iniciar">
      <formula>NOT(ISERROR(SEARCH("Sin Iniciar",AX11)))</formula>
    </cfRule>
  </conditionalFormatting>
  <conditionalFormatting sqref="AX61:AX66">
    <cfRule type="containsText" dxfId="1096" priority="1024" stopIfTrue="1" operator="containsText" text="Finalizado">
      <formula>NOT(ISERROR(SEARCH("Finalizado",AX61)))</formula>
    </cfRule>
    <cfRule type="containsText" dxfId="1095" priority="1025" stopIfTrue="1" operator="containsText" text="En Curso">
      <formula>NOT(ISERROR(SEARCH("En Curso",AX61)))</formula>
    </cfRule>
    <cfRule type="containsText" dxfId="1094" priority="1026" stopIfTrue="1" operator="containsText" text="Sin Iniciar">
      <formula>NOT(ISERROR(SEARCH("Sin Iniciar",AX61)))</formula>
    </cfRule>
  </conditionalFormatting>
  <conditionalFormatting sqref="AX60 AX67:AX69">
    <cfRule type="containsText" dxfId="1093" priority="1021" stopIfTrue="1" operator="containsText" text="Finalizado">
      <formula>NOT(ISERROR(SEARCH("Finalizado",AX60)))</formula>
    </cfRule>
    <cfRule type="containsText" dxfId="1092" priority="1022" stopIfTrue="1" operator="containsText" text="En Curso">
      <formula>NOT(ISERROR(SEARCH("En Curso",AX60)))</formula>
    </cfRule>
    <cfRule type="containsText" dxfId="1091" priority="1023" stopIfTrue="1" operator="containsText" text="Sin Iniciar">
      <formula>NOT(ISERROR(SEARCH("Sin Iniciar",AX60)))</formula>
    </cfRule>
  </conditionalFormatting>
  <conditionalFormatting sqref="BB13">
    <cfRule type="containsText" dxfId="1090" priority="991" stopIfTrue="1" operator="containsText" text="Finalizado">
      <formula>NOT(ISERROR(SEARCH("Finalizado",BB13)))</formula>
    </cfRule>
    <cfRule type="containsText" dxfId="1089" priority="992" stopIfTrue="1" operator="containsText" text="En Curso">
      <formula>NOT(ISERROR(SEARCH("En Curso",BB13)))</formula>
    </cfRule>
    <cfRule type="containsText" dxfId="1088" priority="993" stopIfTrue="1" operator="containsText" text="Sin Iniciar">
      <formula>NOT(ISERROR(SEARCH("Sin Iniciar",BB13)))</formula>
    </cfRule>
  </conditionalFormatting>
  <conditionalFormatting sqref="BB20">
    <cfRule type="containsText" dxfId="1087" priority="988" stopIfTrue="1" operator="containsText" text="Finalizado">
      <formula>NOT(ISERROR(SEARCH("Finalizado",BB20)))</formula>
    </cfRule>
    <cfRule type="containsText" dxfId="1086" priority="989" stopIfTrue="1" operator="containsText" text="En Curso">
      <formula>NOT(ISERROR(SEARCH("En Curso",BB20)))</formula>
    </cfRule>
    <cfRule type="containsText" dxfId="1085" priority="990" stopIfTrue="1" operator="containsText" text="Sin Iniciar">
      <formula>NOT(ISERROR(SEARCH("Sin Iniciar",BB20)))</formula>
    </cfRule>
  </conditionalFormatting>
  <conditionalFormatting sqref="BB60">
    <cfRule type="containsText" dxfId="1084" priority="985" stopIfTrue="1" operator="containsText" text="Finalizado">
      <formula>NOT(ISERROR(SEARCH("Finalizado",BB60)))</formula>
    </cfRule>
    <cfRule type="containsText" dxfId="1083" priority="986" stopIfTrue="1" operator="containsText" text="En Curso">
      <formula>NOT(ISERROR(SEARCH("En Curso",BB60)))</formula>
    </cfRule>
    <cfRule type="containsText" dxfId="1082" priority="987" stopIfTrue="1" operator="containsText" text="Sin Iniciar">
      <formula>NOT(ISERROR(SEARCH("Sin Iniciar",BB60)))</formula>
    </cfRule>
  </conditionalFormatting>
  <conditionalFormatting sqref="BB91">
    <cfRule type="containsText" dxfId="1081" priority="982" stopIfTrue="1" operator="containsText" text="Finalizado">
      <formula>NOT(ISERROR(SEARCH("Finalizado",BB91)))</formula>
    </cfRule>
    <cfRule type="containsText" dxfId="1080" priority="983" stopIfTrue="1" operator="containsText" text="En Curso">
      <formula>NOT(ISERROR(SEARCH("En Curso",BB91)))</formula>
    </cfRule>
    <cfRule type="containsText" dxfId="1079" priority="984" stopIfTrue="1" operator="containsText" text="Sin Iniciar">
      <formula>NOT(ISERROR(SEARCH("Sin Iniciar",BB91)))</formula>
    </cfRule>
  </conditionalFormatting>
  <conditionalFormatting sqref="BB257">
    <cfRule type="containsText" dxfId="1078" priority="979" stopIfTrue="1" operator="containsText" text="Finalizado">
      <formula>NOT(ISERROR(SEARCH("Finalizado",BB257)))</formula>
    </cfRule>
    <cfRule type="containsText" dxfId="1077" priority="980" stopIfTrue="1" operator="containsText" text="En Curso">
      <formula>NOT(ISERROR(SEARCH("En Curso",BB257)))</formula>
    </cfRule>
    <cfRule type="containsText" dxfId="1076" priority="981" stopIfTrue="1" operator="containsText" text="Sin Iniciar">
      <formula>NOT(ISERROR(SEARCH("Sin Iniciar",BB257)))</formula>
    </cfRule>
  </conditionalFormatting>
  <conditionalFormatting sqref="BB298">
    <cfRule type="containsText" dxfId="1075" priority="976" stopIfTrue="1" operator="containsText" text="Finalizado">
      <formula>NOT(ISERROR(SEARCH("Finalizado",BB298)))</formula>
    </cfRule>
    <cfRule type="containsText" dxfId="1074" priority="977" stopIfTrue="1" operator="containsText" text="En Curso">
      <formula>NOT(ISERROR(SEARCH("En Curso",BB298)))</formula>
    </cfRule>
    <cfRule type="containsText" dxfId="1073" priority="978" stopIfTrue="1" operator="containsText" text="Sin Iniciar">
      <formula>NOT(ISERROR(SEARCH("Sin Iniciar",BB298)))</formula>
    </cfRule>
  </conditionalFormatting>
  <conditionalFormatting sqref="AX233:AX234">
    <cfRule type="containsText" dxfId="1072" priority="958" stopIfTrue="1" operator="containsText" text="Finalizado">
      <formula>NOT(ISERROR(SEARCH("Finalizado",AX233)))</formula>
    </cfRule>
    <cfRule type="containsText" dxfId="1071" priority="959" stopIfTrue="1" operator="containsText" text="En Curso">
      <formula>NOT(ISERROR(SEARCH("En Curso",AX233)))</formula>
    </cfRule>
    <cfRule type="containsText" dxfId="1070" priority="960" stopIfTrue="1" operator="containsText" text="Sin Iniciar">
      <formula>NOT(ISERROR(SEARCH("Sin Iniciar",AX233)))</formula>
    </cfRule>
  </conditionalFormatting>
  <conditionalFormatting sqref="AX228:AX232 AX235:AX236">
    <cfRule type="containsText" dxfId="1069" priority="955" stopIfTrue="1" operator="containsText" text="Finalizado">
      <formula>NOT(ISERROR(SEARCH("Finalizado",AX228)))</formula>
    </cfRule>
    <cfRule type="containsText" dxfId="1068" priority="956" stopIfTrue="1" operator="containsText" text="En Curso">
      <formula>NOT(ISERROR(SEARCH("En Curso",AX228)))</formula>
    </cfRule>
    <cfRule type="containsText" dxfId="1067" priority="957" stopIfTrue="1" operator="containsText" text="Sin Iniciar">
      <formula>NOT(ISERROR(SEARCH("Sin Iniciar",AX228)))</formula>
    </cfRule>
  </conditionalFormatting>
  <conditionalFormatting sqref="AX245:AX248">
    <cfRule type="containsText" dxfId="1066" priority="949" stopIfTrue="1" operator="containsText" text="Finalizado">
      <formula>NOT(ISERROR(SEARCH("Finalizado",AX245)))</formula>
    </cfRule>
    <cfRule type="containsText" dxfId="1065" priority="950" stopIfTrue="1" operator="containsText" text="En Curso">
      <formula>NOT(ISERROR(SEARCH("En Curso",AX245)))</formula>
    </cfRule>
    <cfRule type="containsText" dxfId="1064" priority="951" stopIfTrue="1" operator="containsText" text="Sin Iniciar">
      <formula>NOT(ISERROR(SEARCH("Sin Iniciar",AX245)))</formula>
    </cfRule>
  </conditionalFormatting>
  <conditionalFormatting sqref="AX242:AX244">
    <cfRule type="containsText" dxfId="1063" priority="916" stopIfTrue="1" operator="containsText" text="Finalizado">
      <formula>NOT(ISERROR(SEARCH("Finalizado",AX242)))</formula>
    </cfRule>
    <cfRule type="containsText" dxfId="1062" priority="917" stopIfTrue="1" operator="containsText" text="En Curso">
      <formula>NOT(ISERROR(SEARCH("En Curso",AX242)))</formula>
    </cfRule>
    <cfRule type="containsText" dxfId="1061" priority="918" stopIfTrue="1" operator="containsText" text="Sin Iniciar">
      <formula>NOT(ISERROR(SEARCH("Sin Iniciar",AX242)))</formula>
    </cfRule>
  </conditionalFormatting>
  <conditionalFormatting sqref="BB375:BB379">
    <cfRule type="containsText" dxfId="1060" priority="913" stopIfTrue="1" operator="containsText" text="Finalizado">
      <formula>NOT(ISERROR(SEARCH("Finalizado",BB375)))</formula>
    </cfRule>
    <cfRule type="containsText" dxfId="1059" priority="914" stopIfTrue="1" operator="containsText" text="En Curso">
      <formula>NOT(ISERROR(SEARCH("En Curso",BB375)))</formula>
    </cfRule>
    <cfRule type="containsText" dxfId="1058" priority="915" stopIfTrue="1" operator="containsText" text="Sin Iniciar">
      <formula>NOT(ISERROR(SEARCH("Sin Iniciar",BB375)))</formula>
    </cfRule>
  </conditionalFormatting>
  <conditionalFormatting sqref="BB25">
    <cfRule type="containsText" dxfId="1057" priority="901" stopIfTrue="1" operator="containsText" text="Finalizado">
      <formula>NOT(ISERROR(SEARCH("Finalizado",BB25)))</formula>
    </cfRule>
    <cfRule type="containsText" dxfId="1056" priority="902" stopIfTrue="1" operator="containsText" text="En Curso">
      <formula>NOT(ISERROR(SEARCH("En Curso",BB25)))</formula>
    </cfRule>
    <cfRule type="containsText" dxfId="1055" priority="903" stopIfTrue="1" operator="containsText" text="Sin Iniciar">
      <formula>NOT(ISERROR(SEARCH("Sin Iniciar",BB25)))</formula>
    </cfRule>
  </conditionalFormatting>
  <conditionalFormatting sqref="AX205:AX206">
    <cfRule type="containsText" dxfId="1054" priority="895" stopIfTrue="1" operator="containsText" text="Finalizado">
      <formula>NOT(ISERROR(SEARCH("Finalizado",AX205)))</formula>
    </cfRule>
    <cfRule type="containsText" dxfId="1053" priority="896" stopIfTrue="1" operator="containsText" text="En Curso">
      <formula>NOT(ISERROR(SEARCH("En Curso",AX205)))</formula>
    </cfRule>
    <cfRule type="containsText" dxfId="1052" priority="897" stopIfTrue="1" operator="containsText" text="Sin Iniciar">
      <formula>NOT(ISERROR(SEARCH("Sin Iniciar",AX205)))</formula>
    </cfRule>
  </conditionalFormatting>
  <conditionalFormatting sqref="AX207:AX213">
    <cfRule type="containsText" dxfId="1051" priority="892" stopIfTrue="1" operator="containsText" text="Finalizado">
      <formula>NOT(ISERROR(SEARCH("Finalizado",AX207)))</formula>
    </cfRule>
    <cfRule type="containsText" dxfId="1050" priority="893" stopIfTrue="1" operator="containsText" text="En Curso">
      <formula>NOT(ISERROR(SEARCH("En Curso",AX207)))</formula>
    </cfRule>
    <cfRule type="containsText" dxfId="1049" priority="894" stopIfTrue="1" operator="containsText" text="Sin Iniciar">
      <formula>NOT(ISERROR(SEARCH("Sin Iniciar",AX207)))</formula>
    </cfRule>
  </conditionalFormatting>
  <conditionalFormatting sqref="AX200:AX204">
    <cfRule type="containsText" dxfId="1048" priority="889" stopIfTrue="1" operator="containsText" text="Finalizado">
      <formula>NOT(ISERROR(SEARCH("Finalizado",AX200)))</formula>
    </cfRule>
    <cfRule type="containsText" dxfId="1047" priority="890" stopIfTrue="1" operator="containsText" text="En Curso">
      <formula>NOT(ISERROR(SEARCH("En Curso",AX200)))</formula>
    </cfRule>
    <cfRule type="containsText" dxfId="1046" priority="891" stopIfTrue="1" operator="containsText" text="Sin Iniciar">
      <formula>NOT(ISERROR(SEARCH("Sin Iniciar",AX200)))</formula>
    </cfRule>
  </conditionalFormatting>
  <conditionalFormatting sqref="AX249">
    <cfRule type="containsText" dxfId="1045" priority="844" stopIfTrue="1" operator="containsText" text="Finalizado">
      <formula>NOT(ISERROR(SEARCH("Finalizado",AX249)))</formula>
    </cfRule>
    <cfRule type="containsText" dxfId="1044" priority="845" stopIfTrue="1" operator="containsText" text="En Curso">
      <formula>NOT(ISERROR(SEARCH("En Curso",AX249)))</formula>
    </cfRule>
    <cfRule type="containsText" dxfId="1043" priority="846" stopIfTrue="1" operator="containsText" text="Sin Iniciar">
      <formula>NOT(ISERROR(SEARCH("Sin Iniciar",AX249)))</formula>
    </cfRule>
  </conditionalFormatting>
  <conditionalFormatting sqref="AX588:AX591 AX596:AX598 AX604:AX605 AX612 AX617:AX619 AX625:AX626 AX631:AX633 AX638:AX640 AX645:AX647 AX651:AX654 AX674:AX675 AX680:AX682 AX658:AX661 AX665:AX668">
    <cfRule type="containsText" dxfId="1042" priority="823" stopIfTrue="1" operator="containsText" text="Finalizado">
      <formula>NOT(ISERROR(SEARCH("Finalizado",AX588)))</formula>
    </cfRule>
    <cfRule type="containsText" dxfId="1041" priority="824" stopIfTrue="1" operator="containsText" text="En Curso">
      <formula>NOT(ISERROR(SEARCH("En Curso",AX588)))</formula>
    </cfRule>
    <cfRule type="containsText" dxfId="1040" priority="825" stopIfTrue="1" operator="containsText" text="Sin Iniciar">
      <formula>NOT(ISERROR(SEARCH("Sin Iniciar",AX588)))</formula>
    </cfRule>
  </conditionalFormatting>
  <conditionalFormatting sqref="AX627:AX630 AX634:AX637 AX641:AX644">
    <cfRule type="containsText" dxfId="1039" priority="820" stopIfTrue="1" operator="containsText" text="Finalizado">
      <formula>NOT(ISERROR(SEARCH("Finalizado",AX627)))</formula>
    </cfRule>
    <cfRule type="containsText" dxfId="1038" priority="821" stopIfTrue="1" operator="containsText" text="En Curso">
      <formula>NOT(ISERROR(SEARCH("En Curso",AX627)))</formula>
    </cfRule>
    <cfRule type="containsText" dxfId="1037" priority="822" stopIfTrue="1" operator="containsText" text="Sin Iniciar">
      <formula>NOT(ISERROR(SEARCH("Sin Iniciar",AX627)))</formula>
    </cfRule>
  </conditionalFormatting>
  <conditionalFormatting sqref="AX676:AX679">
    <cfRule type="containsText" dxfId="1036" priority="817" stopIfTrue="1" operator="containsText" text="Finalizado">
      <formula>NOT(ISERROR(SEARCH("Finalizado",AX676)))</formula>
    </cfRule>
    <cfRule type="containsText" dxfId="1035" priority="818" stopIfTrue="1" operator="containsText" text="En Curso">
      <formula>NOT(ISERROR(SEARCH("En Curso",AX676)))</formula>
    </cfRule>
    <cfRule type="containsText" dxfId="1034" priority="819" stopIfTrue="1" operator="containsText" text="Sin Iniciar">
      <formula>NOT(ISERROR(SEARCH("Sin Iniciar",AX676)))</formula>
    </cfRule>
  </conditionalFormatting>
  <conditionalFormatting sqref="AX613:AX614">
    <cfRule type="containsText" dxfId="1033" priority="814" stopIfTrue="1" operator="containsText" text="Finalizado">
      <formula>NOT(ISERROR(SEARCH("Finalizado",AX613)))</formula>
    </cfRule>
    <cfRule type="containsText" dxfId="1032" priority="815" stopIfTrue="1" operator="containsText" text="En Curso">
      <formula>NOT(ISERROR(SEARCH("En Curso",AX613)))</formula>
    </cfRule>
    <cfRule type="containsText" dxfId="1031" priority="816" stopIfTrue="1" operator="containsText" text="Sin Iniciar">
      <formula>NOT(ISERROR(SEARCH("Sin Iniciar",AX613)))</formula>
    </cfRule>
  </conditionalFormatting>
  <conditionalFormatting sqref="AX615">
    <cfRule type="containsText" dxfId="1030" priority="811" stopIfTrue="1" operator="containsText" text="Finalizado">
      <formula>NOT(ISERROR(SEARCH("Finalizado",AX615)))</formula>
    </cfRule>
    <cfRule type="containsText" dxfId="1029" priority="812" stopIfTrue="1" operator="containsText" text="En Curso">
      <formula>NOT(ISERROR(SEARCH("En Curso",AX615)))</formula>
    </cfRule>
    <cfRule type="containsText" dxfId="1028" priority="813" stopIfTrue="1" operator="containsText" text="Sin Iniciar">
      <formula>NOT(ISERROR(SEARCH("Sin Iniciar",AX615)))</formula>
    </cfRule>
  </conditionalFormatting>
  <conditionalFormatting sqref="AX616">
    <cfRule type="containsText" dxfId="1027" priority="808" stopIfTrue="1" operator="containsText" text="Finalizado">
      <formula>NOT(ISERROR(SEARCH("Finalizado",AX616)))</formula>
    </cfRule>
    <cfRule type="containsText" dxfId="1026" priority="809" stopIfTrue="1" operator="containsText" text="En Curso">
      <formula>NOT(ISERROR(SEARCH("En Curso",AX616)))</formula>
    </cfRule>
    <cfRule type="containsText" dxfId="1025" priority="810" stopIfTrue="1" operator="containsText" text="Sin Iniciar">
      <formula>NOT(ISERROR(SEARCH("Sin Iniciar",AX616)))</formula>
    </cfRule>
  </conditionalFormatting>
  <conditionalFormatting sqref="AX620:AX624">
    <cfRule type="containsText" dxfId="1024" priority="805" stopIfTrue="1" operator="containsText" text="Finalizado">
      <formula>NOT(ISERROR(SEARCH("Finalizado",AX620)))</formula>
    </cfRule>
    <cfRule type="containsText" dxfId="1023" priority="806" stopIfTrue="1" operator="containsText" text="En Curso">
      <formula>NOT(ISERROR(SEARCH("En Curso",AX620)))</formula>
    </cfRule>
    <cfRule type="containsText" dxfId="1022" priority="807" stopIfTrue="1" operator="containsText" text="Sin Iniciar">
      <formula>NOT(ISERROR(SEARCH("Sin Iniciar",AX620)))</formula>
    </cfRule>
  </conditionalFormatting>
  <conditionalFormatting sqref="AX585:AX587">
    <cfRule type="containsText" dxfId="1021" priority="802" stopIfTrue="1" operator="containsText" text="Finalizado">
      <formula>NOT(ISERROR(SEARCH("Finalizado",AX585)))</formula>
    </cfRule>
    <cfRule type="containsText" dxfId="1020" priority="803" stopIfTrue="1" operator="containsText" text="En Curso">
      <formula>NOT(ISERROR(SEARCH("En Curso",AX585)))</formula>
    </cfRule>
    <cfRule type="containsText" dxfId="1019" priority="804" stopIfTrue="1" operator="containsText" text="Sin Iniciar">
      <formula>NOT(ISERROR(SEARCH("Sin Iniciar",AX585)))</formula>
    </cfRule>
  </conditionalFormatting>
  <conditionalFormatting sqref="AX592:AX595">
    <cfRule type="containsText" dxfId="1018" priority="799" stopIfTrue="1" operator="containsText" text="Finalizado">
      <formula>NOT(ISERROR(SEARCH("Finalizado",AX592)))</formula>
    </cfRule>
    <cfRule type="containsText" dxfId="1017" priority="800" stopIfTrue="1" operator="containsText" text="En Curso">
      <formula>NOT(ISERROR(SEARCH("En Curso",AX592)))</formula>
    </cfRule>
    <cfRule type="containsText" dxfId="1016" priority="801" stopIfTrue="1" operator="containsText" text="Sin Iniciar">
      <formula>NOT(ISERROR(SEARCH("Sin Iniciar",AX592)))</formula>
    </cfRule>
  </conditionalFormatting>
  <conditionalFormatting sqref="AX599:AX603">
    <cfRule type="containsText" dxfId="1015" priority="796" stopIfTrue="1" operator="containsText" text="Finalizado">
      <formula>NOT(ISERROR(SEARCH("Finalizado",AX599)))</formula>
    </cfRule>
    <cfRule type="containsText" dxfId="1014" priority="797" stopIfTrue="1" operator="containsText" text="En Curso">
      <formula>NOT(ISERROR(SEARCH("En Curso",AX599)))</formula>
    </cfRule>
    <cfRule type="containsText" dxfId="1013" priority="798" stopIfTrue="1" operator="containsText" text="Sin Iniciar">
      <formula>NOT(ISERROR(SEARCH("Sin Iniciar",AX599)))</formula>
    </cfRule>
  </conditionalFormatting>
  <conditionalFormatting sqref="AX606:AX611">
    <cfRule type="containsText" dxfId="1012" priority="793" stopIfTrue="1" operator="containsText" text="Finalizado">
      <formula>NOT(ISERROR(SEARCH("Finalizado",AX606)))</formula>
    </cfRule>
    <cfRule type="containsText" dxfId="1011" priority="794" stopIfTrue="1" operator="containsText" text="En Curso">
      <formula>NOT(ISERROR(SEARCH("En Curso",AX606)))</formula>
    </cfRule>
    <cfRule type="containsText" dxfId="1010" priority="795" stopIfTrue="1" operator="containsText" text="Sin Iniciar">
      <formula>NOT(ISERROR(SEARCH("Sin Iniciar",AX606)))</formula>
    </cfRule>
  </conditionalFormatting>
  <conditionalFormatting sqref="AX648:AX650">
    <cfRule type="containsText" dxfId="1009" priority="790" stopIfTrue="1" operator="containsText" text="Finalizado">
      <formula>NOT(ISERROR(SEARCH("Finalizado",AX648)))</formula>
    </cfRule>
    <cfRule type="containsText" dxfId="1008" priority="791" stopIfTrue="1" operator="containsText" text="En Curso">
      <formula>NOT(ISERROR(SEARCH("En Curso",AX648)))</formula>
    </cfRule>
    <cfRule type="containsText" dxfId="1007" priority="792" stopIfTrue="1" operator="containsText" text="Sin Iniciar">
      <formula>NOT(ISERROR(SEARCH("Sin Iniciar",AX648)))</formula>
    </cfRule>
  </conditionalFormatting>
  <conditionalFormatting sqref="AX670">
    <cfRule type="containsText" dxfId="1006" priority="787" stopIfTrue="1" operator="containsText" text="Finalizado">
      <formula>NOT(ISERROR(SEARCH("Finalizado",AX670)))</formula>
    </cfRule>
    <cfRule type="containsText" dxfId="1005" priority="788" stopIfTrue="1" operator="containsText" text="En Curso">
      <formula>NOT(ISERROR(SEARCH("En Curso",AX670)))</formula>
    </cfRule>
    <cfRule type="containsText" dxfId="1004" priority="789" stopIfTrue="1" operator="containsText" text="Sin Iniciar">
      <formula>NOT(ISERROR(SEARCH("Sin Iniciar",AX670)))</formula>
    </cfRule>
  </conditionalFormatting>
  <conditionalFormatting sqref="AX669">
    <cfRule type="containsText" dxfId="1003" priority="784" stopIfTrue="1" operator="containsText" text="Finalizado">
      <formula>NOT(ISERROR(SEARCH("Finalizado",AX669)))</formula>
    </cfRule>
    <cfRule type="containsText" dxfId="1002" priority="785" stopIfTrue="1" operator="containsText" text="En Curso">
      <formula>NOT(ISERROR(SEARCH("En Curso",AX669)))</formula>
    </cfRule>
    <cfRule type="containsText" dxfId="1001" priority="786" stopIfTrue="1" operator="containsText" text="Sin Iniciar">
      <formula>NOT(ISERROR(SEARCH("Sin Iniciar",AX669)))</formula>
    </cfRule>
  </conditionalFormatting>
  <conditionalFormatting sqref="AX671:AX673">
    <cfRule type="containsText" dxfId="1000" priority="781" stopIfTrue="1" operator="containsText" text="Finalizado">
      <formula>NOT(ISERROR(SEARCH("Finalizado",AX671)))</formula>
    </cfRule>
    <cfRule type="containsText" dxfId="999" priority="782" stopIfTrue="1" operator="containsText" text="En Curso">
      <formula>NOT(ISERROR(SEARCH("En Curso",AX671)))</formula>
    </cfRule>
    <cfRule type="containsText" dxfId="998" priority="783" stopIfTrue="1" operator="containsText" text="Sin Iniciar">
      <formula>NOT(ISERROR(SEARCH("Sin Iniciar",AX671)))</formula>
    </cfRule>
  </conditionalFormatting>
  <conditionalFormatting sqref="AX683:AX689">
    <cfRule type="containsText" dxfId="997" priority="778" stopIfTrue="1" operator="containsText" text="Finalizado">
      <formula>NOT(ISERROR(SEARCH("Finalizado",AX683)))</formula>
    </cfRule>
    <cfRule type="containsText" dxfId="996" priority="779" stopIfTrue="1" operator="containsText" text="En Curso">
      <formula>NOT(ISERROR(SEARCH("En Curso",AX683)))</formula>
    </cfRule>
    <cfRule type="containsText" dxfId="995" priority="780" stopIfTrue="1" operator="containsText" text="Sin Iniciar">
      <formula>NOT(ISERROR(SEARCH("Sin Iniciar",AX683)))</formula>
    </cfRule>
  </conditionalFormatting>
  <conditionalFormatting sqref="BB201">
    <cfRule type="containsText" dxfId="994" priority="775" stopIfTrue="1" operator="containsText" text="Finalizado">
      <formula>NOT(ISERROR(SEARCH("Finalizado",BB201)))</formula>
    </cfRule>
    <cfRule type="containsText" dxfId="993" priority="776" stopIfTrue="1" operator="containsText" text="En Curso">
      <formula>NOT(ISERROR(SEARCH("En Curso",BB201)))</formula>
    </cfRule>
    <cfRule type="containsText" dxfId="992" priority="777" stopIfTrue="1" operator="containsText" text="Sin Iniciar">
      <formula>NOT(ISERROR(SEARCH("Sin Iniciar",BB201)))</formula>
    </cfRule>
  </conditionalFormatting>
  <conditionalFormatting sqref="BB205:BB206">
    <cfRule type="containsText" dxfId="991" priority="772" stopIfTrue="1" operator="containsText" text="Finalizado">
      <formula>NOT(ISERROR(SEARCH("Finalizado",BB205)))</formula>
    </cfRule>
    <cfRule type="containsText" dxfId="990" priority="773" stopIfTrue="1" operator="containsText" text="En Curso">
      <formula>NOT(ISERROR(SEARCH("En Curso",BB205)))</formula>
    </cfRule>
    <cfRule type="containsText" dxfId="989" priority="774" stopIfTrue="1" operator="containsText" text="Sin Iniciar">
      <formula>NOT(ISERROR(SEARCH("Sin Iniciar",BB205)))</formula>
    </cfRule>
  </conditionalFormatting>
  <conditionalFormatting sqref="BB204">
    <cfRule type="containsText" dxfId="988" priority="769" stopIfTrue="1" operator="containsText" text="Finalizado">
      <formula>NOT(ISERROR(SEARCH("Finalizado",BB204)))</formula>
    </cfRule>
    <cfRule type="containsText" dxfId="987" priority="770" stopIfTrue="1" operator="containsText" text="En Curso">
      <formula>NOT(ISERROR(SEARCH("En Curso",BB204)))</formula>
    </cfRule>
    <cfRule type="containsText" dxfId="986" priority="771" stopIfTrue="1" operator="containsText" text="Sin Iniciar">
      <formula>NOT(ISERROR(SEARCH("Sin Iniciar",BB204)))</formula>
    </cfRule>
  </conditionalFormatting>
  <conditionalFormatting sqref="BB207:BB209">
    <cfRule type="containsText" dxfId="985" priority="766" stopIfTrue="1" operator="containsText" text="Finalizado">
      <formula>NOT(ISERROR(SEARCH("Finalizado",BB207)))</formula>
    </cfRule>
    <cfRule type="containsText" dxfId="984" priority="767" stopIfTrue="1" operator="containsText" text="En Curso">
      <formula>NOT(ISERROR(SEARCH("En Curso",BB207)))</formula>
    </cfRule>
    <cfRule type="containsText" dxfId="983" priority="768" stopIfTrue="1" operator="containsText" text="Sin Iniciar">
      <formula>NOT(ISERROR(SEARCH("Sin Iniciar",BB207)))</formula>
    </cfRule>
  </conditionalFormatting>
  <conditionalFormatting sqref="BB211">
    <cfRule type="containsText" dxfId="982" priority="763" stopIfTrue="1" operator="containsText" text="Finalizado">
      <formula>NOT(ISERROR(SEARCH("Finalizado",BB211)))</formula>
    </cfRule>
    <cfRule type="containsText" dxfId="981" priority="764" stopIfTrue="1" operator="containsText" text="En Curso">
      <formula>NOT(ISERROR(SEARCH("En Curso",BB211)))</formula>
    </cfRule>
    <cfRule type="containsText" dxfId="980" priority="765" stopIfTrue="1" operator="containsText" text="Sin Iniciar">
      <formula>NOT(ISERROR(SEARCH("Sin Iniciar",BB211)))</formula>
    </cfRule>
  </conditionalFormatting>
  <conditionalFormatting sqref="BB213">
    <cfRule type="containsText" dxfId="979" priority="760" stopIfTrue="1" operator="containsText" text="Finalizado">
      <formula>NOT(ISERROR(SEARCH("Finalizado",BB213)))</formula>
    </cfRule>
    <cfRule type="containsText" dxfId="978" priority="761" stopIfTrue="1" operator="containsText" text="En Curso">
      <formula>NOT(ISERROR(SEARCH("En Curso",BB213)))</formula>
    </cfRule>
    <cfRule type="containsText" dxfId="977" priority="762" stopIfTrue="1" operator="containsText" text="Sin Iniciar">
      <formula>NOT(ISERROR(SEARCH("Sin Iniciar",BB213)))</formula>
    </cfRule>
  </conditionalFormatting>
  <conditionalFormatting sqref="BB337:BB339">
    <cfRule type="containsText" dxfId="976" priority="757" stopIfTrue="1" operator="containsText" text="Finalizado">
      <formula>NOT(ISERROR(SEARCH("Finalizado",BB337)))</formula>
    </cfRule>
    <cfRule type="containsText" dxfId="975" priority="758" stopIfTrue="1" operator="containsText" text="En Curso">
      <formula>NOT(ISERROR(SEARCH("En Curso",BB337)))</formula>
    </cfRule>
    <cfRule type="containsText" dxfId="974" priority="759" stopIfTrue="1" operator="containsText" text="Sin Iniciar">
      <formula>NOT(ISERROR(SEARCH("Sin Iniciar",BB337)))</formula>
    </cfRule>
  </conditionalFormatting>
  <conditionalFormatting sqref="BB340:BB343">
    <cfRule type="containsText" dxfId="973" priority="754" stopIfTrue="1" operator="containsText" text="Finalizado">
      <formula>NOT(ISERROR(SEARCH("Finalizado",BB340)))</formula>
    </cfRule>
    <cfRule type="containsText" dxfId="972" priority="755" stopIfTrue="1" operator="containsText" text="En Curso">
      <formula>NOT(ISERROR(SEARCH("En Curso",BB340)))</formula>
    </cfRule>
    <cfRule type="containsText" dxfId="971" priority="756" stopIfTrue="1" operator="containsText" text="Sin Iniciar">
      <formula>NOT(ISERROR(SEARCH("Sin Iniciar",BB340)))</formula>
    </cfRule>
  </conditionalFormatting>
  <conditionalFormatting sqref="BB333:BB336">
    <cfRule type="containsText" dxfId="970" priority="751" stopIfTrue="1" operator="containsText" text="Finalizado">
      <formula>NOT(ISERROR(SEARCH("Finalizado",BB333)))</formula>
    </cfRule>
    <cfRule type="containsText" dxfId="969" priority="752" stopIfTrue="1" operator="containsText" text="En Curso">
      <formula>NOT(ISERROR(SEARCH("En Curso",BB333)))</formula>
    </cfRule>
    <cfRule type="containsText" dxfId="968" priority="753" stopIfTrue="1" operator="containsText" text="Sin Iniciar">
      <formula>NOT(ISERROR(SEARCH("Sin Iniciar",BB333)))</formula>
    </cfRule>
  </conditionalFormatting>
  <conditionalFormatting sqref="BB354:BB358">
    <cfRule type="containsText" dxfId="967" priority="748" stopIfTrue="1" operator="containsText" text="Finalizado">
      <formula>NOT(ISERROR(SEARCH("Finalizado",BB354)))</formula>
    </cfRule>
    <cfRule type="containsText" dxfId="966" priority="749" stopIfTrue="1" operator="containsText" text="En Curso">
      <formula>NOT(ISERROR(SEARCH("En Curso",BB354)))</formula>
    </cfRule>
    <cfRule type="containsText" dxfId="965" priority="750" stopIfTrue="1" operator="containsText" text="Sin Iniciar">
      <formula>NOT(ISERROR(SEARCH("Sin Iniciar",BB354)))</formula>
    </cfRule>
  </conditionalFormatting>
  <conditionalFormatting sqref="BB411:BB420 BB422:BB423 BB588:BB591 BB612 BB617:BB619 BB625:BB626 BB631:BB633 BB645:BB647 BB658:BB661 BB674:BB675 BB567:BB570 BB573:BB577 BB596:BB598 BB604:BB605 BB638:BB640 BB680:BB682 BB444 BB521:BB522 BB470:BB482 BB531:BB565 BB448:BB451 BB484:BB486 BB524:BB529 BB664:BB668 BB454:BB458 BB461:BB468 BB490:BB501 BB503:BB515 BB579:BB584 BB517:BB518">
    <cfRule type="containsText" dxfId="964" priority="745" stopIfTrue="1" operator="containsText" text="Finalizado">
      <formula>NOT(ISERROR(SEARCH("Finalizado",BB411)))</formula>
    </cfRule>
    <cfRule type="containsText" dxfId="963" priority="746" stopIfTrue="1" operator="containsText" text="En Curso">
      <formula>NOT(ISERROR(SEARCH("En Curso",BB411)))</formula>
    </cfRule>
    <cfRule type="containsText" dxfId="962" priority="747" stopIfTrue="1" operator="containsText" text="Sin Iniciar">
      <formula>NOT(ISERROR(SEARCH("Sin Iniciar",BB411)))</formula>
    </cfRule>
  </conditionalFormatting>
  <conditionalFormatting sqref="BB466:BB468 BB470">
    <cfRule type="containsText" dxfId="961" priority="742" stopIfTrue="1" operator="containsText" text="Finalizado">
      <formula>NOT(ISERROR(SEARCH("Finalizado",BB466)))</formula>
    </cfRule>
    <cfRule type="containsText" dxfId="960" priority="743" stopIfTrue="1" operator="containsText" text="En Curso">
      <formula>NOT(ISERROR(SEARCH("En Curso",BB466)))</formula>
    </cfRule>
    <cfRule type="containsText" dxfId="959" priority="744" stopIfTrue="1" operator="containsText" text="Sin Iniciar">
      <formula>NOT(ISERROR(SEARCH("Sin Iniciar",BB466)))</formula>
    </cfRule>
  </conditionalFormatting>
  <conditionalFormatting sqref="BB402">
    <cfRule type="containsText" dxfId="958" priority="739" stopIfTrue="1" operator="containsText" text="Finalizado">
      <formula>NOT(ISERROR(SEARCH("Finalizado",BB402)))</formula>
    </cfRule>
    <cfRule type="containsText" dxfId="957" priority="740" stopIfTrue="1" operator="containsText" text="En Curso">
      <formula>NOT(ISERROR(SEARCH("En Curso",BB402)))</formula>
    </cfRule>
    <cfRule type="containsText" dxfId="956" priority="741" stopIfTrue="1" operator="containsText" text="Sin Iniciar">
      <formula>NOT(ISERROR(SEARCH("Sin Iniciar",BB402)))</formula>
    </cfRule>
  </conditionalFormatting>
  <conditionalFormatting sqref="BB403:BB409">
    <cfRule type="containsText" dxfId="955" priority="736" stopIfTrue="1" operator="containsText" text="Finalizado">
      <formula>NOT(ISERROR(SEARCH("Finalizado",BB403)))</formula>
    </cfRule>
    <cfRule type="containsText" dxfId="954" priority="737" stopIfTrue="1" operator="containsText" text="En Curso">
      <formula>NOT(ISERROR(SEARCH("En Curso",BB403)))</formula>
    </cfRule>
    <cfRule type="containsText" dxfId="953" priority="738" stopIfTrue="1" operator="containsText" text="Sin Iniciar">
      <formula>NOT(ISERROR(SEARCH("Sin Iniciar",BB403)))</formula>
    </cfRule>
  </conditionalFormatting>
  <conditionalFormatting sqref="BB397:BB399 BB401 BB421 BB615:BB616 BB627:BB630 BB641:BB644">
    <cfRule type="containsText" dxfId="952" priority="733" stopIfTrue="1" operator="containsText" text="Finalizado">
      <formula>NOT(ISERROR(SEARCH("Finalizado",BB397)))</formula>
    </cfRule>
    <cfRule type="containsText" dxfId="951" priority="734" stopIfTrue="1" operator="containsText" text="En Curso">
      <formula>NOT(ISERROR(SEARCH("En Curso",BB397)))</formula>
    </cfRule>
    <cfRule type="containsText" dxfId="950" priority="735" stopIfTrue="1" operator="containsText" text="Sin Iniciar">
      <formula>NOT(ISERROR(SEARCH("Sin Iniciar",BB397)))</formula>
    </cfRule>
  </conditionalFormatting>
  <conditionalFormatting sqref="BB566 BB571:BB572">
    <cfRule type="containsText" dxfId="949" priority="730" stopIfTrue="1" operator="containsText" text="Finalizado">
      <formula>NOT(ISERROR(SEARCH("Finalizado",BB566)))</formula>
    </cfRule>
    <cfRule type="containsText" dxfId="948" priority="731" stopIfTrue="1" operator="containsText" text="En Curso">
      <formula>NOT(ISERROR(SEARCH("En Curso",BB566)))</formula>
    </cfRule>
    <cfRule type="containsText" dxfId="947" priority="732" stopIfTrue="1" operator="containsText" text="Sin Iniciar">
      <formula>NOT(ISERROR(SEARCH("Sin Iniciar",BB566)))</formula>
    </cfRule>
  </conditionalFormatting>
  <conditionalFormatting sqref="BB592:BB595 BB599:BB603 BB606">
    <cfRule type="containsText" dxfId="946" priority="727" stopIfTrue="1" operator="containsText" text="Finalizado">
      <formula>NOT(ISERROR(SEARCH("Finalizado",BB592)))</formula>
    </cfRule>
    <cfRule type="containsText" dxfId="945" priority="728" stopIfTrue="1" operator="containsText" text="En Curso">
      <formula>NOT(ISERROR(SEARCH("En Curso",BB592)))</formula>
    </cfRule>
    <cfRule type="containsText" dxfId="944" priority="729" stopIfTrue="1" operator="containsText" text="Sin Iniciar">
      <formula>NOT(ISERROR(SEARCH("Sin Iniciar",BB592)))</formula>
    </cfRule>
  </conditionalFormatting>
  <conditionalFormatting sqref="BB610">
    <cfRule type="containsText" dxfId="943" priority="724" stopIfTrue="1" operator="containsText" text="Finalizado">
      <formula>NOT(ISERROR(SEARCH("Finalizado",BB610)))</formula>
    </cfRule>
    <cfRule type="containsText" dxfId="942" priority="725" stopIfTrue="1" operator="containsText" text="En Curso">
      <formula>NOT(ISERROR(SEARCH("En Curso",BB610)))</formula>
    </cfRule>
    <cfRule type="containsText" dxfId="941" priority="726" stopIfTrue="1" operator="containsText" text="Sin Iniciar">
      <formula>NOT(ISERROR(SEARCH("Sin Iniciar",BB610)))</formula>
    </cfRule>
  </conditionalFormatting>
  <conditionalFormatting sqref="BB611">
    <cfRule type="containsText" dxfId="940" priority="721" stopIfTrue="1" operator="containsText" text="Finalizado">
      <formula>NOT(ISERROR(SEARCH("Finalizado",BB611)))</formula>
    </cfRule>
    <cfRule type="containsText" dxfId="939" priority="722" stopIfTrue="1" operator="containsText" text="En Curso">
      <formula>NOT(ISERROR(SEARCH("En Curso",BB611)))</formula>
    </cfRule>
    <cfRule type="containsText" dxfId="938" priority="723" stopIfTrue="1" operator="containsText" text="Sin Iniciar">
      <formula>NOT(ISERROR(SEARCH("Sin Iniciar",BB611)))</formula>
    </cfRule>
  </conditionalFormatting>
  <conditionalFormatting sqref="BB634:BB637">
    <cfRule type="containsText" dxfId="937" priority="718" stopIfTrue="1" operator="containsText" text="Finalizado">
      <formula>NOT(ISERROR(SEARCH("Finalizado",BB634)))</formula>
    </cfRule>
    <cfRule type="containsText" dxfId="936" priority="719" stopIfTrue="1" operator="containsText" text="En Curso">
      <formula>NOT(ISERROR(SEARCH("En Curso",BB634)))</formula>
    </cfRule>
    <cfRule type="containsText" dxfId="935" priority="720" stopIfTrue="1" operator="containsText" text="Sin Iniciar">
      <formula>NOT(ISERROR(SEARCH("Sin Iniciar",BB634)))</formula>
    </cfRule>
  </conditionalFormatting>
  <conditionalFormatting sqref="BB669">
    <cfRule type="containsText" dxfId="934" priority="715" stopIfTrue="1" operator="containsText" text="Finalizado">
      <formula>NOT(ISERROR(SEARCH("Finalizado",BB669)))</formula>
    </cfRule>
    <cfRule type="containsText" dxfId="933" priority="716" stopIfTrue="1" operator="containsText" text="En Curso">
      <formula>NOT(ISERROR(SEARCH("En Curso",BB669)))</formula>
    </cfRule>
    <cfRule type="containsText" dxfId="932" priority="717" stopIfTrue="1" operator="containsText" text="Sin Iniciar">
      <formula>NOT(ISERROR(SEARCH("Sin Iniciar",BB669)))</formula>
    </cfRule>
  </conditionalFormatting>
  <conditionalFormatting sqref="BB673 BB676:BB679">
    <cfRule type="containsText" dxfId="931" priority="712" stopIfTrue="1" operator="containsText" text="Finalizado">
      <formula>NOT(ISERROR(SEARCH("Finalizado",BB673)))</formula>
    </cfRule>
    <cfRule type="containsText" dxfId="930" priority="713" stopIfTrue="1" operator="containsText" text="En Curso">
      <formula>NOT(ISERROR(SEARCH("En Curso",BB673)))</formula>
    </cfRule>
    <cfRule type="containsText" dxfId="929" priority="714" stopIfTrue="1" operator="containsText" text="Sin Iniciar">
      <formula>NOT(ISERROR(SEARCH("Sin Iniciar",BB673)))</formula>
    </cfRule>
  </conditionalFormatting>
  <conditionalFormatting sqref="BB396">
    <cfRule type="containsText" dxfId="928" priority="709" stopIfTrue="1" operator="containsText" text="Finalizado">
      <formula>NOT(ISERROR(SEARCH("Finalizado",BB396)))</formula>
    </cfRule>
    <cfRule type="containsText" dxfId="927" priority="710" stopIfTrue="1" operator="containsText" text="En Curso">
      <formula>NOT(ISERROR(SEARCH("En Curso",BB396)))</formula>
    </cfRule>
    <cfRule type="containsText" dxfId="926" priority="711" stopIfTrue="1" operator="containsText" text="Sin Iniciar">
      <formula>NOT(ISERROR(SEARCH("Sin Iniciar",BB396)))</formula>
    </cfRule>
  </conditionalFormatting>
  <conditionalFormatting sqref="BB684">
    <cfRule type="containsText" dxfId="925" priority="706" stopIfTrue="1" operator="containsText" text="Finalizado">
      <formula>NOT(ISERROR(SEARCH("Finalizado",BB684)))</formula>
    </cfRule>
    <cfRule type="containsText" dxfId="924" priority="707" stopIfTrue="1" operator="containsText" text="En Curso">
      <formula>NOT(ISERROR(SEARCH("En Curso",BB684)))</formula>
    </cfRule>
    <cfRule type="containsText" dxfId="923" priority="708" stopIfTrue="1" operator="containsText" text="Sin Iniciar">
      <formula>NOT(ISERROR(SEARCH("Sin Iniciar",BB684)))</formula>
    </cfRule>
  </conditionalFormatting>
  <conditionalFormatting sqref="BB689">
    <cfRule type="containsText" dxfId="922" priority="703" stopIfTrue="1" operator="containsText" text="Finalizado">
      <formula>NOT(ISERROR(SEARCH("Finalizado",BB689)))</formula>
    </cfRule>
    <cfRule type="containsText" dxfId="921" priority="704" stopIfTrue="1" operator="containsText" text="En Curso">
      <formula>NOT(ISERROR(SEARCH("En Curso",BB689)))</formula>
    </cfRule>
    <cfRule type="containsText" dxfId="920" priority="705" stopIfTrue="1" operator="containsText" text="Sin Iniciar">
      <formula>NOT(ISERROR(SEARCH("Sin Iniciar",BB689)))</formula>
    </cfRule>
  </conditionalFormatting>
  <conditionalFormatting sqref="BB613:BB614">
    <cfRule type="containsText" dxfId="919" priority="700" stopIfTrue="1" operator="containsText" text="Finalizado">
      <formula>NOT(ISERROR(SEARCH("Finalizado",BB613)))</formula>
    </cfRule>
    <cfRule type="containsText" dxfId="918" priority="701" stopIfTrue="1" operator="containsText" text="En Curso">
      <formula>NOT(ISERROR(SEARCH("En Curso",BB613)))</formula>
    </cfRule>
    <cfRule type="containsText" dxfId="917" priority="702" stopIfTrue="1" operator="containsText" text="Sin Iniciar">
      <formula>NOT(ISERROR(SEARCH("Sin Iniciar",BB613)))</formula>
    </cfRule>
  </conditionalFormatting>
  <conditionalFormatting sqref="BB620:BB624">
    <cfRule type="containsText" dxfId="916" priority="697" stopIfTrue="1" operator="containsText" text="Finalizado">
      <formula>NOT(ISERROR(SEARCH("Finalizado",BB620)))</formula>
    </cfRule>
    <cfRule type="containsText" dxfId="915" priority="698" stopIfTrue="1" operator="containsText" text="En Curso">
      <formula>NOT(ISERROR(SEARCH("En Curso",BB620)))</formula>
    </cfRule>
    <cfRule type="containsText" dxfId="914" priority="699" stopIfTrue="1" operator="containsText" text="Sin Iniciar">
      <formula>NOT(ISERROR(SEARCH("Sin Iniciar",BB620)))</formula>
    </cfRule>
  </conditionalFormatting>
  <conditionalFormatting sqref="BB585:BB587">
    <cfRule type="containsText" dxfId="913" priority="694" stopIfTrue="1" operator="containsText" text="Finalizado">
      <formula>NOT(ISERROR(SEARCH("Finalizado",BB585)))</formula>
    </cfRule>
    <cfRule type="containsText" dxfId="912" priority="695" stopIfTrue="1" operator="containsText" text="En Curso">
      <formula>NOT(ISERROR(SEARCH("En Curso",BB585)))</formula>
    </cfRule>
    <cfRule type="containsText" dxfId="911" priority="696" stopIfTrue="1" operator="containsText" text="Sin Iniciar">
      <formula>NOT(ISERROR(SEARCH("Sin Iniciar",BB585)))</formula>
    </cfRule>
  </conditionalFormatting>
  <conditionalFormatting sqref="BB607:BB609">
    <cfRule type="containsText" dxfId="910" priority="691" stopIfTrue="1" operator="containsText" text="Finalizado">
      <formula>NOT(ISERROR(SEARCH("Finalizado",BB607)))</formula>
    </cfRule>
    <cfRule type="containsText" dxfId="909" priority="692" stopIfTrue="1" operator="containsText" text="En Curso">
      <formula>NOT(ISERROR(SEARCH("En Curso",BB607)))</formula>
    </cfRule>
    <cfRule type="containsText" dxfId="908" priority="693" stopIfTrue="1" operator="containsText" text="Sin Iniciar">
      <formula>NOT(ISERROR(SEARCH("Sin Iniciar",BB607)))</formula>
    </cfRule>
  </conditionalFormatting>
  <conditionalFormatting sqref="BB651:BB654">
    <cfRule type="containsText" dxfId="907" priority="688" stopIfTrue="1" operator="containsText" text="Finalizado">
      <formula>NOT(ISERROR(SEARCH("Finalizado",BB651)))</formula>
    </cfRule>
    <cfRule type="containsText" dxfId="906" priority="689" stopIfTrue="1" operator="containsText" text="En Curso">
      <formula>NOT(ISERROR(SEARCH("En Curso",BB651)))</formula>
    </cfRule>
    <cfRule type="containsText" dxfId="905" priority="690" stopIfTrue="1" operator="containsText" text="Sin Iniciar">
      <formula>NOT(ISERROR(SEARCH("Sin Iniciar",BB651)))</formula>
    </cfRule>
  </conditionalFormatting>
  <conditionalFormatting sqref="BB648:BB650">
    <cfRule type="containsText" dxfId="904" priority="685" stopIfTrue="1" operator="containsText" text="Finalizado">
      <formula>NOT(ISERROR(SEARCH("Finalizado",BB648)))</formula>
    </cfRule>
    <cfRule type="containsText" dxfId="903" priority="686" stopIfTrue="1" operator="containsText" text="En Curso">
      <formula>NOT(ISERROR(SEARCH("En Curso",BB648)))</formula>
    </cfRule>
    <cfRule type="containsText" dxfId="902" priority="687" stopIfTrue="1" operator="containsText" text="Sin Iniciar">
      <formula>NOT(ISERROR(SEARCH("Sin Iniciar",BB648)))</formula>
    </cfRule>
  </conditionalFormatting>
  <conditionalFormatting sqref="BB670:BB672">
    <cfRule type="containsText" dxfId="901" priority="682" stopIfTrue="1" operator="containsText" text="Finalizado">
      <formula>NOT(ISERROR(SEARCH("Finalizado",BB670)))</formula>
    </cfRule>
    <cfRule type="containsText" dxfId="900" priority="683" stopIfTrue="1" operator="containsText" text="En Curso">
      <formula>NOT(ISERROR(SEARCH("En Curso",BB670)))</formula>
    </cfRule>
    <cfRule type="containsText" dxfId="899" priority="684" stopIfTrue="1" operator="containsText" text="Sin Iniciar">
      <formula>NOT(ISERROR(SEARCH("Sin Iniciar",BB670)))</formula>
    </cfRule>
  </conditionalFormatting>
  <conditionalFormatting sqref="BB683">
    <cfRule type="containsText" dxfId="898" priority="679" stopIfTrue="1" operator="containsText" text="Finalizado">
      <formula>NOT(ISERROR(SEARCH("Finalizado",BB683)))</formula>
    </cfRule>
    <cfRule type="containsText" dxfId="897" priority="680" stopIfTrue="1" operator="containsText" text="En Curso">
      <formula>NOT(ISERROR(SEARCH("En Curso",BB683)))</formula>
    </cfRule>
    <cfRule type="containsText" dxfId="896" priority="681" stopIfTrue="1" operator="containsText" text="Sin Iniciar">
      <formula>NOT(ISERROR(SEARCH("Sin Iniciar",BB683)))</formula>
    </cfRule>
  </conditionalFormatting>
  <conditionalFormatting sqref="BB685:BB688">
    <cfRule type="containsText" dxfId="895" priority="676" stopIfTrue="1" operator="containsText" text="Finalizado">
      <formula>NOT(ISERROR(SEARCH("Finalizado",BB685)))</formula>
    </cfRule>
    <cfRule type="containsText" dxfId="894" priority="677" stopIfTrue="1" operator="containsText" text="En Curso">
      <formula>NOT(ISERROR(SEARCH("En Curso",BB685)))</formula>
    </cfRule>
    <cfRule type="containsText" dxfId="893" priority="678" stopIfTrue="1" operator="containsText" text="Sin Iniciar">
      <formula>NOT(ISERROR(SEARCH("Sin Iniciar",BB685)))</formula>
    </cfRule>
  </conditionalFormatting>
  <conditionalFormatting sqref="BB368">
    <cfRule type="containsText" dxfId="892" priority="646" stopIfTrue="1" operator="containsText" text="Finalizado">
      <formula>NOT(ISERROR(SEARCH("Finalizado",BB368)))</formula>
    </cfRule>
    <cfRule type="containsText" dxfId="891" priority="647" stopIfTrue="1" operator="containsText" text="En Curso">
      <formula>NOT(ISERROR(SEARCH("En Curso",BB368)))</formula>
    </cfRule>
    <cfRule type="containsText" dxfId="890" priority="648" stopIfTrue="1" operator="containsText" text="Sin Iniciar">
      <formula>NOT(ISERROR(SEARCH("Sin Iniciar",BB368)))</formula>
    </cfRule>
  </conditionalFormatting>
  <conditionalFormatting sqref="BB369">
    <cfRule type="containsText" dxfId="889" priority="643" stopIfTrue="1" operator="containsText" text="Finalizado">
      <formula>NOT(ISERROR(SEARCH("Finalizado",BB369)))</formula>
    </cfRule>
    <cfRule type="containsText" dxfId="888" priority="644" stopIfTrue="1" operator="containsText" text="En Curso">
      <formula>NOT(ISERROR(SEARCH("En Curso",BB369)))</formula>
    </cfRule>
    <cfRule type="containsText" dxfId="887" priority="645" stopIfTrue="1" operator="containsText" text="Sin Iniciar">
      <formula>NOT(ISERROR(SEARCH("Sin Iniciar",BB369)))</formula>
    </cfRule>
  </conditionalFormatting>
  <conditionalFormatting sqref="AX55">
    <cfRule type="containsText" dxfId="886" priority="640" stopIfTrue="1" operator="containsText" text="Finalizado">
      <formula>NOT(ISERROR(SEARCH("Finalizado",AX55)))</formula>
    </cfRule>
    <cfRule type="containsText" dxfId="885" priority="641" stopIfTrue="1" operator="containsText" text="En Curso">
      <formula>NOT(ISERROR(SEARCH("En Curso",AX55)))</formula>
    </cfRule>
    <cfRule type="containsText" dxfId="884" priority="642" stopIfTrue="1" operator="containsText" text="Sin Iniciar">
      <formula>NOT(ISERROR(SEARCH("Sin Iniciar",AX55)))</formula>
    </cfRule>
  </conditionalFormatting>
  <conditionalFormatting sqref="AX292 AX302:AX311 AX299:AX300 AX313 AX294:AX297">
    <cfRule type="containsText" dxfId="883" priority="631" stopIfTrue="1" operator="containsText" text="Finalizado">
      <formula>NOT(ISERROR(SEARCH("Finalizado",AX292)))</formula>
    </cfRule>
    <cfRule type="containsText" dxfId="882" priority="632" stopIfTrue="1" operator="containsText" text="En Curso">
      <formula>NOT(ISERROR(SEARCH("En Curso",AX292)))</formula>
    </cfRule>
    <cfRule type="containsText" dxfId="881" priority="633" stopIfTrue="1" operator="containsText" text="Sin Iniciar">
      <formula>NOT(ISERROR(SEARCH("Sin Iniciar",AX292)))</formula>
    </cfRule>
  </conditionalFormatting>
  <conditionalFormatting sqref="AX253:AX255">
    <cfRule type="containsText" dxfId="880" priority="616" stopIfTrue="1" operator="containsText" text="Finalizado">
      <formula>NOT(ISERROR(SEARCH("Finalizado",AX253)))</formula>
    </cfRule>
    <cfRule type="containsText" dxfId="879" priority="617" stopIfTrue="1" operator="containsText" text="En Curso">
      <formula>NOT(ISERROR(SEARCH("En Curso",AX253)))</formula>
    </cfRule>
    <cfRule type="containsText" dxfId="878" priority="618" stopIfTrue="1" operator="containsText" text="Sin Iniciar">
      <formula>NOT(ISERROR(SEARCH("Sin Iniciar",AX253)))</formula>
    </cfRule>
  </conditionalFormatting>
  <conditionalFormatting sqref="AX264:AX269">
    <cfRule type="containsText" dxfId="877" priority="598" stopIfTrue="1" operator="containsText" text="Finalizado">
      <formula>NOT(ISERROR(SEARCH("Finalizado",AX264)))</formula>
    </cfRule>
    <cfRule type="containsText" dxfId="876" priority="599" stopIfTrue="1" operator="containsText" text="En Curso">
      <formula>NOT(ISERROR(SEARCH("En Curso",AX264)))</formula>
    </cfRule>
    <cfRule type="containsText" dxfId="875" priority="600" stopIfTrue="1" operator="containsText" text="Sin Iniciar">
      <formula>NOT(ISERROR(SEARCH("Sin Iniciar",AX264)))</formula>
    </cfRule>
  </conditionalFormatting>
  <conditionalFormatting sqref="AX256:AX257 AX259:AX262">
    <cfRule type="containsText" dxfId="874" priority="595" stopIfTrue="1" operator="containsText" text="Finalizado">
      <formula>NOT(ISERROR(SEARCH("Finalizado",AX256)))</formula>
    </cfRule>
    <cfRule type="containsText" dxfId="873" priority="596" stopIfTrue="1" operator="containsText" text="En Curso">
      <formula>NOT(ISERROR(SEARCH("En Curso",AX256)))</formula>
    </cfRule>
    <cfRule type="containsText" dxfId="872" priority="597" stopIfTrue="1" operator="containsText" text="Sin Iniciar">
      <formula>NOT(ISERROR(SEARCH("Sin Iniciar",AX256)))</formula>
    </cfRule>
  </conditionalFormatting>
  <conditionalFormatting sqref="AX273:AX276">
    <cfRule type="containsText" dxfId="871" priority="592" stopIfTrue="1" operator="containsText" text="Finalizado">
      <formula>NOT(ISERROR(SEARCH("Finalizado",AX273)))</formula>
    </cfRule>
    <cfRule type="containsText" dxfId="870" priority="593" stopIfTrue="1" operator="containsText" text="En Curso">
      <formula>NOT(ISERROR(SEARCH("En Curso",AX273)))</formula>
    </cfRule>
    <cfRule type="containsText" dxfId="869" priority="594" stopIfTrue="1" operator="containsText" text="Sin Iniciar">
      <formula>NOT(ISERROR(SEARCH("Sin Iniciar",AX273)))</formula>
    </cfRule>
  </conditionalFormatting>
  <conditionalFormatting sqref="AX278:AX284 AX288:AX290">
    <cfRule type="containsText" dxfId="868" priority="589" stopIfTrue="1" operator="containsText" text="Finalizado">
      <formula>NOT(ISERROR(SEARCH("Finalizado",AX278)))</formula>
    </cfRule>
    <cfRule type="containsText" dxfId="867" priority="590" stopIfTrue="1" operator="containsText" text="En Curso">
      <formula>NOT(ISERROR(SEARCH("En Curso",AX278)))</formula>
    </cfRule>
    <cfRule type="containsText" dxfId="866" priority="591" stopIfTrue="1" operator="containsText" text="Sin Iniciar">
      <formula>NOT(ISERROR(SEARCH("Sin Iniciar",AX278)))</formula>
    </cfRule>
  </conditionalFormatting>
  <conditionalFormatting sqref="AX250:AX252 AX272 AX301">
    <cfRule type="containsText" dxfId="865" priority="583" stopIfTrue="1" operator="containsText" text="Finalizado">
      <formula>NOT(ISERROR(SEARCH("Finalizado",AX250)))</formula>
    </cfRule>
    <cfRule type="containsText" dxfId="864" priority="584" stopIfTrue="1" operator="containsText" text="En Curso">
      <formula>NOT(ISERROR(SEARCH("En Curso",AX250)))</formula>
    </cfRule>
    <cfRule type="containsText" dxfId="863" priority="585" stopIfTrue="1" operator="containsText" text="Sin Iniciar">
      <formula>NOT(ISERROR(SEARCH("Sin Iniciar",AX250)))</formula>
    </cfRule>
  </conditionalFormatting>
  <conditionalFormatting sqref="BB119">
    <cfRule type="containsText" dxfId="862" priority="580" stopIfTrue="1" operator="containsText" text="Finalizado">
      <formula>NOT(ISERROR(SEARCH("Finalizado",BB119)))</formula>
    </cfRule>
    <cfRule type="containsText" dxfId="861" priority="581" stopIfTrue="1" operator="containsText" text="En Curso">
      <formula>NOT(ISERROR(SEARCH("En Curso",BB119)))</formula>
    </cfRule>
    <cfRule type="containsText" dxfId="860" priority="582" stopIfTrue="1" operator="containsText" text="Sin Iniciar">
      <formula>NOT(ISERROR(SEARCH("Sin Iniciar",BB119)))</formula>
    </cfRule>
  </conditionalFormatting>
  <conditionalFormatting sqref="BB126:BB129">
    <cfRule type="containsText" dxfId="859" priority="577" stopIfTrue="1" operator="containsText" text="Finalizado">
      <formula>NOT(ISERROR(SEARCH("Finalizado",BB126)))</formula>
    </cfRule>
    <cfRule type="containsText" dxfId="858" priority="578" stopIfTrue="1" operator="containsText" text="En Curso">
      <formula>NOT(ISERROR(SEARCH("En Curso",BB126)))</formula>
    </cfRule>
    <cfRule type="containsText" dxfId="857" priority="579" stopIfTrue="1" operator="containsText" text="Sin Iniciar">
      <formula>NOT(ISERROR(SEARCH("Sin Iniciar",BB126)))</formula>
    </cfRule>
  </conditionalFormatting>
  <conditionalFormatting sqref="BB124:BB125 BB132">
    <cfRule type="containsText" dxfId="856" priority="571" stopIfTrue="1" operator="containsText" text="Finalizado">
      <formula>NOT(ISERROR(SEARCH("Finalizado",BB124)))</formula>
    </cfRule>
    <cfRule type="containsText" dxfId="855" priority="572" stopIfTrue="1" operator="containsText" text="En Curso">
      <formula>NOT(ISERROR(SEARCH("En Curso",BB124)))</formula>
    </cfRule>
    <cfRule type="containsText" dxfId="854" priority="573" stopIfTrue="1" operator="containsText" text="Sin Iniciar">
      <formula>NOT(ISERROR(SEARCH("Sin Iniciar",BB124)))</formula>
    </cfRule>
  </conditionalFormatting>
  <conditionalFormatting sqref="BB249:BB252">
    <cfRule type="containsText" dxfId="853" priority="568" stopIfTrue="1" operator="containsText" text="Finalizado">
      <formula>NOT(ISERROR(SEARCH("Finalizado",BB249)))</formula>
    </cfRule>
    <cfRule type="containsText" dxfId="852" priority="569" stopIfTrue="1" operator="containsText" text="En Curso">
      <formula>NOT(ISERROR(SEARCH("En Curso",BB249)))</formula>
    </cfRule>
    <cfRule type="containsText" dxfId="851" priority="570" stopIfTrue="1" operator="containsText" text="Sin Iniciar">
      <formula>NOT(ISERROR(SEARCH("Sin Iniciar",BB249)))</formula>
    </cfRule>
  </conditionalFormatting>
  <conditionalFormatting sqref="BB431:BB433 BB435:BB437">
    <cfRule type="containsText" dxfId="850" priority="565" stopIfTrue="1" operator="containsText" text="Finalizado">
      <formula>NOT(ISERROR(SEARCH("Finalizado",BB431)))</formula>
    </cfRule>
    <cfRule type="containsText" dxfId="849" priority="566" stopIfTrue="1" operator="containsText" text="En Curso">
      <formula>NOT(ISERROR(SEARCH("En Curso",BB431)))</formula>
    </cfRule>
    <cfRule type="containsText" dxfId="848" priority="567" stopIfTrue="1" operator="containsText" text="Sin Iniciar">
      <formula>NOT(ISERROR(SEARCH("Sin Iniciar",BB431)))</formula>
    </cfRule>
  </conditionalFormatting>
  <conditionalFormatting sqref="BB424:BB430 BB438:BB443">
    <cfRule type="containsText" dxfId="847" priority="562" stopIfTrue="1" operator="containsText" text="Finalizado">
      <formula>NOT(ISERROR(SEARCH("Finalizado",BB424)))</formula>
    </cfRule>
    <cfRule type="containsText" dxfId="846" priority="563" stopIfTrue="1" operator="containsText" text="En Curso">
      <formula>NOT(ISERROR(SEARCH("En Curso",BB424)))</formula>
    </cfRule>
    <cfRule type="containsText" dxfId="845" priority="564" stopIfTrue="1" operator="containsText" text="Sin Iniciar">
      <formula>NOT(ISERROR(SEARCH("Sin Iniciar",BB424)))</formula>
    </cfRule>
  </conditionalFormatting>
  <conditionalFormatting sqref="BB519">
    <cfRule type="containsText" dxfId="844" priority="556" stopIfTrue="1" operator="containsText" text="Finalizado">
      <formula>NOT(ISERROR(SEARCH("Finalizado",BB519)))</formula>
    </cfRule>
    <cfRule type="containsText" dxfId="843" priority="557" stopIfTrue="1" operator="containsText" text="En Curso">
      <formula>NOT(ISERROR(SEARCH("En Curso",BB519)))</formula>
    </cfRule>
    <cfRule type="containsText" dxfId="842" priority="558" stopIfTrue="1" operator="containsText" text="Sin Iniciar">
      <formula>NOT(ISERROR(SEARCH("Sin Iniciar",BB519)))</formula>
    </cfRule>
  </conditionalFormatting>
  <conditionalFormatting sqref="AX298">
    <cfRule type="containsText" dxfId="841" priority="553" stopIfTrue="1" operator="containsText" text="Finalizado">
      <formula>NOT(ISERROR(SEARCH("Finalizado",AX298)))</formula>
    </cfRule>
    <cfRule type="containsText" dxfId="840" priority="554" stopIfTrue="1" operator="containsText" text="En Curso">
      <formula>NOT(ISERROR(SEARCH("En Curso",AX298)))</formula>
    </cfRule>
    <cfRule type="containsText" dxfId="839" priority="555" stopIfTrue="1" operator="containsText" text="Sin Iniciar">
      <formula>NOT(ISERROR(SEARCH("Sin Iniciar",AX298)))</formula>
    </cfRule>
  </conditionalFormatting>
  <conditionalFormatting sqref="AX312">
    <cfRule type="containsText" dxfId="838" priority="550" stopIfTrue="1" operator="containsText" text="Finalizado">
      <formula>NOT(ISERROR(SEARCH("Finalizado",AX312)))</formula>
    </cfRule>
    <cfRule type="containsText" dxfId="837" priority="551" stopIfTrue="1" operator="containsText" text="En Curso">
      <formula>NOT(ISERROR(SEARCH("En Curso",AX312)))</formula>
    </cfRule>
    <cfRule type="containsText" dxfId="836" priority="552" stopIfTrue="1" operator="containsText" text="Sin Iniciar">
      <formula>NOT(ISERROR(SEARCH("Sin Iniciar",AX312)))</formula>
    </cfRule>
  </conditionalFormatting>
  <conditionalFormatting sqref="AX293">
    <cfRule type="containsText" dxfId="835" priority="541" stopIfTrue="1" operator="containsText" text="Finalizado">
      <formula>NOT(ISERROR(SEARCH("Finalizado",AX293)))</formula>
    </cfRule>
    <cfRule type="containsText" dxfId="834" priority="542" stopIfTrue="1" operator="containsText" text="En Curso">
      <formula>NOT(ISERROR(SEARCH("En Curso",AX293)))</formula>
    </cfRule>
    <cfRule type="containsText" dxfId="833" priority="543" stopIfTrue="1" operator="containsText" text="Sin Iniciar">
      <formula>NOT(ISERROR(SEARCH("Sin Iniciar",AX293)))</formula>
    </cfRule>
  </conditionalFormatting>
  <conditionalFormatting sqref="AX655:AX657">
    <cfRule type="containsText" dxfId="832" priority="535" stopIfTrue="1" operator="containsText" text="Finalizado">
      <formula>NOT(ISERROR(SEARCH("Finalizado",AX655)))</formula>
    </cfRule>
    <cfRule type="containsText" dxfId="831" priority="536" stopIfTrue="1" operator="containsText" text="En Curso">
      <formula>NOT(ISERROR(SEARCH("En Curso",AX655)))</formula>
    </cfRule>
    <cfRule type="containsText" dxfId="830" priority="537" stopIfTrue="1" operator="containsText" text="Sin Iniciar">
      <formula>NOT(ISERROR(SEARCH("Sin Iniciar",AX655)))</formula>
    </cfRule>
  </conditionalFormatting>
  <conditionalFormatting sqref="BB153">
    <cfRule type="containsText" dxfId="829" priority="532" stopIfTrue="1" operator="containsText" text="Finalizado">
      <formula>NOT(ISERROR(SEARCH("Finalizado",BB153)))</formula>
    </cfRule>
    <cfRule type="containsText" dxfId="828" priority="533" stopIfTrue="1" operator="containsText" text="En Curso">
      <formula>NOT(ISERROR(SEARCH("En Curso",BB153)))</formula>
    </cfRule>
    <cfRule type="containsText" dxfId="827" priority="534" stopIfTrue="1" operator="containsText" text="Sin Iniciar">
      <formula>NOT(ISERROR(SEARCH("Sin Iniciar",BB153)))</formula>
    </cfRule>
  </conditionalFormatting>
  <conditionalFormatting sqref="BB469">
    <cfRule type="containsText" dxfId="826" priority="526" stopIfTrue="1" operator="containsText" text="Finalizado">
      <formula>NOT(ISERROR(SEARCH("Finalizado",BB469)))</formula>
    </cfRule>
    <cfRule type="containsText" dxfId="825" priority="527" stopIfTrue="1" operator="containsText" text="En Curso">
      <formula>NOT(ISERROR(SEARCH("En Curso",BB469)))</formula>
    </cfRule>
    <cfRule type="containsText" dxfId="824" priority="528" stopIfTrue="1" operator="containsText" text="Sin Iniciar">
      <formula>NOT(ISERROR(SEARCH("Sin Iniciar",BB469)))</formula>
    </cfRule>
  </conditionalFormatting>
  <conditionalFormatting sqref="BB520">
    <cfRule type="containsText" dxfId="823" priority="523" stopIfTrue="1" operator="containsText" text="Finalizado">
      <formula>NOT(ISERROR(SEARCH("Finalizado",BB520)))</formula>
    </cfRule>
    <cfRule type="containsText" dxfId="822" priority="524" stopIfTrue="1" operator="containsText" text="En Curso">
      <formula>NOT(ISERROR(SEARCH("En Curso",BB520)))</formula>
    </cfRule>
    <cfRule type="containsText" dxfId="821" priority="525" stopIfTrue="1" operator="containsText" text="Sin Iniciar">
      <formula>NOT(ISERROR(SEARCH("Sin Iniciar",BB520)))</formula>
    </cfRule>
  </conditionalFormatting>
  <conditionalFormatting sqref="AX77:AX80">
    <cfRule type="containsText" dxfId="820" priority="520" stopIfTrue="1" operator="containsText" text="Finalizado">
      <formula>NOT(ISERROR(SEARCH("Finalizado",AX77)))</formula>
    </cfRule>
    <cfRule type="containsText" dxfId="819" priority="521" stopIfTrue="1" operator="containsText" text="En Curso">
      <formula>NOT(ISERROR(SEARCH("En Curso",AX77)))</formula>
    </cfRule>
    <cfRule type="containsText" dxfId="818" priority="522" stopIfTrue="1" operator="containsText" text="Sin Iniciar">
      <formula>NOT(ISERROR(SEARCH("Sin Iniciar",AX77)))</formula>
    </cfRule>
  </conditionalFormatting>
  <conditionalFormatting sqref="AX74:AX76 AX81:AX82">
    <cfRule type="containsText" dxfId="817" priority="517" stopIfTrue="1" operator="containsText" text="Finalizado">
      <formula>NOT(ISERROR(SEARCH("Finalizado",AX74)))</formula>
    </cfRule>
    <cfRule type="containsText" dxfId="816" priority="518" stopIfTrue="1" operator="containsText" text="En Curso">
      <formula>NOT(ISERROR(SEARCH("En Curso",AX74)))</formula>
    </cfRule>
    <cfRule type="containsText" dxfId="815" priority="519" stopIfTrue="1" operator="containsText" text="Sin Iniciar">
      <formula>NOT(ISERROR(SEARCH("Sin Iniciar",AX74)))</formula>
    </cfRule>
  </conditionalFormatting>
  <conditionalFormatting sqref="AX92:AX94 AX97 AX99:AX101">
    <cfRule type="containsText" dxfId="814" priority="514" stopIfTrue="1" operator="containsText" text="Finalizado">
      <formula>NOT(ISERROR(SEARCH("Finalizado",AX92)))</formula>
    </cfRule>
    <cfRule type="containsText" dxfId="813" priority="515" stopIfTrue="1" operator="containsText" text="En Curso">
      <formula>NOT(ISERROR(SEARCH("En Curso",AX92)))</formula>
    </cfRule>
    <cfRule type="containsText" dxfId="812" priority="516" stopIfTrue="1" operator="containsText" text="Sin Iniciar">
      <formula>NOT(ISERROR(SEARCH("Sin Iniciar",AX92)))</formula>
    </cfRule>
  </conditionalFormatting>
  <conditionalFormatting sqref="AX132:AX136">
    <cfRule type="containsText" dxfId="811" priority="499" stopIfTrue="1" operator="containsText" text="Finalizado">
      <formula>NOT(ISERROR(SEARCH("Finalizado",AX132)))</formula>
    </cfRule>
    <cfRule type="containsText" dxfId="810" priority="500" stopIfTrue="1" operator="containsText" text="En Curso">
      <formula>NOT(ISERROR(SEARCH("En Curso",AX132)))</formula>
    </cfRule>
    <cfRule type="containsText" dxfId="809" priority="501" stopIfTrue="1" operator="containsText" text="Sin Iniciar">
      <formula>NOT(ISERROR(SEARCH("Sin Iniciar",AX132)))</formula>
    </cfRule>
  </conditionalFormatting>
  <conditionalFormatting sqref="AX156:AX157">
    <cfRule type="containsText" dxfId="808" priority="496" stopIfTrue="1" operator="containsText" text="Finalizado">
      <formula>NOT(ISERROR(SEARCH("Finalizado",AX156)))</formula>
    </cfRule>
    <cfRule type="containsText" dxfId="807" priority="497" stopIfTrue="1" operator="containsText" text="En Curso">
      <formula>NOT(ISERROR(SEARCH("En Curso",AX156)))</formula>
    </cfRule>
    <cfRule type="containsText" dxfId="806" priority="498" stopIfTrue="1" operator="containsText" text="Sin Iniciar">
      <formula>NOT(ISERROR(SEARCH("Sin Iniciar",AX156)))</formula>
    </cfRule>
  </conditionalFormatting>
  <conditionalFormatting sqref="AX142:AX143">
    <cfRule type="containsText" dxfId="805" priority="493" stopIfTrue="1" operator="containsText" text="Finalizado">
      <formula>NOT(ISERROR(SEARCH("Finalizado",AX142)))</formula>
    </cfRule>
    <cfRule type="containsText" dxfId="804" priority="494" stopIfTrue="1" operator="containsText" text="En Curso">
      <formula>NOT(ISERROR(SEARCH("En Curso",AX142)))</formula>
    </cfRule>
    <cfRule type="containsText" dxfId="803" priority="495" stopIfTrue="1" operator="containsText" text="Sin Iniciar">
      <formula>NOT(ISERROR(SEARCH("Sin Iniciar",AX142)))</formula>
    </cfRule>
  </conditionalFormatting>
  <conditionalFormatting sqref="AX147:AX150">
    <cfRule type="containsText" dxfId="802" priority="490" stopIfTrue="1" operator="containsText" text="Finalizado">
      <formula>NOT(ISERROR(SEARCH("Finalizado",AX147)))</formula>
    </cfRule>
    <cfRule type="containsText" dxfId="801" priority="491" stopIfTrue="1" operator="containsText" text="En Curso">
      <formula>NOT(ISERROR(SEARCH("En Curso",AX147)))</formula>
    </cfRule>
    <cfRule type="containsText" dxfId="800" priority="492" stopIfTrue="1" operator="containsText" text="Sin Iniciar">
      <formula>NOT(ISERROR(SEARCH("Sin Iniciar",AX147)))</formula>
    </cfRule>
  </conditionalFormatting>
  <conditionalFormatting sqref="AX86:AX87">
    <cfRule type="containsText" dxfId="799" priority="487" stopIfTrue="1" operator="containsText" text="Finalizado">
      <formula>NOT(ISERROR(SEARCH("Finalizado",AX86)))</formula>
    </cfRule>
    <cfRule type="containsText" dxfId="798" priority="488" stopIfTrue="1" operator="containsText" text="En Curso">
      <formula>NOT(ISERROR(SEARCH("En Curso",AX86)))</formula>
    </cfRule>
    <cfRule type="containsText" dxfId="797" priority="489" stopIfTrue="1" operator="containsText" text="Sin Iniciar">
      <formula>NOT(ISERROR(SEARCH("Sin Iniciar",AX86)))</formula>
    </cfRule>
  </conditionalFormatting>
  <conditionalFormatting sqref="AX84:AX85 AX158:AX159">
    <cfRule type="containsText" dxfId="796" priority="484" stopIfTrue="1" operator="containsText" text="Finalizado">
      <formula>NOT(ISERROR(SEARCH("Finalizado",AX84)))</formula>
    </cfRule>
    <cfRule type="containsText" dxfId="795" priority="485" stopIfTrue="1" operator="containsText" text="En Curso">
      <formula>NOT(ISERROR(SEARCH("En Curso",AX84)))</formula>
    </cfRule>
    <cfRule type="containsText" dxfId="794" priority="486" stopIfTrue="1" operator="containsText" text="Sin Iniciar">
      <formula>NOT(ISERROR(SEARCH("Sin Iniciar",AX84)))</formula>
    </cfRule>
  </conditionalFormatting>
  <conditionalFormatting sqref="AX165:AX166">
    <cfRule type="containsText" dxfId="793" priority="481" stopIfTrue="1" operator="containsText" text="Finalizado">
      <formula>NOT(ISERROR(SEARCH("Finalizado",AX165)))</formula>
    </cfRule>
    <cfRule type="containsText" dxfId="792" priority="482" stopIfTrue="1" operator="containsText" text="En Curso">
      <formula>NOT(ISERROR(SEARCH("En Curso",AX165)))</formula>
    </cfRule>
    <cfRule type="containsText" dxfId="791" priority="483" stopIfTrue="1" operator="containsText" text="Sin Iniciar">
      <formula>NOT(ISERROR(SEARCH("Sin Iniciar",AX165)))</formula>
    </cfRule>
  </conditionalFormatting>
  <conditionalFormatting sqref="AX175">
    <cfRule type="containsText" dxfId="790" priority="478" stopIfTrue="1" operator="containsText" text="Finalizado">
      <formula>NOT(ISERROR(SEARCH("Finalizado",AX175)))</formula>
    </cfRule>
    <cfRule type="containsText" dxfId="789" priority="479" stopIfTrue="1" operator="containsText" text="En Curso">
      <formula>NOT(ISERROR(SEARCH("En Curso",AX175)))</formula>
    </cfRule>
    <cfRule type="containsText" dxfId="788" priority="480" stopIfTrue="1" operator="containsText" text="Sin Iniciar">
      <formula>NOT(ISERROR(SEARCH("Sin Iniciar",AX175)))</formula>
    </cfRule>
  </conditionalFormatting>
  <conditionalFormatting sqref="AX285">
    <cfRule type="containsText" dxfId="787" priority="475" stopIfTrue="1" operator="containsText" text="Finalizado">
      <formula>NOT(ISERROR(SEARCH("Finalizado",AX285)))</formula>
    </cfRule>
    <cfRule type="containsText" dxfId="786" priority="476" stopIfTrue="1" operator="containsText" text="En Curso">
      <formula>NOT(ISERROR(SEARCH("En Curso",AX285)))</formula>
    </cfRule>
    <cfRule type="containsText" dxfId="785" priority="477" stopIfTrue="1" operator="containsText" text="Sin Iniciar">
      <formula>NOT(ISERROR(SEARCH("Sin Iniciar",AX285)))</formula>
    </cfRule>
  </conditionalFormatting>
  <conditionalFormatting sqref="AX95">
    <cfRule type="containsText" dxfId="784" priority="472" stopIfTrue="1" operator="containsText" text="Finalizado">
      <formula>NOT(ISERROR(SEARCH("Finalizado",AX95)))</formula>
    </cfRule>
    <cfRule type="containsText" dxfId="783" priority="473" stopIfTrue="1" operator="containsText" text="En Curso">
      <formula>NOT(ISERROR(SEARCH("En Curso",AX95)))</formula>
    </cfRule>
    <cfRule type="containsText" dxfId="782" priority="474" stopIfTrue="1" operator="containsText" text="Sin Iniciar">
      <formula>NOT(ISERROR(SEARCH("Sin Iniciar",AX95)))</formula>
    </cfRule>
  </conditionalFormatting>
  <conditionalFormatting sqref="AX98">
    <cfRule type="containsText" dxfId="781" priority="469" stopIfTrue="1" operator="containsText" text="Finalizado">
      <formula>NOT(ISERROR(SEARCH("Finalizado",AX98)))</formula>
    </cfRule>
    <cfRule type="containsText" dxfId="780" priority="470" stopIfTrue="1" operator="containsText" text="En Curso">
      <formula>NOT(ISERROR(SEARCH("En Curso",AX98)))</formula>
    </cfRule>
    <cfRule type="containsText" dxfId="779" priority="471" stopIfTrue="1" operator="containsText" text="Sin Iniciar">
      <formula>NOT(ISERROR(SEARCH("Sin Iniciar",AX98)))</formula>
    </cfRule>
  </conditionalFormatting>
  <conditionalFormatting sqref="BB530">
    <cfRule type="containsText" dxfId="778" priority="463" stopIfTrue="1" operator="containsText" text="Finalizado">
      <formula>NOT(ISERROR(SEARCH("Finalizado",BB530)))</formula>
    </cfRule>
    <cfRule type="containsText" dxfId="777" priority="464" stopIfTrue="1" operator="containsText" text="En Curso">
      <formula>NOT(ISERROR(SEARCH("En Curso",BB530)))</formula>
    </cfRule>
    <cfRule type="containsText" dxfId="776" priority="465" stopIfTrue="1" operator="containsText" text="Sin Iniciar">
      <formula>NOT(ISERROR(SEARCH("Sin Iniciar",BB530)))</formula>
    </cfRule>
  </conditionalFormatting>
  <conditionalFormatting sqref="AX179">
    <cfRule type="containsText" dxfId="775" priority="460" stopIfTrue="1" operator="containsText" text="Finalizado">
      <formula>NOT(ISERROR(SEARCH("Finalizado",AX179)))</formula>
    </cfRule>
    <cfRule type="containsText" dxfId="774" priority="461" stopIfTrue="1" operator="containsText" text="En Curso">
      <formula>NOT(ISERROR(SEARCH("En Curso",AX179)))</formula>
    </cfRule>
    <cfRule type="containsText" dxfId="773" priority="462" stopIfTrue="1" operator="containsText" text="Sin Iniciar">
      <formula>NOT(ISERROR(SEARCH("Sin Iniciar",AX179)))</formula>
    </cfRule>
  </conditionalFormatting>
  <conditionalFormatting sqref="AX180:AX182">
    <cfRule type="containsText" dxfId="772" priority="457" stopIfTrue="1" operator="containsText" text="Finalizado">
      <formula>NOT(ISERROR(SEARCH("Finalizado",AX180)))</formula>
    </cfRule>
    <cfRule type="containsText" dxfId="771" priority="458" stopIfTrue="1" operator="containsText" text="En Curso">
      <formula>NOT(ISERROR(SEARCH("En Curso",AX180)))</formula>
    </cfRule>
    <cfRule type="containsText" dxfId="770" priority="459" stopIfTrue="1" operator="containsText" text="Sin Iniciar">
      <formula>NOT(ISERROR(SEARCH("Sin Iniciar",AX180)))</formula>
    </cfRule>
  </conditionalFormatting>
  <conditionalFormatting sqref="BB179">
    <cfRule type="containsText" dxfId="769" priority="451" stopIfTrue="1" operator="containsText" text="Finalizado">
      <formula>NOT(ISERROR(SEARCH("Finalizado",BB179)))</formula>
    </cfRule>
    <cfRule type="containsText" dxfId="768" priority="452" stopIfTrue="1" operator="containsText" text="En Curso">
      <formula>NOT(ISERROR(SEARCH("En Curso",BB179)))</formula>
    </cfRule>
    <cfRule type="containsText" dxfId="767" priority="453" stopIfTrue="1" operator="containsText" text="Sin Iniciar">
      <formula>NOT(ISERROR(SEARCH("Sin Iniciar",BB179)))</formula>
    </cfRule>
  </conditionalFormatting>
  <conditionalFormatting sqref="BB180">
    <cfRule type="containsText" dxfId="766" priority="448" stopIfTrue="1" operator="containsText" text="Finalizado">
      <formula>NOT(ISERROR(SEARCH("Finalizado",BB180)))</formula>
    </cfRule>
    <cfRule type="containsText" dxfId="765" priority="449" stopIfTrue="1" operator="containsText" text="En Curso">
      <formula>NOT(ISERROR(SEARCH("En Curso",BB180)))</formula>
    </cfRule>
    <cfRule type="containsText" dxfId="764" priority="450" stopIfTrue="1" operator="containsText" text="Sin Iniciar">
      <formula>NOT(ISERROR(SEARCH("Sin Iniciar",BB180)))</formula>
    </cfRule>
  </conditionalFormatting>
  <conditionalFormatting sqref="BB182">
    <cfRule type="containsText" dxfId="763" priority="445" stopIfTrue="1" operator="containsText" text="Finalizado">
      <formula>NOT(ISERROR(SEARCH("Finalizado",BB182)))</formula>
    </cfRule>
    <cfRule type="containsText" dxfId="762" priority="446" stopIfTrue="1" operator="containsText" text="En Curso">
      <formula>NOT(ISERROR(SEARCH("En Curso",BB182)))</formula>
    </cfRule>
    <cfRule type="containsText" dxfId="761" priority="447" stopIfTrue="1" operator="containsText" text="Sin Iniciar">
      <formula>NOT(ISERROR(SEARCH("Sin Iniciar",BB182)))</formula>
    </cfRule>
  </conditionalFormatting>
  <conditionalFormatting sqref="BB445:BB447">
    <cfRule type="containsText" dxfId="760" priority="442" stopIfTrue="1" operator="containsText" text="Finalizado">
      <formula>NOT(ISERROR(SEARCH("Finalizado",BB445)))</formula>
    </cfRule>
    <cfRule type="containsText" dxfId="759" priority="443" stopIfTrue="1" operator="containsText" text="En Curso">
      <formula>NOT(ISERROR(SEARCH("En Curso",BB445)))</formula>
    </cfRule>
    <cfRule type="containsText" dxfId="758" priority="444" stopIfTrue="1" operator="containsText" text="Sin Iniciar">
      <formula>NOT(ISERROR(SEARCH("Sin Iniciar",BB445)))</formula>
    </cfRule>
  </conditionalFormatting>
  <conditionalFormatting sqref="AX186:AX190">
    <cfRule type="containsText" dxfId="757" priority="439" stopIfTrue="1" operator="containsText" text="Finalizado">
      <formula>NOT(ISERROR(SEARCH("Finalizado",AX186)))</formula>
    </cfRule>
    <cfRule type="containsText" dxfId="756" priority="440" stopIfTrue="1" operator="containsText" text="En Curso">
      <formula>NOT(ISERROR(SEARCH("En Curso",AX186)))</formula>
    </cfRule>
    <cfRule type="containsText" dxfId="755" priority="441" stopIfTrue="1" operator="containsText" text="Sin Iniciar">
      <formula>NOT(ISERROR(SEARCH("Sin Iniciar",AX186)))</formula>
    </cfRule>
  </conditionalFormatting>
  <conditionalFormatting sqref="AX193 AX195">
    <cfRule type="containsText" dxfId="754" priority="436" stopIfTrue="1" operator="containsText" text="Finalizado">
      <formula>NOT(ISERROR(SEARCH("Finalizado",AX193)))</formula>
    </cfRule>
    <cfRule type="containsText" dxfId="753" priority="437" stopIfTrue="1" operator="containsText" text="En Curso">
      <formula>NOT(ISERROR(SEARCH("En Curso",AX193)))</formula>
    </cfRule>
    <cfRule type="containsText" dxfId="752" priority="438" stopIfTrue="1" operator="containsText" text="Sin Iniciar">
      <formula>NOT(ISERROR(SEARCH("Sin Iniciar",AX193)))</formula>
    </cfRule>
  </conditionalFormatting>
  <conditionalFormatting sqref="AX194">
    <cfRule type="containsText" dxfId="751" priority="433" stopIfTrue="1" operator="containsText" text="Finalizado">
      <formula>NOT(ISERROR(SEARCH("Finalizado",AX194)))</formula>
    </cfRule>
    <cfRule type="containsText" dxfId="750" priority="434" stopIfTrue="1" operator="containsText" text="En Curso">
      <formula>NOT(ISERROR(SEARCH("En Curso",AX194)))</formula>
    </cfRule>
    <cfRule type="containsText" dxfId="749" priority="435" stopIfTrue="1" operator="containsText" text="Sin Iniciar">
      <formula>NOT(ISERROR(SEARCH("Sin Iniciar",AX194)))</formula>
    </cfRule>
  </conditionalFormatting>
  <conditionalFormatting sqref="AX196">
    <cfRule type="containsText" dxfId="748" priority="430" stopIfTrue="1" operator="containsText" text="Finalizado">
      <formula>NOT(ISERROR(SEARCH("Finalizado",AX196)))</formula>
    </cfRule>
    <cfRule type="containsText" dxfId="747" priority="431" stopIfTrue="1" operator="containsText" text="En Curso">
      <formula>NOT(ISERROR(SEARCH("En Curso",AX196)))</formula>
    </cfRule>
    <cfRule type="containsText" dxfId="746" priority="432" stopIfTrue="1" operator="containsText" text="Sin Iniciar">
      <formula>NOT(ISERROR(SEARCH("Sin Iniciar",AX196)))</formula>
    </cfRule>
  </conditionalFormatting>
  <conditionalFormatting sqref="AX197">
    <cfRule type="containsText" dxfId="745" priority="427" stopIfTrue="1" operator="containsText" text="Finalizado">
      <formula>NOT(ISERROR(SEARCH("Finalizado",AX197)))</formula>
    </cfRule>
    <cfRule type="containsText" dxfId="744" priority="428" stopIfTrue="1" operator="containsText" text="En Curso">
      <formula>NOT(ISERROR(SEARCH("En Curso",AX197)))</formula>
    </cfRule>
    <cfRule type="containsText" dxfId="743" priority="429" stopIfTrue="1" operator="containsText" text="Sin Iniciar">
      <formula>NOT(ISERROR(SEARCH("Sin Iniciar",AX197)))</formula>
    </cfRule>
  </conditionalFormatting>
  <conditionalFormatting sqref="AX286">
    <cfRule type="containsText" dxfId="742" priority="424" stopIfTrue="1" operator="containsText" text="Finalizado">
      <formula>NOT(ISERROR(SEARCH("Finalizado",AX286)))</formula>
    </cfRule>
    <cfRule type="containsText" dxfId="741" priority="425" stopIfTrue="1" operator="containsText" text="En Curso">
      <formula>NOT(ISERROR(SEARCH("En Curso",AX286)))</formula>
    </cfRule>
    <cfRule type="containsText" dxfId="740" priority="426" stopIfTrue="1" operator="containsText" text="Sin Iniciar">
      <formula>NOT(ISERROR(SEARCH("Sin Iniciar",AX286)))</formula>
    </cfRule>
  </conditionalFormatting>
  <conditionalFormatting sqref="BB186">
    <cfRule type="containsText" dxfId="739" priority="418" stopIfTrue="1" operator="containsText" text="Finalizado">
      <formula>NOT(ISERROR(SEARCH("Finalizado",BB186)))</formula>
    </cfRule>
    <cfRule type="containsText" dxfId="738" priority="419" stopIfTrue="1" operator="containsText" text="En Curso">
      <formula>NOT(ISERROR(SEARCH("En Curso",BB186)))</formula>
    </cfRule>
    <cfRule type="containsText" dxfId="737" priority="420" stopIfTrue="1" operator="containsText" text="Sin Iniciar">
      <formula>NOT(ISERROR(SEARCH("Sin Iniciar",BB186)))</formula>
    </cfRule>
  </conditionalFormatting>
  <conditionalFormatting sqref="BB188">
    <cfRule type="containsText" dxfId="736" priority="415" stopIfTrue="1" operator="containsText" text="Finalizado">
      <formula>NOT(ISERROR(SEARCH("Finalizado",BB188)))</formula>
    </cfRule>
    <cfRule type="containsText" dxfId="735" priority="416" stopIfTrue="1" operator="containsText" text="En Curso">
      <formula>NOT(ISERROR(SEARCH("En Curso",BB188)))</formula>
    </cfRule>
    <cfRule type="containsText" dxfId="734" priority="417" stopIfTrue="1" operator="containsText" text="Sin Iniciar">
      <formula>NOT(ISERROR(SEARCH("Sin Iniciar",BB188)))</formula>
    </cfRule>
  </conditionalFormatting>
  <conditionalFormatting sqref="BB194">
    <cfRule type="containsText" dxfId="733" priority="412" stopIfTrue="1" operator="containsText" text="Finalizado">
      <formula>NOT(ISERROR(SEARCH("Finalizado",BB194)))</formula>
    </cfRule>
    <cfRule type="containsText" dxfId="732" priority="413" stopIfTrue="1" operator="containsText" text="En Curso">
      <formula>NOT(ISERROR(SEARCH("En Curso",BB194)))</formula>
    </cfRule>
    <cfRule type="containsText" dxfId="731" priority="414" stopIfTrue="1" operator="containsText" text="Sin Iniciar">
      <formula>NOT(ISERROR(SEARCH("Sin Iniciar",BB194)))</formula>
    </cfRule>
  </conditionalFormatting>
  <conditionalFormatting sqref="BB195">
    <cfRule type="containsText" dxfId="730" priority="409" stopIfTrue="1" operator="containsText" text="Finalizado">
      <formula>NOT(ISERROR(SEARCH("Finalizado",BB195)))</formula>
    </cfRule>
    <cfRule type="containsText" dxfId="729" priority="410" stopIfTrue="1" operator="containsText" text="En Curso">
      <formula>NOT(ISERROR(SEARCH("En Curso",BB195)))</formula>
    </cfRule>
    <cfRule type="containsText" dxfId="728" priority="411" stopIfTrue="1" operator="containsText" text="Sin Iniciar">
      <formula>NOT(ISERROR(SEARCH("Sin Iniciar",BB195)))</formula>
    </cfRule>
  </conditionalFormatting>
  <conditionalFormatting sqref="BB196">
    <cfRule type="containsText" dxfId="727" priority="406" stopIfTrue="1" operator="containsText" text="Finalizado">
      <formula>NOT(ISERROR(SEARCH("Finalizado",BB196)))</formula>
    </cfRule>
    <cfRule type="containsText" dxfId="726" priority="407" stopIfTrue="1" operator="containsText" text="En Curso">
      <formula>NOT(ISERROR(SEARCH("En Curso",BB196)))</formula>
    </cfRule>
    <cfRule type="containsText" dxfId="725" priority="408" stopIfTrue="1" operator="containsText" text="Sin Iniciar">
      <formula>NOT(ISERROR(SEARCH("Sin Iniciar",BB196)))</formula>
    </cfRule>
  </conditionalFormatting>
  <conditionalFormatting sqref="BB286">
    <cfRule type="containsText" dxfId="724" priority="403" stopIfTrue="1" operator="containsText" text="Finalizado">
      <formula>NOT(ISERROR(SEARCH("Finalizado",BB286)))</formula>
    </cfRule>
    <cfRule type="containsText" dxfId="723" priority="404" stopIfTrue="1" operator="containsText" text="En Curso">
      <formula>NOT(ISERROR(SEARCH("En Curso",BB286)))</formula>
    </cfRule>
    <cfRule type="containsText" dxfId="722" priority="405" stopIfTrue="1" operator="containsText" text="Sin Iniciar">
      <formula>NOT(ISERROR(SEARCH("Sin Iniciar",BB286)))</formula>
    </cfRule>
  </conditionalFormatting>
  <conditionalFormatting sqref="BB400">
    <cfRule type="containsText" dxfId="721" priority="400" stopIfTrue="1" operator="containsText" text="Finalizado">
      <formula>NOT(ISERROR(SEARCH("Finalizado",BB400)))</formula>
    </cfRule>
    <cfRule type="containsText" dxfId="720" priority="401" stopIfTrue="1" operator="containsText" text="En Curso">
      <formula>NOT(ISERROR(SEARCH("En Curso",BB400)))</formula>
    </cfRule>
    <cfRule type="containsText" dxfId="719" priority="402" stopIfTrue="1" operator="containsText" text="Sin Iniciar">
      <formula>NOT(ISERROR(SEARCH("Sin Iniciar",BB400)))</formula>
    </cfRule>
  </conditionalFormatting>
  <conditionalFormatting sqref="BB483">
    <cfRule type="containsText" dxfId="718" priority="397" stopIfTrue="1" operator="containsText" text="Finalizado">
      <formula>NOT(ISERROR(SEARCH("Finalizado",BB483)))</formula>
    </cfRule>
    <cfRule type="containsText" dxfId="717" priority="398" stopIfTrue="1" operator="containsText" text="En Curso">
      <formula>NOT(ISERROR(SEARCH("En Curso",BB483)))</formula>
    </cfRule>
    <cfRule type="containsText" dxfId="716" priority="399" stopIfTrue="1" operator="containsText" text="Sin Iniciar">
      <formula>NOT(ISERROR(SEARCH("Sin Iniciar",BB483)))</formula>
    </cfRule>
  </conditionalFormatting>
  <conditionalFormatting sqref="AX88:AX91">
    <cfRule type="containsText" dxfId="715" priority="394" stopIfTrue="1" operator="containsText" text="Finalizado">
      <formula>NOT(ISERROR(SEARCH("Finalizado",AX88)))</formula>
    </cfRule>
    <cfRule type="containsText" dxfId="714" priority="395" stopIfTrue="1" operator="containsText" text="En Curso">
      <formula>NOT(ISERROR(SEARCH("En Curso",AX88)))</formula>
    </cfRule>
    <cfRule type="containsText" dxfId="713" priority="396" stopIfTrue="1" operator="containsText" text="Sin Iniciar">
      <formula>NOT(ISERROR(SEARCH("Sin Iniciar",AX88)))</formula>
    </cfRule>
  </conditionalFormatting>
  <conditionalFormatting sqref="AX96">
    <cfRule type="containsText" dxfId="712" priority="391" stopIfTrue="1" operator="containsText" text="Finalizado">
      <formula>NOT(ISERROR(SEARCH("Finalizado",AX96)))</formula>
    </cfRule>
    <cfRule type="containsText" dxfId="711" priority="392" stopIfTrue="1" operator="containsText" text="En Curso">
      <formula>NOT(ISERROR(SEARCH("En Curso",AX96)))</formula>
    </cfRule>
    <cfRule type="containsText" dxfId="710" priority="393" stopIfTrue="1" operator="containsText" text="Sin Iniciar">
      <formula>NOT(ISERROR(SEARCH("Sin Iniciar",AX96)))</formula>
    </cfRule>
  </conditionalFormatting>
  <conditionalFormatting sqref="AX108">
    <cfRule type="containsText" dxfId="709" priority="388" stopIfTrue="1" operator="containsText" text="Finalizado">
      <formula>NOT(ISERROR(SEARCH("Finalizado",AX108)))</formula>
    </cfRule>
    <cfRule type="containsText" dxfId="708" priority="389" stopIfTrue="1" operator="containsText" text="En Curso">
      <formula>NOT(ISERROR(SEARCH("En Curso",AX108)))</formula>
    </cfRule>
    <cfRule type="containsText" dxfId="707" priority="390" stopIfTrue="1" operator="containsText" text="Sin Iniciar">
      <formula>NOT(ISERROR(SEARCH("Sin Iniciar",AX108)))</formula>
    </cfRule>
  </conditionalFormatting>
  <conditionalFormatting sqref="AX115">
    <cfRule type="containsText" dxfId="706" priority="385" stopIfTrue="1" operator="containsText" text="Finalizado">
      <formula>NOT(ISERROR(SEARCH("Finalizado",AX115)))</formula>
    </cfRule>
    <cfRule type="containsText" dxfId="705" priority="386" stopIfTrue="1" operator="containsText" text="En Curso">
      <formula>NOT(ISERROR(SEARCH("En Curso",AX115)))</formula>
    </cfRule>
    <cfRule type="containsText" dxfId="704" priority="387" stopIfTrue="1" operator="containsText" text="Sin Iniciar">
      <formula>NOT(ISERROR(SEARCH("Sin Iniciar",AX115)))</formula>
    </cfRule>
  </conditionalFormatting>
  <conditionalFormatting sqref="AX119:AX122">
    <cfRule type="containsText" dxfId="703" priority="382" stopIfTrue="1" operator="containsText" text="Finalizado">
      <formula>NOT(ISERROR(SEARCH("Finalizado",AX119)))</formula>
    </cfRule>
    <cfRule type="containsText" dxfId="702" priority="383" stopIfTrue="1" operator="containsText" text="En Curso">
      <formula>NOT(ISERROR(SEARCH("En Curso",AX119)))</formula>
    </cfRule>
    <cfRule type="containsText" dxfId="701" priority="384" stopIfTrue="1" operator="containsText" text="Sin Iniciar">
      <formula>NOT(ISERROR(SEARCH("Sin Iniciar",AX119)))</formula>
    </cfRule>
  </conditionalFormatting>
  <conditionalFormatting sqref="AX125:AX129">
    <cfRule type="containsText" dxfId="700" priority="379" stopIfTrue="1" operator="containsText" text="Finalizado">
      <formula>NOT(ISERROR(SEARCH("Finalizado",AX125)))</formula>
    </cfRule>
    <cfRule type="containsText" dxfId="699" priority="380" stopIfTrue="1" operator="containsText" text="En Curso">
      <formula>NOT(ISERROR(SEARCH("En Curso",AX125)))</formula>
    </cfRule>
    <cfRule type="containsText" dxfId="698" priority="381" stopIfTrue="1" operator="containsText" text="Sin Iniciar">
      <formula>NOT(ISERROR(SEARCH("Sin Iniciar",AX125)))</formula>
    </cfRule>
  </conditionalFormatting>
  <conditionalFormatting sqref="AX102:AX107 AX109:AX114 AX116:AX117 AX123:AX124 AX130:AX131">
    <cfRule type="containsText" dxfId="697" priority="376" stopIfTrue="1" operator="containsText" text="Finalizado">
      <formula>NOT(ISERROR(SEARCH("Finalizado",AX102)))</formula>
    </cfRule>
    <cfRule type="containsText" dxfId="696" priority="377" stopIfTrue="1" operator="containsText" text="En Curso">
      <formula>NOT(ISERROR(SEARCH("En Curso",AX102)))</formula>
    </cfRule>
    <cfRule type="containsText" dxfId="695" priority="378" stopIfTrue="1" operator="containsText" text="Sin Iniciar">
      <formula>NOT(ISERROR(SEARCH("Sin Iniciar",AX102)))</formula>
    </cfRule>
  </conditionalFormatting>
  <conditionalFormatting sqref="AX415:AX416 AX337:AX339 AX315:AX318 AX560:AX563 AX422:AX423 AX431 AX444 AX500 AX506:AX507 AX549 AX539:AX542 AX553:AX556 AX434 AX524:AX529 AX448:AX451 AX454:AX458 AX461:AX465 AX490:AX493 AX471:AX472 AX521 AX321:AX325 AX436:AX437 AX484:AX486 AX497 AX510 AX512:AX514 AX518 AX474:AX480 AX531:AX535">
    <cfRule type="containsText" dxfId="694" priority="373" stopIfTrue="1" operator="containsText" text="Finalizado">
      <formula>NOT(ISERROR(SEARCH("Finalizado",AX315)))</formula>
    </cfRule>
    <cfRule type="containsText" dxfId="693" priority="374" stopIfTrue="1" operator="containsText" text="En Curso">
      <formula>NOT(ISERROR(SEARCH("En Curso",AX315)))</formula>
    </cfRule>
    <cfRule type="containsText" dxfId="692" priority="375" stopIfTrue="1" operator="containsText" text="Sin Iniciar">
      <formula>NOT(ISERROR(SEARCH("Sin Iniciar",AX315)))</formula>
    </cfRule>
  </conditionalFormatting>
  <conditionalFormatting sqref="AX387:AX395 AX402">
    <cfRule type="containsText" dxfId="691" priority="364" stopIfTrue="1" operator="containsText" text="Finalizado">
      <formula>NOT(ISERROR(SEARCH("Finalizado",AX387)))</formula>
    </cfRule>
    <cfRule type="containsText" dxfId="690" priority="365" stopIfTrue="1" operator="containsText" text="En Curso">
      <formula>NOT(ISERROR(SEARCH("En Curso",AX387)))</formula>
    </cfRule>
    <cfRule type="containsText" dxfId="689" priority="366" stopIfTrue="1" operator="containsText" text="Sin Iniciar">
      <formula>NOT(ISERROR(SEARCH("Sin Iniciar",AX387)))</formula>
    </cfRule>
  </conditionalFormatting>
  <conditionalFormatting sqref="AX380:AX381">
    <cfRule type="containsText" dxfId="688" priority="361" stopIfTrue="1" operator="containsText" text="Finalizado">
      <formula>NOT(ISERROR(SEARCH("Finalizado",AX380)))</formula>
    </cfRule>
    <cfRule type="containsText" dxfId="687" priority="362" stopIfTrue="1" operator="containsText" text="En Curso">
      <formula>NOT(ISERROR(SEARCH("En Curso",AX380)))</formula>
    </cfRule>
    <cfRule type="containsText" dxfId="686" priority="363" stopIfTrue="1" operator="containsText" text="Sin Iniciar">
      <formula>NOT(ISERROR(SEARCH("Sin Iniciar",AX380)))</formula>
    </cfRule>
  </conditionalFormatting>
  <conditionalFormatting sqref="AX409">
    <cfRule type="containsText" dxfId="685" priority="358" stopIfTrue="1" operator="containsText" text="Finalizado">
      <formula>NOT(ISERROR(SEARCH("Finalizado",AX409)))</formula>
    </cfRule>
    <cfRule type="containsText" dxfId="684" priority="359" stopIfTrue="1" operator="containsText" text="En Curso">
      <formula>NOT(ISERROR(SEARCH("En Curso",AX409)))</formula>
    </cfRule>
    <cfRule type="containsText" dxfId="683" priority="360" stopIfTrue="1" operator="containsText" text="Sin Iniciar">
      <formula>NOT(ISERROR(SEARCH("Sin Iniciar",AX409)))</formula>
    </cfRule>
  </conditionalFormatting>
  <conditionalFormatting sqref="AX344:AX346">
    <cfRule type="containsText" dxfId="682" priority="355" stopIfTrue="1" operator="containsText" text="Finalizado">
      <formula>NOT(ISERROR(SEARCH("Finalizado",AX344)))</formula>
    </cfRule>
    <cfRule type="containsText" dxfId="681" priority="356" stopIfTrue="1" operator="containsText" text="En Curso">
      <formula>NOT(ISERROR(SEARCH("En Curso",AX344)))</formula>
    </cfRule>
    <cfRule type="containsText" dxfId="680" priority="357" stopIfTrue="1" operator="containsText" text="Sin Iniciar">
      <formula>NOT(ISERROR(SEARCH("Sin Iniciar",AX344)))</formula>
    </cfRule>
  </conditionalFormatting>
  <conditionalFormatting sqref="AX364:AX367 AX371:AX374">
    <cfRule type="containsText" dxfId="679" priority="352" stopIfTrue="1" operator="containsText" text="Finalizado">
      <formula>NOT(ISERROR(SEARCH("Finalizado",AX364)))</formula>
    </cfRule>
    <cfRule type="containsText" dxfId="678" priority="353" stopIfTrue="1" operator="containsText" text="En Curso">
      <formula>NOT(ISERROR(SEARCH("En Curso",AX364)))</formula>
    </cfRule>
    <cfRule type="containsText" dxfId="677" priority="354" stopIfTrue="1" operator="containsText" text="Sin Iniciar">
      <formula>NOT(ISERROR(SEARCH("Sin Iniciar",AX364)))</formula>
    </cfRule>
  </conditionalFormatting>
  <conditionalFormatting sqref="AX359:AX360">
    <cfRule type="containsText" dxfId="676" priority="349" stopIfTrue="1" operator="containsText" text="Finalizado">
      <formula>NOT(ISERROR(SEARCH("Finalizado",AX359)))</formula>
    </cfRule>
    <cfRule type="containsText" dxfId="675" priority="350" stopIfTrue="1" operator="containsText" text="En Curso">
      <formula>NOT(ISERROR(SEARCH("En Curso",AX359)))</formula>
    </cfRule>
    <cfRule type="containsText" dxfId="674" priority="351" stopIfTrue="1" operator="containsText" text="Sin Iniciar">
      <formula>NOT(ISERROR(SEARCH("Sin Iniciar",AX359)))</formula>
    </cfRule>
  </conditionalFormatting>
  <conditionalFormatting sqref="AX352:AX353">
    <cfRule type="containsText" dxfId="673" priority="346" stopIfTrue="1" operator="containsText" text="Finalizado">
      <formula>NOT(ISERROR(SEARCH("Finalizado",AX352)))</formula>
    </cfRule>
    <cfRule type="containsText" dxfId="672" priority="347" stopIfTrue="1" operator="containsText" text="En Curso">
      <formula>NOT(ISERROR(SEARCH("En Curso",AX352)))</formula>
    </cfRule>
    <cfRule type="containsText" dxfId="671" priority="348" stopIfTrue="1" operator="containsText" text="Sin Iniciar">
      <formula>NOT(ISERROR(SEARCH("Sin Iniciar",AX352)))</formula>
    </cfRule>
  </conditionalFormatting>
  <conditionalFormatting sqref="AX329:AX332">
    <cfRule type="containsText" dxfId="670" priority="343" stopIfTrue="1" operator="containsText" text="Finalizado">
      <formula>NOT(ISERROR(SEARCH("Finalizado",AX329)))</formula>
    </cfRule>
    <cfRule type="containsText" dxfId="669" priority="344" stopIfTrue="1" operator="containsText" text="En Curso">
      <formula>NOT(ISERROR(SEARCH("En Curso",AX329)))</formula>
    </cfRule>
    <cfRule type="containsText" dxfId="668" priority="345" stopIfTrue="1" operator="containsText" text="Sin Iniciar">
      <formula>NOT(ISERROR(SEARCH("Sin Iniciar",AX329)))</formula>
    </cfRule>
  </conditionalFormatting>
  <conditionalFormatting sqref="AX314 AX557:AX559 AX564:AX565">
    <cfRule type="containsText" dxfId="667" priority="340" stopIfTrue="1" operator="containsText" text="Finalizado">
      <formula>NOT(ISERROR(SEARCH("Finalizado",AX314)))</formula>
    </cfRule>
    <cfRule type="containsText" dxfId="666" priority="341" stopIfTrue="1" operator="containsText" text="En Curso">
      <formula>NOT(ISERROR(SEARCH("En Curso",AX314)))</formula>
    </cfRule>
    <cfRule type="containsText" dxfId="665" priority="342" stopIfTrue="1" operator="containsText" text="Sin Iniciar">
      <formula>NOT(ISERROR(SEARCH("Sin Iniciar",AX314)))</formula>
    </cfRule>
  </conditionalFormatting>
  <conditionalFormatting sqref="AX567">
    <cfRule type="containsText" dxfId="664" priority="337" stopIfTrue="1" operator="containsText" text="Finalizado">
      <formula>NOT(ISERROR(SEARCH("Finalizado",AX567)))</formula>
    </cfRule>
    <cfRule type="containsText" dxfId="663" priority="338" stopIfTrue="1" operator="containsText" text="En Curso">
      <formula>NOT(ISERROR(SEARCH("En Curso",AX567)))</formula>
    </cfRule>
    <cfRule type="containsText" dxfId="662" priority="339" stopIfTrue="1" operator="containsText" text="Sin Iniciar">
      <formula>NOT(ISERROR(SEARCH("Sin Iniciar",AX567)))</formula>
    </cfRule>
  </conditionalFormatting>
  <conditionalFormatting sqref="AX137">
    <cfRule type="containsText" dxfId="661" priority="334" stopIfTrue="1" operator="containsText" text="Finalizado">
      <formula>NOT(ISERROR(SEARCH("Finalizado",AX137)))</formula>
    </cfRule>
    <cfRule type="containsText" dxfId="660" priority="335" stopIfTrue="1" operator="containsText" text="En Curso">
      <formula>NOT(ISERROR(SEARCH("En Curso",AX137)))</formula>
    </cfRule>
    <cfRule type="containsText" dxfId="659" priority="336" stopIfTrue="1" operator="containsText" text="Sin Iniciar">
      <formula>NOT(ISERROR(SEARCH("Sin Iniciar",AX137)))</formula>
    </cfRule>
  </conditionalFormatting>
  <conditionalFormatting sqref="AX138">
    <cfRule type="containsText" dxfId="658" priority="331" stopIfTrue="1" operator="containsText" text="Finalizado">
      <formula>NOT(ISERROR(SEARCH("Finalizado",AX138)))</formula>
    </cfRule>
    <cfRule type="containsText" dxfId="657" priority="332" stopIfTrue="1" operator="containsText" text="En Curso">
      <formula>NOT(ISERROR(SEARCH("En Curso",AX138)))</formula>
    </cfRule>
    <cfRule type="containsText" dxfId="656" priority="333" stopIfTrue="1" operator="containsText" text="Sin Iniciar">
      <formula>NOT(ISERROR(SEARCH("Sin Iniciar",AX138)))</formula>
    </cfRule>
  </conditionalFormatting>
  <conditionalFormatting sqref="AX140">
    <cfRule type="containsText" dxfId="655" priority="328" stopIfTrue="1" operator="containsText" text="Finalizado">
      <formula>NOT(ISERROR(SEARCH("Finalizado",AX140)))</formula>
    </cfRule>
    <cfRule type="containsText" dxfId="654" priority="329" stopIfTrue="1" operator="containsText" text="En Curso">
      <formula>NOT(ISERROR(SEARCH("En Curso",AX140)))</formula>
    </cfRule>
    <cfRule type="containsText" dxfId="653" priority="330" stopIfTrue="1" operator="containsText" text="Sin Iniciar">
      <formula>NOT(ISERROR(SEARCH("Sin Iniciar",AX140)))</formula>
    </cfRule>
  </conditionalFormatting>
  <conditionalFormatting sqref="AX144:AX145">
    <cfRule type="containsText" dxfId="652" priority="325" stopIfTrue="1" operator="containsText" text="Finalizado">
      <formula>NOT(ISERROR(SEARCH("Finalizado",AX144)))</formula>
    </cfRule>
    <cfRule type="containsText" dxfId="651" priority="326" stopIfTrue="1" operator="containsText" text="En Curso">
      <formula>NOT(ISERROR(SEARCH("En Curso",AX144)))</formula>
    </cfRule>
    <cfRule type="containsText" dxfId="650" priority="327" stopIfTrue="1" operator="containsText" text="Sin Iniciar">
      <formula>NOT(ISERROR(SEARCH("Sin Iniciar",AX144)))</formula>
    </cfRule>
  </conditionalFormatting>
  <conditionalFormatting sqref="AX146">
    <cfRule type="containsText" dxfId="649" priority="322" stopIfTrue="1" operator="containsText" text="Finalizado">
      <formula>NOT(ISERROR(SEARCH("Finalizado",AX146)))</formula>
    </cfRule>
    <cfRule type="containsText" dxfId="648" priority="323" stopIfTrue="1" operator="containsText" text="En Curso">
      <formula>NOT(ISERROR(SEARCH("En Curso",AX146)))</formula>
    </cfRule>
    <cfRule type="containsText" dxfId="647" priority="324" stopIfTrue="1" operator="containsText" text="Sin Iniciar">
      <formula>NOT(ISERROR(SEARCH("Sin Iniciar",AX146)))</formula>
    </cfRule>
  </conditionalFormatting>
  <conditionalFormatting sqref="AX118">
    <cfRule type="containsText" dxfId="646" priority="319" stopIfTrue="1" operator="containsText" text="Finalizado">
      <formula>NOT(ISERROR(SEARCH("Finalizado",AX118)))</formula>
    </cfRule>
    <cfRule type="containsText" dxfId="645" priority="320" stopIfTrue="1" operator="containsText" text="En Curso">
      <formula>NOT(ISERROR(SEARCH("En Curso",AX118)))</formula>
    </cfRule>
    <cfRule type="containsText" dxfId="644" priority="321" stopIfTrue="1" operator="containsText" text="Sin Iniciar">
      <formula>NOT(ISERROR(SEARCH("Sin Iniciar",AX118)))</formula>
    </cfRule>
  </conditionalFormatting>
  <conditionalFormatting sqref="AX139">
    <cfRule type="containsText" dxfId="643" priority="316" stopIfTrue="1" operator="containsText" text="Finalizado">
      <formula>NOT(ISERROR(SEARCH("Finalizado",AX139)))</formula>
    </cfRule>
    <cfRule type="containsText" dxfId="642" priority="317" stopIfTrue="1" operator="containsText" text="En Curso">
      <formula>NOT(ISERROR(SEARCH("En Curso",AX139)))</formula>
    </cfRule>
    <cfRule type="containsText" dxfId="641" priority="318" stopIfTrue="1" operator="containsText" text="Sin Iniciar">
      <formula>NOT(ISERROR(SEARCH("Sin Iniciar",AX139)))</formula>
    </cfRule>
  </conditionalFormatting>
  <conditionalFormatting sqref="AX141">
    <cfRule type="containsText" dxfId="640" priority="313" stopIfTrue="1" operator="containsText" text="Finalizado">
      <formula>NOT(ISERROR(SEARCH("Finalizado",AX141)))</formula>
    </cfRule>
    <cfRule type="containsText" dxfId="639" priority="314" stopIfTrue="1" operator="containsText" text="En Curso">
      <formula>NOT(ISERROR(SEARCH("En Curso",AX141)))</formula>
    </cfRule>
    <cfRule type="containsText" dxfId="638" priority="315" stopIfTrue="1" operator="containsText" text="Sin Iniciar">
      <formula>NOT(ISERROR(SEARCH("Sin Iniciar",AX141)))</formula>
    </cfRule>
  </conditionalFormatting>
  <conditionalFormatting sqref="AX258">
    <cfRule type="containsText" dxfId="637" priority="310" stopIfTrue="1" operator="containsText" text="Finalizado">
      <formula>NOT(ISERROR(SEARCH("Finalizado",AX258)))</formula>
    </cfRule>
    <cfRule type="containsText" dxfId="636" priority="311" stopIfTrue="1" operator="containsText" text="En Curso">
      <formula>NOT(ISERROR(SEARCH("En Curso",AX258)))</formula>
    </cfRule>
    <cfRule type="containsText" dxfId="635" priority="312" stopIfTrue="1" operator="containsText" text="Sin Iniciar">
      <formula>NOT(ISERROR(SEARCH("Sin Iniciar",AX258)))</formula>
    </cfRule>
  </conditionalFormatting>
  <conditionalFormatting sqref="AX263">
    <cfRule type="containsText" dxfId="634" priority="307" stopIfTrue="1" operator="containsText" text="Finalizado">
      <formula>NOT(ISERROR(SEARCH("Finalizado",AX263)))</formula>
    </cfRule>
    <cfRule type="containsText" dxfId="633" priority="308" stopIfTrue="1" operator="containsText" text="En Curso">
      <formula>NOT(ISERROR(SEARCH("En Curso",AX263)))</formula>
    </cfRule>
    <cfRule type="containsText" dxfId="632" priority="309" stopIfTrue="1" operator="containsText" text="Sin Iniciar">
      <formula>NOT(ISERROR(SEARCH("Sin Iniciar",AX263)))</formula>
    </cfRule>
  </conditionalFormatting>
  <conditionalFormatting sqref="AX270">
    <cfRule type="containsText" dxfId="631" priority="304" stopIfTrue="1" operator="containsText" text="Finalizado">
      <formula>NOT(ISERROR(SEARCH("Finalizado",AX270)))</formula>
    </cfRule>
    <cfRule type="containsText" dxfId="630" priority="305" stopIfTrue="1" operator="containsText" text="En Curso">
      <formula>NOT(ISERROR(SEARCH("En Curso",AX270)))</formula>
    </cfRule>
    <cfRule type="containsText" dxfId="629" priority="306" stopIfTrue="1" operator="containsText" text="Sin Iniciar">
      <formula>NOT(ISERROR(SEARCH("Sin Iniciar",AX270)))</formula>
    </cfRule>
  </conditionalFormatting>
  <conditionalFormatting sqref="BB270">
    <cfRule type="containsText" dxfId="628" priority="301" stopIfTrue="1" operator="containsText" text="Finalizado">
      <formula>NOT(ISERROR(SEARCH("Finalizado",BB270)))</formula>
    </cfRule>
    <cfRule type="containsText" dxfId="627" priority="302" stopIfTrue="1" operator="containsText" text="En Curso">
      <formula>NOT(ISERROR(SEARCH("En Curso",BB270)))</formula>
    </cfRule>
    <cfRule type="containsText" dxfId="626" priority="303" stopIfTrue="1" operator="containsText" text="Sin Iniciar">
      <formula>NOT(ISERROR(SEARCH("Sin Iniciar",BB270)))</formula>
    </cfRule>
  </conditionalFormatting>
  <conditionalFormatting sqref="BB258">
    <cfRule type="containsText" dxfId="625" priority="298" stopIfTrue="1" operator="containsText" text="Finalizado">
      <formula>NOT(ISERROR(SEARCH("Finalizado",BB258)))</formula>
    </cfRule>
    <cfRule type="containsText" dxfId="624" priority="299" stopIfTrue="1" operator="containsText" text="En Curso">
      <formula>NOT(ISERROR(SEARCH("En Curso",BB258)))</formula>
    </cfRule>
    <cfRule type="containsText" dxfId="623" priority="300" stopIfTrue="1" operator="containsText" text="Sin Iniciar">
      <formula>NOT(ISERROR(SEARCH("Sin Iniciar",BB258)))</formula>
    </cfRule>
  </conditionalFormatting>
  <conditionalFormatting sqref="AX271">
    <cfRule type="containsText" dxfId="622" priority="295" stopIfTrue="1" operator="containsText" text="Finalizado">
      <formula>NOT(ISERROR(SEARCH("Finalizado",AX271)))</formula>
    </cfRule>
    <cfRule type="containsText" dxfId="621" priority="296" stopIfTrue="1" operator="containsText" text="En Curso">
      <formula>NOT(ISERROR(SEARCH("En Curso",AX271)))</formula>
    </cfRule>
    <cfRule type="containsText" dxfId="620" priority="297" stopIfTrue="1" operator="containsText" text="Sin Iniciar">
      <formula>NOT(ISERROR(SEARCH("Sin Iniciar",AX271)))</formula>
    </cfRule>
  </conditionalFormatting>
  <conditionalFormatting sqref="BB271">
    <cfRule type="containsText" dxfId="619" priority="292" stopIfTrue="1" operator="containsText" text="Finalizado">
      <formula>NOT(ISERROR(SEARCH("Finalizado",BB271)))</formula>
    </cfRule>
    <cfRule type="containsText" dxfId="618" priority="293" stopIfTrue="1" operator="containsText" text="En Curso">
      <formula>NOT(ISERROR(SEARCH("En Curso",BB271)))</formula>
    </cfRule>
    <cfRule type="containsText" dxfId="617" priority="294" stopIfTrue="1" operator="containsText" text="Sin Iniciar">
      <formula>NOT(ISERROR(SEARCH("Sin Iniciar",BB271)))</formula>
    </cfRule>
  </conditionalFormatting>
  <conditionalFormatting sqref="AX277">
    <cfRule type="containsText" dxfId="616" priority="289" stopIfTrue="1" operator="containsText" text="Finalizado">
      <formula>NOT(ISERROR(SEARCH("Finalizado",AX277)))</formula>
    </cfRule>
    <cfRule type="containsText" dxfId="615" priority="290" stopIfTrue="1" operator="containsText" text="En Curso">
      <formula>NOT(ISERROR(SEARCH("En Curso",AX277)))</formula>
    </cfRule>
    <cfRule type="containsText" dxfId="614" priority="291" stopIfTrue="1" operator="containsText" text="Sin Iniciar">
      <formula>NOT(ISERROR(SEARCH("Sin Iniciar",AX277)))</formula>
    </cfRule>
  </conditionalFormatting>
  <conditionalFormatting sqref="BB277">
    <cfRule type="containsText" dxfId="613" priority="286" stopIfTrue="1" operator="containsText" text="Finalizado">
      <formula>NOT(ISERROR(SEARCH("Finalizado",BB277)))</formula>
    </cfRule>
    <cfRule type="containsText" dxfId="612" priority="287" stopIfTrue="1" operator="containsText" text="En Curso">
      <formula>NOT(ISERROR(SEARCH("En Curso",BB277)))</formula>
    </cfRule>
    <cfRule type="containsText" dxfId="611" priority="288" stopIfTrue="1" operator="containsText" text="Sin Iniciar">
      <formula>NOT(ISERROR(SEARCH("Sin Iniciar",BB277)))</formula>
    </cfRule>
  </conditionalFormatting>
  <conditionalFormatting sqref="AX287">
    <cfRule type="containsText" dxfId="610" priority="283" stopIfTrue="1" operator="containsText" text="Finalizado">
      <formula>NOT(ISERROR(SEARCH("Finalizado",AX287)))</formula>
    </cfRule>
    <cfRule type="containsText" dxfId="609" priority="284" stopIfTrue="1" operator="containsText" text="En Curso">
      <formula>NOT(ISERROR(SEARCH("En Curso",AX287)))</formula>
    </cfRule>
    <cfRule type="containsText" dxfId="608" priority="285" stopIfTrue="1" operator="containsText" text="Sin Iniciar">
      <formula>NOT(ISERROR(SEARCH("Sin Iniciar",AX287)))</formula>
    </cfRule>
  </conditionalFormatting>
  <conditionalFormatting sqref="AX291">
    <cfRule type="containsText" dxfId="607" priority="280" stopIfTrue="1" operator="containsText" text="Finalizado">
      <formula>NOT(ISERROR(SEARCH("Finalizado",AX291)))</formula>
    </cfRule>
    <cfRule type="containsText" dxfId="606" priority="281" stopIfTrue="1" operator="containsText" text="En Curso">
      <formula>NOT(ISERROR(SEARCH("En Curso",AX291)))</formula>
    </cfRule>
    <cfRule type="containsText" dxfId="605" priority="282" stopIfTrue="1" operator="containsText" text="Sin Iniciar">
      <formula>NOT(ISERROR(SEARCH("Sin Iniciar",AX291)))</formula>
    </cfRule>
  </conditionalFormatting>
  <conditionalFormatting sqref="AX326:AX328">
    <cfRule type="containsText" dxfId="604" priority="277" stopIfTrue="1" operator="containsText" text="Finalizado">
      <formula>NOT(ISERROR(SEARCH("Finalizado",AX326)))</formula>
    </cfRule>
    <cfRule type="containsText" dxfId="603" priority="278" stopIfTrue="1" operator="containsText" text="En Curso">
      <formula>NOT(ISERROR(SEARCH("En Curso",AX326)))</formula>
    </cfRule>
    <cfRule type="containsText" dxfId="602" priority="279" stopIfTrue="1" operator="containsText" text="Sin Iniciar">
      <formula>NOT(ISERROR(SEARCH("Sin Iniciar",AX326)))</formula>
    </cfRule>
  </conditionalFormatting>
  <conditionalFormatting sqref="AX333:AX336">
    <cfRule type="containsText" dxfId="601" priority="274" stopIfTrue="1" operator="containsText" text="Finalizado">
      <formula>NOT(ISERROR(SEARCH("Finalizado",AX333)))</formula>
    </cfRule>
    <cfRule type="containsText" dxfId="600" priority="275" stopIfTrue="1" operator="containsText" text="En Curso">
      <formula>NOT(ISERROR(SEARCH("En Curso",AX333)))</formula>
    </cfRule>
    <cfRule type="containsText" dxfId="599" priority="276" stopIfTrue="1" operator="containsText" text="Sin Iniciar">
      <formula>NOT(ISERROR(SEARCH("Sin Iniciar",AX333)))</formula>
    </cfRule>
  </conditionalFormatting>
  <conditionalFormatting sqref="AX340:AX342">
    <cfRule type="containsText" dxfId="598" priority="271" stopIfTrue="1" operator="containsText" text="Finalizado">
      <formula>NOT(ISERROR(SEARCH("Finalizado",AX340)))</formula>
    </cfRule>
    <cfRule type="containsText" dxfId="597" priority="272" stopIfTrue="1" operator="containsText" text="En Curso">
      <formula>NOT(ISERROR(SEARCH("En Curso",AX340)))</formula>
    </cfRule>
    <cfRule type="containsText" dxfId="596" priority="273" stopIfTrue="1" operator="containsText" text="Sin Iniciar">
      <formula>NOT(ISERROR(SEARCH("Sin Iniciar",AX340)))</formula>
    </cfRule>
  </conditionalFormatting>
  <conditionalFormatting sqref="AX343">
    <cfRule type="containsText" dxfId="595" priority="268" stopIfTrue="1" operator="containsText" text="Finalizado">
      <formula>NOT(ISERROR(SEARCH("Finalizado",AX343)))</formula>
    </cfRule>
    <cfRule type="containsText" dxfId="594" priority="269" stopIfTrue="1" operator="containsText" text="En Curso">
      <formula>NOT(ISERROR(SEARCH("En Curso",AX343)))</formula>
    </cfRule>
    <cfRule type="containsText" dxfId="593" priority="270" stopIfTrue="1" operator="containsText" text="Sin Iniciar">
      <formula>NOT(ISERROR(SEARCH("Sin Iniciar",AX343)))</formula>
    </cfRule>
  </conditionalFormatting>
  <conditionalFormatting sqref="AX347:AX350">
    <cfRule type="containsText" dxfId="592" priority="265" stopIfTrue="1" operator="containsText" text="Finalizado">
      <formula>NOT(ISERROR(SEARCH("Finalizado",AX347)))</formula>
    </cfRule>
    <cfRule type="containsText" dxfId="591" priority="266" stopIfTrue="1" operator="containsText" text="En Curso">
      <formula>NOT(ISERROR(SEARCH("En Curso",AX347)))</formula>
    </cfRule>
    <cfRule type="containsText" dxfId="590" priority="267" stopIfTrue="1" operator="containsText" text="Sin Iniciar">
      <formula>NOT(ISERROR(SEARCH("Sin Iniciar",AX347)))</formula>
    </cfRule>
  </conditionalFormatting>
  <conditionalFormatting sqref="AX351">
    <cfRule type="containsText" dxfId="589" priority="262" stopIfTrue="1" operator="containsText" text="Finalizado">
      <formula>NOT(ISERROR(SEARCH("Finalizado",AX351)))</formula>
    </cfRule>
    <cfRule type="containsText" dxfId="588" priority="263" stopIfTrue="1" operator="containsText" text="En Curso">
      <formula>NOT(ISERROR(SEARCH("En Curso",AX351)))</formula>
    </cfRule>
    <cfRule type="containsText" dxfId="587" priority="264" stopIfTrue="1" operator="containsText" text="Sin Iniciar">
      <formula>NOT(ISERROR(SEARCH("Sin Iniciar",AX351)))</formula>
    </cfRule>
  </conditionalFormatting>
  <conditionalFormatting sqref="AX354:AX358">
    <cfRule type="containsText" dxfId="586" priority="259" stopIfTrue="1" operator="containsText" text="Finalizado">
      <formula>NOT(ISERROR(SEARCH("Finalizado",AX354)))</formula>
    </cfRule>
    <cfRule type="containsText" dxfId="585" priority="260" stopIfTrue="1" operator="containsText" text="En Curso">
      <formula>NOT(ISERROR(SEARCH("En Curso",AX354)))</formula>
    </cfRule>
    <cfRule type="containsText" dxfId="584" priority="261" stopIfTrue="1" operator="containsText" text="Sin Iniciar">
      <formula>NOT(ISERROR(SEARCH("Sin Iniciar",AX354)))</formula>
    </cfRule>
  </conditionalFormatting>
  <conditionalFormatting sqref="AX361:AX363">
    <cfRule type="containsText" dxfId="583" priority="256" stopIfTrue="1" operator="containsText" text="Finalizado">
      <formula>NOT(ISERROR(SEARCH("Finalizado",AX361)))</formula>
    </cfRule>
    <cfRule type="containsText" dxfId="582" priority="257" stopIfTrue="1" operator="containsText" text="En Curso">
      <formula>NOT(ISERROR(SEARCH("En Curso",AX361)))</formula>
    </cfRule>
    <cfRule type="containsText" dxfId="581" priority="258" stopIfTrue="1" operator="containsText" text="Sin Iniciar">
      <formula>NOT(ISERROR(SEARCH("Sin Iniciar",AX361)))</formula>
    </cfRule>
  </conditionalFormatting>
  <conditionalFormatting sqref="AX368:AX370">
    <cfRule type="containsText" dxfId="580" priority="253" stopIfTrue="1" operator="containsText" text="Finalizado">
      <formula>NOT(ISERROR(SEARCH("Finalizado",AX368)))</formula>
    </cfRule>
    <cfRule type="containsText" dxfId="579" priority="254" stopIfTrue="1" operator="containsText" text="En Curso">
      <formula>NOT(ISERROR(SEARCH("En Curso",AX368)))</formula>
    </cfRule>
    <cfRule type="containsText" dxfId="578" priority="255" stopIfTrue="1" operator="containsText" text="Sin Iniciar">
      <formula>NOT(ISERROR(SEARCH("Sin Iniciar",AX368)))</formula>
    </cfRule>
  </conditionalFormatting>
  <conditionalFormatting sqref="AX375:AX379">
    <cfRule type="containsText" dxfId="577" priority="250" stopIfTrue="1" operator="containsText" text="Finalizado">
      <formula>NOT(ISERROR(SEARCH("Finalizado",AX375)))</formula>
    </cfRule>
    <cfRule type="containsText" dxfId="576" priority="251" stopIfTrue="1" operator="containsText" text="En Curso">
      <formula>NOT(ISERROR(SEARCH("En Curso",AX375)))</formula>
    </cfRule>
    <cfRule type="containsText" dxfId="575" priority="252" stopIfTrue="1" operator="containsText" text="Sin Iniciar">
      <formula>NOT(ISERROR(SEARCH("Sin Iniciar",AX375)))</formula>
    </cfRule>
  </conditionalFormatting>
  <conditionalFormatting sqref="AX382:AX386">
    <cfRule type="containsText" dxfId="574" priority="247" stopIfTrue="1" operator="containsText" text="Finalizado">
      <formula>NOT(ISERROR(SEARCH("Finalizado",AX382)))</formula>
    </cfRule>
    <cfRule type="containsText" dxfId="573" priority="248" stopIfTrue="1" operator="containsText" text="En Curso">
      <formula>NOT(ISERROR(SEARCH("En Curso",AX382)))</formula>
    </cfRule>
    <cfRule type="containsText" dxfId="572" priority="249" stopIfTrue="1" operator="containsText" text="Sin Iniciar">
      <formula>NOT(ISERROR(SEARCH("Sin Iniciar",AX382)))</formula>
    </cfRule>
  </conditionalFormatting>
  <conditionalFormatting sqref="AX396:AX399">
    <cfRule type="containsText" dxfId="571" priority="244" stopIfTrue="1" operator="containsText" text="Finalizado">
      <formula>NOT(ISERROR(SEARCH("Finalizado",AX396)))</formula>
    </cfRule>
    <cfRule type="containsText" dxfId="570" priority="245" stopIfTrue="1" operator="containsText" text="En Curso">
      <formula>NOT(ISERROR(SEARCH("En Curso",AX396)))</formula>
    </cfRule>
    <cfRule type="containsText" dxfId="569" priority="246" stopIfTrue="1" operator="containsText" text="Sin Iniciar">
      <formula>NOT(ISERROR(SEARCH("Sin Iniciar",AX396)))</formula>
    </cfRule>
  </conditionalFormatting>
  <conditionalFormatting sqref="AX401">
    <cfRule type="containsText" dxfId="568" priority="241" stopIfTrue="1" operator="containsText" text="Finalizado">
      <formula>NOT(ISERROR(SEARCH("Finalizado",AX401)))</formula>
    </cfRule>
    <cfRule type="containsText" dxfId="567" priority="242" stopIfTrue="1" operator="containsText" text="En Curso">
      <formula>NOT(ISERROR(SEARCH("En Curso",AX401)))</formula>
    </cfRule>
    <cfRule type="containsText" dxfId="566" priority="243" stopIfTrue="1" operator="containsText" text="Sin Iniciar">
      <formula>NOT(ISERROR(SEARCH("Sin Iniciar",AX401)))</formula>
    </cfRule>
  </conditionalFormatting>
  <conditionalFormatting sqref="AX421">
    <cfRule type="containsText" dxfId="565" priority="238" stopIfTrue="1" operator="containsText" text="Finalizado">
      <formula>NOT(ISERROR(SEARCH("Finalizado",AX421)))</formula>
    </cfRule>
    <cfRule type="containsText" dxfId="564" priority="239" stopIfTrue="1" operator="containsText" text="En Curso">
      <formula>NOT(ISERROR(SEARCH("En Curso",AX421)))</formula>
    </cfRule>
    <cfRule type="containsText" dxfId="563" priority="240" stopIfTrue="1" operator="containsText" text="Sin Iniciar">
      <formula>NOT(ISERROR(SEARCH("Sin Iniciar",AX421)))</formula>
    </cfRule>
  </conditionalFormatting>
  <conditionalFormatting sqref="AX400">
    <cfRule type="containsText" dxfId="562" priority="235" stopIfTrue="1" operator="containsText" text="Finalizado">
      <formula>NOT(ISERROR(SEARCH("Finalizado",AX400)))</formula>
    </cfRule>
    <cfRule type="containsText" dxfId="561" priority="236" stopIfTrue="1" operator="containsText" text="En Curso">
      <formula>NOT(ISERROR(SEARCH("En Curso",AX400)))</formula>
    </cfRule>
    <cfRule type="containsText" dxfId="560" priority="237" stopIfTrue="1" operator="containsText" text="Sin Iniciar">
      <formula>NOT(ISERROR(SEARCH("Sin Iniciar",AX400)))</formula>
    </cfRule>
  </conditionalFormatting>
  <conditionalFormatting sqref="AX426">
    <cfRule type="containsText" dxfId="559" priority="232" stopIfTrue="1" operator="containsText" text="Finalizado">
      <formula>NOT(ISERROR(SEARCH("Finalizado",AX426)))</formula>
    </cfRule>
    <cfRule type="containsText" dxfId="558" priority="233" stopIfTrue="1" operator="containsText" text="En Curso">
      <formula>NOT(ISERROR(SEARCH("En Curso",AX426)))</formula>
    </cfRule>
    <cfRule type="containsText" dxfId="557" priority="234" stopIfTrue="1" operator="containsText" text="Sin Iniciar">
      <formula>NOT(ISERROR(SEARCH("Sin Iniciar",AX426)))</formula>
    </cfRule>
  </conditionalFormatting>
  <conditionalFormatting sqref="AX403:AX408">
    <cfRule type="containsText" dxfId="556" priority="229" stopIfTrue="1" operator="containsText" text="Finalizado">
      <formula>NOT(ISERROR(SEARCH("Finalizado",AX403)))</formula>
    </cfRule>
    <cfRule type="containsText" dxfId="555" priority="230" stopIfTrue="1" operator="containsText" text="En Curso">
      <formula>NOT(ISERROR(SEARCH("En Curso",AX403)))</formula>
    </cfRule>
    <cfRule type="containsText" dxfId="554" priority="231" stopIfTrue="1" operator="containsText" text="Sin Iniciar">
      <formula>NOT(ISERROR(SEARCH("Sin Iniciar",AX403)))</formula>
    </cfRule>
  </conditionalFormatting>
  <conditionalFormatting sqref="AX424">
    <cfRule type="containsText" dxfId="553" priority="226" stopIfTrue="1" operator="containsText" text="Finalizado">
      <formula>NOT(ISERROR(SEARCH("Finalizado",AX424)))</formula>
    </cfRule>
    <cfRule type="containsText" dxfId="552" priority="227" stopIfTrue="1" operator="containsText" text="En Curso">
      <formula>NOT(ISERROR(SEARCH("En Curso",AX424)))</formula>
    </cfRule>
    <cfRule type="containsText" dxfId="551" priority="228" stopIfTrue="1" operator="containsText" text="Sin Iniciar">
      <formula>NOT(ISERROR(SEARCH("Sin Iniciar",AX424)))</formula>
    </cfRule>
  </conditionalFormatting>
  <conditionalFormatting sqref="AX425">
    <cfRule type="containsText" dxfId="550" priority="223" stopIfTrue="1" operator="containsText" text="Finalizado">
      <formula>NOT(ISERROR(SEARCH("Finalizado",AX425)))</formula>
    </cfRule>
    <cfRule type="containsText" dxfId="549" priority="224" stopIfTrue="1" operator="containsText" text="En Curso">
      <formula>NOT(ISERROR(SEARCH("En Curso",AX425)))</formula>
    </cfRule>
    <cfRule type="containsText" dxfId="548" priority="225" stopIfTrue="1" operator="containsText" text="Sin Iniciar">
      <formula>NOT(ISERROR(SEARCH("Sin Iniciar",AX425)))</formula>
    </cfRule>
  </conditionalFormatting>
  <conditionalFormatting sqref="AX427:AX430">
    <cfRule type="containsText" dxfId="547" priority="220" stopIfTrue="1" operator="containsText" text="Finalizado">
      <formula>NOT(ISERROR(SEARCH("Finalizado",AX427)))</formula>
    </cfRule>
    <cfRule type="containsText" dxfId="546" priority="221" stopIfTrue="1" operator="containsText" text="En Curso">
      <formula>NOT(ISERROR(SEARCH("En Curso",AX427)))</formula>
    </cfRule>
    <cfRule type="containsText" dxfId="545" priority="222" stopIfTrue="1" operator="containsText" text="Sin Iniciar">
      <formula>NOT(ISERROR(SEARCH("Sin Iniciar",AX427)))</formula>
    </cfRule>
  </conditionalFormatting>
  <conditionalFormatting sqref="AX438:AX442">
    <cfRule type="containsText" dxfId="544" priority="217" stopIfTrue="1" operator="containsText" text="Finalizado">
      <formula>NOT(ISERROR(SEARCH("Finalizado",AX438)))</formula>
    </cfRule>
    <cfRule type="containsText" dxfId="543" priority="218" stopIfTrue="1" operator="containsText" text="En Curso">
      <formula>NOT(ISERROR(SEARCH("En Curso",AX438)))</formula>
    </cfRule>
    <cfRule type="containsText" dxfId="542" priority="219" stopIfTrue="1" operator="containsText" text="Sin Iniciar">
      <formula>NOT(ISERROR(SEARCH("Sin Iniciar",AX438)))</formula>
    </cfRule>
  </conditionalFormatting>
  <conditionalFormatting sqref="AX443">
    <cfRule type="containsText" dxfId="541" priority="214" stopIfTrue="1" operator="containsText" text="Finalizado">
      <formula>NOT(ISERROR(SEARCH("Finalizado",AX443)))</formula>
    </cfRule>
    <cfRule type="containsText" dxfId="540" priority="215" stopIfTrue="1" operator="containsText" text="En Curso">
      <formula>NOT(ISERROR(SEARCH("En Curso",AX443)))</formula>
    </cfRule>
    <cfRule type="containsText" dxfId="539" priority="216" stopIfTrue="1" operator="containsText" text="Sin Iniciar">
      <formula>NOT(ISERROR(SEARCH("Sin Iniciar",AX443)))</formula>
    </cfRule>
  </conditionalFormatting>
  <conditionalFormatting sqref="AX499">
    <cfRule type="containsText" dxfId="538" priority="211" stopIfTrue="1" operator="containsText" text="Finalizado">
      <formula>NOT(ISERROR(SEARCH("Finalizado",AX499)))</formula>
    </cfRule>
    <cfRule type="containsText" dxfId="537" priority="212" stopIfTrue="1" operator="containsText" text="En Curso">
      <formula>NOT(ISERROR(SEARCH("En Curso",AX499)))</formula>
    </cfRule>
    <cfRule type="containsText" dxfId="536" priority="213" stopIfTrue="1" operator="containsText" text="Sin Iniciar">
      <formula>NOT(ISERROR(SEARCH("Sin Iniciar",AX499)))</formula>
    </cfRule>
  </conditionalFormatting>
  <conditionalFormatting sqref="AX505">
    <cfRule type="containsText" dxfId="535" priority="208" stopIfTrue="1" operator="containsText" text="Finalizado">
      <formula>NOT(ISERROR(SEARCH("Finalizado",AX505)))</formula>
    </cfRule>
    <cfRule type="containsText" dxfId="534" priority="209" stopIfTrue="1" operator="containsText" text="En Curso">
      <formula>NOT(ISERROR(SEARCH("En Curso",AX505)))</formula>
    </cfRule>
    <cfRule type="containsText" dxfId="533" priority="210" stopIfTrue="1" operator="containsText" text="Sin Iniciar">
      <formula>NOT(ISERROR(SEARCH("Sin Iniciar",AX505)))</formula>
    </cfRule>
  </conditionalFormatting>
  <conditionalFormatting sqref="AX546">
    <cfRule type="containsText" dxfId="532" priority="205" stopIfTrue="1" operator="containsText" text="Finalizado">
      <formula>NOT(ISERROR(SEARCH("Finalizado",AX546)))</formula>
    </cfRule>
    <cfRule type="containsText" dxfId="531" priority="206" stopIfTrue="1" operator="containsText" text="En Curso">
      <formula>NOT(ISERROR(SEARCH("En Curso",AX546)))</formula>
    </cfRule>
    <cfRule type="containsText" dxfId="530" priority="207" stopIfTrue="1" operator="containsText" text="Sin Iniciar">
      <formula>NOT(ISERROR(SEARCH("Sin Iniciar",AX546)))</formula>
    </cfRule>
  </conditionalFormatting>
  <conditionalFormatting sqref="AX410:AX414">
    <cfRule type="containsText" dxfId="529" priority="202" stopIfTrue="1" operator="containsText" text="Finalizado">
      <formula>NOT(ISERROR(SEARCH("Finalizado",AX410)))</formula>
    </cfRule>
    <cfRule type="containsText" dxfId="528" priority="203" stopIfTrue="1" operator="containsText" text="En Curso">
      <formula>NOT(ISERROR(SEARCH("En Curso",AX410)))</formula>
    </cfRule>
    <cfRule type="containsText" dxfId="527" priority="204" stopIfTrue="1" operator="containsText" text="Sin Iniciar">
      <formula>NOT(ISERROR(SEARCH("Sin Iniciar",AX410)))</formula>
    </cfRule>
  </conditionalFormatting>
  <conditionalFormatting sqref="AX417:AX420">
    <cfRule type="containsText" dxfId="526" priority="199" stopIfTrue="1" operator="containsText" text="Finalizado">
      <formula>NOT(ISERROR(SEARCH("Finalizado",AX417)))</formula>
    </cfRule>
    <cfRule type="containsText" dxfId="525" priority="200" stopIfTrue="1" operator="containsText" text="En Curso">
      <formula>NOT(ISERROR(SEARCH("En Curso",AX417)))</formula>
    </cfRule>
    <cfRule type="containsText" dxfId="524" priority="201" stopIfTrue="1" operator="containsText" text="Sin Iniciar">
      <formula>NOT(ISERROR(SEARCH("Sin Iniciar",AX417)))</formula>
    </cfRule>
  </conditionalFormatting>
  <conditionalFormatting sqref="AX536:AX538">
    <cfRule type="containsText" dxfId="523" priority="196" stopIfTrue="1" operator="containsText" text="Finalizado">
      <formula>NOT(ISERROR(SEARCH("Finalizado",AX536)))</formula>
    </cfRule>
    <cfRule type="containsText" dxfId="522" priority="197" stopIfTrue="1" operator="containsText" text="En Curso">
      <formula>NOT(ISERROR(SEARCH("En Curso",AX536)))</formula>
    </cfRule>
    <cfRule type="containsText" dxfId="521" priority="198" stopIfTrue="1" operator="containsText" text="Sin Iniciar">
      <formula>NOT(ISERROR(SEARCH("Sin Iniciar",AX536)))</formula>
    </cfRule>
  </conditionalFormatting>
  <conditionalFormatting sqref="AX543:AX545">
    <cfRule type="containsText" dxfId="520" priority="193" stopIfTrue="1" operator="containsText" text="Finalizado">
      <formula>NOT(ISERROR(SEARCH("Finalizado",AX543)))</formula>
    </cfRule>
    <cfRule type="containsText" dxfId="519" priority="194" stopIfTrue="1" operator="containsText" text="En Curso">
      <formula>NOT(ISERROR(SEARCH("En Curso",AX543)))</formula>
    </cfRule>
    <cfRule type="containsText" dxfId="518" priority="195" stopIfTrue="1" operator="containsText" text="Sin Iniciar">
      <formula>NOT(ISERROR(SEARCH("Sin Iniciar",AX543)))</formula>
    </cfRule>
  </conditionalFormatting>
  <conditionalFormatting sqref="AX547:AX548">
    <cfRule type="containsText" dxfId="517" priority="190" stopIfTrue="1" operator="containsText" text="Finalizado">
      <formula>NOT(ISERROR(SEARCH("Finalizado",AX547)))</formula>
    </cfRule>
    <cfRule type="containsText" dxfId="516" priority="191" stopIfTrue="1" operator="containsText" text="En Curso">
      <formula>NOT(ISERROR(SEARCH("En Curso",AX547)))</formula>
    </cfRule>
    <cfRule type="containsText" dxfId="515" priority="192" stopIfTrue="1" operator="containsText" text="Sin Iniciar">
      <formula>NOT(ISERROR(SEARCH("Sin Iniciar",AX547)))</formula>
    </cfRule>
  </conditionalFormatting>
  <conditionalFormatting sqref="AX550:AX552">
    <cfRule type="containsText" dxfId="514" priority="187" stopIfTrue="1" operator="containsText" text="Finalizado">
      <formula>NOT(ISERROR(SEARCH("Finalizado",AX550)))</formula>
    </cfRule>
    <cfRule type="containsText" dxfId="513" priority="188" stopIfTrue="1" operator="containsText" text="En Curso">
      <formula>NOT(ISERROR(SEARCH("En Curso",AX550)))</formula>
    </cfRule>
    <cfRule type="containsText" dxfId="512" priority="189" stopIfTrue="1" operator="containsText" text="Sin Iniciar">
      <formula>NOT(ISERROR(SEARCH("Sin Iniciar",AX550)))</formula>
    </cfRule>
  </conditionalFormatting>
  <conditionalFormatting sqref="AX432:AX433">
    <cfRule type="containsText" dxfId="511" priority="184" stopIfTrue="1" operator="containsText" text="Finalizado">
      <formula>NOT(ISERROR(SEARCH("Finalizado",AX432)))</formula>
    </cfRule>
    <cfRule type="containsText" dxfId="510" priority="185" stopIfTrue="1" operator="containsText" text="En Curso">
      <formula>NOT(ISERROR(SEARCH("En Curso",AX432)))</formula>
    </cfRule>
    <cfRule type="containsText" dxfId="509" priority="186" stopIfTrue="1" operator="containsText" text="Sin Iniciar">
      <formula>NOT(ISERROR(SEARCH("Sin Iniciar",AX432)))</formula>
    </cfRule>
  </conditionalFormatting>
  <conditionalFormatting sqref="BB434">
    <cfRule type="containsText" dxfId="508" priority="181" stopIfTrue="1" operator="containsText" text="Finalizado">
      <formula>NOT(ISERROR(SEARCH("Finalizado",BB434)))</formula>
    </cfRule>
    <cfRule type="containsText" dxfId="507" priority="182" stopIfTrue="1" operator="containsText" text="En Curso">
      <formula>NOT(ISERROR(SEARCH("En Curso",BB434)))</formula>
    </cfRule>
    <cfRule type="containsText" dxfId="506" priority="183" stopIfTrue="1" operator="containsText" text="Sin Iniciar">
      <formula>NOT(ISERROR(SEARCH("Sin Iniciar",BB434)))</formula>
    </cfRule>
  </conditionalFormatting>
  <conditionalFormatting sqref="AX522:AX523">
    <cfRule type="containsText" dxfId="505" priority="178" stopIfTrue="1" operator="containsText" text="Finalizado">
      <formula>NOT(ISERROR(SEARCH("Finalizado",AX522)))</formula>
    </cfRule>
    <cfRule type="containsText" dxfId="504" priority="179" stopIfTrue="1" operator="containsText" text="En Curso">
      <formula>NOT(ISERROR(SEARCH("En Curso",AX522)))</formula>
    </cfRule>
    <cfRule type="containsText" dxfId="503" priority="180" stopIfTrue="1" operator="containsText" text="Sin Iniciar">
      <formula>NOT(ISERROR(SEARCH("Sin Iniciar",AX522)))</formula>
    </cfRule>
  </conditionalFormatting>
  <conditionalFormatting sqref="BB523">
    <cfRule type="containsText" dxfId="502" priority="175" stopIfTrue="1" operator="containsText" text="Finalizado">
      <formula>NOT(ISERROR(SEARCH("Finalizado",BB523)))</formula>
    </cfRule>
    <cfRule type="containsText" dxfId="501" priority="176" stopIfTrue="1" operator="containsText" text="En Curso">
      <formula>NOT(ISERROR(SEARCH("En Curso",BB523)))</formula>
    </cfRule>
    <cfRule type="containsText" dxfId="500" priority="177" stopIfTrue="1" operator="containsText" text="Sin Iniciar">
      <formula>NOT(ISERROR(SEARCH("Sin Iniciar",BB523)))</formula>
    </cfRule>
  </conditionalFormatting>
  <conditionalFormatting sqref="AX662:AX664">
    <cfRule type="containsText" dxfId="499" priority="172" stopIfTrue="1" operator="containsText" text="Finalizado">
      <formula>NOT(ISERROR(SEARCH("Finalizado",AX662)))</formula>
    </cfRule>
    <cfRule type="containsText" dxfId="498" priority="173" stopIfTrue="1" operator="containsText" text="En Curso">
      <formula>NOT(ISERROR(SEARCH("En Curso",AX662)))</formula>
    </cfRule>
    <cfRule type="containsText" dxfId="497" priority="174" stopIfTrue="1" operator="containsText" text="Sin Iniciar">
      <formula>NOT(ISERROR(SEARCH("Sin Iniciar",AX662)))</formula>
    </cfRule>
  </conditionalFormatting>
  <conditionalFormatting sqref="BB662:BB663">
    <cfRule type="containsText" dxfId="496" priority="169" stopIfTrue="1" operator="containsText" text="Finalizado">
      <formula>NOT(ISERROR(SEARCH("Finalizado",BB662)))</formula>
    </cfRule>
    <cfRule type="containsText" dxfId="495" priority="170" stopIfTrue="1" operator="containsText" text="En Curso">
      <formula>NOT(ISERROR(SEARCH("En Curso",BB662)))</formula>
    </cfRule>
    <cfRule type="containsText" dxfId="494" priority="171" stopIfTrue="1" operator="containsText" text="Sin Iniciar">
      <formula>NOT(ISERROR(SEARCH("Sin Iniciar",BB662)))</formula>
    </cfRule>
  </conditionalFormatting>
  <conditionalFormatting sqref="AX445:AX447">
    <cfRule type="containsText" dxfId="493" priority="166" stopIfTrue="1" operator="containsText" text="Finalizado">
      <formula>NOT(ISERROR(SEARCH("Finalizado",AX445)))</formula>
    </cfRule>
    <cfRule type="containsText" dxfId="492" priority="167" stopIfTrue="1" operator="containsText" text="En Curso">
      <formula>NOT(ISERROR(SEARCH("En Curso",AX445)))</formula>
    </cfRule>
    <cfRule type="containsText" dxfId="491" priority="168" stopIfTrue="1" operator="containsText" text="Sin Iniciar">
      <formula>NOT(ISERROR(SEARCH("Sin Iniciar",AX445)))</formula>
    </cfRule>
  </conditionalFormatting>
  <conditionalFormatting sqref="AX452:AX453">
    <cfRule type="containsText" dxfId="490" priority="163" stopIfTrue="1" operator="containsText" text="Finalizado">
      <formula>NOT(ISERROR(SEARCH("Finalizado",AX452)))</formula>
    </cfRule>
    <cfRule type="containsText" dxfId="489" priority="164" stopIfTrue="1" operator="containsText" text="En Curso">
      <formula>NOT(ISERROR(SEARCH("En Curso",AX452)))</formula>
    </cfRule>
    <cfRule type="containsText" dxfId="488" priority="165" stopIfTrue="1" operator="containsText" text="Sin Iniciar">
      <formula>NOT(ISERROR(SEARCH("Sin Iniciar",AX452)))</formula>
    </cfRule>
  </conditionalFormatting>
  <conditionalFormatting sqref="BB452:BB453">
    <cfRule type="containsText" dxfId="487" priority="160" stopIfTrue="1" operator="containsText" text="Finalizado">
      <formula>NOT(ISERROR(SEARCH("Finalizado",BB452)))</formula>
    </cfRule>
    <cfRule type="containsText" dxfId="486" priority="161" stopIfTrue="1" operator="containsText" text="En Curso">
      <formula>NOT(ISERROR(SEARCH("En Curso",BB452)))</formula>
    </cfRule>
    <cfRule type="containsText" dxfId="485" priority="162" stopIfTrue="1" operator="containsText" text="Sin Iniciar">
      <formula>NOT(ISERROR(SEARCH("Sin Iniciar",BB452)))</formula>
    </cfRule>
  </conditionalFormatting>
  <conditionalFormatting sqref="AX459:AX460">
    <cfRule type="containsText" dxfId="484" priority="157" stopIfTrue="1" operator="containsText" text="Finalizado">
      <formula>NOT(ISERROR(SEARCH("Finalizado",AX459)))</formula>
    </cfRule>
    <cfRule type="containsText" dxfId="483" priority="158" stopIfTrue="1" operator="containsText" text="En Curso">
      <formula>NOT(ISERROR(SEARCH("En Curso",AX459)))</formula>
    </cfRule>
    <cfRule type="containsText" dxfId="482" priority="159" stopIfTrue="1" operator="containsText" text="Sin Iniciar">
      <formula>NOT(ISERROR(SEARCH("Sin Iniciar",AX459)))</formula>
    </cfRule>
  </conditionalFormatting>
  <conditionalFormatting sqref="BB459:BB460">
    <cfRule type="containsText" dxfId="481" priority="154" stopIfTrue="1" operator="containsText" text="Finalizado">
      <formula>NOT(ISERROR(SEARCH("Finalizado",BB459)))</formula>
    </cfRule>
    <cfRule type="containsText" dxfId="480" priority="155" stopIfTrue="1" operator="containsText" text="En Curso">
      <formula>NOT(ISERROR(SEARCH("En Curso",BB459)))</formula>
    </cfRule>
    <cfRule type="containsText" dxfId="479" priority="156" stopIfTrue="1" operator="containsText" text="Sin Iniciar">
      <formula>NOT(ISERROR(SEARCH("Sin Iniciar",BB459)))</formula>
    </cfRule>
  </conditionalFormatting>
  <conditionalFormatting sqref="AX487:AX489">
    <cfRule type="containsText" dxfId="478" priority="151" stopIfTrue="1" operator="containsText" text="Finalizado">
      <formula>NOT(ISERROR(SEARCH("Finalizado",AX487)))</formula>
    </cfRule>
    <cfRule type="containsText" dxfId="477" priority="152" stopIfTrue="1" operator="containsText" text="En Curso">
      <formula>NOT(ISERROR(SEARCH("En Curso",AX487)))</formula>
    </cfRule>
    <cfRule type="containsText" dxfId="476" priority="153" stopIfTrue="1" operator="containsText" text="Sin Iniciar">
      <formula>NOT(ISERROR(SEARCH("Sin Iniciar",AX487)))</formula>
    </cfRule>
  </conditionalFormatting>
  <conditionalFormatting sqref="BB487:BB489">
    <cfRule type="containsText" dxfId="475" priority="148" stopIfTrue="1" operator="containsText" text="Finalizado">
      <formula>NOT(ISERROR(SEARCH("Finalizado",BB487)))</formula>
    </cfRule>
    <cfRule type="containsText" dxfId="474" priority="149" stopIfTrue="1" operator="containsText" text="En Curso">
      <formula>NOT(ISERROR(SEARCH("En Curso",BB487)))</formula>
    </cfRule>
    <cfRule type="containsText" dxfId="473" priority="150" stopIfTrue="1" operator="containsText" text="Sin Iniciar">
      <formula>NOT(ISERROR(SEARCH("Sin Iniciar",BB487)))</formula>
    </cfRule>
  </conditionalFormatting>
  <conditionalFormatting sqref="AX469">
    <cfRule type="containsText" dxfId="472" priority="145" stopIfTrue="1" operator="containsText" text="Finalizado">
      <formula>NOT(ISERROR(SEARCH("Finalizado",AX469)))</formula>
    </cfRule>
    <cfRule type="containsText" dxfId="471" priority="146" stopIfTrue="1" operator="containsText" text="En Curso">
      <formula>NOT(ISERROR(SEARCH("En Curso",AX469)))</formula>
    </cfRule>
    <cfRule type="containsText" dxfId="470" priority="147" stopIfTrue="1" operator="containsText" text="Sin Iniciar">
      <formula>NOT(ISERROR(SEARCH("Sin Iniciar",AX469)))</formula>
    </cfRule>
  </conditionalFormatting>
  <conditionalFormatting sqref="AX520">
    <cfRule type="containsText" dxfId="469" priority="142" stopIfTrue="1" operator="containsText" text="Finalizado">
      <formula>NOT(ISERROR(SEARCH("Finalizado",AX520)))</formula>
    </cfRule>
    <cfRule type="containsText" dxfId="468" priority="143" stopIfTrue="1" operator="containsText" text="En Curso">
      <formula>NOT(ISERROR(SEARCH("En Curso",AX520)))</formula>
    </cfRule>
    <cfRule type="containsText" dxfId="467" priority="144" stopIfTrue="1" operator="containsText" text="Sin Iniciar">
      <formula>NOT(ISERROR(SEARCH("Sin Iniciar",AX520)))</formula>
    </cfRule>
  </conditionalFormatting>
  <conditionalFormatting sqref="AX502">
    <cfRule type="containsText" dxfId="466" priority="139" stopIfTrue="1" operator="containsText" text="Finalizado">
      <formula>NOT(ISERROR(SEARCH("Finalizado",AX502)))</formula>
    </cfRule>
    <cfRule type="containsText" dxfId="465" priority="140" stopIfTrue="1" operator="containsText" text="En Curso">
      <formula>NOT(ISERROR(SEARCH("En Curso",AX502)))</formula>
    </cfRule>
    <cfRule type="containsText" dxfId="464" priority="141" stopIfTrue="1" operator="containsText" text="Sin Iniciar">
      <formula>NOT(ISERROR(SEARCH("Sin Iniciar",AX502)))</formula>
    </cfRule>
  </conditionalFormatting>
  <conditionalFormatting sqref="BB502">
    <cfRule type="containsText" dxfId="463" priority="136" stopIfTrue="1" operator="containsText" text="Finalizado">
      <formula>NOT(ISERROR(SEARCH("Finalizado",BB502)))</formula>
    </cfRule>
    <cfRule type="containsText" dxfId="462" priority="137" stopIfTrue="1" operator="containsText" text="En Curso">
      <formula>NOT(ISERROR(SEARCH("En Curso",BB502)))</formula>
    </cfRule>
    <cfRule type="containsText" dxfId="461" priority="138" stopIfTrue="1" operator="containsText" text="Sin Iniciar">
      <formula>NOT(ISERROR(SEARCH("Sin Iniciar",BB502)))</formula>
    </cfRule>
  </conditionalFormatting>
  <conditionalFormatting sqref="AX519">
    <cfRule type="containsText" dxfId="460" priority="133" stopIfTrue="1" operator="containsText" text="Finalizado">
      <formula>NOT(ISERROR(SEARCH("Finalizado",AX519)))</formula>
    </cfRule>
    <cfRule type="containsText" dxfId="459" priority="134" stopIfTrue="1" operator="containsText" text="En Curso">
      <formula>NOT(ISERROR(SEARCH("En Curso",AX519)))</formula>
    </cfRule>
    <cfRule type="containsText" dxfId="458" priority="135" stopIfTrue="1" operator="containsText" text="Sin Iniciar">
      <formula>NOT(ISERROR(SEARCH("Sin Iniciar",AX519)))</formula>
    </cfRule>
  </conditionalFormatting>
  <conditionalFormatting sqref="AX319:AX320">
    <cfRule type="containsText" dxfId="457" priority="130" stopIfTrue="1" operator="containsText" text="Finalizado">
      <formula>NOT(ISERROR(SEARCH("Finalizado",AX319)))</formula>
    </cfRule>
    <cfRule type="containsText" dxfId="456" priority="131" stopIfTrue="1" operator="containsText" text="En Curso">
      <formula>NOT(ISERROR(SEARCH("En Curso",AX319)))</formula>
    </cfRule>
    <cfRule type="containsText" dxfId="455" priority="132" stopIfTrue="1" operator="containsText" text="Sin Iniciar">
      <formula>NOT(ISERROR(SEARCH("Sin Iniciar",AX319)))</formula>
    </cfRule>
  </conditionalFormatting>
  <conditionalFormatting sqref="AX435">
    <cfRule type="containsText" dxfId="454" priority="127" stopIfTrue="1" operator="containsText" text="Finalizado">
      <formula>NOT(ISERROR(SEARCH("Finalizado",AX435)))</formula>
    </cfRule>
    <cfRule type="containsText" dxfId="453" priority="128" stopIfTrue="1" operator="containsText" text="En Curso">
      <formula>NOT(ISERROR(SEARCH("En Curso",AX435)))</formula>
    </cfRule>
    <cfRule type="containsText" dxfId="452" priority="129" stopIfTrue="1" operator="containsText" text="Sin Iniciar">
      <formula>NOT(ISERROR(SEARCH("Sin Iniciar",AX435)))</formula>
    </cfRule>
  </conditionalFormatting>
  <conditionalFormatting sqref="AX483">
    <cfRule type="containsText" dxfId="451" priority="124" stopIfTrue="1" operator="containsText" text="Finalizado">
      <formula>NOT(ISERROR(SEARCH("Finalizado",AX483)))</formula>
    </cfRule>
    <cfRule type="containsText" dxfId="450" priority="125" stopIfTrue="1" operator="containsText" text="En Curso">
      <formula>NOT(ISERROR(SEARCH("En Curso",AX483)))</formula>
    </cfRule>
    <cfRule type="containsText" dxfId="449" priority="126" stopIfTrue="1" operator="containsText" text="Sin Iniciar">
      <formula>NOT(ISERROR(SEARCH("Sin Iniciar",AX483)))</formula>
    </cfRule>
  </conditionalFormatting>
  <conditionalFormatting sqref="AX494">
    <cfRule type="containsText" dxfId="448" priority="121" stopIfTrue="1" operator="containsText" text="Finalizado">
      <formula>NOT(ISERROR(SEARCH("Finalizado",AX494)))</formula>
    </cfRule>
    <cfRule type="containsText" dxfId="447" priority="122" stopIfTrue="1" operator="containsText" text="En Curso">
      <formula>NOT(ISERROR(SEARCH("En Curso",AX494)))</formula>
    </cfRule>
    <cfRule type="containsText" dxfId="446" priority="123" stopIfTrue="1" operator="containsText" text="Sin Iniciar">
      <formula>NOT(ISERROR(SEARCH("Sin Iniciar",AX494)))</formula>
    </cfRule>
  </conditionalFormatting>
  <conditionalFormatting sqref="AX496">
    <cfRule type="containsText" dxfId="445" priority="118" stopIfTrue="1" operator="containsText" text="Finalizado">
      <formula>NOT(ISERROR(SEARCH("Finalizado",AX496)))</formula>
    </cfRule>
    <cfRule type="containsText" dxfId="444" priority="119" stopIfTrue="1" operator="containsText" text="En Curso">
      <formula>NOT(ISERROR(SEARCH("En Curso",AX496)))</formula>
    </cfRule>
    <cfRule type="containsText" dxfId="443" priority="120" stopIfTrue="1" operator="containsText" text="Sin Iniciar">
      <formula>NOT(ISERROR(SEARCH("Sin Iniciar",AX496)))</formula>
    </cfRule>
  </conditionalFormatting>
  <conditionalFormatting sqref="AX501">
    <cfRule type="containsText" dxfId="442" priority="115" stopIfTrue="1" operator="containsText" text="Finalizado">
      <formula>NOT(ISERROR(SEARCH("Finalizado",AX501)))</formula>
    </cfRule>
    <cfRule type="containsText" dxfId="441" priority="116" stopIfTrue="1" operator="containsText" text="En Curso">
      <formula>NOT(ISERROR(SEARCH("En Curso",AX501)))</formula>
    </cfRule>
    <cfRule type="containsText" dxfId="440" priority="117" stopIfTrue="1" operator="containsText" text="Sin Iniciar">
      <formula>NOT(ISERROR(SEARCH("Sin Iniciar",AX501)))</formula>
    </cfRule>
  </conditionalFormatting>
  <conditionalFormatting sqref="AX503:AX504">
    <cfRule type="containsText" dxfId="439" priority="112" stopIfTrue="1" operator="containsText" text="Finalizado">
      <formula>NOT(ISERROR(SEARCH("Finalizado",AX503)))</formula>
    </cfRule>
    <cfRule type="containsText" dxfId="438" priority="113" stopIfTrue="1" operator="containsText" text="En Curso">
      <formula>NOT(ISERROR(SEARCH("En Curso",AX503)))</formula>
    </cfRule>
    <cfRule type="containsText" dxfId="437" priority="114" stopIfTrue="1" operator="containsText" text="Sin Iniciar">
      <formula>NOT(ISERROR(SEARCH("Sin Iniciar",AX503)))</formula>
    </cfRule>
  </conditionalFormatting>
  <conditionalFormatting sqref="AX508">
    <cfRule type="containsText" dxfId="436" priority="109" stopIfTrue="1" operator="containsText" text="Finalizado">
      <formula>NOT(ISERROR(SEARCH("Finalizado",AX508)))</formula>
    </cfRule>
    <cfRule type="containsText" dxfId="435" priority="110" stopIfTrue="1" operator="containsText" text="En Curso">
      <formula>NOT(ISERROR(SEARCH("En Curso",AX508)))</formula>
    </cfRule>
    <cfRule type="containsText" dxfId="434" priority="111" stopIfTrue="1" operator="containsText" text="Sin Iniciar">
      <formula>NOT(ISERROR(SEARCH("Sin Iniciar",AX508)))</formula>
    </cfRule>
  </conditionalFormatting>
  <conditionalFormatting sqref="AX511">
    <cfRule type="containsText" dxfId="433" priority="106" stopIfTrue="1" operator="containsText" text="Finalizado">
      <formula>NOT(ISERROR(SEARCH("Finalizado",AX511)))</formula>
    </cfRule>
    <cfRule type="containsText" dxfId="432" priority="107" stopIfTrue="1" operator="containsText" text="En Curso">
      <formula>NOT(ISERROR(SEARCH("En Curso",AX511)))</formula>
    </cfRule>
    <cfRule type="containsText" dxfId="431" priority="108" stopIfTrue="1" operator="containsText" text="Sin Iniciar">
      <formula>NOT(ISERROR(SEARCH("Sin Iniciar",AX511)))</formula>
    </cfRule>
  </conditionalFormatting>
  <conditionalFormatting sqref="AX515">
    <cfRule type="containsText" dxfId="430" priority="103" stopIfTrue="1" operator="containsText" text="Finalizado">
      <formula>NOT(ISERROR(SEARCH("Finalizado",AX515)))</formula>
    </cfRule>
    <cfRule type="containsText" dxfId="429" priority="104" stopIfTrue="1" operator="containsText" text="En Curso">
      <formula>NOT(ISERROR(SEARCH("En Curso",AX515)))</formula>
    </cfRule>
    <cfRule type="containsText" dxfId="428" priority="105" stopIfTrue="1" operator="containsText" text="Sin Iniciar">
      <formula>NOT(ISERROR(SEARCH("Sin Iniciar",AX515)))</formula>
    </cfRule>
  </conditionalFormatting>
  <conditionalFormatting sqref="AX517">
    <cfRule type="containsText" dxfId="427" priority="100" stopIfTrue="1" operator="containsText" text="Finalizado">
      <formula>NOT(ISERROR(SEARCH("Finalizado",AX517)))</formula>
    </cfRule>
    <cfRule type="containsText" dxfId="426" priority="101" stopIfTrue="1" operator="containsText" text="En Curso">
      <formula>NOT(ISERROR(SEARCH("En Curso",AX517)))</formula>
    </cfRule>
    <cfRule type="containsText" dxfId="425" priority="102" stopIfTrue="1" operator="containsText" text="Sin Iniciar">
      <formula>NOT(ISERROR(SEARCH("Sin Iniciar",AX517)))</formula>
    </cfRule>
  </conditionalFormatting>
  <conditionalFormatting sqref="AX34">
    <cfRule type="containsText" dxfId="424" priority="97" stopIfTrue="1" operator="containsText" text="Finalizado">
      <formula>NOT(ISERROR(SEARCH("Finalizado",AX34)))</formula>
    </cfRule>
    <cfRule type="containsText" dxfId="423" priority="98" stopIfTrue="1" operator="containsText" text="En Curso">
      <formula>NOT(ISERROR(SEARCH("En Curso",AX34)))</formula>
    </cfRule>
    <cfRule type="containsText" dxfId="422" priority="99" stopIfTrue="1" operator="containsText" text="Sin Iniciar">
      <formula>NOT(ISERROR(SEARCH("Sin Iniciar",AX34)))</formula>
    </cfRule>
  </conditionalFormatting>
  <conditionalFormatting sqref="AX466">
    <cfRule type="containsText" dxfId="421" priority="94" stopIfTrue="1" operator="containsText" text="Finalizado">
      <formula>NOT(ISERROR(SEARCH("Finalizado",AX466)))</formula>
    </cfRule>
    <cfRule type="containsText" dxfId="420" priority="95" stopIfTrue="1" operator="containsText" text="En Curso">
      <formula>NOT(ISERROR(SEARCH("En Curso",AX466)))</formula>
    </cfRule>
    <cfRule type="containsText" dxfId="419" priority="96" stopIfTrue="1" operator="containsText" text="Sin Iniciar">
      <formula>NOT(ISERROR(SEARCH("Sin Iniciar",AX466)))</formula>
    </cfRule>
  </conditionalFormatting>
  <conditionalFormatting sqref="AX467">
    <cfRule type="containsText" dxfId="418" priority="91" stopIfTrue="1" operator="containsText" text="Finalizado">
      <formula>NOT(ISERROR(SEARCH("Finalizado",AX467)))</formula>
    </cfRule>
    <cfRule type="containsText" dxfId="417" priority="92" stopIfTrue="1" operator="containsText" text="En Curso">
      <formula>NOT(ISERROR(SEARCH("En Curso",AX467)))</formula>
    </cfRule>
    <cfRule type="containsText" dxfId="416" priority="93" stopIfTrue="1" operator="containsText" text="Sin Iniciar">
      <formula>NOT(ISERROR(SEARCH("Sin Iniciar",AX467)))</formula>
    </cfRule>
  </conditionalFormatting>
  <conditionalFormatting sqref="AX468">
    <cfRule type="containsText" dxfId="415" priority="88" stopIfTrue="1" operator="containsText" text="Finalizado">
      <formula>NOT(ISERROR(SEARCH("Finalizado",AX468)))</formula>
    </cfRule>
    <cfRule type="containsText" dxfId="414" priority="89" stopIfTrue="1" operator="containsText" text="En Curso">
      <formula>NOT(ISERROR(SEARCH("En Curso",AX468)))</formula>
    </cfRule>
    <cfRule type="containsText" dxfId="413" priority="90" stopIfTrue="1" operator="containsText" text="Sin Iniciar">
      <formula>NOT(ISERROR(SEARCH("Sin Iniciar",AX468)))</formula>
    </cfRule>
  </conditionalFormatting>
  <conditionalFormatting sqref="AX470">
    <cfRule type="containsText" dxfId="412" priority="85" stopIfTrue="1" operator="containsText" text="Finalizado">
      <formula>NOT(ISERROR(SEARCH("Finalizado",AX470)))</formula>
    </cfRule>
    <cfRule type="containsText" dxfId="411" priority="86" stopIfTrue="1" operator="containsText" text="En Curso">
      <formula>NOT(ISERROR(SEARCH("En Curso",AX470)))</formula>
    </cfRule>
    <cfRule type="containsText" dxfId="410" priority="87" stopIfTrue="1" operator="containsText" text="Sin Iniciar">
      <formula>NOT(ISERROR(SEARCH("Sin Iniciar",AX470)))</formula>
    </cfRule>
  </conditionalFormatting>
  <conditionalFormatting sqref="AX473">
    <cfRule type="containsText" dxfId="409" priority="82" stopIfTrue="1" operator="containsText" text="Finalizado">
      <formula>NOT(ISERROR(SEARCH("Finalizado",AX473)))</formula>
    </cfRule>
    <cfRule type="containsText" dxfId="408" priority="83" stopIfTrue="1" operator="containsText" text="En Curso">
      <formula>NOT(ISERROR(SEARCH("En Curso",AX473)))</formula>
    </cfRule>
    <cfRule type="containsText" dxfId="407" priority="84" stopIfTrue="1" operator="containsText" text="Sin Iniciar">
      <formula>NOT(ISERROR(SEARCH("Sin Iniciar",AX473)))</formula>
    </cfRule>
  </conditionalFormatting>
  <conditionalFormatting sqref="AX481">
    <cfRule type="containsText" dxfId="406" priority="79" stopIfTrue="1" operator="containsText" text="Finalizado">
      <formula>NOT(ISERROR(SEARCH("Finalizado",AX481)))</formula>
    </cfRule>
    <cfRule type="containsText" dxfId="405" priority="80" stopIfTrue="1" operator="containsText" text="En Curso">
      <formula>NOT(ISERROR(SEARCH("En Curso",AX481)))</formula>
    </cfRule>
    <cfRule type="containsText" dxfId="404" priority="81" stopIfTrue="1" operator="containsText" text="Sin Iniciar">
      <formula>NOT(ISERROR(SEARCH("Sin Iniciar",AX481)))</formula>
    </cfRule>
  </conditionalFormatting>
  <conditionalFormatting sqref="AX482">
    <cfRule type="containsText" dxfId="403" priority="76" stopIfTrue="1" operator="containsText" text="Finalizado">
      <formula>NOT(ISERROR(SEARCH("Finalizado",AX482)))</formula>
    </cfRule>
    <cfRule type="containsText" dxfId="402" priority="77" stopIfTrue="1" operator="containsText" text="En Curso">
      <formula>NOT(ISERROR(SEARCH("En Curso",AX482)))</formula>
    </cfRule>
    <cfRule type="containsText" dxfId="401" priority="78" stopIfTrue="1" operator="containsText" text="Sin Iniciar">
      <formula>NOT(ISERROR(SEARCH("Sin Iniciar",AX482)))</formula>
    </cfRule>
  </conditionalFormatting>
  <conditionalFormatting sqref="AX495">
    <cfRule type="containsText" dxfId="400" priority="73" stopIfTrue="1" operator="containsText" text="Finalizado">
      <formula>NOT(ISERROR(SEARCH("Finalizado",AX495)))</formula>
    </cfRule>
    <cfRule type="containsText" dxfId="399" priority="74" stopIfTrue="1" operator="containsText" text="En Curso">
      <formula>NOT(ISERROR(SEARCH("En Curso",AX495)))</formula>
    </cfRule>
    <cfRule type="containsText" dxfId="398" priority="75" stopIfTrue="1" operator="containsText" text="Sin Iniciar">
      <formula>NOT(ISERROR(SEARCH("Sin Iniciar",AX495)))</formula>
    </cfRule>
  </conditionalFormatting>
  <conditionalFormatting sqref="AX498">
    <cfRule type="containsText" dxfId="397" priority="70" stopIfTrue="1" operator="containsText" text="Finalizado">
      <formula>NOT(ISERROR(SEARCH("Finalizado",AX498)))</formula>
    </cfRule>
    <cfRule type="containsText" dxfId="396" priority="71" stopIfTrue="1" operator="containsText" text="En Curso">
      <formula>NOT(ISERROR(SEARCH("En Curso",AX498)))</formula>
    </cfRule>
    <cfRule type="containsText" dxfId="395" priority="72" stopIfTrue="1" operator="containsText" text="Sin Iniciar">
      <formula>NOT(ISERROR(SEARCH("Sin Iniciar",AX498)))</formula>
    </cfRule>
  </conditionalFormatting>
  <conditionalFormatting sqref="AX509">
    <cfRule type="containsText" dxfId="394" priority="67" stopIfTrue="1" operator="containsText" text="Finalizado">
      <formula>NOT(ISERROR(SEARCH("Finalizado",AX509)))</formula>
    </cfRule>
    <cfRule type="containsText" dxfId="393" priority="68" stopIfTrue="1" operator="containsText" text="En Curso">
      <formula>NOT(ISERROR(SEARCH("En Curso",AX509)))</formula>
    </cfRule>
    <cfRule type="containsText" dxfId="392" priority="69" stopIfTrue="1" operator="containsText" text="Sin Iniciar">
      <formula>NOT(ISERROR(SEARCH("Sin Iniciar",AX509)))</formula>
    </cfRule>
  </conditionalFormatting>
  <conditionalFormatting sqref="AX530">
    <cfRule type="containsText" dxfId="391" priority="64" stopIfTrue="1" operator="containsText" text="Finalizado">
      <formula>NOT(ISERROR(SEARCH("Finalizado",AX530)))</formula>
    </cfRule>
    <cfRule type="containsText" dxfId="390" priority="65" stopIfTrue="1" operator="containsText" text="En Curso">
      <formula>NOT(ISERROR(SEARCH("En Curso",AX530)))</formula>
    </cfRule>
    <cfRule type="containsText" dxfId="389" priority="66" stopIfTrue="1" operator="containsText" text="Sin Iniciar">
      <formula>NOT(ISERROR(SEARCH("Sin Iniciar",AX530)))</formula>
    </cfRule>
  </conditionalFormatting>
  <conditionalFormatting sqref="BB102:BB103">
    <cfRule type="containsText" dxfId="388" priority="61" stopIfTrue="1" operator="containsText" text="Finalizado">
      <formula>NOT(ISERROR(SEARCH("Finalizado",BB102)))</formula>
    </cfRule>
    <cfRule type="containsText" dxfId="387" priority="62" stopIfTrue="1" operator="containsText" text="En Curso">
      <formula>NOT(ISERROR(SEARCH("En Curso",BB102)))</formula>
    </cfRule>
    <cfRule type="containsText" dxfId="386" priority="63" stopIfTrue="1" operator="containsText" text="Sin Iniciar">
      <formula>NOT(ISERROR(SEARCH("Sin Iniciar",BB102)))</formula>
    </cfRule>
  </conditionalFormatting>
  <conditionalFormatting sqref="BB109">
    <cfRule type="containsText" dxfId="385" priority="58" stopIfTrue="1" operator="containsText" text="Finalizado">
      <formula>NOT(ISERROR(SEARCH("Finalizado",BB109)))</formula>
    </cfRule>
    <cfRule type="containsText" dxfId="384" priority="59" stopIfTrue="1" operator="containsText" text="En Curso">
      <formula>NOT(ISERROR(SEARCH("En Curso",BB109)))</formula>
    </cfRule>
    <cfRule type="containsText" dxfId="383" priority="60" stopIfTrue="1" operator="containsText" text="Sin Iniciar">
      <formula>NOT(ISERROR(SEARCH("Sin Iniciar",BB109)))</formula>
    </cfRule>
  </conditionalFormatting>
  <conditionalFormatting sqref="BB130:BB131">
    <cfRule type="containsText" dxfId="382" priority="55" stopIfTrue="1" operator="containsText" text="Finalizado">
      <formula>NOT(ISERROR(SEARCH("Finalizado",BB130)))</formula>
    </cfRule>
    <cfRule type="containsText" dxfId="381" priority="56" stopIfTrue="1" operator="containsText" text="En Curso">
      <formula>NOT(ISERROR(SEARCH("En Curso",BB130)))</formula>
    </cfRule>
    <cfRule type="containsText" dxfId="380" priority="57" stopIfTrue="1" operator="containsText" text="Sin Iniciar">
      <formula>NOT(ISERROR(SEARCH("Sin Iniciar",BB130)))</formula>
    </cfRule>
  </conditionalFormatting>
  <conditionalFormatting sqref="BB578">
    <cfRule type="containsText" dxfId="379" priority="52" stopIfTrue="1" operator="containsText" text="Finalizado">
      <formula>NOT(ISERROR(SEARCH("Finalizado",BB578)))</formula>
    </cfRule>
    <cfRule type="containsText" dxfId="378" priority="53" stopIfTrue="1" operator="containsText" text="En Curso">
      <formula>NOT(ISERROR(SEARCH("En Curso",BB578)))</formula>
    </cfRule>
    <cfRule type="containsText" dxfId="377" priority="54" stopIfTrue="1" operator="containsText" text="Sin Iniciar">
      <formula>NOT(ISERROR(SEARCH("Sin Iniciar",BB578)))</formula>
    </cfRule>
  </conditionalFormatting>
  <conditionalFormatting sqref="BB54">
    <cfRule type="containsText" dxfId="376" priority="49" stopIfTrue="1" operator="containsText" text="Finalizado">
      <formula>NOT(ISERROR(SEARCH("Finalizado",BB54)))</formula>
    </cfRule>
    <cfRule type="containsText" dxfId="375" priority="50" stopIfTrue="1" operator="containsText" text="En Curso">
      <formula>NOT(ISERROR(SEARCH("En Curso",BB54)))</formula>
    </cfRule>
    <cfRule type="containsText" dxfId="374" priority="51" stopIfTrue="1" operator="containsText" text="Sin Iniciar">
      <formula>NOT(ISERROR(SEARCH("Sin Iniciar",BB54)))</formula>
    </cfRule>
  </conditionalFormatting>
  <conditionalFormatting sqref="BB56">
    <cfRule type="containsText" dxfId="373" priority="46" stopIfTrue="1" operator="containsText" text="Finalizado">
      <formula>NOT(ISERROR(SEARCH("Finalizado",BB56)))</formula>
    </cfRule>
    <cfRule type="containsText" dxfId="372" priority="47" stopIfTrue="1" operator="containsText" text="En Curso">
      <formula>NOT(ISERROR(SEARCH("En Curso",BB56)))</formula>
    </cfRule>
    <cfRule type="containsText" dxfId="371" priority="48" stopIfTrue="1" operator="containsText" text="Sin Iniciar">
      <formula>NOT(ISERROR(SEARCH("Sin Iniciar",BB56)))</formula>
    </cfRule>
  </conditionalFormatting>
  <conditionalFormatting sqref="BB263">
    <cfRule type="containsText" dxfId="370" priority="43" stopIfTrue="1" operator="containsText" text="Finalizado">
      <formula>NOT(ISERROR(SEARCH("Finalizado",BB263)))</formula>
    </cfRule>
    <cfRule type="containsText" dxfId="369" priority="44" stopIfTrue="1" operator="containsText" text="En Curso">
      <formula>NOT(ISERROR(SEARCH("En Curso",BB263)))</formula>
    </cfRule>
    <cfRule type="containsText" dxfId="368" priority="45" stopIfTrue="1" operator="containsText" text="Sin Iniciar">
      <formula>NOT(ISERROR(SEARCH("Sin Iniciar",BB263)))</formula>
    </cfRule>
  </conditionalFormatting>
  <conditionalFormatting sqref="AX151">
    <cfRule type="containsText" dxfId="367" priority="40" stopIfTrue="1" operator="containsText" text="Finalizado">
      <formula>NOT(ISERROR(SEARCH("Finalizado",AX151)))</formula>
    </cfRule>
    <cfRule type="containsText" dxfId="366" priority="41" stopIfTrue="1" operator="containsText" text="En Curso">
      <formula>NOT(ISERROR(SEARCH("En Curso",AX151)))</formula>
    </cfRule>
    <cfRule type="containsText" dxfId="365" priority="42" stopIfTrue="1" operator="containsText" text="Sin Iniciar">
      <formula>NOT(ISERROR(SEARCH("Sin Iniciar",AX151)))</formula>
    </cfRule>
  </conditionalFormatting>
  <conditionalFormatting sqref="AX152">
    <cfRule type="containsText" dxfId="364" priority="37" stopIfTrue="1" operator="containsText" text="Finalizado">
      <formula>NOT(ISERROR(SEARCH("Finalizado",AX152)))</formula>
    </cfRule>
    <cfRule type="containsText" dxfId="363" priority="38" stopIfTrue="1" operator="containsText" text="En Curso">
      <formula>NOT(ISERROR(SEARCH("En Curso",AX152)))</formula>
    </cfRule>
    <cfRule type="containsText" dxfId="362" priority="39" stopIfTrue="1" operator="containsText" text="Sin Iniciar">
      <formula>NOT(ISERROR(SEARCH("Sin Iniciar",AX152)))</formula>
    </cfRule>
  </conditionalFormatting>
  <conditionalFormatting sqref="AX153">
    <cfRule type="containsText" dxfId="361" priority="34" stopIfTrue="1" operator="containsText" text="Finalizado">
      <formula>NOT(ISERROR(SEARCH("Finalizado",AX153)))</formula>
    </cfRule>
    <cfRule type="containsText" dxfId="360" priority="35" stopIfTrue="1" operator="containsText" text="En Curso">
      <formula>NOT(ISERROR(SEARCH("En Curso",AX153)))</formula>
    </cfRule>
    <cfRule type="containsText" dxfId="359" priority="36" stopIfTrue="1" operator="containsText" text="Sin Iniciar">
      <formula>NOT(ISERROR(SEARCH("Sin Iniciar",AX153)))</formula>
    </cfRule>
  </conditionalFormatting>
  <conditionalFormatting sqref="AX154">
    <cfRule type="containsText" dxfId="358" priority="31" stopIfTrue="1" operator="containsText" text="Finalizado">
      <formula>NOT(ISERROR(SEARCH("Finalizado",AX154)))</formula>
    </cfRule>
    <cfRule type="containsText" dxfId="357" priority="32" stopIfTrue="1" operator="containsText" text="En Curso">
      <formula>NOT(ISERROR(SEARCH("En Curso",AX154)))</formula>
    </cfRule>
    <cfRule type="containsText" dxfId="356" priority="33" stopIfTrue="1" operator="containsText" text="Sin Iniciar">
      <formula>NOT(ISERROR(SEARCH("Sin Iniciar",AX154)))</formula>
    </cfRule>
  </conditionalFormatting>
  <conditionalFormatting sqref="AX155">
    <cfRule type="containsText" dxfId="355" priority="28" stopIfTrue="1" operator="containsText" text="Finalizado">
      <formula>NOT(ISERROR(SEARCH("Finalizado",AX155)))</formula>
    </cfRule>
    <cfRule type="containsText" dxfId="354" priority="29" stopIfTrue="1" operator="containsText" text="En Curso">
      <formula>NOT(ISERROR(SEARCH("En Curso",AX155)))</formula>
    </cfRule>
    <cfRule type="containsText" dxfId="353" priority="30" stopIfTrue="1" operator="containsText" text="Sin Iniciar">
      <formula>NOT(ISERROR(SEARCH("Sin Iniciar",AX155)))</formula>
    </cfRule>
  </conditionalFormatting>
  <conditionalFormatting sqref="AX691">
    <cfRule type="containsText" dxfId="352" priority="25" stopIfTrue="1" operator="containsText" text="Finalizado">
      <formula>NOT(ISERROR(SEARCH("Finalizado",AX691)))</formula>
    </cfRule>
    <cfRule type="containsText" dxfId="351" priority="26" stopIfTrue="1" operator="containsText" text="En Curso">
      <formula>NOT(ISERROR(SEARCH("En Curso",AX691)))</formula>
    </cfRule>
    <cfRule type="containsText" dxfId="350" priority="27" stopIfTrue="1" operator="containsText" text="Sin Iniciar">
      <formula>NOT(ISERROR(SEARCH("Sin Iniciar",AX691)))</formula>
    </cfRule>
  </conditionalFormatting>
  <conditionalFormatting sqref="AX516">
    <cfRule type="containsText" dxfId="349" priority="22" stopIfTrue="1" operator="containsText" text="Finalizado">
      <formula>NOT(ISERROR(SEARCH("Finalizado",AX516)))</formula>
    </cfRule>
    <cfRule type="containsText" dxfId="348" priority="23" stopIfTrue="1" operator="containsText" text="En Curso">
      <formula>NOT(ISERROR(SEARCH("En Curso",AX516)))</formula>
    </cfRule>
    <cfRule type="containsText" dxfId="347" priority="24" stopIfTrue="1" operator="containsText" text="Sin Iniciar">
      <formula>NOT(ISERROR(SEARCH("Sin Iniciar",AX516)))</formula>
    </cfRule>
  </conditionalFormatting>
  <conditionalFormatting sqref="BB516">
    <cfRule type="containsText" dxfId="346" priority="19" stopIfTrue="1" operator="containsText" text="Finalizado">
      <formula>NOT(ISERROR(SEARCH("Finalizado",BB516)))</formula>
    </cfRule>
    <cfRule type="containsText" dxfId="345" priority="20" stopIfTrue="1" operator="containsText" text="En Curso">
      <formula>NOT(ISERROR(SEARCH("En Curso",BB516)))</formula>
    </cfRule>
    <cfRule type="containsText" dxfId="344" priority="21" stopIfTrue="1" operator="containsText" text="Sin Iniciar">
      <formula>NOT(ISERROR(SEARCH("Sin Iniciar",BB516)))</formula>
    </cfRule>
  </conditionalFormatting>
  <conditionalFormatting sqref="BB293">
    <cfRule type="containsText" dxfId="343" priority="16" stopIfTrue="1" operator="containsText" text="Finalizado">
      <formula>NOT(ISERROR(SEARCH("Finalizado",BB293)))</formula>
    </cfRule>
    <cfRule type="containsText" dxfId="342" priority="17" stopIfTrue="1" operator="containsText" text="En Curso">
      <formula>NOT(ISERROR(SEARCH("En Curso",BB293)))</formula>
    </cfRule>
    <cfRule type="containsText" dxfId="341" priority="18" stopIfTrue="1" operator="containsText" text="Sin Iniciar">
      <formula>NOT(ISERROR(SEARCH("Sin Iniciar",BB293)))</formula>
    </cfRule>
  </conditionalFormatting>
  <conditionalFormatting sqref="BB655">
    <cfRule type="containsText" dxfId="340" priority="13" stopIfTrue="1" operator="containsText" text="Finalizado">
      <formula>NOT(ISERROR(SEARCH("Finalizado",BB655)))</formula>
    </cfRule>
    <cfRule type="containsText" dxfId="339" priority="14" stopIfTrue="1" operator="containsText" text="En Curso">
      <formula>NOT(ISERROR(SEARCH("En Curso",BB655)))</formula>
    </cfRule>
    <cfRule type="containsText" dxfId="338" priority="15" stopIfTrue="1" operator="containsText" text="Sin Iniciar">
      <formula>NOT(ISERROR(SEARCH("Sin Iniciar",BB655)))</formula>
    </cfRule>
  </conditionalFormatting>
  <conditionalFormatting sqref="BB656">
    <cfRule type="containsText" dxfId="337" priority="10" stopIfTrue="1" operator="containsText" text="Finalizado">
      <formula>NOT(ISERROR(SEARCH("Finalizado",BB656)))</formula>
    </cfRule>
    <cfRule type="containsText" dxfId="336" priority="11" stopIfTrue="1" operator="containsText" text="En Curso">
      <formula>NOT(ISERROR(SEARCH("En Curso",BB656)))</formula>
    </cfRule>
    <cfRule type="containsText" dxfId="335" priority="12" stopIfTrue="1" operator="containsText" text="Sin Iniciar">
      <formula>NOT(ISERROR(SEARCH("Sin Iniciar",BB656)))</formula>
    </cfRule>
  </conditionalFormatting>
  <conditionalFormatting sqref="BB657">
    <cfRule type="containsText" dxfId="334" priority="7" stopIfTrue="1" operator="containsText" text="Finalizado">
      <formula>NOT(ISERROR(SEARCH("Finalizado",BB657)))</formula>
    </cfRule>
    <cfRule type="containsText" dxfId="333" priority="8" stopIfTrue="1" operator="containsText" text="En Curso">
      <formula>NOT(ISERROR(SEARCH("En Curso",BB657)))</formula>
    </cfRule>
    <cfRule type="containsText" dxfId="332" priority="9" stopIfTrue="1" operator="containsText" text="Sin Iniciar">
      <formula>NOT(ISERROR(SEARCH("Sin Iniciar",BB657)))</formula>
    </cfRule>
  </conditionalFormatting>
  <conditionalFormatting sqref="BB114">
    <cfRule type="containsText" dxfId="331" priority="4" stopIfTrue="1" operator="containsText" text="Finalizado">
      <formula>NOT(ISERROR(SEARCH("Finalizado",BB114)))</formula>
    </cfRule>
    <cfRule type="containsText" dxfId="330" priority="5" stopIfTrue="1" operator="containsText" text="En Curso">
      <formula>NOT(ISERROR(SEARCH("En Curso",BB114)))</formula>
    </cfRule>
    <cfRule type="containsText" dxfId="329" priority="6" stopIfTrue="1" operator="containsText" text="Sin Iniciar">
      <formula>NOT(ISERROR(SEARCH("Sin Iniciar",BB114)))</formula>
    </cfRule>
  </conditionalFormatting>
  <conditionalFormatting sqref="BB410">
    <cfRule type="containsText" dxfId="328" priority="1" stopIfTrue="1" operator="containsText" text="Finalizado">
      <formula>NOT(ISERROR(SEARCH("Finalizado",BB410)))</formula>
    </cfRule>
    <cfRule type="containsText" dxfId="327" priority="2" stopIfTrue="1" operator="containsText" text="En Curso">
      <formula>NOT(ISERROR(SEARCH("En Curso",BB410)))</formula>
    </cfRule>
    <cfRule type="containsText" dxfId="326" priority="3" stopIfTrue="1" operator="containsText" text="Sin Iniciar">
      <formula>NOT(ISERROR(SEARCH("Sin Iniciar",BB410)))</formula>
    </cfRule>
  </conditionalFormatting>
  <dataValidations disablePrompts="1" count="15">
    <dataValidation type="list" allowBlank="1" showInputMessage="1" showErrorMessage="1" sqref="C11:C1060" xr:uid="{0B722C70-F78C-4E02-80EE-4AC94A59C69E}">
      <formula1>INDIRECT($B11)</formula1>
    </dataValidation>
    <dataValidation type="list" allowBlank="1" showInputMessage="1" showErrorMessage="1" sqref="E11:E1060" xr:uid="{8E40CBA9-4007-4CF0-B485-35B6DFAE6B43}">
      <formula1>INDIRECT($D11)</formula1>
    </dataValidation>
    <dataValidation type="list" allowBlank="1" showInputMessage="1" showErrorMessage="1" sqref="O11:O1060" xr:uid="{273C32E0-DF16-4EF8-8430-F00BD027AE85}">
      <formula1>INDIRECT("Probabilidad"&amp;"_"&amp;$B11)</formula1>
    </dataValidation>
    <dataValidation type="list" allowBlank="1" showInputMessage="1" showErrorMessage="1" sqref="R11:R1060" xr:uid="{19C4BB21-CFF1-4CC8-9B7D-82F6FE66A819}">
      <formula1>INDIRECT("Impacto"&amp;"_"&amp;$B11)</formula1>
    </dataValidation>
    <dataValidation type="list" allowBlank="1" showInputMessage="1" showErrorMessage="1" sqref="B11:B1060" xr:uid="{4E7D4054-96DC-4903-A791-20E64692CA77}">
      <formula1>Tipologia_Riesgos</formula1>
    </dataValidation>
    <dataValidation type="list" allowBlank="1" showInputMessage="1" showErrorMessage="1" sqref="AX11:AX1060 BB11:BB1060" xr:uid="{FEC8BE33-B62B-4607-AE02-E36C6A56D1A2}">
      <formula1>"Sin Iniciar,En curso,Finalizado"</formula1>
    </dataValidation>
    <dataValidation type="list" allowBlank="1" showInputMessage="1" showErrorMessage="1" error="Recuerde que las acciones se generan bajo la medida de mitigar el riesgo" sqref="AX11:AX1060 BB11:BB1060" xr:uid="{8DA19D8F-5818-4300-BB46-7D31EBDC821E}">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X11:AX1060 BB11:BB1060" xr:uid="{9B3C6F96-15C6-40BB-84CC-F252BD8F1FBC}">
      <formula1>"Sin Iniciar,En Curso,Finalizado"</formula1>
    </dataValidation>
    <dataValidation type="list" allowBlank="1" showInputMessage="1" showErrorMessage="1" sqref="AP11:AP1060" xr:uid="{AD9907A8-1D8A-434A-83DE-E26BA8AEFE82}">
      <formula1>"Aceptar,Evitar,Reducir (Compartir),Reducir (Mitigar)"</formula1>
    </dataValidation>
    <dataValidation type="list" allowBlank="1" showInputMessage="1" showErrorMessage="1" sqref="BE11:BE1060" xr:uid="{3E23D547-E80B-4DC2-A6C5-17FEA33DE7DE}">
      <formula1>"Sin Materialización,Materializado"</formula1>
    </dataValidation>
    <dataValidation allowBlank="1" showInputMessage="1" showErrorMessage="1" error="Recuerde que las acciones se generan bajo la medida de mitigar el riesgo" sqref="AY11:AY208 AY210:AY215 AY217:AY1060" xr:uid="{AF29D9BF-C378-4F24-AE7C-6AA3B3491BE8}"/>
    <dataValidation type="list" allowBlank="1" showInputMessage="1" showErrorMessage="1" sqref="M25:M206 M487:M514 M522:M549 M557:M1060 M221:M465" xr:uid="{39E306EC-8858-4143-9CB5-8AEA36C29517}">
      <formula1>INDIRECT("Redacción_Impacto_"&amp;$B25)</formula1>
      <formula2>0</formula2>
    </dataValidation>
    <dataValidation allowBlank="1" sqref="AV578 AV564 AV571 AV46 AV11:AV39 AV109 AV116 AV123 AV130 AV53:AV102 AV585:AV1060 AV137:AV557 BD459:BD460 AY452:AZ453 BD452:BD453 AZ11:AZ1060" xr:uid="{7C3DC178-7595-4D9D-ABA6-35680939D038}"/>
    <dataValidation type="list" allowBlank="1" showInputMessage="1" showErrorMessage="1" sqref="M11:M24 M207:M220 M466:M486 M550:M556 M515:M521" xr:uid="{FC52656D-B702-4B0E-8141-98B1D7EBF3E3}">
      <formula1>INDIRECT("Redacción_Impacto_"&amp;$B11)</formula1>
    </dataValidation>
    <dataValidation type="custom" allowBlank="1" showInputMessage="1" showErrorMessage="1" error="Recuerde que las acciones se generan bajo la medida de mitigar el riesgo" sqref="AY459:AY460" xr:uid="{71F42774-244B-43B8-A224-1D0DE6DEE47F}">
      <formula1>IF(OR(AP459=#REF!,AP459=#REF!,AP459=#REF!),ISBLANK(AP459),ISTEXT(AP459))</formula1>
    </dataValidation>
  </dataValidations>
  <pageMargins left="0.7" right="0.7" top="0.75" bottom="0.75" header="0.51180555555555496" footer="0.51180555555555496"/>
  <pageSetup orientation="portrait" horizontalDpi="300" verticalDpi="300"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2ED03-C428-4281-BCB5-6813084E254A}">
  <sheetPr codeName="Sheet2" filterMode="1">
    <tabColor theme="6" tint="-0.499984740745262"/>
  </sheetPr>
  <dimension ref="A2:BP185"/>
  <sheetViews>
    <sheetView topLeftCell="AA1" zoomScale="60" zoomScaleNormal="60" workbookViewId="0">
      <selection activeCell="BN1" sqref="BN1:BR1048576"/>
    </sheetView>
  </sheetViews>
  <sheetFormatPr baseColWidth="10" defaultColWidth="11.42578125" defaultRowHeight="16.5" x14ac:dyDescent="0.3"/>
  <cols>
    <col min="1" max="1" width="13.42578125" style="1" hidden="1" customWidth="1"/>
    <col min="2" max="2" width="4.42578125" style="7" customWidth="1"/>
    <col min="3" max="3" width="3.7109375" style="8" hidden="1" customWidth="1"/>
    <col min="4" max="4" width="4" style="8" customWidth="1"/>
    <col min="5" max="5" width="4.28515625" style="8" customWidth="1"/>
    <col min="6" max="6" width="3.42578125" style="8" customWidth="1"/>
    <col min="7" max="7" width="13.42578125" style="8" hidden="1" customWidth="1"/>
    <col min="8" max="8" width="3.28515625" style="8" customWidth="1"/>
    <col min="9" max="9" width="21.28515625" style="1" customWidth="1"/>
    <col min="10" max="10" width="17.140625" style="8" hidden="1" customWidth="1"/>
    <col min="11" max="11" width="4.85546875" style="8" customWidth="1"/>
    <col min="12" max="12" width="30.28515625" style="8"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customWidth="1"/>
    <col min="29" max="29" width="6.42578125" style="1" customWidth="1"/>
    <col min="30" max="30" width="4" style="1" customWidth="1"/>
    <col min="31" max="31" width="3" style="1" customWidth="1"/>
    <col min="32" max="32" width="5" style="1" customWidth="1"/>
    <col min="33" max="33" width="8.140625" style="1" customWidth="1"/>
    <col min="34" max="34" width="5" style="1" customWidth="1"/>
    <col min="35" max="35" width="3.7109375" style="1" customWidth="1"/>
    <col min="36" max="36" width="14" style="1" customWidth="1"/>
    <col min="37" max="37" width="6.42578125" style="1" customWidth="1"/>
    <col min="38" max="38" width="6.28515625" style="1" customWidth="1"/>
    <col min="39" max="40" width="3.7109375" style="1" customWidth="1"/>
    <col min="41" max="41" width="6.140625" style="1" customWidth="1"/>
    <col min="42" max="42" width="9" style="1" customWidth="1"/>
    <col min="43" max="43" width="9.42578125" style="1" customWidth="1"/>
    <col min="44" max="44" width="4.7109375" style="1" customWidth="1"/>
    <col min="45" max="45" width="4.140625" style="9" customWidth="1"/>
    <col min="46" max="46" width="5" style="9" customWidth="1"/>
    <col min="47" max="47" width="3.42578125" style="9" customWidth="1"/>
    <col min="48" max="48" width="5.28515625" style="9" customWidth="1"/>
    <col min="49" max="49" width="32.85546875" style="1" customWidth="1"/>
    <col min="50" max="50" width="16.42578125" style="1" customWidth="1"/>
    <col min="51" max="52" width="15.140625" style="4" customWidth="1"/>
    <col min="53" max="53" width="12.140625" style="4" customWidth="1"/>
    <col min="54" max="54" width="29.42578125" style="4" customWidth="1"/>
    <col min="55" max="55" width="3.42578125" style="4" customWidth="1"/>
    <col min="56" max="56" width="11.42578125" style="4" customWidth="1"/>
    <col min="57" max="57" width="48.140625" style="4" customWidth="1"/>
    <col min="58" max="58" width="33.85546875" style="4" customWidth="1"/>
    <col min="59" max="59" width="4.140625" style="4" customWidth="1"/>
    <col min="60" max="60" width="9.42578125" style="4" customWidth="1"/>
    <col min="61" max="61" width="46.5703125" style="4" customWidth="1"/>
    <col min="62" max="62" width="30.28515625" style="4" customWidth="1"/>
    <col min="63" max="63" width="10.140625" style="4" customWidth="1"/>
    <col min="64" max="64" width="21.85546875" style="1" customWidth="1"/>
    <col min="65" max="65" width="20.7109375" style="1" customWidth="1"/>
    <col min="66" max="66" width="11.42578125" style="1" customWidth="1"/>
    <col min="67" max="16384" width="11.42578125" style="1"/>
  </cols>
  <sheetData>
    <row r="2" spans="1:66" ht="16.5" customHeight="1" x14ac:dyDescent="0.3">
      <c r="B2" s="1"/>
      <c r="C2" s="1"/>
      <c r="D2" s="1"/>
      <c r="E2" s="2"/>
      <c r="F2" s="2"/>
      <c r="G2" s="2"/>
      <c r="H2" s="2"/>
      <c r="I2" s="546" t="s">
        <v>0</v>
      </c>
      <c r="J2" s="546"/>
      <c r="K2" s="546"/>
      <c r="L2" s="546"/>
      <c r="M2" s="546"/>
      <c r="N2" s="546"/>
      <c r="O2" s="546"/>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3"/>
      <c r="AZ2" s="3"/>
      <c r="BA2" s="3"/>
      <c r="BB2" s="3"/>
      <c r="BC2" s="3"/>
      <c r="BD2" s="3"/>
      <c r="BE2" s="3"/>
      <c r="BF2" s="3"/>
      <c r="BG2" s="3"/>
    </row>
    <row r="3" spans="1:66" ht="29.1" customHeight="1" x14ac:dyDescent="0.3">
      <c r="B3" s="5"/>
      <c r="C3" s="6"/>
      <c r="D3" s="6"/>
      <c r="E3" s="2"/>
      <c r="F3" s="2"/>
      <c r="G3" s="2"/>
      <c r="H3" s="2"/>
      <c r="I3" s="546"/>
      <c r="J3" s="546"/>
      <c r="K3" s="546"/>
      <c r="L3" s="546"/>
      <c r="M3" s="546"/>
      <c r="N3" s="546"/>
      <c r="O3" s="546"/>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3"/>
      <c r="AZ3" s="3"/>
      <c r="BA3" s="3"/>
      <c r="BB3" s="3"/>
      <c r="BC3" s="3"/>
      <c r="BD3" s="3"/>
      <c r="BE3" s="3"/>
      <c r="BF3" s="3"/>
      <c r="BG3" s="3"/>
    </row>
    <row r="4" spans="1:66" ht="29.1" customHeight="1" x14ac:dyDescent="0.3">
      <c r="B4" s="5"/>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3"/>
      <c r="AZ4" s="3"/>
      <c r="BA4" s="3"/>
      <c r="BB4" s="3"/>
      <c r="BC4" s="3"/>
      <c r="BD4" s="3"/>
      <c r="BE4" s="3"/>
      <c r="BF4" s="3"/>
      <c r="BG4" s="3"/>
    </row>
    <row r="5" spans="1:66" ht="17.100000000000001" customHeight="1" x14ac:dyDescent="0.3">
      <c r="B5" s="5"/>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3"/>
      <c r="AZ5" s="3"/>
      <c r="BA5" s="3"/>
      <c r="BB5" s="3"/>
      <c r="BC5" s="3"/>
      <c r="BD5" s="3"/>
      <c r="BE5" s="3"/>
      <c r="BF5" s="3"/>
      <c r="BG5" s="3"/>
    </row>
    <row r="6" spans="1:66" x14ac:dyDescent="0.3">
      <c r="J6" s="9"/>
      <c r="K6" s="9"/>
      <c r="L6" s="9"/>
    </row>
    <row r="7" spans="1:66" s="10" customFormat="1" ht="26.1" customHeight="1" x14ac:dyDescent="0.2">
      <c r="B7" s="547" t="s">
        <v>1</v>
      </c>
      <c r="C7" s="548"/>
      <c r="D7" s="548"/>
      <c r="E7" s="548"/>
      <c r="F7" s="548"/>
      <c r="G7" s="548"/>
      <c r="H7" s="548"/>
      <c r="I7" s="548"/>
      <c r="J7" s="548"/>
      <c r="K7" s="548"/>
      <c r="L7" s="548"/>
      <c r="M7" s="549"/>
      <c r="N7" s="550" t="s">
        <v>2</v>
      </c>
      <c r="O7" s="550"/>
      <c r="P7" s="550"/>
      <c r="Q7" s="550"/>
      <c r="R7" s="550"/>
      <c r="S7" s="550"/>
      <c r="T7" s="550"/>
      <c r="U7" s="550"/>
      <c r="V7" s="551" t="s">
        <v>3</v>
      </c>
      <c r="W7" s="551"/>
      <c r="X7" s="551"/>
      <c r="Y7" s="551"/>
      <c r="Z7" s="551"/>
      <c r="AA7" s="551"/>
      <c r="AB7" s="551"/>
      <c r="AC7" s="551"/>
      <c r="AD7" s="551"/>
      <c r="AE7" s="551"/>
      <c r="AF7" s="551"/>
      <c r="AG7" s="551"/>
      <c r="AH7" s="551"/>
      <c r="AI7" s="551"/>
      <c r="AJ7" s="551"/>
      <c r="AK7" s="551"/>
      <c r="AL7" s="551"/>
      <c r="AM7" s="551"/>
      <c r="AN7" s="551"/>
      <c r="AO7" s="551"/>
      <c r="AP7" s="552"/>
      <c r="AQ7" s="552"/>
      <c r="AR7" s="552"/>
      <c r="AS7" s="552"/>
      <c r="AT7" s="552"/>
      <c r="AU7" s="553" t="s">
        <v>4</v>
      </c>
      <c r="AV7" s="554"/>
      <c r="AW7" s="554"/>
      <c r="AX7" s="554"/>
      <c r="AY7" s="554"/>
      <c r="AZ7" s="554"/>
      <c r="BA7" s="555"/>
      <c r="BB7" s="556" t="s">
        <v>5</v>
      </c>
      <c r="BC7" s="569" t="s">
        <v>6</v>
      </c>
      <c r="BD7" s="570"/>
      <c r="BE7" s="570"/>
      <c r="BF7" s="570"/>
      <c r="BG7" s="570"/>
      <c r="BH7" s="570"/>
      <c r="BI7" s="570"/>
      <c r="BJ7" s="570"/>
      <c r="BK7" s="570"/>
      <c r="BL7" s="570"/>
      <c r="BM7" s="571"/>
    </row>
    <row r="8" spans="1:66" s="10" customFormat="1" ht="45" customHeight="1" x14ac:dyDescent="0.2">
      <c r="B8" s="572" t="s">
        <v>7</v>
      </c>
      <c r="C8" s="573"/>
      <c r="D8" s="573"/>
      <c r="E8" s="573"/>
      <c r="F8" s="573"/>
      <c r="G8" s="573"/>
      <c r="H8" s="574"/>
      <c r="I8" s="575" t="s">
        <v>8</v>
      </c>
      <c r="J8" s="576"/>
      <c r="K8" s="577" t="s">
        <v>9</v>
      </c>
      <c r="L8" s="578"/>
      <c r="M8" s="579"/>
      <c r="N8" s="580" t="s">
        <v>10</v>
      </c>
      <c r="O8" s="581"/>
      <c r="P8" s="582"/>
      <c r="Q8" s="583" t="s">
        <v>11</v>
      </c>
      <c r="R8" s="584"/>
      <c r="S8" s="584"/>
      <c r="T8" s="584"/>
      <c r="U8" s="585"/>
      <c r="V8" s="11" t="s">
        <v>12</v>
      </c>
      <c r="W8" s="586" t="s">
        <v>13</v>
      </c>
      <c r="X8" s="587"/>
      <c r="Y8" s="587"/>
      <c r="Z8" s="587"/>
      <c r="AA8" s="588"/>
      <c r="AB8" s="586" t="s">
        <v>14</v>
      </c>
      <c r="AC8" s="587"/>
      <c r="AD8" s="587"/>
      <c r="AE8" s="587"/>
      <c r="AF8" s="587"/>
      <c r="AG8" s="587"/>
      <c r="AH8" s="587"/>
      <c r="AI8" s="587"/>
      <c r="AJ8" s="587"/>
      <c r="AK8" s="587"/>
      <c r="AL8" s="587"/>
      <c r="AM8" s="587"/>
      <c r="AN8" s="587"/>
      <c r="AO8" s="587"/>
      <c r="AP8" s="589" t="s">
        <v>15</v>
      </c>
      <c r="AQ8" s="589"/>
      <c r="AR8" s="589"/>
      <c r="AS8" s="589"/>
      <c r="AT8" s="589"/>
      <c r="AU8" s="12"/>
      <c r="AV8" s="12"/>
      <c r="AW8" s="590" t="s">
        <v>16</v>
      </c>
      <c r="AX8" s="590"/>
      <c r="AY8" s="590"/>
      <c r="AZ8" s="590"/>
      <c r="BA8" s="590"/>
      <c r="BB8" s="556"/>
      <c r="BC8" s="591" t="s">
        <v>17</v>
      </c>
      <c r="BD8" s="592"/>
      <c r="BE8" s="592"/>
      <c r="BF8" s="593"/>
      <c r="BG8" s="594" t="s">
        <v>18</v>
      </c>
      <c r="BH8" s="595"/>
      <c r="BI8" s="595"/>
      <c r="BJ8" s="596"/>
      <c r="BK8" s="597" t="s">
        <v>19</v>
      </c>
      <c r="BL8" s="597"/>
      <c r="BM8" s="597"/>
    </row>
    <row r="9" spans="1:66" s="10" customFormat="1" ht="45.95" customHeight="1" x14ac:dyDescent="0.2">
      <c r="A9" s="598"/>
      <c r="B9" s="599" t="s">
        <v>20</v>
      </c>
      <c r="C9" s="557" t="s">
        <v>21</v>
      </c>
      <c r="D9" s="557" t="s">
        <v>22</v>
      </c>
      <c r="E9" s="599" t="s">
        <v>23</v>
      </c>
      <c r="F9" s="599" t="s">
        <v>24</v>
      </c>
      <c r="G9" s="557" t="s">
        <v>25</v>
      </c>
      <c r="H9" s="557" t="s">
        <v>26</v>
      </c>
      <c r="I9" s="558" t="s">
        <v>27</v>
      </c>
      <c r="J9" s="558" t="s">
        <v>28</v>
      </c>
      <c r="K9" s="559" t="s">
        <v>29</v>
      </c>
      <c r="L9" s="558" t="s">
        <v>30</v>
      </c>
      <c r="M9" s="558" t="s">
        <v>31</v>
      </c>
      <c r="N9" s="560" t="s">
        <v>32</v>
      </c>
      <c r="O9" s="560" t="s">
        <v>10</v>
      </c>
      <c r="P9" s="560" t="s">
        <v>33</v>
      </c>
      <c r="Q9" s="601" t="s">
        <v>34</v>
      </c>
      <c r="R9" s="602"/>
      <c r="S9" s="560" t="s">
        <v>35</v>
      </c>
      <c r="T9" s="560" t="s">
        <v>36</v>
      </c>
      <c r="U9" s="560" t="s">
        <v>37</v>
      </c>
      <c r="V9" s="561" t="s">
        <v>38</v>
      </c>
      <c r="W9" s="562" t="s">
        <v>39</v>
      </c>
      <c r="X9" s="562" t="s">
        <v>40</v>
      </c>
      <c r="Y9" s="561" t="s">
        <v>41</v>
      </c>
      <c r="Z9" s="561" t="s">
        <v>42</v>
      </c>
      <c r="AA9" s="561" t="s">
        <v>43</v>
      </c>
      <c r="AB9" s="564" t="s">
        <v>44</v>
      </c>
      <c r="AC9" s="565"/>
      <c r="AD9" s="565"/>
      <c r="AE9" s="565"/>
      <c r="AF9" s="565"/>
      <c r="AG9" s="565"/>
      <c r="AH9" s="565"/>
      <c r="AI9" s="565"/>
      <c r="AJ9" s="566"/>
      <c r="AK9" s="567" t="s">
        <v>45</v>
      </c>
      <c r="AL9" s="564" t="s">
        <v>46</v>
      </c>
      <c r="AM9" s="565"/>
      <c r="AN9" s="565"/>
      <c r="AO9" s="566"/>
      <c r="AP9" s="619" t="s">
        <v>47</v>
      </c>
      <c r="AQ9" s="619" t="s">
        <v>48</v>
      </c>
      <c r="AR9" s="562" t="s">
        <v>49</v>
      </c>
      <c r="AS9" s="562" t="s">
        <v>50</v>
      </c>
      <c r="AT9" s="562" t="s">
        <v>51</v>
      </c>
      <c r="AU9" s="563" t="s">
        <v>52</v>
      </c>
      <c r="AV9" s="614" t="s">
        <v>53</v>
      </c>
      <c r="AW9" s="616" t="s">
        <v>54</v>
      </c>
      <c r="AX9" s="617" t="s">
        <v>55</v>
      </c>
      <c r="AY9" s="616" t="s">
        <v>56</v>
      </c>
      <c r="AZ9" s="616" t="s">
        <v>57</v>
      </c>
      <c r="BA9" s="616" t="s">
        <v>58</v>
      </c>
      <c r="BB9" s="556"/>
      <c r="BC9" s="611" t="s">
        <v>39</v>
      </c>
      <c r="BD9" s="603" t="s">
        <v>59</v>
      </c>
      <c r="BE9" s="603" t="s">
        <v>60</v>
      </c>
      <c r="BF9" s="603" t="s">
        <v>61</v>
      </c>
      <c r="BG9" s="612" t="s">
        <v>62</v>
      </c>
      <c r="BH9" s="603" t="s">
        <v>59</v>
      </c>
      <c r="BI9" s="603" t="s">
        <v>60</v>
      </c>
      <c r="BJ9" s="603" t="s">
        <v>61</v>
      </c>
      <c r="BK9" s="603" t="s">
        <v>59</v>
      </c>
      <c r="BL9" s="603" t="s">
        <v>60</v>
      </c>
      <c r="BM9" s="603" t="s">
        <v>61</v>
      </c>
    </row>
    <row r="10" spans="1:66" s="18" customFormat="1" ht="69" customHeight="1" x14ac:dyDescent="0.25">
      <c r="A10" s="598"/>
      <c r="B10" s="599"/>
      <c r="C10" s="557"/>
      <c r="D10" s="557" t="s">
        <v>63</v>
      </c>
      <c r="E10" s="599"/>
      <c r="F10" s="599"/>
      <c r="G10" s="557"/>
      <c r="H10" s="557"/>
      <c r="I10" s="558"/>
      <c r="J10" s="558"/>
      <c r="K10" s="559"/>
      <c r="L10" s="558"/>
      <c r="M10" s="558"/>
      <c r="N10" s="560"/>
      <c r="O10" s="560"/>
      <c r="P10" s="560"/>
      <c r="Q10" s="13" t="s">
        <v>64</v>
      </c>
      <c r="R10" s="14" t="s">
        <v>65</v>
      </c>
      <c r="S10" s="560"/>
      <c r="T10" s="600"/>
      <c r="U10" s="560"/>
      <c r="V10" s="561"/>
      <c r="W10" s="562"/>
      <c r="X10" s="562"/>
      <c r="Y10" s="561"/>
      <c r="Z10" s="561"/>
      <c r="AA10" s="561"/>
      <c r="AB10" s="15" t="s">
        <v>66</v>
      </c>
      <c r="AC10" s="16" t="s">
        <v>67</v>
      </c>
      <c r="AD10" s="16" t="s">
        <v>68</v>
      </c>
      <c r="AE10" s="16" t="s">
        <v>69</v>
      </c>
      <c r="AF10" s="16" t="s">
        <v>70</v>
      </c>
      <c r="AG10" s="16" t="s">
        <v>71</v>
      </c>
      <c r="AH10" s="16" t="s">
        <v>72</v>
      </c>
      <c r="AI10" s="17" t="s">
        <v>73</v>
      </c>
      <c r="AJ10" s="16" t="s">
        <v>74</v>
      </c>
      <c r="AK10" s="568"/>
      <c r="AL10" s="16" t="s">
        <v>75</v>
      </c>
      <c r="AM10" s="16" t="s">
        <v>76</v>
      </c>
      <c r="AN10" s="16" t="s">
        <v>77</v>
      </c>
      <c r="AO10" s="16" t="s">
        <v>78</v>
      </c>
      <c r="AP10" s="562"/>
      <c r="AQ10" s="562"/>
      <c r="AR10" s="562"/>
      <c r="AS10" s="562"/>
      <c r="AT10" s="562"/>
      <c r="AU10" s="563"/>
      <c r="AV10" s="615"/>
      <c r="AW10" s="616"/>
      <c r="AX10" s="618"/>
      <c r="AY10" s="616"/>
      <c r="AZ10" s="616"/>
      <c r="BA10" s="616"/>
      <c r="BB10" s="556"/>
      <c r="BC10" s="611"/>
      <c r="BD10" s="603"/>
      <c r="BE10" s="603"/>
      <c r="BF10" s="603"/>
      <c r="BG10" s="613"/>
      <c r="BH10" s="603"/>
      <c r="BI10" s="603"/>
      <c r="BJ10" s="603"/>
      <c r="BK10" s="603"/>
      <c r="BL10" s="603"/>
      <c r="BM10" s="603"/>
    </row>
    <row r="11" spans="1:66" s="9" customFormat="1" ht="89.25" hidden="1" customHeight="1" x14ac:dyDescent="0.25">
      <c r="A11" s="604" t="str">
        <f>C11&amp;COUNTIF($C$9:C11,C11)</f>
        <v>Corrupción1</v>
      </c>
      <c r="B11" s="605">
        <v>1</v>
      </c>
      <c r="C11" s="607" t="s">
        <v>79</v>
      </c>
      <c r="D11" s="610" t="s">
        <v>80</v>
      </c>
      <c r="E11" s="610" t="s">
        <v>81</v>
      </c>
      <c r="F11" s="610" t="s">
        <v>82</v>
      </c>
      <c r="G11" s="628" t="s">
        <v>83</v>
      </c>
      <c r="H11" s="629" t="s">
        <v>84</v>
      </c>
      <c r="I11" s="630"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631" t="s">
        <v>85</v>
      </c>
      <c r="K11" s="19" t="s">
        <v>86</v>
      </c>
      <c r="L11" s="20" t="s">
        <v>87</v>
      </c>
      <c r="M11" s="632" t="s">
        <v>88</v>
      </c>
      <c r="N11" s="631" t="s">
        <v>89</v>
      </c>
      <c r="O11" s="651" t="str">
        <f>IF(N11="","",IF(OR($N11=[4]Tabla_Probabilidad!$D$20,$N11=[4]Tabla_Probabilidad!$J$20),"Muy Baja",IF(OR($N11=[4]Tabla_Probabilidad!$E$20,$N11=[4]Tabla_Probabilidad!$K$20),"Baja",IF(OR($N11=[4]Tabla_Probabilidad!$F$20,$N11=[4]Tabla_Probabilidad!$L$20),"Media",IF(OR($N11=[4]Tabla_Probabilidad!$G$20,$N11=[4]Tabla_Probabilidad!$M$20),"Alta",IF(OR($N11=[4]Tabla_Probabilidad!$H$20,$N11=[4]Tabla_Probabilidad!$N$20),"Muy Alta"))))))</f>
        <v>Media</v>
      </c>
      <c r="P11" s="620">
        <f>IF(O11="Muy Baja",1,IF(O11="Baja",2,IF(O11="Media",3,IF(O11="Alta",4,IF(O11="Muy Alta",5,"")))))</f>
        <v>3</v>
      </c>
      <c r="Q11" s="621" t="str">
        <f>IFERROR(IF($C11="Corrupción",HYPERLINK("#"&amp;"Impacto_Riesgos!C"&amp;MATCH($B11,[4]Impacto_Riesgos!$B$10:$B$138,0)+9,"Calcula el impacto aquí"),"")," ")</f>
        <v>Calcula el impacto aquí</v>
      </c>
      <c r="R11" s="624">
        <f>IFERROR(VLOOKUP(A11,[4]Impacto_Riesgos!$A$8:$W$138,23,),"NA")</f>
        <v>14</v>
      </c>
      <c r="S11" s="627" t="s">
        <v>90</v>
      </c>
      <c r="T11" s="651" t="str">
        <f>IF($S11='[4]Tabla Impacto'!$F$10,"Moderado",IF($S11='[4]Tabla Impacto'!$G$10,"Mayor",IF($S11='[4]Tabla Impacto'!$H$10,"Catastrófico","")))</f>
        <v>Catastrófico</v>
      </c>
      <c r="U11" s="652">
        <f>IF(T11="Leve",1,IF(T11="Menor",2,IF(T11="Moderado",3,IF(T11="Mayor",4,IF(T11="Catastrófico",5,"")))))</f>
        <v>5</v>
      </c>
      <c r="V11" s="653"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19" t="s">
        <v>91</v>
      </c>
      <c r="X11" s="21" t="s">
        <v>92</v>
      </c>
      <c r="Y11" s="22" t="s">
        <v>93</v>
      </c>
      <c r="Z11" s="22" t="s">
        <v>94</v>
      </c>
      <c r="AA11" s="23" t="s">
        <v>95</v>
      </c>
      <c r="AB11" s="24" t="s">
        <v>96</v>
      </c>
      <c r="AC11" s="24" t="s">
        <v>97</v>
      </c>
      <c r="AD11" s="25" t="s">
        <v>98</v>
      </c>
      <c r="AE11" s="25" t="s">
        <v>99</v>
      </c>
      <c r="AF11" s="25" t="s">
        <v>100</v>
      </c>
      <c r="AG11" s="26" t="s">
        <v>98</v>
      </c>
      <c r="AH11" s="25" t="s">
        <v>101</v>
      </c>
      <c r="AI11" s="27">
        <f>IF(COUNTBLANK(AB11:AH11)=7,"",IF($AB11="Asignado",15,0)+IF($AC11="Adecuado",15,0)+IF($AD11="Oportuna",15,0)+IF($AE11="Prevenir",15,0)+IF($AE11="Detectar",10,0)+IF($AF11="Confiable",15,0)+IF($AG11="Oportuna",15,0)+IF($AH11="Completa",10,0)+IF($AH11="Incompleta",5,0))</f>
        <v>100</v>
      </c>
      <c r="AJ11" s="27" t="str">
        <f t="shared" ref="AJ11:AJ74" si="0">IF(COUNTBLANK(AB11:AH11)=7,"",IF($AI11&lt;86,"Débil",IF($AI11&lt;96,"Moderado","Fuerte")))</f>
        <v>Fuerte</v>
      </c>
      <c r="AK11" s="25" t="s">
        <v>102</v>
      </c>
      <c r="AL11" s="27" t="str">
        <f>IFERROR(VLOOKUP(AJ11&amp;AK11,[4]Tabla_Controles!$B$56:$G$65,5,FALSE),"")</f>
        <v>Fuerte</v>
      </c>
      <c r="AM11" s="28">
        <f>IF($AL11="","",IF($AL11="Fuerte",100,IF($AL11="Moderado",50,0)))</f>
        <v>100</v>
      </c>
      <c r="AN11" s="654">
        <f>IFERROR(AVERAGE(AM11:AM17),"")</f>
        <v>66.666666666666671</v>
      </c>
      <c r="AO11" s="657" t="str">
        <f>IF($AN11=100,"Fuerte",IF($AN11&lt;100,"Moderado",IF($AN11&lt;50,"Débil",IF($AN11=0,"",""))))</f>
        <v>Moderado</v>
      </c>
      <c r="AP11" s="660" t="s">
        <v>103</v>
      </c>
      <c r="AQ11" s="643">
        <f>IFERROR(P11-VLOOKUP(AO11&amp;AP11,[4]Tabla_Controles!$B$77:$E$83,4,0),"")</f>
        <v>2</v>
      </c>
      <c r="AR11" s="646" t="str">
        <f>IF($AQ11="","",IF($AQ11=1,"Muy Baja",IF($AQ11=2,"Baja",IF($AQ11=3,"Media",IF($AQ11=4,"Alta",IF($AQ11=5,"Muy Alta","Muy Baja"))))))</f>
        <v>Baja</v>
      </c>
      <c r="AS11" s="646" t="str">
        <f>T11</f>
        <v>Catastrófico</v>
      </c>
      <c r="AT11" s="647"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629" t="s">
        <v>104</v>
      </c>
      <c r="AV11" s="29" t="s">
        <v>105</v>
      </c>
      <c r="AW11" s="30" t="s">
        <v>106</v>
      </c>
      <c r="AX11" s="31" t="s">
        <v>107</v>
      </c>
      <c r="AY11" s="32" t="s">
        <v>95</v>
      </c>
      <c r="AZ11" s="33">
        <v>44834</v>
      </c>
      <c r="BA11" s="34" t="s">
        <v>108</v>
      </c>
      <c r="BB11" s="648" t="s">
        <v>109</v>
      </c>
      <c r="BC11" s="19" t="s">
        <v>91</v>
      </c>
      <c r="BD11" s="311" t="s">
        <v>2866</v>
      </c>
      <c r="BE11" s="294" t="s">
        <v>3281</v>
      </c>
      <c r="BF11" s="295" t="s">
        <v>3282</v>
      </c>
      <c r="BG11" s="37" t="s">
        <v>105</v>
      </c>
      <c r="BH11" s="318" t="s">
        <v>2866</v>
      </c>
      <c r="BI11" s="294" t="s">
        <v>3287</v>
      </c>
      <c r="BJ11" s="294" t="s">
        <v>3288</v>
      </c>
      <c r="BK11" s="635" t="s">
        <v>2891</v>
      </c>
      <c r="BL11" s="635" t="s">
        <v>3292</v>
      </c>
      <c r="BM11" s="635" t="s">
        <v>3293</v>
      </c>
      <c r="BN11" s="39"/>
    </row>
    <row r="12" spans="1:66" ht="116.1" hidden="1" customHeight="1" x14ac:dyDescent="0.3">
      <c r="A12" s="604"/>
      <c r="B12" s="606">
        <v>1</v>
      </c>
      <c r="C12" s="608"/>
      <c r="D12" s="610"/>
      <c r="E12" s="610"/>
      <c r="F12" s="610"/>
      <c r="G12" s="628"/>
      <c r="H12" s="629"/>
      <c r="I12" s="630"/>
      <c r="J12" s="631"/>
      <c r="K12" s="19" t="s">
        <v>110</v>
      </c>
      <c r="L12" s="20" t="s">
        <v>111</v>
      </c>
      <c r="M12" s="633"/>
      <c r="N12" s="631"/>
      <c r="O12" s="651"/>
      <c r="P12" s="620"/>
      <c r="Q12" s="622"/>
      <c r="R12" s="625"/>
      <c r="S12" s="627"/>
      <c r="T12" s="651"/>
      <c r="U12" s="652"/>
      <c r="V12" s="653"/>
      <c r="W12" s="19" t="s">
        <v>112</v>
      </c>
      <c r="X12" s="21" t="s">
        <v>113</v>
      </c>
      <c r="Y12" s="22" t="s">
        <v>114</v>
      </c>
      <c r="Z12" s="22" t="s">
        <v>94</v>
      </c>
      <c r="AA12" s="23" t="s">
        <v>115</v>
      </c>
      <c r="AB12" s="24" t="s">
        <v>96</v>
      </c>
      <c r="AC12" s="24" t="s">
        <v>97</v>
      </c>
      <c r="AD12" s="25" t="s">
        <v>116</v>
      </c>
      <c r="AE12" s="25" t="s">
        <v>99</v>
      </c>
      <c r="AF12" s="25" t="s">
        <v>100</v>
      </c>
      <c r="AG12" s="26" t="s">
        <v>98</v>
      </c>
      <c r="AH12" s="25" t="s">
        <v>101</v>
      </c>
      <c r="AI12" s="27">
        <f t="shared" ref="AI12:AI75" si="1">IF(COUNTBLANK(AB12:AH12)=7,"",IF($AB12="Asignado",15,0)+IF($AC12="Adecuado",15,0)+IF($AD12="Oportuna",15,0)+IF($AE12="Prevenir",15,0)+IF($AE12="Detectar",10,0)+IF($AF12="Confiable",15,0)+IF($AG12="Oportuna",15,0)+IF($AH12="Completa",10,0)+IF($AH12="Incompleta",5,0))</f>
        <v>85</v>
      </c>
      <c r="AJ12" s="27" t="str">
        <f t="shared" si="0"/>
        <v>Débil</v>
      </c>
      <c r="AK12" s="25" t="s">
        <v>117</v>
      </c>
      <c r="AL12" s="27" t="str">
        <f>IFERROR(VLOOKUP(AJ12&amp;AK12,[4]Tabla_Controles!$B$56:$G$65,5,FALSE),"")</f>
        <v>Débil</v>
      </c>
      <c r="AM12" s="28">
        <f t="shared" ref="AM12:AM75" si="2">IF($AL12="","",IF($AL12="Fuerte",100,IF($AL12="Moderado",50,0)))</f>
        <v>0</v>
      </c>
      <c r="AN12" s="655"/>
      <c r="AO12" s="658"/>
      <c r="AP12" s="661"/>
      <c r="AQ12" s="644"/>
      <c r="AR12" s="646"/>
      <c r="AS12" s="646"/>
      <c r="AT12" s="647"/>
      <c r="AU12" s="629"/>
      <c r="AV12" s="29" t="s">
        <v>118</v>
      </c>
      <c r="AW12" s="32" t="s">
        <v>119</v>
      </c>
      <c r="AX12" s="32" t="s">
        <v>120</v>
      </c>
      <c r="AY12" s="32" t="s">
        <v>115</v>
      </c>
      <c r="AZ12" s="40" t="s">
        <v>121</v>
      </c>
      <c r="BA12" s="34" t="s">
        <v>108</v>
      </c>
      <c r="BB12" s="649"/>
      <c r="BC12" s="19" t="s">
        <v>112</v>
      </c>
      <c r="BD12" s="311" t="s">
        <v>2866</v>
      </c>
      <c r="BE12" s="312" t="s">
        <v>3627</v>
      </c>
      <c r="BF12" s="265" t="s">
        <v>3603</v>
      </c>
      <c r="BG12" s="37" t="s">
        <v>118</v>
      </c>
      <c r="BH12" s="318" t="s">
        <v>2866</v>
      </c>
      <c r="BI12" s="299" t="s">
        <v>3630</v>
      </c>
      <c r="BJ12" s="265" t="s">
        <v>3623</v>
      </c>
      <c r="BK12" s="636"/>
      <c r="BL12" s="638"/>
      <c r="BM12" s="638"/>
      <c r="BN12" s="39"/>
    </row>
    <row r="13" spans="1:66" ht="89.25" hidden="1" customHeight="1" x14ac:dyDescent="0.3">
      <c r="A13" s="604"/>
      <c r="B13" s="606">
        <v>1</v>
      </c>
      <c r="C13" s="608"/>
      <c r="D13" s="610"/>
      <c r="E13" s="610"/>
      <c r="F13" s="610"/>
      <c r="G13" s="628"/>
      <c r="H13" s="629"/>
      <c r="I13" s="630"/>
      <c r="J13" s="631"/>
      <c r="K13" s="19" t="s">
        <v>122</v>
      </c>
      <c r="L13" s="20" t="s">
        <v>123</v>
      </c>
      <c r="M13" s="633"/>
      <c r="N13" s="631"/>
      <c r="O13" s="651"/>
      <c r="P13" s="620"/>
      <c r="Q13" s="622"/>
      <c r="R13" s="625"/>
      <c r="S13" s="627"/>
      <c r="T13" s="651"/>
      <c r="U13" s="652"/>
      <c r="V13" s="653"/>
      <c r="W13" s="19" t="s">
        <v>124</v>
      </c>
      <c r="X13" s="21" t="s">
        <v>125</v>
      </c>
      <c r="Y13" s="22" t="s">
        <v>126</v>
      </c>
      <c r="Z13" s="22" t="s">
        <v>127</v>
      </c>
      <c r="AA13" s="23" t="s">
        <v>115</v>
      </c>
      <c r="AB13" s="24" t="s">
        <v>96</v>
      </c>
      <c r="AC13" s="24" t="s">
        <v>97</v>
      </c>
      <c r="AD13" s="25" t="s">
        <v>98</v>
      </c>
      <c r="AE13" s="25" t="s">
        <v>99</v>
      </c>
      <c r="AF13" s="25" t="s">
        <v>100</v>
      </c>
      <c r="AG13" s="26" t="s">
        <v>98</v>
      </c>
      <c r="AH13" s="25" t="s">
        <v>101</v>
      </c>
      <c r="AI13" s="27">
        <f t="shared" si="1"/>
        <v>100</v>
      </c>
      <c r="AJ13" s="27" t="str">
        <f t="shared" si="0"/>
        <v>Fuerte</v>
      </c>
      <c r="AK13" s="25" t="s">
        <v>102</v>
      </c>
      <c r="AL13" s="27" t="str">
        <f>IFERROR(VLOOKUP(AJ13&amp;AK13,[4]Tabla_Controles!$B$56:$G$65,5,FALSE),"")</f>
        <v>Fuerte</v>
      </c>
      <c r="AM13" s="28">
        <f t="shared" si="2"/>
        <v>100</v>
      </c>
      <c r="AN13" s="655"/>
      <c r="AO13" s="658"/>
      <c r="AP13" s="661"/>
      <c r="AQ13" s="644"/>
      <c r="AR13" s="646"/>
      <c r="AS13" s="646"/>
      <c r="AT13" s="647"/>
      <c r="AU13" s="629"/>
      <c r="AV13" s="29" t="s">
        <v>128</v>
      </c>
      <c r="AW13" s="30" t="s">
        <v>94</v>
      </c>
      <c r="AX13" s="32" t="s">
        <v>94</v>
      </c>
      <c r="AY13" s="32" t="s">
        <v>94</v>
      </c>
      <c r="AZ13" s="34" t="s">
        <v>94</v>
      </c>
      <c r="BA13" s="34" t="s">
        <v>94</v>
      </c>
      <c r="BB13" s="649"/>
      <c r="BC13" s="19" t="s">
        <v>124</v>
      </c>
      <c r="BD13" s="311" t="s">
        <v>2866</v>
      </c>
      <c r="BE13" s="312" t="s">
        <v>3628</v>
      </c>
      <c r="BF13" s="265" t="s">
        <v>3629</v>
      </c>
      <c r="BG13" s="37" t="s">
        <v>128</v>
      </c>
      <c r="BH13" s="35"/>
      <c r="BI13" s="38"/>
      <c r="BJ13" s="38"/>
      <c r="BK13" s="636"/>
      <c r="BL13" s="638"/>
      <c r="BM13" s="638"/>
      <c r="BN13" s="39"/>
    </row>
    <row r="14" spans="1:66" ht="127.5" hidden="1" customHeight="1" x14ac:dyDescent="0.3">
      <c r="A14" s="604"/>
      <c r="B14" s="606">
        <v>1</v>
      </c>
      <c r="C14" s="608"/>
      <c r="D14" s="610"/>
      <c r="E14" s="610"/>
      <c r="F14" s="610"/>
      <c r="G14" s="628"/>
      <c r="H14" s="629"/>
      <c r="I14" s="630"/>
      <c r="J14" s="631"/>
      <c r="K14" s="19" t="s">
        <v>129</v>
      </c>
      <c r="L14" s="20" t="s">
        <v>130</v>
      </c>
      <c r="M14" s="633"/>
      <c r="N14" s="631"/>
      <c r="O14" s="651"/>
      <c r="P14" s="620"/>
      <c r="Q14" s="622"/>
      <c r="R14" s="625"/>
      <c r="S14" s="627"/>
      <c r="T14" s="651"/>
      <c r="U14" s="652"/>
      <c r="V14" s="653"/>
      <c r="W14" s="19" t="s">
        <v>131</v>
      </c>
      <c r="X14" s="41" t="s">
        <v>132</v>
      </c>
      <c r="Y14" s="22" t="s">
        <v>133</v>
      </c>
      <c r="Z14" s="22" t="s">
        <v>134</v>
      </c>
      <c r="AA14" s="23" t="s">
        <v>135</v>
      </c>
      <c r="AB14" s="24" t="s">
        <v>96</v>
      </c>
      <c r="AC14" s="24" t="s">
        <v>97</v>
      </c>
      <c r="AD14" s="25" t="s">
        <v>98</v>
      </c>
      <c r="AE14" s="25" t="s">
        <v>99</v>
      </c>
      <c r="AF14" s="25" t="s">
        <v>100</v>
      </c>
      <c r="AG14" s="26" t="s">
        <v>98</v>
      </c>
      <c r="AH14" s="25" t="s">
        <v>101</v>
      </c>
      <c r="AI14" s="27">
        <f t="shared" si="1"/>
        <v>100</v>
      </c>
      <c r="AJ14" s="27" t="str">
        <f t="shared" si="0"/>
        <v>Fuerte</v>
      </c>
      <c r="AK14" s="25" t="s">
        <v>102</v>
      </c>
      <c r="AL14" s="27" t="str">
        <f>IFERROR(VLOOKUP(AJ14&amp;AK14,[4]Tabla_Controles!$B$56:$G$65,5,FALSE),"")</f>
        <v>Fuerte</v>
      </c>
      <c r="AM14" s="28">
        <f t="shared" si="2"/>
        <v>100</v>
      </c>
      <c r="AN14" s="655"/>
      <c r="AO14" s="658"/>
      <c r="AP14" s="661"/>
      <c r="AQ14" s="644"/>
      <c r="AR14" s="646"/>
      <c r="AS14" s="646"/>
      <c r="AT14" s="647"/>
      <c r="AU14" s="629"/>
      <c r="AV14" s="29" t="s">
        <v>136</v>
      </c>
      <c r="AW14" s="32" t="s">
        <v>94</v>
      </c>
      <c r="AX14" s="32" t="s">
        <v>94</v>
      </c>
      <c r="AY14" s="32" t="s">
        <v>94</v>
      </c>
      <c r="AZ14" s="34" t="s">
        <v>94</v>
      </c>
      <c r="BA14" s="34" t="s">
        <v>94</v>
      </c>
      <c r="BB14" s="649"/>
      <c r="BC14" s="19" t="s">
        <v>131</v>
      </c>
      <c r="BD14" s="311" t="s">
        <v>2866</v>
      </c>
      <c r="BE14" s="265" t="s">
        <v>3373</v>
      </c>
      <c r="BF14" s="265" t="s">
        <v>3307</v>
      </c>
      <c r="BG14" s="37" t="s">
        <v>136</v>
      </c>
      <c r="BH14" s="35"/>
      <c r="BI14" s="38"/>
      <c r="BJ14" s="38"/>
      <c r="BK14" s="636"/>
      <c r="BL14" s="638"/>
      <c r="BM14" s="638"/>
      <c r="BN14" s="39"/>
    </row>
    <row r="15" spans="1:66" ht="409.5" x14ac:dyDescent="0.3">
      <c r="A15" s="604"/>
      <c r="B15" s="606">
        <v>1</v>
      </c>
      <c r="C15" s="608"/>
      <c r="D15" s="610"/>
      <c r="E15" s="610"/>
      <c r="F15" s="610"/>
      <c r="G15" s="628"/>
      <c r="H15" s="629"/>
      <c r="I15" s="630"/>
      <c r="J15" s="631"/>
      <c r="K15" s="19" t="s">
        <v>137</v>
      </c>
      <c r="L15" s="20" t="s">
        <v>138</v>
      </c>
      <c r="M15" s="633"/>
      <c r="N15" s="631"/>
      <c r="O15" s="651"/>
      <c r="P15" s="620"/>
      <c r="Q15" s="622"/>
      <c r="R15" s="625"/>
      <c r="S15" s="627"/>
      <c r="T15" s="651"/>
      <c r="U15" s="652"/>
      <c r="V15" s="653"/>
      <c r="W15" s="19" t="s">
        <v>139</v>
      </c>
      <c r="X15" s="21" t="s">
        <v>140</v>
      </c>
      <c r="Y15" s="22" t="s">
        <v>141</v>
      </c>
      <c r="Z15" s="22" t="s">
        <v>142</v>
      </c>
      <c r="AA15" s="23" t="s">
        <v>143</v>
      </c>
      <c r="AB15" s="24" t="s">
        <v>96</v>
      </c>
      <c r="AC15" s="24" t="s">
        <v>97</v>
      </c>
      <c r="AD15" s="25" t="s">
        <v>98</v>
      </c>
      <c r="AE15" s="25" t="s">
        <v>144</v>
      </c>
      <c r="AF15" s="25" t="s">
        <v>100</v>
      </c>
      <c r="AG15" s="26" t="s">
        <v>98</v>
      </c>
      <c r="AH15" s="25" t="s">
        <v>101</v>
      </c>
      <c r="AI15" s="27">
        <f t="shared" si="1"/>
        <v>95</v>
      </c>
      <c r="AJ15" s="27" t="str">
        <f t="shared" si="0"/>
        <v>Moderado</v>
      </c>
      <c r="AK15" s="25" t="s">
        <v>102</v>
      </c>
      <c r="AL15" s="27" t="str">
        <f>IFERROR(VLOOKUP(AJ15&amp;AK15,[4]Tabla_Controles!$B$56:$G$65,5,FALSE),"")</f>
        <v>Moderado</v>
      </c>
      <c r="AM15" s="28">
        <f t="shared" si="2"/>
        <v>50</v>
      </c>
      <c r="AN15" s="655"/>
      <c r="AO15" s="658"/>
      <c r="AP15" s="661"/>
      <c r="AQ15" s="644"/>
      <c r="AR15" s="646"/>
      <c r="AS15" s="646"/>
      <c r="AT15" s="647"/>
      <c r="AU15" s="629"/>
      <c r="AV15" s="29" t="s">
        <v>145</v>
      </c>
      <c r="AW15" s="42" t="s">
        <v>146</v>
      </c>
      <c r="AX15" s="38" t="s">
        <v>147</v>
      </c>
      <c r="AY15" s="42" t="s">
        <v>143</v>
      </c>
      <c r="AZ15" s="35" t="s">
        <v>121</v>
      </c>
      <c r="BA15" s="43" t="s">
        <v>108</v>
      </c>
      <c r="BB15" s="649"/>
      <c r="BC15" s="19" t="s">
        <v>139</v>
      </c>
      <c r="BD15" s="311" t="s">
        <v>2866</v>
      </c>
      <c r="BE15" s="254" t="s">
        <v>3951</v>
      </c>
      <c r="BF15" s="255" t="s">
        <v>3952</v>
      </c>
      <c r="BG15" s="37" t="s">
        <v>145</v>
      </c>
      <c r="BH15" s="318" t="s">
        <v>2866</v>
      </c>
      <c r="BI15" s="21" t="s">
        <v>3953</v>
      </c>
      <c r="BJ15" s="259" t="s">
        <v>3954</v>
      </c>
      <c r="BK15" s="636"/>
      <c r="BL15" s="636"/>
      <c r="BM15" s="636"/>
      <c r="BN15" s="39"/>
    </row>
    <row r="16" spans="1:66" ht="102" hidden="1" customHeight="1" x14ac:dyDescent="0.3">
      <c r="A16" s="604"/>
      <c r="B16" s="606">
        <v>1</v>
      </c>
      <c r="C16" s="608"/>
      <c r="D16" s="610"/>
      <c r="E16" s="610"/>
      <c r="F16" s="610"/>
      <c r="G16" s="628"/>
      <c r="H16" s="629"/>
      <c r="I16" s="630"/>
      <c r="J16" s="631"/>
      <c r="K16" s="19" t="s">
        <v>148</v>
      </c>
      <c r="L16" s="20" t="s">
        <v>149</v>
      </c>
      <c r="M16" s="633"/>
      <c r="N16" s="631"/>
      <c r="O16" s="651"/>
      <c r="P16" s="620"/>
      <c r="Q16" s="622"/>
      <c r="R16" s="625"/>
      <c r="S16" s="627"/>
      <c r="T16" s="651"/>
      <c r="U16" s="652"/>
      <c r="V16" s="653"/>
      <c r="W16" s="19" t="s">
        <v>150</v>
      </c>
      <c r="X16" s="21" t="s">
        <v>151</v>
      </c>
      <c r="Y16" s="22" t="s">
        <v>152</v>
      </c>
      <c r="Z16" s="22" t="s">
        <v>153</v>
      </c>
      <c r="AA16" s="23" t="s">
        <v>154</v>
      </c>
      <c r="AB16" s="24" t="s">
        <v>96</v>
      </c>
      <c r="AC16" s="24" t="s">
        <v>97</v>
      </c>
      <c r="AD16" s="25" t="s">
        <v>98</v>
      </c>
      <c r="AE16" s="25" t="s">
        <v>144</v>
      </c>
      <c r="AF16" s="25" t="s">
        <v>100</v>
      </c>
      <c r="AG16" s="26" t="s">
        <v>98</v>
      </c>
      <c r="AH16" s="25" t="s">
        <v>101</v>
      </c>
      <c r="AI16" s="27">
        <f t="shared" si="1"/>
        <v>95</v>
      </c>
      <c r="AJ16" s="27" t="str">
        <f t="shared" si="0"/>
        <v>Moderado</v>
      </c>
      <c r="AK16" s="25" t="s">
        <v>102</v>
      </c>
      <c r="AL16" s="27" t="str">
        <f>IFERROR(VLOOKUP(AJ16&amp;AK16,[4]Tabla_Controles!$B$56:$G$65,5,FALSE),"")</f>
        <v>Moderado</v>
      </c>
      <c r="AM16" s="28">
        <f t="shared" si="2"/>
        <v>50</v>
      </c>
      <c r="AN16" s="655"/>
      <c r="AO16" s="658"/>
      <c r="AP16" s="661"/>
      <c r="AQ16" s="644"/>
      <c r="AR16" s="646"/>
      <c r="AS16" s="646"/>
      <c r="AT16" s="647"/>
      <c r="AU16" s="629"/>
      <c r="AV16" s="29" t="s">
        <v>155</v>
      </c>
      <c r="AW16" s="44" t="s">
        <v>156</v>
      </c>
      <c r="AX16" s="45" t="s">
        <v>157</v>
      </c>
      <c r="AY16" s="45" t="s">
        <v>154</v>
      </c>
      <c r="AZ16" s="46" t="s">
        <v>158</v>
      </c>
      <c r="BA16" s="46" t="s">
        <v>159</v>
      </c>
      <c r="BB16" s="649"/>
      <c r="BC16" s="19" t="s">
        <v>150</v>
      </c>
      <c r="BD16" s="311" t="s">
        <v>2866</v>
      </c>
      <c r="BE16" s="286" t="s">
        <v>3017</v>
      </c>
      <c r="BF16" s="286" t="s">
        <v>3016</v>
      </c>
      <c r="BG16" s="37" t="s">
        <v>155</v>
      </c>
      <c r="BH16" s="318" t="s">
        <v>2866</v>
      </c>
      <c r="BI16" s="286" t="s">
        <v>3026</v>
      </c>
      <c r="BJ16" s="286" t="s">
        <v>3027</v>
      </c>
      <c r="BK16" s="636"/>
      <c r="BL16" s="638"/>
      <c r="BM16" s="638"/>
      <c r="BN16" s="39"/>
    </row>
    <row r="17" spans="1:66" ht="33" hidden="1" customHeight="1" x14ac:dyDescent="0.3">
      <c r="A17" s="604"/>
      <c r="B17" s="606">
        <v>1</v>
      </c>
      <c r="C17" s="609"/>
      <c r="D17" s="610"/>
      <c r="E17" s="610"/>
      <c r="F17" s="610"/>
      <c r="G17" s="628"/>
      <c r="H17" s="629"/>
      <c r="I17" s="630"/>
      <c r="J17" s="631"/>
      <c r="K17" s="19" t="s">
        <v>160</v>
      </c>
      <c r="L17" s="20"/>
      <c r="M17" s="634"/>
      <c r="N17" s="631"/>
      <c r="O17" s="651"/>
      <c r="P17" s="620"/>
      <c r="Q17" s="623"/>
      <c r="R17" s="626"/>
      <c r="S17" s="627"/>
      <c r="T17" s="651"/>
      <c r="U17" s="652"/>
      <c r="V17" s="653"/>
      <c r="W17" s="19" t="s">
        <v>161</v>
      </c>
      <c r="X17" s="21"/>
      <c r="Y17" s="22"/>
      <c r="Z17" s="22"/>
      <c r="AA17" s="23"/>
      <c r="AB17" s="24"/>
      <c r="AC17" s="24"/>
      <c r="AD17" s="25"/>
      <c r="AE17" s="25"/>
      <c r="AF17" s="25"/>
      <c r="AG17" s="26"/>
      <c r="AH17" s="25"/>
      <c r="AI17" s="27" t="str">
        <f t="shared" si="1"/>
        <v/>
      </c>
      <c r="AJ17" s="27" t="str">
        <f t="shared" si="0"/>
        <v/>
      </c>
      <c r="AK17" s="25"/>
      <c r="AL17" s="27" t="str">
        <f>IFERROR(VLOOKUP(AJ17&amp;AK17,[4]Tabla_Controles!$B$56:$G$65,5,FALSE),"")</f>
        <v/>
      </c>
      <c r="AM17" s="28" t="str">
        <f t="shared" si="2"/>
        <v/>
      </c>
      <c r="AN17" s="656"/>
      <c r="AO17" s="659"/>
      <c r="AP17" s="662"/>
      <c r="AQ17" s="645"/>
      <c r="AR17" s="646"/>
      <c r="AS17" s="646"/>
      <c r="AT17" s="647"/>
      <c r="AU17" s="629"/>
      <c r="AV17" s="29" t="s">
        <v>162</v>
      </c>
      <c r="AW17" s="44"/>
      <c r="AX17" s="45"/>
      <c r="AY17" s="45"/>
      <c r="AZ17" s="46"/>
      <c r="BA17" s="46"/>
      <c r="BB17" s="650"/>
      <c r="BC17" s="19" t="s">
        <v>161</v>
      </c>
      <c r="BD17" s="35"/>
      <c r="BE17" s="36"/>
      <c r="BF17" s="36"/>
      <c r="BG17" s="37" t="s">
        <v>162</v>
      </c>
      <c r="BH17" s="35"/>
      <c r="BI17" s="38"/>
      <c r="BJ17" s="38"/>
      <c r="BK17" s="637"/>
      <c r="BL17" s="639"/>
      <c r="BM17" s="639"/>
      <c r="BN17" s="39"/>
    </row>
    <row r="18" spans="1:66" ht="114.95" hidden="1" customHeight="1" x14ac:dyDescent="0.3">
      <c r="A18" s="604" t="str">
        <f>C18&amp;COUNTIF($C$10:C18,C18)</f>
        <v>Corrupción2</v>
      </c>
      <c r="B18" s="605">
        <v>6</v>
      </c>
      <c r="C18" s="607" t="s">
        <v>79</v>
      </c>
      <c r="D18" s="610" t="s">
        <v>80</v>
      </c>
      <c r="E18" s="610" t="s">
        <v>163</v>
      </c>
      <c r="F18" s="610" t="s">
        <v>164</v>
      </c>
      <c r="G18" s="640" t="s">
        <v>165</v>
      </c>
      <c r="H18" s="663" t="s">
        <v>166</v>
      </c>
      <c r="I18" s="630"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631" t="s">
        <v>167</v>
      </c>
      <c r="K18" s="19" t="s">
        <v>86</v>
      </c>
      <c r="L18" s="20" t="s">
        <v>168</v>
      </c>
      <c r="M18" s="632" t="s">
        <v>169</v>
      </c>
      <c r="N18" s="631" t="s">
        <v>89</v>
      </c>
      <c r="O18" s="651" t="str">
        <f>IF(N18="","",IF(OR($N18=[4]Tabla_Probabilidad!$D$20,$N18=[4]Tabla_Probabilidad!$J$20),"Muy Baja",IF(OR($N18=[4]Tabla_Probabilidad!$E$20,$N18=[4]Tabla_Probabilidad!$K$20),"Baja",IF(OR($N18=[4]Tabla_Probabilidad!$F$20,$N18=[4]Tabla_Probabilidad!$L$20),"Media",IF(OR($N18=[4]Tabla_Probabilidad!$G$20,$N18=[4]Tabla_Probabilidad!$M$20),"Alta",IF(OR($N18=[4]Tabla_Probabilidad!$H$20,$N18=[4]Tabla_Probabilidad!$N$20),"Muy Alta"))))))</f>
        <v>Media</v>
      </c>
      <c r="P18" s="620">
        <f>IF(O18="Muy Baja",1,IF(O18="Baja",2,IF(O18="Media",3,IF(O18="Alta",4,IF(O18="Muy Alta",5,"")))))</f>
        <v>3</v>
      </c>
      <c r="Q18" s="621" t="str">
        <f>IFERROR(IF($C18="Corrupción",HYPERLINK("#"&amp;"Impacto_Riesgos!C"&amp;MATCH($B18,[4]Impacto_Riesgos!$B$10:$B$138,0)+9,"Calcula el impacto aquí"),"")," ")</f>
        <v>Calcula el impacto aquí</v>
      </c>
      <c r="R18" s="624">
        <f>IFERROR(VLOOKUP(A18,[4]Impacto_Riesgos!$A$8:$W$138,23,),"NA")</f>
        <v>15</v>
      </c>
      <c r="S18" s="627" t="s">
        <v>90</v>
      </c>
      <c r="T18" s="651" t="str">
        <f>IF($S18='[4]Tabla Impacto'!$F$10,"Moderado",IF($S18='[4]Tabla Impacto'!$G$10,"Mayor",IF($S18='[4]Tabla Impacto'!$H$10,"Catastrófico","")))</f>
        <v>Catastrófico</v>
      </c>
      <c r="U18" s="652">
        <f>IF(T18="Leve",1,IF(T18="Menor",2,IF(T18="Moderado",3,IF(T18="Mayor",4,IF(T18="Catastrófico",5,"")))))</f>
        <v>5</v>
      </c>
      <c r="V18" s="653"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19" t="s">
        <v>91</v>
      </c>
      <c r="X18" s="21" t="s">
        <v>170</v>
      </c>
      <c r="Y18" s="22" t="s">
        <v>171</v>
      </c>
      <c r="Z18" s="22" t="s">
        <v>172</v>
      </c>
      <c r="AA18" s="23" t="s">
        <v>173</v>
      </c>
      <c r="AB18" s="24" t="s">
        <v>96</v>
      </c>
      <c r="AC18" s="24" t="s">
        <v>97</v>
      </c>
      <c r="AD18" s="25" t="s">
        <v>98</v>
      </c>
      <c r="AE18" s="25" t="s">
        <v>99</v>
      </c>
      <c r="AF18" s="25" t="s">
        <v>100</v>
      </c>
      <c r="AG18" s="26" t="s">
        <v>98</v>
      </c>
      <c r="AH18" s="25" t="s">
        <v>101</v>
      </c>
      <c r="AI18" s="27">
        <f t="shared" si="1"/>
        <v>100</v>
      </c>
      <c r="AJ18" s="27" t="str">
        <f t="shared" si="0"/>
        <v>Fuerte</v>
      </c>
      <c r="AK18" s="25" t="s">
        <v>102</v>
      </c>
      <c r="AL18" s="27" t="str">
        <f>IFERROR(VLOOKUP(AJ18&amp;AK18,[4]Tabla_Controles!$B$56:$G$65,5,FALSE),"")</f>
        <v>Fuerte</v>
      </c>
      <c r="AM18" s="28">
        <f t="shared" si="2"/>
        <v>100</v>
      </c>
      <c r="AN18" s="654">
        <f>IFERROR(AVERAGE(AM18:AM24),"")</f>
        <v>66.666666666666671</v>
      </c>
      <c r="AO18" s="657" t="str">
        <f>IF($AN18=100,"Fuerte",IF($AN18&lt;100,"Moderado",IF($AN18&lt;50,"Débil",IF($AN18=0,"",""))))</f>
        <v>Moderado</v>
      </c>
      <c r="AP18" s="660" t="s">
        <v>103</v>
      </c>
      <c r="AQ18" s="643">
        <f>IFERROR(P18-VLOOKUP(AO18&amp;AP18,[4]Tabla_Controles!$B$77:$E$83,4,0),"")</f>
        <v>2</v>
      </c>
      <c r="AR18" s="646" t="str">
        <f>IF($AQ18="","",IF($AQ18=1,"Muy Baja",IF($AQ18=2,"Baja",IF($AQ18=3,"Media",IF($AQ18=4,"Alta",IF($AQ18=5,"Muy Alta","Muy Baja"))))))</f>
        <v>Baja</v>
      </c>
      <c r="AS18" s="646" t="str">
        <f>T18</f>
        <v>Catastrófico</v>
      </c>
      <c r="AT18" s="647"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629" t="s">
        <v>104</v>
      </c>
      <c r="AV18" s="29" t="s">
        <v>105</v>
      </c>
      <c r="AW18" s="47" t="s">
        <v>174</v>
      </c>
      <c r="AX18" s="48" t="s">
        <v>175</v>
      </c>
      <c r="AY18" s="48" t="s">
        <v>173</v>
      </c>
      <c r="AZ18" s="33">
        <v>44757</v>
      </c>
      <c r="BA18" s="49">
        <v>44849</v>
      </c>
      <c r="BB18" s="648" t="s">
        <v>109</v>
      </c>
      <c r="BC18" s="19" t="s">
        <v>91</v>
      </c>
      <c r="BD18" s="253" t="s">
        <v>2867</v>
      </c>
      <c r="BE18" s="272" t="s">
        <v>3498</v>
      </c>
      <c r="BF18" s="271" t="s">
        <v>3499</v>
      </c>
      <c r="BG18" s="37" t="s">
        <v>155</v>
      </c>
      <c r="BH18" s="35"/>
      <c r="BI18" s="38" t="s">
        <v>2869</v>
      </c>
      <c r="BJ18" s="38"/>
      <c r="BK18" s="635" t="s">
        <v>2891</v>
      </c>
      <c r="BL18" s="666" t="s">
        <v>94</v>
      </c>
      <c r="BM18" s="666" t="s">
        <v>94</v>
      </c>
    </row>
    <row r="19" spans="1:66" ht="409.5" x14ac:dyDescent="0.3">
      <c r="A19" s="604"/>
      <c r="B19" s="606">
        <v>6</v>
      </c>
      <c r="C19" s="608"/>
      <c r="D19" s="610"/>
      <c r="E19" s="610"/>
      <c r="F19" s="610"/>
      <c r="G19" s="641"/>
      <c r="H19" s="664"/>
      <c r="I19" s="630"/>
      <c r="J19" s="631"/>
      <c r="K19" s="19" t="s">
        <v>110</v>
      </c>
      <c r="L19" s="20" t="s">
        <v>176</v>
      </c>
      <c r="M19" s="633"/>
      <c r="N19" s="631"/>
      <c r="O19" s="651"/>
      <c r="P19" s="620"/>
      <c r="Q19" s="622"/>
      <c r="R19" s="625"/>
      <c r="S19" s="627"/>
      <c r="T19" s="651"/>
      <c r="U19" s="652"/>
      <c r="V19" s="653"/>
      <c r="W19" s="19" t="s">
        <v>112</v>
      </c>
      <c r="X19" s="21" t="s">
        <v>177</v>
      </c>
      <c r="Y19" s="22" t="s">
        <v>178</v>
      </c>
      <c r="Z19" s="22" t="s">
        <v>179</v>
      </c>
      <c r="AA19" s="23" t="s">
        <v>143</v>
      </c>
      <c r="AB19" s="24" t="s">
        <v>96</v>
      </c>
      <c r="AC19" s="24" t="s">
        <v>97</v>
      </c>
      <c r="AD19" s="25" t="s">
        <v>98</v>
      </c>
      <c r="AE19" s="25" t="s">
        <v>144</v>
      </c>
      <c r="AF19" s="25" t="s">
        <v>100</v>
      </c>
      <c r="AG19" s="26" t="s">
        <v>98</v>
      </c>
      <c r="AH19" s="25" t="s">
        <v>101</v>
      </c>
      <c r="AI19" s="27">
        <f>IF(COUNTBLANK(AB19:AH19)=7,"",IF($AB19="Asignado",15,0)+IF($AC19="Adecuado",15,0)+IF($AD19="Oportuna",15,0)+IF($AE19="Prevenir",15,0)+IF($AE19="Detectar",10,0)+IF($AF19="Confiable",15,0)+IF($AG19="Oportuna",15,0)+IF($AH19="Completa",10,0)+IF($AH19="Incompleta",5,0))</f>
        <v>95</v>
      </c>
      <c r="AJ19" s="27" t="str">
        <f t="shared" si="0"/>
        <v>Moderado</v>
      </c>
      <c r="AK19" s="25" t="s">
        <v>102</v>
      </c>
      <c r="AL19" s="27" t="str">
        <f>IFERROR(VLOOKUP(AJ19&amp;AK19,[4]Tabla_Controles!$B$56:$G$65,5,FALSE),"")</f>
        <v>Moderado</v>
      </c>
      <c r="AM19" s="28">
        <f t="shared" si="2"/>
        <v>50</v>
      </c>
      <c r="AN19" s="655"/>
      <c r="AO19" s="658"/>
      <c r="AP19" s="661"/>
      <c r="AQ19" s="644"/>
      <c r="AR19" s="646"/>
      <c r="AS19" s="646"/>
      <c r="AT19" s="647"/>
      <c r="AU19" s="629"/>
      <c r="AV19" s="29" t="s">
        <v>118</v>
      </c>
      <c r="AW19" s="44" t="s">
        <v>180</v>
      </c>
      <c r="AX19" s="48" t="s">
        <v>181</v>
      </c>
      <c r="AY19" s="48" t="s">
        <v>173</v>
      </c>
      <c r="AZ19" s="46" t="s">
        <v>121</v>
      </c>
      <c r="BA19" s="34" t="s">
        <v>108</v>
      </c>
      <c r="BB19" s="649"/>
      <c r="BC19" s="19" t="s">
        <v>112</v>
      </c>
      <c r="BD19" s="253" t="s">
        <v>2867</v>
      </c>
      <c r="BE19" s="254" t="s">
        <v>3955</v>
      </c>
      <c r="BF19" s="255" t="s">
        <v>3956</v>
      </c>
      <c r="BG19" s="37" t="s">
        <v>162</v>
      </c>
      <c r="BH19" s="35"/>
      <c r="BI19" s="38" t="s">
        <v>2869</v>
      </c>
      <c r="BJ19" s="38"/>
      <c r="BK19" s="636"/>
      <c r="BL19" s="638"/>
      <c r="BM19" s="638"/>
    </row>
    <row r="20" spans="1:66" ht="102" hidden="1" customHeight="1" x14ac:dyDescent="0.3">
      <c r="A20" s="604"/>
      <c r="B20" s="606">
        <v>6</v>
      </c>
      <c r="C20" s="608"/>
      <c r="D20" s="610"/>
      <c r="E20" s="610"/>
      <c r="F20" s="610"/>
      <c r="G20" s="641"/>
      <c r="H20" s="664"/>
      <c r="I20" s="630"/>
      <c r="J20" s="631"/>
      <c r="K20" s="19" t="s">
        <v>122</v>
      </c>
      <c r="L20" s="20" t="s">
        <v>182</v>
      </c>
      <c r="M20" s="633"/>
      <c r="N20" s="631"/>
      <c r="O20" s="651"/>
      <c r="P20" s="620"/>
      <c r="Q20" s="622"/>
      <c r="R20" s="625"/>
      <c r="S20" s="627"/>
      <c r="T20" s="651"/>
      <c r="U20" s="652"/>
      <c r="V20" s="653"/>
      <c r="W20" s="19" t="s">
        <v>124</v>
      </c>
      <c r="X20" s="21" t="s">
        <v>183</v>
      </c>
      <c r="Y20" s="22" t="s">
        <v>184</v>
      </c>
      <c r="Z20" s="22" t="s">
        <v>179</v>
      </c>
      <c r="AA20" s="23" t="s">
        <v>173</v>
      </c>
      <c r="AB20" s="24" t="s">
        <v>96</v>
      </c>
      <c r="AC20" s="24" t="s">
        <v>97</v>
      </c>
      <c r="AD20" s="25" t="s">
        <v>98</v>
      </c>
      <c r="AE20" s="25" t="s">
        <v>144</v>
      </c>
      <c r="AF20" s="25" t="s">
        <v>100</v>
      </c>
      <c r="AG20" s="26" t="s">
        <v>98</v>
      </c>
      <c r="AH20" s="25" t="s">
        <v>101</v>
      </c>
      <c r="AI20" s="27">
        <f t="shared" si="1"/>
        <v>95</v>
      </c>
      <c r="AJ20" s="27" t="str">
        <f t="shared" si="0"/>
        <v>Moderado</v>
      </c>
      <c r="AK20" s="25" t="s">
        <v>102</v>
      </c>
      <c r="AL20" s="27" t="str">
        <f>IFERROR(VLOOKUP(AJ20&amp;AK20,[4]Tabla_Controles!$B$56:$G$65,5,FALSE),"")</f>
        <v>Moderado</v>
      </c>
      <c r="AM20" s="28">
        <f t="shared" si="2"/>
        <v>50</v>
      </c>
      <c r="AN20" s="655"/>
      <c r="AO20" s="658"/>
      <c r="AP20" s="661"/>
      <c r="AQ20" s="644"/>
      <c r="AR20" s="646"/>
      <c r="AS20" s="646"/>
      <c r="AT20" s="647"/>
      <c r="AU20" s="629"/>
      <c r="AV20" s="29" t="s">
        <v>128</v>
      </c>
      <c r="AW20" s="44" t="s">
        <v>94</v>
      </c>
      <c r="AX20" s="48" t="s">
        <v>94</v>
      </c>
      <c r="AY20" s="48" t="s">
        <v>94</v>
      </c>
      <c r="AZ20" s="46" t="s">
        <v>94</v>
      </c>
      <c r="BA20" s="46" t="s">
        <v>94</v>
      </c>
      <c r="BB20" s="649"/>
      <c r="BC20" s="19" t="s">
        <v>124</v>
      </c>
      <c r="BD20" s="311" t="s">
        <v>2866</v>
      </c>
      <c r="BE20" s="271" t="s">
        <v>3516</v>
      </c>
      <c r="BF20" s="271" t="s">
        <v>3513</v>
      </c>
      <c r="BG20" s="37" t="s">
        <v>105</v>
      </c>
      <c r="BH20" s="35"/>
      <c r="BI20" s="38"/>
      <c r="BJ20" s="38"/>
      <c r="BK20" s="636"/>
      <c r="BL20" s="638"/>
      <c r="BM20" s="638"/>
    </row>
    <row r="21" spans="1:66" ht="116.1" hidden="1" customHeight="1" x14ac:dyDescent="0.3">
      <c r="A21" s="604"/>
      <c r="B21" s="606">
        <v>6</v>
      </c>
      <c r="C21" s="608"/>
      <c r="D21" s="610"/>
      <c r="E21" s="610"/>
      <c r="F21" s="610"/>
      <c r="G21" s="641"/>
      <c r="H21" s="664"/>
      <c r="I21" s="630"/>
      <c r="J21" s="631"/>
      <c r="K21" s="19" t="s">
        <v>129</v>
      </c>
      <c r="L21" s="20"/>
      <c r="M21" s="633"/>
      <c r="N21" s="631"/>
      <c r="O21" s="651"/>
      <c r="P21" s="620"/>
      <c r="Q21" s="622"/>
      <c r="R21" s="625"/>
      <c r="S21" s="627"/>
      <c r="T21" s="651"/>
      <c r="U21" s="652"/>
      <c r="V21" s="653"/>
      <c r="W21" s="19" t="s">
        <v>131</v>
      </c>
      <c r="X21" s="21"/>
      <c r="Y21" s="22"/>
      <c r="Z21" s="22"/>
      <c r="AA21" s="23"/>
      <c r="AB21" s="24"/>
      <c r="AC21" s="24"/>
      <c r="AD21" s="25"/>
      <c r="AE21" s="25"/>
      <c r="AF21" s="25"/>
      <c r="AG21" s="26"/>
      <c r="AH21" s="25"/>
      <c r="AI21" s="27" t="str">
        <f t="shared" si="1"/>
        <v/>
      </c>
      <c r="AJ21" s="27" t="str">
        <f t="shared" si="0"/>
        <v/>
      </c>
      <c r="AK21" s="25"/>
      <c r="AL21" s="27" t="str">
        <f>IFERROR(VLOOKUP(AJ21&amp;AK21,[4]Tabla_Controles!$B$56:$G$65,5,FALSE),"")</f>
        <v/>
      </c>
      <c r="AM21" s="28" t="str">
        <f t="shared" si="2"/>
        <v/>
      </c>
      <c r="AN21" s="655"/>
      <c r="AO21" s="658"/>
      <c r="AP21" s="661"/>
      <c r="AQ21" s="644"/>
      <c r="AR21" s="646"/>
      <c r="AS21" s="646"/>
      <c r="AT21" s="647"/>
      <c r="AU21" s="629"/>
      <c r="AV21" s="29" t="s">
        <v>136</v>
      </c>
      <c r="AW21" s="44"/>
      <c r="AX21" s="48"/>
      <c r="AY21" s="48"/>
      <c r="AZ21" s="46"/>
      <c r="BA21" s="46"/>
      <c r="BB21" s="649"/>
      <c r="BC21" s="19" t="s">
        <v>131</v>
      </c>
      <c r="BD21" s="35"/>
      <c r="BE21" s="36"/>
      <c r="BF21" s="36"/>
      <c r="BG21" s="37" t="s">
        <v>118</v>
      </c>
      <c r="BH21" s="35"/>
      <c r="BI21" s="38"/>
      <c r="BJ21" s="38"/>
      <c r="BK21" s="636"/>
      <c r="BL21" s="638"/>
      <c r="BM21" s="638"/>
    </row>
    <row r="22" spans="1:66" ht="96" hidden="1" customHeight="1" x14ac:dyDescent="0.3">
      <c r="A22" s="604"/>
      <c r="B22" s="606">
        <v>6</v>
      </c>
      <c r="C22" s="608"/>
      <c r="D22" s="610"/>
      <c r="E22" s="610"/>
      <c r="F22" s="610"/>
      <c r="G22" s="641"/>
      <c r="H22" s="664"/>
      <c r="I22" s="630"/>
      <c r="J22" s="631"/>
      <c r="K22" s="19" t="s">
        <v>137</v>
      </c>
      <c r="L22" s="20"/>
      <c r="M22" s="633"/>
      <c r="N22" s="631"/>
      <c r="O22" s="651"/>
      <c r="P22" s="620"/>
      <c r="Q22" s="622"/>
      <c r="R22" s="625"/>
      <c r="S22" s="627"/>
      <c r="T22" s="651"/>
      <c r="U22" s="652"/>
      <c r="V22" s="653"/>
      <c r="W22" s="19" t="s">
        <v>139</v>
      </c>
      <c r="X22" s="21"/>
      <c r="Y22" s="22"/>
      <c r="Z22" s="22"/>
      <c r="AA22" s="23"/>
      <c r="AB22" s="24"/>
      <c r="AC22" s="24"/>
      <c r="AD22" s="25"/>
      <c r="AE22" s="25"/>
      <c r="AF22" s="25"/>
      <c r="AG22" s="26"/>
      <c r="AH22" s="25"/>
      <c r="AI22" s="27" t="str">
        <f t="shared" si="1"/>
        <v/>
      </c>
      <c r="AJ22" s="27" t="str">
        <f t="shared" si="0"/>
        <v/>
      </c>
      <c r="AK22" s="25"/>
      <c r="AL22" s="27" t="str">
        <f>IFERROR(VLOOKUP(AJ22&amp;AK22,[4]Tabla_Controles!$B$56:$G$65,5,FALSE),"")</f>
        <v/>
      </c>
      <c r="AM22" s="28" t="str">
        <f t="shared" si="2"/>
        <v/>
      </c>
      <c r="AN22" s="655"/>
      <c r="AO22" s="658"/>
      <c r="AP22" s="661"/>
      <c r="AQ22" s="644"/>
      <c r="AR22" s="646"/>
      <c r="AS22" s="646"/>
      <c r="AT22" s="647"/>
      <c r="AU22" s="629"/>
      <c r="AV22" s="29" t="s">
        <v>145</v>
      </c>
      <c r="AW22" s="44"/>
      <c r="AX22" s="48"/>
      <c r="AY22" s="48"/>
      <c r="AZ22" s="46"/>
      <c r="BA22" s="46"/>
      <c r="BB22" s="649"/>
      <c r="BC22" s="19" t="s">
        <v>139</v>
      </c>
      <c r="BD22" s="35"/>
      <c r="BE22" s="36"/>
      <c r="BF22" s="36"/>
      <c r="BG22" s="37" t="s">
        <v>128</v>
      </c>
      <c r="BH22" s="35"/>
      <c r="BI22" s="38"/>
      <c r="BJ22" s="38"/>
      <c r="BK22" s="636"/>
      <c r="BL22" s="638"/>
      <c r="BM22" s="638"/>
    </row>
    <row r="23" spans="1:66" ht="33" hidden="1" customHeight="1" x14ac:dyDescent="0.3">
      <c r="A23" s="604"/>
      <c r="B23" s="606">
        <v>6</v>
      </c>
      <c r="C23" s="608"/>
      <c r="D23" s="610"/>
      <c r="E23" s="610"/>
      <c r="F23" s="610"/>
      <c r="G23" s="641"/>
      <c r="H23" s="664"/>
      <c r="I23" s="630"/>
      <c r="J23" s="631"/>
      <c r="K23" s="19" t="s">
        <v>148</v>
      </c>
      <c r="L23" s="20"/>
      <c r="M23" s="633"/>
      <c r="N23" s="631"/>
      <c r="O23" s="651"/>
      <c r="P23" s="620"/>
      <c r="Q23" s="622"/>
      <c r="R23" s="625"/>
      <c r="S23" s="627"/>
      <c r="T23" s="651"/>
      <c r="U23" s="652"/>
      <c r="V23" s="653"/>
      <c r="W23" s="19" t="s">
        <v>150</v>
      </c>
      <c r="X23" s="21"/>
      <c r="Y23" s="22"/>
      <c r="Z23" s="22"/>
      <c r="AA23" s="23"/>
      <c r="AB23" s="24"/>
      <c r="AC23" s="24"/>
      <c r="AD23" s="25"/>
      <c r="AE23" s="25"/>
      <c r="AF23" s="25"/>
      <c r="AG23" s="26"/>
      <c r="AH23" s="25"/>
      <c r="AI23" s="27" t="str">
        <f t="shared" si="1"/>
        <v/>
      </c>
      <c r="AJ23" s="27" t="str">
        <f t="shared" si="0"/>
        <v/>
      </c>
      <c r="AK23" s="25"/>
      <c r="AL23" s="27" t="str">
        <f>IFERROR(VLOOKUP(AJ23&amp;AK23,[4]Tabla_Controles!$B$56:$G$65,5,FALSE),"")</f>
        <v/>
      </c>
      <c r="AM23" s="28" t="str">
        <f t="shared" si="2"/>
        <v/>
      </c>
      <c r="AN23" s="655"/>
      <c r="AO23" s="658"/>
      <c r="AP23" s="661"/>
      <c r="AQ23" s="644"/>
      <c r="AR23" s="646"/>
      <c r="AS23" s="646"/>
      <c r="AT23" s="647"/>
      <c r="AU23" s="629"/>
      <c r="AV23" s="29" t="s">
        <v>155</v>
      </c>
      <c r="AW23" s="50"/>
      <c r="AX23" s="51"/>
      <c r="AY23" s="51"/>
      <c r="AZ23" s="52"/>
      <c r="BA23" s="53"/>
      <c r="BB23" s="649"/>
      <c r="BC23" s="19" t="s">
        <v>150</v>
      </c>
      <c r="BD23" s="35"/>
      <c r="BE23" s="36"/>
      <c r="BF23" s="36"/>
      <c r="BG23" s="37" t="s">
        <v>136</v>
      </c>
      <c r="BH23" s="35"/>
      <c r="BI23" s="38"/>
      <c r="BJ23" s="38"/>
      <c r="BK23" s="636"/>
      <c r="BL23" s="638"/>
      <c r="BM23" s="638"/>
    </row>
    <row r="24" spans="1:66" ht="33" hidden="1" customHeight="1" x14ac:dyDescent="0.3">
      <c r="A24" s="604"/>
      <c r="B24" s="606">
        <v>6</v>
      </c>
      <c r="C24" s="609"/>
      <c r="D24" s="610"/>
      <c r="E24" s="610"/>
      <c r="F24" s="610"/>
      <c r="G24" s="642"/>
      <c r="H24" s="665"/>
      <c r="I24" s="630"/>
      <c r="J24" s="631"/>
      <c r="K24" s="19" t="s">
        <v>160</v>
      </c>
      <c r="L24" s="20"/>
      <c r="M24" s="634"/>
      <c r="N24" s="631"/>
      <c r="O24" s="651"/>
      <c r="P24" s="620"/>
      <c r="Q24" s="623"/>
      <c r="R24" s="626"/>
      <c r="S24" s="627"/>
      <c r="T24" s="651"/>
      <c r="U24" s="652"/>
      <c r="V24" s="653"/>
      <c r="W24" s="19" t="s">
        <v>161</v>
      </c>
      <c r="X24" s="21"/>
      <c r="Y24" s="22"/>
      <c r="Z24" s="22"/>
      <c r="AA24" s="23"/>
      <c r="AB24" s="24"/>
      <c r="AC24" s="24"/>
      <c r="AD24" s="25"/>
      <c r="AE24" s="25"/>
      <c r="AF24" s="25"/>
      <c r="AG24" s="26"/>
      <c r="AH24" s="25"/>
      <c r="AI24" s="27" t="str">
        <f t="shared" si="1"/>
        <v/>
      </c>
      <c r="AJ24" s="27" t="str">
        <f t="shared" si="0"/>
        <v/>
      </c>
      <c r="AK24" s="25"/>
      <c r="AL24" s="27" t="str">
        <f>IFERROR(VLOOKUP(AJ24&amp;AK24,[4]Tabla_Controles!$B$56:$G$65,5,FALSE),"")</f>
        <v/>
      </c>
      <c r="AM24" s="28" t="str">
        <f t="shared" si="2"/>
        <v/>
      </c>
      <c r="AN24" s="656"/>
      <c r="AO24" s="659"/>
      <c r="AP24" s="662"/>
      <c r="AQ24" s="645"/>
      <c r="AR24" s="646"/>
      <c r="AS24" s="646"/>
      <c r="AT24" s="647"/>
      <c r="AU24" s="629"/>
      <c r="AV24" s="29" t="s">
        <v>162</v>
      </c>
      <c r="AW24" s="44"/>
      <c r="AX24" s="44"/>
      <c r="AY24" s="44"/>
      <c r="AZ24" s="46"/>
      <c r="BA24" s="46"/>
      <c r="BB24" s="650"/>
      <c r="BC24" s="19" t="s">
        <v>161</v>
      </c>
      <c r="BD24" s="35"/>
      <c r="BE24" s="36"/>
      <c r="BF24" s="36"/>
      <c r="BG24" s="37" t="s">
        <v>145</v>
      </c>
      <c r="BH24" s="35"/>
      <c r="BI24" s="38"/>
      <c r="BJ24" s="38"/>
      <c r="BK24" s="637"/>
      <c r="BL24" s="639"/>
      <c r="BM24" s="639"/>
    </row>
    <row r="25" spans="1:66" ht="60" hidden="1" customHeight="1" x14ac:dyDescent="0.3">
      <c r="A25" s="604" t="str">
        <f>C25&amp;COUNTIF($C$10:C25,C25)</f>
        <v>Corrupción3</v>
      </c>
      <c r="B25" s="605">
        <v>10</v>
      </c>
      <c r="C25" s="607" t="s">
        <v>79</v>
      </c>
      <c r="D25" s="610" t="s">
        <v>80</v>
      </c>
      <c r="E25" s="610" t="s">
        <v>185</v>
      </c>
      <c r="F25" s="610" t="s">
        <v>186</v>
      </c>
      <c r="G25" s="640" t="s">
        <v>187</v>
      </c>
      <c r="H25" s="663" t="s">
        <v>188</v>
      </c>
      <c r="I25" s="630"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631" t="s">
        <v>189</v>
      </c>
      <c r="K25" s="19" t="s">
        <v>86</v>
      </c>
      <c r="L25" s="20" t="s">
        <v>190</v>
      </c>
      <c r="M25" s="632" t="s">
        <v>191</v>
      </c>
      <c r="N25" s="631" t="s">
        <v>89</v>
      </c>
      <c r="O25" s="651" t="str">
        <f>IF(N25="","",IF(OR($N25=[4]Tabla_Probabilidad!$D$20,$N25=[4]Tabla_Probabilidad!$J$20),"Muy Baja",IF(OR($N25=[4]Tabla_Probabilidad!$E$20,$N25=[4]Tabla_Probabilidad!$K$20),"Baja",IF(OR($N25=[4]Tabla_Probabilidad!$F$20,$N25=[4]Tabla_Probabilidad!$L$20),"Media",IF(OR($N25=[4]Tabla_Probabilidad!$G$20,$N25=[4]Tabla_Probabilidad!$M$20),"Alta",IF(OR($N25=[4]Tabla_Probabilidad!$H$20,$N25=[4]Tabla_Probabilidad!$N$20),"Muy Alta"))))))</f>
        <v>Media</v>
      </c>
      <c r="P25" s="620">
        <f>IF(O25="Muy Baja",1,IF(O25="Baja",2,IF(O25="Media",3,IF(O25="Alta",4,IF(O25="Muy Alta",5,"")))))</f>
        <v>3</v>
      </c>
      <c r="Q25" s="621" t="str">
        <f>IFERROR(IF($C25="Corrupción",HYPERLINK("#"&amp;"Impacto_Riesgos!C"&amp;MATCH($B25,[4]Impacto_Riesgos!$B$10:$B$138,0)+9,"Calcula el impacto aquí"),"")," ")</f>
        <v>Calcula el impacto aquí</v>
      </c>
      <c r="R25" s="624">
        <f>IFERROR(VLOOKUP(A25,[4]Impacto_Riesgos!$A$8:$W$138,23,),"NA")</f>
        <v>15</v>
      </c>
      <c r="S25" s="627" t="s">
        <v>90</v>
      </c>
      <c r="T25" s="651" t="str">
        <f>IF($S25='[4]Tabla Impacto'!$F$10,"Moderado",IF($S25='[4]Tabla Impacto'!$G$10,"Mayor",IF($S25='[4]Tabla Impacto'!$H$10,"Catastrófico","")))</f>
        <v>Catastrófico</v>
      </c>
      <c r="U25" s="652">
        <f>IF(T25="Leve",1,IF(T25="Menor",2,IF(T25="Moderado",3,IF(T25="Mayor",4,IF(T25="Catastrófico",5,"")))))</f>
        <v>5</v>
      </c>
      <c r="V25" s="653"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19" t="s">
        <v>91</v>
      </c>
      <c r="X25" s="21" t="s">
        <v>192</v>
      </c>
      <c r="Y25" s="22" t="s">
        <v>193</v>
      </c>
      <c r="Z25" s="22" t="s">
        <v>194</v>
      </c>
      <c r="AA25" s="23" t="s">
        <v>195</v>
      </c>
      <c r="AB25" s="24" t="s">
        <v>96</v>
      </c>
      <c r="AC25" s="24" t="s">
        <v>97</v>
      </c>
      <c r="AD25" s="25" t="s">
        <v>98</v>
      </c>
      <c r="AE25" s="25" t="s">
        <v>99</v>
      </c>
      <c r="AF25" s="25" t="s">
        <v>100</v>
      </c>
      <c r="AG25" s="26" t="s">
        <v>98</v>
      </c>
      <c r="AH25" s="25" t="s">
        <v>101</v>
      </c>
      <c r="AI25" s="27">
        <f t="shared" si="1"/>
        <v>100</v>
      </c>
      <c r="AJ25" s="27" t="str">
        <f t="shared" si="0"/>
        <v>Fuerte</v>
      </c>
      <c r="AK25" s="25" t="s">
        <v>102</v>
      </c>
      <c r="AL25" s="27" t="str">
        <f>IFERROR(VLOOKUP(AJ25&amp;AK25,[4]Tabla_Controles!$B$56:$G$65,5,FALSE),"")</f>
        <v>Fuerte</v>
      </c>
      <c r="AM25" s="28">
        <f t="shared" si="2"/>
        <v>100</v>
      </c>
      <c r="AN25" s="654">
        <f>IFERROR(AVERAGE(AM25:AM31),"")</f>
        <v>66.666666666666671</v>
      </c>
      <c r="AO25" s="657" t="str">
        <f>IF($AN25=100,"Fuerte",IF($AN25&lt;100,"Moderado",IF($AN25&lt;50,"Débil",IF($AN25=0,"",""))))</f>
        <v>Moderado</v>
      </c>
      <c r="AP25" s="660" t="s">
        <v>103</v>
      </c>
      <c r="AQ25" s="643">
        <f>IFERROR(P25-VLOOKUP(AO25&amp;AP25,[4]Tabla_Controles!$B$77:$E$83,4,0),"")</f>
        <v>2</v>
      </c>
      <c r="AR25" s="646" t="str">
        <f>IF($AQ25="","",IF($AQ25=1,"Muy Baja",IF($AQ25=2,"Baja",IF($AQ25=3,"Media",IF($AQ25=4,"Alta",IF($AQ25=5,"Muy Alta","Muy Baja"))))))</f>
        <v>Baja</v>
      </c>
      <c r="AS25" s="646" t="str">
        <f>T25</f>
        <v>Catastrófico</v>
      </c>
      <c r="AT25" s="647"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629" t="s">
        <v>104</v>
      </c>
      <c r="AV25" s="29" t="s">
        <v>105</v>
      </c>
      <c r="AW25" s="44" t="s">
        <v>196</v>
      </c>
      <c r="AX25" s="31" t="s">
        <v>175</v>
      </c>
      <c r="AY25" s="32" t="s">
        <v>195</v>
      </c>
      <c r="AZ25" s="33">
        <v>44895</v>
      </c>
      <c r="BA25" s="33">
        <v>44926</v>
      </c>
      <c r="BB25" s="648" t="s">
        <v>109</v>
      </c>
      <c r="BC25" s="19" t="s">
        <v>91</v>
      </c>
      <c r="BD25" s="35"/>
      <c r="BE25" s="329" t="s">
        <v>2869</v>
      </c>
      <c r="BF25" s="36"/>
      <c r="BG25" s="37" t="s">
        <v>155</v>
      </c>
      <c r="BH25" s="35"/>
      <c r="BI25" s="38" t="s">
        <v>2869</v>
      </c>
      <c r="BJ25" s="38"/>
      <c r="BK25" s="635" t="s">
        <v>2891</v>
      </c>
      <c r="BL25" s="666"/>
      <c r="BM25" s="666"/>
    </row>
    <row r="26" spans="1:66" ht="102" hidden="1" customHeight="1" x14ac:dyDescent="0.3">
      <c r="A26" s="604"/>
      <c r="B26" s="606">
        <v>10</v>
      </c>
      <c r="C26" s="608"/>
      <c r="D26" s="610"/>
      <c r="E26" s="610"/>
      <c r="F26" s="610"/>
      <c r="G26" s="641"/>
      <c r="H26" s="664"/>
      <c r="I26" s="630"/>
      <c r="J26" s="631"/>
      <c r="K26" s="19" t="s">
        <v>110</v>
      </c>
      <c r="L26" s="20" t="s">
        <v>197</v>
      </c>
      <c r="M26" s="633"/>
      <c r="N26" s="631"/>
      <c r="O26" s="651"/>
      <c r="P26" s="620"/>
      <c r="Q26" s="622"/>
      <c r="R26" s="625"/>
      <c r="S26" s="627"/>
      <c r="T26" s="651"/>
      <c r="U26" s="652"/>
      <c r="V26" s="653"/>
      <c r="W26" s="19" t="s">
        <v>112</v>
      </c>
      <c r="X26" s="21" t="s">
        <v>198</v>
      </c>
      <c r="Y26" s="22" t="s">
        <v>199</v>
      </c>
      <c r="Z26" s="22" t="s">
        <v>200</v>
      </c>
      <c r="AA26" s="23" t="s">
        <v>201</v>
      </c>
      <c r="AB26" s="24" t="s">
        <v>96</v>
      </c>
      <c r="AC26" s="24" t="s">
        <v>97</v>
      </c>
      <c r="AD26" s="25" t="s">
        <v>98</v>
      </c>
      <c r="AE26" s="25" t="s">
        <v>144</v>
      </c>
      <c r="AF26" s="25" t="s">
        <v>100</v>
      </c>
      <c r="AG26" s="26" t="s">
        <v>98</v>
      </c>
      <c r="AH26" s="25" t="s">
        <v>101</v>
      </c>
      <c r="AI26" s="27">
        <f t="shared" si="1"/>
        <v>95</v>
      </c>
      <c r="AJ26" s="27" t="str">
        <f t="shared" si="0"/>
        <v>Moderado</v>
      </c>
      <c r="AK26" s="25" t="s">
        <v>102</v>
      </c>
      <c r="AL26" s="27" t="str">
        <f>IFERROR(VLOOKUP(AJ26&amp;AK26,[4]Tabla_Controles!$B$56:$G$65,5,FALSE),"")</f>
        <v>Moderado</v>
      </c>
      <c r="AM26" s="28">
        <f t="shared" si="2"/>
        <v>50</v>
      </c>
      <c r="AN26" s="655"/>
      <c r="AO26" s="658"/>
      <c r="AP26" s="661"/>
      <c r="AQ26" s="644"/>
      <c r="AR26" s="646"/>
      <c r="AS26" s="646"/>
      <c r="AT26" s="647"/>
      <c r="AU26" s="629"/>
      <c r="AV26" s="29" t="s">
        <v>118</v>
      </c>
      <c r="AW26" s="44" t="s">
        <v>202</v>
      </c>
      <c r="AX26" s="44" t="s">
        <v>203</v>
      </c>
      <c r="AY26" s="32" t="s">
        <v>195</v>
      </c>
      <c r="AZ26" s="54">
        <v>44895</v>
      </c>
      <c r="BA26" s="54">
        <v>44926</v>
      </c>
      <c r="BB26" s="649"/>
      <c r="BC26" s="19" t="s">
        <v>112</v>
      </c>
      <c r="BD26" s="311" t="s">
        <v>2866</v>
      </c>
      <c r="BE26" s="265" t="s">
        <v>3574</v>
      </c>
      <c r="BF26" s="265" t="s">
        <v>3575</v>
      </c>
      <c r="BG26" s="37" t="s">
        <v>162</v>
      </c>
      <c r="BH26" s="35"/>
      <c r="BI26" s="38" t="s">
        <v>2869</v>
      </c>
      <c r="BJ26" s="38"/>
      <c r="BK26" s="636"/>
      <c r="BL26" s="638"/>
      <c r="BM26" s="638"/>
    </row>
    <row r="27" spans="1:66" ht="101.1" hidden="1" customHeight="1" x14ac:dyDescent="0.3">
      <c r="A27" s="604"/>
      <c r="B27" s="606">
        <v>10</v>
      </c>
      <c r="C27" s="608"/>
      <c r="D27" s="610"/>
      <c r="E27" s="610"/>
      <c r="F27" s="610"/>
      <c r="G27" s="641"/>
      <c r="H27" s="664"/>
      <c r="I27" s="630"/>
      <c r="J27" s="631"/>
      <c r="K27" s="19" t="s">
        <v>122</v>
      </c>
      <c r="L27" s="20" t="s">
        <v>204</v>
      </c>
      <c r="M27" s="633"/>
      <c r="N27" s="631"/>
      <c r="O27" s="651"/>
      <c r="P27" s="620"/>
      <c r="Q27" s="622"/>
      <c r="R27" s="625"/>
      <c r="S27" s="627"/>
      <c r="T27" s="651"/>
      <c r="U27" s="652"/>
      <c r="V27" s="653"/>
      <c r="W27" s="19" t="s">
        <v>124</v>
      </c>
      <c r="X27" s="21" t="s">
        <v>205</v>
      </c>
      <c r="Y27" s="22" t="s">
        <v>206</v>
      </c>
      <c r="Z27" s="22" t="s">
        <v>207</v>
      </c>
      <c r="AA27" s="23" t="s">
        <v>95</v>
      </c>
      <c r="AB27" s="24" t="s">
        <v>96</v>
      </c>
      <c r="AC27" s="24" t="s">
        <v>97</v>
      </c>
      <c r="AD27" s="25" t="s">
        <v>98</v>
      </c>
      <c r="AE27" s="25" t="s">
        <v>144</v>
      </c>
      <c r="AF27" s="25" t="s">
        <v>100</v>
      </c>
      <c r="AG27" s="26" t="s">
        <v>98</v>
      </c>
      <c r="AH27" s="25" t="s">
        <v>101</v>
      </c>
      <c r="AI27" s="27">
        <f t="shared" si="1"/>
        <v>95</v>
      </c>
      <c r="AJ27" s="27" t="str">
        <f t="shared" si="0"/>
        <v>Moderado</v>
      </c>
      <c r="AK27" s="25" t="s">
        <v>102</v>
      </c>
      <c r="AL27" s="27" t="str">
        <f>IFERROR(VLOOKUP(AJ27&amp;AK27,[4]Tabla_Controles!$B$56:$G$65,5,FALSE),"")</f>
        <v>Moderado</v>
      </c>
      <c r="AM27" s="28">
        <f t="shared" si="2"/>
        <v>50</v>
      </c>
      <c r="AN27" s="655"/>
      <c r="AO27" s="658"/>
      <c r="AP27" s="661"/>
      <c r="AQ27" s="644"/>
      <c r="AR27" s="646"/>
      <c r="AS27" s="646"/>
      <c r="AT27" s="647"/>
      <c r="AU27" s="629"/>
      <c r="AV27" s="29" t="s">
        <v>128</v>
      </c>
      <c r="AW27" s="30" t="s">
        <v>208</v>
      </c>
      <c r="AX27" s="31" t="s">
        <v>175</v>
      </c>
      <c r="AY27" s="32" t="s">
        <v>195</v>
      </c>
      <c r="AZ27" s="33">
        <v>44895</v>
      </c>
      <c r="BA27" s="33">
        <v>44926</v>
      </c>
      <c r="BB27" s="649"/>
      <c r="BC27" s="19" t="s">
        <v>124</v>
      </c>
      <c r="BD27" s="311" t="s">
        <v>2866</v>
      </c>
      <c r="BE27" s="290" t="s">
        <v>3283</v>
      </c>
      <c r="BF27" s="291" t="s">
        <v>3284</v>
      </c>
      <c r="BG27" s="37" t="s">
        <v>105</v>
      </c>
      <c r="BH27" s="35"/>
      <c r="BI27" s="38" t="s">
        <v>2869</v>
      </c>
      <c r="BJ27" s="38"/>
      <c r="BK27" s="636"/>
      <c r="BL27" s="638"/>
      <c r="BM27" s="638"/>
    </row>
    <row r="28" spans="1:66" ht="33" hidden="1" customHeight="1" x14ac:dyDescent="0.3">
      <c r="A28" s="604"/>
      <c r="B28" s="606">
        <v>10</v>
      </c>
      <c r="C28" s="608"/>
      <c r="D28" s="610"/>
      <c r="E28" s="610"/>
      <c r="F28" s="610"/>
      <c r="G28" s="641"/>
      <c r="H28" s="664"/>
      <c r="I28" s="630"/>
      <c r="J28" s="631"/>
      <c r="K28" s="19" t="s">
        <v>129</v>
      </c>
      <c r="L28" s="20"/>
      <c r="M28" s="633"/>
      <c r="N28" s="631"/>
      <c r="O28" s="651"/>
      <c r="P28" s="620"/>
      <c r="Q28" s="622"/>
      <c r="R28" s="625"/>
      <c r="S28" s="627"/>
      <c r="T28" s="651"/>
      <c r="U28" s="652"/>
      <c r="V28" s="653"/>
      <c r="W28" s="19" t="s">
        <v>131</v>
      </c>
      <c r="X28" s="21"/>
      <c r="Y28" s="22"/>
      <c r="Z28" s="22"/>
      <c r="AA28" s="23"/>
      <c r="AB28" s="24"/>
      <c r="AC28" s="24"/>
      <c r="AD28" s="25"/>
      <c r="AE28" s="25"/>
      <c r="AF28" s="25"/>
      <c r="AG28" s="26"/>
      <c r="AH28" s="25"/>
      <c r="AI28" s="27" t="str">
        <f>IF(COUNTBLANK(AB28:AH28)=7,"",IF($AB28="Asignado",15,0)+IF($AC28="Adecuado",15,0)+IF($AD28="Oportuna",15,0)+IF($AE28="Prevenir",15,0)+IF($AE28="Detectar",10,0)+IF($AF28="Confiable",15,0)+IF($AG28="Oportuna",15,0)+IF($AH28="Completa",10,0)+IF($AH28="Incompleta",5,0))</f>
        <v/>
      </c>
      <c r="AJ28" s="27" t="str">
        <f t="shared" si="0"/>
        <v/>
      </c>
      <c r="AK28" s="25"/>
      <c r="AL28" s="27" t="str">
        <f>IFERROR(VLOOKUP(AJ28&amp;AK28,[4]Tabla_Controles!$B$56:$G$65,5,FALSE),"")</f>
        <v/>
      </c>
      <c r="AM28" s="28" t="str">
        <f t="shared" si="2"/>
        <v/>
      </c>
      <c r="AN28" s="655"/>
      <c r="AO28" s="658"/>
      <c r="AP28" s="661"/>
      <c r="AQ28" s="644"/>
      <c r="AR28" s="646"/>
      <c r="AS28" s="646"/>
      <c r="AT28" s="647"/>
      <c r="AU28" s="629"/>
      <c r="AV28" s="29" t="s">
        <v>136</v>
      </c>
      <c r="AW28" s="30"/>
      <c r="AX28" s="31"/>
      <c r="AY28" s="32"/>
      <c r="AZ28" s="33"/>
      <c r="BA28" s="33"/>
      <c r="BB28" s="649"/>
      <c r="BC28" s="19" t="s">
        <v>131</v>
      </c>
      <c r="BD28" s="35"/>
      <c r="BE28" s="36"/>
      <c r="BF28" s="36"/>
      <c r="BG28" s="37" t="s">
        <v>118</v>
      </c>
      <c r="BH28" s="35"/>
      <c r="BI28" s="38"/>
      <c r="BJ28" s="38"/>
      <c r="BK28" s="636"/>
      <c r="BL28" s="638"/>
      <c r="BM28" s="638"/>
    </row>
    <row r="29" spans="1:66" ht="30" hidden="1" customHeight="1" x14ac:dyDescent="0.3">
      <c r="A29" s="604"/>
      <c r="B29" s="606">
        <v>10</v>
      </c>
      <c r="C29" s="608"/>
      <c r="D29" s="610"/>
      <c r="E29" s="610"/>
      <c r="F29" s="610"/>
      <c r="G29" s="641"/>
      <c r="H29" s="664"/>
      <c r="I29" s="630"/>
      <c r="J29" s="631"/>
      <c r="K29" s="19" t="s">
        <v>137</v>
      </c>
      <c r="L29" s="20"/>
      <c r="M29" s="633"/>
      <c r="N29" s="631"/>
      <c r="O29" s="651"/>
      <c r="P29" s="620"/>
      <c r="Q29" s="622"/>
      <c r="R29" s="625"/>
      <c r="S29" s="627"/>
      <c r="T29" s="651"/>
      <c r="U29" s="652"/>
      <c r="V29" s="653"/>
      <c r="W29" s="19" t="s">
        <v>139</v>
      </c>
      <c r="X29" s="21"/>
      <c r="Y29" s="22"/>
      <c r="Z29" s="22"/>
      <c r="AA29" s="23"/>
      <c r="AB29" s="24"/>
      <c r="AC29" s="24"/>
      <c r="AD29" s="25"/>
      <c r="AE29" s="25"/>
      <c r="AF29" s="25"/>
      <c r="AG29" s="26"/>
      <c r="AH29" s="25"/>
      <c r="AI29" s="27" t="str">
        <f t="shared" si="1"/>
        <v/>
      </c>
      <c r="AJ29" s="27" t="str">
        <f t="shared" si="0"/>
        <v/>
      </c>
      <c r="AK29" s="25"/>
      <c r="AL29" s="27" t="str">
        <f>IFERROR(VLOOKUP(AJ29&amp;AK29,[4]Tabla_Controles!$B$56:$G$65,5,FALSE),"")</f>
        <v/>
      </c>
      <c r="AM29" s="28" t="str">
        <f t="shared" si="2"/>
        <v/>
      </c>
      <c r="AN29" s="655"/>
      <c r="AO29" s="658"/>
      <c r="AP29" s="661"/>
      <c r="AQ29" s="644"/>
      <c r="AR29" s="646"/>
      <c r="AS29" s="646"/>
      <c r="AT29" s="647"/>
      <c r="AU29" s="629"/>
      <c r="AV29" s="29" t="s">
        <v>145</v>
      </c>
      <c r="AW29" s="44"/>
      <c r="AX29" s="44"/>
      <c r="AY29" s="44"/>
      <c r="AZ29" s="46"/>
      <c r="BA29" s="46"/>
      <c r="BB29" s="649"/>
      <c r="BC29" s="19" t="s">
        <v>139</v>
      </c>
      <c r="BD29" s="35"/>
      <c r="BE29" s="36"/>
      <c r="BF29" s="36"/>
      <c r="BG29" s="37" t="s">
        <v>128</v>
      </c>
      <c r="BH29" s="35"/>
      <c r="BI29" s="38"/>
      <c r="BJ29" s="38"/>
      <c r="BK29" s="636"/>
      <c r="BL29" s="638"/>
      <c r="BM29" s="638"/>
    </row>
    <row r="30" spans="1:66" ht="30" hidden="1" customHeight="1" x14ac:dyDescent="0.3">
      <c r="A30" s="604"/>
      <c r="B30" s="606">
        <v>10</v>
      </c>
      <c r="C30" s="608"/>
      <c r="D30" s="610"/>
      <c r="E30" s="610"/>
      <c r="F30" s="610"/>
      <c r="G30" s="641"/>
      <c r="H30" s="664"/>
      <c r="I30" s="630"/>
      <c r="J30" s="631"/>
      <c r="K30" s="19" t="s">
        <v>148</v>
      </c>
      <c r="L30" s="20"/>
      <c r="M30" s="633"/>
      <c r="N30" s="631"/>
      <c r="O30" s="651"/>
      <c r="P30" s="620"/>
      <c r="Q30" s="622"/>
      <c r="R30" s="625"/>
      <c r="S30" s="627"/>
      <c r="T30" s="651"/>
      <c r="U30" s="652"/>
      <c r="V30" s="653"/>
      <c r="W30" s="19" t="s">
        <v>150</v>
      </c>
      <c r="X30" s="21"/>
      <c r="Y30" s="22"/>
      <c r="Z30" s="22"/>
      <c r="AA30" s="23"/>
      <c r="AB30" s="24"/>
      <c r="AC30" s="24"/>
      <c r="AD30" s="25"/>
      <c r="AE30" s="25"/>
      <c r="AF30" s="25"/>
      <c r="AG30" s="26"/>
      <c r="AH30" s="25"/>
      <c r="AI30" s="27" t="str">
        <f t="shared" si="1"/>
        <v/>
      </c>
      <c r="AJ30" s="27" t="str">
        <f t="shared" si="0"/>
        <v/>
      </c>
      <c r="AK30" s="25"/>
      <c r="AL30" s="27" t="str">
        <f>IFERROR(VLOOKUP(AJ30&amp;AK30,[4]Tabla_Controles!$B$56:$G$65,5,FALSE),"")</f>
        <v/>
      </c>
      <c r="AM30" s="28" t="str">
        <f t="shared" si="2"/>
        <v/>
      </c>
      <c r="AN30" s="655"/>
      <c r="AO30" s="658"/>
      <c r="AP30" s="661"/>
      <c r="AQ30" s="644"/>
      <c r="AR30" s="646"/>
      <c r="AS30" s="646"/>
      <c r="AT30" s="647"/>
      <c r="AU30" s="629"/>
      <c r="AV30" s="29" t="s">
        <v>155</v>
      </c>
      <c r="AW30" s="44"/>
      <c r="AX30" s="44"/>
      <c r="AY30" s="44"/>
      <c r="AZ30" s="46"/>
      <c r="BA30" s="46"/>
      <c r="BB30" s="649"/>
      <c r="BC30" s="19" t="s">
        <v>150</v>
      </c>
      <c r="BD30" s="35"/>
      <c r="BE30" s="36"/>
      <c r="BF30" s="36"/>
      <c r="BG30" s="37" t="s">
        <v>136</v>
      </c>
      <c r="BH30" s="35"/>
      <c r="BI30" s="38"/>
      <c r="BJ30" s="38"/>
      <c r="BK30" s="636"/>
      <c r="BL30" s="638"/>
      <c r="BM30" s="638"/>
    </row>
    <row r="31" spans="1:66" ht="30" hidden="1" customHeight="1" x14ac:dyDescent="0.3">
      <c r="A31" s="604"/>
      <c r="B31" s="606">
        <v>10</v>
      </c>
      <c r="C31" s="609"/>
      <c r="D31" s="610"/>
      <c r="E31" s="610"/>
      <c r="F31" s="610"/>
      <c r="G31" s="642"/>
      <c r="H31" s="665"/>
      <c r="I31" s="630"/>
      <c r="J31" s="631"/>
      <c r="K31" s="19" t="s">
        <v>160</v>
      </c>
      <c r="L31" s="20"/>
      <c r="M31" s="634"/>
      <c r="N31" s="631"/>
      <c r="O31" s="651"/>
      <c r="P31" s="620"/>
      <c r="Q31" s="623"/>
      <c r="R31" s="626"/>
      <c r="S31" s="627"/>
      <c r="T31" s="651"/>
      <c r="U31" s="652"/>
      <c r="V31" s="653"/>
      <c r="W31" s="19" t="s">
        <v>161</v>
      </c>
      <c r="X31" s="21"/>
      <c r="Y31" s="22"/>
      <c r="Z31" s="22"/>
      <c r="AA31" s="23"/>
      <c r="AB31" s="24"/>
      <c r="AC31" s="24"/>
      <c r="AD31" s="25"/>
      <c r="AE31" s="25"/>
      <c r="AF31" s="25"/>
      <c r="AG31" s="26"/>
      <c r="AH31" s="25"/>
      <c r="AI31" s="27" t="str">
        <f t="shared" si="1"/>
        <v/>
      </c>
      <c r="AJ31" s="27" t="str">
        <f t="shared" si="0"/>
        <v/>
      </c>
      <c r="AK31" s="25"/>
      <c r="AL31" s="27" t="str">
        <f>IFERROR(VLOOKUP(AJ31&amp;AK31,[4]Tabla_Controles!$B$56:$G$65,5,FALSE),"")</f>
        <v/>
      </c>
      <c r="AM31" s="28" t="str">
        <f t="shared" si="2"/>
        <v/>
      </c>
      <c r="AN31" s="656"/>
      <c r="AO31" s="659"/>
      <c r="AP31" s="662"/>
      <c r="AQ31" s="645"/>
      <c r="AR31" s="646"/>
      <c r="AS31" s="646"/>
      <c r="AT31" s="647"/>
      <c r="AU31" s="629"/>
      <c r="AV31" s="29" t="s">
        <v>162</v>
      </c>
      <c r="AW31" s="44"/>
      <c r="AX31" s="44"/>
      <c r="AY31" s="44"/>
      <c r="AZ31" s="46"/>
      <c r="BA31" s="46"/>
      <c r="BB31" s="650"/>
      <c r="BC31" s="19" t="s">
        <v>161</v>
      </c>
      <c r="BD31" s="35"/>
      <c r="BE31" s="36"/>
      <c r="BF31" s="36"/>
      <c r="BG31" s="37" t="s">
        <v>145</v>
      </c>
      <c r="BH31" s="35"/>
      <c r="BI31" s="38"/>
      <c r="BJ31" s="38"/>
      <c r="BK31" s="637"/>
      <c r="BL31" s="639"/>
      <c r="BM31" s="639"/>
    </row>
    <row r="32" spans="1:66" ht="99" hidden="1" x14ac:dyDescent="0.3">
      <c r="A32" s="604" t="str">
        <f>C32&amp;COUNTIF($C$10:C32,C32)</f>
        <v>Corrupción4</v>
      </c>
      <c r="B32" s="605">
        <v>11</v>
      </c>
      <c r="C32" s="607" t="s">
        <v>79</v>
      </c>
      <c r="D32" s="610" t="s">
        <v>80</v>
      </c>
      <c r="E32" s="610" t="s">
        <v>209</v>
      </c>
      <c r="F32" s="610" t="s">
        <v>210</v>
      </c>
      <c r="G32" s="640" t="s">
        <v>211</v>
      </c>
      <c r="H32" s="663" t="s">
        <v>212</v>
      </c>
      <c r="I32" s="630"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631" t="s">
        <v>213</v>
      </c>
      <c r="K32" s="19" t="s">
        <v>86</v>
      </c>
      <c r="L32" s="20" t="s">
        <v>214</v>
      </c>
      <c r="M32" s="632" t="s">
        <v>88</v>
      </c>
      <c r="N32" s="631" t="s">
        <v>215</v>
      </c>
      <c r="O32" s="651" t="str">
        <f>IF(N32="","",IF(OR($N32=[4]Tabla_Probabilidad!$D$20,$N32=[4]Tabla_Probabilidad!$J$20),"Muy Baja",IF(OR($N32=[4]Tabla_Probabilidad!$E$20,$N32=[4]Tabla_Probabilidad!$K$20),"Baja",IF(OR($N32=[4]Tabla_Probabilidad!$F$20,$N32=[4]Tabla_Probabilidad!$L$20),"Media",IF(OR($N32=[4]Tabla_Probabilidad!$G$20,$N32=[4]Tabla_Probabilidad!$M$20),"Alta",IF(OR($N32=[4]Tabla_Probabilidad!$H$20,$N32=[4]Tabla_Probabilidad!$N$20),"Muy Alta"))))))</f>
        <v>Alta</v>
      </c>
      <c r="P32" s="620">
        <f>IF(O32="Muy Baja",1,IF(O32="Baja",2,IF(O32="Media",3,IF(O32="Alta",4,IF(O32="Muy Alta",5,"")))))</f>
        <v>4</v>
      </c>
      <c r="Q32" s="621" t="str">
        <f>IFERROR(IF($C32="Corrupción",HYPERLINK("#"&amp;"Impacto_Riesgos!C"&amp;MATCH($B32,[4]Impacto_Riesgos!$B$10:$B$138,0)+9,"Calcula el impacto aquí"),"")," ")</f>
        <v>Calcula el impacto aquí</v>
      </c>
      <c r="R32" s="624">
        <f>IFERROR(VLOOKUP(A32,[4]Impacto_Riesgos!$A$8:$W$138,23,),"NA")</f>
        <v>15</v>
      </c>
      <c r="S32" s="627" t="s">
        <v>90</v>
      </c>
      <c r="T32" s="651" t="str">
        <f>IF($S32='[4]Tabla Impacto'!$F$10,"Moderado",IF($S32='[4]Tabla Impacto'!$G$10,"Mayor",IF($S32='[4]Tabla Impacto'!$H$10,"Catastrófico","")))</f>
        <v>Catastrófico</v>
      </c>
      <c r="U32" s="652">
        <f>IF(T32="Leve",1,IF(T32="Menor",2,IF(T32="Moderado",3,IF(T32="Mayor",4,IF(T32="Catastrófico",5,"")))))</f>
        <v>5</v>
      </c>
      <c r="V32" s="653"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19" t="s">
        <v>91</v>
      </c>
      <c r="X32" s="21" t="s">
        <v>216</v>
      </c>
      <c r="Y32" s="22" t="s">
        <v>217</v>
      </c>
      <c r="Z32" s="22" t="s">
        <v>94</v>
      </c>
      <c r="AA32" s="23" t="s">
        <v>135</v>
      </c>
      <c r="AB32" s="24" t="s">
        <v>96</v>
      </c>
      <c r="AC32" s="24" t="s">
        <v>97</v>
      </c>
      <c r="AD32" s="25" t="s">
        <v>98</v>
      </c>
      <c r="AE32" s="25" t="s">
        <v>99</v>
      </c>
      <c r="AF32" s="25" t="s">
        <v>100</v>
      </c>
      <c r="AG32" s="26" t="s">
        <v>98</v>
      </c>
      <c r="AH32" s="25" t="s">
        <v>101</v>
      </c>
      <c r="AI32" s="27">
        <f t="shared" si="1"/>
        <v>100</v>
      </c>
      <c r="AJ32" s="27" t="str">
        <f t="shared" si="0"/>
        <v>Fuerte</v>
      </c>
      <c r="AK32" s="25" t="s">
        <v>102</v>
      </c>
      <c r="AL32" s="27" t="str">
        <f>IFERROR(VLOOKUP(AJ32&amp;AK32,[4]Tabla_Controles!$B$56:$G$65,5,FALSE),"")</f>
        <v>Fuerte</v>
      </c>
      <c r="AM32" s="28">
        <f t="shared" si="2"/>
        <v>100</v>
      </c>
      <c r="AN32" s="654">
        <f>IFERROR(AVERAGE(AM32:AM38),"")</f>
        <v>70</v>
      </c>
      <c r="AO32" s="657" t="str">
        <f>IF($AN32=100,"Fuerte",IF($AN32&lt;100,"Moderado",IF($AN32&lt;50,"Débil",IF($AN32=0,"",""))))</f>
        <v>Moderado</v>
      </c>
      <c r="AP32" s="660" t="s">
        <v>103</v>
      </c>
      <c r="AQ32" s="643">
        <f>IFERROR(P32-VLOOKUP(AO32&amp;AP32,[4]Tabla_Controles!$B$77:$E$83,4,0),"")</f>
        <v>3</v>
      </c>
      <c r="AR32" s="646" t="str">
        <f>IF($AQ32="","",IF($AQ32=1,"Muy Baja",IF($AQ32=2,"Baja",IF($AQ32=3,"Media",IF($AQ32=4,"Alta",IF($AQ32=5,"Muy Alta","Muy Baja"))))))</f>
        <v>Media</v>
      </c>
      <c r="AS32" s="646" t="str">
        <f>T32</f>
        <v>Catastrófico</v>
      </c>
      <c r="AT32" s="647"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629" t="s">
        <v>104</v>
      </c>
      <c r="AV32" s="29" t="s">
        <v>105</v>
      </c>
      <c r="AW32" s="44" t="s">
        <v>218</v>
      </c>
      <c r="AX32" s="44" t="s">
        <v>219</v>
      </c>
      <c r="AY32" s="44" t="s">
        <v>135</v>
      </c>
      <c r="AZ32" s="54">
        <v>44849</v>
      </c>
      <c r="BA32" s="54">
        <v>44926</v>
      </c>
      <c r="BB32" s="648" t="s">
        <v>109</v>
      </c>
      <c r="BC32" s="19" t="s">
        <v>91</v>
      </c>
      <c r="BD32" s="311" t="s">
        <v>2866</v>
      </c>
      <c r="BE32" s="265" t="s">
        <v>3374</v>
      </c>
      <c r="BF32" s="265" t="s">
        <v>3375</v>
      </c>
      <c r="BG32" s="37" t="s">
        <v>155</v>
      </c>
      <c r="BH32" s="318" t="s">
        <v>2866</v>
      </c>
      <c r="BI32" s="265" t="s">
        <v>3381</v>
      </c>
      <c r="BJ32" s="265" t="s">
        <v>3336</v>
      </c>
      <c r="BK32" s="635" t="s">
        <v>2891</v>
      </c>
      <c r="BL32" s="635" t="s">
        <v>3382</v>
      </c>
      <c r="BM32" s="666"/>
    </row>
    <row r="33" spans="1:65" ht="127.5" hidden="1" x14ac:dyDescent="0.3">
      <c r="A33" s="604"/>
      <c r="B33" s="606">
        <v>11</v>
      </c>
      <c r="C33" s="608"/>
      <c r="D33" s="610"/>
      <c r="E33" s="610"/>
      <c r="F33" s="610"/>
      <c r="G33" s="641"/>
      <c r="H33" s="664"/>
      <c r="I33" s="630"/>
      <c r="J33" s="631"/>
      <c r="K33" s="19" t="s">
        <v>110</v>
      </c>
      <c r="L33" s="20" t="s">
        <v>130</v>
      </c>
      <c r="M33" s="633"/>
      <c r="N33" s="631"/>
      <c r="O33" s="651"/>
      <c r="P33" s="620"/>
      <c r="Q33" s="622"/>
      <c r="R33" s="625"/>
      <c r="S33" s="627"/>
      <c r="T33" s="651"/>
      <c r="U33" s="652"/>
      <c r="V33" s="653"/>
      <c r="W33" s="19" t="s">
        <v>112</v>
      </c>
      <c r="X33" s="41" t="s">
        <v>132</v>
      </c>
      <c r="Y33" s="22" t="s">
        <v>133</v>
      </c>
      <c r="Z33" s="22" t="s">
        <v>134</v>
      </c>
      <c r="AA33" s="23" t="s">
        <v>135</v>
      </c>
      <c r="AB33" s="24" t="s">
        <v>96</v>
      </c>
      <c r="AC33" s="24" t="s">
        <v>97</v>
      </c>
      <c r="AD33" s="25" t="s">
        <v>98</v>
      </c>
      <c r="AE33" s="25" t="s">
        <v>99</v>
      </c>
      <c r="AF33" s="25" t="s">
        <v>100</v>
      </c>
      <c r="AG33" s="26" t="s">
        <v>98</v>
      </c>
      <c r="AH33" s="25" t="s">
        <v>101</v>
      </c>
      <c r="AI33" s="27">
        <f t="shared" si="1"/>
        <v>100</v>
      </c>
      <c r="AJ33" s="27" t="str">
        <f t="shared" si="0"/>
        <v>Fuerte</v>
      </c>
      <c r="AK33" s="25" t="s">
        <v>102</v>
      </c>
      <c r="AL33" s="27" t="str">
        <f>IFERROR(VLOOKUP(AJ33&amp;AK33,[4]Tabla_Controles!$B$56:$G$65,5,FALSE),"")</f>
        <v>Fuerte</v>
      </c>
      <c r="AM33" s="28">
        <f t="shared" si="2"/>
        <v>100</v>
      </c>
      <c r="AN33" s="655"/>
      <c r="AO33" s="658"/>
      <c r="AP33" s="661"/>
      <c r="AQ33" s="644"/>
      <c r="AR33" s="646"/>
      <c r="AS33" s="646"/>
      <c r="AT33" s="647"/>
      <c r="AU33" s="629"/>
      <c r="AV33" s="29" t="s">
        <v>118</v>
      </c>
      <c r="AW33" s="44" t="s">
        <v>94</v>
      </c>
      <c r="AX33" s="44" t="s">
        <v>94</v>
      </c>
      <c r="AY33" s="44" t="s">
        <v>94</v>
      </c>
      <c r="AZ33" s="44" t="s">
        <v>94</v>
      </c>
      <c r="BA33" s="44" t="s">
        <v>94</v>
      </c>
      <c r="BB33" s="649"/>
      <c r="BC33" s="19" t="s">
        <v>112</v>
      </c>
      <c r="BD33" s="311" t="s">
        <v>2866</v>
      </c>
      <c r="BE33" s="265" t="s">
        <v>3376</v>
      </c>
      <c r="BF33" s="265" t="s">
        <v>3307</v>
      </c>
      <c r="BG33" s="37" t="s">
        <v>162</v>
      </c>
      <c r="BH33" s="35"/>
      <c r="BI33" s="38"/>
      <c r="BJ33" s="38"/>
      <c r="BK33" s="636"/>
      <c r="BL33" s="638"/>
      <c r="BM33" s="638"/>
    </row>
    <row r="34" spans="1:65" ht="132" hidden="1" x14ac:dyDescent="0.3">
      <c r="A34" s="604"/>
      <c r="B34" s="606">
        <v>11</v>
      </c>
      <c r="C34" s="608"/>
      <c r="D34" s="610"/>
      <c r="E34" s="610"/>
      <c r="F34" s="610"/>
      <c r="G34" s="641"/>
      <c r="H34" s="664"/>
      <c r="I34" s="630"/>
      <c r="J34" s="631"/>
      <c r="K34" s="19" t="s">
        <v>122</v>
      </c>
      <c r="L34" s="20" t="s">
        <v>220</v>
      </c>
      <c r="M34" s="633"/>
      <c r="N34" s="631"/>
      <c r="O34" s="651"/>
      <c r="P34" s="620"/>
      <c r="Q34" s="622"/>
      <c r="R34" s="625"/>
      <c r="S34" s="627"/>
      <c r="T34" s="651"/>
      <c r="U34" s="652"/>
      <c r="V34" s="653"/>
      <c r="W34" s="19" t="s">
        <v>124</v>
      </c>
      <c r="X34" s="21" t="s">
        <v>221</v>
      </c>
      <c r="Y34" s="22" t="s">
        <v>222</v>
      </c>
      <c r="Z34" s="22" t="s">
        <v>223</v>
      </c>
      <c r="AA34" s="23" t="s">
        <v>135</v>
      </c>
      <c r="AB34" s="24" t="s">
        <v>96</v>
      </c>
      <c r="AC34" s="24" t="s">
        <v>97</v>
      </c>
      <c r="AD34" s="25" t="s">
        <v>98</v>
      </c>
      <c r="AE34" s="25" t="s">
        <v>144</v>
      </c>
      <c r="AF34" s="25" t="s">
        <v>100</v>
      </c>
      <c r="AG34" s="26" t="s">
        <v>98</v>
      </c>
      <c r="AH34" s="25" t="s">
        <v>101</v>
      </c>
      <c r="AI34" s="27">
        <f t="shared" si="1"/>
        <v>95</v>
      </c>
      <c r="AJ34" s="27" t="str">
        <f t="shared" si="0"/>
        <v>Moderado</v>
      </c>
      <c r="AK34" s="25" t="s">
        <v>102</v>
      </c>
      <c r="AL34" s="27" t="str">
        <f>IFERROR(VLOOKUP(AJ34&amp;AK34,[4]Tabla_Controles!$B$56:$G$65,5,FALSE),"")</f>
        <v>Moderado</v>
      </c>
      <c r="AM34" s="28">
        <f t="shared" si="2"/>
        <v>50</v>
      </c>
      <c r="AN34" s="655"/>
      <c r="AO34" s="658"/>
      <c r="AP34" s="661"/>
      <c r="AQ34" s="644"/>
      <c r="AR34" s="646"/>
      <c r="AS34" s="646"/>
      <c r="AT34" s="647"/>
      <c r="AU34" s="629"/>
      <c r="AV34" s="29" t="s">
        <v>128</v>
      </c>
      <c r="AW34" s="44" t="s">
        <v>94</v>
      </c>
      <c r="AX34" s="44" t="s">
        <v>94</v>
      </c>
      <c r="AY34" s="44" t="s">
        <v>94</v>
      </c>
      <c r="AZ34" s="44" t="s">
        <v>94</v>
      </c>
      <c r="BA34" s="44" t="s">
        <v>94</v>
      </c>
      <c r="BB34" s="649"/>
      <c r="BC34" s="19" t="s">
        <v>124</v>
      </c>
      <c r="BD34" s="311" t="s">
        <v>2866</v>
      </c>
      <c r="BE34" s="265" t="s">
        <v>3377</v>
      </c>
      <c r="BF34" s="265" t="s">
        <v>3378</v>
      </c>
      <c r="BG34" s="37" t="s">
        <v>105</v>
      </c>
      <c r="BH34" s="35"/>
      <c r="BI34" s="38"/>
      <c r="BJ34" s="38"/>
      <c r="BK34" s="636"/>
      <c r="BL34" s="638"/>
      <c r="BM34" s="638"/>
    </row>
    <row r="35" spans="1:65" ht="132" hidden="1" x14ac:dyDescent="0.3">
      <c r="A35" s="604"/>
      <c r="B35" s="606">
        <v>11</v>
      </c>
      <c r="C35" s="608"/>
      <c r="D35" s="610"/>
      <c r="E35" s="610"/>
      <c r="F35" s="610"/>
      <c r="G35" s="641"/>
      <c r="H35" s="664"/>
      <c r="I35" s="630"/>
      <c r="J35" s="631"/>
      <c r="K35" s="19" t="s">
        <v>129</v>
      </c>
      <c r="L35" s="20" t="s">
        <v>224</v>
      </c>
      <c r="M35" s="633"/>
      <c r="N35" s="631"/>
      <c r="O35" s="651"/>
      <c r="P35" s="620"/>
      <c r="Q35" s="622"/>
      <c r="R35" s="625"/>
      <c r="S35" s="627"/>
      <c r="T35" s="651"/>
      <c r="U35" s="652"/>
      <c r="V35" s="653"/>
      <c r="W35" s="19" t="s">
        <v>131</v>
      </c>
      <c r="X35" s="21" t="s">
        <v>225</v>
      </c>
      <c r="Y35" s="22" t="s">
        <v>226</v>
      </c>
      <c r="Z35" s="22" t="s">
        <v>223</v>
      </c>
      <c r="AA35" s="23" t="s">
        <v>135</v>
      </c>
      <c r="AB35" s="24" t="s">
        <v>96</v>
      </c>
      <c r="AC35" s="24" t="s">
        <v>97</v>
      </c>
      <c r="AD35" s="25" t="s">
        <v>98</v>
      </c>
      <c r="AE35" s="25" t="s">
        <v>144</v>
      </c>
      <c r="AF35" s="25" t="s">
        <v>100</v>
      </c>
      <c r="AG35" s="26" t="s">
        <v>98</v>
      </c>
      <c r="AH35" s="25" t="s">
        <v>101</v>
      </c>
      <c r="AI35" s="27">
        <f t="shared" si="1"/>
        <v>95</v>
      </c>
      <c r="AJ35" s="27" t="str">
        <f t="shared" si="0"/>
        <v>Moderado</v>
      </c>
      <c r="AK35" s="25" t="s">
        <v>102</v>
      </c>
      <c r="AL35" s="27" t="str">
        <f>IFERROR(VLOOKUP(AJ35&amp;AK35,[4]Tabla_Controles!$B$56:$G$65,5,FALSE),"")</f>
        <v>Moderado</v>
      </c>
      <c r="AM35" s="28">
        <f t="shared" si="2"/>
        <v>50</v>
      </c>
      <c r="AN35" s="655"/>
      <c r="AO35" s="658"/>
      <c r="AP35" s="661"/>
      <c r="AQ35" s="644"/>
      <c r="AR35" s="646"/>
      <c r="AS35" s="646"/>
      <c r="AT35" s="647"/>
      <c r="AU35" s="629"/>
      <c r="AV35" s="29" t="s">
        <v>136</v>
      </c>
      <c r="AW35" s="44" t="s">
        <v>94</v>
      </c>
      <c r="AX35" s="44" t="s">
        <v>94</v>
      </c>
      <c r="AY35" s="44" t="s">
        <v>94</v>
      </c>
      <c r="AZ35" s="44" t="s">
        <v>94</v>
      </c>
      <c r="BA35" s="44" t="s">
        <v>94</v>
      </c>
      <c r="BB35" s="649"/>
      <c r="BC35" s="19" t="s">
        <v>131</v>
      </c>
      <c r="BD35" s="311" t="s">
        <v>2866</v>
      </c>
      <c r="BE35" s="265" t="s">
        <v>3377</v>
      </c>
      <c r="BF35" s="265" t="s">
        <v>3379</v>
      </c>
      <c r="BG35" s="37" t="s">
        <v>118</v>
      </c>
      <c r="BH35" s="35"/>
      <c r="BI35" s="38"/>
      <c r="BJ35" s="38"/>
      <c r="BK35" s="636"/>
      <c r="BL35" s="638"/>
      <c r="BM35" s="638"/>
    </row>
    <row r="36" spans="1:65" ht="99" hidden="1" x14ac:dyDescent="0.3">
      <c r="A36" s="604"/>
      <c r="B36" s="606">
        <v>11</v>
      </c>
      <c r="C36" s="608"/>
      <c r="D36" s="610"/>
      <c r="E36" s="610"/>
      <c r="F36" s="610"/>
      <c r="G36" s="641"/>
      <c r="H36" s="664"/>
      <c r="I36" s="630"/>
      <c r="J36" s="631"/>
      <c r="K36" s="19" t="s">
        <v>137</v>
      </c>
      <c r="L36" s="20" t="s">
        <v>227</v>
      </c>
      <c r="M36" s="633"/>
      <c r="N36" s="631"/>
      <c r="O36" s="651"/>
      <c r="P36" s="620"/>
      <c r="Q36" s="622"/>
      <c r="R36" s="625"/>
      <c r="S36" s="627"/>
      <c r="T36" s="651"/>
      <c r="U36" s="652"/>
      <c r="V36" s="653"/>
      <c r="W36" s="19" t="s">
        <v>139</v>
      </c>
      <c r="X36" s="21" t="s">
        <v>228</v>
      </c>
      <c r="Y36" s="22" t="s">
        <v>229</v>
      </c>
      <c r="Z36" s="22" t="s">
        <v>230</v>
      </c>
      <c r="AA36" s="23" t="s">
        <v>135</v>
      </c>
      <c r="AB36" s="24" t="s">
        <v>96</v>
      </c>
      <c r="AC36" s="24" t="s">
        <v>97</v>
      </c>
      <c r="AD36" s="25" t="s">
        <v>98</v>
      </c>
      <c r="AE36" s="25" t="s">
        <v>144</v>
      </c>
      <c r="AF36" s="25" t="s">
        <v>100</v>
      </c>
      <c r="AG36" s="26" t="s">
        <v>98</v>
      </c>
      <c r="AH36" s="25" t="s">
        <v>101</v>
      </c>
      <c r="AI36" s="27">
        <f t="shared" si="1"/>
        <v>95</v>
      </c>
      <c r="AJ36" s="27" t="str">
        <f t="shared" si="0"/>
        <v>Moderado</v>
      </c>
      <c r="AK36" s="25" t="s">
        <v>102</v>
      </c>
      <c r="AL36" s="27" t="str">
        <f>IFERROR(VLOOKUP(AJ36&amp;AK36,[4]Tabla_Controles!$B$56:$G$65,5,FALSE),"")</f>
        <v>Moderado</v>
      </c>
      <c r="AM36" s="28">
        <f t="shared" si="2"/>
        <v>50</v>
      </c>
      <c r="AN36" s="655"/>
      <c r="AO36" s="658"/>
      <c r="AP36" s="661"/>
      <c r="AQ36" s="644"/>
      <c r="AR36" s="646"/>
      <c r="AS36" s="646"/>
      <c r="AT36" s="647"/>
      <c r="AU36" s="629"/>
      <c r="AV36" s="29" t="s">
        <v>145</v>
      </c>
      <c r="AW36" s="44" t="s">
        <v>94</v>
      </c>
      <c r="AX36" s="44" t="s">
        <v>94</v>
      </c>
      <c r="AY36" s="44" t="s">
        <v>94</v>
      </c>
      <c r="AZ36" s="44" t="s">
        <v>94</v>
      </c>
      <c r="BA36" s="44" t="s">
        <v>94</v>
      </c>
      <c r="BB36" s="649"/>
      <c r="BC36" s="19" t="s">
        <v>139</v>
      </c>
      <c r="BD36" s="311" t="s">
        <v>2866</v>
      </c>
      <c r="BE36" s="265" t="s">
        <v>3380</v>
      </c>
      <c r="BF36" s="265" t="s">
        <v>3307</v>
      </c>
      <c r="BG36" s="37" t="s">
        <v>128</v>
      </c>
      <c r="BH36" s="35"/>
      <c r="BI36" s="38"/>
      <c r="BJ36" s="38"/>
      <c r="BK36" s="636"/>
      <c r="BL36" s="638"/>
      <c r="BM36" s="638"/>
    </row>
    <row r="37" spans="1:65" ht="77.099999999999994" hidden="1" customHeight="1" x14ac:dyDescent="0.3">
      <c r="A37" s="604"/>
      <c r="B37" s="606">
        <v>11</v>
      </c>
      <c r="C37" s="608"/>
      <c r="D37" s="610"/>
      <c r="E37" s="610"/>
      <c r="F37" s="610"/>
      <c r="G37" s="641"/>
      <c r="H37" s="664"/>
      <c r="I37" s="630"/>
      <c r="J37" s="631"/>
      <c r="K37" s="19" t="s">
        <v>148</v>
      </c>
      <c r="L37" s="20"/>
      <c r="M37" s="633"/>
      <c r="N37" s="631"/>
      <c r="O37" s="651"/>
      <c r="P37" s="620"/>
      <c r="Q37" s="622"/>
      <c r="R37" s="625"/>
      <c r="S37" s="627"/>
      <c r="T37" s="651"/>
      <c r="U37" s="652"/>
      <c r="V37" s="653"/>
      <c r="W37" s="19" t="s">
        <v>150</v>
      </c>
      <c r="X37" s="21"/>
      <c r="Y37" s="22"/>
      <c r="Z37" s="22"/>
      <c r="AA37" s="23"/>
      <c r="AB37" s="24"/>
      <c r="AC37" s="24"/>
      <c r="AD37" s="25"/>
      <c r="AE37" s="25"/>
      <c r="AF37" s="25"/>
      <c r="AG37" s="26"/>
      <c r="AH37" s="25"/>
      <c r="AI37" s="27" t="str">
        <f t="shared" si="1"/>
        <v/>
      </c>
      <c r="AJ37" s="27" t="str">
        <f t="shared" si="0"/>
        <v/>
      </c>
      <c r="AK37" s="25"/>
      <c r="AL37" s="27" t="str">
        <f>IFERROR(VLOOKUP(AJ37&amp;AK37,[4]Tabla_Controles!$B$56:$G$65,5,FALSE),"")</f>
        <v/>
      </c>
      <c r="AM37" s="28" t="str">
        <f t="shared" si="2"/>
        <v/>
      </c>
      <c r="AN37" s="655"/>
      <c r="AO37" s="658"/>
      <c r="AP37" s="661"/>
      <c r="AQ37" s="644"/>
      <c r="AR37" s="646"/>
      <c r="AS37" s="646"/>
      <c r="AT37" s="647"/>
      <c r="AU37" s="629"/>
      <c r="AV37" s="29" t="s">
        <v>155</v>
      </c>
      <c r="AW37" s="44"/>
      <c r="AX37" s="44"/>
      <c r="AY37" s="44"/>
      <c r="AZ37" s="46"/>
      <c r="BA37" s="46"/>
      <c r="BB37" s="649"/>
      <c r="BC37" s="19" t="s">
        <v>150</v>
      </c>
      <c r="BD37" s="35"/>
      <c r="BE37" s="36"/>
      <c r="BF37" s="36"/>
      <c r="BG37" s="37" t="s">
        <v>136</v>
      </c>
      <c r="BH37" s="35"/>
      <c r="BI37" s="38"/>
      <c r="BJ37" s="38"/>
      <c r="BK37" s="636"/>
      <c r="BL37" s="638"/>
      <c r="BM37" s="638"/>
    </row>
    <row r="38" spans="1:65" ht="33" hidden="1" customHeight="1" x14ac:dyDescent="0.3">
      <c r="A38" s="604"/>
      <c r="B38" s="606">
        <v>11</v>
      </c>
      <c r="C38" s="609"/>
      <c r="D38" s="610"/>
      <c r="E38" s="610"/>
      <c r="F38" s="610"/>
      <c r="G38" s="642"/>
      <c r="H38" s="665"/>
      <c r="I38" s="630"/>
      <c r="J38" s="631"/>
      <c r="K38" s="19" t="s">
        <v>160</v>
      </c>
      <c r="L38" s="20"/>
      <c r="M38" s="634"/>
      <c r="N38" s="631"/>
      <c r="O38" s="651"/>
      <c r="P38" s="620"/>
      <c r="Q38" s="623"/>
      <c r="R38" s="626"/>
      <c r="S38" s="627"/>
      <c r="T38" s="651"/>
      <c r="U38" s="652"/>
      <c r="V38" s="653"/>
      <c r="W38" s="19" t="s">
        <v>161</v>
      </c>
      <c r="X38" s="21"/>
      <c r="Y38" s="22"/>
      <c r="Z38" s="22"/>
      <c r="AA38" s="23"/>
      <c r="AB38" s="24"/>
      <c r="AC38" s="24"/>
      <c r="AD38" s="25"/>
      <c r="AE38" s="25"/>
      <c r="AF38" s="25"/>
      <c r="AG38" s="26"/>
      <c r="AH38" s="25"/>
      <c r="AI38" s="27" t="str">
        <f t="shared" si="1"/>
        <v/>
      </c>
      <c r="AJ38" s="27" t="str">
        <f t="shared" si="0"/>
        <v/>
      </c>
      <c r="AK38" s="25"/>
      <c r="AL38" s="27" t="str">
        <f>IFERROR(VLOOKUP(AJ38&amp;AK38,[4]Tabla_Controles!$B$56:$G$65,5,FALSE),"")</f>
        <v/>
      </c>
      <c r="AM38" s="28" t="str">
        <f t="shared" si="2"/>
        <v/>
      </c>
      <c r="AN38" s="656"/>
      <c r="AO38" s="659"/>
      <c r="AP38" s="662"/>
      <c r="AQ38" s="645"/>
      <c r="AR38" s="646"/>
      <c r="AS38" s="646"/>
      <c r="AT38" s="647"/>
      <c r="AU38" s="629"/>
      <c r="AV38" s="29" t="s">
        <v>162</v>
      </c>
      <c r="AW38" s="44"/>
      <c r="AX38" s="44"/>
      <c r="AY38" s="44"/>
      <c r="AZ38" s="46"/>
      <c r="BA38" s="46"/>
      <c r="BB38" s="650"/>
      <c r="BC38" s="19" t="s">
        <v>161</v>
      </c>
      <c r="BD38" s="35"/>
      <c r="BE38" s="36"/>
      <c r="BF38" s="36"/>
      <c r="BG38" s="37" t="s">
        <v>145</v>
      </c>
      <c r="BH38" s="35"/>
      <c r="BI38" s="38"/>
      <c r="BJ38" s="38"/>
      <c r="BK38" s="637"/>
      <c r="BL38" s="639"/>
      <c r="BM38" s="639"/>
    </row>
    <row r="39" spans="1:65" ht="132" x14ac:dyDescent="0.3">
      <c r="A39" s="604" t="str">
        <f>C39&amp;COUNTIF($C$10:C39,C39)</f>
        <v>Corrupción5</v>
      </c>
      <c r="B39" s="605">
        <v>13</v>
      </c>
      <c r="C39" s="607" t="s">
        <v>79</v>
      </c>
      <c r="D39" s="610" t="s">
        <v>80</v>
      </c>
      <c r="E39" s="610" t="s">
        <v>231</v>
      </c>
      <c r="F39" s="610" t="s">
        <v>232</v>
      </c>
      <c r="G39" s="640" t="s">
        <v>233</v>
      </c>
      <c r="H39" s="663" t="s">
        <v>234</v>
      </c>
      <c r="I39" s="630"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631" t="s">
        <v>235</v>
      </c>
      <c r="K39" s="19" t="s">
        <v>86</v>
      </c>
      <c r="L39" s="20" t="s">
        <v>236</v>
      </c>
      <c r="M39" s="632" t="s">
        <v>237</v>
      </c>
      <c r="N39" s="631" t="s">
        <v>89</v>
      </c>
      <c r="O39" s="651" t="str">
        <f>IF(N39="","",IF(OR($N39=[4]Tabla_Probabilidad!$D$20,$N39=[4]Tabla_Probabilidad!$J$20),"Muy Baja",IF(OR($N39=[4]Tabla_Probabilidad!$E$20,$N39=[4]Tabla_Probabilidad!$K$20),"Baja",IF(OR($N39=[4]Tabla_Probabilidad!$F$20,$N39=[4]Tabla_Probabilidad!$L$20),"Media",IF(OR($N39=[4]Tabla_Probabilidad!$G$20,$N39=[4]Tabla_Probabilidad!$M$20),"Alta",IF(OR($N39=[4]Tabla_Probabilidad!$H$20,$N39=[4]Tabla_Probabilidad!$N$20),"Muy Alta"))))))</f>
        <v>Media</v>
      </c>
      <c r="P39" s="620">
        <f>IF(O39="Muy Baja",1,IF(O39="Baja",2,IF(O39="Media",3,IF(O39="Alta",4,IF(O39="Muy Alta",5,"")))))</f>
        <v>3</v>
      </c>
      <c r="Q39" s="621" t="str">
        <f>IFERROR(IF($C39="Corrupción",HYPERLINK("#"&amp;"Impacto_Riesgos!C"&amp;MATCH($B39,[4]Impacto_Riesgos!$B$10:$B$138,0)+9,"Calcula el impacto aquí"),"")," ")</f>
        <v>Calcula el impacto aquí</v>
      </c>
      <c r="R39" s="624">
        <f>IFERROR(VLOOKUP(A39,[4]Impacto_Riesgos!$A$8:$W$138,23,),"NA")</f>
        <v>15</v>
      </c>
      <c r="S39" s="627" t="s">
        <v>90</v>
      </c>
      <c r="T39" s="651" t="str">
        <f>IF($S39='[4]Tabla Impacto'!$F$10,"Moderado",IF($S39='[4]Tabla Impacto'!$G$10,"Mayor",IF($S39='[4]Tabla Impacto'!$H$10,"Catastrófico","")))</f>
        <v>Catastrófico</v>
      </c>
      <c r="U39" s="652">
        <f>IF(T39="Leve",1,IF(T39="Menor",2,IF(T39="Moderado",3,IF(T39="Mayor",4,IF(T39="Catastrófico",5,"")))))</f>
        <v>5</v>
      </c>
      <c r="V39" s="653"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19" t="s">
        <v>91</v>
      </c>
      <c r="X39" s="21" t="s">
        <v>238</v>
      </c>
      <c r="Y39" s="22" t="s">
        <v>239</v>
      </c>
      <c r="Z39" s="22" t="s">
        <v>94</v>
      </c>
      <c r="AA39" s="23" t="s">
        <v>240</v>
      </c>
      <c r="AB39" s="24" t="s">
        <v>96</v>
      </c>
      <c r="AC39" s="24" t="s">
        <v>97</v>
      </c>
      <c r="AD39" s="25" t="s">
        <v>98</v>
      </c>
      <c r="AE39" s="25" t="s">
        <v>144</v>
      </c>
      <c r="AF39" s="25" t="s">
        <v>100</v>
      </c>
      <c r="AG39" s="26" t="s">
        <v>98</v>
      </c>
      <c r="AH39" s="25" t="s">
        <v>101</v>
      </c>
      <c r="AI39" s="27">
        <f t="shared" si="1"/>
        <v>95</v>
      </c>
      <c r="AJ39" s="27" t="str">
        <f t="shared" si="0"/>
        <v>Moderado</v>
      </c>
      <c r="AK39" s="25" t="s">
        <v>102</v>
      </c>
      <c r="AL39" s="27" t="str">
        <f>IFERROR(VLOOKUP(AJ39&amp;AK39,[4]Tabla_Controles!$B$56:$G$65,5,FALSE),"")</f>
        <v>Moderado</v>
      </c>
      <c r="AM39" s="28">
        <f t="shared" si="2"/>
        <v>50</v>
      </c>
      <c r="AN39" s="654">
        <f>IFERROR(AVERAGE(AM39:AM45),"")</f>
        <v>50</v>
      </c>
      <c r="AO39" s="657" t="str">
        <f>IF($AN39=100,"Fuerte",IF($AN39&lt;100,"Moderado",IF($AN39&lt;50,"Débil",IF($AN39=0,"",""))))</f>
        <v>Moderado</v>
      </c>
      <c r="AP39" s="660" t="s">
        <v>103</v>
      </c>
      <c r="AQ39" s="643">
        <f>IFERROR(P39-VLOOKUP(AO39&amp;AP39,[4]Tabla_Controles!$B$77:$E$83,4,0),"")</f>
        <v>2</v>
      </c>
      <c r="AR39" s="646" t="str">
        <f>IF($AQ39="","",IF($AQ39=1,"Muy Baja",IF($AQ39=2,"Baja",IF($AQ39=3,"Media",IF($AQ39=4,"Alta",IF($AQ39=5,"Muy Alta","Muy Baja"))))))</f>
        <v>Baja</v>
      </c>
      <c r="AS39" s="646" t="str">
        <f>T39</f>
        <v>Catastrófico</v>
      </c>
      <c r="AT39" s="647"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629" t="s">
        <v>104</v>
      </c>
      <c r="AV39" s="29" t="s">
        <v>105</v>
      </c>
      <c r="AW39" s="44" t="s">
        <v>94</v>
      </c>
      <c r="AX39" s="44" t="s">
        <v>94</v>
      </c>
      <c r="AY39" s="44" t="s">
        <v>94</v>
      </c>
      <c r="AZ39" s="44" t="s">
        <v>94</v>
      </c>
      <c r="BA39" s="44" t="s">
        <v>94</v>
      </c>
      <c r="BB39" s="648" t="s">
        <v>109</v>
      </c>
      <c r="BC39" s="19" t="s">
        <v>91</v>
      </c>
      <c r="BD39" s="311" t="s">
        <v>2866</v>
      </c>
      <c r="BE39" s="265" t="s">
        <v>3446</v>
      </c>
      <c r="BF39" s="265" t="s">
        <v>3447</v>
      </c>
      <c r="BG39" s="37" t="s">
        <v>155</v>
      </c>
      <c r="BH39" s="35"/>
      <c r="BI39" s="38"/>
      <c r="BJ39" s="38"/>
      <c r="BK39" s="635" t="s">
        <v>2891</v>
      </c>
      <c r="BL39" s="666"/>
      <c r="BM39" s="666"/>
    </row>
    <row r="40" spans="1:65" ht="104.1" hidden="1" customHeight="1" x14ac:dyDescent="0.3">
      <c r="A40" s="604"/>
      <c r="B40" s="606">
        <v>13</v>
      </c>
      <c r="C40" s="608"/>
      <c r="D40" s="610"/>
      <c r="E40" s="610"/>
      <c r="F40" s="610"/>
      <c r="G40" s="641"/>
      <c r="H40" s="664"/>
      <c r="I40" s="630"/>
      <c r="J40" s="631"/>
      <c r="K40" s="19" t="s">
        <v>110</v>
      </c>
      <c r="L40" s="20" t="s">
        <v>241</v>
      </c>
      <c r="M40" s="633"/>
      <c r="N40" s="631"/>
      <c r="O40" s="651"/>
      <c r="P40" s="620"/>
      <c r="Q40" s="622"/>
      <c r="R40" s="625"/>
      <c r="S40" s="627"/>
      <c r="T40" s="651"/>
      <c r="U40" s="652"/>
      <c r="V40" s="653"/>
      <c r="W40" s="19" t="s">
        <v>112</v>
      </c>
      <c r="X40" s="21" t="s">
        <v>242</v>
      </c>
      <c r="Y40" s="22" t="s">
        <v>243</v>
      </c>
      <c r="Z40" s="22" t="s">
        <v>94</v>
      </c>
      <c r="AA40" s="23" t="s">
        <v>95</v>
      </c>
      <c r="AB40" s="24" t="s">
        <v>96</v>
      </c>
      <c r="AC40" s="24" t="s">
        <v>97</v>
      </c>
      <c r="AD40" s="25" t="s">
        <v>98</v>
      </c>
      <c r="AE40" s="25" t="s">
        <v>144</v>
      </c>
      <c r="AF40" s="25" t="s">
        <v>100</v>
      </c>
      <c r="AG40" s="26" t="s">
        <v>98</v>
      </c>
      <c r="AH40" s="25" t="s">
        <v>101</v>
      </c>
      <c r="AI40" s="27">
        <f t="shared" si="1"/>
        <v>95</v>
      </c>
      <c r="AJ40" s="27" t="str">
        <f t="shared" si="0"/>
        <v>Moderado</v>
      </c>
      <c r="AK40" s="25" t="s">
        <v>117</v>
      </c>
      <c r="AL40" s="27" t="str">
        <f>IFERROR(VLOOKUP(AJ40&amp;AK40,[4]Tabla_Controles!$B$56:$G$65,5,FALSE),"")</f>
        <v>Moderado</v>
      </c>
      <c r="AM40" s="28">
        <f t="shared" si="2"/>
        <v>50</v>
      </c>
      <c r="AN40" s="655"/>
      <c r="AO40" s="658"/>
      <c r="AP40" s="661"/>
      <c r="AQ40" s="644"/>
      <c r="AR40" s="646"/>
      <c r="AS40" s="646"/>
      <c r="AT40" s="647"/>
      <c r="AU40" s="629"/>
      <c r="AV40" s="29" t="s">
        <v>118</v>
      </c>
      <c r="AW40" s="44" t="s">
        <v>244</v>
      </c>
      <c r="AX40" s="31" t="s">
        <v>175</v>
      </c>
      <c r="AY40" s="32" t="s">
        <v>95</v>
      </c>
      <c r="AZ40" s="54">
        <v>44742</v>
      </c>
      <c r="BA40" s="54">
        <v>44757</v>
      </c>
      <c r="BB40" s="649"/>
      <c r="BC40" s="19" t="s">
        <v>112</v>
      </c>
      <c r="BD40" s="311" t="s">
        <v>2866</v>
      </c>
      <c r="BE40" s="290" t="s">
        <v>3285</v>
      </c>
      <c r="BF40" s="291" t="s">
        <v>3286</v>
      </c>
      <c r="BG40" s="37" t="s">
        <v>162</v>
      </c>
      <c r="BH40" s="318" t="s">
        <v>2866</v>
      </c>
      <c r="BI40" s="294" t="s">
        <v>3289</v>
      </c>
      <c r="BJ40" s="294" t="s">
        <v>3290</v>
      </c>
      <c r="BK40" s="636"/>
      <c r="BL40" s="638"/>
      <c r="BM40" s="638"/>
    </row>
    <row r="41" spans="1:65" ht="33" hidden="1" customHeight="1" x14ac:dyDescent="0.3">
      <c r="A41" s="604"/>
      <c r="B41" s="606">
        <v>13</v>
      </c>
      <c r="C41" s="608"/>
      <c r="D41" s="610"/>
      <c r="E41" s="610"/>
      <c r="F41" s="610"/>
      <c r="G41" s="641"/>
      <c r="H41" s="664"/>
      <c r="I41" s="630"/>
      <c r="J41" s="631"/>
      <c r="K41" s="19" t="s">
        <v>122</v>
      </c>
      <c r="L41" s="20"/>
      <c r="M41" s="633"/>
      <c r="N41" s="631"/>
      <c r="O41" s="651"/>
      <c r="P41" s="620"/>
      <c r="Q41" s="622"/>
      <c r="R41" s="625"/>
      <c r="S41" s="627"/>
      <c r="T41" s="651"/>
      <c r="U41" s="652"/>
      <c r="V41" s="653"/>
      <c r="W41" s="19" t="s">
        <v>124</v>
      </c>
      <c r="X41" s="21"/>
      <c r="Y41" s="22"/>
      <c r="Z41" s="22"/>
      <c r="AA41" s="23"/>
      <c r="AB41" s="24"/>
      <c r="AC41" s="24"/>
      <c r="AD41" s="25"/>
      <c r="AE41" s="25"/>
      <c r="AF41" s="25"/>
      <c r="AG41" s="26"/>
      <c r="AH41" s="25"/>
      <c r="AI41" s="27" t="str">
        <f t="shared" si="1"/>
        <v/>
      </c>
      <c r="AJ41" s="27" t="str">
        <f t="shared" si="0"/>
        <v/>
      </c>
      <c r="AK41" s="25"/>
      <c r="AL41" s="27" t="str">
        <f>IFERROR(VLOOKUP(AJ41&amp;AK41,[4]Tabla_Controles!$B$56:$G$65,5,FALSE),"")</f>
        <v/>
      </c>
      <c r="AM41" s="28" t="str">
        <f t="shared" si="2"/>
        <v/>
      </c>
      <c r="AN41" s="655"/>
      <c r="AO41" s="658"/>
      <c r="AP41" s="661"/>
      <c r="AQ41" s="644"/>
      <c r="AR41" s="646"/>
      <c r="AS41" s="646"/>
      <c r="AT41" s="647"/>
      <c r="AU41" s="629"/>
      <c r="AV41" s="29" t="s">
        <v>128</v>
      </c>
      <c r="AW41" s="44"/>
      <c r="AX41" s="44"/>
      <c r="AY41" s="32"/>
      <c r="AZ41" s="54"/>
      <c r="BA41" s="54"/>
      <c r="BB41" s="649"/>
      <c r="BC41" s="19" t="s">
        <v>124</v>
      </c>
      <c r="BD41" s="35"/>
      <c r="BE41" s="36"/>
      <c r="BF41" s="36"/>
      <c r="BG41" s="37" t="s">
        <v>105</v>
      </c>
      <c r="BH41" s="35"/>
      <c r="BI41" s="38"/>
      <c r="BJ41" s="38"/>
      <c r="BK41" s="636"/>
      <c r="BL41" s="638"/>
      <c r="BM41" s="638"/>
    </row>
    <row r="42" spans="1:65" ht="33" hidden="1" customHeight="1" x14ac:dyDescent="0.3">
      <c r="A42" s="604"/>
      <c r="B42" s="606">
        <v>13</v>
      </c>
      <c r="C42" s="608"/>
      <c r="D42" s="610"/>
      <c r="E42" s="610"/>
      <c r="F42" s="610"/>
      <c r="G42" s="641"/>
      <c r="H42" s="664"/>
      <c r="I42" s="630"/>
      <c r="J42" s="631"/>
      <c r="K42" s="19" t="s">
        <v>129</v>
      </c>
      <c r="L42" s="20"/>
      <c r="M42" s="633"/>
      <c r="N42" s="631"/>
      <c r="O42" s="651"/>
      <c r="P42" s="620"/>
      <c r="Q42" s="622"/>
      <c r="R42" s="625"/>
      <c r="S42" s="627"/>
      <c r="T42" s="651"/>
      <c r="U42" s="652"/>
      <c r="V42" s="653"/>
      <c r="W42" s="19" t="s">
        <v>131</v>
      </c>
      <c r="X42" s="21"/>
      <c r="Y42" s="22"/>
      <c r="Z42" s="22"/>
      <c r="AA42" s="23"/>
      <c r="AB42" s="24"/>
      <c r="AC42" s="24"/>
      <c r="AD42" s="25"/>
      <c r="AE42" s="25"/>
      <c r="AF42" s="25"/>
      <c r="AG42" s="26"/>
      <c r="AH42" s="25"/>
      <c r="AI42" s="27" t="str">
        <f t="shared" si="1"/>
        <v/>
      </c>
      <c r="AJ42" s="27" t="str">
        <f t="shared" si="0"/>
        <v/>
      </c>
      <c r="AK42" s="25"/>
      <c r="AL42" s="27" t="str">
        <f>IFERROR(VLOOKUP(AJ42&amp;AK42,[4]Tabla_Controles!$B$56:$G$65,5,FALSE),"")</f>
        <v/>
      </c>
      <c r="AM42" s="28" t="str">
        <f t="shared" si="2"/>
        <v/>
      </c>
      <c r="AN42" s="655"/>
      <c r="AO42" s="658"/>
      <c r="AP42" s="661"/>
      <c r="AQ42" s="644"/>
      <c r="AR42" s="646"/>
      <c r="AS42" s="646"/>
      <c r="AT42" s="647"/>
      <c r="AU42" s="629"/>
      <c r="AV42" s="29" t="s">
        <v>136</v>
      </c>
      <c r="AW42" s="44"/>
      <c r="AX42" s="44"/>
      <c r="AY42" s="44"/>
      <c r="AZ42" s="46"/>
      <c r="BA42" s="46"/>
      <c r="BB42" s="649"/>
      <c r="BC42" s="19" t="s">
        <v>131</v>
      </c>
      <c r="BD42" s="35"/>
      <c r="BE42" s="36"/>
      <c r="BF42" s="36"/>
      <c r="BG42" s="37" t="s">
        <v>118</v>
      </c>
      <c r="BH42" s="35"/>
      <c r="BI42" s="38"/>
      <c r="BJ42" s="38"/>
      <c r="BK42" s="636"/>
      <c r="BL42" s="638"/>
      <c r="BM42" s="638"/>
    </row>
    <row r="43" spans="1:65" ht="33" hidden="1" customHeight="1" x14ac:dyDescent="0.3">
      <c r="A43" s="604"/>
      <c r="B43" s="606">
        <v>13</v>
      </c>
      <c r="C43" s="608"/>
      <c r="D43" s="610"/>
      <c r="E43" s="610"/>
      <c r="F43" s="610"/>
      <c r="G43" s="641"/>
      <c r="H43" s="664"/>
      <c r="I43" s="630"/>
      <c r="J43" s="631"/>
      <c r="K43" s="19" t="s">
        <v>137</v>
      </c>
      <c r="L43" s="20"/>
      <c r="M43" s="633"/>
      <c r="N43" s="631"/>
      <c r="O43" s="651"/>
      <c r="P43" s="620"/>
      <c r="Q43" s="622"/>
      <c r="R43" s="625"/>
      <c r="S43" s="627"/>
      <c r="T43" s="651"/>
      <c r="U43" s="652"/>
      <c r="V43" s="653"/>
      <c r="W43" s="19" t="s">
        <v>139</v>
      </c>
      <c r="X43" s="21"/>
      <c r="Y43" s="22"/>
      <c r="Z43" s="22"/>
      <c r="AA43" s="23"/>
      <c r="AB43" s="24"/>
      <c r="AC43" s="24"/>
      <c r="AD43" s="25"/>
      <c r="AE43" s="25"/>
      <c r="AF43" s="25"/>
      <c r="AG43" s="26"/>
      <c r="AH43" s="25"/>
      <c r="AI43" s="27" t="str">
        <f t="shared" si="1"/>
        <v/>
      </c>
      <c r="AJ43" s="27" t="str">
        <f t="shared" si="0"/>
        <v/>
      </c>
      <c r="AK43" s="25"/>
      <c r="AL43" s="27" t="str">
        <f>IFERROR(VLOOKUP(AJ43&amp;AK43,[4]Tabla_Controles!$B$56:$G$65,5,FALSE),"")</f>
        <v/>
      </c>
      <c r="AM43" s="28" t="str">
        <f t="shared" si="2"/>
        <v/>
      </c>
      <c r="AN43" s="655"/>
      <c r="AO43" s="658"/>
      <c r="AP43" s="661"/>
      <c r="AQ43" s="644"/>
      <c r="AR43" s="646"/>
      <c r="AS43" s="646"/>
      <c r="AT43" s="647"/>
      <c r="AU43" s="629"/>
      <c r="AV43" s="29" t="s">
        <v>145</v>
      </c>
      <c r="AW43" s="44"/>
      <c r="AX43" s="44"/>
      <c r="AY43" s="44"/>
      <c r="AZ43" s="46"/>
      <c r="BA43" s="46"/>
      <c r="BB43" s="649"/>
      <c r="BC43" s="19" t="s">
        <v>139</v>
      </c>
      <c r="BD43" s="35"/>
      <c r="BE43" s="36"/>
      <c r="BF43" s="36"/>
      <c r="BG43" s="37" t="s">
        <v>128</v>
      </c>
      <c r="BH43" s="35"/>
      <c r="BI43" s="38"/>
      <c r="BJ43" s="38"/>
      <c r="BK43" s="636"/>
      <c r="BL43" s="638"/>
      <c r="BM43" s="638"/>
    </row>
    <row r="44" spans="1:65" ht="33" hidden="1" customHeight="1" x14ac:dyDescent="0.3">
      <c r="A44" s="604"/>
      <c r="B44" s="606">
        <v>13</v>
      </c>
      <c r="C44" s="608"/>
      <c r="D44" s="610"/>
      <c r="E44" s="610"/>
      <c r="F44" s="610"/>
      <c r="G44" s="641"/>
      <c r="H44" s="664"/>
      <c r="I44" s="630"/>
      <c r="J44" s="631"/>
      <c r="K44" s="19" t="s">
        <v>148</v>
      </c>
      <c r="L44" s="20"/>
      <c r="M44" s="633"/>
      <c r="N44" s="631"/>
      <c r="O44" s="651"/>
      <c r="P44" s="620"/>
      <c r="Q44" s="622"/>
      <c r="R44" s="625"/>
      <c r="S44" s="627"/>
      <c r="T44" s="651"/>
      <c r="U44" s="652"/>
      <c r="V44" s="653"/>
      <c r="W44" s="19" t="s">
        <v>150</v>
      </c>
      <c r="X44" s="21"/>
      <c r="Y44" s="22"/>
      <c r="Z44" s="22"/>
      <c r="AA44" s="23"/>
      <c r="AB44" s="24"/>
      <c r="AC44" s="24"/>
      <c r="AD44" s="25"/>
      <c r="AE44" s="25"/>
      <c r="AF44" s="25"/>
      <c r="AG44" s="26"/>
      <c r="AH44" s="25"/>
      <c r="AI44" s="27" t="str">
        <f t="shared" si="1"/>
        <v/>
      </c>
      <c r="AJ44" s="27" t="str">
        <f t="shared" si="0"/>
        <v/>
      </c>
      <c r="AK44" s="25"/>
      <c r="AL44" s="27" t="str">
        <f>IFERROR(VLOOKUP(AJ44&amp;AK44,[4]Tabla_Controles!$B$56:$G$65,5,FALSE),"")</f>
        <v/>
      </c>
      <c r="AM44" s="28" t="str">
        <f t="shared" si="2"/>
        <v/>
      </c>
      <c r="AN44" s="655"/>
      <c r="AO44" s="658"/>
      <c r="AP44" s="661"/>
      <c r="AQ44" s="644"/>
      <c r="AR44" s="646"/>
      <c r="AS44" s="646"/>
      <c r="AT44" s="647"/>
      <c r="AU44" s="629"/>
      <c r="AV44" s="29" t="s">
        <v>155</v>
      </c>
      <c r="AW44" s="44"/>
      <c r="AX44" s="44"/>
      <c r="AY44" s="44"/>
      <c r="AZ44" s="46"/>
      <c r="BA44" s="46"/>
      <c r="BB44" s="649"/>
      <c r="BC44" s="19" t="s">
        <v>150</v>
      </c>
      <c r="BD44" s="35"/>
      <c r="BE44" s="36"/>
      <c r="BF44" s="36"/>
      <c r="BG44" s="37" t="s">
        <v>136</v>
      </c>
      <c r="BH44" s="35"/>
      <c r="BI44" s="38"/>
      <c r="BJ44" s="38"/>
      <c r="BK44" s="636"/>
      <c r="BL44" s="638"/>
      <c r="BM44" s="638"/>
    </row>
    <row r="45" spans="1:65" ht="33" hidden="1" customHeight="1" x14ac:dyDescent="0.3">
      <c r="A45" s="604"/>
      <c r="B45" s="606">
        <v>13</v>
      </c>
      <c r="C45" s="609"/>
      <c r="D45" s="610"/>
      <c r="E45" s="610"/>
      <c r="F45" s="610"/>
      <c r="G45" s="642"/>
      <c r="H45" s="665"/>
      <c r="I45" s="630"/>
      <c r="J45" s="631"/>
      <c r="K45" s="19" t="s">
        <v>160</v>
      </c>
      <c r="L45" s="20"/>
      <c r="M45" s="634"/>
      <c r="N45" s="631"/>
      <c r="O45" s="651"/>
      <c r="P45" s="620"/>
      <c r="Q45" s="623"/>
      <c r="R45" s="626"/>
      <c r="S45" s="627"/>
      <c r="T45" s="651"/>
      <c r="U45" s="652"/>
      <c r="V45" s="653"/>
      <c r="W45" s="19" t="s">
        <v>161</v>
      </c>
      <c r="X45" s="21"/>
      <c r="Y45" s="22"/>
      <c r="Z45" s="22"/>
      <c r="AA45" s="23"/>
      <c r="AB45" s="24"/>
      <c r="AC45" s="24"/>
      <c r="AD45" s="25"/>
      <c r="AE45" s="25"/>
      <c r="AF45" s="25"/>
      <c r="AG45" s="26"/>
      <c r="AH45" s="25"/>
      <c r="AI45" s="27" t="str">
        <f t="shared" si="1"/>
        <v/>
      </c>
      <c r="AJ45" s="27" t="str">
        <f t="shared" si="0"/>
        <v/>
      </c>
      <c r="AK45" s="25"/>
      <c r="AL45" s="27" t="str">
        <f>IFERROR(VLOOKUP(AJ45&amp;AK45,[4]Tabla_Controles!$B$56:$G$65,5,FALSE),"")</f>
        <v/>
      </c>
      <c r="AM45" s="28" t="str">
        <f t="shared" si="2"/>
        <v/>
      </c>
      <c r="AN45" s="656"/>
      <c r="AO45" s="659"/>
      <c r="AP45" s="662"/>
      <c r="AQ45" s="645"/>
      <c r="AR45" s="646"/>
      <c r="AS45" s="646"/>
      <c r="AT45" s="647"/>
      <c r="AU45" s="629"/>
      <c r="AV45" s="29" t="s">
        <v>162</v>
      </c>
      <c r="AW45" s="44"/>
      <c r="AX45" s="44"/>
      <c r="AY45" s="44"/>
      <c r="AZ45" s="46"/>
      <c r="BA45" s="46"/>
      <c r="BB45" s="650"/>
      <c r="BC45" s="19" t="s">
        <v>161</v>
      </c>
      <c r="BD45" s="35"/>
      <c r="BE45" s="36"/>
      <c r="BF45" s="36"/>
      <c r="BG45" s="37" t="s">
        <v>145</v>
      </c>
      <c r="BH45" s="35"/>
      <c r="BI45" s="38"/>
      <c r="BJ45" s="38"/>
      <c r="BK45" s="637"/>
      <c r="BL45" s="639"/>
      <c r="BM45" s="639"/>
    </row>
    <row r="46" spans="1:65" ht="313.5" hidden="1" x14ac:dyDescent="0.3">
      <c r="A46" s="604" t="str">
        <f>C46&amp;COUNTIF($C$10:C46,C46)</f>
        <v>Corrupción6</v>
      </c>
      <c r="B46" s="605">
        <v>128</v>
      </c>
      <c r="C46" s="607" t="s">
        <v>79</v>
      </c>
      <c r="D46" s="610" t="s">
        <v>80</v>
      </c>
      <c r="E46" s="610" t="s">
        <v>245</v>
      </c>
      <c r="F46" s="610" t="s">
        <v>246</v>
      </c>
      <c r="G46" s="640" t="s">
        <v>247</v>
      </c>
      <c r="H46" s="663" t="s">
        <v>248</v>
      </c>
      <c r="I46" s="630"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631" t="s">
        <v>249</v>
      </c>
      <c r="K46" s="19" t="s">
        <v>86</v>
      </c>
      <c r="L46" s="20" t="s">
        <v>250</v>
      </c>
      <c r="M46" s="632" t="s">
        <v>251</v>
      </c>
      <c r="N46" s="631" t="s">
        <v>252</v>
      </c>
      <c r="O46" s="651" t="str">
        <f>IF(N46="","",IF(OR($N46=[4]Tabla_Probabilidad!$D$20,$N46=[4]Tabla_Probabilidad!$J$20),"Muy Baja",IF(OR($N46=[4]Tabla_Probabilidad!$E$20,$N46=[4]Tabla_Probabilidad!$K$20),"Baja",IF(OR($N46=[4]Tabla_Probabilidad!$F$20,$N46=[4]Tabla_Probabilidad!$L$20),"Media",IF(OR($N46=[4]Tabla_Probabilidad!$G$20,$N46=[4]Tabla_Probabilidad!$M$20),"Alta",IF(OR($N46=[4]Tabla_Probabilidad!$H$20,$N46=[4]Tabla_Probabilidad!$N$20),"Muy Alta"))))))</f>
        <v>Baja</v>
      </c>
      <c r="P46" s="620">
        <f>IF(O46="Muy Baja",1,IF(O46="Baja",2,IF(O46="Media",3,IF(O46="Alta",4,IF(O46="Muy Alta",5,"")))))</f>
        <v>2</v>
      </c>
      <c r="Q46" s="621" t="str">
        <f>IFERROR(IF($C46="Corrupción",HYPERLINK("#"&amp;"Impacto_Riesgos!C"&amp;MATCH($B46,[4]Impacto_Riesgos!$B$10:$B$138,0)+9,"Calcula el impacto aquí"),"")," ")</f>
        <v>Calcula el impacto aquí</v>
      </c>
      <c r="R46" s="624">
        <f>IFERROR(VLOOKUP(A46,[4]Impacto_Riesgos!$A$8:$W$138,23,),"NA")</f>
        <v>15</v>
      </c>
      <c r="S46" s="627" t="s">
        <v>90</v>
      </c>
      <c r="T46" s="651" t="str">
        <f>IF($S46='[4]Tabla Impacto'!$F$10,"Moderado",IF($S46='[4]Tabla Impacto'!$G$10,"Mayor",IF($S46='[4]Tabla Impacto'!$H$10,"Catastrófico","")))</f>
        <v>Catastrófico</v>
      </c>
      <c r="U46" s="652">
        <f>IF(T46="Leve",1,IF(T46="Menor",2,IF(T46="Moderado",3,IF(T46="Mayor",4,IF(T46="Catastrófico",5,"")))))</f>
        <v>5</v>
      </c>
      <c r="V46" s="653"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19" t="s">
        <v>91</v>
      </c>
      <c r="X46" s="21" t="s">
        <v>253</v>
      </c>
      <c r="Y46" s="22" t="s">
        <v>254</v>
      </c>
      <c r="Z46" s="22" t="s">
        <v>255</v>
      </c>
      <c r="AA46" s="23" t="s">
        <v>154</v>
      </c>
      <c r="AB46" s="24" t="s">
        <v>96</v>
      </c>
      <c r="AC46" s="24" t="s">
        <v>97</v>
      </c>
      <c r="AD46" s="25" t="s">
        <v>98</v>
      </c>
      <c r="AE46" s="25" t="s">
        <v>99</v>
      </c>
      <c r="AF46" s="25" t="s">
        <v>100</v>
      </c>
      <c r="AG46" s="26" t="s">
        <v>98</v>
      </c>
      <c r="AH46" s="25" t="s">
        <v>101</v>
      </c>
      <c r="AI46" s="27">
        <f t="shared" si="1"/>
        <v>100</v>
      </c>
      <c r="AJ46" s="27" t="str">
        <f t="shared" si="0"/>
        <v>Fuerte</v>
      </c>
      <c r="AK46" s="25" t="s">
        <v>102</v>
      </c>
      <c r="AL46" s="27" t="str">
        <f>IFERROR(VLOOKUP(AJ46&amp;AK46,[4]Tabla_Controles!$B$56:$G$65,5,FALSE),"")</f>
        <v>Fuerte</v>
      </c>
      <c r="AM46" s="28">
        <f t="shared" si="2"/>
        <v>100</v>
      </c>
      <c r="AN46" s="654">
        <f>IFERROR(AVERAGE(AM46:AM52),"")</f>
        <v>75</v>
      </c>
      <c r="AO46" s="657" t="str">
        <f>IF($AN46=100,"Fuerte",IF($AN46&lt;100,"Moderado",IF($AN46&lt;50,"Débil",IF($AN46=0,"",""))))</f>
        <v>Moderado</v>
      </c>
      <c r="AP46" s="660" t="s">
        <v>103</v>
      </c>
      <c r="AQ46" s="643">
        <f>IFERROR(P46-VLOOKUP(AO46&amp;AP46,[4]Tabla_Controles!$B$77:$E$83,4,0),"")</f>
        <v>1</v>
      </c>
      <c r="AR46" s="646" t="str">
        <f>IF($AQ46="","",IF($AQ46=1,"Muy Baja",IF($AQ46=2,"Baja",IF($AQ46=3,"Media",IF($AQ46=4,"Alta",IF($AQ46=5,"Muy Alta","Muy Baja"))))))</f>
        <v>Muy Baja</v>
      </c>
      <c r="AS46" s="646" t="str">
        <f>T46</f>
        <v>Catastrófico</v>
      </c>
      <c r="AT46" s="647"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629" t="s">
        <v>104</v>
      </c>
      <c r="AV46" s="29" t="s">
        <v>105</v>
      </c>
      <c r="AW46" s="55" t="s">
        <v>94</v>
      </c>
      <c r="AX46" s="56" t="s">
        <v>94</v>
      </c>
      <c r="AY46" s="56" t="s">
        <v>94</v>
      </c>
      <c r="AZ46" s="57" t="s">
        <v>94</v>
      </c>
      <c r="BA46" s="57" t="s">
        <v>94</v>
      </c>
      <c r="BB46" s="648" t="s">
        <v>109</v>
      </c>
      <c r="BC46" s="19" t="s">
        <v>91</v>
      </c>
      <c r="BD46" s="253" t="s">
        <v>2867</v>
      </c>
      <c r="BE46" s="286" t="s">
        <v>3018</v>
      </c>
      <c r="BF46" s="286" t="s">
        <v>3019</v>
      </c>
      <c r="BG46" s="37" t="s">
        <v>155</v>
      </c>
      <c r="BH46" s="35"/>
      <c r="BI46" s="38"/>
      <c r="BJ46" s="38"/>
      <c r="BK46" s="635" t="s">
        <v>2891</v>
      </c>
      <c r="BL46" s="666"/>
      <c r="BM46" s="666"/>
    </row>
    <row r="47" spans="1:65" ht="105" hidden="1" customHeight="1" x14ac:dyDescent="0.3">
      <c r="A47" s="604"/>
      <c r="B47" s="606">
        <v>128</v>
      </c>
      <c r="C47" s="608"/>
      <c r="D47" s="610"/>
      <c r="E47" s="610"/>
      <c r="F47" s="610"/>
      <c r="G47" s="641"/>
      <c r="H47" s="664"/>
      <c r="I47" s="630"/>
      <c r="J47" s="631"/>
      <c r="K47" s="19" t="s">
        <v>110</v>
      </c>
      <c r="L47" s="20" t="s">
        <v>256</v>
      </c>
      <c r="M47" s="633"/>
      <c r="N47" s="631"/>
      <c r="O47" s="651"/>
      <c r="P47" s="620"/>
      <c r="Q47" s="622"/>
      <c r="R47" s="625"/>
      <c r="S47" s="627"/>
      <c r="T47" s="651"/>
      <c r="U47" s="652"/>
      <c r="V47" s="653"/>
      <c r="W47" s="19" t="s">
        <v>112</v>
      </c>
      <c r="X47" s="21" t="s">
        <v>257</v>
      </c>
      <c r="Y47" s="22" t="s">
        <v>258</v>
      </c>
      <c r="Z47" s="22" t="s">
        <v>153</v>
      </c>
      <c r="AA47" s="23" t="s">
        <v>154</v>
      </c>
      <c r="AB47" s="24" t="s">
        <v>96</v>
      </c>
      <c r="AC47" s="24" t="s">
        <v>97</v>
      </c>
      <c r="AD47" s="25" t="s">
        <v>98</v>
      </c>
      <c r="AE47" s="25" t="s">
        <v>144</v>
      </c>
      <c r="AF47" s="25" t="s">
        <v>100</v>
      </c>
      <c r="AG47" s="26" t="s">
        <v>98</v>
      </c>
      <c r="AH47" s="25" t="s">
        <v>101</v>
      </c>
      <c r="AI47" s="27">
        <f t="shared" si="1"/>
        <v>95</v>
      </c>
      <c r="AJ47" s="27" t="str">
        <f t="shared" si="0"/>
        <v>Moderado</v>
      </c>
      <c r="AK47" s="25" t="s">
        <v>102</v>
      </c>
      <c r="AL47" s="27" t="str">
        <f>IFERROR(VLOOKUP(AJ47&amp;AK47,[4]Tabla_Controles!$B$56:$G$65,5,FALSE),"")</f>
        <v>Moderado</v>
      </c>
      <c r="AM47" s="28">
        <f t="shared" si="2"/>
        <v>50</v>
      </c>
      <c r="AN47" s="655"/>
      <c r="AO47" s="658"/>
      <c r="AP47" s="661"/>
      <c r="AQ47" s="644"/>
      <c r="AR47" s="646"/>
      <c r="AS47" s="646"/>
      <c r="AT47" s="647"/>
      <c r="AU47" s="629"/>
      <c r="AV47" s="29" t="s">
        <v>118</v>
      </c>
      <c r="AW47" s="55" t="s">
        <v>94</v>
      </c>
      <c r="AX47" s="56" t="s">
        <v>94</v>
      </c>
      <c r="AY47" s="56" t="s">
        <v>94</v>
      </c>
      <c r="AZ47" s="57" t="s">
        <v>94</v>
      </c>
      <c r="BA47" s="57" t="s">
        <v>94</v>
      </c>
      <c r="BB47" s="649"/>
      <c r="BC47" s="19" t="s">
        <v>112</v>
      </c>
      <c r="BD47" s="311" t="s">
        <v>2866</v>
      </c>
      <c r="BE47" s="284" t="s">
        <v>3020</v>
      </c>
      <c r="BF47" s="284" t="s">
        <v>3021</v>
      </c>
      <c r="BG47" s="37" t="s">
        <v>162</v>
      </c>
      <c r="BH47" s="35"/>
      <c r="BI47" s="38"/>
      <c r="BJ47" s="38"/>
      <c r="BK47" s="636"/>
      <c r="BL47" s="638"/>
      <c r="BM47" s="638"/>
    </row>
    <row r="48" spans="1:65" ht="231" hidden="1" x14ac:dyDescent="0.3">
      <c r="A48" s="604"/>
      <c r="B48" s="606">
        <v>128</v>
      </c>
      <c r="C48" s="608"/>
      <c r="D48" s="610"/>
      <c r="E48" s="610"/>
      <c r="F48" s="610"/>
      <c r="G48" s="641"/>
      <c r="H48" s="664"/>
      <c r="I48" s="630"/>
      <c r="J48" s="631"/>
      <c r="K48" s="19" t="s">
        <v>122</v>
      </c>
      <c r="L48" s="20" t="s">
        <v>259</v>
      </c>
      <c r="M48" s="633"/>
      <c r="N48" s="631"/>
      <c r="O48" s="651"/>
      <c r="P48" s="620"/>
      <c r="Q48" s="622"/>
      <c r="R48" s="625"/>
      <c r="S48" s="627"/>
      <c r="T48" s="651"/>
      <c r="U48" s="652"/>
      <c r="V48" s="653"/>
      <c r="W48" s="19" t="s">
        <v>124</v>
      </c>
      <c r="X48" s="21" t="s">
        <v>260</v>
      </c>
      <c r="Y48" s="22" t="s">
        <v>261</v>
      </c>
      <c r="Z48" s="22" t="s">
        <v>153</v>
      </c>
      <c r="AA48" s="23" t="s">
        <v>154</v>
      </c>
      <c r="AB48" s="24" t="s">
        <v>96</v>
      </c>
      <c r="AC48" s="24" t="s">
        <v>97</v>
      </c>
      <c r="AD48" s="25" t="s">
        <v>98</v>
      </c>
      <c r="AE48" s="25" t="s">
        <v>144</v>
      </c>
      <c r="AF48" s="25" t="s">
        <v>100</v>
      </c>
      <c r="AG48" s="26" t="s">
        <v>98</v>
      </c>
      <c r="AH48" s="25" t="s">
        <v>101</v>
      </c>
      <c r="AI48" s="27">
        <f t="shared" si="1"/>
        <v>95</v>
      </c>
      <c r="AJ48" s="27" t="str">
        <f t="shared" si="0"/>
        <v>Moderado</v>
      </c>
      <c r="AK48" s="25" t="s">
        <v>102</v>
      </c>
      <c r="AL48" s="27" t="str">
        <f>IFERROR(VLOOKUP(AJ48&amp;AK48,[4]Tabla_Controles!$B$56:$G$65,5,FALSE),"")</f>
        <v>Moderado</v>
      </c>
      <c r="AM48" s="28">
        <f t="shared" si="2"/>
        <v>50</v>
      </c>
      <c r="AN48" s="655"/>
      <c r="AO48" s="658"/>
      <c r="AP48" s="661"/>
      <c r="AQ48" s="644"/>
      <c r="AR48" s="646"/>
      <c r="AS48" s="646"/>
      <c r="AT48" s="647"/>
      <c r="AU48" s="629"/>
      <c r="AV48" s="29" t="s">
        <v>128</v>
      </c>
      <c r="AW48" s="55" t="s">
        <v>262</v>
      </c>
      <c r="AX48" s="56" t="s">
        <v>263</v>
      </c>
      <c r="AY48" s="56" t="s">
        <v>264</v>
      </c>
      <c r="AZ48" s="57">
        <v>44793</v>
      </c>
      <c r="BA48" s="57">
        <v>44849</v>
      </c>
      <c r="BB48" s="649"/>
      <c r="BC48" s="19" t="s">
        <v>124</v>
      </c>
      <c r="BD48" s="311" t="s">
        <v>2866</v>
      </c>
      <c r="BE48" s="284" t="s">
        <v>3022</v>
      </c>
      <c r="BF48" s="284" t="s">
        <v>3023</v>
      </c>
      <c r="BG48" s="37" t="s">
        <v>105</v>
      </c>
      <c r="BH48" s="264" t="s">
        <v>2867</v>
      </c>
      <c r="BI48" s="284" t="s">
        <v>3576</v>
      </c>
      <c r="BJ48" s="286" t="s">
        <v>3577</v>
      </c>
      <c r="BK48" s="636"/>
      <c r="BL48" s="638"/>
      <c r="BM48" s="638"/>
    </row>
    <row r="49" spans="1:68" ht="181.5" hidden="1" x14ac:dyDescent="0.3">
      <c r="A49" s="604"/>
      <c r="B49" s="606">
        <v>128</v>
      </c>
      <c r="C49" s="608"/>
      <c r="D49" s="610"/>
      <c r="E49" s="610"/>
      <c r="F49" s="610"/>
      <c r="G49" s="641"/>
      <c r="H49" s="664"/>
      <c r="I49" s="630"/>
      <c r="J49" s="631"/>
      <c r="K49" s="19" t="s">
        <v>129</v>
      </c>
      <c r="L49" s="20" t="s">
        <v>265</v>
      </c>
      <c r="M49" s="633"/>
      <c r="N49" s="631"/>
      <c r="O49" s="651"/>
      <c r="P49" s="620"/>
      <c r="Q49" s="622"/>
      <c r="R49" s="625"/>
      <c r="S49" s="627"/>
      <c r="T49" s="651"/>
      <c r="U49" s="652"/>
      <c r="V49" s="653"/>
      <c r="W49" s="19" t="s">
        <v>131</v>
      </c>
      <c r="X49" s="21" t="s">
        <v>266</v>
      </c>
      <c r="Y49" s="22" t="s">
        <v>267</v>
      </c>
      <c r="Z49" s="22" t="s">
        <v>153</v>
      </c>
      <c r="AA49" s="23" t="s">
        <v>154</v>
      </c>
      <c r="AB49" s="24" t="s">
        <v>96</v>
      </c>
      <c r="AC49" s="24" t="s">
        <v>97</v>
      </c>
      <c r="AD49" s="25" t="s">
        <v>98</v>
      </c>
      <c r="AE49" s="25" t="s">
        <v>99</v>
      </c>
      <c r="AF49" s="25" t="s">
        <v>100</v>
      </c>
      <c r="AG49" s="26" t="s">
        <v>98</v>
      </c>
      <c r="AH49" s="25" t="s">
        <v>101</v>
      </c>
      <c r="AI49" s="27">
        <f t="shared" si="1"/>
        <v>100</v>
      </c>
      <c r="AJ49" s="27" t="str">
        <f t="shared" si="0"/>
        <v>Fuerte</v>
      </c>
      <c r="AK49" s="25" t="s">
        <v>102</v>
      </c>
      <c r="AL49" s="27" t="str">
        <f>IFERROR(VLOOKUP(AJ49&amp;AK49,[4]Tabla_Controles!$B$56:$G$65,5,FALSE),"")</f>
        <v>Fuerte</v>
      </c>
      <c r="AM49" s="28">
        <f t="shared" si="2"/>
        <v>100</v>
      </c>
      <c r="AN49" s="655"/>
      <c r="AO49" s="658"/>
      <c r="AP49" s="661"/>
      <c r="AQ49" s="644"/>
      <c r="AR49" s="646"/>
      <c r="AS49" s="646"/>
      <c r="AT49" s="647"/>
      <c r="AU49" s="629"/>
      <c r="AV49" s="29" t="s">
        <v>136</v>
      </c>
      <c r="AW49" s="55" t="s">
        <v>94</v>
      </c>
      <c r="AX49" s="56" t="s">
        <v>94</v>
      </c>
      <c r="AY49" s="56" t="s">
        <v>94</v>
      </c>
      <c r="AZ49" s="57" t="s">
        <v>94</v>
      </c>
      <c r="BA49" s="57" t="s">
        <v>94</v>
      </c>
      <c r="BB49" s="649"/>
      <c r="BC49" s="19" t="s">
        <v>131</v>
      </c>
      <c r="BD49" s="253" t="s">
        <v>2867</v>
      </c>
      <c r="BE49" s="286" t="s">
        <v>3024</v>
      </c>
      <c r="BF49" s="284" t="s">
        <v>3025</v>
      </c>
      <c r="BG49" s="37" t="s">
        <v>118</v>
      </c>
      <c r="BH49" s="35"/>
      <c r="BI49" s="38"/>
      <c r="BJ49" s="38"/>
      <c r="BK49" s="636"/>
      <c r="BL49" s="638"/>
      <c r="BM49" s="638"/>
    </row>
    <row r="50" spans="1:68" ht="33" hidden="1" customHeight="1" x14ac:dyDescent="0.3">
      <c r="A50" s="604"/>
      <c r="B50" s="606">
        <v>128</v>
      </c>
      <c r="C50" s="608"/>
      <c r="D50" s="610"/>
      <c r="E50" s="610"/>
      <c r="F50" s="610"/>
      <c r="G50" s="641"/>
      <c r="H50" s="664"/>
      <c r="I50" s="630"/>
      <c r="J50" s="631"/>
      <c r="K50" s="19" t="s">
        <v>137</v>
      </c>
      <c r="L50" s="20"/>
      <c r="M50" s="633"/>
      <c r="N50" s="631"/>
      <c r="O50" s="651"/>
      <c r="P50" s="620"/>
      <c r="Q50" s="622"/>
      <c r="R50" s="625"/>
      <c r="S50" s="627"/>
      <c r="T50" s="651"/>
      <c r="U50" s="652"/>
      <c r="V50" s="653"/>
      <c r="W50" s="19" t="s">
        <v>139</v>
      </c>
      <c r="X50" s="21"/>
      <c r="Y50" s="22"/>
      <c r="Z50" s="22"/>
      <c r="AA50" s="23"/>
      <c r="AB50" s="24"/>
      <c r="AC50" s="24"/>
      <c r="AD50" s="25"/>
      <c r="AE50" s="25"/>
      <c r="AF50" s="25"/>
      <c r="AG50" s="26"/>
      <c r="AH50" s="25"/>
      <c r="AI50" s="27" t="str">
        <f t="shared" si="1"/>
        <v/>
      </c>
      <c r="AJ50" s="27" t="str">
        <f t="shared" si="0"/>
        <v/>
      </c>
      <c r="AK50" s="25"/>
      <c r="AL50" s="27" t="str">
        <f>IFERROR(VLOOKUP(AJ50&amp;AK50,[4]Tabla_Controles!$B$56:$G$65,5,FALSE),"")</f>
        <v/>
      </c>
      <c r="AM50" s="28" t="str">
        <f t="shared" si="2"/>
        <v/>
      </c>
      <c r="AN50" s="655"/>
      <c r="AO50" s="658"/>
      <c r="AP50" s="661"/>
      <c r="AQ50" s="644"/>
      <c r="AR50" s="646"/>
      <c r="AS50" s="646"/>
      <c r="AT50" s="647"/>
      <c r="AU50" s="629"/>
      <c r="AV50" s="29" t="s">
        <v>145</v>
      </c>
      <c r="AW50" s="44"/>
      <c r="AX50" s="44"/>
      <c r="AY50" s="44"/>
      <c r="AZ50" s="46"/>
      <c r="BA50" s="46"/>
      <c r="BB50" s="649"/>
      <c r="BC50" s="19" t="s">
        <v>139</v>
      </c>
      <c r="BD50" s="35"/>
      <c r="BE50" s="36"/>
      <c r="BF50" s="36"/>
      <c r="BG50" s="37" t="s">
        <v>128</v>
      </c>
      <c r="BH50" s="35"/>
      <c r="BI50" s="38"/>
      <c r="BJ50" s="38"/>
      <c r="BK50" s="636"/>
      <c r="BL50" s="638"/>
      <c r="BM50" s="638"/>
    </row>
    <row r="51" spans="1:68" ht="30" hidden="1" customHeight="1" x14ac:dyDescent="0.3">
      <c r="A51" s="604"/>
      <c r="B51" s="606">
        <v>128</v>
      </c>
      <c r="C51" s="608"/>
      <c r="D51" s="610"/>
      <c r="E51" s="610"/>
      <c r="F51" s="610"/>
      <c r="G51" s="641"/>
      <c r="H51" s="664"/>
      <c r="I51" s="630"/>
      <c r="J51" s="631"/>
      <c r="K51" s="19" t="s">
        <v>148</v>
      </c>
      <c r="L51" s="20"/>
      <c r="M51" s="633"/>
      <c r="N51" s="631"/>
      <c r="O51" s="651"/>
      <c r="P51" s="620"/>
      <c r="Q51" s="622"/>
      <c r="R51" s="625"/>
      <c r="S51" s="627"/>
      <c r="T51" s="651"/>
      <c r="U51" s="652"/>
      <c r="V51" s="653"/>
      <c r="W51" s="19" t="s">
        <v>150</v>
      </c>
      <c r="X51" s="21"/>
      <c r="Y51" s="22"/>
      <c r="Z51" s="22"/>
      <c r="AA51" s="23"/>
      <c r="AB51" s="24"/>
      <c r="AC51" s="24"/>
      <c r="AD51" s="25"/>
      <c r="AE51" s="25"/>
      <c r="AF51" s="25"/>
      <c r="AG51" s="26"/>
      <c r="AH51" s="25"/>
      <c r="AI51" s="27" t="str">
        <f t="shared" si="1"/>
        <v/>
      </c>
      <c r="AJ51" s="27" t="str">
        <f t="shared" si="0"/>
        <v/>
      </c>
      <c r="AK51" s="25"/>
      <c r="AL51" s="27" t="str">
        <f>IFERROR(VLOOKUP(AJ51&amp;AK51,[4]Tabla_Controles!$B$56:$G$65,5,FALSE),"")</f>
        <v/>
      </c>
      <c r="AM51" s="28" t="str">
        <f t="shared" si="2"/>
        <v/>
      </c>
      <c r="AN51" s="655"/>
      <c r="AO51" s="658"/>
      <c r="AP51" s="661"/>
      <c r="AQ51" s="644"/>
      <c r="AR51" s="646"/>
      <c r="AS51" s="646"/>
      <c r="AT51" s="647"/>
      <c r="AU51" s="629"/>
      <c r="AV51" s="29" t="s">
        <v>155</v>
      </c>
      <c r="AW51" s="44"/>
      <c r="AX51" s="44"/>
      <c r="AY51" s="44"/>
      <c r="AZ51" s="46"/>
      <c r="BA51" s="46"/>
      <c r="BB51" s="649"/>
      <c r="BC51" s="19" t="s">
        <v>150</v>
      </c>
      <c r="BD51" s="35"/>
      <c r="BE51" s="36"/>
      <c r="BF51" s="36"/>
      <c r="BG51" s="37" t="s">
        <v>136</v>
      </c>
      <c r="BH51" s="35"/>
      <c r="BI51" s="38"/>
      <c r="BJ51" s="38"/>
      <c r="BK51" s="636"/>
      <c r="BL51" s="638"/>
      <c r="BM51" s="638"/>
    </row>
    <row r="52" spans="1:68" ht="30" hidden="1" customHeight="1" x14ac:dyDescent="0.3">
      <c r="A52" s="604"/>
      <c r="B52" s="606">
        <v>128</v>
      </c>
      <c r="C52" s="609"/>
      <c r="D52" s="610"/>
      <c r="E52" s="610"/>
      <c r="F52" s="610"/>
      <c r="G52" s="642"/>
      <c r="H52" s="665"/>
      <c r="I52" s="630"/>
      <c r="J52" s="631"/>
      <c r="K52" s="19" t="s">
        <v>160</v>
      </c>
      <c r="L52" s="20"/>
      <c r="M52" s="634"/>
      <c r="N52" s="631"/>
      <c r="O52" s="651"/>
      <c r="P52" s="620"/>
      <c r="Q52" s="623"/>
      <c r="R52" s="626"/>
      <c r="S52" s="627"/>
      <c r="T52" s="651"/>
      <c r="U52" s="652"/>
      <c r="V52" s="653"/>
      <c r="W52" s="19" t="s">
        <v>161</v>
      </c>
      <c r="X52" s="21"/>
      <c r="Y52" s="22"/>
      <c r="Z52" s="22"/>
      <c r="AA52" s="23"/>
      <c r="AB52" s="24"/>
      <c r="AC52" s="24"/>
      <c r="AD52" s="25"/>
      <c r="AE52" s="25"/>
      <c r="AF52" s="25"/>
      <c r="AG52" s="26"/>
      <c r="AH52" s="25"/>
      <c r="AI52" s="27" t="str">
        <f t="shared" si="1"/>
        <v/>
      </c>
      <c r="AJ52" s="27" t="str">
        <f t="shared" si="0"/>
        <v/>
      </c>
      <c r="AK52" s="25"/>
      <c r="AL52" s="27" t="str">
        <f>IFERROR(VLOOKUP(AJ52&amp;AK52,[4]Tabla_Controles!$B$56:$G$65,5,FALSE),"")</f>
        <v/>
      </c>
      <c r="AM52" s="28" t="str">
        <f t="shared" si="2"/>
        <v/>
      </c>
      <c r="AN52" s="656"/>
      <c r="AO52" s="659"/>
      <c r="AP52" s="662"/>
      <c r="AQ52" s="645"/>
      <c r="AR52" s="646"/>
      <c r="AS52" s="646"/>
      <c r="AT52" s="647"/>
      <c r="AU52" s="629"/>
      <c r="AV52" s="29" t="s">
        <v>162</v>
      </c>
      <c r="AW52" s="44"/>
      <c r="AX52" s="44"/>
      <c r="AY52" s="44"/>
      <c r="AZ52" s="46"/>
      <c r="BA52" s="46"/>
      <c r="BB52" s="650"/>
      <c r="BC52" s="19" t="s">
        <v>161</v>
      </c>
      <c r="BD52" s="35"/>
      <c r="BE52" s="36"/>
      <c r="BF52" s="36"/>
      <c r="BG52" s="37" t="s">
        <v>145</v>
      </c>
      <c r="BH52" s="35"/>
      <c r="BI52" s="38"/>
      <c r="BJ52" s="38"/>
      <c r="BK52" s="637"/>
      <c r="BL52" s="639"/>
      <c r="BM52" s="639"/>
    </row>
    <row r="53" spans="1:68" ht="147" customHeight="1" x14ac:dyDescent="0.3">
      <c r="A53" s="604" t="str">
        <f>C53&amp;COUNTIF($C$10:C53,C53)</f>
        <v>Corrupción7</v>
      </c>
      <c r="B53" s="605">
        <v>177</v>
      </c>
      <c r="C53" s="607" t="s">
        <v>79</v>
      </c>
      <c r="D53" s="610" t="s">
        <v>80</v>
      </c>
      <c r="E53" s="610" t="s">
        <v>268</v>
      </c>
      <c r="F53" s="610" t="s">
        <v>269</v>
      </c>
      <c r="G53" s="640" t="s">
        <v>270</v>
      </c>
      <c r="H53" s="663" t="s">
        <v>271</v>
      </c>
      <c r="I53" s="630"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631" t="s">
        <v>272</v>
      </c>
      <c r="K53" s="19" t="s">
        <v>86</v>
      </c>
      <c r="L53" s="20" t="s">
        <v>273</v>
      </c>
      <c r="M53" s="632" t="s">
        <v>274</v>
      </c>
      <c r="N53" s="631" t="s">
        <v>89</v>
      </c>
      <c r="O53" s="651" t="str">
        <f>IF(N53="","",IF(OR($N53=[4]Tabla_Probabilidad!$D$20,$N53=[4]Tabla_Probabilidad!$J$20),"Muy Baja",IF(OR($N53=[4]Tabla_Probabilidad!$E$20,$N53=[4]Tabla_Probabilidad!$K$20),"Baja",IF(OR($N53=[4]Tabla_Probabilidad!$F$20,$N53=[4]Tabla_Probabilidad!$L$20),"Media",IF(OR($N53=[4]Tabla_Probabilidad!$G$20,$N53=[4]Tabla_Probabilidad!$M$20),"Alta",IF(OR($N53=[4]Tabla_Probabilidad!$H$20,$N53=[4]Tabla_Probabilidad!$N$20),"Muy Alta"))))))</f>
        <v>Media</v>
      </c>
      <c r="P53" s="620">
        <f>IF(O53="Muy Baja",1,IF(O53="Baja",2,IF(O53="Media",3,IF(O53="Alta",4,IF(O53="Muy Alta",5,"")))))</f>
        <v>3</v>
      </c>
      <c r="Q53" s="621" t="str">
        <f>IFERROR(IF($C53="Corrupción",HYPERLINK("#"&amp;"Impacto_Riesgos!C"&amp;MATCH($B53,[4]Impacto_Riesgos!$B$10:$B$138,0)+9,"Calcula el impacto aquí"),"")," ")</f>
        <v>Calcula el impacto aquí</v>
      </c>
      <c r="R53" s="624">
        <f>IFERROR(VLOOKUP(A53,[4]Impacto_Riesgos!$A$8:$W$138,23,),"NA")</f>
        <v>15</v>
      </c>
      <c r="S53" s="627" t="s">
        <v>90</v>
      </c>
      <c r="T53" s="651" t="str">
        <f>IF($S53='[4]Tabla Impacto'!$F$10,"Moderado",IF($S53='[4]Tabla Impacto'!$G$10,"Mayor",IF($S53='[4]Tabla Impacto'!$H$10,"Catastrófico","")))</f>
        <v>Catastrófico</v>
      </c>
      <c r="U53" s="652">
        <f>IF(T53="Leve",1,IF(T53="Menor",2,IF(T53="Moderado",3,IF(T53="Mayor",4,IF(T53="Catastrófico",5,"")))))</f>
        <v>5</v>
      </c>
      <c r="V53" s="653"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19" t="s">
        <v>91</v>
      </c>
      <c r="X53" s="21" t="s">
        <v>275</v>
      </c>
      <c r="Y53" s="22" t="s">
        <v>276</v>
      </c>
      <c r="Z53" s="22" t="s">
        <v>277</v>
      </c>
      <c r="AA53" s="23" t="s">
        <v>240</v>
      </c>
      <c r="AB53" s="24" t="s">
        <v>96</v>
      </c>
      <c r="AC53" s="24" t="s">
        <v>97</v>
      </c>
      <c r="AD53" s="25" t="s">
        <v>98</v>
      </c>
      <c r="AE53" s="25" t="s">
        <v>99</v>
      </c>
      <c r="AF53" s="25" t="s">
        <v>100</v>
      </c>
      <c r="AG53" s="26" t="s">
        <v>98</v>
      </c>
      <c r="AH53" s="25" t="s">
        <v>101</v>
      </c>
      <c r="AI53" s="27">
        <f t="shared" si="1"/>
        <v>100</v>
      </c>
      <c r="AJ53" s="27" t="str">
        <f t="shared" si="0"/>
        <v>Fuerte</v>
      </c>
      <c r="AK53" s="25" t="s">
        <v>102</v>
      </c>
      <c r="AL53" s="27" t="str">
        <f>IFERROR(VLOOKUP(AJ53&amp;AK53,[4]Tabla_Controles!$B$56:$G$65,5,FALSE),"")</f>
        <v>Fuerte</v>
      </c>
      <c r="AM53" s="28">
        <f t="shared" si="2"/>
        <v>100</v>
      </c>
      <c r="AN53" s="654">
        <f>IFERROR(AVERAGE(AM53:AM59),"")</f>
        <v>83.333333333333329</v>
      </c>
      <c r="AO53" s="657" t="str">
        <f>IF($AN53=100,"Fuerte",IF($AN53&lt;100,"Moderado",IF($AN53&lt;50,"Débil",IF($AN53=0,"",""))))</f>
        <v>Moderado</v>
      </c>
      <c r="AP53" s="660" t="s">
        <v>103</v>
      </c>
      <c r="AQ53" s="643">
        <f>IFERROR(P53-VLOOKUP(AO53&amp;AP53,[4]Tabla_Controles!$B$77:$E$83,4,0),"")</f>
        <v>2</v>
      </c>
      <c r="AR53" s="646" t="str">
        <f>IF($AQ53="","",IF($AQ53=1,"Muy Baja",IF($AQ53=2,"Baja",IF($AQ53=3,"Media",IF($AQ53=4,"Alta",IF($AQ53=5,"Muy Alta","Muy Baja"))))))</f>
        <v>Baja</v>
      </c>
      <c r="AS53" s="646" t="str">
        <f>T53</f>
        <v>Catastrófico</v>
      </c>
      <c r="AT53" s="647"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629" t="s">
        <v>104</v>
      </c>
      <c r="AV53" s="29" t="s">
        <v>105</v>
      </c>
      <c r="AW53" s="55" t="s">
        <v>94</v>
      </c>
      <c r="AX53" s="56" t="s">
        <v>94</v>
      </c>
      <c r="AY53" s="56" t="s">
        <v>94</v>
      </c>
      <c r="AZ53" s="57" t="s">
        <v>94</v>
      </c>
      <c r="BA53" s="57" t="s">
        <v>94</v>
      </c>
      <c r="BB53" s="648" t="s">
        <v>109</v>
      </c>
      <c r="BC53" s="19" t="s">
        <v>91</v>
      </c>
      <c r="BD53" s="311" t="s">
        <v>2866</v>
      </c>
      <c r="BE53" s="265" t="s">
        <v>3448</v>
      </c>
      <c r="BF53" s="265" t="s">
        <v>3449</v>
      </c>
      <c r="BG53" s="37" t="s">
        <v>155</v>
      </c>
      <c r="BH53" s="35"/>
      <c r="BI53" s="38"/>
      <c r="BJ53" s="38"/>
      <c r="BK53" s="635" t="s">
        <v>2891</v>
      </c>
      <c r="BL53" s="666"/>
      <c r="BM53" s="666"/>
      <c r="BP53" s="667">
        <v>177</v>
      </c>
    </row>
    <row r="54" spans="1:68" ht="102" hidden="1" x14ac:dyDescent="0.3">
      <c r="A54" s="604"/>
      <c r="B54" s="606">
        <v>177</v>
      </c>
      <c r="C54" s="608"/>
      <c r="D54" s="610"/>
      <c r="E54" s="610"/>
      <c r="F54" s="610"/>
      <c r="G54" s="641"/>
      <c r="H54" s="664"/>
      <c r="I54" s="630"/>
      <c r="J54" s="631"/>
      <c r="K54" s="19" t="s">
        <v>110</v>
      </c>
      <c r="L54" s="20" t="s">
        <v>278</v>
      </c>
      <c r="M54" s="633"/>
      <c r="N54" s="631"/>
      <c r="O54" s="651"/>
      <c r="P54" s="620"/>
      <c r="Q54" s="622"/>
      <c r="R54" s="625"/>
      <c r="S54" s="627"/>
      <c r="T54" s="651"/>
      <c r="U54" s="652"/>
      <c r="V54" s="653"/>
      <c r="W54" s="19" t="s">
        <v>112</v>
      </c>
      <c r="X54" s="21" t="s">
        <v>279</v>
      </c>
      <c r="Y54" s="22" t="s">
        <v>280</v>
      </c>
      <c r="Z54" s="22" t="s">
        <v>281</v>
      </c>
      <c r="AA54" s="23" t="s">
        <v>282</v>
      </c>
      <c r="AB54" s="24" t="s">
        <v>96</v>
      </c>
      <c r="AC54" s="24" t="s">
        <v>97</v>
      </c>
      <c r="AD54" s="25" t="s">
        <v>98</v>
      </c>
      <c r="AE54" s="25" t="s">
        <v>144</v>
      </c>
      <c r="AF54" s="25" t="s">
        <v>100</v>
      </c>
      <c r="AG54" s="26" t="s">
        <v>98</v>
      </c>
      <c r="AH54" s="25" t="s">
        <v>101</v>
      </c>
      <c r="AI54" s="27">
        <f t="shared" si="1"/>
        <v>95</v>
      </c>
      <c r="AJ54" s="27" t="str">
        <f t="shared" si="0"/>
        <v>Moderado</v>
      </c>
      <c r="AK54" s="25" t="s">
        <v>102</v>
      </c>
      <c r="AL54" s="27" t="str">
        <f>IFERROR(VLOOKUP(AJ54&amp;AK54,[4]Tabla_Controles!$B$56:$G$65,5,FALSE),"")</f>
        <v>Moderado</v>
      </c>
      <c r="AM54" s="28">
        <f t="shared" si="2"/>
        <v>50</v>
      </c>
      <c r="AN54" s="655"/>
      <c r="AO54" s="658"/>
      <c r="AP54" s="661"/>
      <c r="AQ54" s="644"/>
      <c r="AR54" s="646"/>
      <c r="AS54" s="646"/>
      <c r="AT54" s="647"/>
      <c r="AU54" s="629"/>
      <c r="AV54" s="29" t="s">
        <v>118</v>
      </c>
      <c r="AW54" s="55" t="s">
        <v>94</v>
      </c>
      <c r="AX54" s="56" t="s">
        <v>94</v>
      </c>
      <c r="AY54" s="56" t="s">
        <v>94</v>
      </c>
      <c r="AZ54" s="57" t="s">
        <v>94</v>
      </c>
      <c r="BA54" s="57" t="s">
        <v>94</v>
      </c>
      <c r="BB54" s="649"/>
      <c r="BC54" s="19" t="s">
        <v>112</v>
      </c>
      <c r="BD54" s="311" t="s">
        <v>2866</v>
      </c>
      <c r="BE54" s="265" t="s">
        <v>2908</v>
      </c>
      <c r="BF54" s="265" t="s">
        <v>2907</v>
      </c>
      <c r="BG54" s="37" t="s">
        <v>162</v>
      </c>
      <c r="BH54" s="35"/>
      <c r="BI54" s="38"/>
      <c r="BJ54" s="38"/>
      <c r="BK54" s="636"/>
      <c r="BL54" s="638"/>
      <c r="BM54" s="638"/>
      <c r="BP54" s="667"/>
    </row>
    <row r="55" spans="1:68" ht="102" customHeight="1" x14ac:dyDescent="0.3">
      <c r="A55" s="604"/>
      <c r="B55" s="606">
        <v>177</v>
      </c>
      <c r="C55" s="608"/>
      <c r="D55" s="610"/>
      <c r="E55" s="610"/>
      <c r="F55" s="610"/>
      <c r="G55" s="641"/>
      <c r="H55" s="664"/>
      <c r="I55" s="630"/>
      <c r="J55" s="631"/>
      <c r="K55" s="19" t="s">
        <v>122</v>
      </c>
      <c r="L55" s="20" t="s">
        <v>283</v>
      </c>
      <c r="M55" s="633"/>
      <c r="N55" s="631"/>
      <c r="O55" s="651"/>
      <c r="P55" s="620"/>
      <c r="Q55" s="622"/>
      <c r="R55" s="625"/>
      <c r="S55" s="627"/>
      <c r="T55" s="651"/>
      <c r="U55" s="652"/>
      <c r="V55" s="653"/>
      <c r="W55" s="19" t="s">
        <v>124</v>
      </c>
      <c r="X55" s="21" t="s">
        <v>284</v>
      </c>
      <c r="Y55" s="22" t="s">
        <v>285</v>
      </c>
      <c r="Z55" s="22" t="s">
        <v>286</v>
      </c>
      <c r="AA55" s="23" t="s">
        <v>240</v>
      </c>
      <c r="AB55" s="24" t="s">
        <v>96</v>
      </c>
      <c r="AC55" s="24" t="s">
        <v>97</v>
      </c>
      <c r="AD55" s="25" t="s">
        <v>98</v>
      </c>
      <c r="AE55" s="25" t="s">
        <v>99</v>
      </c>
      <c r="AF55" s="25" t="s">
        <v>100</v>
      </c>
      <c r="AG55" s="26" t="s">
        <v>98</v>
      </c>
      <c r="AH55" s="25" t="s">
        <v>101</v>
      </c>
      <c r="AI55" s="27">
        <f t="shared" si="1"/>
        <v>100</v>
      </c>
      <c r="AJ55" s="27" t="str">
        <f t="shared" si="0"/>
        <v>Fuerte</v>
      </c>
      <c r="AK55" s="25" t="s">
        <v>102</v>
      </c>
      <c r="AL55" s="27" t="str">
        <f>IFERROR(VLOOKUP(AJ55&amp;AK55,[4]Tabla_Controles!$B$56:$G$65,5,FALSE),"")</f>
        <v>Fuerte</v>
      </c>
      <c r="AM55" s="28">
        <f t="shared" si="2"/>
        <v>100</v>
      </c>
      <c r="AN55" s="655"/>
      <c r="AO55" s="658"/>
      <c r="AP55" s="661"/>
      <c r="AQ55" s="644"/>
      <c r="AR55" s="646"/>
      <c r="AS55" s="646"/>
      <c r="AT55" s="647"/>
      <c r="AU55" s="629"/>
      <c r="AV55" s="29" t="s">
        <v>128</v>
      </c>
      <c r="AW55" s="44" t="s">
        <v>287</v>
      </c>
      <c r="AX55" s="31" t="s">
        <v>288</v>
      </c>
      <c r="AY55" s="32" t="s">
        <v>115</v>
      </c>
      <c r="AZ55" s="54">
        <v>44834</v>
      </c>
      <c r="BA55" s="54">
        <v>44849</v>
      </c>
      <c r="BB55" s="649"/>
      <c r="BC55" s="19" t="s">
        <v>124</v>
      </c>
      <c r="BD55" s="311" t="s">
        <v>2866</v>
      </c>
      <c r="BE55" s="265" t="s">
        <v>3450</v>
      </c>
      <c r="BF55" s="265" t="s">
        <v>3451</v>
      </c>
      <c r="BG55" s="37" t="s">
        <v>105</v>
      </c>
      <c r="BH55" s="318" t="s">
        <v>2866</v>
      </c>
      <c r="BI55" s="265" t="s">
        <v>3631</v>
      </c>
      <c r="BJ55" s="265" t="s">
        <v>3632</v>
      </c>
      <c r="BK55" s="636"/>
      <c r="BL55" s="638"/>
      <c r="BM55" s="638"/>
      <c r="BP55" s="667"/>
    </row>
    <row r="56" spans="1:68" ht="33" hidden="1" customHeight="1" x14ac:dyDescent="0.3">
      <c r="A56" s="604"/>
      <c r="B56" s="606">
        <v>177</v>
      </c>
      <c r="C56" s="608"/>
      <c r="D56" s="610"/>
      <c r="E56" s="610"/>
      <c r="F56" s="610"/>
      <c r="G56" s="641"/>
      <c r="H56" s="664"/>
      <c r="I56" s="630"/>
      <c r="J56" s="631"/>
      <c r="K56" s="19" t="s">
        <v>129</v>
      </c>
      <c r="L56" s="20"/>
      <c r="M56" s="633"/>
      <c r="N56" s="631"/>
      <c r="O56" s="651"/>
      <c r="P56" s="620"/>
      <c r="Q56" s="622"/>
      <c r="R56" s="625"/>
      <c r="S56" s="627"/>
      <c r="T56" s="651"/>
      <c r="U56" s="652"/>
      <c r="V56" s="653"/>
      <c r="W56" s="19" t="s">
        <v>131</v>
      </c>
      <c r="X56" s="21"/>
      <c r="Y56" s="22"/>
      <c r="Z56" s="22"/>
      <c r="AA56" s="23"/>
      <c r="AB56" s="24"/>
      <c r="AC56" s="24"/>
      <c r="AD56" s="25"/>
      <c r="AE56" s="25"/>
      <c r="AF56" s="25"/>
      <c r="AG56" s="26"/>
      <c r="AH56" s="25"/>
      <c r="AI56" s="27" t="str">
        <f t="shared" si="1"/>
        <v/>
      </c>
      <c r="AJ56" s="27" t="str">
        <f t="shared" si="0"/>
        <v/>
      </c>
      <c r="AK56" s="25"/>
      <c r="AL56" s="27" t="str">
        <f>IFERROR(VLOOKUP(AJ56&amp;AK56,[4]Tabla_Controles!$B$56:$G$65,5,FALSE),"")</f>
        <v/>
      </c>
      <c r="AM56" s="28" t="str">
        <f t="shared" si="2"/>
        <v/>
      </c>
      <c r="AN56" s="655"/>
      <c r="AO56" s="658"/>
      <c r="AP56" s="661"/>
      <c r="AQ56" s="644"/>
      <c r="AR56" s="646"/>
      <c r="AS56" s="646"/>
      <c r="AT56" s="647"/>
      <c r="AU56" s="629"/>
      <c r="AV56" s="37" t="s">
        <v>136</v>
      </c>
      <c r="AW56" s="44"/>
      <c r="AX56" s="44"/>
      <c r="AY56" s="44"/>
      <c r="AZ56" s="46"/>
      <c r="BA56" s="46"/>
      <c r="BB56" s="649"/>
      <c r="BC56" s="19" t="s">
        <v>131</v>
      </c>
      <c r="BD56" s="35"/>
      <c r="BE56" s="36"/>
      <c r="BF56" s="36"/>
      <c r="BG56" s="37" t="s">
        <v>118</v>
      </c>
      <c r="BH56" s="35"/>
      <c r="BI56" s="38"/>
      <c r="BJ56" s="38"/>
      <c r="BK56" s="636"/>
      <c r="BL56" s="638"/>
      <c r="BM56" s="638"/>
      <c r="BP56" s="667"/>
    </row>
    <row r="57" spans="1:68" ht="30" hidden="1" customHeight="1" x14ac:dyDescent="0.3">
      <c r="A57" s="604"/>
      <c r="B57" s="606">
        <v>177</v>
      </c>
      <c r="C57" s="608"/>
      <c r="D57" s="610"/>
      <c r="E57" s="610"/>
      <c r="F57" s="610"/>
      <c r="G57" s="641"/>
      <c r="H57" s="664"/>
      <c r="I57" s="630"/>
      <c r="J57" s="631"/>
      <c r="K57" s="19" t="s">
        <v>137</v>
      </c>
      <c r="L57" s="20"/>
      <c r="M57" s="633"/>
      <c r="N57" s="631"/>
      <c r="O57" s="651"/>
      <c r="P57" s="620"/>
      <c r="Q57" s="622"/>
      <c r="R57" s="625"/>
      <c r="S57" s="627"/>
      <c r="T57" s="651"/>
      <c r="U57" s="652"/>
      <c r="V57" s="653"/>
      <c r="W57" s="19" t="s">
        <v>139</v>
      </c>
      <c r="X57" s="21"/>
      <c r="Y57" s="22"/>
      <c r="Z57" s="22"/>
      <c r="AA57" s="23"/>
      <c r="AB57" s="24"/>
      <c r="AC57" s="24"/>
      <c r="AD57" s="25"/>
      <c r="AE57" s="25"/>
      <c r="AF57" s="25"/>
      <c r="AG57" s="26"/>
      <c r="AH57" s="25"/>
      <c r="AI57" s="27" t="str">
        <f t="shared" si="1"/>
        <v/>
      </c>
      <c r="AJ57" s="27" t="str">
        <f t="shared" si="0"/>
        <v/>
      </c>
      <c r="AK57" s="25"/>
      <c r="AL57" s="27" t="str">
        <f>IFERROR(VLOOKUP(AJ57&amp;AK57,[4]Tabla_Controles!$B$56:$G$65,5,FALSE),"")</f>
        <v/>
      </c>
      <c r="AM57" s="28" t="str">
        <f t="shared" si="2"/>
        <v/>
      </c>
      <c r="AN57" s="655"/>
      <c r="AO57" s="658"/>
      <c r="AP57" s="661"/>
      <c r="AQ57" s="644"/>
      <c r="AR57" s="646"/>
      <c r="AS57" s="646"/>
      <c r="AT57" s="647"/>
      <c r="AU57" s="629"/>
      <c r="AV57" s="37" t="s">
        <v>145</v>
      </c>
      <c r="AW57" s="44"/>
      <c r="AX57" s="44"/>
      <c r="AY57" s="44"/>
      <c r="AZ57" s="46"/>
      <c r="BA57" s="46"/>
      <c r="BB57" s="649"/>
      <c r="BC57" s="19" t="s">
        <v>139</v>
      </c>
      <c r="BD57" s="35"/>
      <c r="BE57" s="36"/>
      <c r="BF57" s="36"/>
      <c r="BG57" s="37" t="s">
        <v>128</v>
      </c>
      <c r="BH57" s="35"/>
      <c r="BI57" s="38"/>
      <c r="BJ57" s="38"/>
      <c r="BK57" s="636"/>
      <c r="BL57" s="638"/>
      <c r="BM57" s="638"/>
      <c r="BP57" s="667"/>
    </row>
    <row r="58" spans="1:68" ht="30" hidden="1" customHeight="1" x14ac:dyDescent="0.3">
      <c r="A58" s="604"/>
      <c r="B58" s="606">
        <v>177</v>
      </c>
      <c r="C58" s="608"/>
      <c r="D58" s="610"/>
      <c r="E58" s="610"/>
      <c r="F58" s="610"/>
      <c r="G58" s="641"/>
      <c r="H58" s="664"/>
      <c r="I58" s="630"/>
      <c r="J58" s="631"/>
      <c r="K58" s="19" t="s">
        <v>148</v>
      </c>
      <c r="L58" s="20"/>
      <c r="M58" s="633"/>
      <c r="N58" s="631"/>
      <c r="O58" s="651"/>
      <c r="P58" s="620"/>
      <c r="Q58" s="622"/>
      <c r="R58" s="625"/>
      <c r="S58" s="627"/>
      <c r="T58" s="651"/>
      <c r="U58" s="652"/>
      <c r="V58" s="653"/>
      <c r="W58" s="19" t="s">
        <v>150</v>
      </c>
      <c r="X58" s="21"/>
      <c r="Y58" s="22"/>
      <c r="Z58" s="22"/>
      <c r="AA58" s="23"/>
      <c r="AB58" s="24"/>
      <c r="AC58" s="24"/>
      <c r="AD58" s="25"/>
      <c r="AE58" s="25"/>
      <c r="AF58" s="25"/>
      <c r="AG58" s="26"/>
      <c r="AH58" s="25"/>
      <c r="AI58" s="27" t="str">
        <f t="shared" si="1"/>
        <v/>
      </c>
      <c r="AJ58" s="27" t="str">
        <f t="shared" si="0"/>
        <v/>
      </c>
      <c r="AK58" s="25"/>
      <c r="AL58" s="27" t="str">
        <f>IFERROR(VLOOKUP(AJ58&amp;AK58,[4]Tabla_Controles!$B$56:$G$65,5,FALSE),"")</f>
        <v/>
      </c>
      <c r="AM58" s="28" t="str">
        <f t="shared" si="2"/>
        <v/>
      </c>
      <c r="AN58" s="655"/>
      <c r="AO58" s="658"/>
      <c r="AP58" s="661"/>
      <c r="AQ58" s="644"/>
      <c r="AR58" s="646"/>
      <c r="AS58" s="646"/>
      <c r="AT58" s="647"/>
      <c r="AU58" s="629"/>
      <c r="AV58" s="37" t="s">
        <v>155</v>
      </c>
      <c r="AW58" s="44"/>
      <c r="AX58" s="44"/>
      <c r="AY58" s="44"/>
      <c r="AZ58" s="46"/>
      <c r="BA58" s="46"/>
      <c r="BB58" s="649"/>
      <c r="BC58" s="19" t="s">
        <v>150</v>
      </c>
      <c r="BD58" s="35"/>
      <c r="BE58" s="36"/>
      <c r="BF58" s="36"/>
      <c r="BG58" s="37" t="s">
        <v>136</v>
      </c>
      <c r="BH58" s="35"/>
      <c r="BI58" s="38"/>
      <c r="BJ58" s="38"/>
      <c r="BK58" s="636"/>
      <c r="BL58" s="638"/>
      <c r="BM58" s="638"/>
      <c r="BP58" s="667"/>
    </row>
    <row r="59" spans="1:68" ht="30" hidden="1" customHeight="1" x14ac:dyDescent="0.3">
      <c r="A59" s="604"/>
      <c r="B59" s="606">
        <v>177</v>
      </c>
      <c r="C59" s="609"/>
      <c r="D59" s="610"/>
      <c r="E59" s="610"/>
      <c r="F59" s="610"/>
      <c r="G59" s="642"/>
      <c r="H59" s="665"/>
      <c r="I59" s="630"/>
      <c r="J59" s="631"/>
      <c r="K59" s="19" t="s">
        <v>160</v>
      </c>
      <c r="L59" s="20"/>
      <c r="M59" s="634"/>
      <c r="N59" s="631"/>
      <c r="O59" s="651"/>
      <c r="P59" s="620"/>
      <c r="Q59" s="623"/>
      <c r="R59" s="626"/>
      <c r="S59" s="627"/>
      <c r="T59" s="651"/>
      <c r="U59" s="652"/>
      <c r="V59" s="653"/>
      <c r="W59" s="19" t="s">
        <v>161</v>
      </c>
      <c r="X59" s="21"/>
      <c r="Y59" s="22"/>
      <c r="Z59" s="22"/>
      <c r="AA59" s="23"/>
      <c r="AB59" s="24"/>
      <c r="AC59" s="24"/>
      <c r="AD59" s="25"/>
      <c r="AE59" s="25"/>
      <c r="AF59" s="25"/>
      <c r="AG59" s="26"/>
      <c r="AH59" s="25"/>
      <c r="AI59" s="27" t="str">
        <f t="shared" si="1"/>
        <v/>
      </c>
      <c r="AJ59" s="27" t="str">
        <f t="shared" si="0"/>
        <v/>
      </c>
      <c r="AK59" s="25"/>
      <c r="AL59" s="27" t="str">
        <f>IFERROR(VLOOKUP(AJ59&amp;AK59,[4]Tabla_Controles!$B$56:$G$65,5,FALSE),"")</f>
        <v/>
      </c>
      <c r="AM59" s="28" t="str">
        <f t="shared" si="2"/>
        <v/>
      </c>
      <c r="AN59" s="656"/>
      <c r="AO59" s="659"/>
      <c r="AP59" s="662"/>
      <c r="AQ59" s="645"/>
      <c r="AR59" s="646"/>
      <c r="AS59" s="646"/>
      <c r="AT59" s="647"/>
      <c r="AU59" s="629"/>
      <c r="AV59" s="37" t="s">
        <v>162</v>
      </c>
      <c r="AW59" s="44"/>
      <c r="AX59" s="44"/>
      <c r="AY59" s="44"/>
      <c r="AZ59" s="46"/>
      <c r="BA59" s="46"/>
      <c r="BB59" s="650"/>
      <c r="BC59" s="19" t="s">
        <v>161</v>
      </c>
      <c r="BD59" s="35"/>
      <c r="BE59" s="36"/>
      <c r="BF59" s="36"/>
      <c r="BG59" s="37" t="s">
        <v>145</v>
      </c>
      <c r="BH59" s="35"/>
      <c r="BI59" s="38"/>
      <c r="BJ59" s="38"/>
      <c r="BK59" s="637"/>
      <c r="BL59" s="639"/>
      <c r="BM59" s="639"/>
      <c r="BP59" s="667"/>
    </row>
    <row r="60" spans="1:68" ht="127.5" hidden="1" x14ac:dyDescent="0.3">
      <c r="A60" s="604" t="str">
        <f>C60&amp;COUNTIF($C$10:C60,C60)</f>
        <v>Corrupción8</v>
      </c>
      <c r="B60" s="668">
        <v>178</v>
      </c>
      <c r="C60" s="607" t="s">
        <v>79</v>
      </c>
      <c r="D60" s="610" t="s">
        <v>80</v>
      </c>
      <c r="E60" s="610" t="s">
        <v>268</v>
      </c>
      <c r="F60" s="610" t="s">
        <v>289</v>
      </c>
      <c r="G60" s="640" t="s">
        <v>290</v>
      </c>
      <c r="H60" s="663" t="s">
        <v>291</v>
      </c>
      <c r="I60" s="630"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631" t="s">
        <v>292</v>
      </c>
      <c r="K60" s="19" t="s">
        <v>86</v>
      </c>
      <c r="L60" s="20" t="s">
        <v>293</v>
      </c>
      <c r="M60" s="632" t="s">
        <v>294</v>
      </c>
      <c r="N60" s="631" t="s">
        <v>89</v>
      </c>
      <c r="O60" s="651" t="str">
        <f>IF(N60="","",IF(OR($N60=[4]Tabla_Probabilidad!$D$20,$N60=[4]Tabla_Probabilidad!$J$20),"Muy Baja",IF(OR($N60=[4]Tabla_Probabilidad!$E$20,$N60=[4]Tabla_Probabilidad!$K$20),"Baja",IF(OR($N60=[4]Tabla_Probabilidad!$F$20,$N60=[4]Tabla_Probabilidad!$L$20),"Media",IF(OR($N60=[4]Tabla_Probabilidad!$G$20,$N60=[4]Tabla_Probabilidad!$M$20),"Alta",IF(OR($N60=[4]Tabla_Probabilidad!$H$20,$N60=[4]Tabla_Probabilidad!$N$20),"Muy Alta"))))))</f>
        <v>Media</v>
      </c>
      <c r="P60" s="620">
        <f>IF(O60="Muy Baja",1,IF(O60="Baja",2,IF(O60="Media",3,IF(O60="Alta",4,IF(O60="Muy Alta",5,"")))))</f>
        <v>3</v>
      </c>
      <c r="Q60" s="621" t="str">
        <f>IFERROR(IF($C60="Corrupción",HYPERLINK("#"&amp;"Impacto_Riesgos!C"&amp;MATCH($B60,[4]Impacto_Riesgos!$B$10:$B$138,0)+9,"Calcula el impacto aquí"),"")," ")</f>
        <v>Calcula el impacto aquí</v>
      </c>
      <c r="R60" s="624">
        <f>IFERROR(VLOOKUP(A60,[4]Impacto_Riesgos!$A$8:$W$138,23,),"NA")</f>
        <v>15</v>
      </c>
      <c r="S60" s="627" t="s">
        <v>90</v>
      </c>
      <c r="T60" s="651" t="str">
        <f>IF($S60='[4]Tabla Impacto'!$F$10,"Moderado",IF($S60='[4]Tabla Impacto'!$G$10,"Mayor",IF($S60='[4]Tabla Impacto'!$H$10,"Catastrófico","")))</f>
        <v>Catastrófico</v>
      </c>
      <c r="U60" s="652">
        <f>IF(T60="Leve",1,IF(T60="Menor",2,IF(T60="Moderado",3,IF(T60="Mayor",4,IF(T60="Catastrófico",5,"")))))</f>
        <v>5</v>
      </c>
      <c r="V60" s="653"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19" t="s">
        <v>91</v>
      </c>
      <c r="X60" s="21" t="s">
        <v>295</v>
      </c>
      <c r="Y60" s="22" t="s">
        <v>296</v>
      </c>
      <c r="Z60" s="22" t="s">
        <v>297</v>
      </c>
      <c r="AA60" s="23" t="s">
        <v>298</v>
      </c>
      <c r="AB60" s="24" t="s">
        <v>96</v>
      </c>
      <c r="AC60" s="24" t="s">
        <v>97</v>
      </c>
      <c r="AD60" s="25" t="s">
        <v>98</v>
      </c>
      <c r="AE60" s="25" t="s">
        <v>99</v>
      </c>
      <c r="AF60" s="25" t="s">
        <v>100</v>
      </c>
      <c r="AG60" s="26" t="s">
        <v>98</v>
      </c>
      <c r="AH60" s="25" t="s">
        <v>101</v>
      </c>
      <c r="AI60" s="27">
        <f t="shared" si="1"/>
        <v>100</v>
      </c>
      <c r="AJ60" s="27" t="str">
        <f t="shared" si="0"/>
        <v>Fuerte</v>
      </c>
      <c r="AK60" s="25" t="s">
        <v>102</v>
      </c>
      <c r="AL60" s="27" t="str">
        <f>IFERROR(VLOOKUP(AJ60&amp;AK60,[4]Tabla_Controles!$B$56:$G$65,5,FALSE),"")</f>
        <v>Fuerte</v>
      </c>
      <c r="AM60" s="28">
        <f t="shared" si="2"/>
        <v>100</v>
      </c>
      <c r="AN60" s="654">
        <f>IFERROR(AVERAGE(AM60:AM66),"")</f>
        <v>58.333333333333336</v>
      </c>
      <c r="AO60" s="657" t="str">
        <f>IF($AN60=100,"Fuerte",IF($AN60&lt;100,"Moderado",IF($AN60&lt;50,"Débil",IF($AN60=0,"",""))))</f>
        <v>Moderado</v>
      </c>
      <c r="AP60" s="660" t="s">
        <v>103</v>
      </c>
      <c r="AQ60" s="643">
        <f>IFERROR(P60-VLOOKUP(AO60&amp;AP60,[4]Tabla_Controles!$B$77:$E$83,4,0),"")</f>
        <v>2</v>
      </c>
      <c r="AR60" s="646" t="str">
        <f>IF($AQ60="","",IF($AQ60=1,"Muy Baja",IF($AQ60=2,"Baja",IF($AQ60=3,"Media",IF($AQ60=4,"Alta",IF($AQ60=5,"Muy Alta","Muy Baja"))))))</f>
        <v>Baja</v>
      </c>
      <c r="AS60" s="646" t="str">
        <f>T60</f>
        <v>Catastrófico</v>
      </c>
      <c r="AT60" s="647"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629" t="s">
        <v>104</v>
      </c>
      <c r="AV60" s="37" t="s">
        <v>105</v>
      </c>
      <c r="AW60" s="20" t="s">
        <v>94</v>
      </c>
      <c r="AX60" s="58" t="s">
        <v>94</v>
      </c>
      <c r="AY60" s="20" t="s">
        <v>94</v>
      </c>
      <c r="AZ60" s="21" t="s">
        <v>94</v>
      </c>
      <c r="BA60" s="59" t="s">
        <v>94</v>
      </c>
      <c r="BB60" s="648" t="s">
        <v>109</v>
      </c>
      <c r="BC60" s="19" t="s">
        <v>91</v>
      </c>
      <c r="BD60" s="35"/>
      <c r="BE60" s="311" t="s">
        <v>2869</v>
      </c>
      <c r="BF60" s="36"/>
      <c r="BG60" s="37" t="s">
        <v>155</v>
      </c>
      <c r="BH60" s="35"/>
      <c r="BI60" s="38"/>
      <c r="BJ60" s="38"/>
      <c r="BK60" s="635" t="s">
        <v>2891</v>
      </c>
      <c r="BL60" s="666"/>
      <c r="BM60" s="666"/>
    </row>
    <row r="61" spans="1:68" ht="66" hidden="1" x14ac:dyDescent="0.3">
      <c r="A61" s="604"/>
      <c r="B61" s="668">
        <v>178</v>
      </c>
      <c r="C61" s="608"/>
      <c r="D61" s="610"/>
      <c r="E61" s="610"/>
      <c r="F61" s="610"/>
      <c r="G61" s="641"/>
      <c r="H61" s="664"/>
      <c r="I61" s="630"/>
      <c r="J61" s="631"/>
      <c r="K61" s="19" t="s">
        <v>110</v>
      </c>
      <c r="L61" s="20" t="s">
        <v>299</v>
      </c>
      <c r="M61" s="633"/>
      <c r="N61" s="631"/>
      <c r="O61" s="651"/>
      <c r="P61" s="620"/>
      <c r="Q61" s="622"/>
      <c r="R61" s="625"/>
      <c r="S61" s="627"/>
      <c r="T61" s="651"/>
      <c r="U61" s="652"/>
      <c r="V61" s="653"/>
      <c r="W61" s="19" t="s">
        <v>112</v>
      </c>
      <c r="X61" s="21" t="s">
        <v>300</v>
      </c>
      <c r="Y61" s="22" t="s">
        <v>301</v>
      </c>
      <c r="Z61" s="22" t="s">
        <v>94</v>
      </c>
      <c r="AA61" s="23" t="s">
        <v>298</v>
      </c>
      <c r="AB61" s="24" t="s">
        <v>96</v>
      </c>
      <c r="AC61" s="24" t="s">
        <v>97</v>
      </c>
      <c r="AD61" s="25" t="s">
        <v>98</v>
      </c>
      <c r="AE61" s="25" t="s">
        <v>99</v>
      </c>
      <c r="AF61" s="25" t="s">
        <v>100</v>
      </c>
      <c r="AG61" s="26" t="s">
        <v>98</v>
      </c>
      <c r="AH61" s="25" t="s">
        <v>101</v>
      </c>
      <c r="AI61" s="27">
        <f t="shared" si="1"/>
        <v>100</v>
      </c>
      <c r="AJ61" s="27" t="str">
        <f t="shared" si="0"/>
        <v>Fuerte</v>
      </c>
      <c r="AK61" s="25" t="s">
        <v>117</v>
      </c>
      <c r="AL61" s="27" t="str">
        <f>IFERROR(VLOOKUP(AJ61&amp;AK61,[4]Tabla_Controles!$B$56:$G$65,5,FALSE),"")</f>
        <v>Moderado</v>
      </c>
      <c r="AM61" s="28">
        <f t="shared" si="2"/>
        <v>50</v>
      </c>
      <c r="AN61" s="655"/>
      <c r="AO61" s="658"/>
      <c r="AP61" s="661"/>
      <c r="AQ61" s="644"/>
      <c r="AR61" s="646"/>
      <c r="AS61" s="646"/>
      <c r="AT61" s="647"/>
      <c r="AU61" s="629"/>
      <c r="AV61" s="37" t="s">
        <v>118</v>
      </c>
      <c r="AW61" s="44" t="s">
        <v>94</v>
      </c>
      <c r="AX61" s="44" t="s">
        <v>94</v>
      </c>
      <c r="AY61" s="44" t="s">
        <v>94</v>
      </c>
      <c r="AZ61" s="44" t="s">
        <v>94</v>
      </c>
      <c r="BA61" s="44" t="s">
        <v>94</v>
      </c>
      <c r="BB61" s="649"/>
      <c r="BC61" s="19" t="s">
        <v>112</v>
      </c>
      <c r="BD61" s="35"/>
      <c r="BE61" s="311" t="s">
        <v>2869</v>
      </c>
      <c r="BF61" s="36"/>
      <c r="BG61" s="37" t="s">
        <v>162</v>
      </c>
      <c r="BH61" s="35"/>
      <c r="BI61" s="38"/>
      <c r="BJ61" s="38"/>
      <c r="BK61" s="636"/>
      <c r="BL61" s="638"/>
      <c r="BM61" s="638"/>
    </row>
    <row r="62" spans="1:68" ht="330" hidden="1" x14ac:dyDescent="0.3">
      <c r="A62" s="604"/>
      <c r="B62" s="668">
        <v>178</v>
      </c>
      <c r="C62" s="608"/>
      <c r="D62" s="610"/>
      <c r="E62" s="610"/>
      <c r="F62" s="610"/>
      <c r="G62" s="641"/>
      <c r="H62" s="664"/>
      <c r="I62" s="630"/>
      <c r="J62" s="631"/>
      <c r="K62" s="19" t="s">
        <v>122</v>
      </c>
      <c r="L62" s="20" t="s">
        <v>302</v>
      </c>
      <c r="M62" s="633"/>
      <c r="N62" s="631"/>
      <c r="O62" s="651"/>
      <c r="P62" s="620"/>
      <c r="Q62" s="622"/>
      <c r="R62" s="625"/>
      <c r="S62" s="627"/>
      <c r="T62" s="651"/>
      <c r="U62" s="652"/>
      <c r="V62" s="653"/>
      <c r="W62" s="19" t="s">
        <v>124</v>
      </c>
      <c r="X62" s="21" t="s">
        <v>303</v>
      </c>
      <c r="Y62" s="22" t="s">
        <v>304</v>
      </c>
      <c r="Z62" s="22" t="s">
        <v>297</v>
      </c>
      <c r="AA62" s="23" t="s">
        <v>305</v>
      </c>
      <c r="AB62" s="24" t="s">
        <v>96</v>
      </c>
      <c r="AC62" s="24" t="s">
        <v>97</v>
      </c>
      <c r="AD62" s="25" t="s">
        <v>98</v>
      </c>
      <c r="AE62" s="25" t="s">
        <v>144</v>
      </c>
      <c r="AF62" s="25" t="s">
        <v>100</v>
      </c>
      <c r="AG62" s="26" t="s">
        <v>98</v>
      </c>
      <c r="AH62" s="25" t="s">
        <v>101</v>
      </c>
      <c r="AI62" s="27">
        <f>IF(COUNTBLANK(AB62:AH62)=7,"",IF($AB62="Asignado",15,0)+IF($AC62="Adecuado",15,0)+IF($AD62="Oportuna",15,0)+IF($AE62="Prevenir",15,0)+IF($AE62="Detectar",10,0)+IF($AF62="Confiable",15,0)+IF($AG62="Oportuna",15,0)+IF($AH62="Completa",10,0)+IF($AH62="Incompleta",5,0))</f>
        <v>95</v>
      </c>
      <c r="AJ62" s="27" t="str">
        <f t="shared" si="0"/>
        <v>Moderado</v>
      </c>
      <c r="AK62" s="25" t="s">
        <v>117</v>
      </c>
      <c r="AL62" s="27" t="str">
        <f>IFERROR(VLOOKUP(AJ62&amp;AK62,[4]Tabla_Controles!$B$56:$G$65,5,FALSE),"")</f>
        <v>Moderado</v>
      </c>
      <c r="AM62" s="28">
        <f t="shared" si="2"/>
        <v>50</v>
      </c>
      <c r="AN62" s="655"/>
      <c r="AO62" s="658"/>
      <c r="AP62" s="661"/>
      <c r="AQ62" s="644"/>
      <c r="AR62" s="646"/>
      <c r="AS62" s="646"/>
      <c r="AT62" s="647"/>
      <c r="AU62" s="629"/>
      <c r="AV62" s="37" t="s">
        <v>128</v>
      </c>
      <c r="AW62" s="44" t="s">
        <v>244</v>
      </c>
      <c r="AX62" s="31" t="s">
        <v>175</v>
      </c>
      <c r="AY62" s="32" t="s">
        <v>95</v>
      </c>
      <c r="AZ62" s="54">
        <v>44742</v>
      </c>
      <c r="BA62" s="54">
        <v>44757</v>
      </c>
      <c r="BB62" s="649"/>
      <c r="BC62" s="19" t="s">
        <v>124</v>
      </c>
      <c r="BD62" s="311" t="s">
        <v>2866</v>
      </c>
      <c r="BE62" s="265" t="s">
        <v>3536</v>
      </c>
      <c r="BF62" s="265" t="s">
        <v>3537</v>
      </c>
      <c r="BG62" s="37" t="s">
        <v>105</v>
      </c>
      <c r="BH62" s="318" t="s">
        <v>2866</v>
      </c>
      <c r="BI62" s="291" t="s">
        <v>3291</v>
      </c>
      <c r="BJ62" s="291" t="s">
        <v>3286</v>
      </c>
      <c r="BK62" s="636"/>
      <c r="BL62" s="638"/>
      <c r="BM62" s="638"/>
    </row>
    <row r="63" spans="1:68" ht="115.5" hidden="1" x14ac:dyDescent="0.3">
      <c r="A63" s="604"/>
      <c r="B63" s="668">
        <v>178</v>
      </c>
      <c r="C63" s="608"/>
      <c r="D63" s="610"/>
      <c r="E63" s="610"/>
      <c r="F63" s="610"/>
      <c r="G63" s="641"/>
      <c r="H63" s="664"/>
      <c r="I63" s="630"/>
      <c r="J63" s="631"/>
      <c r="K63" s="19" t="s">
        <v>129</v>
      </c>
      <c r="L63" s="20" t="s">
        <v>306</v>
      </c>
      <c r="M63" s="633"/>
      <c r="N63" s="631"/>
      <c r="O63" s="651"/>
      <c r="P63" s="620"/>
      <c r="Q63" s="622"/>
      <c r="R63" s="625"/>
      <c r="S63" s="627"/>
      <c r="T63" s="651"/>
      <c r="U63" s="652"/>
      <c r="V63" s="653"/>
      <c r="W63" s="19" t="s">
        <v>131</v>
      </c>
      <c r="X63" s="21" t="s">
        <v>307</v>
      </c>
      <c r="Y63" s="22" t="s">
        <v>308</v>
      </c>
      <c r="Z63" s="22" t="s">
        <v>297</v>
      </c>
      <c r="AA63" s="23" t="s">
        <v>298</v>
      </c>
      <c r="AB63" s="24" t="s">
        <v>96</v>
      </c>
      <c r="AC63" s="24" t="s">
        <v>97</v>
      </c>
      <c r="AD63" s="25" t="s">
        <v>98</v>
      </c>
      <c r="AE63" s="25" t="s">
        <v>144</v>
      </c>
      <c r="AF63" s="25" t="s">
        <v>100</v>
      </c>
      <c r="AG63" s="26" t="s">
        <v>98</v>
      </c>
      <c r="AH63" s="25" t="s">
        <v>101</v>
      </c>
      <c r="AI63" s="27">
        <f t="shared" si="1"/>
        <v>95</v>
      </c>
      <c r="AJ63" s="27" t="str">
        <f t="shared" si="0"/>
        <v>Moderado</v>
      </c>
      <c r="AK63" s="25" t="s">
        <v>102</v>
      </c>
      <c r="AL63" s="27" t="str">
        <f>IFERROR(VLOOKUP(AJ63&amp;AK63,[4]Tabla_Controles!$B$56:$G$65,5,FALSE),"")</f>
        <v>Moderado</v>
      </c>
      <c r="AM63" s="28">
        <f t="shared" si="2"/>
        <v>50</v>
      </c>
      <c r="AN63" s="655"/>
      <c r="AO63" s="658"/>
      <c r="AP63" s="661"/>
      <c r="AQ63" s="644"/>
      <c r="AR63" s="646"/>
      <c r="AS63" s="646"/>
      <c r="AT63" s="647"/>
      <c r="AU63" s="629"/>
      <c r="AV63" s="37" t="s">
        <v>136</v>
      </c>
      <c r="AW63" s="44" t="s">
        <v>309</v>
      </c>
      <c r="AX63" s="44" t="s">
        <v>310</v>
      </c>
      <c r="AY63" s="44" t="s">
        <v>311</v>
      </c>
      <c r="AZ63" s="54">
        <v>44711</v>
      </c>
      <c r="BA63" s="46" t="s">
        <v>159</v>
      </c>
      <c r="BB63" s="649"/>
      <c r="BC63" s="19" t="s">
        <v>131</v>
      </c>
      <c r="BD63" s="35"/>
      <c r="BE63" s="311" t="s">
        <v>2869</v>
      </c>
      <c r="BF63" s="36"/>
      <c r="BG63" s="37" t="s">
        <v>118</v>
      </c>
      <c r="BH63" s="35"/>
      <c r="BI63" s="38" t="s">
        <v>2869</v>
      </c>
      <c r="BJ63" s="38"/>
      <c r="BK63" s="636"/>
      <c r="BL63" s="638"/>
      <c r="BM63" s="638"/>
    </row>
    <row r="64" spans="1:68" ht="90.95" hidden="1" customHeight="1" x14ac:dyDescent="0.3">
      <c r="A64" s="604"/>
      <c r="B64" s="668">
        <v>178</v>
      </c>
      <c r="C64" s="608"/>
      <c r="D64" s="610"/>
      <c r="E64" s="610"/>
      <c r="F64" s="610"/>
      <c r="G64" s="641"/>
      <c r="H64" s="664"/>
      <c r="I64" s="630"/>
      <c r="J64" s="631"/>
      <c r="K64" s="19" t="s">
        <v>137</v>
      </c>
      <c r="L64" s="20" t="s">
        <v>312</v>
      </c>
      <c r="M64" s="633"/>
      <c r="N64" s="631"/>
      <c r="O64" s="651"/>
      <c r="P64" s="620"/>
      <c r="Q64" s="622"/>
      <c r="R64" s="625"/>
      <c r="S64" s="627"/>
      <c r="T64" s="651"/>
      <c r="U64" s="652"/>
      <c r="V64" s="653"/>
      <c r="W64" s="19" t="s">
        <v>139</v>
      </c>
      <c r="X64" s="21" t="s">
        <v>313</v>
      </c>
      <c r="Y64" s="22" t="s">
        <v>314</v>
      </c>
      <c r="Z64" s="22" t="s">
        <v>297</v>
      </c>
      <c r="AA64" s="23" t="s">
        <v>298</v>
      </c>
      <c r="AB64" s="24" t="s">
        <v>96</v>
      </c>
      <c r="AC64" s="24" t="s">
        <v>97</v>
      </c>
      <c r="AD64" s="25" t="s">
        <v>98</v>
      </c>
      <c r="AE64" s="25" t="s">
        <v>144</v>
      </c>
      <c r="AF64" s="25" t="s">
        <v>100</v>
      </c>
      <c r="AG64" s="26" t="s">
        <v>98</v>
      </c>
      <c r="AH64" s="25" t="s">
        <v>101</v>
      </c>
      <c r="AI64" s="27">
        <f t="shared" si="1"/>
        <v>95</v>
      </c>
      <c r="AJ64" s="27" t="str">
        <f t="shared" si="0"/>
        <v>Moderado</v>
      </c>
      <c r="AK64" s="25" t="s">
        <v>102</v>
      </c>
      <c r="AL64" s="27" t="str">
        <f>IFERROR(VLOOKUP(AJ64&amp;AK64,[4]Tabla_Controles!$B$56:$G$65,5,FALSE),"")</f>
        <v>Moderado</v>
      </c>
      <c r="AM64" s="28">
        <f t="shared" si="2"/>
        <v>50</v>
      </c>
      <c r="AN64" s="655"/>
      <c r="AO64" s="658"/>
      <c r="AP64" s="661"/>
      <c r="AQ64" s="644"/>
      <c r="AR64" s="646"/>
      <c r="AS64" s="646"/>
      <c r="AT64" s="647"/>
      <c r="AU64" s="629"/>
      <c r="AV64" s="37" t="s">
        <v>145</v>
      </c>
      <c r="AW64" s="44" t="s">
        <v>94</v>
      </c>
      <c r="AX64" s="44" t="s">
        <v>94</v>
      </c>
      <c r="AY64" s="44" t="s">
        <v>94</v>
      </c>
      <c r="AZ64" s="44" t="s">
        <v>94</v>
      </c>
      <c r="BA64" s="44" t="s">
        <v>94</v>
      </c>
      <c r="BB64" s="649"/>
      <c r="BC64" s="19" t="s">
        <v>139</v>
      </c>
      <c r="BD64" s="35"/>
      <c r="BE64" s="311" t="s">
        <v>2869</v>
      </c>
      <c r="BF64" s="36"/>
      <c r="BG64" s="37" t="s">
        <v>128</v>
      </c>
      <c r="BH64" s="35"/>
      <c r="BI64" s="38"/>
      <c r="BJ64" s="38"/>
      <c r="BK64" s="636"/>
      <c r="BL64" s="638"/>
      <c r="BM64" s="638"/>
    </row>
    <row r="65" spans="1:65" ht="165" hidden="1" x14ac:dyDescent="0.3">
      <c r="A65" s="604"/>
      <c r="B65" s="668">
        <v>178</v>
      </c>
      <c r="C65" s="608"/>
      <c r="D65" s="610"/>
      <c r="E65" s="610"/>
      <c r="F65" s="610"/>
      <c r="G65" s="641"/>
      <c r="H65" s="664"/>
      <c r="I65" s="630"/>
      <c r="J65" s="631"/>
      <c r="K65" s="19" t="s">
        <v>148</v>
      </c>
      <c r="L65" s="20" t="s">
        <v>315</v>
      </c>
      <c r="M65" s="633"/>
      <c r="N65" s="631"/>
      <c r="O65" s="651"/>
      <c r="P65" s="620"/>
      <c r="Q65" s="622"/>
      <c r="R65" s="625"/>
      <c r="S65" s="627"/>
      <c r="T65" s="651"/>
      <c r="U65" s="652"/>
      <c r="V65" s="653"/>
      <c r="W65" s="19" t="s">
        <v>150</v>
      </c>
      <c r="X65" s="21" t="s">
        <v>316</v>
      </c>
      <c r="Y65" s="22" t="s">
        <v>317</v>
      </c>
      <c r="Z65" s="22" t="s">
        <v>297</v>
      </c>
      <c r="AA65" s="23" t="s">
        <v>298</v>
      </c>
      <c r="AB65" s="24" t="s">
        <v>96</v>
      </c>
      <c r="AC65" s="24" t="s">
        <v>97</v>
      </c>
      <c r="AD65" s="25" t="s">
        <v>98</v>
      </c>
      <c r="AE65" s="25" t="s">
        <v>144</v>
      </c>
      <c r="AF65" s="25" t="s">
        <v>100</v>
      </c>
      <c r="AG65" s="26" t="s">
        <v>98</v>
      </c>
      <c r="AH65" s="25" t="s">
        <v>101</v>
      </c>
      <c r="AI65" s="27">
        <f t="shared" si="1"/>
        <v>95</v>
      </c>
      <c r="AJ65" s="27" t="str">
        <f t="shared" si="0"/>
        <v>Moderado</v>
      </c>
      <c r="AK65" s="25" t="s">
        <v>102</v>
      </c>
      <c r="AL65" s="27" t="str">
        <f>IFERROR(VLOOKUP(AJ65&amp;AK65,[4]Tabla_Controles!$B$56:$G$65,5,FALSE),"")</f>
        <v>Moderado</v>
      </c>
      <c r="AM65" s="28">
        <f t="shared" si="2"/>
        <v>50</v>
      </c>
      <c r="AN65" s="655"/>
      <c r="AO65" s="658"/>
      <c r="AP65" s="661"/>
      <c r="AQ65" s="644"/>
      <c r="AR65" s="646"/>
      <c r="AS65" s="646"/>
      <c r="AT65" s="647"/>
      <c r="AU65" s="629"/>
      <c r="AV65" s="37" t="s">
        <v>155</v>
      </c>
      <c r="AW65" s="44" t="s">
        <v>94</v>
      </c>
      <c r="AX65" s="44" t="s">
        <v>94</v>
      </c>
      <c r="AY65" s="44" t="s">
        <v>94</v>
      </c>
      <c r="AZ65" s="44" t="s">
        <v>94</v>
      </c>
      <c r="BA65" s="44" t="s">
        <v>94</v>
      </c>
      <c r="BB65" s="649"/>
      <c r="BC65" s="19" t="s">
        <v>150</v>
      </c>
      <c r="BD65" s="35"/>
      <c r="BE65" s="311" t="s">
        <v>2869</v>
      </c>
      <c r="BF65" s="36"/>
      <c r="BG65" s="37" t="s">
        <v>136</v>
      </c>
      <c r="BH65" s="35"/>
      <c r="BI65" s="38"/>
      <c r="BJ65" s="38"/>
      <c r="BK65" s="636"/>
      <c r="BL65" s="638"/>
      <c r="BM65" s="638"/>
    </row>
    <row r="66" spans="1:65" ht="33" hidden="1" x14ac:dyDescent="0.3">
      <c r="A66" s="604"/>
      <c r="B66" s="668">
        <v>178</v>
      </c>
      <c r="C66" s="609"/>
      <c r="D66" s="610"/>
      <c r="E66" s="610"/>
      <c r="F66" s="610"/>
      <c r="G66" s="642"/>
      <c r="H66" s="665"/>
      <c r="I66" s="630"/>
      <c r="J66" s="631"/>
      <c r="K66" s="19" t="s">
        <v>160</v>
      </c>
      <c r="L66" s="20"/>
      <c r="M66" s="634"/>
      <c r="N66" s="631"/>
      <c r="O66" s="651"/>
      <c r="P66" s="620"/>
      <c r="Q66" s="623"/>
      <c r="R66" s="626"/>
      <c r="S66" s="627"/>
      <c r="T66" s="651"/>
      <c r="U66" s="652"/>
      <c r="V66" s="653"/>
      <c r="W66" s="19" t="s">
        <v>161</v>
      </c>
      <c r="X66" s="21"/>
      <c r="Y66" s="22"/>
      <c r="Z66" s="22"/>
      <c r="AA66" s="23"/>
      <c r="AB66" s="24"/>
      <c r="AC66" s="24"/>
      <c r="AD66" s="25"/>
      <c r="AE66" s="25"/>
      <c r="AF66" s="25"/>
      <c r="AG66" s="26"/>
      <c r="AH66" s="25"/>
      <c r="AI66" s="27" t="str">
        <f t="shared" si="1"/>
        <v/>
      </c>
      <c r="AJ66" s="27" t="str">
        <f t="shared" si="0"/>
        <v/>
      </c>
      <c r="AK66" s="25"/>
      <c r="AL66" s="27" t="str">
        <f>IFERROR(VLOOKUP(AJ66&amp;AK66,[4]Tabla_Controles!$B$56:$G$65,5,FALSE),"")</f>
        <v/>
      </c>
      <c r="AM66" s="28" t="str">
        <f t="shared" si="2"/>
        <v/>
      </c>
      <c r="AN66" s="656"/>
      <c r="AO66" s="659"/>
      <c r="AP66" s="662"/>
      <c r="AQ66" s="645"/>
      <c r="AR66" s="646"/>
      <c r="AS66" s="646"/>
      <c r="AT66" s="647"/>
      <c r="AU66" s="629"/>
      <c r="AV66" s="37" t="s">
        <v>162</v>
      </c>
      <c r="AW66" s="44"/>
      <c r="AX66" s="44"/>
      <c r="AY66" s="44"/>
      <c r="AZ66" s="44"/>
      <c r="BA66" s="44"/>
      <c r="BB66" s="650"/>
      <c r="BC66" s="19" t="s">
        <v>161</v>
      </c>
      <c r="BD66" s="35"/>
      <c r="BE66" s="36"/>
      <c r="BF66" s="36"/>
      <c r="BG66" s="37" t="s">
        <v>145</v>
      </c>
      <c r="BH66" s="35"/>
      <c r="BI66" s="38"/>
      <c r="BJ66" s="38"/>
      <c r="BK66" s="637"/>
      <c r="BL66" s="639"/>
      <c r="BM66" s="639"/>
    </row>
    <row r="67" spans="1:65" ht="89.25" hidden="1" x14ac:dyDescent="0.3">
      <c r="A67" s="604" t="str">
        <f>C67&amp;COUNTIF($C$10:C67,C67)</f>
        <v>Corrupción9</v>
      </c>
      <c r="B67" s="668">
        <v>179</v>
      </c>
      <c r="C67" s="607" t="s">
        <v>79</v>
      </c>
      <c r="D67" s="610" t="s">
        <v>80</v>
      </c>
      <c r="E67" s="610" t="s">
        <v>268</v>
      </c>
      <c r="F67" s="610" t="s">
        <v>289</v>
      </c>
      <c r="G67" s="640" t="s">
        <v>290</v>
      </c>
      <c r="H67" s="663" t="s">
        <v>318</v>
      </c>
      <c r="I67" s="630"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631" t="s">
        <v>319</v>
      </c>
      <c r="K67" s="19" t="s">
        <v>86</v>
      </c>
      <c r="L67" s="20" t="s">
        <v>320</v>
      </c>
      <c r="M67" s="632" t="s">
        <v>321</v>
      </c>
      <c r="N67" s="631" t="s">
        <v>89</v>
      </c>
      <c r="O67" s="651" t="str">
        <f>IF(N67="","",IF(OR($N67=[4]Tabla_Probabilidad!$D$20,$N67=[4]Tabla_Probabilidad!$J$20),"Muy Baja",IF(OR($N67=[4]Tabla_Probabilidad!$E$20,$N67=[4]Tabla_Probabilidad!$K$20),"Baja",IF(OR($N67=[4]Tabla_Probabilidad!$F$20,$N67=[4]Tabla_Probabilidad!$L$20),"Media",IF(OR($N67=[4]Tabla_Probabilidad!$G$20,$N67=[4]Tabla_Probabilidad!$M$20),"Alta",IF(OR($N67=[4]Tabla_Probabilidad!$H$20,$N67=[4]Tabla_Probabilidad!$N$20),"Muy Alta"))))))</f>
        <v>Media</v>
      </c>
      <c r="P67" s="620">
        <f>IF(O67="Muy Baja",1,IF(O67="Baja",2,IF(O67="Media",3,IF(O67="Alta",4,IF(O67="Muy Alta",5,"")))))</f>
        <v>3</v>
      </c>
      <c r="Q67" s="621" t="str">
        <f>IFERROR(IF($C67="Corrupción",HYPERLINK("#"&amp;"Impacto_Riesgos!C"&amp;MATCH($B67,[4]Impacto_Riesgos!$B$10:$B$138,0)+9,"Calcula el impacto aquí"),"")," ")</f>
        <v>Calcula el impacto aquí</v>
      </c>
      <c r="R67" s="624">
        <f>IFERROR(VLOOKUP(A67,[4]Impacto_Riesgos!$A$8:$W$138,23,),"NA")</f>
        <v>15</v>
      </c>
      <c r="S67" s="627" t="s">
        <v>90</v>
      </c>
      <c r="T67" s="651" t="str">
        <f>IF($S67='[4]Tabla Impacto'!$F$10,"Moderado",IF($S67='[4]Tabla Impacto'!$G$10,"Mayor",IF($S67='[4]Tabla Impacto'!$H$10,"Catastrófico","")))</f>
        <v>Catastrófico</v>
      </c>
      <c r="U67" s="652">
        <f>IF(T67="Leve",1,IF(T67="Menor",2,IF(T67="Moderado",3,IF(T67="Mayor",4,IF(T67="Catastrófico",5,"")))))</f>
        <v>5</v>
      </c>
      <c r="V67" s="653"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19" t="s">
        <v>91</v>
      </c>
      <c r="X67" s="21" t="s">
        <v>322</v>
      </c>
      <c r="Y67" s="22" t="s">
        <v>323</v>
      </c>
      <c r="Z67" s="22" t="s">
        <v>324</v>
      </c>
      <c r="AA67" s="23" t="s">
        <v>325</v>
      </c>
      <c r="AB67" s="24" t="s">
        <v>96</v>
      </c>
      <c r="AC67" s="24" t="s">
        <v>97</v>
      </c>
      <c r="AD67" s="25" t="s">
        <v>98</v>
      </c>
      <c r="AE67" s="25" t="s">
        <v>99</v>
      </c>
      <c r="AF67" s="25" t="s">
        <v>100</v>
      </c>
      <c r="AG67" s="26" t="s">
        <v>98</v>
      </c>
      <c r="AH67" s="25" t="s">
        <v>101</v>
      </c>
      <c r="AI67" s="27">
        <f t="shared" si="1"/>
        <v>100</v>
      </c>
      <c r="AJ67" s="27" t="str">
        <f t="shared" si="0"/>
        <v>Fuerte</v>
      </c>
      <c r="AK67" s="25" t="s">
        <v>102</v>
      </c>
      <c r="AL67" s="27" t="str">
        <f>IFERROR(VLOOKUP(AJ67&amp;AK67,[4]Tabla_Controles!$B$56:$G$65,5,FALSE),"")</f>
        <v>Fuerte</v>
      </c>
      <c r="AM67" s="28">
        <f t="shared" si="2"/>
        <v>100</v>
      </c>
      <c r="AN67" s="654">
        <f>IFERROR(AVERAGE(AM67:AM73),"")</f>
        <v>60</v>
      </c>
      <c r="AO67" s="657" t="str">
        <f>IF($AN67=100,"Fuerte",IF($AN67&lt;100,"Moderado",IF($AN67&lt;50,"Débil",IF($AN67=0,"",""))))</f>
        <v>Moderado</v>
      </c>
      <c r="AP67" s="660" t="s">
        <v>103</v>
      </c>
      <c r="AQ67" s="643">
        <f>IFERROR(P67-VLOOKUP(AO67&amp;AP67,[4]Tabla_Controles!$B$77:$E$83,4,0),"")</f>
        <v>2</v>
      </c>
      <c r="AR67" s="646" t="str">
        <f>IF($AQ67="","",IF($AQ67=1,"Muy Baja",IF($AQ67=2,"Baja",IF($AQ67=3,"Media",IF($AQ67=4,"Alta",IF($AQ67=5,"Muy Alta","Muy Baja"))))))</f>
        <v>Baja</v>
      </c>
      <c r="AS67" s="646" t="str">
        <f>T67</f>
        <v>Catastrófico</v>
      </c>
      <c r="AT67" s="647"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629"/>
      <c r="AV67" s="37" t="s">
        <v>105</v>
      </c>
      <c r="AW67" s="44" t="s">
        <v>94</v>
      </c>
      <c r="AX67" s="44" t="s">
        <v>94</v>
      </c>
      <c r="AY67" s="44" t="s">
        <v>94</v>
      </c>
      <c r="AZ67" s="44" t="s">
        <v>94</v>
      </c>
      <c r="BA67" s="44" t="s">
        <v>94</v>
      </c>
      <c r="BB67" s="648" t="s">
        <v>109</v>
      </c>
      <c r="BC67" s="19" t="s">
        <v>91</v>
      </c>
      <c r="BD67" s="253" t="s">
        <v>2989</v>
      </c>
      <c r="BE67" s="265" t="s">
        <v>3538</v>
      </c>
      <c r="BF67" s="265" t="s">
        <v>2990</v>
      </c>
      <c r="BG67" s="37" t="s">
        <v>155</v>
      </c>
      <c r="BH67" s="35"/>
      <c r="BI67" s="38"/>
      <c r="BJ67" s="38"/>
      <c r="BK67" s="635" t="s">
        <v>2891</v>
      </c>
      <c r="BL67" s="635" t="s">
        <v>3549</v>
      </c>
      <c r="BM67" s="666"/>
    </row>
    <row r="68" spans="1:65" ht="76.5" hidden="1" x14ac:dyDescent="0.3">
      <c r="A68" s="604"/>
      <c r="B68" s="668">
        <v>179</v>
      </c>
      <c r="C68" s="608"/>
      <c r="D68" s="610"/>
      <c r="E68" s="610"/>
      <c r="F68" s="610"/>
      <c r="G68" s="641"/>
      <c r="H68" s="664"/>
      <c r="I68" s="630"/>
      <c r="J68" s="631"/>
      <c r="K68" s="19" t="s">
        <v>110</v>
      </c>
      <c r="L68" s="20" t="s">
        <v>326</v>
      </c>
      <c r="M68" s="633"/>
      <c r="N68" s="631"/>
      <c r="O68" s="651"/>
      <c r="P68" s="620"/>
      <c r="Q68" s="622"/>
      <c r="R68" s="625"/>
      <c r="S68" s="627"/>
      <c r="T68" s="651"/>
      <c r="U68" s="652"/>
      <c r="V68" s="653"/>
      <c r="W68" s="19" t="s">
        <v>112</v>
      </c>
      <c r="X68" s="21" t="s">
        <v>300</v>
      </c>
      <c r="Y68" s="22" t="s">
        <v>327</v>
      </c>
      <c r="Z68" s="22" t="s">
        <v>94</v>
      </c>
      <c r="AA68" s="23" t="s">
        <v>325</v>
      </c>
      <c r="AB68" s="24" t="s">
        <v>96</v>
      </c>
      <c r="AC68" s="24" t="s">
        <v>97</v>
      </c>
      <c r="AD68" s="25" t="s">
        <v>98</v>
      </c>
      <c r="AE68" s="25" t="s">
        <v>99</v>
      </c>
      <c r="AF68" s="25" t="s">
        <v>100</v>
      </c>
      <c r="AG68" s="26" t="s">
        <v>98</v>
      </c>
      <c r="AH68" s="25" t="s">
        <v>101</v>
      </c>
      <c r="AI68" s="27">
        <f t="shared" si="1"/>
        <v>100</v>
      </c>
      <c r="AJ68" s="27" t="str">
        <f t="shared" si="0"/>
        <v>Fuerte</v>
      </c>
      <c r="AK68" s="25" t="s">
        <v>117</v>
      </c>
      <c r="AL68" s="27" t="str">
        <f>IFERROR(VLOOKUP(AJ68&amp;AK68,[4]Tabla_Controles!$B$56:$G$65,5,FALSE),"")</f>
        <v>Moderado</v>
      </c>
      <c r="AM68" s="28">
        <f t="shared" si="2"/>
        <v>50</v>
      </c>
      <c r="AN68" s="655"/>
      <c r="AO68" s="658"/>
      <c r="AP68" s="661"/>
      <c r="AQ68" s="644"/>
      <c r="AR68" s="646"/>
      <c r="AS68" s="646"/>
      <c r="AT68" s="647"/>
      <c r="AU68" s="629"/>
      <c r="AV68" s="37" t="s">
        <v>118</v>
      </c>
      <c r="AW68" s="44" t="s">
        <v>94</v>
      </c>
      <c r="AX68" s="44" t="s">
        <v>94</v>
      </c>
      <c r="AY68" s="44" t="s">
        <v>94</v>
      </c>
      <c r="AZ68" s="44" t="s">
        <v>94</v>
      </c>
      <c r="BA68" s="44" t="s">
        <v>94</v>
      </c>
      <c r="BB68" s="649"/>
      <c r="BC68" s="19" t="s">
        <v>112</v>
      </c>
      <c r="BD68" s="253" t="s">
        <v>2989</v>
      </c>
      <c r="BE68" s="308" t="s">
        <v>3539</v>
      </c>
      <c r="BF68" s="278" t="s">
        <v>2992</v>
      </c>
      <c r="BG68" s="37" t="s">
        <v>162</v>
      </c>
      <c r="BH68" s="35"/>
      <c r="BI68" s="38"/>
      <c r="BJ68" s="38"/>
      <c r="BK68" s="636"/>
      <c r="BL68" s="636"/>
      <c r="BM68" s="638"/>
    </row>
    <row r="69" spans="1:65" ht="127.5" hidden="1" x14ac:dyDescent="0.3">
      <c r="A69" s="604"/>
      <c r="B69" s="668">
        <v>179</v>
      </c>
      <c r="C69" s="608"/>
      <c r="D69" s="610"/>
      <c r="E69" s="610"/>
      <c r="F69" s="610"/>
      <c r="G69" s="641"/>
      <c r="H69" s="664"/>
      <c r="I69" s="630"/>
      <c r="J69" s="631"/>
      <c r="K69" s="19" t="s">
        <v>122</v>
      </c>
      <c r="L69" s="20" t="s">
        <v>328</v>
      </c>
      <c r="M69" s="633"/>
      <c r="N69" s="631"/>
      <c r="O69" s="651"/>
      <c r="P69" s="620"/>
      <c r="Q69" s="622"/>
      <c r="R69" s="625"/>
      <c r="S69" s="627"/>
      <c r="T69" s="651"/>
      <c r="U69" s="652"/>
      <c r="V69" s="653"/>
      <c r="W69" s="19" t="s">
        <v>124</v>
      </c>
      <c r="X69" s="21" t="s">
        <v>177</v>
      </c>
      <c r="Y69" s="22" t="s">
        <v>329</v>
      </c>
      <c r="Z69" s="22" t="s">
        <v>324</v>
      </c>
      <c r="AA69" s="23" t="s">
        <v>325</v>
      </c>
      <c r="AB69" s="24" t="s">
        <v>96</v>
      </c>
      <c r="AC69" s="24" t="s">
        <v>97</v>
      </c>
      <c r="AD69" s="25" t="s">
        <v>98</v>
      </c>
      <c r="AE69" s="25" t="s">
        <v>144</v>
      </c>
      <c r="AF69" s="25" t="s">
        <v>100</v>
      </c>
      <c r="AG69" s="26" t="s">
        <v>98</v>
      </c>
      <c r="AH69" s="25" t="s">
        <v>101</v>
      </c>
      <c r="AI69" s="27">
        <f t="shared" si="1"/>
        <v>95</v>
      </c>
      <c r="AJ69" s="27" t="str">
        <f t="shared" si="0"/>
        <v>Moderado</v>
      </c>
      <c r="AK69" s="25" t="s">
        <v>102</v>
      </c>
      <c r="AL69" s="27" t="str">
        <f>IFERROR(VLOOKUP(AJ69&amp;AK69,[4]Tabla_Controles!$B$56:$G$65,5,FALSE),"")</f>
        <v>Moderado</v>
      </c>
      <c r="AM69" s="28">
        <f t="shared" si="2"/>
        <v>50</v>
      </c>
      <c r="AN69" s="655"/>
      <c r="AO69" s="658"/>
      <c r="AP69" s="661"/>
      <c r="AQ69" s="644"/>
      <c r="AR69" s="646"/>
      <c r="AS69" s="646"/>
      <c r="AT69" s="647"/>
      <c r="AU69" s="629"/>
      <c r="AV69" s="37" t="s">
        <v>128</v>
      </c>
      <c r="AW69" s="44" t="s">
        <v>244</v>
      </c>
      <c r="AX69" s="31" t="s">
        <v>175</v>
      </c>
      <c r="AY69" s="32" t="s">
        <v>95</v>
      </c>
      <c r="AZ69" s="54">
        <v>44742</v>
      </c>
      <c r="BA69" s="54">
        <v>44757</v>
      </c>
      <c r="BB69" s="649"/>
      <c r="BC69" s="19" t="s">
        <v>124</v>
      </c>
      <c r="BD69" s="311" t="s">
        <v>2866</v>
      </c>
      <c r="BE69" s="265" t="s">
        <v>3540</v>
      </c>
      <c r="BF69" s="265" t="s">
        <v>2991</v>
      </c>
      <c r="BG69" s="37" t="s">
        <v>105</v>
      </c>
      <c r="BH69" s="318" t="s">
        <v>2866</v>
      </c>
      <c r="BI69" s="291" t="s">
        <v>3291</v>
      </c>
      <c r="BJ69" s="291" t="s">
        <v>3286</v>
      </c>
      <c r="BK69" s="636"/>
      <c r="BL69" s="636"/>
      <c r="BM69" s="638"/>
    </row>
    <row r="70" spans="1:65" ht="102" hidden="1" x14ac:dyDescent="0.3">
      <c r="A70" s="604"/>
      <c r="B70" s="668">
        <v>179</v>
      </c>
      <c r="C70" s="608"/>
      <c r="D70" s="610"/>
      <c r="E70" s="610"/>
      <c r="F70" s="610"/>
      <c r="G70" s="641"/>
      <c r="H70" s="664"/>
      <c r="I70" s="630"/>
      <c r="J70" s="631"/>
      <c r="K70" s="19" t="s">
        <v>129</v>
      </c>
      <c r="L70" s="20" t="s">
        <v>330</v>
      </c>
      <c r="M70" s="633"/>
      <c r="N70" s="631"/>
      <c r="O70" s="651"/>
      <c r="P70" s="620"/>
      <c r="Q70" s="622"/>
      <c r="R70" s="625"/>
      <c r="S70" s="627"/>
      <c r="T70" s="651"/>
      <c r="U70" s="652"/>
      <c r="V70" s="653"/>
      <c r="W70" s="19" t="s">
        <v>131</v>
      </c>
      <c r="X70" s="21" t="s">
        <v>307</v>
      </c>
      <c r="Y70" s="22" t="s">
        <v>331</v>
      </c>
      <c r="Z70" s="22" t="s">
        <v>324</v>
      </c>
      <c r="AA70" s="23" t="s">
        <v>325</v>
      </c>
      <c r="AB70" s="24" t="s">
        <v>96</v>
      </c>
      <c r="AC70" s="24" t="s">
        <v>97</v>
      </c>
      <c r="AD70" s="25" t="s">
        <v>98</v>
      </c>
      <c r="AE70" s="25" t="s">
        <v>144</v>
      </c>
      <c r="AF70" s="25" t="s">
        <v>100</v>
      </c>
      <c r="AG70" s="26" t="s">
        <v>98</v>
      </c>
      <c r="AH70" s="25" t="s">
        <v>101</v>
      </c>
      <c r="AI70" s="27">
        <f t="shared" si="1"/>
        <v>95</v>
      </c>
      <c r="AJ70" s="27" t="str">
        <f t="shared" si="0"/>
        <v>Moderado</v>
      </c>
      <c r="AK70" s="25" t="s">
        <v>102</v>
      </c>
      <c r="AL70" s="27" t="str">
        <f>IFERROR(VLOOKUP(AJ70&amp;AK70,[4]Tabla_Controles!$B$56:$G$65,5,FALSE),"")</f>
        <v>Moderado</v>
      </c>
      <c r="AM70" s="28">
        <f t="shared" si="2"/>
        <v>50</v>
      </c>
      <c r="AN70" s="655"/>
      <c r="AO70" s="658"/>
      <c r="AP70" s="661"/>
      <c r="AQ70" s="644"/>
      <c r="AR70" s="646"/>
      <c r="AS70" s="646"/>
      <c r="AT70" s="647"/>
      <c r="AU70" s="629"/>
      <c r="AV70" s="37" t="s">
        <v>136</v>
      </c>
      <c r="AW70" s="44" t="s">
        <v>309</v>
      </c>
      <c r="AX70" s="44" t="s">
        <v>310</v>
      </c>
      <c r="AY70" s="44" t="s">
        <v>311</v>
      </c>
      <c r="AZ70" s="54">
        <v>44711</v>
      </c>
      <c r="BA70" s="46" t="s">
        <v>159</v>
      </c>
      <c r="BB70" s="649"/>
      <c r="BC70" s="19" t="s">
        <v>131</v>
      </c>
      <c r="BD70" s="253" t="s">
        <v>2989</v>
      </c>
      <c r="BE70" s="265" t="s">
        <v>3541</v>
      </c>
      <c r="BF70" s="278" t="s">
        <v>2992</v>
      </c>
      <c r="BG70" s="37" t="s">
        <v>118</v>
      </c>
      <c r="BH70" s="35"/>
      <c r="BI70" s="38" t="s">
        <v>2869</v>
      </c>
      <c r="BJ70" s="38"/>
      <c r="BK70" s="636"/>
      <c r="BL70" s="636"/>
      <c r="BM70" s="638"/>
    </row>
    <row r="71" spans="1:65" ht="76.5" hidden="1" x14ac:dyDescent="0.3">
      <c r="A71" s="604"/>
      <c r="B71" s="668">
        <v>179</v>
      </c>
      <c r="C71" s="608"/>
      <c r="D71" s="610"/>
      <c r="E71" s="610"/>
      <c r="F71" s="610"/>
      <c r="G71" s="641"/>
      <c r="H71" s="664"/>
      <c r="I71" s="630"/>
      <c r="J71" s="631"/>
      <c r="K71" s="19" t="s">
        <v>137</v>
      </c>
      <c r="L71" s="20" t="s">
        <v>332</v>
      </c>
      <c r="M71" s="633"/>
      <c r="N71" s="631"/>
      <c r="O71" s="651"/>
      <c r="P71" s="620"/>
      <c r="Q71" s="622"/>
      <c r="R71" s="625"/>
      <c r="S71" s="627"/>
      <c r="T71" s="651"/>
      <c r="U71" s="652"/>
      <c r="V71" s="653"/>
      <c r="W71" s="19" t="s">
        <v>139</v>
      </c>
      <c r="X71" s="21" t="s">
        <v>313</v>
      </c>
      <c r="Y71" s="22" t="s">
        <v>333</v>
      </c>
      <c r="Z71" s="22" t="s">
        <v>324</v>
      </c>
      <c r="AA71" s="23" t="s">
        <v>325</v>
      </c>
      <c r="AB71" s="24" t="s">
        <v>96</v>
      </c>
      <c r="AC71" s="24" t="s">
        <v>97</v>
      </c>
      <c r="AD71" s="25" t="s">
        <v>98</v>
      </c>
      <c r="AE71" s="25" t="s">
        <v>144</v>
      </c>
      <c r="AF71" s="25" t="s">
        <v>100</v>
      </c>
      <c r="AG71" s="26" t="s">
        <v>98</v>
      </c>
      <c r="AH71" s="25" t="s">
        <v>101</v>
      </c>
      <c r="AI71" s="27">
        <f t="shared" si="1"/>
        <v>95</v>
      </c>
      <c r="AJ71" s="27" t="str">
        <f t="shared" si="0"/>
        <v>Moderado</v>
      </c>
      <c r="AK71" s="25" t="s">
        <v>102</v>
      </c>
      <c r="AL71" s="27" t="str">
        <f>IFERROR(VLOOKUP(AJ71&amp;AK71,[4]Tabla_Controles!$B$56:$G$65,5,FALSE),"")</f>
        <v>Moderado</v>
      </c>
      <c r="AM71" s="28">
        <f t="shared" si="2"/>
        <v>50</v>
      </c>
      <c r="AN71" s="655"/>
      <c r="AO71" s="658"/>
      <c r="AP71" s="661"/>
      <c r="AQ71" s="644"/>
      <c r="AR71" s="646"/>
      <c r="AS71" s="646"/>
      <c r="AT71" s="647"/>
      <c r="AU71" s="629"/>
      <c r="AV71" s="37" t="s">
        <v>145</v>
      </c>
      <c r="AW71" s="44" t="s">
        <v>94</v>
      </c>
      <c r="AX71" s="44" t="s">
        <v>94</v>
      </c>
      <c r="AY71" s="44" t="s">
        <v>94</v>
      </c>
      <c r="AZ71" s="44" t="s">
        <v>94</v>
      </c>
      <c r="BA71" s="44" t="s">
        <v>94</v>
      </c>
      <c r="BB71" s="649"/>
      <c r="BC71" s="19" t="s">
        <v>139</v>
      </c>
      <c r="BD71" s="253" t="s">
        <v>2989</v>
      </c>
      <c r="BE71" s="265" t="s">
        <v>3542</v>
      </c>
      <c r="BF71" s="265" t="s">
        <v>2993</v>
      </c>
      <c r="BG71" s="37" t="s">
        <v>128</v>
      </c>
      <c r="BH71" s="35"/>
      <c r="BI71" s="38"/>
      <c r="BJ71" s="38"/>
      <c r="BK71" s="636"/>
      <c r="BL71" s="636"/>
      <c r="BM71" s="638"/>
    </row>
    <row r="72" spans="1:65" ht="30" hidden="1" customHeight="1" x14ac:dyDescent="0.3">
      <c r="A72" s="604"/>
      <c r="B72" s="668">
        <v>179</v>
      </c>
      <c r="C72" s="608"/>
      <c r="D72" s="610"/>
      <c r="E72" s="610"/>
      <c r="F72" s="610"/>
      <c r="G72" s="641"/>
      <c r="H72" s="664"/>
      <c r="I72" s="630"/>
      <c r="J72" s="631"/>
      <c r="K72" s="19" t="s">
        <v>148</v>
      </c>
      <c r="L72" s="20"/>
      <c r="M72" s="633"/>
      <c r="N72" s="631"/>
      <c r="O72" s="651"/>
      <c r="P72" s="620"/>
      <c r="Q72" s="622"/>
      <c r="R72" s="625"/>
      <c r="S72" s="627"/>
      <c r="T72" s="651"/>
      <c r="U72" s="652"/>
      <c r="V72" s="653"/>
      <c r="W72" s="19" t="s">
        <v>150</v>
      </c>
      <c r="X72" s="21"/>
      <c r="Y72" s="22"/>
      <c r="Z72" s="22"/>
      <c r="AA72" s="23"/>
      <c r="AB72" s="24"/>
      <c r="AC72" s="24"/>
      <c r="AD72" s="25"/>
      <c r="AE72" s="25"/>
      <c r="AF72" s="25"/>
      <c r="AG72" s="26"/>
      <c r="AH72" s="25"/>
      <c r="AI72" s="27" t="str">
        <f t="shared" si="1"/>
        <v/>
      </c>
      <c r="AJ72" s="27" t="str">
        <f t="shared" si="0"/>
        <v/>
      </c>
      <c r="AK72" s="25"/>
      <c r="AL72" s="27" t="str">
        <f>IFERROR(VLOOKUP(AJ72&amp;AK72,[4]Tabla_Controles!$B$56:$G$65,5,FALSE),"")</f>
        <v/>
      </c>
      <c r="AM72" s="28" t="str">
        <f t="shared" si="2"/>
        <v/>
      </c>
      <c r="AN72" s="655"/>
      <c r="AO72" s="658"/>
      <c r="AP72" s="661"/>
      <c r="AQ72" s="644"/>
      <c r="AR72" s="646"/>
      <c r="AS72" s="646"/>
      <c r="AT72" s="647"/>
      <c r="AU72" s="629"/>
      <c r="AV72" s="37" t="s">
        <v>155</v>
      </c>
      <c r="AW72" s="44"/>
      <c r="AX72" s="44"/>
      <c r="AY72" s="44"/>
      <c r="AZ72" s="46"/>
      <c r="BA72" s="46"/>
      <c r="BB72" s="649"/>
      <c r="BC72" s="19" t="s">
        <v>150</v>
      </c>
      <c r="BD72" s="35"/>
      <c r="BE72" s="36"/>
      <c r="BF72" s="36"/>
      <c r="BG72" s="37" t="s">
        <v>136</v>
      </c>
      <c r="BH72" s="35"/>
      <c r="BI72" s="38"/>
      <c r="BJ72" s="38"/>
      <c r="BK72" s="636"/>
      <c r="BL72" s="636"/>
      <c r="BM72" s="638"/>
    </row>
    <row r="73" spans="1:65" ht="30" hidden="1" customHeight="1" x14ac:dyDescent="0.3">
      <c r="A73" s="604"/>
      <c r="B73" s="668">
        <v>179</v>
      </c>
      <c r="C73" s="609"/>
      <c r="D73" s="610"/>
      <c r="E73" s="610"/>
      <c r="F73" s="610"/>
      <c r="G73" s="642"/>
      <c r="H73" s="665"/>
      <c r="I73" s="630"/>
      <c r="J73" s="631"/>
      <c r="K73" s="19" t="s">
        <v>160</v>
      </c>
      <c r="L73" s="20"/>
      <c r="M73" s="634"/>
      <c r="N73" s="631"/>
      <c r="O73" s="651"/>
      <c r="P73" s="620"/>
      <c r="Q73" s="623"/>
      <c r="R73" s="626"/>
      <c r="S73" s="627"/>
      <c r="T73" s="651"/>
      <c r="U73" s="652"/>
      <c r="V73" s="653"/>
      <c r="W73" s="19" t="s">
        <v>161</v>
      </c>
      <c r="X73" s="21"/>
      <c r="Y73" s="22"/>
      <c r="Z73" s="22"/>
      <c r="AA73" s="23"/>
      <c r="AB73" s="24"/>
      <c r="AC73" s="24"/>
      <c r="AD73" s="25"/>
      <c r="AE73" s="25"/>
      <c r="AF73" s="25"/>
      <c r="AG73" s="26"/>
      <c r="AH73" s="25"/>
      <c r="AI73" s="27" t="str">
        <f t="shared" si="1"/>
        <v/>
      </c>
      <c r="AJ73" s="27" t="str">
        <f t="shared" si="0"/>
        <v/>
      </c>
      <c r="AK73" s="25"/>
      <c r="AL73" s="27" t="str">
        <f>IFERROR(VLOOKUP(AJ73&amp;AK73,[4]Tabla_Controles!$B$56:$G$65,5,FALSE),"")</f>
        <v/>
      </c>
      <c r="AM73" s="28" t="str">
        <f t="shared" si="2"/>
        <v/>
      </c>
      <c r="AN73" s="656"/>
      <c r="AO73" s="659"/>
      <c r="AP73" s="662"/>
      <c r="AQ73" s="645"/>
      <c r="AR73" s="646"/>
      <c r="AS73" s="646"/>
      <c r="AT73" s="647"/>
      <c r="AU73" s="629"/>
      <c r="AV73" s="37" t="s">
        <v>162</v>
      </c>
      <c r="AW73" s="44"/>
      <c r="AX73" s="44"/>
      <c r="AY73" s="44"/>
      <c r="AZ73" s="46"/>
      <c r="BA73" s="46"/>
      <c r="BB73" s="650"/>
      <c r="BC73" s="19" t="s">
        <v>161</v>
      </c>
      <c r="BD73" s="35"/>
      <c r="BE73" s="36"/>
      <c r="BF73" s="36"/>
      <c r="BG73" s="37" t="s">
        <v>145</v>
      </c>
      <c r="BH73" s="35"/>
      <c r="BI73" s="38"/>
      <c r="BJ73" s="38"/>
      <c r="BK73" s="637"/>
      <c r="BL73" s="637"/>
      <c r="BM73" s="639"/>
    </row>
    <row r="74" spans="1:65" ht="127.5" customHeight="1" x14ac:dyDescent="0.3">
      <c r="A74" s="604" t="str">
        <f>C74&amp;COUNTIF($C$10:C74,C74)</f>
        <v>Corrupción10</v>
      </c>
      <c r="B74" s="668">
        <v>180</v>
      </c>
      <c r="C74" s="607" t="s">
        <v>79</v>
      </c>
      <c r="D74" s="610" t="s">
        <v>80</v>
      </c>
      <c r="E74" s="610" t="s">
        <v>334</v>
      </c>
      <c r="F74" s="610" t="s">
        <v>335</v>
      </c>
      <c r="G74" s="640" t="s">
        <v>336</v>
      </c>
      <c r="H74" s="663" t="s">
        <v>337</v>
      </c>
      <c r="I74" s="630"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631" t="s">
        <v>338</v>
      </c>
      <c r="K74" s="19" t="s">
        <v>86</v>
      </c>
      <c r="L74" s="20" t="s">
        <v>339</v>
      </c>
      <c r="M74" s="632" t="s">
        <v>340</v>
      </c>
      <c r="N74" s="631" t="s">
        <v>89</v>
      </c>
      <c r="O74" s="651" t="str">
        <f>IF(N74="","",IF(OR($N74=[4]Tabla_Probabilidad!$D$20,$N74=[4]Tabla_Probabilidad!$J$20),"Muy Baja",IF(OR($N74=[4]Tabla_Probabilidad!$E$20,$N74=[4]Tabla_Probabilidad!$K$20),"Baja",IF(OR($N74=[4]Tabla_Probabilidad!$F$20,$N74=[4]Tabla_Probabilidad!$L$20),"Media",IF(OR($N74=[4]Tabla_Probabilidad!$G$20,$N74=[4]Tabla_Probabilidad!$M$20),"Alta",IF(OR($N74=[4]Tabla_Probabilidad!$H$20,$N74=[4]Tabla_Probabilidad!$N$20),"Muy Alta"))))))</f>
        <v>Media</v>
      </c>
      <c r="P74" s="620">
        <f>IF(O74="Muy Baja",1,IF(O74="Baja",2,IF(O74="Media",3,IF(O74="Alta",4,IF(O74="Muy Alta",5,"")))))</f>
        <v>3</v>
      </c>
      <c r="Q74" s="621" t="str">
        <f>IFERROR(IF($C74="Corrupción",HYPERLINK("#"&amp;"Impacto_Riesgos!C"&amp;MATCH($B74,[4]Impacto_Riesgos!$B$10:$B$138,0)+9,"Calcula el impacto aquí"),"")," ")</f>
        <v>Calcula el impacto aquí</v>
      </c>
      <c r="R74" s="624">
        <f>IFERROR(VLOOKUP(A74,[4]Impacto_Riesgos!$A$8:$W$138,23,),"NA")</f>
        <v>15</v>
      </c>
      <c r="S74" s="627" t="s">
        <v>90</v>
      </c>
      <c r="T74" s="651" t="str">
        <f>IF($S74='[4]Tabla Impacto'!$F$10,"Moderado",IF($S74='[4]Tabla Impacto'!$G$10,"Mayor",IF($S74='[4]Tabla Impacto'!$H$10,"Catastrófico","")))</f>
        <v>Catastrófico</v>
      </c>
      <c r="U74" s="652">
        <f>IF(T74="Leve",1,IF(T74="Menor",2,IF(T74="Moderado",3,IF(T74="Mayor",4,IF(T74="Catastrófico",5,"")))))</f>
        <v>5</v>
      </c>
      <c r="V74" s="653"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19" t="s">
        <v>91</v>
      </c>
      <c r="X74" s="21" t="s">
        <v>341</v>
      </c>
      <c r="Y74" s="22" t="s">
        <v>342</v>
      </c>
      <c r="Z74" s="22" t="s">
        <v>343</v>
      </c>
      <c r="AA74" s="23" t="s">
        <v>240</v>
      </c>
      <c r="AB74" s="24" t="s">
        <v>96</v>
      </c>
      <c r="AC74" s="24" t="s">
        <v>97</v>
      </c>
      <c r="AD74" s="25" t="s">
        <v>98</v>
      </c>
      <c r="AE74" s="25" t="s">
        <v>144</v>
      </c>
      <c r="AF74" s="25" t="s">
        <v>100</v>
      </c>
      <c r="AG74" s="26" t="s">
        <v>98</v>
      </c>
      <c r="AH74" s="25" t="s">
        <v>101</v>
      </c>
      <c r="AI74" s="27">
        <f t="shared" si="1"/>
        <v>95</v>
      </c>
      <c r="AJ74" s="27" t="str">
        <f t="shared" si="0"/>
        <v>Moderado</v>
      </c>
      <c r="AK74" s="25" t="s">
        <v>102</v>
      </c>
      <c r="AL74" s="27" t="str">
        <f>IFERROR(VLOOKUP(AJ74&amp;AK74,[4]Tabla_Controles!$B$56:$G$65,5,FALSE),"")</f>
        <v>Moderado</v>
      </c>
      <c r="AM74" s="28">
        <f t="shared" si="2"/>
        <v>50</v>
      </c>
      <c r="AN74" s="654">
        <f>IFERROR(AVERAGE(AM74:AM80),"")</f>
        <v>50</v>
      </c>
      <c r="AO74" s="657" t="str">
        <f>IF($AN74=100,"Fuerte",IF($AN74&lt;100,"Moderado",IF($AN74&lt;50,"Débil",IF($AN74=0,"",""))))</f>
        <v>Moderado</v>
      </c>
      <c r="AP74" s="660" t="s">
        <v>103</v>
      </c>
      <c r="AQ74" s="643">
        <f>IFERROR(P74-VLOOKUP(AO74&amp;AP74,[4]Tabla_Controles!$B$77:$E$83,4,0),"")</f>
        <v>2</v>
      </c>
      <c r="AR74" s="646" t="str">
        <f>IF($AQ74="","",IF($AQ74=1,"Muy Baja",IF($AQ74=2,"Baja",IF($AQ74=3,"Media",IF($AQ74=4,"Alta",IF($AQ74=5,"Muy Alta","Muy Baja"))))))</f>
        <v>Baja</v>
      </c>
      <c r="AS74" s="646" t="str">
        <f>T74</f>
        <v>Catastrófico</v>
      </c>
      <c r="AT74" s="647"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629" t="s">
        <v>104</v>
      </c>
      <c r="AV74" s="37" t="s">
        <v>105</v>
      </c>
      <c r="AW74" s="44" t="s">
        <v>94</v>
      </c>
      <c r="AX74" s="44" t="s">
        <v>94</v>
      </c>
      <c r="AY74" s="44" t="s">
        <v>94</v>
      </c>
      <c r="AZ74" s="44" t="s">
        <v>94</v>
      </c>
      <c r="BA74" s="44" t="s">
        <v>94</v>
      </c>
      <c r="BB74" s="648" t="s">
        <v>109</v>
      </c>
      <c r="BC74" s="19" t="s">
        <v>91</v>
      </c>
      <c r="BD74" s="311" t="s">
        <v>2866</v>
      </c>
      <c r="BE74" s="265" t="s">
        <v>3452</v>
      </c>
      <c r="BF74" s="265" t="s">
        <v>3453</v>
      </c>
      <c r="BG74" s="37" t="s">
        <v>155</v>
      </c>
      <c r="BH74" s="35"/>
      <c r="BI74" s="38"/>
      <c r="BJ74" s="38"/>
      <c r="BK74" s="635" t="s">
        <v>2891</v>
      </c>
      <c r="BL74" s="666"/>
      <c r="BM74" s="666"/>
    </row>
    <row r="75" spans="1:65" ht="148.5" hidden="1" x14ac:dyDescent="0.3">
      <c r="A75" s="604"/>
      <c r="B75" s="668">
        <v>180</v>
      </c>
      <c r="C75" s="608"/>
      <c r="D75" s="610"/>
      <c r="E75" s="610"/>
      <c r="F75" s="610"/>
      <c r="G75" s="641"/>
      <c r="H75" s="664"/>
      <c r="I75" s="630"/>
      <c r="J75" s="631"/>
      <c r="K75" s="19" t="s">
        <v>110</v>
      </c>
      <c r="L75" s="20" t="s">
        <v>344</v>
      </c>
      <c r="M75" s="633"/>
      <c r="N75" s="631"/>
      <c r="O75" s="651"/>
      <c r="P75" s="620"/>
      <c r="Q75" s="622"/>
      <c r="R75" s="625"/>
      <c r="S75" s="627"/>
      <c r="T75" s="651"/>
      <c r="U75" s="652"/>
      <c r="V75" s="653"/>
      <c r="W75" s="19" t="s">
        <v>112</v>
      </c>
      <c r="X75" s="21" t="s">
        <v>345</v>
      </c>
      <c r="Y75" s="22" t="s">
        <v>346</v>
      </c>
      <c r="Z75" s="22" t="s">
        <v>347</v>
      </c>
      <c r="AA75" s="23" t="s">
        <v>325</v>
      </c>
      <c r="AB75" s="24" t="s">
        <v>96</v>
      </c>
      <c r="AC75" s="24" t="s">
        <v>97</v>
      </c>
      <c r="AD75" s="25" t="s">
        <v>98</v>
      </c>
      <c r="AE75" s="25" t="s">
        <v>144</v>
      </c>
      <c r="AF75" s="25" t="s">
        <v>100</v>
      </c>
      <c r="AG75" s="26" t="s">
        <v>98</v>
      </c>
      <c r="AH75" s="25" t="s">
        <v>101</v>
      </c>
      <c r="AI75" s="27">
        <f t="shared" si="1"/>
        <v>95</v>
      </c>
      <c r="AJ75" s="27" t="str">
        <f t="shared" ref="AJ75:AJ138" si="3">IF(COUNTBLANK(AB75:AH75)=7,"",IF($AI75&lt;86,"Débil",IF($AI75&lt;96,"Moderado","Fuerte")))</f>
        <v>Moderado</v>
      </c>
      <c r="AK75" s="25" t="s">
        <v>102</v>
      </c>
      <c r="AL75" s="27" t="str">
        <f>IFERROR(VLOOKUP(AJ75&amp;AK75,[4]Tabla_Controles!$B$56:$G$65,5,FALSE),"")</f>
        <v>Moderado</v>
      </c>
      <c r="AM75" s="28">
        <f t="shared" si="2"/>
        <v>50</v>
      </c>
      <c r="AN75" s="655"/>
      <c r="AO75" s="658"/>
      <c r="AP75" s="661"/>
      <c r="AQ75" s="644"/>
      <c r="AR75" s="646"/>
      <c r="AS75" s="646"/>
      <c r="AT75" s="647"/>
      <c r="AU75" s="629"/>
      <c r="AV75" s="37" t="s">
        <v>118</v>
      </c>
      <c r="AW75" s="44" t="s">
        <v>244</v>
      </c>
      <c r="AX75" s="31" t="s">
        <v>175</v>
      </c>
      <c r="AY75" s="32" t="s">
        <v>95</v>
      </c>
      <c r="AZ75" s="54">
        <v>44742</v>
      </c>
      <c r="BA75" s="54">
        <v>44757</v>
      </c>
      <c r="BB75" s="649"/>
      <c r="BC75" s="19" t="s">
        <v>112</v>
      </c>
      <c r="BD75" s="311" t="s">
        <v>2866</v>
      </c>
      <c r="BE75" s="265" t="s">
        <v>3543</v>
      </c>
      <c r="BF75" s="265" t="s">
        <v>3544</v>
      </c>
      <c r="BG75" s="37" t="s">
        <v>162</v>
      </c>
      <c r="BH75" s="318" t="s">
        <v>2866</v>
      </c>
      <c r="BI75" s="291" t="s">
        <v>3291</v>
      </c>
      <c r="BJ75" s="291" t="s">
        <v>3286</v>
      </c>
      <c r="BK75" s="636"/>
      <c r="BL75" s="638"/>
      <c r="BM75" s="638"/>
    </row>
    <row r="76" spans="1:65" ht="33" hidden="1" customHeight="1" x14ac:dyDescent="0.3">
      <c r="A76" s="604"/>
      <c r="B76" s="668">
        <v>180</v>
      </c>
      <c r="C76" s="608"/>
      <c r="D76" s="610"/>
      <c r="E76" s="610"/>
      <c r="F76" s="610"/>
      <c r="G76" s="641"/>
      <c r="H76" s="664"/>
      <c r="I76" s="630"/>
      <c r="J76" s="631"/>
      <c r="K76" s="19" t="s">
        <v>122</v>
      </c>
      <c r="L76" s="20"/>
      <c r="M76" s="633"/>
      <c r="N76" s="631"/>
      <c r="O76" s="651"/>
      <c r="P76" s="620"/>
      <c r="Q76" s="622"/>
      <c r="R76" s="625"/>
      <c r="S76" s="627"/>
      <c r="T76" s="651"/>
      <c r="U76" s="652"/>
      <c r="V76" s="653"/>
      <c r="W76" s="19" t="s">
        <v>124</v>
      </c>
      <c r="X76" s="21"/>
      <c r="Y76" s="22"/>
      <c r="Z76" s="22"/>
      <c r="AA76" s="23"/>
      <c r="AB76" s="24"/>
      <c r="AC76" s="24"/>
      <c r="AD76" s="25"/>
      <c r="AE76" s="25"/>
      <c r="AF76" s="25"/>
      <c r="AG76" s="26"/>
      <c r="AH76" s="25"/>
      <c r="AI76" s="27" t="str">
        <f t="shared" ref="AI76:AI139" si="4">IF(COUNTBLANK(AB76:AH76)=7,"",IF($AB76="Asignado",15,0)+IF($AC76="Adecuado",15,0)+IF($AD76="Oportuna",15,0)+IF($AE76="Prevenir",15,0)+IF($AE76="Detectar",10,0)+IF($AF76="Confiable",15,0)+IF($AG76="Oportuna",15,0)+IF($AH76="Completa",10,0)+IF($AH76="Incompleta",5,0))</f>
        <v/>
      </c>
      <c r="AJ76" s="27" t="str">
        <f t="shared" si="3"/>
        <v/>
      </c>
      <c r="AK76" s="25"/>
      <c r="AL76" s="27" t="str">
        <f>IFERROR(VLOOKUP(AJ76&amp;AK76,[4]Tabla_Controles!$B$56:$G$65,5,FALSE),"")</f>
        <v/>
      </c>
      <c r="AM76" s="28" t="str">
        <f t="shared" ref="AM76:AM139" si="5">IF($AL76="","",IF($AL76="Fuerte",100,IF($AL76="Moderado",50,0)))</f>
        <v/>
      </c>
      <c r="AN76" s="655"/>
      <c r="AO76" s="658"/>
      <c r="AP76" s="661"/>
      <c r="AQ76" s="644"/>
      <c r="AR76" s="646"/>
      <c r="AS76" s="646"/>
      <c r="AT76" s="647"/>
      <c r="AU76" s="629"/>
      <c r="AV76" s="37" t="s">
        <v>128</v>
      </c>
      <c r="AW76" s="44"/>
      <c r="AX76" s="44"/>
      <c r="AY76" s="44"/>
      <c r="AZ76" s="46"/>
      <c r="BA76" s="46"/>
      <c r="BB76" s="649"/>
      <c r="BC76" s="19" t="s">
        <v>124</v>
      </c>
      <c r="BD76" s="35"/>
      <c r="BE76" s="36"/>
      <c r="BF76" s="36"/>
      <c r="BG76" s="37" t="s">
        <v>105</v>
      </c>
      <c r="BH76" s="35"/>
      <c r="BI76" s="38"/>
      <c r="BJ76" s="38"/>
      <c r="BK76" s="636"/>
      <c r="BL76" s="638"/>
      <c r="BM76" s="638"/>
    </row>
    <row r="77" spans="1:65" ht="30" hidden="1" customHeight="1" x14ac:dyDescent="0.3">
      <c r="A77" s="604"/>
      <c r="B77" s="668">
        <v>180</v>
      </c>
      <c r="C77" s="608"/>
      <c r="D77" s="610"/>
      <c r="E77" s="610"/>
      <c r="F77" s="610"/>
      <c r="G77" s="641"/>
      <c r="H77" s="664"/>
      <c r="I77" s="630"/>
      <c r="J77" s="631"/>
      <c r="K77" s="19" t="s">
        <v>129</v>
      </c>
      <c r="L77" s="20"/>
      <c r="M77" s="633"/>
      <c r="N77" s="631"/>
      <c r="O77" s="651"/>
      <c r="P77" s="620"/>
      <c r="Q77" s="622"/>
      <c r="R77" s="625"/>
      <c r="S77" s="627"/>
      <c r="T77" s="651"/>
      <c r="U77" s="652"/>
      <c r="V77" s="653"/>
      <c r="W77" s="19" t="s">
        <v>131</v>
      </c>
      <c r="X77" s="21"/>
      <c r="Y77" s="22"/>
      <c r="Z77" s="22"/>
      <c r="AA77" s="23"/>
      <c r="AB77" s="24"/>
      <c r="AC77" s="24"/>
      <c r="AD77" s="25"/>
      <c r="AE77" s="25"/>
      <c r="AF77" s="25"/>
      <c r="AG77" s="26"/>
      <c r="AH77" s="25"/>
      <c r="AI77" s="27" t="str">
        <f t="shared" si="4"/>
        <v/>
      </c>
      <c r="AJ77" s="27" t="str">
        <f t="shared" si="3"/>
        <v/>
      </c>
      <c r="AK77" s="25"/>
      <c r="AL77" s="27" t="str">
        <f>IFERROR(VLOOKUP(AJ77&amp;AK77,[4]Tabla_Controles!$B$56:$G$65,5,FALSE),"")</f>
        <v/>
      </c>
      <c r="AM77" s="28" t="str">
        <f t="shared" si="5"/>
        <v/>
      </c>
      <c r="AN77" s="655"/>
      <c r="AO77" s="658"/>
      <c r="AP77" s="661"/>
      <c r="AQ77" s="644"/>
      <c r="AR77" s="646"/>
      <c r="AS77" s="646"/>
      <c r="AT77" s="647"/>
      <c r="AU77" s="629"/>
      <c r="AV77" s="37" t="s">
        <v>136</v>
      </c>
      <c r="AW77" s="44"/>
      <c r="AX77" s="44"/>
      <c r="AY77" s="44"/>
      <c r="AZ77" s="46"/>
      <c r="BA77" s="46"/>
      <c r="BB77" s="649"/>
      <c r="BC77" s="19" t="s">
        <v>131</v>
      </c>
      <c r="BD77" s="35"/>
      <c r="BE77" s="36"/>
      <c r="BF77" s="36"/>
      <c r="BG77" s="37" t="s">
        <v>118</v>
      </c>
      <c r="BH77" s="35"/>
      <c r="BI77" s="38"/>
      <c r="BJ77" s="38"/>
      <c r="BK77" s="636"/>
      <c r="BL77" s="638"/>
      <c r="BM77" s="638"/>
    </row>
    <row r="78" spans="1:65" ht="30" hidden="1" customHeight="1" x14ac:dyDescent="0.3">
      <c r="A78" s="604"/>
      <c r="B78" s="668">
        <v>180</v>
      </c>
      <c r="C78" s="608"/>
      <c r="D78" s="610"/>
      <c r="E78" s="610"/>
      <c r="F78" s="610"/>
      <c r="G78" s="641"/>
      <c r="H78" s="664"/>
      <c r="I78" s="630"/>
      <c r="J78" s="631"/>
      <c r="K78" s="19" t="s">
        <v>137</v>
      </c>
      <c r="L78" s="20"/>
      <c r="M78" s="633"/>
      <c r="N78" s="631"/>
      <c r="O78" s="651"/>
      <c r="P78" s="620"/>
      <c r="Q78" s="622"/>
      <c r="R78" s="625"/>
      <c r="S78" s="627"/>
      <c r="T78" s="651"/>
      <c r="U78" s="652"/>
      <c r="V78" s="653"/>
      <c r="W78" s="19" t="s">
        <v>139</v>
      </c>
      <c r="X78" s="21"/>
      <c r="Y78" s="22"/>
      <c r="Z78" s="22"/>
      <c r="AA78" s="23"/>
      <c r="AB78" s="24"/>
      <c r="AC78" s="24"/>
      <c r="AD78" s="25"/>
      <c r="AE78" s="25"/>
      <c r="AF78" s="25"/>
      <c r="AG78" s="26"/>
      <c r="AH78" s="25"/>
      <c r="AI78" s="27" t="str">
        <f t="shared" si="4"/>
        <v/>
      </c>
      <c r="AJ78" s="27" t="str">
        <f t="shared" si="3"/>
        <v/>
      </c>
      <c r="AK78" s="25"/>
      <c r="AL78" s="27" t="str">
        <f>IFERROR(VLOOKUP(AJ78&amp;AK78,[4]Tabla_Controles!$B$56:$G$65,5,FALSE),"")</f>
        <v/>
      </c>
      <c r="AM78" s="28" t="str">
        <f t="shared" si="5"/>
        <v/>
      </c>
      <c r="AN78" s="655"/>
      <c r="AO78" s="658"/>
      <c r="AP78" s="661"/>
      <c r="AQ78" s="644"/>
      <c r="AR78" s="646"/>
      <c r="AS78" s="646"/>
      <c r="AT78" s="647"/>
      <c r="AU78" s="629"/>
      <c r="AV78" s="37" t="s">
        <v>145</v>
      </c>
      <c r="AW78" s="44"/>
      <c r="AX78" s="44"/>
      <c r="AY78" s="44"/>
      <c r="AZ78" s="46"/>
      <c r="BA78" s="46"/>
      <c r="BB78" s="649"/>
      <c r="BC78" s="19" t="s">
        <v>139</v>
      </c>
      <c r="BD78" s="35"/>
      <c r="BE78" s="36"/>
      <c r="BF78" s="36"/>
      <c r="BG78" s="37" t="s">
        <v>128</v>
      </c>
      <c r="BH78" s="35"/>
      <c r="BI78" s="38"/>
      <c r="BJ78" s="38"/>
      <c r="BK78" s="636"/>
      <c r="BL78" s="638"/>
      <c r="BM78" s="638"/>
    </row>
    <row r="79" spans="1:65" ht="30" hidden="1" customHeight="1" x14ac:dyDescent="0.3">
      <c r="A79" s="604"/>
      <c r="B79" s="668">
        <v>180</v>
      </c>
      <c r="C79" s="608"/>
      <c r="D79" s="610"/>
      <c r="E79" s="610"/>
      <c r="F79" s="610"/>
      <c r="G79" s="641"/>
      <c r="H79" s="664"/>
      <c r="I79" s="630"/>
      <c r="J79" s="631"/>
      <c r="K79" s="19" t="s">
        <v>148</v>
      </c>
      <c r="L79" s="20"/>
      <c r="M79" s="633"/>
      <c r="N79" s="631"/>
      <c r="O79" s="651"/>
      <c r="P79" s="620"/>
      <c r="Q79" s="622"/>
      <c r="R79" s="625"/>
      <c r="S79" s="627"/>
      <c r="T79" s="651"/>
      <c r="U79" s="652"/>
      <c r="V79" s="653"/>
      <c r="W79" s="19" t="s">
        <v>150</v>
      </c>
      <c r="X79" s="21"/>
      <c r="Y79" s="22"/>
      <c r="Z79" s="22"/>
      <c r="AA79" s="23"/>
      <c r="AB79" s="24"/>
      <c r="AC79" s="24"/>
      <c r="AD79" s="25"/>
      <c r="AE79" s="25"/>
      <c r="AF79" s="25"/>
      <c r="AG79" s="26"/>
      <c r="AH79" s="25"/>
      <c r="AI79" s="27" t="str">
        <f t="shared" si="4"/>
        <v/>
      </c>
      <c r="AJ79" s="27" t="str">
        <f t="shared" si="3"/>
        <v/>
      </c>
      <c r="AK79" s="25"/>
      <c r="AL79" s="27" t="str">
        <f>IFERROR(VLOOKUP(AJ79&amp;AK79,[4]Tabla_Controles!$B$56:$G$65,5,FALSE),"")</f>
        <v/>
      </c>
      <c r="AM79" s="28" t="str">
        <f t="shared" si="5"/>
        <v/>
      </c>
      <c r="AN79" s="655"/>
      <c r="AO79" s="658"/>
      <c r="AP79" s="661"/>
      <c r="AQ79" s="644"/>
      <c r="AR79" s="646"/>
      <c r="AS79" s="646"/>
      <c r="AT79" s="647"/>
      <c r="AU79" s="629"/>
      <c r="AV79" s="37" t="s">
        <v>155</v>
      </c>
      <c r="AW79" s="44"/>
      <c r="AX79" s="44"/>
      <c r="AY79" s="44"/>
      <c r="AZ79" s="46"/>
      <c r="BA79" s="46"/>
      <c r="BB79" s="649"/>
      <c r="BC79" s="19" t="s">
        <v>150</v>
      </c>
      <c r="BD79" s="35"/>
      <c r="BE79" s="36"/>
      <c r="BF79" s="36"/>
      <c r="BG79" s="37" t="s">
        <v>136</v>
      </c>
      <c r="BH79" s="35"/>
      <c r="BI79" s="38"/>
      <c r="BJ79" s="38"/>
      <c r="BK79" s="636"/>
      <c r="BL79" s="638"/>
      <c r="BM79" s="638"/>
    </row>
    <row r="80" spans="1:65" ht="30" hidden="1" customHeight="1" x14ac:dyDescent="0.3">
      <c r="A80" s="604"/>
      <c r="B80" s="668">
        <v>180</v>
      </c>
      <c r="C80" s="609"/>
      <c r="D80" s="610"/>
      <c r="E80" s="610"/>
      <c r="F80" s="610"/>
      <c r="G80" s="642"/>
      <c r="H80" s="665"/>
      <c r="I80" s="630"/>
      <c r="J80" s="631"/>
      <c r="K80" s="19" t="s">
        <v>160</v>
      </c>
      <c r="L80" s="20"/>
      <c r="M80" s="634"/>
      <c r="N80" s="631"/>
      <c r="O80" s="651"/>
      <c r="P80" s="620"/>
      <c r="Q80" s="623"/>
      <c r="R80" s="626"/>
      <c r="S80" s="627"/>
      <c r="T80" s="651"/>
      <c r="U80" s="652"/>
      <c r="V80" s="653"/>
      <c r="W80" s="19" t="s">
        <v>161</v>
      </c>
      <c r="X80" s="21"/>
      <c r="Y80" s="22"/>
      <c r="Z80" s="22"/>
      <c r="AA80" s="23"/>
      <c r="AB80" s="24"/>
      <c r="AC80" s="24"/>
      <c r="AD80" s="25"/>
      <c r="AE80" s="25"/>
      <c r="AF80" s="25"/>
      <c r="AG80" s="26"/>
      <c r="AH80" s="25"/>
      <c r="AI80" s="27" t="str">
        <f t="shared" si="4"/>
        <v/>
      </c>
      <c r="AJ80" s="27" t="str">
        <f t="shared" si="3"/>
        <v/>
      </c>
      <c r="AK80" s="25"/>
      <c r="AL80" s="27" t="str">
        <f>IFERROR(VLOOKUP(AJ80&amp;AK80,[4]Tabla_Controles!$B$56:$G$65,5,FALSE),"")</f>
        <v/>
      </c>
      <c r="AM80" s="28" t="str">
        <f t="shared" si="5"/>
        <v/>
      </c>
      <c r="AN80" s="656"/>
      <c r="AO80" s="659"/>
      <c r="AP80" s="662"/>
      <c r="AQ80" s="645"/>
      <c r="AR80" s="646"/>
      <c r="AS80" s="646"/>
      <c r="AT80" s="647"/>
      <c r="AU80" s="629"/>
      <c r="AV80" s="37" t="s">
        <v>162</v>
      </c>
      <c r="AW80" s="44"/>
      <c r="AX80" s="44"/>
      <c r="AY80" s="44"/>
      <c r="AZ80" s="46"/>
      <c r="BA80" s="46"/>
      <c r="BB80" s="650"/>
      <c r="BC80" s="19" t="s">
        <v>161</v>
      </c>
      <c r="BD80" s="35"/>
      <c r="BE80" s="36"/>
      <c r="BF80" s="36"/>
      <c r="BG80" s="37" t="s">
        <v>145</v>
      </c>
      <c r="BH80" s="35"/>
      <c r="BI80" s="38"/>
      <c r="BJ80" s="38"/>
      <c r="BK80" s="637"/>
      <c r="BL80" s="639"/>
      <c r="BM80" s="639"/>
    </row>
    <row r="81" spans="1:65" ht="247.5" hidden="1" x14ac:dyDescent="0.3">
      <c r="A81" s="604" t="str">
        <f>C81&amp;COUNTIF($C$10:C81,C81)</f>
        <v>Corrupción11</v>
      </c>
      <c r="B81" s="668">
        <v>181</v>
      </c>
      <c r="C81" s="607" t="s">
        <v>79</v>
      </c>
      <c r="D81" s="610" t="s">
        <v>80</v>
      </c>
      <c r="E81" s="610" t="s">
        <v>334</v>
      </c>
      <c r="F81" s="610" t="s">
        <v>348</v>
      </c>
      <c r="G81" s="640" t="s">
        <v>349</v>
      </c>
      <c r="H81" s="663" t="s">
        <v>350</v>
      </c>
      <c r="I81" s="630"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631" t="s">
        <v>351</v>
      </c>
      <c r="K81" s="19" t="s">
        <v>86</v>
      </c>
      <c r="L81" s="20" t="s">
        <v>352</v>
      </c>
      <c r="M81" s="632" t="s">
        <v>353</v>
      </c>
      <c r="N81" s="631" t="s">
        <v>89</v>
      </c>
      <c r="O81" s="651" t="str">
        <f>IF(N81="","",IF(OR($N81=[4]Tabla_Probabilidad!$D$20,$N81=[4]Tabla_Probabilidad!$J$20),"Muy Baja",IF(OR($N81=[4]Tabla_Probabilidad!$E$20,$N81=[4]Tabla_Probabilidad!$K$20),"Baja",IF(OR($N81=[4]Tabla_Probabilidad!$F$20,$N81=[4]Tabla_Probabilidad!$L$20),"Media",IF(OR($N81=[4]Tabla_Probabilidad!$G$20,$N81=[4]Tabla_Probabilidad!$M$20),"Alta",IF(OR($N81=[4]Tabla_Probabilidad!$H$20,$N81=[4]Tabla_Probabilidad!$N$20),"Muy Alta"))))))</f>
        <v>Media</v>
      </c>
      <c r="P81" s="620">
        <f>IF(O81="Muy Baja",1,IF(O81="Baja",2,IF(O81="Media",3,IF(O81="Alta",4,IF(O81="Muy Alta",5,"")))))</f>
        <v>3</v>
      </c>
      <c r="Q81" s="621" t="str">
        <f>IFERROR(IF($C81="Corrupción",HYPERLINK("#"&amp;"Impacto_Riesgos!C"&amp;MATCH($B81,[4]Impacto_Riesgos!$B$10:$B$138,0)+9,"Calcula el impacto aquí"),"")," ")</f>
        <v>Calcula el impacto aquí</v>
      </c>
      <c r="R81" s="624">
        <f>IFERROR(VLOOKUP(A81,[4]Impacto_Riesgos!$A$8:$W$138,23,),"NA")</f>
        <v>15</v>
      </c>
      <c r="S81" s="627" t="s">
        <v>90</v>
      </c>
      <c r="T81" s="651" t="str">
        <f>IF($S81='[4]Tabla Impacto'!$F$10,"Moderado",IF($S81='[4]Tabla Impacto'!$G$10,"Mayor",IF($S81='[4]Tabla Impacto'!$H$10,"Catastrófico","")))</f>
        <v>Catastrófico</v>
      </c>
      <c r="U81" s="652">
        <f>IF(T81="Leve",1,IF(T81="Menor",2,IF(T81="Moderado",3,IF(T81="Mayor",4,IF(T81="Catastrófico",5,"")))))</f>
        <v>5</v>
      </c>
      <c r="V81" s="653"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19" t="s">
        <v>91</v>
      </c>
      <c r="X81" s="21" t="s">
        <v>354</v>
      </c>
      <c r="Y81" s="22" t="s">
        <v>355</v>
      </c>
      <c r="Z81" s="22" t="s">
        <v>356</v>
      </c>
      <c r="AA81" s="23" t="s">
        <v>357</v>
      </c>
      <c r="AB81" s="24" t="s">
        <v>96</v>
      </c>
      <c r="AC81" s="24" t="s">
        <v>97</v>
      </c>
      <c r="AD81" s="25" t="s">
        <v>98</v>
      </c>
      <c r="AE81" s="25" t="s">
        <v>99</v>
      </c>
      <c r="AF81" s="25" t="s">
        <v>100</v>
      </c>
      <c r="AG81" s="26" t="s">
        <v>98</v>
      </c>
      <c r="AH81" s="25" t="s">
        <v>101</v>
      </c>
      <c r="AI81" s="27">
        <f t="shared" si="4"/>
        <v>100</v>
      </c>
      <c r="AJ81" s="27" t="str">
        <f t="shared" si="3"/>
        <v>Fuerte</v>
      </c>
      <c r="AK81" s="25" t="s">
        <v>102</v>
      </c>
      <c r="AL81" s="27" t="str">
        <f>IFERROR(VLOOKUP(AJ81&amp;AK81,[4]Tabla_Controles!$B$56:$G$65,5,FALSE),"")</f>
        <v>Fuerte</v>
      </c>
      <c r="AM81" s="28">
        <f t="shared" si="5"/>
        <v>100</v>
      </c>
      <c r="AN81" s="654">
        <f>IFERROR(AVERAGE(AM81:AM87),"")</f>
        <v>75</v>
      </c>
      <c r="AO81" s="657" t="str">
        <f>IF($AN81=100,"Fuerte",IF($AN81&lt;100,"Moderado",IF($AN81&lt;50,"Débil",IF($AN81=0,"",""))))</f>
        <v>Moderado</v>
      </c>
      <c r="AP81" s="660" t="s">
        <v>103</v>
      </c>
      <c r="AQ81" s="643">
        <f>IFERROR(P81-VLOOKUP(AO81&amp;AP81,[4]Tabla_Controles!$B$77:$E$83,4,0),"")</f>
        <v>2</v>
      </c>
      <c r="AR81" s="646" t="str">
        <f>IF($AQ81="","",IF($AQ81=1,"Muy Baja",IF($AQ81=2,"Baja",IF($AQ81=3,"Media",IF($AQ81=4,"Alta",IF($AQ81=5,"Muy Alta","Muy Baja"))))))</f>
        <v>Baja</v>
      </c>
      <c r="AS81" s="646" t="str">
        <f>T81</f>
        <v>Catastrófico</v>
      </c>
      <c r="AT81" s="647"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629" t="s">
        <v>104</v>
      </c>
      <c r="AV81" s="37" t="s">
        <v>105</v>
      </c>
      <c r="AW81" s="44" t="s">
        <v>94</v>
      </c>
      <c r="AX81" s="44" t="s">
        <v>94</v>
      </c>
      <c r="AY81" s="44" t="s">
        <v>94</v>
      </c>
      <c r="AZ81" s="44" t="s">
        <v>94</v>
      </c>
      <c r="BA81" s="44" t="s">
        <v>94</v>
      </c>
      <c r="BB81" s="648" t="s">
        <v>109</v>
      </c>
      <c r="BC81" s="19" t="s">
        <v>91</v>
      </c>
      <c r="BD81" s="253" t="s">
        <v>2867</v>
      </c>
      <c r="BE81" s="266" t="s">
        <v>3034</v>
      </c>
      <c r="BF81" s="265" t="s">
        <v>3035</v>
      </c>
      <c r="BG81" s="37" t="s">
        <v>155</v>
      </c>
      <c r="BH81" s="35"/>
      <c r="BI81" s="38"/>
      <c r="BJ81" s="38"/>
      <c r="BK81" s="635" t="s">
        <v>2891</v>
      </c>
      <c r="BL81" s="666"/>
      <c r="BM81" s="666"/>
    </row>
    <row r="82" spans="1:65" ht="247.5" hidden="1" x14ac:dyDescent="0.3">
      <c r="A82" s="604"/>
      <c r="B82" s="668">
        <v>181</v>
      </c>
      <c r="C82" s="608"/>
      <c r="D82" s="610"/>
      <c r="E82" s="610"/>
      <c r="F82" s="610"/>
      <c r="G82" s="641"/>
      <c r="H82" s="664"/>
      <c r="I82" s="630"/>
      <c r="J82" s="631"/>
      <c r="K82" s="19" t="s">
        <v>110</v>
      </c>
      <c r="L82" s="20" t="s">
        <v>358</v>
      </c>
      <c r="M82" s="633"/>
      <c r="N82" s="631"/>
      <c r="O82" s="651"/>
      <c r="P82" s="620"/>
      <c r="Q82" s="622"/>
      <c r="R82" s="625"/>
      <c r="S82" s="627"/>
      <c r="T82" s="651"/>
      <c r="U82" s="652"/>
      <c r="V82" s="653"/>
      <c r="W82" s="19" t="s">
        <v>112</v>
      </c>
      <c r="X82" s="21" t="s">
        <v>359</v>
      </c>
      <c r="Y82" s="22" t="s">
        <v>360</v>
      </c>
      <c r="Z82" s="22" t="s">
        <v>356</v>
      </c>
      <c r="AA82" s="23" t="s">
        <v>357</v>
      </c>
      <c r="AB82" s="24" t="s">
        <v>96</v>
      </c>
      <c r="AC82" s="24" t="s">
        <v>97</v>
      </c>
      <c r="AD82" s="25" t="s">
        <v>98</v>
      </c>
      <c r="AE82" s="25" t="s">
        <v>144</v>
      </c>
      <c r="AF82" s="25" t="s">
        <v>100</v>
      </c>
      <c r="AG82" s="26" t="s">
        <v>98</v>
      </c>
      <c r="AH82" s="25" t="s">
        <v>101</v>
      </c>
      <c r="AI82" s="27">
        <f t="shared" si="4"/>
        <v>95</v>
      </c>
      <c r="AJ82" s="27" t="str">
        <f t="shared" si="3"/>
        <v>Moderado</v>
      </c>
      <c r="AK82" s="25" t="s">
        <v>102</v>
      </c>
      <c r="AL82" s="27" t="str">
        <f>IFERROR(VLOOKUP(AJ82&amp;AK82,[4]Tabla_Controles!$B$56:$G$65,5,FALSE),"")</f>
        <v>Moderado</v>
      </c>
      <c r="AM82" s="28">
        <f t="shared" si="5"/>
        <v>50</v>
      </c>
      <c r="AN82" s="655"/>
      <c r="AO82" s="658"/>
      <c r="AP82" s="661"/>
      <c r="AQ82" s="644"/>
      <c r="AR82" s="646"/>
      <c r="AS82" s="646"/>
      <c r="AT82" s="647"/>
      <c r="AU82" s="629"/>
      <c r="AV82" s="37" t="s">
        <v>118</v>
      </c>
      <c r="AW82" s="44" t="s">
        <v>244</v>
      </c>
      <c r="AX82" s="31" t="s">
        <v>175</v>
      </c>
      <c r="AY82" s="32" t="s">
        <v>95</v>
      </c>
      <c r="AZ82" s="54">
        <v>44742</v>
      </c>
      <c r="BA82" s="54">
        <v>44757</v>
      </c>
      <c r="BB82" s="649"/>
      <c r="BC82" s="19" t="s">
        <v>112</v>
      </c>
      <c r="BD82" s="253" t="s">
        <v>2867</v>
      </c>
      <c r="BE82" s="265" t="s">
        <v>3036</v>
      </c>
      <c r="BF82" s="265" t="s">
        <v>3035</v>
      </c>
      <c r="BG82" s="37" t="s">
        <v>162</v>
      </c>
      <c r="BH82" s="318" t="s">
        <v>2866</v>
      </c>
      <c r="BI82" s="291" t="s">
        <v>3291</v>
      </c>
      <c r="BJ82" s="291" t="s">
        <v>3286</v>
      </c>
      <c r="BK82" s="636"/>
      <c r="BL82" s="638"/>
      <c r="BM82" s="638"/>
    </row>
    <row r="83" spans="1:65" ht="30" hidden="1" customHeight="1" x14ac:dyDescent="0.3">
      <c r="A83" s="604"/>
      <c r="B83" s="668">
        <v>181</v>
      </c>
      <c r="C83" s="608"/>
      <c r="D83" s="610"/>
      <c r="E83" s="610"/>
      <c r="F83" s="610"/>
      <c r="G83" s="641"/>
      <c r="H83" s="664"/>
      <c r="I83" s="630"/>
      <c r="J83" s="631"/>
      <c r="K83" s="19" t="s">
        <v>122</v>
      </c>
      <c r="L83" s="20"/>
      <c r="M83" s="633"/>
      <c r="N83" s="631"/>
      <c r="O83" s="651"/>
      <c r="P83" s="620"/>
      <c r="Q83" s="622"/>
      <c r="R83" s="625"/>
      <c r="S83" s="627"/>
      <c r="T83" s="651"/>
      <c r="U83" s="652"/>
      <c r="V83" s="653"/>
      <c r="W83" s="19" t="s">
        <v>124</v>
      </c>
      <c r="X83" s="21"/>
      <c r="Y83" s="22"/>
      <c r="Z83" s="22"/>
      <c r="AA83" s="23"/>
      <c r="AB83" s="24"/>
      <c r="AC83" s="24"/>
      <c r="AD83" s="25"/>
      <c r="AE83" s="25"/>
      <c r="AF83" s="25"/>
      <c r="AG83" s="26"/>
      <c r="AH83" s="25"/>
      <c r="AI83" s="27" t="str">
        <f t="shared" si="4"/>
        <v/>
      </c>
      <c r="AJ83" s="27" t="str">
        <f t="shared" si="3"/>
        <v/>
      </c>
      <c r="AK83" s="25"/>
      <c r="AL83" s="27" t="str">
        <f>IFERROR(VLOOKUP(AJ83&amp;AK83,[4]Tabla_Controles!$B$56:$G$65,5,FALSE),"")</f>
        <v/>
      </c>
      <c r="AM83" s="28" t="str">
        <f t="shared" si="5"/>
        <v/>
      </c>
      <c r="AN83" s="655"/>
      <c r="AO83" s="658"/>
      <c r="AP83" s="661"/>
      <c r="AQ83" s="644"/>
      <c r="AR83" s="646"/>
      <c r="AS83" s="646"/>
      <c r="AT83" s="647"/>
      <c r="AU83" s="629"/>
      <c r="AV83" s="37" t="s">
        <v>128</v>
      </c>
      <c r="AW83" s="44"/>
      <c r="AX83" s="44"/>
      <c r="AY83" s="44"/>
      <c r="AZ83" s="46"/>
      <c r="BA83" s="46"/>
      <c r="BB83" s="649"/>
      <c r="BC83" s="19" t="s">
        <v>124</v>
      </c>
      <c r="BD83" s="35"/>
      <c r="BE83" s="36"/>
      <c r="BF83" s="36"/>
      <c r="BG83" s="37" t="s">
        <v>105</v>
      </c>
      <c r="BH83" s="35"/>
      <c r="BI83" s="38"/>
      <c r="BJ83" s="38"/>
      <c r="BK83" s="636"/>
      <c r="BL83" s="638"/>
      <c r="BM83" s="638"/>
    </row>
    <row r="84" spans="1:65" ht="30" hidden="1" customHeight="1" x14ac:dyDescent="0.3">
      <c r="A84" s="604"/>
      <c r="B84" s="668">
        <v>181</v>
      </c>
      <c r="C84" s="608"/>
      <c r="D84" s="610"/>
      <c r="E84" s="610"/>
      <c r="F84" s="610"/>
      <c r="G84" s="641"/>
      <c r="H84" s="664"/>
      <c r="I84" s="630"/>
      <c r="J84" s="631"/>
      <c r="K84" s="19" t="s">
        <v>129</v>
      </c>
      <c r="L84" s="20"/>
      <c r="M84" s="633"/>
      <c r="N84" s="631"/>
      <c r="O84" s="651"/>
      <c r="P84" s="620"/>
      <c r="Q84" s="622"/>
      <c r="R84" s="625"/>
      <c r="S84" s="627"/>
      <c r="T84" s="651"/>
      <c r="U84" s="652"/>
      <c r="V84" s="653"/>
      <c r="W84" s="19" t="s">
        <v>131</v>
      </c>
      <c r="X84" s="21"/>
      <c r="Y84" s="22"/>
      <c r="Z84" s="22"/>
      <c r="AA84" s="23"/>
      <c r="AB84" s="24"/>
      <c r="AC84" s="24"/>
      <c r="AD84" s="25"/>
      <c r="AE84" s="25"/>
      <c r="AF84" s="25"/>
      <c r="AG84" s="26"/>
      <c r="AH84" s="25"/>
      <c r="AI84" s="27" t="str">
        <f t="shared" si="4"/>
        <v/>
      </c>
      <c r="AJ84" s="27" t="str">
        <f t="shared" si="3"/>
        <v/>
      </c>
      <c r="AK84" s="25"/>
      <c r="AL84" s="27" t="str">
        <f>IFERROR(VLOOKUP(AJ84&amp;AK84,[4]Tabla_Controles!$B$56:$G$65,5,FALSE),"")</f>
        <v/>
      </c>
      <c r="AM84" s="28" t="str">
        <f t="shared" si="5"/>
        <v/>
      </c>
      <c r="AN84" s="655"/>
      <c r="AO84" s="658"/>
      <c r="AP84" s="661"/>
      <c r="AQ84" s="644"/>
      <c r="AR84" s="646"/>
      <c r="AS84" s="646"/>
      <c r="AT84" s="647"/>
      <c r="AU84" s="629"/>
      <c r="AV84" s="37" t="s">
        <v>136</v>
      </c>
      <c r="AW84" s="44"/>
      <c r="AX84" s="44"/>
      <c r="AY84" s="44"/>
      <c r="AZ84" s="46"/>
      <c r="BA84" s="46"/>
      <c r="BB84" s="649"/>
      <c r="BC84" s="19" t="s">
        <v>131</v>
      </c>
      <c r="BD84" s="35"/>
      <c r="BE84" s="36"/>
      <c r="BF84" s="36"/>
      <c r="BG84" s="37" t="s">
        <v>118</v>
      </c>
      <c r="BH84" s="35"/>
      <c r="BI84" s="38"/>
      <c r="BJ84" s="38"/>
      <c r="BK84" s="636"/>
      <c r="BL84" s="638"/>
      <c r="BM84" s="638"/>
    </row>
    <row r="85" spans="1:65" ht="30" hidden="1" customHeight="1" x14ac:dyDescent="0.3">
      <c r="A85" s="604"/>
      <c r="B85" s="668">
        <v>181</v>
      </c>
      <c r="C85" s="608"/>
      <c r="D85" s="610"/>
      <c r="E85" s="610"/>
      <c r="F85" s="610"/>
      <c r="G85" s="641"/>
      <c r="H85" s="664"/>
      <c r="I85" s="630"/>
      <c r="J85" s="631"/>
      <c r="K85" s="19" t="s">
        <v>137</v>
      </c>
      <c r="L85" s="20"/>
      <c r="M85" s="633"/>
      <c r="N85" s="631"/>
      <c r="O85" s="651"/>
      <c r="P85" s="620"/>
      <c r="Q85" s="622"/>
      <c r="R85" s="625"/>
      <c r="S85" s="627"/>
      <c r="T85" s="651"/>
      <c r="U85" s="652"/>
      <c r="V85" s="653"/>
      <c r="W85" s="19" t="s">
        <v>139</v>
      </c>
      <c r="X85" s="21"/>
      <c r="Y85" s="22"/>
      <c r="Z85" s="22"/>
      <c r="AA85" s="23"/>
      <c r="AB85" s="24"/>
      <c r="AC85" s="24"/>
      <c r="AD85" s="25"/>
      <c r="AE85" s="25"/>
      <c r="AF85" s="25"/>
      <c r="AG85" s="26"/>
      <c r="AH85" s="25"/>
      <c r="AI85" s="27" t="str">
        <f t="shared" si="4"/>
        <v/>
      </c>
      <c r="AJ85" s="27" t="str">
        <f t="shared" si="3"/>
        <v/>
      </c>
      <c r="AK85" s="25"/>
      <c r="AL85" s="27" t="str">
        <f>IFERROR(VLOOKUP(AJ85&amp;AK85,[4]Tabla_Controles!$B$56:$G$65,5,FALSE),"")</f>
        <v/>
      </c>
      <c r="AM85" s="28" t="str">
        <f t="shared" si="5"/>
        <v/>
      </c>
      <c r="AN85" s="655"/>
      <c r="AO85" s="658"/>
      <c r="AP85" s="661"/>
      <c r="AQ85" s="644"/>
      <c r="AR85" s="646"/>
      <c r="AS85" s="646"/>
      <c r="AT85" s="647"/>
      <c r="AU85" s="629"/>
      <c r="AV85" s="37" t="s">
        <v>145</v>
      </c>
      <c r="AW85" s="44"/>
      <c r="AX85" s="44"/>
      <c r="AY85" s="44"/>
      <c r="AZ85" s="46"/>
      <c r="BA85" s="46"/>
      <c r="BB85" s="649"/>
      <c r="BC85" s="19" t="s">
        <v>139</v>
      </c>
      <c r="BD85" s="35"/>
      <c r="BE85" s="36"/>
      <c r="BF85" s="36"/>
      <c r="BG85" s="37" t="s">
        <v>128</v>
      </c>
      <c r="BH85" s="35"/>
      <c r="BI85" s="38"/>
      <c r="BJ85" s="38"/>
      <c r="BK85" s="636"/>
      <c r="BL85" s="638"/>
      <c r="BM85" s="638"/>
    </row>
    <row r="86" spans="1:65" ht="30" hidden="1" customHeight="1" x14ac:dyDescent="0.3">
      <c r="A86" s="604"/>
      <c r="B86" s="668">
        <v>181</v>
      </c>
      <c r="C86" s="608"/>
      <c r="D86" s="610"/>
      <c r="E86" s="610"/>
      <c r="F86" s="610"/>
      <c r="G86" s="641"/>
      <c r="H86" s="664"/>
      <c r="I86" s="630"/>
      <c r="J86" s="631"/>
      <c r="K86" s="19" t="s">
        <v>148</v>
      </c>
      <c r="L86" s="20"/>
      <c r="M86" s="633"/>
      <c r="N86" s="631"/>
      <c r="O86" s="651"/>
      <c r="P86" s="620"/>
      <c r="Q86" s="622"/>
      <c r="R86" s="625"/>
      <c r="S86" s="627"/>
      <c r="T86" s="651"/>
      <c r="U86" s="652"/>
      <c r="V86" s="653"/>
      <c r="W86" s="19" t="s">
        <v>150</v>
      </c>
      <c r="X86" s="21"/>
      <c r="Y86" s="22"/>
      <c r="Z86" s="22"/>
      <c r="AA86" s="23"/>
      <c r="AB86" s="24"/>
      <c r="AC86" s="24"/>
      <c r="AD86" s="25"/>
      <c r="AE86" s="25"/>
      <c r="AF86" s="25"/>
      <c r="AG86" s="26"/>
      <c r="AH86" s="25"/>
      <c r="AI86" s="27" t="str">
        <f t="shared" si="4"/>
        <v/>
      </c>
      <c r="AJ86" s="27" t="str">
        <f t="shared" si="3"/>
        <v/>
      </c>
      <c r="AK86" s="25"/>
      <c r="AL86" s="27" t="str">
        <f>IFERROR(VLOOKUP(AJ86&amp;AK86,[4]Tabla_Controles!$B$56:$G$65,5,FALSE),"")</f>
        <v/>
      </c>
      <c r="AM86" s="28" t="str">
        <f t="shared" si="5"/>
        <v/>
      </c>
      <c r="AN86" s="655"/>
      <c r="AO86" s="658"/>
      <c r="AP86" s="661"/>
      <c r="AQ86" s="644"/>
      <c r="AR86" s="646"/>
      <c r="AS86" s="646"/>
      <c r="AT86" s="647"/>
      <c r="AU86" s="629"/>
      <c r="AV86" s="37" t="s">
        <v>155</v>
      </c>
      <c r="AW86" s="44"/>
      <c r="AX86" s="44"/>
      <c r="AY86" s="44"/>
      <c r="AZ86" s="46"/>
      <c r="BA86" s="46"/>
      <c r="BB86" s="649"/>
      <c r="BC86" s="19" t="s">
        <v>150</v>
      </c>
      <c r="BD86" s="35"/>
      <c r="BE86" s="36"/>
      <c r="BF86" s="36"/>
      <c r="BG86" s="37" t="s">
        <v>136</v>
      </c>
      <c r="BH86" s="35"/>
      <c r="BI86" s="38"/>
      <c r="BJ86" s="38"/>
      <c r="BK86" s="636"/>
      <c r="BL86" s="638"/>
      <c r="BM86" s="638"/>
    </row>
    <row r="87" spans="1:65" ht="30" hidden="1" customHeight="1" x14ac:dyDescent="0.3">
      <c r="A87" s="604"/>
      <c r="B87" s="668">
        <v>181</v>
      </c>
      <c r="C87" s="609"/>
      <c r="D87" s="610"/>
      <c r="E87" s="610"/>
      <c r="F87" s="610"/>
      <c r="G87" s="642"/>
      <c r="H87" s="665"/>
      <c r="I87" s="630"/>
      <c r="J87" s="631"/>
      <c r="K87" s="19" t="s">
        <v>160</v>
      </c>
      <c r="L87" s="20"/>
      <c r="M87" s="634"/>
      <c r="N87" s="631"/>
      <c r="O87" s="651"/>
      <c r="P87" s="620"/>
      <c r="Q87" s="623"/>
      <c r="R87" s="626"/>
      <c r="S87" s="627"/>
      <c r="T87" s="651"/>
      <c r="U87" s="652"/>
      <c r="V87" s="653"/>
      <c r="W87" s="19" t="s">
        <v>161</v>
      </c>
      <c r="X87" s="21"/>
      <c r="Y87" s="22"/>
      <c r="Z87" s="22"/>
      <c r="AA87" s="23"/>
      <c r="AB87" s="24"/>
      <c r="AC87" s="24"/>
      <c r="AD87" s="25"/>
      <c r="AE87" s="25"/>
      <c r="AF87" s="25"/>
      <c r="AG87" s="26"/>
      <c r="AH87" s="25"/>
      <c r="AI87" s="27" t="str">
        <f t="shared" si="4"/>
        <v/>
      </c>
      <c r="AJ87" s="27" t="str">
        <f t="shared" si="3"/>
        <v/>
      </c>
      <c r="AK87" s="25"/>
      <c r="AL87" s="27" t="str">
        <f>IFERROR(VLOOKUP(AJ87&amp;AK87,[4]Tabla_Controles!$B$56:$G$65,5,FALSE),"")</f>
        <v/>
      </c>
      <c r="AM87" s="28" t="str">
        <f t="shared" si="5"/>
        <v/>
      </c>
      <c r="AN87" s="656"/>
      <c r="AO87" s="659"/>
      <c r="AP87" s="662"/>
      <c r="AQ87" s="645"/>
      <c r="AR87" s="646"/>
      <c r="AS87" s="646"/>
      <c r="AT87" s="647"/>
      <c r="AU87" s="629"/>
      <c r="AV87" s="37" t="s">
        <v>162</v>
      </c>
      <c r="AW87" s="44"/>
      <c r="AX87" s="44"/>
      <c r="AY87" s="44"/>
      <c r="AZ87" s="46"/>
      <c r="BA87" s="46"/>
      <c r="BB87" s="650"/>
      <c r="BC87" s="19" t="s">
        <v>161</v>
      </c>
      <c r="BD87" s="35"/>
      <c r="BE87" s="36"/>
      <c r="BF87" s="36"/>
      <c r="BG87" s="37" t="s">
        <v>145</v>
      </c>
      <c r="BH87" s="35"/>
      <c r="BI87" s="38"/>
      <c r="BJ87" s="38"/>
      <c r="BK87" s="637"/>
      <c r="BL87" s="639"/>
      <c r="BM87" s="639"/>
    </row>
    <row r="88" spans="1:65" ht="98.1" hidden="1" customHeight="1" x14ac:dyDescent="0.3">
      <c r="A88" s="604" t="str">
        <f>C88&amp;COUNTIF($C$10:C88,C88)</f>
        <v>Corrupción12</v>
      </c>
      <c r="B88" s="668">
        <v>182</v>
      </c>
      <c r="C88" s="607" t="s">
        <v>79</v>
      </c>
      <c r="D88" s="610" t="s">
        <v>361</v>
      </c>
      <c r="E88" s="610" t="s">
        <v>334</v>
      </c>
      <c r="F88" s="610" t="s">
        <v>348</v>
      </c>
      <c r="G88" s="640" t="s">
        <v>349</v>
      </c>
      <c r="H88" s="663" t="s">
        <v>362</v>
      </c>
      <c r="I88" s="630"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631" t="s">
        <v>363</v>
      </c>
      <c r="K88" s="19" t="s">
        <v>86</v>
      </c>
      <c r="L88" s="20" t="s">
        <v>364</v>
      </c>
      <c r="M88" s="632" t="s">
        <v>365</v>
      </c>
      <c r="N88" s="631" t="s">
        <v>89</v>
      </c>
      <c r="O88" s="651" t="str">
        <f>IF(N88="","",IF(OR($N88=[4]Tabla_Probabilidad!$D$20,$N88=[4]Tabla_Probabilidad!$J$20),"Muy Baja",IF(OR($N88=[4]Tabla_Probabilidad!$E$20,$N88=[4]Tabla_Probabilidad!$K$20),"Baja",IF(OR($N88=[4]Tabla_Probabilidad!$F$20,$N88=[4]Tabla_Probabilidad!$L$20),"Media",IF(OR($N88=[4]Tabla_Probabilidad!$G$20,$N88=[4]Tabla_Probabilidad!$M$20),"Alta",IF(OR($N88=[4]Tabla_Probabilidad!$H$20,$N88=[4]Tabla_Probabilidad!$N$20),"Muy Alta"))))))</f>
        <v>Media</v>
      </c>
      <c r="P88" s="620">
        <f>IF(O88="Muy Baja",1,IF(O88="Baja",2,IF(O88="Media",3,IF(O88="Alta",4,IF(O88="Muy Alta",5,"")))))</f>
        <v>3</v>
      </c>
      <c r="Q88" s="621" t="str">
        <f>IFERROR(IF($C88="Corrupción",HYPERLINK("#"&amp;"Impacto_Riesgos!C"&amp;MATCH($B88,[4]Impacto_Riesgos!$B$10:$B$138,0)+9,"Calcula el impacto aquí"),"")," ")</f>
        <v>Calcula el impacto aquí</v>
      </c>
      <c r="R88" s="624">
        <f>IFERROR(VLOOKUP(A88,[4]Impacto_Riesgos!$A$8:$W$138,23,),"NA")</f>
        <v>16</v>
      </c>
      <c r="S88" s="627" t="s">
        <v>90</v>
      </c>
      <c r="T88" s="651" t="str">
        <f>IF($S88='[4]Tabla Impacto'!$F$10,"Moderado",IF($S88='[4]Tabla Impacto'!$G$10,"Mayor",IF($S88='[4]Tabla Impacto'!$H$10,"Catastrófico","")))</f>
        <v>Catastrófico</v>
      </c>
      <c r="U88" s="652">
        <f>IF(T88="Leve",1,IF(T88="Menor",2,IF(T88="Moderado",3,IF(T88="Mayor",4,IF(T88="Catastrófico",5,"")))))</f>
        <v>5</v>
      </c>
      <c r="V88" s="653"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19" t="s">
        <v>91</v>
      </c>
      <c r="X88" s="21" t="s">
        <v>366</v>
      </c>
      <c r="Y88" s="22" t="s">
        <v>367</v>
      </c>
      <c r="Z88" s="22" t="s">
        <v>368</v>
      </c>
      <c r="AA88" s="23" t="s">
        <v>369</v>
      </c>
      <c r="AB88" s="24" t="s">
        <v>96</v>
      </c>
      <c r="AC88" s="24" t="s">
        <v>97</v>
      </c>
      <c r="AD88" s="25" t="s">
        <v>98</v>
      </c>
      <c r="AE88" s="25" t="s">
        <v>99</v>
      </c>
      <c r="AF88" s="25" t="s">
        <v>100</v>
      </c>
      <c r="AG88" s="26" t="s">
        <v>98</v>
      </c>
      <c r="AH88" s="25" t="s">
        <v>101</v>
      </c>
      <c r="AI88" s="27">
        <f t="shared" si="4"/>
        <v>100</v>
      </c>
      <c r="AJ88" s="27" t="str">
        <f t="shared" si="3"/>
        <v>Fuerte</v>
      </c>
      <c r="AK88" s="25" t="s">
        <v>102</v>
      </c>
      <c r="AL88" s="27" t="str">
        <f>IFERROR(VLOOKUP(AJ88&amp;AK88,[4]Tabla_Controles!$B$56:$G$65,5,FALSE),"")</f>
        <v>Fuerte</v>
      </c>
      <c r="AM88" s="28">
        <f t="shared" si="5"/>
        <v>100</v>
      </c>
      <c r="AN88" s="654">
        <f>IFERROR(AVERAGE(AM88:AM94),"")</f>
        <v>80</v>
      </c>
      <c r="AO88" s="657" t="str">
        <f>IF($AN88=100,"Fuerte",IF($AN88&lt;100,"Moderado",IF($AN88&lt;50,"Débil",IF($AN88=0,"",""))))</f>
        <v>Moderado</v>
      </c>
      <c r="AP88" s="660" t="s">
        <v>103</v>
      </c>
      <c r="AQ88" s="643">
        <f>IFERROR(P88-VLOOKUP(AO88&amp;AP88,[4]Tabla_Controles!$B$77:$E$83,4,0),"")</f>
        <v>2</v>
      </c>
      <c r="AR88" s="646" t="str">
        <f>IF($AQ88="","",IF($AQ88=1,"Muy Baja",IF($AQ88=2,"Baja",IF($AQ88=3,"Media",IF($AQ88=4,"Alta",IF($AQ88=5,"Muy Alta","Muy Baja"))))))</f>
        <v>Baja</v>
      </c>
      <c r="AS88" s="646" t="str">
        <f>T88</f>
        <v>Catastrófico</v>
      </c>
      <c r="AT88" s="647"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629" t="s">
        <v>104</v>
      </c>
      <c r="AV88" s="37" t="s">
        <v>105</v>
      </c>
      <c r="AW88" s="30" t="s">
        <v>208</v>
      </c>
      <c r="AX88" s="31" t="s">
        <v>175</v>
      </c>
      <c r="AY88" s="32" t="s">
        <v>195</v>
      </c>
      <c r="AZ88" s="33">
        <v>44895</v>
      </c>
      <c r="BA88" s="33">
        <v>44926</v>
      </c>
      <c r="BB88" s="648" t="s">
        <v>109</v>
      </c>
      <c r="BC88" s="19" t="s">
        <v>91</v>
      </c>
      <c r="BD88" s="311" t="s">
        <v>2866</v>
      </c>
      <c r="BE88" s="265" t="s">
        <v>3545</v>
      </c>
      <c r="BF88" s="265" t="s">
        <v>3037</v>
      </c>
      <c r="BG88" s="37" t="s">
        <v>155</v>
      </c>
      <c r="BH88" s="35"/>
      <c r="BI88" s="38" t="s">
        <v>2869</v>
      </c>
      <c r="BJ88" s="38"/>
      <c r="BK88" s="635" t="s">
        <v>2891</v>
      </c>
      <c r="BL88" s="666"/>
      <c r="BM88" s="666"/>
    </row>
    <row r="89" spans="1:65" ht="165" hidden="1" x14ac:dyDescent="0.3">
      <c r="A89" s="604"/>
      <c r="B89" s="668">
        <v>182</v>
      </c>
      <c r="C89" s="608"/>
      <c r="D89" s="610"/>
      <c r="E89" s="610"/>
      <c r="F89" s="610"/>
      <c r="G89" s="641"/>
      <c r="H89" s="664"/>
      <c r="I89" s="630"/>
      <c r="J89" s="631"/>
      <c r="K89" s="19" t="s">
        <v>110</v>
      </c>
      <c r="L89" s="20" t="s">
        <v>370</v>
      </c>
      <c r="M89" s="633"/>
      <c r="N89" s="631"/>
      <c r="O89" s="651"/>
      <c r="P89" s="620"/>
      <c r="Q89" s="622"/>
      <c r="R89" s="625"/>
      <c r="S89" s="627"/>
      <c r="T89" s="651"/>
      <c r="U89" s="652"/>
      <c r="V89" s="653"/>
      <c r="W89" s="19" t="s">
        <v>112</v>
      </c>
      <c r="X89" s="21" t="s">
        <v>345</v>
      </c>
      <c r="Y89" s="22" t="s">
        <v>346</v>
      </c>
      <c r="Z89" s="22" t="s">
        <v>347</v>
      </c>
      <c r="AA89" s="23" t="s">
        <v>325</v>
      </c>
      <c r="AB89" s="24" t="s">
        <v>96</v>
      </c>
      <c r="AC89" s="24" t="s">
        <v>97</v>
      </c>
      <c r="AD89" s="25" t="s">
        <v>98</v>
      </c>
      <c r="AE89" s="25" t="s">
        <v>99</v>
      </c>
      <c r="AF89" s="25" t="s">
        <v>100</v>
      </c>
      <c r="AG89" s="26" t="s">
        <v>98</v>
      </c>
      <c r="AH89" s="25" t="s">
        <v>101</v>
      </c>
      <c r="AI89" s="27">
        <f t="shared" si="4"/>
        <v>100</v>
      </c>
      <c r="AJ89" s="27" t="str">
        <f t="shared" si="3"/>
        <v>Fuerte</v>
      </c>
      <c r="AK89" s="25" t="s">
        <v>102</v>
      </c>
      <c r="AL89" s="27" t="str">
        <f>IFERROR(VLOOKUP(AJ89&amp;AK89,[4]Tabla_Controles!$B$56:$G$65,5,FALSE),"")</f>
        <v>Fuerte</v>
      </c>
      <c r="AM89" s="28">
        <f t="shared" si="5"/>
        <v>100</v>
      </c>
      <c r="AN89" s="655"/>
      <c r="AO89" s="658"/>
      <c r="AP89" s="661"/>
      <c r="AQ89" s="644"/>
      <c r="AR89" s="646"/>
      <c r="AS89" s="646"/>
      <c r="AT89" s="647"/>
      <c r="AU89" s="629"/>
      <c r="AV89" s="37" t="s">
        <v>118</v>
      </c>
      <c r="AW89" s="44" t="s">
        <v>94</v>
      </c>
      <c r="AX89" s="44" t="s">
        <v>94</v>
      </c>
      <c r="AY89" s="44" t="s">
        <v>94</v>
      </c>
      <c r="AZ89" s="44" t="s">
        <v>94</v>
      </c>
      <c r="BA89" s="44" t="s">
        <v>94</v>
      </c>
      <c r="BB89" s="649"/>
      <c r="BC89" s="19" t="s">
        <v>112</v>
      </c>
      <c r="BD89" s="311" t="s">
        <v>2866</v>
      </c>
      <c r="BE89" s="265" t="s">
        <v>3546</v>
      </c>
      <c r="BF89" s="265" t="s">
        <v>2994</v>
      </c>
      <c r="BG89" s="37" t="s">
        <v>162</v>
      </c>
      <c r="BH89" s="35"/>
      <c r="BI89" s="38"/>
      <c r="BJ89" s="38"/>
      <c r="BK89" s="636"/>
      <c r="BL89" s="638"/>
      <c r="BM89" s="638"/>
    </row>
    <row r="90" spans="1:65" ht="280.5" x14ac:dyDescent="0.3">
      <c r="A90" s="604"/>
      <c r="B90" s="668">
        <v>182</v>
      </c>
      <c r="C90" s="608"/>
      <c r="D90" s="610"/>
      <c r="E90" s="610"/>
      <c r="F90" s="610"/>
      <c r="G90" s="641"/>
      <c r="H90" s="664"/>
      <c r="I90" s="630"/>
      <c r="J90" s="631"/>
      <c r="K90" s="19" t="s">
        <v>122</v>
      </c>
      <c r="L90" s="20" t="s">
        <v>371</v>
      </c>
      <c r="M90" s="633"/>
      <c r="N90" s="631"/>
      <c r="O90" s="651"/>
      <c r="P90" s="620"/>
      <c r="Q90" s="622"/>
      <c r="R90" s="625"/>
      <c r="S90" s="627"/>
      <c r="T90" s="651"/>
      <c r="U90" s="652"/>
      <c r="V90" s="653"/>
      <c r="W90" s="19" t="s">
        <v>124</v>
      </c>
      <c r="X90" s="21" t="s">
        <v>372</v>
      </c>
      <c r="Y90" s="22" t="s">
        <v>373</v>
      </c>
      <c r="Z90" s="22" t="s">
        <v>374</v>
      </c>
      <c r="AA90" s="23" t="s">
        <v>375</v>
      </c>
      <c r="AB90" s="24" t="s">
        <v>96</v>
      </c>
      <c r="AC90" s="24" t="s">
        <v>97</v>
      </c>
      <c r="AD90" s="25" t="s">
        <v>98</v>
      </c>
      <c r="AE90" s="25" t="s">
        <v>99</v>
      </c>
      <c r="AF90" s="25" t="s">
        <v>100</v>
      </c>
      <c r="AG90" s="26" t="s">
        <v>98</v>
      </c>
      <c r="AH90" s="25" t="s">
        <v>101</v>
      </c>
      <c r="AI90" s="27">
        <f t="shared" si="4"/>
        <v>100</v>
      </c>
      <c r="AJ90" s="27" t="str">
        <f t="shared" si="3"/>
        <v>Fuerte</v>
      </c>
      <c r="AK90" s="25" t="s">
        <v>102</v>
      </c>
      <c r="AL90" s="27" t="str">
        <f>IFERROR(VLOOKUP(AJ90&amp;AK90,[4]Tabla_Controles!$B$56:$G$65,5,FALSE),"")</f>
        <v>Fuerte</v>
      </c>
      <c r="AM90" s="28">
        <f t="shared" si="5"/>
        <v>100</v>
      </c>
      <c r="AN90" s="655"/>
      <c r="AO90" s="658"/>
      <c r="AP90" s="661"/>
      <c r="AQ90" s="644"/>
      <c r="AR90" s="646"/>
      <c r="AS90" s="646"/>
      <c r="AT90" s="647"/>
      <c r="AU90" s="629"/>
      <c r="AV90" s="37" t="s">
        <v>128</v>
      </c>
      <c r="AW90" s="44" t="s">
        <v>376</v>
      </c>
      <c r="AX90" s="44" t="s">
        <v>377</v>
      </c>
      <c r="AY90" s="48" t="s">
        <v>173</v>
      </c>
      <c r="AZ90" s="46" t="s">
        <v>121</v>
      </c>
      <c r="BA90" s="34" t="s">
        <v>108</v>
      </c>
      <c r="BB90" s="649"/>
      <c r="BC90" s="19" t="s">
        <v>124</v>
      </c>
      <c r="BD90" s="311" t="s">
        <v>2866</v>
      </c>
      <c r="BE90" s="265" t="s">
        <v>3957</v>
      </c>
      <c r="BF90" s="265" t="s">
        <v>3958</v>
      </c>
      <c r="BG90" s="37" t="s">
        <v>105</v>
      </c>
      <c r="BH90" s="35"/>
      <c r="BI90" s="38" t="s">
        <v>2869</v>
      </c>
      <c r="BJ90" s="38"/>
      <c r="BK90" s="636"/>
      <c r="BL90" s="638"/>
      <c r="BM90" s="638"/>
    </row>
    <row r="91" spans="1:65" ht="313.5" hidden="1" x14ac:dyDescent="0.3">
      <c r="A91" s="604"/>
      <c r="B91" s="668">
        <v>182</v>
      </c>
      <c r="C91" s="608"/>
      <c r="D91" s="610"/>
      <c r="E91" s="610"/>
      <c r="F91" s="610"/>
      <c r="G91" s="641"/>
      <c r="H91" s="664"/>
      <c r="I91" s="630"/>
      <c r="J91" s="631"/>
      <c r="K91" s="19" t="s">
        <v>129</v>
      </c>
      <c r="L91" s="20" t="s">
        <v>378</v>
      </c>
      <c r="M91" s="633"/>
      <c r="N91" s="631"/>
      <c r="O91" s="651"/>
      <c r="P91" s="620"/>
      <c r="Q91" s="622"/>
      <c r="R91" s="625"/>
      <c r="S91" s="627"/>
      <c r="T91" s="651"/>
      <c r="U91" s="652"/>
      <c r="V91" s="653"/>
      <c r="W91" s="19" t="s">
        <v>131</v>
      </c>
      <c r="X91" s="21" t="s">
        <v>379</v>
      </c>
      <c r="Y91" s="22" t="s">
        <v>380</v>
      </c>
      <c r="Z91" s="22" t="s">
        <v>381</v>
      </c>
      <c r="AA91" s="23" t="s">
        <v>369</v>
      </c>
      <c r="AB91" s="24" t="s">
        <v>96</v>
      </c>
      <c r="AC91" s="24" t="s">
        <v>97</v>
      </c>
      <c r="AD91" s="25" t="s">
        <v>98</v>
      </c>
      <c r="AE91" s="25" t="s">
        <v>144</v>
      </c>
      <c r="AF91" s="25" t="s">
        <v>100</v>
      </c>
      <c r="AG91" s="26" t="s">
        <v>98</v>
      </c>
      <c r="AH91" s="25" t="s">
        <v>101</v>
      </c>
      <c r="AI91" s="27">
        <f t="shared" si="4"/>
        <v>95</v>
      </c>
      <c r="AJ91" s="27" t="str">
        <f t="shared" si="3"/>
        <v>Moderado</v>
      </c>
      <c r="AK91" s="25" t="s">
        <v>102</v>
      </c>
      <c r="AL91" s="27" t="str">
        <f>IFERROR(VLOOKUP(AJ91&amp;AK91,[4]Tabla_Controles!$B$56:$G$65,5,FALSE),"")</f>
        <v>Moderado</v>
      </c>
      <c r="AM91" s="28">
        <f t="shared" si="5"/>
        <v>50</v>
      </c>
      <c r="AN91" s="655"/>
      <c r="AO91" s="658"/>
      <c r="AP91" s="661"/>
      <c r="AQ91" s="644"/>
      <c r="AR91" s="646"/>
      <c r="AS91" s="646"/>
      <c r="AT91" s="647"/>
      <c r="AU91" s="629"/>
      <c r="AV91" s="37" t="s">
        <v>136</v>
      </c>
      <c r="AW91" s="44" t="s">
        <v>94</v>
      </c>
      <c r="AX91" s="44" t="s">
        <v>94</v>
      </c>
      <c r="AY91" s="44" t="s">
        <v>94</v>
      </c>
      <c r="AZ91" s="44" t="s">
        <v>94</v>
      </c>
      <c r="BA91" s="44" t="s">
        <v>94</v>
      </c>
      <c r="BB91" s="649"/>
      <c r="BC91" s="19" t="s">
        <v>131</v>
      </c>
      <c r="BD91" s="311" t="s">
        <v>2866</v>
      </c>
      <c r="BE91" s="265" t="s">
        <v>3547</v>
      </c>
      <c r="BF91" s="278" t="s">
        <v>3038</v>
      </c>
      <c r="BG91" s="37" t="s">
        <v>118</v>
      </c>
      <c r="BH91" s="35"/>
      <c r="BI91" s="38"/>
      <c r="BJ91" s="38"/>
      <c r="BK91" s="636"/>
      <c r="BL91" s="638"/>
      <c r="BM91" s="638"/>
    </row>
    <row r="92" spans="1:65" ht="330" hidden="1" x14ac:dyDescent="0.3">
      <c r="A92" s="604"/>
      <c r="B92" s="668">
        <v>182</v>
      </c>
      <c r="C92" s="608"/>
      <c r="D92" s="610"/>
      <c r="E92" s="610"/>
      <c r="F92" s="610"/>
      <c r="G92" s="641"/>
      <c r="H92" s="664"/>
      <c r="I92" s="630"/>
      <c r="J92" s="631"/>
      <c r="K92" s="19" t="s">
        <v>137</v>
      </c>
      <c r="L92" s="20" t="s">
        <v>382</v>
      </c>
      <c r="M92" s="633"/>
      <c r="N92" s="631"/>
      <c r="O92" s="651"/>
      <c r="P92" s="620"/>
      <c r="Q92" s="622"/>
      <c r="R92" s="625"/>
      <c r="S92" s="627"/>
      <c r="T92" s="651"/>
      <c r="U92" s="652"/>
      <c r="V92" s="653"/>
      <c r="W92" s="19" t="s">
        <v>139</v>
      </c>
      <c r="X92" s="21" t="s">
        <v>383</v>
      </c>
      <c r="Y92" s="22" t="s">
        <v>384</v>
      </c>
      <c r="Z92" s="22" t="s">
        <v>381</v>
      </c>
      <c r="AA92" s="23" t="s">
        <v>369</v>
      </c>
      <c r="AB92" s="24" t="s">
        <v>96</v>
      </c>
      <c r="AC92" s="24" t="s">
        <v>97</v>
      </c>
      <c r="AD92" s="25" t="s">
        <v>98</v>
      </c>
      <c r="AE92" s="25" t="s">
        <v>144</v>
      </c>
      <c r="AF92" s="25" t="s">
        <v>100</v>
      </c>
      <c r="AG92" s="26" t="s">
        <v>98</v>
      </c>
      <c r="AH92" s="25" t="s">
        <v>101</v>
      </c>
      <c r="AI92" s="27">
        <f t="shared" si="4"/>
        <v>95</v>
      </c>
      <c r="AJ92" s="27" t="str">
        <f t="shared" si="3"/>
        <v>Moderado</v>
      </c>
      <c r="AK92" s="25" t="s">
        <v>102</v>
      </c>
      <c r="AL92" s="27" t="str">
        <f>IFERROR(VLOOKUP(AJ92&amp;AK92,[4]Tabla_Controles!$B$56:$G$65,5,FALSE),"")</f>
        <v>Moderado</v>
      </c>
      <c r="AM92" s="28">
        <f t="shared" si="5"/>
        <v>50</v>
      </c>
      <c r="AN92" s="655"/>
      <c r="AO92" s="658"/>
      <c r="AP92" s="661"/>
      <c r="AQ92" s="644"/>
      <c r="AR92" s="646"/>
      <c r="AS92" s="646"/>
      <c r="AT92" s="647"/>
      <c r="AU92" s="629"/>
      <c r="AV92" s="37" t="s">
        <v>145</v>
      </c>
      <c r="AW92" s="44" t="s">
        <v>94</v>
      </c>
      <c r="AX92" s="44" t="s">
        <v>94</v>
      </c>
      <c r="AY92" s="44" t="s">
        <v>94</v>
      </c>
      <c r="AZ92" s="44" t="s">
        <v>94</v>
      </c>
      <c r="BA92" s="44" t="s">
        <v>94</v>
      </c>
      <c r="BB92" s="649"/>
      <c r="BC92" s="19" t="s">
        <v>139</v>
      </c>
      <c r="BD92" s="311" t="s">
        <v>2866</v>
      </c>
      <c r="BE92" s="265" t="s">
        <v>3548</v>
      </c>
      <c r="BF92" s="265" t="s">
        <v>3039</v>
      </c>
      <c r="BG92" s="37" t="s">
        <v>128</v>
      </c>
      <c r="BH92" s="35"/>
      <c r="BI92" s="38"/>
      <c r="BJ92" s="38"/>
      <c r="BK92" s="636"/>
      <c r="BL92" s="638"/>
      <c r="BM92" s="638"/>
    </row>
    <row r="93" spans="1:65" ht="33" hidden="1" x14ac:dyDescent="0.3">
      <c r="A93" s="604"/>
      <c r="B93" s="668">
        <v>182</v>
      </c>
      <c r="C93" s="608"/>
      <c r="D93" s="610"/>
      <c r="E93" s="610"/>
      <c r="F93" s="610"/>
      <c r="G93" s="641"/>
      <c r="H93" s="664"/>
      <c r="I93" s="630"/>
      <c r="J93" s="631"/>
      <c r="K93" s="19" t="s">
        <v>148</v>
      </c>
      <c r="L93" s="20"/>
      <c r="M93" s="633"/>
      <c r="N93" s="631"/>
      <c r="O93" s="651"/>
      <c r="P93" s="620"/>
      <c r="Q93" s="622"/>
      <c r="R93" s="625"/>
      <c r="S93" s="627"/>
      <c r="T93" s="651"/>
      <c r="U93" s="652"/>
      <c r="V93" s="653"/>
      <c r="W93" s="19" t="s">
        <v>150</v>
      </c>
      <c r="X93" s="21"/>
      <c r="Y93" s="22"/>
      <c r="Z93" s="22"/>
      <c r="AA93" s="23"/>
      <c r="AB93" s="24"/>
      <c r="AC93" s="24"/>
      <c r="AD93" s="25"/>
      <c r="AE93" s="25"/>
      <c r="AF93" s="25"/>
      <c r="AG93" s="26"/>
      <c r="AH93" s="25"/>
      <c r="AI93" s="27" t="str">
        <f t="shared" si="4"/>
        <v/>
      </c>
      <c r="AJ93" s="27" t="str">
        <f t="shared" si="3"/>
        <v/>
      </c>
      <c r="AK93" s="25"/>
      <c r="AL93" s="27" t="str">
        <f>IFERROR(VLOOKUP(AJ93&amp;AK93,[4]Tabla_Controles!$B$56:$G$65,5,FALSE),"")</f>
        <v/>
      </c>
      <c r="AM93" s="28" t="str">
        <f t="shared" si="5"/>
        <v/>
      </c>
      <c r="AN93" s="655"/>
      <c r="AO93" s="658"/>
      <c r="AP93" s="661"/>
      <c r="AQ93" s="644"/>
      <c r="AR93" s="646"/>
      <c r="AS93" s="646"/>
      <c r="AT93" s="647"/>
      <c r="AU93" s="629"/>
      <c r="AV93" s="37" t="s">
        <v>155</v>
      </c>
      <c r="AW93" s="44"/>
      <c r="AX93" s="44"/>
      <c r="AY93" s="44"/>
      <c r="AZ93" s="46"/>
      <c r="BA93" s="46"/>
      <c r="BB93" s="649"/>
      <c r="BC93" s="19" t="s">
        <v>150</v>
      </c>
      <c r="BD93" s="35"/>
      <c r="BE93" s="36"/>
      <c r="BF93" s="36"/>
      <c r="BG93" s="37" t="s">
        <v>136</v>
      </c>
      <c r="BH93" s="35"/>
      <c r="BI93" s="38"/>
      <c r="BJ93" s="38"/>
      <c r="BK93" s="636"/>
      <c r="BL93" s="638"/>
      <c r="BM93" s="638"/>
    </row>
    <row r="94" spans="1:65" ht="33" hidden="1" x14ac:dyDescent="0.3">
      <c r="A94" s="604"/>
      <c r="B94" s="668">
        <v>182</v>
      </c>
      <c r="C94" s="609"/>
      <c r="D94" s="610"/>
      <c r="E94" s="610"/>
      <c r="F94" s="610"/>
      <c r="G94" s="642"/>
      <c r="H94" s="665"/>
      <c r="I94" s="630"/>
      <c r="J94" s="631"/>
      <c r="K94" s="19" t="s">
        <v>160</v>
      </c>
      <c r="L94" s="20"/>
      <c r="M94" s="634"/>
      <c r="N94" s="631"/>
      <c r="O94" s="651"/>
      <c r="P94" s="620"/>
      <c r="Q94" s="623"/>
      <c r="R94" s="626"/>
      <c r="S94" s="627"/>
      <c r="T94" s="651"/>
      <c r="U94" s="652"/>
      <c r="V94" s="653"/>
      <c r="W94" s="19" t="s">
        <v>161</v>
      </c>
      <c r="X94" s="21"/>
      <c r="Y94" s="22"/>
      <c r="Z94" s="22"/>
      <c r="AA94" s="23"/>
      <c r="AB94" s="24"/>
      <c r="AC94" s="24"/>
      <c r="AD94" s="25"/>
      <c r="AE94" s="25"/>
      <c r="AF94" s="25"/>
      <c r="AG94" s="26"/>
      <c r="AH94" s="25"/>
      <c r="AI94" s="27" t="str">
        <f t="shared" si="4"/>
        <v/>
      </c>
      <c r="AJ94" s="27" t="str">
        <f t="shared" si="3"/>
        <v/>
      </c>
      <c r="AK94" s="25"/>
      <c r="AL94" s="27" t="str">
        <f>IFERROR(VLOOKUP(AJ94&amp;AK94,[4]Tabla_Controles!$B$56:$G$65,5,FALSE),"")</f>
        <v/>
      </c>
      <c r="AM94" s="28" t="str">
        <f t="shared" si="5"/>
        <v/>
      </c>
      <c r="AN94" s="656"/>
      <c r="AO94" s="659"/>
      <c r="AP94" s="662"/>
      <c r="AQ94" s="645"/>
      <c r="AR94" s="646"/>
      <c r="AS94" s="646"/>
      <c r="AT94" s="647"/>
      <c r="AU94" s="629"/>
      <c r="AV94" s="37" t="s">
        <v>162</v>
      </c>
      <c r="AW94" s="44"/>
      <c r="AX94" s="44"/>
      <c r="AY94" s="44"/>
      <c r="AZ94" s="46"/>
      <c r="BA94" s="46"/>
      <c r="BB94" s="650"/>
      <c r="BC94" s="19" t="s">
        <v>161</v>
      </c>
      <c r="BD94" s="35"/>
      <c r="BE94" s="36"/>
      <c r="BF94" s="36"/>
      <c r="BG94" s="37" t="s">
        <v>145</v>
      </c>
      <c r="BH94" s="35"/>
      <c r="BI94" s="38"/>
      <c r="BJ94" s="38"/>
      <c r="BK94" s="637"/>
      <c r="BL94" s="639"/>
      <c r="BM94" s="639"/>
    </row>
    <row r="95" spans="1:65" ht="84" customHeight="1" x14ac:dyDescent="0.3">
      <c r="A95" s="604" t="str">
        <f>C95&amp;COUNTIF($C$10:C95,C95)</f>
        <v>Corrupción13</v>
      </c>
      <c r="B95" s="668">
        <v>183</v>
      </c>
      <c r="C95" s="607" t="s">
        <v>79</v>
      </c>
      <c r="D95" s="610" t="s">
        <v>80</v>
      </c>
      <c r="E95" s="610" t="s">
        <v>334</v>
      </c>
      <c r="F95" s="610" t="s">
        <v>348</v>
      </c>
      <c r="G95" s="640" t="s">
        <v>349</v>
      </c>
      <c r="H95" s="663" t="s">
        <v>385</v>
      </c>
      <c r="I95" s="630"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631" t="s">
        <v>386</v>
      </c>
      <c r="K95" s="19" t="s">
        <v>86</v>
      </c>
      <c r="L95" s="20" t="s">
        <v>387</v>
      </c>
      <c r="M95" s="632" t="s">
        <v>388</v>
      </c>
      <c r="N95" s="631" t="s">
        <v>89</v>
      </c>
      <c r="O95" s="651" t="str">
        <f>IF(N95="","",IF(OR($N95=[4]Tabla_Probabilidad!$D$20,$N95=[4]Tabla_Probabilidad!$J$20),"Muy Baja",IF(OR($N95=[4]Tabla_Probabilidad!$E$20,$N95=[4]Tabla_Probabilidad!$K$20),"Baja",IF(OR($N95=[4]Tabla_Probabilidad!$F$20,$N95=[4]Tabla_Probabilidad!$L$20),"Media",IF(OR($N95=[4]Tabla_Probabilidad!$G$20,$N95=[4]Tabla_Probabilidad!$M$20),"Alta",IF(OR($N95=[4]Tabla_Probabilidad!$H$20,$N95=[4]Tabla_Probabilidad!$N$20),"Muy Alta"))))))</f>
        <v>Media</v>
      </c>
      <c r="P95" s="620">
        <f>IF(O95="Muy Baja",1,IF(O95="Baja",2,IF(O95="Media",3,IF(O95="Alta",4,IF(O95="Muy Alta",5,"")))))</f>
        <v>3</v>
      </c>
      <c r="Q95" s="621" t="str">
        <f>IFERROR(IF($C95="Corrupción",HYPERLINK("#"&amp;"Impacto_Riesgos!C"&amp;MATCH($B95,[4]Impacto_Riesgos!$B$10:$B$138,0)+9,"Calcula el impacto aquí"),"")," ")</f>
        <v>Calcula el impacto aquí</v>
      </c>
      <c r="R95" s="624">
        <f>IFERROR(VLOOKUP(A95,[4]Impacto_Riesgos!$A$8:$W$138,23,),"NA")</f>
        <v>15</v>
      </c>
      <c r="S95" s="627" t="s">
        <v>90</v>
      </c>
      <c r="T95" s="651" t="str">
        <f>IF($S95='[4]Tabla Impacto'!$F$10,"Moderado",IF($S95='[4]Tabla Impacto'!$G$10,"Mayor",IF($S95='[4]Tabla Impacto'!$H$10,"Catastrófico","")))</f>
        <v>Catastrófico</v>
      </c>
      <c r="U95" s="652">
        <f>IF(T95="Leve",1,IF(T95="Menor",2,IF(T95="Moderado",3,IF(T95="Mayor",4,IF(T95="Catastrófico",5,"")))))</f>
        <v>5</v>
      </c>
      <c r="V95" s="653"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19" t="s">
        <v>91</v>
      </c>
      <c r="X95" s="21" t="s">
        <v>389</v>
      </c>
      <c r="Y95" s="22" t="s">
        <v>390</v>
      </c>
      <c r="Z95" s="22" t="s">
        <v>391</v>
      </c>
      <c r="AA95" s="23" t="s">
        <v>392</v>
      </c>
      <c r="AB95" s="24" t="s">
        <v>96</v>
      </c>
      <c r="AC95" s="24" t="s">
        <v>97</v>
      </c>
      <c r="AD95" s="25" t="s">
        <v>98</v>
      </c>
      <c r="AE95" s="25" t="s">
        <v>99</v>
      </c>
      <c r="AF95" s="25" t="s">
        <v>100</v>
      </c>
      <c r="AG95" s="26" t="s">
        <v>98</v>
      </c>
      <c r="AH95" s="25" t="s">
        <v>101</v>
      </c>
      <c r="AI95" s="27">
        <f t="shared" si="4"/>
        <v>100</v>
      </c>
      <c r="AJ95" s="27" t="str">
        <f t="shared" si="3"/>
        <v>Fuerte</v>
      </c>
      <c r="AK95" s="25" t="s">
        <v>102</v>
      </c>
      <c r="AL95" s="27" t="str">
        <f>IFERROR(VLOOKUP(AJ95&amp;AK95,[4]Tabla_Controles!$B$56:$G$65,5,FALSE),"")</f>
        <v>Fuerte</v>
      </c>
      <c r="AM95" s="28">
        <f t="shared" si="5"/>
        <v>100</v>
      </c>
      <c r="AN95" s="654">
        <f>IFERROR(AVERAGE(AM95:AM101),"")</f>
        <v>75</v>
      </c>
      <c r="AO95" s="657" t="str">
        <f>IF($AN95=100,"Fuerte",IF($AN95&lt;100,"Moderado",IF($AN95&lt;50,"Débil",IF($AN95=0,"",""))))</f>
        <v>Moderado</v>
      </c>
      <c r="AP95" s="660" t="s">
        <v>103</v>
      </c>
      <c r="AQ95" s="643">
        <f>IFERROR(P95-VLOOKUP(AO95&amp;AP95,[4]Tabla_Controles!$B$77:$E$83,4,0),"")</f>
        <v>2</v>
      </c>
      <c r="AR95" s="646" t="str">
        <f>IF($AQ95="","",IF($AQ95=1,"Muy Baja",IF($AQ95=2,"Baja",IF($AQ95=3,"Media",IF($AQ95=4,"Alta",IF($AQ95=5,"Muy Alta","Muy Baja"))))))</f>
        <v>Baja</v>
      </c>
      <c r="AS95" s="646" t="str">
        <f>T95</f>
        <v>Catastrófico</v>
      </c>
      <c r="AT95" s="647"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629" t="s">
        <v>104</v>
      </c>
      <c r="AV95" s="37" t="s">
        <v>105</v>
      </c>
      <c r="AW95" s="44" t="s">
        <v>244</v>
      </c>
      <c r="AX95" s="31" t="s">
        <v>175</v>
      </c>
      <c r="AY95" s="32" t="s">
        <v>95</v>
      </c>
      <c r="AZ95" s="54">
        <v>44742</v>
      </c>
      <c r="BA95" s="54">
        <v>44757</v>
      </c>
      <c r="BB95" s="648" t="s">
        <v>109</v>
      </c>
      <c r="BC95" s="19" t="s">
        <v>91</v>
      </c>
      <c r="BD95" s="311" t="s">
        <v>2866</v>
      </c>
      <c r="BE95" s="265" t="s">
        <v>3454</v>
      </c>
      <c r="BF95" s="265" t="s">
        <v>3455</v>
      </c>
      <c r="BG95" s="37" t="s">
        <v>155</v>
      </c>
      <c r="BH95" s="318" t="s">
        <v>2866</v>
      </c>
      <c r="BI95" s="291" t="s">
        <v>3291</v>
      </c>
      <c r="BJ95" s="291" t="s">
        <v>3286</v>
      </c>
      <c r="BK95" s="635" t="s">
        <v>2891</v>
      </c>
      <c r="BL95" s="666"/>
      <c r="BM95" s="666"/>
    </row>
    <row r="96" spans="1:65" ht="409.5" x14ac:dyDescent="0.3">
      <c r="A96" s="604"/>
      <c r="B96" s="668">
        <v>183</v>
      </c>
      <c r="C96" s="608"/>
      <c r="D96" s="610"/>
      <c r="E96" s="610"/>
      <c r="F96" s="610"/>
      <c r="G96" s="641"/>
      <c r="H96" s="664"/>
      <c r="I96" s="630"/>
      <c r="J96" s="631"/>
      <c r="K96" s="19" t="s">
        <v>110</v>
      </c>
      <c r="L96" s="20" t="s">
        <v>393</v>
      </c>
      <c r="M96" s="633"/>
      <c r="N96" s="631"/>
      <c r="O96" s="651"/>
      <c r="P96" s="620"/>
      <c r="Q96" s="622"/>
      <c r="R96" s="625"/>
      <c r="S96" s="627"/>
      <c r="T96" s="651"/>
      <c r="U96" s="652"/>
      <c r="V96" s="653"/>
      <c r="W96" s="19" t="s">
        <v>112</v>
      </c>
      <c r="X96" s="21" t="s">
        <v>394</v>
      </c>
      <c r="Y96" s="22" t="s">
        <v>395</v>
      </c>
      <c r="Z96" s="22" t="s">
        <v>391</v>
      </c>
      <c r="AA96" s="23" t="s">
        <v>392</v>
      </c>
      <c r="AB96" s="24" t="s">
        <v>96</v>
      </c>
      <c r="AC96" s="24" t="s">
        <v>97</v>
      </c>
      <c r="AD96" s="25" t="s">
        <v>98</v>
      </c>
      <c r="AE96" s="25" t="s">
        <v>144</v>
      </c>
      <c r="AF96" s="25" t="s">
        <v>100</v>
      </c>
      <c r="AG96" s="26" t="s">
        <v>98</v>
      </c>
      <c r="AH96" s="25" t="s">
        <v>101</v>
      </c>
      <c r="AI96" s="27">
        <f t="shared" si="4"/>
        <v>95</v>
      </c>
      <c r="AJ96" s="27" t="str">
        <f t="shared" si="3"/>
        <v>Moderado</v>
      </c>
      <c r="AK96" s="25" t="s">
        <v>102</v>
      </c>
      <c r="AL96" s="27" t="str">
        <f>IFERROR(VLOOKUP(AJ96&amp;AK96,[4]Tabla_Controles!$B$56:$G$65,5,FALSE),"")</f>
        <v>Moderado</v>
      </c>
      <c r="AM96" s="28">
        <f t="shared" si="5"/>
        <v>50</v>
      </c>
      <c r="AN96" s="655"/>
      <c r="AO96" s="658"/>
      <c r="AP96" s="661"/>
      <c r="AQ96" s="644"/>
      <c r="AR96" s="646"/>
      <c r="AS96" s="646"/>
      <c r="AT96" s="647"/>
      <c r="AU96" s="629"/>
      <c r="AV96" s="37" t="s">
        <v>118</v>
      </c>
      <c r="AW96" s="44" t="s">
        <v>94</v>
      </c>
      <c r="AX96" s="44" t="s">
        <v>94</v>
      </c>
      <c r="AY96" s="44" t="s">
        <v>94</v>
      </c>
      <c r="AZ96" s="44" t="s">
        <v>94</v>
      </c>
      <c r="BA96" s="44" t="s">
        <v>94</v>
      </c>
      <c r="BB96" s="649"/>
      <c r="BC96" s="19" t="s">
        <v>112</v>
      </c>
      <c r="BD96" s="311" t="s">
        <v>2866</v>
      </c>
      <c r="BE96" s="265" t="s">
        <v>3456</v>
      </c>
      <c r="BF96" s="265" t="s">
        <v>3457</v>
      </c>
      <c r="BG96" s="37" t="s">
        <v>162</v>
      </c>
      <c r="BH96" s="35"/>
      <c r="BI96" s="38"/>
      <c r="BJ96" s="38"/>
      <c r="BK96" s="636"/>
      <c r="BL96" s="638"/>
      <c r="BM96" s="638"/>
    </row>
    <row r="97" spans="1:65" ht="30" hidden="1" customHeight="1" x14ac:dyDescent="0.3">
      <c r="A97" s="604"/>
      <c r="B97" s="668">
        <v>183</v>
      </c>
      <c r="C97" s="608"/>
      <c r="D97" s="610"/>
      <c r="E97" s="610"/>
      <c r="F97" s="610"/>
      <c r="G97" s="641"/>
      <c r="H97" s="664"/>
      <c r="I97" s="630"/>
      <c r="J97" s="631"/>
      <c r="K97" s="19" t="s">
        <v>122</v>
      </c>
      <c r="L97" s="20"/>
      <c r="M97" s="633"/>
      <c r="N97" s="631"/>
      <c r="O97" s="651"/>
      <c r="P97" s="620"/>
      <c r="Q97" s="622"/>
      <c r="R97" s="625"/>
      <c r="S97" s="627"/>
      <c r="T97" s="651"/>
      <c r="U97" s="652"/>
      <c r="V97" s="653"/>
      <c r="W97" s="19" t="s">
        <v>124</v>
      </c>
      <c r="X97" s="21"/>
      <c r="Y97" s="22"/>
      <c r="Z97" s="22"/>
      <c r="AA97" s="23"/>
      <c r="AB97" s="24"/>
      <c r="AC97" s="24"/>
      <c r="AD97" s="25"/>
      <c r="AE97" s="25"/>
      <c r="AF97" s="25"/>
      <c r="AG97" s="26"/>
      <c r="AH97" s="25"/>
      <c r="AI97" s="27" t="str">
        <f t="shared" si="4"/>
        <v/>
      </c>
      <c r="AJ97" s="27" t="str">
        <f t="shared" si="3"/>
        <v/>
      </c>
      <c r="AK97" s="25"/>
      <c r="AL97" s="27" t="str">
        <f>IFERROR(VLOOKUP(AJ97&amp;AK97,[4]Tabla_Controles!$B$56:$G$65,5,FALSE),"")</f>
        <v/>
      </c>
      <c r="AM97" s="28" t="str">
        <f t="shared" si="5"/>
        <v/>
      </c>
      <c r="AN97" s="655"/>
      <c r="AO97" s="658"/>
      <c r="AP97" s="661"/>
      <c r="AQ97" s="644"/>
      <c r="AR97" s="646"/>
      <c r="AS97" s="646"/>
      <c r="AT97" s="647"/>
      <c r="AU97" s="629"/>
      <c r="AV97" s="37" t="s">
        <v>128</v>
      </c>
      <c r="AW97" s="44"/>
      <c r="AX97" s="44"/>
      <c r="AY97" s="44"/>
      <c r="AZ97" s="46"/>
      <c r="BA97" s="46"/>
      <c r="BB97" s="649"/>
      <c r="BC97" s="19" t="s">
        <v>124</v>
      </c>
      <c r="BD97" s="35"/>
      <c r="BE97" s="36"/>
      <c r="BF97" s="36"/>
      <c r="BG97" s="37" t="s">
        <v>105</v>
      </c>
      <c r="BH97" s="35"/>
      <c r="BI97" s="38"/>
      <c r="BJ97" s="38"/>
      <c r="BK97" s="636"/>
      <c r="BL97" s="638"/>
      <c r="BM97" s="638"/>
    </row>
    <row r="98" spans="1:65" ht="30" hidden="1" customHeight="1" x14ac:dyDescent="0.3">
      <c r="A98" s="604"/>
      <c r="B98" s="668">
        <v>183</v>
      </c>
      <c r="C98" s="608"/>
      <c r="D98" s="610"/>
      <c r="E98" s="610"/>
      <c r="F98" s="610"/>
      <c r="G98" s="641"/>
      <c r="H98" s="664"/>
      <c r="I98" s="630"/>
      <c r="J98" s="631"/>
      <c r="K98" s="19" t="s">
        <v>129</v>
      </c>
      <c r="L98" s="20"/>
      <c r="M98" s="633"/>
      <c r="N98" s="631"/>
      <c r="O98" s="651"/>
      <c r="P98" s="620"/>
      <c r="Q98" s="622"/>
      <c r="R98" s="625"/>
      <c r="S98" s="627"/>
      <c r="T98" s="651"/>
      <c r="U98" s="652"/>
      <c r="V98" s="653"/>
      <c r="W98" s="19" t="s">
        <v>131</v>
      </c>
      <c r="X98" s="21"/>
      <c r="Y98" s="22"/>
      <c r="Z98" s="22"/>
      <c r="AA98" s="23"/>
      <c r="AB98" s="24"/>
      <c r="AC98" s="24"/>
      <c r="AD98" s="25"/>
      <c r="AE98" s="25"/>
      <c r="AF98" s="25"/>
      <c r="AG98" s="26"/>
      <c r="AH98" s="25"/>
      <c r="AI98" s="27" t="str">
        <f t="shared" si="4"/>
        <v/>
      </c>
      <c r="AJ98" s="27" t="str">
        <f t="shared" si="3"/>
        <v/>
      </c>
      <c r="AK98" s="25"/>
      <c r="AL98" s="27" t="str">
        <f>IFERROR(VLOOKUP(AJ98&amp;AK98,[4]Tabla_Controles!$B$56:$G$65,5,FALSE),"")</f>
        <v/>
      </c>
      <c r="AM98" s="28" t="str">
        <f t="shared" si="5"/>
        <v/>
      </c>
      <c r="AN98" s="655"/>
      <c r="AO98" s="658"/>
      <c r="AP98" s="661"/>
      <c r="AQ98" s="644"/>
      <c r="AR98" s="646"/>
      <c r="AS98" s="646"/>
      <c r="AT98" s="647"/>
      <c r="AU98" s="629"/>
      <c r="AV98" s="37" t="s">
        <v>136</v>
      </c>
      <c r="AW98" s="44"/>
      <c r="AX98" s="44"/>
      <c r="AY98" s="44"/>
      <c r="AZ98" s="46"/>
      <c r="BA98" s="46"/>
      <c r="BB98" s="649"/>
      <c r="BC98" s="19" t="s">
        <v>131</v>
      </c>
      <c r="BD98" s="35"/>
      <c r="BE98" s="36"/>
      <c r="BF98" s="36"/>
      <c r="BG98" s="37" t="s">
        <v>118</v>
      </c>
      <c r="BH98" s="35"/>
      <c r="BI98" s="38"/>
      <c r="BJ98" s="38"/>
      <c r="BK98" s="636"/>
      <c r="BL98" s="638"/>
      <c r="BM98" s="638"/>
    </row>
    <row r="99" spans="1:65" ht="30" hidden="1" customHeight="1" x14ac:dyDescent="0.3">
      <c r="A99" s="604"/>
      <c r="B99" s="668">
        <v>183</v>
      </c>
      <c r="C99" s="608"/>
      <c r="D99" s="610"/>
      <c r="E99" s="610"/>
      <c r="F99" s="610"/>
      <c r="G99" s="641"/>
      <c r="H99" s="664"/>
      <c r="I99" s="630"/>
      <c r="J99" s="631"/>
      <c r="K99" s="19" t="s">
        <v>137</v>
      </c>
      <c r="L99" s="20"/>
      <c r="M99" s="633"/>
      <c r="N99" s="631"/>
      <c r="O99" s="651"/>
      <c r="P99" s="620"/>
      <c r="Q99" s="622"/>
      <c r="R99" s="625"/>
      <c r="S99" s="627"/>
      <c r="T99" s="651"/>
      <c r="U99" s="652"/>
      <c r="V99" s="653"/>
      <c r="W99" s="19" t="s">
        <v>139</v>
      </c>
      <c r="X99" s="21"/>
      <c r="Y99" s="22"/>
      <c r="Z99" s="22"/>
      <c r="AA99" s="23"/>
      <c r="AB99" s="24"/>
      <c r="AC99" s="24"/>
      <c r="AD99" s="25"/>
      <c r="AE99" s="25"/>
      <c r="AF99" s="25"/>
      <c r="AG99" s="26"/>
      <c r="AH99" s="25"/>
      <c r="AI99" s="27" t="str">
        <f t="shared" si="4"/>
        <v/>
      </c>
      <c r="AJ99" s="27" t="str">
        <f t="shared" si="3"/>
        <v/>
      </c>
      <c r="AK99" s="25"/>
      <c r="AL99" s="27" t="str">
        <f>IFERROR(VLOOKUP(AJ99&amp;AK99,[4]Tabla_Controles!$B$56:$G$65,5,FALSE),"")</f>
        <v/>
      </c>
      <c r="AM99" s="28" t="str">
        <f t="shared" si="5"/>
        <v/>
      </c>
      <c r="AN99" s="655"/>
      <c r="AO99" s="658"/>
      <c r="AP99" s="661"/>
      <c r="AQ99" s="644"/>
      <c r="AR99" s="646"/>
      <c r="AS99" s="646"/>
      <c r="AT99" s="647"/>
      <c r="AU99" s="629"/>
      <c r="AV99" s="37" t="s">
        <v>145</v>
      </c>
      <c r="AW99" s="44"/>
      <c r="AX99" s="44"/>
      <c r="AY99" s="44"/>
      <c r="AZ99" s="46"/>
      <c r="BA99" s="46"/>
      <c r="BB99" s="649"/>
      <c r="BC99" s="19" t="s">
        <v>139</v>
      </c>
      <c r="BD99" s="35"/>
      <c r="BE99" s="36"/>
      <c r="BF99" s="36"/>
      <c r="BG99" s="37" t="s">
        <v>128</v>
      </c>
      <c r="BH99" s="35"/>
      <c r="BI99" s="38"/>
      <c r="BJ99" s="38"/>
      <c r="BK99" s="636"/>
      <c r="BL99" s="638"/>
      <c r="BM99" s="638"/>
    </row>
    <row r="100" spans="1:65" ht="30" hidden="1" customHeight="1" x14ac:dyDescent="0.3">
      <c r="A100" s="604"/>
      <c r="B100" s="668">
        <v>183</v>
      </c>
      <c r="C100" s="608"/>
      <c r="D100" s="610"/>
      <c r="E100" s="610"/>
      <c r="F100" s="610"/>
      <c r="G100" s="641"/>
      <c r="H100" s="664"/>
      <c r="I100" s="630"/>
      <c r="J100" s="631"/>
      <c r="K100" s="19" t="s">
        <v>148</v>
      </c>
      <c r="L100" s="20"/>
      <c r="M100" s="633"/>
      <c r="N100" s="631"/>
      <c r="O100" s="651"/>
      <c r="P100" s="620"/>
      <c r="Q100" s="622"/>
      <c r="R100" s="625"/>
      <c r="S100" s="627"/>
      <c r="T100" s="651"/>
      <c r="U100" s="652"/>
      <c r="V100" s="653"/>
      <c r="W100" s="19" t="s">
        <v>150</v>
      </c>
      <c r="X100" s="21"/>
      <c r="Y100" s="22"/>
      <c r="Z100" s="22"/>
      <c r="AA100" s="23"/>
      <c r="AB100" s="24"/>
      <c r="AC100" s="24"/>
      <c r="AD100" s="25"/>
      <c r="AE100" s="25"/>
      <c r="AF100" s="25"/>
      <c r="AG100" s="26"/>
      <c r="AH100" s="25"/>
      <c r="AI100" s="27" t="str">
        <f t="shared" si="4"/>
        <v/>
      </c>
      <c r="AJ100" s="27" t="str">
        <f t="shared" si="3"/>
        <v/>
      </c>
      <c r="AK100" s="25"/>
      <c r="AL100" s="27" t="str">
        <f>IFERROR(VLOOKUP(AJ100&amp;AK100,[4]Tabla_Controles!$B$56:$G$65,5,FALSE),"")</f>
        <v/>
      </c>
      <c r="AM100" s="28" t="str">
        <f t="shared" si="5"/>
        <v/>
      </c>
      <c r="AN100" s="655"/>
      <c r="AO100" s="658"/>
      <c r="AP100" s="661"/>
      <c r="AQ100" s="644"/>
      <c r="AR100" s="646"/>
      <c r="AS100" s="646"/>
      <c r="AT100" s="647"/>
      <c r="AU100" s="629"/>
      <c r="AV100" s="37" t="s">
        <v>155</v>
      </c>
      <c r="AW100" s="44"/>
      <c r="AX100" s="44"/>
      <c r="AY100" s="44"/>
      <c r="AZ100" s="46"/>
      <c r="BA100" s="46"/>
      <c r="BB100" s="649"/>
      <c r="BC100" s="19" t="s">
        <v>150</v>
      </c>
      <c r="BD100" s="35"/>
      <c r="BE100" s="36"/>
      <c r="BF100" s="36"/>
      <c r="BG100" s="37" t="s">
        <v>136</v>
      </c>
      <c r="BH100" s="35"/>
      <c r="BI100" s="38"/>
      <c r="BJ100" s="38"/>
      <c r="BK100" s="636"/>
      <c r="BL100" s="638"/>
      <c r="BM100" s="638"/>
    </row>
    <row r="101" spans="1:65" ht="30" hidden="1" customHeight="1" x14ac:dyDescent="0.3">
      <c r="A101" s="604"/>
      <c r="B101" s="668">
        <v>183</v>
      </c>
      <c r="C101" s="609"/>
      <c r="D101" s="610"/>
      <c r="E101" s="610"/>
      <c r="F101" s="610"/>
      <c r="G101" s="642"/>
      <c r="H101" s="665"/>
      <c r="I101" s="630"/>
      <c r="J101" s="631"/>
      <c r="K101" s="19" t="s">
        <v>160</v>
      </c>
      <c r="L101" s="20"/>
      <c r="M101" s="634"/>
      <c r="N101" s="631"/>
      <c r="O101" s="651"/>
      <c r="P101" s="620"/>
      <c r="Q101" s="623"/>
      <c r="R101" s="626"/>
      <c r="S101" s="627"/>
      <c r="T101" s="651"/>
      <c r="U101" s="652"/>
      <c r="V101" s="653"/>
      <c r="W101" s="19" t="s">
        <v>161</v>
      </c>
      <c r="X101" s="21"/>
      <c r="Y101" s="22"/>
      <c r="Z101" s="22"/>
      <c r="AA101" s="23"/>
      <c r="AB101" s="24"/>
      <c r="AC101" s="24"/>
      <c r="AD101" s="25"/>
      <c r="AE101" s="25"/>
      <c r="AF101" s="25"/>
      <c r="AG101" s="26"/>
      <c r="AH101" s="25"/>
      <c r="AI101" s="27" t="str">
        <f t="shared" si="4"/>
        <v/>
      </c>
      <c r="AJ101" s="27" t="str">
        <f t="shared" si="3"/>
        <v/>
      </c>
      <c r="AK101" s="25"/>
      <c r="AL101" s="27" t="str">
        <f>IFERROR(VLOOKUP(AJ101&amp;AK101,[4]Tabla_Controles!$B$56:$G$65,5,FALSE),"")</f>
        <v/>
      </c>
      <c r="AM101" s="28" t="str">
        <f t="shared" si="5"/>
        <v/>
      </c>
      <c r="AN101" s="656"/>
      <c r="AO101" s="659"/>
      <c r="AP101" s="662"/>
      <c r="AQ101" s="645"/>
      <c r="AR101" s="646"/>
      <c r="AS101" s="646"/>
      <c r="AT101" s="647"/>
      <c r="AU101" s="629"/>
      <c r="AV101" s="37" t="s">
        <v>162</v>
      </c>
      <c r="AW101" s="44"/>
      <c r="AX101" s="44"/>
      <c r="AY101" s="44"/>
      <c r="AZ101" s="46"/>
      <c r="BA101" s="46"/>
      <c r="BB101" s="650"/>
      <c r="BC101" s="19" t="s">
        <v>161</v>
      </c>
      <c r="BD101" s="35"/>
      <c r="BE101" s="36"/>
      <c r="BF101" s="36"/>
      <c r="BG101" s="37" t="s">
        <v>145</v>
      </c>
      <c r="BH101" s="35"/>
      <c r="BI101" s="38"/>
      <c r="BJ101" s="38"/>
      <c r="BK101" s="637"/>
      <c r="BL101" s="639"/>
      <c r="BM101" s="639"/>
    </row>
    <row r="102" spans="1:65" ht="178.5" hidden="1" customHeight="1" x14ac:dyDescent="0.3">
      <c r="A102" s="604" t="str">
        <f>C102&amp;COUNTIF($C$10:C102,C102)</f>
        <v>Corrupción14</v>
      </c>
      <c r="B102" s="668">
        <v>184</v>
      </c>
      <c r="C102" s="607" t="s">
        <v>79</v>
      </c>
      <c r="D102" s="610" t="s">
        <v>80</v>
      </c>
      <c r="E102" s="610" t="s">
        <v>396</v>
      </c>
      <c r="F102" s="610" t="s">
        <v>348</v>
      </c>
      <c r="G102" s="640" t="s">
        <v>349</v>
      </c>
      <c r="H102" s="663" t="s">
        <v>397</v>
      </c>
      <c r="I102" s="630"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631" t="s">
        <v>398</v>
      </c>
      <c r="K102" s="19" t="s">
        <v>86</v>
      </c>
      <c r="L102" s="20" t="s">
        <v>399</v>
      </c>
      <c r="M102" s="632" t="s">
        <v>400</v>
      </c>
      <c r="N102" s="631" t="s">
        <v>89</v>
      </c>
      <c r="O102" s="651" t="str">
        <f>IF(N102="","",IF(OR($N102=[4]Tabla_Probabilidad!$D$20,$N102=[4]Tabla_Probabilidad!$J$20),"Muy Baja",IF(OR($N102=[4]Tabla_Probabilidad!$E$20,$N102=[4]Tabla_Probabilidad!$K$20),"Baja",IF(OR($N102=[4]Tabla_Probabilidad!$F$20,$N102=[4]Tabla_Probabilidad!$L$20),"Media",IF(OR($N102=[4]Tabla_Probabilidad!$G$20,$N102=[4]Tabla_Probabilidad!$M$20),"Alta",IF(OR($N102=[4]Tabla_Probabilidad!$H$20,$N102=[4]Tabla_Probabilidad!$N$20),"Muy Alta"))))))</f>
        <v>Media</v>
      </c>
      <c r="P102" s="620">
        <f>IF(O102="Muy Baja",1,IF(O102="Baja",2,IF(O102="Media",3,IF(O102="Alta",4,IF(O102="Muy Alta",5,"")))))</f>
        <v>3</v>
      </c>
      <c r="Q102" s="621" t="str">
        <f>IFERROR(IF($C102="Corrupción",HYPERLINK("#"&amp;"Impacto_Riesgos!C"&amp;MATCH($B102,[4]Impacto_Riesgos!$B$10:$B$138,0)+9,"Calcula el impacto aquí"),"")," ")</f>
        <v>Calcula el impacto aquí</v>
      </c>
      <c r="R102" s="624">
        <f>IFERROR(VLOOKUP(A102,[4]Impacto_Riesgos!$A$8:$W$138,23,),"NA")</f>
        <v>16</v>
      </c>
      <c r="S102" s="627" t="s">
        <v>90</v>
      </c>
      <c r="T102" s="651" t="str">
        <f>IF($S102='[4]Tabla Impacto'!$F$10,"Moderado",IF($S102='[4]Tabla Impacto'!$G$10,"Mayor",IF($S102='[4]Tabla Impacto'!$H$10,"Catastrófico","")))</f>
        <v>Catastrófico</v>
      </c>
      <c r="U102" s="652">
        <f>IF(T102="Leve",1,IF(T102="Menor",2,IF(T102="Moderado",3,IF(T102="Mayor",4,IF(T102="Catastrófico",5,"")))))</f>
        <v>5</v>
      </c>
      <c r="V102" s="653"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19" t="s">
        <v>91</v>
      </c>
      <c r="X102" s="21" t="s">
        <v>401</v>
      </c>
      <c r="Y102" s="22" t="s">
        <v>402</v>
      </c>
      <c r="Z102" s="22" t="s">
        <v>403</v>
      </c>
      <c r="AA102" s="23" t="s">
        <v>195</v>
      </c>
      <c r="AB102" s="24" t="s">
        <v>96</v>
      </c>
      <c r="AC102" s="24" t="s">
        <v>97</v>
      </c>
      <c r="AD102" s="25" t="s">
        <v>98</v>
      </c>
      <c r="AE102" s="25" t="s">
        <v>99</v>
      </c>
      <c r="AF102" s="25" t="s">
        <v>100</v>
      </c>
      <c r="AG102" s="26" t="s">
        <v>98</v>
      </c>
      <c r="AH102" s="25" t="s">
        <v>101</v>
      </c>
      <c r="AI102" s="27">
        <f t="shared" si="4"/>
        <v>100</v>
      </c>
      <c r="AJ102" s="27" t="str">
        <f t="shared" si="3"/>
        <v>Fuerte</v>
      </c>
      <c r="AK102" s="25" t="s">
        <v>102</v>
      </c>
      <c r="AL102" s="27" t="str">
        <f>IFERROR(VLOOKUP(AJ102&amp;AK102,[4]Tabla_Controles!$B$56:$G$65,5,FALSE),"")</f>
        <v>Fuerte</v>
      </c>
      <c r="AM102" s="28">
        <f t="shared" si="5"/>
        <v>100</v>
      </c>
      <c r="AN102" s="654">
        <f>IFERROR(AVERAGE(AM102:AM108),"")</f>
        <v>83.333333333333329</v>
      </c>
      <c r="AO102" s="657" t="str">
        <f>IF($AN102=100,"Fuerte",IF($AN102&lt;100,"Moderado",IF($AN102&lt;50,"Débil",IF($AN102=0,"",""))))</f>
        <v>Moderado</v>
      </c>
      <c r="AP102" s="660" t="s">
        <v>103</v>
      </c>
      <c r="AQ102" s="643">
        <f>IFERROR(P102-VLOOKUP(AO102&amp;AP102,[4]Tabla_Controles!$B$77:$E$83,4,0),"")</f>
        <v>2</v>
      </c>
      <c r="AR102" s="646" t="str">
        <f>IF($AQ102="","",IF($AQ102=1,"Muy Baja",IF($AQ102=2,"Baja",IF($AQ102=3,"Media",IF($AQ102=4,"Alta",IF($AQ102=5,"Muy Alta","Muy Baja"))))))</f>
        <v>Baja</v>
      </c>
      <c r="AS102" s="646" t="str">
        <f>T102</f>
        <v>Catastrófico</v>
      </c>
      <c r="AT102" s="647"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629" t="s">
        <v>104</v>
      </c>
      <c r="AV102" s="37" t="s">
        <v>105</v>
      </c>
      <c r="AW102" s="30" t="s">
        <v>208</v>
      </c>
      <c r="AX102" s="31" t="s">
        <v>175</v>
      </c>
      <c r="AY102" s="32" t="s">
        <v>195</v>
      </c>
      <c r="AZ102" s="33">
        <v>44895</v>
      </c>
      <c r="BA102" s="33">
        <v>44926</v>
      </c>
      <c r="BB102" s="648" t="s">
        <v>109</v>
      </c>
      <c r="BC102" s="19" t="s">
        <v>91</v>
      </c>
      <c r="BD102" s="35"/>
      <c r="BE102" s="329" t="s">
        <v>2869</v>
      </c>
      <c r="BF102" s="36"/>
      <c r="BG102" s="37" t="s">
        <v>155</v>
      </c>
      <c r="BH102" s="35"/>
      <c r="BI102" s="38" t="s">
        <v>2869</v>
      </c>
      <c r="BJ102" s="38"/>
      <c r="BK102" s="635" t="s">
        <v>2891</v>
      </c>
      <c r="BL102" s="666"/>
      <c r="BM102" s="666"/>
    </row>
    <row r="103" spans="1:65" ht="102" hidden="1" customHeight="1" x14ac:dyDescent="0.3">
      <c r="A103" s="604"/>
      <c r="B103" s="668">
        <v>184</v>
      </c>
      <c r="C103" s="608"/>
      <c r="D103" s="610"/>
      <c r="E103" s="610"/>
      <c r="F103" s="610"/>
      <c r="G103" s="641"/>
      <c r="H103" s="664"/>
      <c r="I103" s="630"/>
      <c r="J103" s="631"/>
      <c r="K103" s="19" t="s">
        <v>110</v>
      </c>
      <c r="L103" s="20" t="s">
        <v>404</v>
      </c>
      <c r="M103" s="633"/>
      <c r="N103" s="631"/>
      <c r="O103" s="651"/>
      <c r="P103" s="620"/>
      <c r="Q103" s="622"/>
      <c r="R103" s="625"/>
      <c r="S103" s="627"/>
      <c r="T103" s="651"/>
      <c r="U103" s="652"/>
      <c r="V103" s="653"/>
      <c r="W103" s="19" t="s">
        <v>112</v>
      </c>
      <c r="X103" s="21" t="s">
        <v>405</v>
      </c>
      <c r="Y103" s="22" t="s">
        <v>406</v>
      </c>
      <c r="Z103" s="22" t="s">
        <v>407</v>
      </c>
      <c r="AA103" s="23" t="s">
        <v>408</v>
      </c>
      <c r="AB103" s="24" t="s">
        <v>96</v>
      </c>
      <c r="AC103" s="24" t="s">
        <v>97</v>
      </c>
      <c r="AD103" s="25" t="s">
        <v>98</v>
      </c>
      <c r="AE103" s="25" t="s">
        <v>99</v>
      </c>
      <c r="AF103" s="25" t="s">
        <v>100</v>
      </c>
      <c r="AG103" s="26" t="s">
        <v>98</v>
      </c>
      <c r="AH103" s="25" t="s">
        <v>101</v>
      </c>
      <c r="AI103" s="27">
        <f t="shared" si="4"/>
        <v>100</v>
      </c>
      <c r="AJ103" s="27" t="str">
        <f t="shared" si="3"/>
        <v>Fuerte</v>
      </c>
      <c r="AK103" s="25" t="s">
        <v>102</v>
      </c>
      <c r="AL103" s="27" t="str">
        <f>IFERROR(VLOOKUP(AJ103&amp;AK103,[4]Tabla_Controles!$B$56:$G$65,5,FALSE),"")</f>
        <v>Fuerte</v>
      </c>
      <c r="AM103" s="28">
        <f t="shared" si="5"/>
        <v>100</v>
      </c>
      <c r="AN103" s="655"/>
      <c r="AO103" s="658"/>
      <c r="AP103" s="661"/>
      <c r="AQ103" s="644"/>
      <c r="AR103" s="646"/>
      <c r="AS103" s="646"/>
      <c r="AT103" s="647"/>
      <c r="AU103" s="629"/>
      <c r="AV103" s="37" t="s">
        <v>118</v>
      </c>
      <c r="AW103" s="44" t="s">
        <v>244</v>
      </c>
      <c r="AX103" s="31" t="s">
        <v>175</v>
      </c>
      <c r="AY103" s="32" t="s">
        <v>95</v>
      </c>
      <c r="AZ103" s="54">
        <v>44742</v>
      </c>
      <c r="BA103" s="54">
        <v>44757</v>
      </c>
      <c r="BB103" s="649"/>
      <c r="BC103" s="19" t="s">
        <v>112</v>
      </c>
      <c r="BD103" s="311" t="s">
        <v>2866</v>
      </c>
      <c r="BE103" s="266" t="s">
        <v>3412</v>
      </c>
      <c r="BF103" s="279" t="s">
        <v>3413</v>
      </c>
      <c r="BG103" s="37" t="s">
        <v>162</v>
      </c>
      <c r="BH103" s="318" t="s">
        <v>2866</v>
      </c>
      <c r="BI103" s="291" t="s">
        <v>3291</v>
      </c>
      <c r="BJ103" s="291" t="s">
        <v>3286</v>
      </c>
      <c r="BK103" s="636"/>
      <c r="BL103" s="638"/>
      <c r="BM103" s="638"/>
    </row>
    <row r="104" spans="1:65" ht="102" hidden="1" customHeight="1" x14ac:dyDescent="0.3">
      <c r="A104" s="604"/>
      <c r="B104" s="668">
        <v>184</v>
      </c>
      <c r="C104" s="608"/>
      <c r="D104" s="610"/>
      <c r="E104" s="610"/>
      <c r="F104" s="610"/>
      <c r="G104" s="641"/>
      <c r="H104" s="664"/>
      <c r="I104" s="630"/>
      <c r="J104" s="631"/>
      <c r="K104" s="19" t="s">
        <v>122</v>
      </c>
      <c r="L104" s="20" t="s">
        <v>409</v>
      </c>
      <c r="M104" s="633"/>
      <c r="N104" s="631"/>
      <c r="O104" s="651"/>
      <c r="P104" s="620"/>
      <c r="Q104" s="622"/>
      <c r="R104" s="625"/>
      <c r="S104" s="627"/>
      <c r="T104" s="651"/>
      <c r="U104" s="652"/>
      <c r="V104" s="653"/>
      <c r="W104" s="19" t="s">
        <v>124</v>
      </c>
      <c r="X104" s="21" t="s">
        <v>410</v>
      </c>
      <c r="Y104" s="22" t="s">
        <v>411</v>
      </c>
      <c r="Z104" s="22" t="s">
        <v>412</v>
      </c>
      <c r="AA104" s="23" t="s">
        <v>413</v>
      </c>
      <c r="AB104" s="24" t="s">
        <v>96</v>
      </c>
      <c r="AC104" s="24" t="s">
        <v>97</v>
      </c>
      <c r="AD104" s="25" t="s">
        <v>98</v>
      </c>
      <c r="AE104" s="25" t="s">
        <v>99</v>
      </c>
      <c r="AF104" s="25" t="s">
        <v>100</v>
      </c>
      <c r="AG104" s="26" t="s">
        <v>98</v>
      </c>
      <c r="AH104" s="25" t="s">
        <v>101</v>
      </c>
      <c r="AI104" s="27">
        <f t="shared" si="4"/>
        <v>100</v>
      </c>
      <c r="AJ104" s="27" t="str">
        <f t="shared" si="3"/>
        <v>Fuerte</v>
      </c>
      <c r="AK104" s="25" t="s">
        <v>102</v>
      </c>
      <c r="AL104" s="27" t="str">
        <f>IFERROR(VLOOKUP(AJ104&amp;AK104,[4]Tabla_Controles!$B$56:$G$65,5,FALSE),"")</f>
        <v>Fuerte</v>
      </c>
      <c r="AM104" s="28">
        <f t="shared" si="5"/>
        <v>100</v>
      </c>
      <c r="AN104" s="655"/>
      <c r="AO104" s="658"/>
      <c r="AP104" s="661"/>
      <c r="AQ104" s="644"/>
      <c r="AR104" s="646"/>
      <c r="AS104" s="646"/>
      <c r="AT104" s="647"/>
      <c r="AU104" s="629"/>
      <c r="AV104" s="37" t="s">
        <v>128</v>
      </c>
      <c r="AW104" s="44" t="s">
        <v>94</v>
      </c>
      <c r="AX104" s="44" t="s">
        <v>94</v>
      </c>
      <c r="AY104" s="44" t="s">
        <v>94</v>
      </c>
      <c r="AZ104" s="44" t="s">
        <v>94</v>
      </c>
      <c r="BA104" s="44" t="s">
        <v>94</v>
      </c>
      <c r="BB104" s="649"/>
      <c r="BC104" s="19" t="s">
        <v>124</v>
      </c>
      <c r="BD104" s="35"/>
      <c r="BE104" s="330" t="s">
        <v>2869</v>
      </c>
      <c r="BF104" s="36"/>
      <c r="BG104" s="37" t="s">
        <v>105</v>
      </c>
      <c r="BH104" s="35"/>
      <c r="BI104" s="38"/>
      <c r="BJ104" s="38"/>
      <c r="BK104" s="636"/>
      <c r="BL104" s="638"/>
      <c r="BM104" s="638"/>
    </row>
    <row r="105" spans="1:65" ht="102" hidden="1" customHeight="1" x14ac:dyDescent="0.3">
      <c r="A105" s="604"/>
      <c r="B105" s="668">
        <v>184</v>
      </c>
      <c r="C105" s="608"/>
      <c r="D105" s="610"/>
      <c r="E105" s="610"/>
      <c r="F105" s="610"/>
      <c r="G105" s="641"/>
      <c r="H105" s="664"/>
      <c r="I105" s="630"/>
      <c r="J105" s="631"/>
      <c r="K105" s="19" t="s">
        <v>129</v>
      </c>
      <c r="L105" s="20" t="s">
        <v>414</v>
      </c>
      <c r="M105" s="633"/>
      <c r="N105" s="631"/>
      <c r="O105" s="651"/>
      <c r="P105" s="620"/>
      <c r="Q105" s="622"/>
      <c r="R105" s="625"/>
      <c r="S105" s="627"/>
      <c r="T105" s="651"/>
      <c r="U105" s="652"/>
      <c r="V105" s="653"/>
      <c r="W105" s="19" t="s">
        <v>131</v>
      </c>
      <c r="X105" s="21" t="s">
        <v>415</v>
      </c>
      <c r="Y105" s="22" t="s">
        <v>416</v>
      </c>
      <c r="Z105" s="22" t="s">
        <v>417</v>
      </c>
      <c r="AA105" s="23" t="s">
        <v>418</v>
      </c>
      <c r="AB105" s="24" t="s">
        <v>96</v>
      </c>
      <c r="AC105" s="24" t="s">
        <v>97</v>
      </c>
      <c r="AD105" s="25" t="s">
        <v>98</v>
      </c>
      <c r="AE105" s="25" t="s">
        <v>99</v>
      </c>
      <c r="AF105" s="25" t="s">
        <v>100</v>
      </c>
      <c r="AG105" s="26" t="s">
        <v>98</v>
      </c>
      <c r="AH105" s="25" t="s">
        <v>101</v>
      </c>
      <c r="AI105" s="27">
        <f t="shared" si="4"/>
        <v>100</v>
      </c>
      <c r="AJ105" s="27" t="str">
        <f t="shared" si="3"/>
        <v>Fuerte</v>
      </c>
      <c r="AK105" s="25" t="s">
        <v>102</v>
      </c>
      <c r="AL105" s="27" t="str">
        <f>IFERROR(VLOOKUP(AJ105&amp;AK105,[4]Tabla_Controles!$B$56:$G$65,5,FALSE),"")</f>
        <v>Fuerte</v>
      </c>
      <c r="AM105" s="28">
        <f t="shared" si="5"/>
        <v>100</v>
      </c>
      <c r="AN105" s="655"/>
      <c r="AO105" s="658"/>
      <c r="AP105" s="661"/>
      <c r="AQ105" s="644"/>
      <c r="AR105" s="646"/>
      <c r="AS105" s="646"/>
      <c r="AT105" s="647"/>
      <c r="AU105" s="629"/>
      <c r="AV105" s="37" t="s">
        <v>136</v>
      </c>
      <c r="AW105" s="44" t="s">
        <v>94</v>
      </c>
      <c r="AX105" s="44" t="s">
        <v>94</v>
      </c>
      <c r="AY105" s="44" t="s">
        <v>94</v>
      </c>
      <c r="AZ105" s="44" t="s">
        <v>94</v>
      </c>
      <c r="BA105" s="44" t="s">
        <v>94</v>
      </c>
      <c r="BB105" s="649"/>
      <c r="BC105" s="19" t="s">
        <v>131</v>
      </c>
      <c r="BD105" s="35"/>
      <c r="BE105" s="330" t="s">
        <v>2869</v>
      </c>
      <c r="BF105" s="36"/>
      <c r="BG105" s="37" t="s">
        <v>118</v>
      </c>
      <c r="BH105" s="35"/>
      <c r="BI105" s="38"/>
      <c r="BJ105" s="38"/>
      <c r="BK105" s="636"/>
      <c r="BL105" s="638"/>
      <c r="BM105" s="638"/>
    </row>
    <row r="106" spans="1:65" ht="409.5" hidden="1" x14ac:dyDescent="0.3">
      <c r="A106" s="604"/>
      <c r="B106" s="668">
        <v>184</v>
      </c>
      <c r="C106" s="608"/>
      <c r="D106" s="610"/>
      <c r="E106" s="610"/>
      <c r="F106" s="610"/>
      <c r="G106" s="641"/>
      <c r="H106" s="664"/>
      <c r="I106" s="630"/>
      <c r="J106" s="631"/>
      <c r="K106" s="19" t="s">
        <v>137</v>
      </c>
      <c r="L106" s="20" t="s">
        <v>419</v>
      </c>
      <c r="M106" s="633"/>
      <c r="N106" s="631"/>
      <c r="O106" s="651"/>
      <c r="P106" s="620"/>
      <c r="Q106" s="622"/>
      <c r="R106" s="625"/>
      <c r="S106" s="627"/>
      <c r="T106" s="651"/>
      <c r="U106" s="652"/>
      <c r="V106" s="653"/>
      <c r="W106" s="19" t="s">
        <v>139</v>
      </c>
      <c r="X106" s="21" t="s">
        <v>420</v>
      </c>
      <c r="Y106" s="22" t="s">
        <v>421</v>
      </c>
      <c r="Z106" s="22" t="s">
        <v>403</v>
      </c>
      <c r="AA106" s="23" t="s">
        <v>422</v>
      </c>
      <c r="AB106" s="24" t="s">
        <v>96</v>
      </c>
      <c r="AC106" s="24" t="s">
        <v>97</v>
      </c>
      <c r="AD106" s="25" t="s">
        <v>98</v>
      </c>
      <c r="AE106" s="25" t="s">
        <v>144</v>
      </c>
      <c r="AF106" s="25" t="s">
        <v>100</v>
      </c>
      <c r="AG106" s="26" t="s">
        <v>98</v>
      </c>
      <c r="AH106" s="25" t="s">
        <v>101</v>
      </c>
      <c r="AI106" s="27">
        <f t="shared" si="4"/>
        <v>95</v>
      </c>
      <c r="AJ106" s="27" t="str">
        <f t="shared" si="3"/>
        <v>Moderado</v>
      </c>
      <c r="AK106" s="25" t="s">
        <v>102</v>
      </c>
      <c r="AL106" s="27" t="str">
        <f>IFERROR(VLOOKUP(AJ106&amp;AK106,[4]Tabla_Controles!$B$56:$G$65,5,FALSE),"")</f>
        <v>Moderado</v>
      </c>
      <c r="AM106" s="28">
        <f t="shared" si="5"/>
        <v>50</v>
      </c>
      <c r="AN106" s="655"/>
      <c r="AO106" s="658"/>
      <c r="AP106" s="661"/>
      <c r="AQ106" s="644"/>
      <c r="AR106" s="646"/>
      <c r="AS106" s="646"/>
      <c r="AT106" s="647"/>
      <c r="AU106" s="629"/>
      <c r="AV106" s="37" t="s">
        <v>145</v>
      </c>
      <c r="AW106" s="44" t="s">
        <v>94</v>
      </c>
      <c r="AX106" s="44" t="s">
        <v>94</v>
      </c>
      <c r="AY106" s="44" t="s">
        <v>94</v>
      </c>
      <c r="AZ106" s="44" t="s">
        <v>94</v>
      </c>
      <c r="BA106" s="44" t="s">
        <v>94</v>
      </c>
      <c r="BB106" s="649"/>
      <c r="BC106" s="19" t="s">
        <v>139</v>
      </c>
      <c r="BD106" s="311" t="s">
        <v>2866</v>
      </c>
      <c r="BE106" s="265" t="s">
        <v>3633</v>
      </c>
      <c r="BF106" s="265" t="s">
        <v>3634</v>
      </c>
      <c r="BG106" s="37" t="s">
        <v>128</v>
      </c>
      <c r="BH106" s="35"/>
      <c r="BI106" s="38"/>
      <c r="BJ106" s="38"/>
      <c r="BK106" s="636"/>
      <c r="BL106" s="638"/>
      <c r="BM106" s="638"/>
    </row>
    <row r="107" spans="1:65" ht="178.5" hidden="1" customHeight="1" x14ac:dyDescent="0.3">
      <c r="A107" s="604"/>
      <c r="B107" s="668">
        <v>184</v>
      </c>
      <c r="C107" s="608"/>
      <c r="D107" s="610"/>
      <c r="E107" s="610"/>
      <c r="F107" s="610"/>
      <c r="G107" s="641"/>
      <c r="H107" s="664"/>
      <c r="I107" s="630"/>
      <c r="J107" s="631"/>
      <c r="K107" s="19" t="s">
        <v>148</v>
      </c>
      <c r="L107" s="20" t="s">
        <v>423</v>
      </c>
      <c r="M107" s="633"/>
      <c r="N107" s="631"/>
      <c r="O107" s="651"/>
      <c r="P107" s="620"/>
      <c r="Q107" s="622"/>
      <c r="R107" s="625"/>
      <c r="S107" s="627"/>
      <c r="T107" s="651"/>
      <c r="U107" s="652"/>
      <c r="V107" s="653"/>
      <c r="W107" s="19" t="s">
        <v>150</v>
      </c>
      <c r="X107" s="21" t="s">
        <v>424</v>
      </c>
      <c r="Y107" s="22" t="s">
        <v>425</v>
      </c>
      <c r="Z107" s="22" t="s">
        <v>403</v>
      </c>
      <c r="AA107" s="23" t="s">
        <v>426</v>
      </c>
      <c r="AB107" s="24" t="s">
        <v>96</v>
      </c>
      <c r="AC107" s="24" t="s">
        <v>97</v>
      </c>
      <c r="AD107" s="25" t="s">
        <v>98</v>
      </c>
      <c r="AE107" s="25" t="s">
        <v>144</v>
      </c>
      <c r="AF107" s="25" t="s">
        <v>100</v>
      </c>
      <c r="AG107" s="26" t="s">
        <v>98</v>
      </c>
      <c r="AH107" s="25" t="s">
        <v>101</v>
      </c>
      <c r="AI107" s="27">
        <f t="shared" si="4"/>
        <v>95</v>
      </c>
      <c r="AJ107" s="27" t="str">
        <f t="shared" si="3"/>
        <v>Moderado</v>
      </c>
      <c r="AK107" s="25" t="s">
        <v>102</v>
      </c>
      <c r="AL107" s="27" t="str">
        <f>IFERROR(VLOOKUP(AJ107&amp;AK107,[4]Tabla_Controles!$B$56:$G$65,5,FALSE),"")</f>
        <v>Moderado</v>
      </c>
      <c r="AM107" s="28">
        <f t="shared" si="5"/>
        <v>50</v>
      </c>
      <c r="AN107" s="655"/>
      <c r="AO107" s="658"/>
      <c r="AP107" s="661"/>
      <c r="AQ107" s="644"/>
      <c r="AR107" s="646"/>
      <c r="AS107" s="646"/>
      <c r="AT107" s="647"/>
      <c r="AU107" s="629"/>
      <c r="AV107" s="37" t="s">
        <v>155</v>
      </c>
      <c r="AW107" s="44" t="s">
        <v>94</v>
      </c>
      <c r="AX107" s="44" t="s">
        <v>94</v>
      </c>
      <c r="AY107" s="44" t="s">
        <v>94</v>
      </c>
      <c r="AZ107" s="44" t="s">
        <v>94</v>
      </c>
      <c r="BA107" s="44" t="s">
        <v>94</v>
      </c>
      <c r="BB107" s="649"/>
      <c r="BC107" s="19" t="s">
        <v>150</v>
      </c>
      <c r="BD107" s="35"/>
      <c r="BE107" s="330" t="s">
        <v>2869</v>
      </c>
      <c r="BF107" s="36"/>
      <c r="BG107" s="37" t="s">
        <v>136</v>
      </c>
      <c r="BH107" s="35"/>
      <c r="BI107" s="38"/>
      <c r="BJ107" s="38"/>
      <c r="BK107" s="636"/>
      <c r="BL107" s="638"/>
      <c r="BM107" s="638"/>
    </row>
    <row r="108" spans="1:65" ht="30" hidden="1" customHeight="1" x14ac:dyDescent="0.3">
      <c r="A108" s="604"/>
      <c r="B108" s="668">
        <v>184</v>
      </c>
      <c r="C108" s="609"/>
      <c r="D108" s="610"/>
      <c r="E108" s="610"/>
      <c r="F108" s="610"/>
      <c r="G108" s="642"/>
      <c r="H108" s="665"/>
      <c r="I108" s="630"/>
      <c r="J108" s="631"/>
      <c r="K108" s="19" t="s">
        <v>160</v>
      </c>
      <c r="L108" s="20"/>
      <c r="M108" s="634"/>
      <c r="N108" s="631"/>
      <c r="O108" s="651"/>
      <c r="P108" s="620"/>
      <c r="Q108" s="623"/>
      <c r="R108" s="626"/>
      <c r="S108" s="627"/>
      <c r="T108" s="651"/>
      <c r="U108" s="652"/>
      <c r="V108" s="653"/>
      <c r="W108" s="19" t="s">
        <v>161</v>
      </c>
      <c r="X108" s="21"/>
      <c r="Y108" s="22"/>
      <c r="Z108" s="22"/>
      <c r="AA108" s="23"/>
      <c r="AB108" s="24"/>
      <c r="AC108" s="24"/>
      <c r="AD108" s="25"/>
      <c r="AE108" s="25"/>
      <c r="AF108" s="25"/>
      <c r="AG108" s="26"/>
      <c r="AH108" s="25"/>
      <c r="AI108" s="27" t="str">
        <f t="shared" si="4"/>
        <v/>
      </c>
      <c r="AJ108" s="27" t="str">
        <f t="shared" si="3"/>
        <v/>
      </c>
      <c r="AK108" s="25"/>
      <c r="AL108" s="27" t="str">
        <f>IFERROR(VLOOKUP(AJ108&amp;AK108,[4]Tabla_Controles!$B$56:$G$65,5,FALSE),"")</f>
        <v/>
      </c>
      <c r="AM108" s="28" t="str">
        <f t="shared" si="5"/>
        <v/>
      </c>
      <c r="AN108" s="656"/>
      <c r="AO108" s="659"/>
      <c r="AP108" s="662"/>
      <c r="AQ108" s="645"/>
      <c r="AR108" s="646"/>
      <c r="AS108" s="646"/>
      <c r="AT108" s="647"/>
      <c r="AU108" s="629"/>
      <c r="AV108" s="37" t="s">
        <v>162</v>
      </c>
      <c r="AW108" s="44"/>
      <c r="AX108" s="44"/>
      <c r="AY108" s="46"/>
      <c r="AZ108" s="46"/>
      <c r="BA108" s="46"/>
      <c r="BB108" s="650"/>
      <c r="BC108" s="19" t="s">
        <v>161</v>
      </c>
      <c r="BD108" s="35"/>
      <c r="BE108" s="36"/>
      <c r="BF108" s="36"/>
      <c r="BG108" s="37" t="s">
        <v>145</v>
      </c>
      <c r="BH108" s="35"/>
      <c r="BI108" s="38"/>
      <c r="BJ108" s="38"/>
      <c r="BK108" s="637"/>
      <c r="BL108" s="639"/>
      <c r="BM108" s="639"/>
    </row>
    <row r="109" spans="1:65" ht="127.5" hidden="1" customHeight="1" x14ac:dyDescent="0.3">
      <c r="A109" s="604" t="str">
        <f>C109&amp;COUNTIF($C$10:C109,C109)</f>
        <v>Corrupción15</v>
      </c>
      <c r="B109" s="668">
        <v>185</v>
      </c>
      <c r="C109" s="607" t="s">
        <v>79</v>
      </c>
      <c r="D109" s="610" t="s">
        <v>80</v>
      </c>
      <c r="E109" s="610" t="s">
        <v>231</v>
      </c>
      <c r="F109" s="610" t="s">
        <v>427</v>
      </c>
      <c r="G109" s="640" t="s">
        <v>428</v>
      </c>
      <c r="H109" s="669" t="s">
        <v>429</v>
      </c>
      <c r="I109" s="630"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631" t="s">
        <v>430</v>
      </c>
      <c r="K109" s="19" t="s">
        <v>86</v>
      </c>
      <c r="L109" s="20" t="s">
        <v>431</v>
      </c>
      <c r="M109" s="632" t="s">
        <v>432</v>
      </c>
      <c r="N109" s="631" t="s">
        <v>89</v>
      </c>
      <c r="O109" s="651" t="str">
        <f>IF(N109="","",IF(OR($N109=[4]Tabla_Probabilidad!$D$20,$N109=[4]Tabla_Probabilidad!$J$20),"Muy Baja",IF(OR($N109=[4]Tabla_Probabilidad!$E$20,$N109=[4]Tabla_Probabilidad!$K$20),"Baja",IF(OR($N109=[4]Tabla_Probabilidad!$F$20,$N109=[4]Tabla_Probabilidad!$L$20),"Media",IF(OR($N109=[4]Tabla_Probabilidad!$G$20,$N109=[4]Tabla_Probabilidad!$M$20),"Alta",IF(OR($N109=[4]Tabla_Probabilidad!$H$20,$N109=[4]Tabla_Probabilidad!$N$20),"Muy Alta"))))))</f>
        <v>Media</v>
      </c>
      <c r="P109" s="620">
        <f>IF(O109="Muy Baja",1,IF(O109="Baja",2,IF(O109="Media",3,IF(O109="Alta",4,IF(O109="Muy Alta",5,"")))))</f>
        <v>3</v>
      </c>
      <c r="Q109" s="621" t="str">
        <f>IFERROR(IF($C109="Corrupción",HYPERLINK("#"&amp;"Impacto_Riesgos!C"&amp;MATCH($B109,[4]Impacto_Riesgos!$B$10:$B$138,0)+9,"Calcula el impacto aquí"),"")," ")</f>
        <v>Calcula el impacto aquí</v>
      </c>
      <c r="R109" s="624">
        <f>IFERROR(VLOOKUP(A109,[4]Impacto_Riesgos!$A$8:$W$138,23,),"NA")</f>
        <v>16</v>
      </c>
      <c r="S109" s="627" t="s">
        <v>90</v>
      </c>
      <c r="T109" s="651" t="str">
        <f>IF($S109='[4]Tabla Impacto'!$F$10,"Moderado",IF($S109='[4]Tabla Impacto'!$G$10,"Mayor",IF($S109='[4]Tabla Impacto'!$H$10,"Catastrófico","")))</f>
        <v>Catastrófico</v>
      </c>
      <c r="U109" s="652">
        <f>IF(T109="Leve",1,IF(T109="Menor",2,IF(T109="Moderado",3,IF(T109="Mayor",4,IF(T109="Catastrófico",5,"")))))</f>
        <v>5</v>
      </c>
      <c r="V109" s="653"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19" t="s">
        <v>91</v>
      </c>
      <c r="X109" s="21" t="s">
        <v>433</v>
      </c>
      <c r="Y109" s="22" t="s">
        <v>434</v>
      </c>
      <c r="Z109" s="22" t="s">
        <v>435</v>
      </c>
      <c r="AA109" s="23" t="s">
        <v>298</v>
      </c>
      <c r="AB109" s="24" t="s">
        <v>96</v>
      </c>
      <c r="AC109" s="24" t="s">
        <v>97</v>
      </c>
      <c r="AD109" s="25" t="s">
        <v>98</v>
      </c>
      <c r="AE109" s="25" t="s">
        <v>144</v>
      </c>
      <c r="AF109" s="25" t="s">
        <v>100</v>
      </c>
      <c r="AG109" s="26" t="s">
        <v>98</v>
      </c>
      <c r="AH109" s="25" t="s">
        <v>101</v>
      </c>
      <c r="AI109" s="27">
        <f t="shared" si="4"/>
        <v>95</v>
      </c>
      <c r="AJ109" s="27" t="str">
        <f t="shared" si="3"/>
        <v>Moderado</v>
      </c>
      <c r="AK109" s="25" t="s">
        <v>102</v>
      </c>
      <c r="AL109" s="27" t="str">
        <f>IFERROR(VLOOKUP(AJ109&amp;AK109,[4]Tabla_Controles!$B$56:$G$65,5,FALSE),"")</f>
        <v>Moderado</v>
      </c>
      <c r="AM109" s="28">
        <f t="shared" si="5"/>
        <v>50</v>
      </c>
      <c r="AN109" s="654">
        <f>IFERROR(AVERAGE(AM109:AM115),"")</f>
        <v>60</v>
      </c>
      <c r="AO109" s="657" t="str">
        <f>IF($AN109=100,"Fuerte",IF($AN109&lt;100,"Moderado",IF($AN109&lt;50,"Débil",IF($AN109=0,"",""))))</f>
        <v>Moderado</v>
      </c>
      <c r="AP109" s="660" t="s">
        <v>103</v>
      </c>
      <c r="AQ109" s="643">
        <f>IFERROR(P109-VLOOKUP(AO109&amp;AP109,[4]Tabla_Controles!$B$77:$E$83,4,0),"")</f>
        <v>2</v>
      </c>
      <c r="AR109" s="646" t="str">
        <f>IF($AQ109="","",IF($AQ109=1,"Muy Baja",IF($AQ109=2,"Baja",IF($AQ109=3,"Media",IF($AQ109=4,"Alta",IF($AQ109=5,"Muy Alta","Muy Baja"))))))</f>
        <v>Baja</v>
      </c>
      <c r="AS109" s="646" t="str">
        <f>T109</f>
        <v>Catastrófico</v>
      </c>
      <c r="AT109" s="647"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629" t="s">
        <v>104</v>
      </c>
      <c r="AV109" s="37" t="s">
        <v>105</v>
      </c>
      <c r="AW109" s="30" t="s">
        <v>208</v>
      </c>
      <c r="AX109" s="31" t="s">
        <v>175</v>
      </c>
      <c r="AY109" s="32" t="s">
        <v>195</v>
      </c>
      <c r="AZ109" s="33">
        <v>44895</v>
      </c>
      <c r="BA109" s="33">
        <v>44926</v>
      </c>
      <c r="BB109" s="648" t="s">
        <v>109</v>
      </c>
      <c r="BC109" s="19" t="s">
        <v>91</v>
      </c>
      <c r="BD109" s="35"/>
      <c r="BE109" s="311" t="s">
        <v>2869</v>
      </c>
      <c r="BF109" s="36"/>
      <c r="BG109" s="37" t="s">
        <v>155</v>
      </c>
      <c r="BH109" s="35"/>
      <c r="BI109" s="38" t="s">
        <v>2869</v>
      </c>
      <c r="BJ109" s="38"/>
      <c r="BK109" s="635" t="s">
        <v>2891</v>
      </c>
      <c r="BL109" s="635" t="s">
        <v>3414</v>
      </c>
      <c r="BM109" s="666"/>
    </row>
    <row r="110" spans="1:65" ht="117" customHeight="1" x14ac:dyDescent="0.3">
      <c r="A110" s="604"/>
      <c r="B110" s="668">
        <v>185</v>
      </c>
      <c r="C110" s="608"/>
      <c r="D110" s="610"/>
      <c r="E110" s="610"/>
      <c r="F110" s="610"/>
      <c r="G110" s="641"/>
      <c r="H110" s="670"/>
      <c r="I110" s="630"/>
      <c r="J110" s="631"/>
      <c r="K110" s="19" t="s">
        <v>110</v>
      </c>
      <c r="L110" s="20" t="s">
        <v>436</v>
      </c>
      <c r="M110" s="633"/>
      <c r="N110" s="631"/>
      <c r="O110" s="651"/>
      <c r="P110" s="620"/>
      <c r="Q110" s="622"/>
      <c r="R110" s="625"/>
      <c r="S110" s="627"/>
      <c r="T110" s="651"/>
      <c r="U110" s="652"/>
      <c r="V110" s="653"/>
      <c r="W110" s="19" t="s">
        <v>112</v>
      </c>
      <c r="X110" s="21" t="s">
        <v>437</v>
      </c>
      <c r="Y110" s="22" t="s">
        <v>438</v>
      </c>
      <c r="Z110" s="22" t="s">
        <v>439</v>
      </c>
      <c r="AA110" s="23" t="s">
        <v>240</v>
      </c>
      <c r="AB110" s="24" t="s">
        <v>96</v>
      </c>
      <c r="AC110" s="24" t="s">
        <v>97</v>
      </c>
      <c r="AD110" s="25" t="s">
        <v>98</v>
      </c>
      <c r="AE110" s="25" t="s">
        <v>144</v>
      </c>
      <c r="AF110" s="25" t="s">
        <v>100</v>
      </c>
      <c r="AG110" s="26" t="s">
        <v>98</v>
      </c>
      <c r="AH110" s="25" t="s">
        <v>101</v>
      </c>
      <c r="AI110" s="27">
        <f t="shared" si="4"/>
        <v>95</v>
      </c>
      <c r="AJ110" s="27" t="str">
        <f t="shared" si="3"/>
        <v>Moderado</v>
      </c>
      <c r="AK110" s="25" t="s">
        <v>102</v>
      </c>
      <c r="AL110" s="27" t="str">
        <f>IFERROR(VLOOKUP(AJ110&amp;AK110,[4]Tabla_Controles!$B$56:$G$65,5,FALSE),"")</f>
        <v>Moderado</v>
      </c>
      <c r="AM110" s="28">
        <f t="shared" si="5"/>
        <v>50</v>
      </c>
      <c r="AN110" s="655"/>
      <c r="AO110" s="658"/>
      <c r="AP110" s="661"/>
      <c r="AQ110" s="644"/>
      <c r="AR110" s="646"/>
      <c r="AS110" s="646"/>
      <c r="AT110" s="647"/>
      <c r="AU110" s="629"/>
      <c r="AV110" s="37" t="s">
        <v>118</v>
      </c>
      <c r="AW110" s="44" t="s">
        <v>244</v>
      </c>
      <c r="AX110" s="31" t="s">
        <v>175</v>
      </c>
      <c r="AY110" s="32" t="s">
        <v>95</v>
      </c>
      <c r="AZ110" s="54">
        <v>44742</v>
      </c>
      <c r="BA110" s="54">
        <v>44757</v>
      </c>
      <c r="BB110" s="649"/>
      <c r="BC110" s="19" t="s">
        <v>112</v>
      </c>
      <c r="BD110" s="311" t="s">
        <v>2866</v>
      </c>
      <c r="BE110" s="265" t="s">
        <v>3959</v>
      </c>
      <c r="BF110" s="265" t="s">
        <v>3458</v>
      </c>
      <c r="BG110" s="37" t="s">
        <v>162</v>
      </c>
      <c r="BH110" s="318" t="s">
        <v>2866</v>
      </c>
      <c r="BI110" s="291" t="s">
        <v>3291</v>
      </c>
      <c r="BJ110" s="291" t="s">
        <v>3286</v>
      </c>
      <c r="BK110" s="636"/>
      <c r="BL110" s="636"/>
      <c r="BM110" s="638"/>
    </row>
    <row r="111" spans="1:65" ht="102" customHeight="1" x14ac:dyDescent="0.3">
      <c r="A111" s="604"/>
      <c r="B111" s="668">
        <v>185</v>
      </c>
      <c r="C111" s="608"/>
      <c r="D111" s="610"/>
      <c r="E111" s="610"/>
      <c r="F111" s="610"/>
      <c r="G111" s="641"/>
      <c r="H111" s="670"/>
      <c r="I111" s="630"/>
      <c r="J111" s="631"/>
      <c r="K111" s="19" t="s">
        <v>122</v>
      </c>
      <c r="L111" s="20" t="s">
        <v>440</v>
      </c>
      <c r="M111" s="633"/>
      <c r="N111" s="631"/>
      <c r="O111" s="651"/>
      <c r="P111" s="620"/>
      <c r="Q111" s="622"/>
      <c r="R111" s="625"/>
      <c r="S111" s="627"/>
      <c r="T111" s="651"/>
      <c r="U111" s="652"/>
      <c r="V111" s="653"/>
      <c r="W111" s="19" t="s">
        <v>124</v>
      </c>
      <c r="X111" s="21" t="s">
        <v>441</v>
      </c>
      <c r="Y111" s="22" t="s">
        <v>442</v>
      </c>
      <c r="Z111" s="22" t="s">
        <v>443</v>
      </c>
      <c r="AA111" s="23" t="s">
        <v>240</v>
      </c>
      <c r="AB111" s="24" t="s">
        <v>96</v>
      </c>
      <c r="AC111" s="24" t="s">
        <v>97</v>
      </c>
      <c r="AD111" s="25" t="s">
        <v>98</v>
      </c>
      <c r="AE111" s="25" t="s">
        <v>99</v>
      </c>
      <c r="AF111" s="25" t="s">
        <v>100</v>
      </c>
      <c r="AG111" s="26" t="s">
        <v>98</v>
      </c>
      <c r="AH111" s="25" t="s">
        <v>101</v>
      </c>
      <c r="AI111" s="27">
        <f t="shared" si="4"/>
        <v>100</v>
      </c>
      <c r="AJ111" s="27" t="str">
        <f t="shared" si="3"/>
        <v>Fuerte</v>
      </c>
      <c r="AK111" s="25" t="s">
        <v>102</v>
      </c>
      <c r="AL111" s="27" t="str">
        <f>IFERROR(VLOOKUP(AJ111&amp;AK111,[4]Tabla_Controles!$B$56:$G$65,5,FALSE),"")</f>
        <v>Fuerte</v>
      </c>
      <c r="AM111" s="28">
        <f t="shared" si="5"/>
        <v>100</v>
      </c>
      <c r="AN111" s="655"/>
      <c r="AO111" s="658"/>
      <c r="AP111" s="661"/>
      <c r="AQ111" s="644"/>
      <c r="AR111" s="646"/>
      <c r="AS111" s="646"/>
      <c r="AT111" s="647"/>
      <c r="AU111" s="629"/>
      <c r="AV111" s="37" t="s">
        <v>128</v>
      </c>
      <c r="AW111" s="44" t="s">
        <v>94</v>
      </c>
      <c r="AX111" s="44" t="s">
        <v>94</v>
      </c>
      <c r="AY111" s="44" t="s">
        <v>94</v>
      </c>
      <c r="AZ111" s="44" t="s">
        <v>94</v>
      </c>
      <c r="BA111" s="44" t="s">
        <v>94</v>
      </c>
      <c r="BB111" s="649"/>
      <c r="BC111" s="19" t="s">
        <v>124</v>
      </c>
      <c r="BD111" s="311" t="s">
        <v>2866</v>
      </c>
      <c r="BE111" s="265" t="s">
        <v>3459</v>
      </c>
      <c r="BF111" s="265" t="s">
        <v>3460</v>
      </c>
      <c r="BG111" s="37" t="s">
        <v>105</v>
      </c>
      <c r="BH111" s="35"/>
      <c r="BI111" s="38"/>
      <c r="BJ111" s="38"/>
      <c r="BK111" s="636"/>
      <c r="BL111" s="636"/>
      <c r="BM111" s="638"/>
    </row>
    <row r="112" spans="1:65" ht="114.75" customHeight="1" x14ac:dyDescent="0.3">
      <c r="A112" s="604"/>
      <c r="B112" s="668">
        <v>185</v>
      </c>
      <c r="C112" s="608"/>
      <c r="D112" s="610"/>
      <c r="E112" s="610"/>
      <c r="F112" s="610"/>
      <c r="G112" s="641"/>
      <c r="H112" s="670"/>
      <c r="I112" s="630"/>
      <c r="J112" s="631"/>
      <c r="K112" s="19" t="s">
        <v>129</v>
      </c>
      <c r="L112" s="20" t="s">
        <v>444</v>
      </c>
      <c r="M112" s="633"/>
      <c r="N112" s="631"/>
      <c r="O112" s="651"/>
      <c r="P112" s="620"/>
      <c r="Q112" s="622"/>
      <c r="R112" s="625"/>
      <c r="S112" s="627"/>
      <c r="T112" s="651"/>
      <c r="U112" s="652"/>
      <c r="V112" s="653"/>
      <c r="W112" s="19" t="s">
        <v>131</v>
      </c>
      <c r="X112" s="21" t="s">
        <v>445</v>
      </c>
      <c r="Y112" s="22" t="s">
        <v>446</v>
      </c>
      <c r="Z112" s="22" t="s">
        <v>443</v>
      </c>
      <c r="AA112" s="23" t="s">
        <v>240</v>
      </c>
      <c r="AB112" s="24" t="s">
        <v>96</v>
      </c>
      <c r="AC112" s="24" t="s">
        <v>97</v>
      </c>
      <c r="AD112" s="25" t="s">
        <v>98</v>
      </c>
      <c r="AE112" s="25" t="s">
        <v>144</v>
      </c>
      <c r="AF112" s="25" t="s">
        <v>100</v>
      </c>
      <c r="AG112" s="26" t="s">
        <v>98</v>
      </c>
      <c r="AH112" s="25" t="s">
        <v>101</v>
      </c>
      <c r="AI112" s="27">
        <f t="shared" si="4"/>
        <v>95</v>
      </c>
      <c r="AJ112" s="27" t="str">
        <f t="shared" si="3"/>
        <v>Moderado</v>
      </c>
      <c r="AK112" s="25" t="s">
        <v>102</v>
      </c>
      <c r="AL112" s="27" t="str">
        <f>IFERROR(VLOOKUP(AJ112&amp;AK112,[4]Tabla_Controles!$B$56:$G$65,5,FALSE),"")</f>
        <v>Moderado</v>
      </c>
      <c r="AM112" s="28">
        <f t="shared" si="5"/>
        <v>50</v>
      </c>
      <c r="AN112" s="655"/>
      <c r="AO112" s="658"/>
      <c r="AP112" s="661"/>
      <c r="AQ112" s="644"/>
      <c r="AR112" s="646"/>
      <c r="AS112" s="646"/>
      <c r="AT112" s="647"/>
      <c r="AU112" s="629"/>
      <c r="AV112" s="37" t="s">
        <v>136</v>
      </c>
      <c r="AW112" s="44" t="s">
        <v>94</v>
      </c>
      <c r="AX112" s="44" t="s">
        <v>94</v>
      </c>
      <c r="AY112" s="44" t="s">
        <v>94</v>
      </c>
      <c r="AZ112" s="44" t="s">
        <v>94</v>
      </c>
      <c r="BA112" s="44" t="s">
        <v>94</v>
      </c>
      <c r="BB112" s="649"/>
      <c r="BC112" s="19" t="s">
        <v>131</v>
      </c>
      <c r="BD112" s="311" t="s">
        <v>2866</v>
      </c>
      <c r="BE112" s="265" t="s">
        <v>3461</v>
      </c>
      <c r="BF112" s="265" t="s">
        <v>3462</v>
      </c>
      <c r="BG112" s="37" t="s">
        <v>118</v>
      </c>
      <c r="BH112" s="35"/>
      <c r="BI112" s="38"/>
      <c r="BJ112" s="38"/>
      <c r="BK112" s="636"/>
      <c r="BL112" s="636"/>
      <c r="BM112" s="638"/>
    </row>
    <row r="113" spans="1:65" ht="153" hidden="1" customHeight="1" x14ac:dyDescent="0.3">
      <c r="A113" s="604"/>
      <c r="B113" s="668">
        <v>185</v>
      </c>
      <c r="C113" s="608"/>
      <c r="D113" s="610"/>
      <c r="E113" s="610"/>
      <c r="F113" s="610"/>
      <c r="G113" s="641"/>
      <c r="H113" s="670"/>
      <c r="I113" s="630"/>
      <c r="J113" s="631"/>
      <c r="K113" s="19" t="s">
        <v>137</v>
      </c>
      <c r="L113" s="20" t="s">
        <v>447</v>
      </c>
      <c r="M113" s="633"/>
      <c r="N113" s="631"/>
      <c r="O113" s="651"/>
      <c r="P113" s="620"/>
      <c r="Q113" s="622"/>
      <c r="R113" s="625"/>
      <c r="S113" s="627"/>
      <c r="T113" s="651"/>
      <c r="U113" s="652"/>
      <c r="V113" s="653"/>
      <c r="W113" s="19" t="s">
        <v>139</v>
      </c>
      <c r="X113" s="21" t="s">
        <v>448</v>
      </c>
      <c r="Y113" s="22" t="s">
        <v>449</v>
      </c>
      <c r="Z113" s="22" t="s">
        <v>450</v>
      </c>
      <c r="AA113" s="23" t="s">
        <v>451</v>
      </c>
      <c r="AB113" s="24" t="s">
        <v>96</v>
      </c>
      <c r="AC113" s="24" t="s">
        <v>97</v>
      </c>
      <c r="AD113" s="25" t="s">
        <v>98</v>
      </c>
      <c r="AE113" s="25" t="s">
        <v>144</v>
      </c>
      <c r="AF113" s="25" t="s">
        <v>100</v>
      </c>
      <c r="AG113" s="26" t="s">
        <v>98</v>
      </c>
      <c r="AH113" s="25" t="s">
        <v>101</v>
      </c>
      <c r="AI113" s="27">
        <f t="shared" si="4"/>
        <v>95</v>
      </c>
      <c r="AJ113" s="27" t="str">
        <f t="shared" si="3"/>
        <v>Moderado</v>
      </c>
      <c r="AK113" s="25" t="s">
        <v>102</v>
      </c>
      <c r="AL113" s="27" t="str">
        <f>IFERROR(VLOOKUP(AJ113&amp;AK113,[4]Tabla_Controles!$B$56:$G$65,5,FALSE),"")</f>
        <v>Moderado</v>
      </c>
      <c r="AM113" s="28">
        <f t="shared" si="5"/>
        <v>50</v>
      </c>
      <c r="AN113" s="655"/>
      <c r="AO113" s="658"/>
      <c r="AP113" s="661"/>
      <c r="AQ113" s="644"/>
      <c r="AR113" s="646"/>
      <c r="AS113" s="646"/>
      <c r="AT113" s="647"/>
      <c r="AU113" s="629"/>
      <c r="AV113" s="37" t="s">
        <v>145</v>
      </c>
      <c r="AW113" s="44" t="s">
        <v>94</v>
      </c>
      <c r="AX113" s="44" t="s">
        <v>94</v>
      </c>
      <c r="AY113" s="44" t="s">
        <v>94</v>
      </c>
      <c r="AZ113" s="44" t="s">
        <v>94</v>
      </c>
      <c r="BA113" s="44" t="s">
        <v>94</v>
      </c>
      <c r="BB113" s="649"/>
      <c r="BC113" s="19" t="s">
        <v>139</v>
      </c>
      <c r="BD113" s="311" t="s">
        <v>2866</v>
      </c>
      <c r="BE113" s="266" t="s">
        <v>3635</v>
      </c>
      <c r="BF113" s="279" t="s">
        <v>3636</v>
      </c>
      <c r="BG113" s="37" t="s">
        <v>128</v>
      </c>
      <c r="BH113" s="35"/>
      <c r="BI113" s="38"/>
      <c r="BJ113" s="38"/>
      <c r="BK113" s="636"/>
      <c r="BL113" s="636"/>
      <c r="BM113" s="638"/>
    </row>
    <row r="114" spans="1:65" ht="48" hidden="1" customHeight="1" x14ac:dyDescent="0.3">
      <c r="A114" s="604"/>
      <c r="B114" s="668">
        <v>185</v>
      </c>
      <c r="C114" s="608"/>
      <c r="D114" s="610"/>
      <c r="E114" s="610"/>
      <c r="F114" s="610"/>
      <c r="G114" s="641"/>
      <c r="H114" s="670"/>
      <c r="I114" s="630"/>
      <c r="J114" s="631"/>
      <c r="K114" s="19" t="s">
        <v>148</v>
      </c>
      <c r="L114" s="20"/>
      <c r="M114" s="633"/>
      <c r="N114" s="631"/>
      <c r="O114" s="651"/>
      <c r="P114" s="620"/>
      <c r="Q114" s="622"/>
      <c r="R114" s="625"/>
      <c r="S114" s="627"/>
      <c r="T114" s="651"/>
      <c r="U114" s="652"/>
      <c r="V114" s="653"/>
      <c r="W114" s="19" t="s">
        <v>150</v>
      </c>
      <c r="X114" s="21"/>
      <c r="Y114" s="22"/>
      <c r="Z114" s="22"/>
      <c r="AA114" s="23"/>
      <c r="AB114" s="24"/>
      <c r="AC114" s="24"/>
      <c r="AD114" s="25"/>
      <c r="AE114" s="25"/>
      <c r="AF114" s="25"/>
      <c r="AG114" s="26"/>
      <c r="AH114" s="25"/>
      <c r="AI114" s="27" t="str">
        <f t="shared" si="4"/>
        <v/>
      </c>
      <c r="AJ114" s="27" t="str">
        <f t="shared" si="3"/>
        <v/>
      </c>
      <c r="AK114" s="25"/>
      <c r="AL114" s="27" t="str">
        <f>IFERROR(VLOOKUP(AJ114&amp;AK114,[4]Tabla_Controles!$B$56:$G$65,5,FALSE),"")</f>
        <v/>
      </c>
      <c r="AM114" s="28" t="str">
        <f t="shared" si="5"/>
        <v/>
      </c>
      <c r="AN114" s="655"/>
      <c r="AO114" s="658"/>
      <c r="AP114" s="661"/>
      <c r="AQ114" s="644"/>
      <c r="AR114" s="646"/>
      <c r="AS114" s="646"/>
      <c r="AT114" s="647"/>
      <c r="AU114" s="629"/>
      <c r="AV114" s="37" t="s">
        <v>155</v>
      </c>
      <c r="AW114" s="44"/>
      <c r="AX114" s="44"/>
      <c r="AY114" s="46"/>
      <c r="AZ114" s="46"/>
      <c r="BA114" s="46"/>
      <c r="BB114" s="649"/>
      <c r="BC114" s="19" t="s">
        <v>150</v>
      </c>
      <c r="BD114" s="35"/>
      <c r="BE114" s="36"/>
      <c r="BF114" s="36"/>
      <c r="BG114" s="37" t="s">
        <v>136</v>
      </c>
      <c r="BH114" s="35"/>
      <c r="BI114" s="38"/>
      <c r="BJ114" s="38"/>
      <c r="BK114" s="636"/>
      <c r="BL114" s="636"/>
      <c r="BM114" s="638"/>
    </row>
    <row r="115" spans="1:65" ht="30" hidden="1" customHeight="1" x14ac:dyDescent="0.3">
      <c r="A115" s="604"/>
      <c r="B115" s="668">
        <v>185</v>
      </c>
      <c r="C115" s="609"/>
      <c r="D115" s="610"/>
      <c r="E115" s="610"/>
      <c r="F115" s="610"/>
      <c r="G115" s="642"/>
      <c r="H115" s="671"/>
      <c r="I115" s="630"/>
      <c r="J115" s="631"/>
      <c r="K115" s="19" t="s">
        <v>160</v>
      </c>
      <c r="L115" s="20"/>
      <c r="M115" s="634"/>
      <c r="N115" s="631"/>
      <c r="O115" s="651"/>
      <c r="P115" s="620"/>
      <c r="Q115" s="623"/>
      <c r="R115" s="626"/>
      <c r="S115" s="627"/>
      <c r="T115" s="651"/>
      <c r="U115" s="652"/>
      <c r="V115" s="653"/>
      <c r="W115" s="19" t="s">
        <v>161</v>
      </c>
      <c r="X115" s="21"/>
      <c r="Y115" s="22"/>
      <c r="Z115" s="22"/>
      <c r="AA115" s="23"/>
      <c r="AB115" s="24"/>
      <c r="AC115" s="24"/>
      <c r="AD115" s="25"/>
      <c r="AE115" s="25"/>
      <c r="AF115" s="25"/>
      <c r="AG115" s="26"/>
      <c r="AH115" s="25"/>
      <c r="AI115" s="27" t="str">
        <f t="shared" si="4"/>
        <v/>
      </c>
      <c r="AJ115" s="27" t="str">
        <f t="shared" si="3"/>
        <v/>
      </c>
      <c r="AK115" s="25"/>
      <c r="AL115" s="27" t="str">
        <f>IFERROR(VLOOKUP(AJ115&amp;AK115,[4]Tabla_Controles!$B$56:$G$65,5,FALSE),"")</f>
        <v/>
      </c>
      <c r="AM115" s="28" t="str">
        <f t="shared" si="5"/>
        <v/>
      </c>
      <c r="AN115" s="656"/>
      <c r="AO115" s="659"/>
      <c r="AP115" s="662"/>
      <c r="AQ115" s="645"/>
      <c r="AR115" s="646"/>
      <c r="AS115" s="646"/>
      <c r="AT115" s="647"/>
      <c r="AU115" s="629"/>
      <c r="AV115" s="37" t="s">
        <v>162</v>
      </c>
      <c r="AW115" s="44"/>
      <c r="AX115" s="44"/>
      <c r="AY115" s="46"/>
      <c r="AZ115" s="46"/>
      <c r="BA115" s="46"/>
      <c r="BB115" s="650"/>
      <c r="BC115" s="19" t="s">
        <v>161</v>
      </c>
      <c r="BD115" s="35"/>
      <c r="BE115" s="36"/>
      <c r="BF115" s="36"/>
      <c r="BG115" s="37" t="s">
        <v>145</v>
      </c>
      <c r="BH115" s="35"/>
      <c r="BI115" s="38"/>
      <c r="BJ115" s="38"/>
      <c r="BK115" s="637"/>
      <c r="BL115" s="637"/>
      <c r="BM115" s="639"/>
    </row>
    <row r="116" spans="1:65" ht="139.5" hidden="1" customHeight="1" x14ac:dyDescent="0.3">
      <c r="A116" s="604" t="str">
        <f>C116&amp;COUNTIF($C$10:C116,C116)</f>
        <v>Corrupción16</v>
      </c>
      <c r="B116" s="668">
        <v>186</v>
      </c>
      <c r="C116" s="607" t="s">
        <v>79</v>
      </c>
      <c r="D116" s="610" t="s">
        <v>452</v>
      </c>
      <c r="E116" s="610" t="s">
        <v>396</v>
      </c>
      <c r="F116" s="610" t="s">
        <v>453</v>
      </c>
      <c r="G116" s="640" t="s">
        <v>454</v>
      </c>
      <c r="H116" s="663" t="s">
        <v>453</v>
      </c>
      <c r="I116" s="630"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631" t="s">
        <v>455</v>
      </c>
      <c r="K116" s="19" t="s">
        <v>86</v>
      </c>
      <c r="L116" s="20" t="s">
        <v>456</v>
      </c>
      <c r="M116" s="632" t="s">
        <v>457</v>
      </c>
      <c r="N116" s="631" t="s">
        <v>89</v>
      </c>
      <c r="O116" s="651" t="str">
        <f>IF(N116="","",IF(OR($N116=[4]Tabla_Probabilidad!$D$20,$N116=[4]Tabla_Probabilidad!$J$20),"Muy Baja",IF(OR($N116=[4]Tabla_Probabilidad!$E$20,$N116=[4]Tabla_Probabilidad!$K$20),"Baja",IF(OR($N116=[4]Tabla_Probabilidad!$F$20,$N116=[4]Tabla_Probabilidad!$L$20),"Media",IF(OR($N116=[4]Tabla_Probabilidad!$G$20,$N116=[4]Tabla_Probabilidad!$M$20),"Alta",IF(OR($N116=[4]Tabla_Probabilidad!$H$20,$N116=[4]Tabla_Probabilidad!$N$20),"Muy Alta"))))))</f>
        <v>Media</v>
      </c>
      <c r="P116" s="620">
        <f>IF(O116="Muy Baja",1,IF(O116="Baja",2,IF(O116="Media",3,IF(O116="Alta",4,IF(O116="Muy Alta",5,"")))))</f>
        <v>3</v>
      </c>
      <c r="Q116" s="621" t="str">
        <f>IFERROR(IF($C116="Corrupción",HYPERLINK("#"&amp;"Impacto_Riesgos!C"&amp;MATCH($B116,[4]Impacto_Riesgos!$B$10:$B$138,0)+9,"Calcula el impacto aquí"),"")," ")</f>
        <v>Calcula el impacto aquí</v>
      </c>
      <c r="R116" s="624">
        <f>IFERROR(VLOOKUP(A116,[4]Impacto_Riesgos!$A$8:$W$138,23,),"NA")</f>
        <v>16</v>
      </c>
      <c r="S116" s="627" t="s">
        <v>90</v>
      </c>
      <c r="T116" s="651" t="str">
        <f>IF($S116='[4]Tabla Impacto'!$F$10,"Moderado",IF($S116='[4]Tabla Impacto'!$G$10,"Mayor",IF($S116='[4]Tabla Impacto'!$H$10,"Catastrófico","")))</f>
        <v>Catastrófico</v>
      </c>
      <c r="U116" s="652">
        <f>IF(T116="Leve",1,IF(T116="Menor",2,IF(T116="Moderado",3,IF(T116="Mayor",4,IF(T116="Catastrófico",5,"")))))</f>
        <v>5</v>
      </c>
      <c r="V116" s="653"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19" t="s">
        <v>91</v>
      </c>
      <c r="X116" s="21" t="s">
        <v>458</v>
      </c>
      <c r="Y116" s="22" t="s">
        <v>459</v>
      </c>
      <c r="Z116" s="22" t="s">
        <v>460</v>
      </c>
      <c r="AA116" s="23" t="s">
        <v>311</v>
      </c>
      <c r="AB116" s="24" t="s">
        <v>96</v>
      </c>
      <c r="AC116" s="24" t="s">
        <v>97</v>
      </c>
      <c r="AD116" s="25" t="s">
        <v>98</v>
      </c>
      <c r="AE116" s="25" t="s">
        <v>99</v>
      </c>
      <c r="AF116" s="25" t="s">
        <v>100</v>
      </c>
      <c r="AG116" s="26" t="s">
        <v>98</v>
      </c>
      <c r="AH116" s="25" t="s">
        <v>101</v>
      </c>
      <c r="AI116" s="27">
        <f t="shared" si="4"/>
        <v>100</v>
      </c>
      <c r="AJ116" s="27" t="str">
        <f t="shared" si="3"/>
        <v>Fuerte</v>
      </c>
      <c r="AK116" s="25" t="s">
        <v>102</v>
      </c>
      <c r="AL116" s="27" t="str">
        <f>IFERROR(VLOOKUP(AJ116&amp;AK116,[4]Tabla_Controles!$B$56:$G$65,5,FALSE),"")</f>
        <v>Fuerte</v>
      </c>
      <c r="AM116" s="28">
        <f t="shared" si="5"/>
        <v>100</v>
      </c>
      <c r="AN116" s="654">
        <f>IFERROR(AVERAGE(AM116:AM122),"")</f>
        <v>87.5</v>
      </c>
      <c r="AO116" s="657" t="str">
        <f>IF($AN116=100,"Fuerte",IF($AN116&lt;100,"Moderado",IF($AN116&lt;50,"Débil",IF($AN116=0,"",""))))</f>
        <v>Moderado</v>
      </c>
      <c r="AP116" s="660" t="s">
        <v>103</v>
      </c>
      <c r="AQ116" s="643">
        <f>IFERROR(P116-VLOOKUP(AO116&amp;AP116,[4]Tabla_Controles!$B$77:$E$83,4,0),"")</f>
        <v>2</v>
      </c>
      <c r="AR116" s="646" t="str">
        <f>IF($AQ116="","",IF($AQ116=1,"Muy Baja",IF($AQ116=2,"Baja",IF($AQ116=3,"Media",IF($AQ116=4,"Alta",IF($AQ116=5,"Muy Alta","Muy Baja"))))))</f>
        <v>Baja</v>
      </c>
      <c r="AS116" s="646" t="str">
        <f>T116</f>
        <v>Catastrófico</v>
      </c>
      <c r="AT116" s="647"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629" t="s">
        <v>104</v>
      </c>
      <c r="AV116" s="37" t="s">
        <v>105</v>
      </c>
      <c r="AW116" s="44" t="s">
        <v>309</v>
      </c>
      <c r="AX116" s="44" t="s">
        <v>310</v>
      </c>
      <c r="AY116" s="44" t="s">
        <v>311</v>
      </c>
      <c r="AZ116" s="54">
        <v>44711</v>
      </c>
      <c r="BA116" s="46" t="s">
        <v>159</v>
      </c>
      <c r="BB116" s="648" t="s">
        <v>109</v>
      </c>
      <c r="BC116" s="19" t="s">
        <v>91</v>
      </c>
      <c r="BD116" s="311" t="s">
        <v>2866</v>
      </c>
      <c r="BE116" s="36" t="s">
        <v>3429</v>
      </c>
      <c r="BF116" s="36" t="s">
        <v>3430</v>
      </c>
      <c r="BG116" s="37" t="s">
        <v>155</v>
      </c>
      <c r="BH116" s="318" t="s">
        <v>2866</v>
      </c>
      <c r="BI116" s="36" t="s">
        <v>3431</v>
      </c>
      <c r="BJ116" s="38"/>
      <c r="BK116" s="635" t="s">
        <v>2891</v>
      </c>
      <c r="BL116" s="666"/>
      <c r="BM116" s="666"/>
    </row>
    <row r="117" spans="1:65" ht="89.25" hidden="1" customHeight="1" x14ac:dyDescent="0.3">
      <c r="A117" s="604"/>
      <c r="B117" s="668">
        <v>186</v>
      </c>
      <c r="C117" s="608"/>
      <c r="D117" s="610"/>
      <c r="E117" s="610"/>
      <c r="F117" s="610"/>
      <c r="G117" s="641"/>
      <c r="H117" s="664"/>
      <c r="I117" s="630"/>
      <c r="J117" s="631"/>
      <c r="K117" s="19" t="s">
        <v>110</v>
      </c>
      <c r="L117" s="20" t="s">
        <v>461</v>
      </c>
      <c r="M117" s="633"/>
      <c r="N117" s="631"/>
      <c r="O117" s="651"/>
      <c r="P117" s="620"/>
      <c r="Q117" s="622"/>
      <c r="R117" s="625"/>
      <c r="S117" s="627"/>
      <c r="T117" s="651"/>
      <c r="U117" s="652"/>
      <c r="V117" s="653"/>
      <c r="W117" s="19" t="s">
        <v>112</v>
      </c>
      <c r="X117" s="21" t="s">
        <v>462</v>
      </c>
      <c r="Y117" s="22" t="s">
        <v>463</v>
      </c>
      <c r="Z117" s="22" t="s">
        <v>460</v>
      </c>
      <c r="AA117" s="23" t="s">
        <v>311</v>
      </c>
      <c r="AB117" s="24" t="s">
        <v>96</v>
      </c>
      <c r="AC117" s="24" t="s">
        <v>97</v>
      </c>
      <c r="AD117" s="25" t="s">
        <v>98</v>
      </c>
      <c r="AE117" s="25" t="s">
        <v>99</v>
      </c>
      <c r="AF117" s="25" t="s">
        <v>100</v>
      </c>
      <c r="AG117" s="26" t="s">
        <v>98</v>
      </c>
      <c r="AH117" s="25" t="s">
        <v>101</v>
      </c>
      <c r="AI117" s="27">
        <f t="shared" si="4"/>
        <v>100</v>
      </c>
      <c r="AJ117" s="27" t="str">
        <f t="shared" si="3"/>
        <v>Fuerte</v>
      </c>
      <c r="AK117" s="25" t="s">
        <v>102</v>
      </c>
      <c r="AL117" s="27" t="str">
        <f>IFERROR(VLOOKUP(AJ117&amp;AK117,[4]Tabla_Controles!$B$56:$G$65,5,FALSE),"")</f>
        <v>Fuerte</v>
      </c>
      <c r="AM117" s="28">
        <f t="shared" si="5"/>
        <v>100</v>
      </c>
      <c r="AN117" s="655"/>
      <c r="AO117" s="658"/>
      <c r="AP117" s="661"/>
      <c r="AQ117" s="644"/>
      <c r="AR117" s="646"/>
      <c r="AS117" s="646"/>
      <c r="AT117" s="647"/>
      <c r="AU117" s="629"/>
      <c r="AV117" s="37" t="s">
        <v>118</v>
      </c>
      <c r="AW117" s="44" t="s">
        <v>464</v>
      </c>
      <c r="AX117" s="44" t="s">
        <v>310</v>
      </c>
      <c r="AY117" s="32" t="s">
        <v>195</v>
      </c>
      <c r="AZ117" s="54">
        <v>44651</v>
      </c>
      <c r="BA117" s="54">
        <v>44666</v>
      </c>
      <c r="BB117" s="649"/>
      <c r="BC117" s="19" t="s">
        <v>112</v>
      </c>
      <c r="BD117" s="35"/>
      <c r="BE117" s="329" t="s">
        <v>2869</v>
      </c>
      <c r="BF117" s="36"/>
      <c r="BG117" s="37" t="s">
        <v>162</v>
      </c>
      <c r="BH117" s="35"/>
      <c r="BI117" s="38" t="s">
        <v>2869</v>
      </c>
      <c r="BJ117" s="38"/>
      <c r="BK117" s="636"/>
      <c r="BL117" s="638"/>
      <c r="BM117" s="638"/>
    </row>
    <row r="118" spans="1:65" ht="82.5" hidden="1" customHeight="1" x14ac:dyDescent="0.3">
      <c r="A118" s="604"/>
      <c r="B118" s="668">
        <v>186</v>
      </c>
      <c r="C118" s="608"/>
      <c r="D118" s="610"/>
      <c r="E118" s="610"/>
      <c r="F118" s="610"/>
      <c r="G118" s="641"/>
      <c r="H118" s="664"/>
      <c r="I118" s="630"/>
      <c r="J118" s="631"/>
      <c r="K118" s="19" t="s">
        <v>122</v>
      </c>
      <c r="L118" s="20" t="s">
        <v>465</v>
      </c>
      <c r="M118" s="633"/>
      <c r="N118" s="631"/>
      <c r="O118" s="651"/>
      <c r="P118" s="620"/>
      <c r="Q118" s="622"/>
      <c r="R118" s="625"/>
      <c r="S118" s="627"/>
      <c r="T118" s="651"/>
      <c r="U118" s="652"/>
      <c r="V118" s="653"/>
      <c r="W118" s="19" t="s">
        <v>124</v>
      </c>
      <c r="X118" s="21" t="s">
        <v>466</v>
      </c>
      <c r="Y118" s="22" t="s">
        <v>467</v>
      </c>
      <c r="Z118" s="22" t="s">
        <v>460</v>
      </c>
      <c r="AA118" s="23" t="s">
        <v>311</v>
      </c>
      <c r="AB118" s="24" t="s">
        <v>96</v>
      </c>
      <c r="AC118" s="24" t="s">
        <v>97</v>
      </c>
      <c r="AD118" s="25" t="s">
        <v>98</v>
      </c>
      <c r="AE118" s="25" t="s">
        <v>99</v>
      </c>
      <c r="AF118" s="25" t="s">
        <v>100</v>
      </c>
      <c r="AG118" s="26" t="s">
        <v>98</v>
      </c>
      <c r="AH118" s="25" t="s">
        <v>101</v>
      </c>
      <c r="AI118" s="27">
        <f t="shared" si="4"/>
        <v>100</v>
      </c>
      <c r="AJ118" s="27" t="str">
        <f t="shared" si="3"/>
        <v>Fuerte</v>
      </c>
      <c r="AK118" s="25" t="s">
        <v>102</v>
      </c>
      <c r="AL118" s="27" t="str">
        <f>IFERROR(VLOOKUP(AJ118&amp;AK118,[4]Tabla_Controles!$B$56:$G$65,5,FALSE),"")</f>
        <v>Fuerte</v>
      </c>
      <c r="AM118" s="28">
        <f t="shared" si="5"/>
        <v>100</v>
      </c>
      <c r="AN118" s="655"/>
      <c r="AO118" s="658"/>
      <c r="AP118" s="661"/>
      <c r="AQ118" s="644"/>
      <c r="AR118" s="646"/>
      <c r="AS118" s="646"/>
      <c r="AT118" s="647"/>
      <c r="AU118" s="629"/>
      <c r="AV118" s="37" t="s">
        <v>128</v>
      </c>
      <c r="AW118" s="44" t="s">
        <v>94</v>
      </c>
      <c r="AX118" s="44" t="s">
        <v>94</v>
      </c>
      <c r="AY118" s="44" t="s">
        <v>94</v>
      </c>
      <c r="AZ118" s="44" t="s">
        <v>94</v>
      </c>
      <c r="BA118" s="44" t="s">
        <v>94</v>
      </c>
      <c r="BB118" s="649"/>
      <c r="BC118" s="19" t="s">
        <v>124</v>
      </c>
      <c r="BD118" s="35"/>
      <c r="BE118" s="329" t="s">
        <v>2869</v>
      </c>
      <c r="BF118" s="36"/>
      <c r="BG118" s="37" t="s">
        <v>105</v>
      </c>
      <c r="BH118" s="35"/>
      <c r="BI118" s="38"/>
      <c r="BJ118" s="38"/>
      <c r="BK118" s="636"/>
      <c r="BL118" s="638"/>
      <c r="BM118" s="638"/>
    </row>
    <row r="119" spans="1:65" ht="313.5" hidden="1" x14ac:dyDescent="0.3">
      <c r="A119" s="604"/>
      <c r="B119" s="668">
        <v>186</v>
      </c>
      <c r="C119" s="608"/>
      <c r="D119" s="610"/>
      <c r="E119" s="610"/>
      <c r="F119" s="610"/>
      <c r="G119" s="641"/>
      <c r="H119" s="664"/>
      <c r="I119" s="630"/>
      <c r="J119" s="631"/>
      <c r="K119" s="19" t="s">
        <v>129</v>
      </c>
      <c r="L119" s="20" t="s">
        <v>468</v>
      </c>
      <c r="M119" s="633"/>
      <c r="N119" s="631"/>
      <c r="O119" s="651"/>
      <c r="P119" s="620"/>
      <c r="Q119" s="622"/>
      <c r="R119" s="625"/>
      <c r="S119" s="627"/>
      <c r="T119" s="651"/>
      <c r="U119" s="652"/>
      <c r="V119" s="653"/>
      <c r="W119" s="19" t="s">
        <v>131</v>
      </c>
      <c r="X119" s="21" t="s">
        <v>151</v>
      </c>
      <c r="Y119" s="22" t="s">
        <v>152</v>
      </c>
      <c r="Z119" s="22" t="s">
        <v>153</v>
      </c>
      <c r="AA119" s="23" t="s">
        <v>154</v>
      </c>
      <c r="AB119" s="24" t="s">
        <v>96</v>
      </c>
      <c r="AC119" s="24" t="s">
        <v>97</v>
      </c>
      <c r="AD119" s="25" t="s">
        <v>98</v>
      </c>
      <c r="AE119" s="25" t="s">
        <v>144</v>
      </c>
      <c r="AF119" s="25" t="s">
        <v>100</v>
      </c>
      <c r="AG119" s="26" t="s">
        <v>98</v>
      </c>
      <c r="AH119" s="25" t="s">
        <v>101</v>
      </c>
      <c r="AI119" s="27">
        <f t="shared" si="4"/>
        <v>95</v>
      </c>
      <c r="AJ119" s="27" t="str">
        <f t="shared" si="3"/>
        <v>Moderado</v>
      </c>
      <c r="AK119" s="25" t="s">
        <v>102</v>
      </c>
      <c r="AL119" s="27" t="str">
        <f>IFERROR(VLOOKUP(AJ119&amp;AK119,[4]Tabla_Controles!$B$56:$G$65,5,FALSE),"")</f>
        <v>Moderado</v>
      </c>
      <c r="AM119" s="28">
        <f t="shared" si="5"/>
        <v>50</v>
      </c>
      <c r="AN119" s="655"/>
      <c r="AO119" s="658"/>
      <c r="AP119" s="661"/>
      <c r="AQ119" s="644"/>
      <c r="AR119" s="646"/>
      <c r="AS119" s="646"/>
      <c r="AT119" s="647"/>
      <c r="AU119" s="629"/>
      <c r="AV119" s="37" t="s">
        <v>136</v>
      </c>
      <c r="AW119" s="44" t="s">
        <v>156</v>
      </c>
      <c r="AX119" s="45" t="s">
        <v>157</v>
      </c>
      <c r="AY119" s="45" t="s">
        <v>154</v>
      </c>
      <c r="AZ119" s="46" t="s">
        <v>158</v>
      </c>
      <c r="BA119" s="46" t="s">
        <v>159</v>
      </c>
      <c r="BB119" s="649"/>
      <c r="BC119" s="19" t="s">
        <v>131</v>
      </c>
      <c r="BD119" s="311" t="s">
        <v>2866</v>
      </c>
      <c r="BE119" s="284" t="s">
        <v>3015</v>
      </c>
      <c r="BF119" s="286" t="s">
        <v>3016</v>
      </c>
      <c r="BG119" s="37" t="s">
        <v>118</v>
      </c>
      <c r="BH119" s="318" t="s">
        <v>2866</v>
      </c>
      <c r="BI119" s="284" t="s">
        <v>3026</v>
      </c>
      <c r="BJ119" s="286" t="s">
        <v>3027</v>
      </c>
      <c r="BK119" s="636"/>
      <c r="BL119" s="638"/>
      <c r="BM119" s="638"/>
    </row>
    <row r="120" spans="1:65" ht="33" hidden="1" customHeight="1" x14ac:dyDescent="0.3">
      <c r="A120" s="604"/>
      <c r="B120" s="668">
        <v>186</v>
      </c>
      <c r="C120" s="608"/>
      <c r="D120" s="610"/>
      <c r="E120" s="610"/>
      <c r="F120" s="610"/>
      <c r="G120" s="641"/>
      <c r="H120" s="664"/>
      <c r="I120" s="630"/>
      <c r="J120" s="631"/>
      <c r="K120" s="19" t="s">
        <v>137</v>
      </c>
      <c r="L120" s="20"/>
      <c r="M120" s="633"/>
      <c r="N120" s="631"/>
      <c r="O120" s="651"/>
      <c r="P120" s="620"/>
      <c r="Q120" s="622"/>
      <c r="R120" s="625"/>
      <c r="S120" s="627"/>
      <c r="T120" s="651"/>
      <c r="U120" s="652"/>
      <c r="V120" s="653"/>
      <c r="W120" s="19" t="s">
        <v>139</v>
      </c>
      <c r="X120" s="21"/>
      <c r="Y120" s="22"/>
      <c r="Z120" s="22"/>
      <c r="AA120" s="23"/>
      <c r="AB120" s="24"/>
      <c r="AC120" s="24"/>
      <c r="AD120" s="25"/>
      <c r="AE120" s="25"/>
      <c r="AF120" s="25"/>
      <c r="AG120" s="26"/>
      <c r="AH120" s="25"/>
      <c r="AI120" s="27" t="str">
        <f t="shared" si="4"/>
        <v/>
      </c>
      <c r="AJ120" s="27" t="str">
        <f t="shared" si="3"/>
        <v/>
      </c>
      <c r="AK120" s="25"/>
      <c r="AL120" s="27" t="str">
        <f>IFERROR(VLOOKUP(AJ120&amp;AK120,[4]Tabla_Controles!$B$56:$G$65,5,FALSE),"")</f>
        <v/>
      </c>
      <c r="AM120" s="28" t="str">
        <f t="shared" si="5"/>
        <v/>
      </c>
      <c r="AN120" s="655"/>
      <c r="AO120" s="658"/>
      <c r="AP120" s="661"/>
      <c r="AQ120" s="644"/>
      <c r="AR120" s="646"/>
      <c r="AS120" s="646"/>
      <c r="AT120" s="647"/>
      <c r="AU120" s="629"/>
      <c r="AV120" s="37" t="s">
        <v>145</v>
      </c>
      <c r="AW120" s="44"/>
      <c r="AX120" s="44"/>
      <c r="AY120" s="46"/>
      <c r="AZ120" s="46"/>
      <c r="BA120" s="46"/>
      <c r="BB120" s="649"/>
      <c r="BC120" s="19" t="s">
        <v>139</v>
      </c>
      <c r="BD120" s="35"/>
      <c r="BE120" s="36"/>
      <c r="BF120" s="36"/>
      <c r="BG120" s="37" t="s">
        <v>128</v>
      </c>
      <c r="BH120" s="35"/>
      <c r="BI120" s="38"/>
      <c r="BJ120" s="38"/>
      <c r="BK120" s="636"/>
      <c r="BL120" s="638"/>
      <c r="BM120" s="638"/>
    </row>
    <row r="121" spans="1:65" ht="30" hidden="1" customHeight="1" x14ac:dyDescent="0.3">
      <c r="A121" s="604"/>
      <c r="B121" s="668">
        <v>186</v>
      </c>
      <c r="C121" s="608"/>
      <c r="D121" s="610"/>
      <c r="E121" s="610"/>
      <c r="F121" s="610"/>
      <c r="G121" s="641"/>
      <c r="H121" s="664"/>
      <c r="I121" s="630"/>
      <c r="J121" s="631"/>
      <c r="K121" s="19" t="s">
        <v>148</v>
      </c>
      <c r="L121" s="20"/>
      <c r="M121" s="633"/>
      <c r="N121" s="631"/>
      <c r="O121" s="651"/>
      <c r="P121" s="620"/>
      <c r="Q121" s="622"/>
      <c r="R121" s="625"/>
      <c r="S121" s="627"/>
      <c r="T121" s="651"/>
      <c r="U121" s="652"/>
      <c r="V121" s="653"/>
      <c r="W121" s="19" t="s">
        <v>150</v>
      </c>
      <c r="X121" s="21"/>
      <c r="Y121" s="22"/>
      <c r="Z121" s="22"/>
      <c r="AA121" s="23"/>
      <c r="AB121" s="24"/>
      <c r="AC121" s="24"/>
      <c r="AD121" s="25"/>
      <c r="AE121" s="25"/>
      <c r="AF121" s="25"/>
      <c r="AG121" s="26"/>
      <c r="AH121" s="25"/>
      <c r="AI121" s="27" t="str">
        <f t="shared" si="4"/>
        <v/>
      </c>
      <c r="AJ121" s="27" t="str">
        <f t="shared" si="3"/>
        <v/>
      </c>
      <c r="AK121" s="25"/>
      <c r="AL121" s="27" t="str">
        <f>IFERROR(VLOOKUP(AJ121&amp;AK121,[4]Tabla_Controles!$B$56:$G$65,5,FALSE),"")</f>
        <v/>
      </c>
      <c r="AM121" s="28" t="str">
        <f t="shared" si="5"/>
        <v/>
      </c>
      <c r="AN121" s="655"/>
      <c r="AO121" s="658"/>
      <c r="AP121" s="661"/>
      <c r="AQ121" s="644"/>
      <c r="AR121" s="646"/>
      <c r="AS121" s="646"/>
      <c r="AT121" s="647"/>
      <c r="AU121" s="629"/>
      <c r="AV121" s="37" t="s">
        <v>155</v>
      </c>
      <c r="AW121" s="44"/>
      <c r="AX121" s="44"/>
      <c r="AY121" s="46"/>
      <c r="AZ121" s="46"/>
      <c r="BA121" s="46"/>
      <c r="BB121" s="649"/>
      <c r="BC121" s="19" t="s">
        <v>150</v>
      </c>
      <c r="BD121" s="35"/>
      <c r="BE121" s="36"/>
      <c r="BF121" s="36"/>
      <c r="BG121" s="37" t="s">
        <v>136</v>
      </c>
      <c r="BH121" s="35"/>
      <c r="BI121" s="38"/>
      <c r="BJ121" s="38"/>
      <c r="BK121" s="636"/>
      <c r="BL121" s="638"/>
      <c r="BM121" s="638"/>
    </row>
    <row r="122" spans="1:65" ht="30" hidden="1" customHeight="1" x14ac:dyDescent="0.3">
      <c r="A122" s="604"/>
      <c r="B122" s="668">
        <v>186</v>
      </c>
      <c r="C122" s="609"/>
      <c r="D122" s="610"/>
      <c r="E122" s="610"/>
      <c r="F122" s="610"/>
      <c r="G122" s="642"/>
      <c r="H122" s="665"/>
      <c r="I122" s="630"/>
      <c r="J122" s="631"/>
      <c r="K122" s="19" t="s">
        <v>160</v>
      </c>
      <c r="L122" s="20"/>
      <c r="M122" s="634"/>
      <c r="N122" s="631"/>
      <c r="O122" s="651"/>
      <c r="P122" s="620"/>
      <c r="Q122" s="623"/>
      <c r="R122" s="626"/>
      <c r="S122" s="627"/>
      <c r="T122" s="651"/>
      <c r="U122" s="652"/>
      <c r="V122" s="653"/>
      <c r="W122" s="19" t="s">
        <v>161</v>
      </c>
      <c r="X122" s="21"/>
      <c r="Y122" s="22"/>
      <c r="Z122" s="22"/>
      <c r="AA122" s="23"/>
      <c r="AB122" s="24"/>
      <c r="AC122" s="24"/>
      <c r="AD122" s="25"/>
      <c r="AE122" s="25"/>
      <c r="AF122" s="25"/>
      <c r="AG122" s="26"/>
      <c r="AH122" s="25"/>
      <c r="AI122" s="27" t="str">
        <f t="shared" si="4"/>
        <v/>
      </c>
      <c r="AJ122" s="27" t="str">
        <f t="shared" si="3"/>
        <v/>
      </c>
      <c r="AK122" s="25"/>
      <c r="AL122" s="27" t="str">
        <f>IFERROR(VLOOKUP(AJ122&amp;AK122,[4]Tabla_Controles!$B$56:$G$65,5,FALSE),"")</f>
        <v/>
      </c>
      <c r="AM122" s="28" t="str">
        <f t="shared" si="5"/>
        <v/>
      </c>
      <c r="AN122" s="656"/>
      <c r="AO122" s="659"/>
      <c r="AP122" s="662"/>
      <c r="AQ122" s="645"/>
      <c r="AR122" s="646"/>
      <c r="AS122" s="646"/>
      <c r="AT122" s="647"/>
      <c r="AU122" s="629"/>
      <c r="AV122" s="37" t="s">
        <v>162</v>
      </c>
      <c r="AW122" s="44"/>
      <c r="AX122" s="44"/>
      <c r="AY122" s="46"/>
      <c r="AZ122" s="46"/>
      <c r="BA122" s="46"/>
      <c r="BB122" s="650"/>
      <c r="BC122" s="19" t="s">
        <v>161</v>
      </c>
      <c r="BD122" s="35"/>
      <c r="BE122" s="36"/>
      <c r="BF122" s="36"/>
      <c r="BG122" s="37" t="s">
        <v>145</v>
      </c>
      <c r="BH122" s="35"/>
      <c r="BI122" s="38"/>
      <c r="BJ122" s="38"/>
      <c r="BK122" s="637"/>
      <c r="BL122" s="639"/>
      <c r="BM122" s="639"/>
    </row>
    <row r="123" spans="1:65" ht="379.5" hidden="1" x14ac:dyDescent="0.3">
      <c r="A123" s="604" t="str">
        <f>C123&amp;COUNTIF($C$10:C123,C123)</f>
        <v>Corrupción17</v>
      </c>
      <c r="B123" s="668">
        <v>187</v>
      </c>
      <c r="C123" s="607" t="s">
        <v>79</v>
      </c>
      <c r="D123" s="610" t="s">
        <v>80</v>
      </c>
      <c r="E123" s="610" t="s">
        <v>396</v>
      </c>
      <c r="F123" s="610" t="s">
        <v>453</v>
      </c>
      <c r="G123" s="640" t="s">
        <v>454</v>
      </c>
      <c r="H123" s="663" t="s">
        <v>469</v>
      </c>
      <c r="I123" s="630"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631" t="s">
        <v>470</v>
      </c>
      <c r="K123" s="19" t="s">
        <v>86</v>
      </c>
      <c r="L123" s="20" t="s">
        <v>471</v>
      </c>
      <c r="M123" s="632" t="s">
        <v>88</v>
      </c>
      <c r="N123" s="631" t="s">
        <v>89</v>
      </c>
      <c r="O123" s="651" t="str">
        <f>IF(N123="","",IF(OR($N123=[4]Tabla_Probabilidad!$D$20,$N123=[4]Tabla_Probabilidad!$J$20),"Muy Baja",IF(OR($N123=[4]Tabla_Probabilidad!$E$20,$N123=[4]Tabla_Probabilidad!$K$20),"Baja",IF(OR($N123=[4]Tabla_Probabilidad!$F$20,$N123=[4]Tabla_Probabilidad!$L$20),"Media",IF(OR($N123=[4]Tabla_Probabilidad!$G$20,$N123=[4]Tabla_Probabilidad!$M$20),"Alta",IF(OR($N123=[4]Tabla_Probabilidad!$H$20,$N123=[4]Tabla_Probabilidad!$N$20),"Muy Alta"))))))</f>
        <v>Media</v>
      </c>
      <c r="P123" s="620">
        <f>IF(O123="Muy Baja",1,IF(O123="Baja",2,IF(O123="Media",3,IF(O123="Alta",4,IF(O123="Muy Alta",5,"")))))</f>
        <v>3</v>
      </c>
      <c r="Q123" s="621" t="str">
        <f>IFERROR(IF($C123="Corrupción",HYPERLINK("#"&amp;"Impacto_Riesgos!C"&amp;MATCH($B123,[4]Impacto_Riesgos!$B$10:$B$138,0)+9,"Calcula el impacto aquí"),"")," ")</f>
        <v>Calcula el impacto aquí</v>
      </c>
      <c r="R123" s="624">
        <f>IFERROR(VLOOKUP(A123,[4]Impacto_Riesgos!$A$8:$W$138,23,),"NA")</f>
        <v>16</v>
      </c>
      <c r="S123" s="627" t="s">
        <v>90</v>
      </c>
      <c r="T123" s="651" t="str">
        <f>IF($S123='[4]Tabla Impacto'!$F$10,"Moderado",IF($S123='[4]Tabla Impacto'!$G$10,"Mayor",IF($S123='[4]Tabla Impacto'!$H$10,"Catastrófico","")))</f>
        <v>Catastrófico</v>
      </c>
      <c r="U123" s="652">
        <f>IF(T123="Leve",1,IF(T123="Menor",2,IF(T123="Moderado",3,IF(T123="Mayor",4,IF(T123="Catastrófico",5,"")))))</f>
        <v>5</v>
      </c>
      <c r="V123" s="653"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19" t="s">
        <v>91</v>
      </c>
      <c r="X123" s="21" t="s">
        <v>472</v>
      </c>
      <c r="Y123" s="22" t="s">
        <v>473</v>
      </c>
      <c r="Z123" s="22" t="s">
        <v>474</v>
      </c>
      <c r="AA123" s="23" t="s">
        <v>475</v>
      </c>
      <c r="AB123" s="24" t="s">
        <v>96</v>
      </c>
      <c r="AC123" s="24" t="s">
        <v>97</v>
      </c>
      <c r="AD123" s="25" t="s">
        <v>98</v>
      </c>
      <c r="AE123" s="25" t="s">
        <v>144</v>
      </c>
      <c r="AF123" s="25" t="s">
        <v>100</v>
      </c>
      <c r="AG123" s="26" t="s">
        <v>98</v>
      </c>
      <c r="AH123" s="25" t="s">
        <v>101</v>
      </c>
      <c r="AI123" s="27">
        <f t="shared" si="4"/>
        <v>95</v>
      </c>
      <c r="AJ123" s="27" t="str">
        <f t="shared" si="3"/>
        <v>Moderado</v>
      </c>
      <c r="AK123" s="25" t="s">
        <v>102</v>
      </c>
      <c r="AL123" s="27" t="str">
        <f>IFERROR(VLOOKUP(AJ123&amp;AK123,[4]Tabla_Controles!$B$56:$G$65,5,FALSE),"")</f>
        <v>Moderado</v>
      </c>
      <c r="AM123" s="28">
        <f t="shared" si="5"/>
        <v>50</v>
      </c>
      <c r="AN123" s="654">
        <f>IFERROR(AVERAGE(AM123:AM129),"")</f>
        <v>50</v>
      </c>
      <c r="AO123" s="657" t="str">
        <f>IF($AN123=100,"Fuerte",IF($AN123&lt;100,"Moderado",IF($AN123&lt;50,"Débil",IF($AN123=0,"",""))))</f>
        <v>Moderado</v>
      </c>
      <c r="AP123" s="660" t="s">
        <v>103</v>
      </c>
      <c r="AQ123" s="643">
        <f>IFERROR(P123-VLOOKUP(AO123&amp;AP123,[4]Tabla_Controles!$B$77:$E$83,4,0),"")</f>
        <v>2</v>
      </c>
      <c r="AR123" s="646" t="str">
        <f>IF($AQ123="","",IF($AQ123=1,"Muy Baja",IF($AQ123=2,"Baja",IF($AQ123=3,"Media",IF($AQ123=4,"Alta",IF($AQ123=5,"Muy Alta","Muy Baja"))))))</f>
        <v>Baja</v>
      </c>
      <c r="AS123" s="646" t="str">
        <f>T123</f>
        <v>Catastrófico</v>
      </c>
      <c r="AT123" s="647"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629" t="s">
        <v>104</v>
      </c>
      <c r="AV123" s="37" t="s">
        <v>105</v>
      </c>
      <c r="AW123" s="44" t="s">
        <v>309</v>
      </c>
      <c r="AX123" s="44" t="s">
        <v>310</v>
      </c>
      <c r="AY123" s="44" t="s">
        <v>311</v>
      </c>
      <c r="AZ123" s="54">
        <v>44711</v>
      </c>
      <c r="BA123" s="46" t="s">
        <v>159</v>
      </c>
      <c r="BB123" s="648" t="s">
        <v>109</v>
      </c>
      <c r="BC123" s="19" t="s">
        <v>91</v>
      </c>
      <c r="BD123" s="311" t="s">
        <v>2866</v>
      </c>
      <c r="BE123" s="265" t="s">
        <v>3637</v>
      </c>
      <c r="BF123" s="265" t="s">
        <v>3638</v>
      </c>
      <c r="BG123" s="37" t="s">
        <v>155</v>
      </c>
      <c r="BH123" s="35"/>
      <c r="BI123" s="38" t="s">
        <v>2869</v>
      </c>
      <c r="BJ123" s="38"/>
      <c r="BK123" s="635" t="s">
        <v>2891</v>
      </c>
      <c r="BL123" s="635" t="s">
        <v>3550</v>
      </c>
      <c r="BM123" s="666"/>
    </row>
    <row r="124" spans="1:65" ht="30" hidden="1" customHeight="1" x14ac:dyDescent="0.3">
      <c r="A124" s="604"/>
      <c r="B124" s="668">
        <v>187</v>
      </c>
      <c r="C124" s="608"/>
      <c r="D124" s="610"/>
      <c r="E124" s="610"/>
      <c r="F124" s="610"/>
      <c r="G124" s="641"/>
      <c r="H124" s="664"/>
      <c r="I124" s="630"/>
      <c r="J124" s="631"/>
      <c r="K124" s="19" t="s">
        <v>110</v>
      </c>
      <c r="L124" s="20"/>
      <c r="M124" s="633"/>
      <c r="N124" s="631"/>
      <c r="O124" s="651"/>
      <c r="P124" s="620"/>
      <c r="Q124" s="622"/>
      <c r="R124" s="625"/>
      <c r="S124" s="627"/>
      <c r="T124" s="651"/>
      <c r="U124" s="652"/>
      <c r="V124" s="653"/>
      <c r="W124" s="19" t="s">
        <v>112</v>
      </c>
      <c r="X124" s="21"/>
      <c r="Y124" s="22"/>
      <c r="Z124" s="22"/>
      <c r="AA124" s="23"/>
      <c r="AB124" s="24"/>
      <c r="AC124" s="24"/>
      <c r="AD124" s="25"/>
      <c r="AE124" s="25"/>
      <c r="AF124" s="25"/>
      <c r="AG124" s="26"/>
      <c r="AH124" s="25"/>
      <c r="AI124" s="27" t="str">
        <f t="shared" si="4"/>
        <v/>
      </c>
      <c r="AJ124" s="27" t="str">
        <f t="shared" si="3"/>
        <v/>
      </c>
      <c r="AK124" s="25"/>
      <c r="AL124" s="27" t="str">
        <f>IFERROR(VLOOKUP(AJ124&amp;AK124,[4]Tabla_Controles!$B$56:$G$65,5,FALSE),"")</f>
        <v/>
      </c>
      <c r="AM124" s="28" t="str">
        <f t="shared" si="5"/>
        <v/>
      </c>
      <c r="AN124" s="655"/>
      <c r="AO124" s="658"/>
      <c r="AP124" s="661"/>
      <c r="AQ124" s="644"/>
      <c r="AR124" s="646"/>
      <c r="AS124" s="646"/>
      <c r="AT124" s="647"/>
      <c r="AU124" s="629"/>
      <c r="AV124" s="37" t="s">
        <v>118</v>
      </c>
      <c r="AW124" s="44"/>
      <c r="AX124" s="44"/>
      <c r="AY124" s="46"/>
      <c r="AZ124" s="46"/>
      <c r="BA124" s="46"/>
      <c r="BB124" s="649"/>
      <c r="BC124" s="19" t="s">
        <v>112</v>
      </c>
      <c r="BD124" s="35"/>
      <c r="BE124" s="36"/>
      <c r="BF124" s="36"/>
      <c r="BG124" s="37" t="s">
        <v>162</v>
      </c>
      <c r="BH124" s="35"/>
      <c r="BI124" s="38"/>
      <c r="BJ124" s="38"/>
      <c r="BK124" s="636"/>
      <c r="BL124" s="636"/>
      <c r="BM124" s="638"/>
    </row>
    <row r="125" spans="1:65" ht="30" hidden="1" customHeight="1" x14ac:dyDescent="0.3">
      <c r="A125" s="604"/>
      <c r="B125" s="668">
        <v>187</v>
      </c>
      <c r="C125" s="608"/>
      <c r="D125" s="610"/>
      <c r="E125" s="610"/>
      <c r="F125" s="610"/>
      <c r="G125" s="641"/>
      <c r="H125" s="664"/>
      <c r="I125" s="630"/>
      <c r="J125" s="631"/>
      <c r="K125" s="19" t="s">
        <v>122</v>
      </c>
      <c r="L125" s="20"/>
      <c r="M125" s="633"/>
      <c r="N125" s="631"/>
      <c r="O125" s="651"/>
      <c r="P125" s="620"/>
      <c r="Q125" s="622"/>
      <c r="R125" s="625"/>
      <c r="S125" s="627"/>
      <c r="T125" s="651"/>
      <c r="U125" s="652"/>
      <c r="V125" s="653"/>
      <c r="W125" s="19" t="s">
        <v>124</v>
      </c>
      <c r="X125" s="21"/>
      <c r="Y125" s="22"/>
      <c r="Z125" s="22"/>
      <c r="AA125" s="23"/>
      <c r="AB125" s="24"/>
      <c r="AC125" s="24"/>
      <c r="AD125" s="25"/>
      <c r="AE125" s="25"/>
      <c r="AF125" s="25"/>
      <c r="AG125" s="26"/>
      <c r="AH125" s="25"/>
      <c r="AI125" s="27" t="str">
        <f t="shared" si="4"/>
        <v/>
      </c>
      <c r="AJ125" s="27" t="str">
        <f t="shared" si="3"/>
        <v/>
      </c>
      <c r="AK125" s="25"/>
      <c r="AL125" s="27" t="str">
        <f>IFERROR(VLOOKUP(AJ125&amp;AK125,[4]Tabla_Controles!$B$56:$G$65,5,FALSE),"")</f>
        <v/>
      </c>
      <c r="AM125" s="28" t="str">
        <f t="shared" si="5"/>
        <v/>
      </c>
      <c r="AN125" s="655"/>
      <c r="AO125" s="658"/>
      <c r="AP125" s="661"/>
      <c r="AQ125" s="644"/>
      <c r="AR125" s="646"/>
      <c r="AS125" s="646"/>
      <c r="AT125" s="647"/>
      <c r="AU125" s="629"/>
      <c r="AV125" s="37" t="s">
        <v>128</v>
      </c>
      <c r="AW125" s="44"/>
      <c r="AX125" s="44"/>
      <c r="AY125" s="46"/>
      <c r="AZ125" s="46"/>
      <c r="BA125" s="46"/>
      <c r="BB125" s="649"/>
      <c r="BC125" s="19" t="s">
        <v>124</v>
      </c>
      <c r="BD125" s="35"/>
      <c r="BE125" s="36"/>
      <c r="BF125" s="36"/>
      <c r="BG125" s="37" t="s">
        <v>105</v>
      </c>
      <c r="BH125" s="35"/>
      <c r="BI125" s="38"/>
      <c r="BJ125" s="38"/>
      <c r="BK125" s="636"/>
      <c r="BL125" s="636"/>
      <c r="BM125" s="638"/>
    </row>
    <row r="126" spans="1:65" ht="30" hidden="1" customHeight="1" x14ac:dyDescent="0.3">
      <c r="A126" s="604"/>
      <c r="B126" s="668">
        <v>187</v>
      </c>
      <c r="C126" s="608"/>
      <c r="D126" s="610"/>
      <c r="E126" s="610"/>
      <c r="F126" s="610"/>
      <c r="G126" s="641"/>
      <c r="H126" s="664"/>
      <c r="I126" s="630"/>
      <c r="J126" s="631"/>
      <c r="K126" s="19" t="s">
        <v>129</v>
      </c>
      <c r="L126" s="20"/>
      <c r="M126" s="633"/>
      <c r="N126" s="631"/>
      <c r="O126" s="651"/>
      <c r="P126" s="620"/>
      <c r="Q126" s="622"/>
      <c r="R126" s="625"/>
      <c r="S126" s="627"/>
      <c r="T126" s="651"/>
      <c r="U126" s="652"/>
      <c r="V126" s="653"/>
      <c r="W126" s="19" t="s">
        <v>131</v>
      </c>
      <c r="X126" s="21"/>
      <c r="Y126" s="22"/>
      <c r="Z126" s="22"/>
      <c r="AA126" s="23"/>
      <c r="AB126" s="24"/>
      <c r="AC126" s="24"/>
      <c r="AD126" s="25"/>
      <c r="AE126" s="25"/>
      <c r="AF126" s="25"/>
      <c r="AG126" s="26"/>
      <c r="AH126" s="25"/>
      <c r="AI126" s="27" t="str">
        <f t="shared" si="4"/>
        <v/>
      </c>
      <c r="AJ126" s="27" t="str">
        <f t="shared" si="3"/>
        <v/>
      </c>
      <c r="AK126" s="25"/>
      <c r="AL126" s="27" t="str">
        <f>IFERROR(VLOOKUP(AJ126&amp;AK126,[4]Tabla_Controles!$B$56:$G$65,5,FALSE),"")</f>
        <v/>
      </c>
      <c r="AM126" s="28" t="str">
        <f t="shared" si="5"/>
        <v/>
      </c>
      <c r="AN126" s="655"/>
      <c r="AO126" s="658"/>
      <c r="AP126" s="661"/>
      <c r="AQ126" s="644"/>
      <c r="AR126" s="646"/>
      <c r="AS126" s="646"/>
      <c r="AT126" s="647"/>
      <c r="AU126" s="629"/>
      <c r="AV126" s="37" t="s">
        <v>136</v>
      </c>
      <c r="AW126" s="44"/>
      <c r="AX126" s="44"/>
      <c r="AY126" s="46"/>
      <c r="AZ126" s="46"/>
      <c r="BA126" s="46"/>
      <c r="BB126" s="649"/>
      <c r="BC126" s="19" t="s">
        <v>131</v>
      </c>
      <c r="BD126" s="35"/>
      <c r="BE126" s="36"/>
      <c r="BF126" s="36"/>
      <c r="BG126" s="37" t="s">
        <v>118</v>
      </c>
      <c r="BH126" s="35"/>
      <c r="BI126" s="38"/>
      <c r="BJ126" s="38"/>
      <c r="BK126" s="636"/>
      <c r="BL126" s="636"/>
      <c r="BM126" s="638"/>
    </row>
    <row r="127" spans="1:65" ht="30" hidden="1" customHeight="1" x14ac:dyDescent="0.3">
      <c r="A127" s="604"/>
      <c r="B127" s="668">
        <v>187</v>
      </c>
      <c r="C127" s="608"/>
      <c r="D127" s="610"/>
      <c r="E127" s="610"/>
      <c r="F127" s="610"/>
      <c r="G127" s="641"/>
      <c r="H127" s="664"/>
      <c r="I127" s="630"/>
      <c r="J127" s="631"/>
      <c r="K127" s="19" t="s">
        <v>137</v>
      </c>
      <c r="L127" s="20"/>
      <c r="M127" s="633"/>
      <c r="N127" s="631"/>
      <c r="O127" s="651"/>
      <c r="P127" s="620"/>
      <c r="Q127" s="622"/>
      <c r="R127" s="625"/>
      <c r="S127" s="627"/>
      <c r="T127" s="651"/>
      <c r="U127" s="652"/>
      <c r="V127" s="653"/>
      <c r="W127" s="19" t="s">
        <v>139</v>
      </c>
      <c r="X127" s="21"/>
      <c r="Y127" s="22"/>
      <c r="Z127" s="22"/>
      <c r="AA127" s="23"/>
      <c r="AB127" s="24"/>
      <c r="AC127" s="24"/>
      <c r="AD127" s="25"/>
      <c r="AE127" s="25"/>
      <c r="AF127" s="25"/>
      <c r="AG127" s="26"/>
      <c r="AH127" s="25"/>
      <c r="AI127" s="27" t="str">
        <f t="shared" si="4"/>
        <v/>
      </c>
      <c r="AJ127" s="27" t="str">
        <f t="shared" si="3"/>
        <v/>
      </c>
      <c r="AK127" s="25"/>
      <c r="AL127" s="27" t="str">
        <f>IFERROR(VLOOKUP(AJ127&amp;AK127,[4]Tabla_Controles!$B$56:$G$65,5,FALSE),"")</f>
        <v/>
      </c>
      <c r="AM127" s="28" t="str">
        <f t="shared" si="5"/>
        <v/>
      </c>
      <c r="AN127" s="655"/>
      <c r="AO127" s="658"/>
      <c r="AP127" s="661"/>
      <c r="AQ127" s="644"/>
      <c r="AR127" s="646"/>
      <c r="AS127" s="646"/>
      <c r="AT127" s="647"/>
      <c r="AU127" s="629"/>
      <c r="AV127" s="37" t="s">
        <v>145</v>
      </c>
      <c r="AW127" s="44"/>
      <c r="AX127" s="44"/>
      <c r="AY127" s="46"/>
      <c r="AZ127" s="46"/>
      <c r="BA127" s="46"/>
      <c r="BB127" s="649"/>
      <c r="BC127" s="19" t="s">
        <v>139</v>
      </c>
      <c r="BD127" s="35"/>
      <c r="BE127" s="36"/>
      <c r="BF127" s="36"/>
      <c r="BG127" s="37" t="s">
        <v>128</v>
      </c>
      <c r="BH127" s="35"/>
      <c r="BI127" s="38"/>
      <c r="BJ127" s="38"/>
      <c r="BK127" s="636"/>
      <c r="BL127" s="636"/>
      <c r="BM127" s="638"/>
    </row>
    <row r="128" spans="1:65" ht="30" hidden="1" customHeight="1" x14ac:dyDescent="0.3">
      <c r="A128" s="604"/>
      <c r="B128" s="668">
        <v>187</v>
      </c>
      <c r="C128" s="608"/>
      <c r="D128" s="610"/>
      <c r="E128" s="610"/>
      <c r="F128" s="610"/>
      <c r="G128" s="641"/>
      <c r="H128" s="664"/>
      <c r="I128" s="630"/>
      <c r="J128" s="631"/>
      <c r="K128" s="19" t="s">
        <v>148</v>
      </c>
      <c r="L128" s="20"/>
      <c r="M128" s="633"/>
      <c r="N128" s="631"/>
      <c r="O128" s="651"/>
      <c r="P128" s="620"/>
      <c r="Q128" s="622"/>
      <c r="R128" s="625"/>
      <c r="S128" s="627"/>
      <c r="T128" s="651"/>
      <c r="U128" s="652"/>
      <c r="V128" s="653"/>
      <c r="W128" s="19" t="s">
        <v>150</v>
      </c>
      <c r="X128" s="21"/>
      <c r="Y128" s="22"/>
      <c r="Z128" s="22"/>
      <c r="AA128" s="23"/>
      <c r="AB128" s="24"/>
      <c r="AC128" s="24"/>
      <c r="AD128" s="25"/>
      <c r="AE128" s="25"/>
      <c r="AF128" s="25"/>
      <c r="AG128" s="26"/>
      <c r="AH128" s="25"/>
      <c r="AI128" s="27" t="str">
        <f t="shared" si="4"/>
        <v/>
      </c>
      <c r="AJ128" s="27" t="str">
        <f t="shared" si="3"/>
        <v/>
      </c>
      <c r="AK128" s="25"/>
      <c r="AL128" s="27" t="str">
        <f>IFERROR(VLOOKUP(AJ128&amp;AK128,[4]Tabla_Controles!$B$56:$G$65,5,FALSE),"")</f>
        <v/>
      </c>
      <c r="AM128" s="28" t="str">
        <f t="shared" si="5"/>
        <v/>
      </c>
      <c r="AN128" s="655"/>
      <c r="AO128" s="658"/>
      <c r="AP128" s="661"/>
      <c r="AQ128" s="644"/>
      <c r="AR128" s="646"/>
      <c r="AS128" s="646"/>
      <c r="AT128" s="647"/>
      <c r="AU128" s="629"/>
      <c r="AV128" s="37" t="s">
        <v>155</v>
      </c>
      <c r="AW128" s="44"/>
      <c r="AX128" s="44"/>
      <c r="AY128" s="46"/>
      <c r="AZ128" s="46"/>
      <c r="BA128" s="46"/>
      <c r="BB128" s="649"/>
      <c r="BC128" s="19" t="s">
        <v>150</v>
      </c>
      <c r="BD128" s="35"/>
      <c r="BE128" s="36"/>
      <c r="BF128" s="36"/>
      <c r="BG128" s="37" t="s">
        <v>136</v>
      </c>
      <c r="BH128" s="35"/>
      <c r="BI128" s="38"/>
      <c r="BJ128" s="38"/>
      <c r="BK128" s="636"/>
      <c r="BL128" s="636"/>
      <c r="BM128" s="638"/>
    </row>
    <row r="129" spans="1:65" ht="30" hidden="1" customHeight="1" x14ac:dyDescent="0.3">
      <c r="A129" s="604"/>
      <c r="B129" s="668">
        <v>187</v>
      </c>
      <c r="C129" s="609"/>
      <c r="D129" s="610"/>
      <c r="E129" s="610"/>
      <c r="F129" s="610"/>
      <c r="G129" s="642"/>
      <c r="H129" s="665"/>
      <c r="I129" s="630"/>
      <c r="J129" s="631"/>
      <c r="K129" s="19" t="s">
        <v>160</v>
      </c>
      <c r="L129" s="20"/>
      <c r="M129" s="634"/>
      <c r="N129" s="631"/>
      <c r="O129" s="651"/>
      <c r="P129" s="620"/>
      <c r="Q129" s="623"/>
      <c r="R129" s="626"/>
      <c r="S129" s="627"/>
      <c r="T129" s="651"/>
      <c r="U129" s="652"/>
      <c r="V129" s="653"/>
      <c r="W129" s="19" t="s">
        <v>161</v>
      </c>
      <c r="X129" s="21"/>
      <c r="Y129" s="22"/>
      <c r="Z129" s="22"/>
      <c r="AA129" s="23"/>
      <c r="AB129" s="24"/>
      <c r="AC129" s="24"/>
      <c r="AD129" s="25"/>
      <c r="AE129" s="25"/>
      <c r="AF129" s="25"/>
      <c r="AG129" s="26"/>
      <c r="AH129" s="25"/>
      <c r="AI129" s="27" t="str">
        <f t="shared" si="4"/>
        <v/>
      </c>
      <c r="AJ129" s="27" t="str">
        <f t="shared" si="3"/>
        <v/>
      </c>
      <c r="AK129" s="25"/>
      <c r="AL129" s="27" t="str">
        <f>IFERROR(VLOOKUP(AJ129&amp;AK129,[4]Tabla_Controles!$B$56:$G$65,5,FALSE),"")</f>
        <v/>
      </c>
      <c r="AM129" s="28" t="str">
        <f t="shared" si="5"/>
        <v/>
      </c>
      <c r="AN129" s="656"/>
      <c r="AO129" s="659"/>
      <c r="AP129" s="662"/>
      <c r="AQ129" s="645"/>
      <c r="AR129" s="646"/>
      <c r="AS129" s="646"/>
      <c r="AT129" s="647"/>
      <c r="AU129" s="629"/>
      <c r="AV129" s="37" t="s">
        <v>162</v>
      </c>
      <c r="AW129" s="44"/>
      <c r="AX129" s="44"/>
      <c r="AY129" s="46"/>
      <c r="AZ129" s="46"/>
      <c r="BA129" s="46"/>
      <c r="BB129" s="650"/>
      <c r="BC129" s="19" t="s">
        <v>161</v>
      </c>
      <c r="BD129" s="35"/>
      <c r="BE129" s="36"/>
      <c r="BF129" s="36"/>
      <c r="BG129" s="37" t="s">
        <v>145</v>
      </c>
      <c r="BH129" s="35"/>
      <c r="BI129" s="38"/>
      <c r="BJ129" s="38"/>
      <c r="BK129" s="637"/>
      <c r="BL129" s="637"/>
      <c r="BM129" s="639"/>
    </row>
    <row r="130" spans="1:65" ht="84" hidden="1" customHeight="1" x14ac:dyDescent="0.3">
      <c r="A130" s="604" t="str">
        <f>C130&amp;COUNTIF($C$10:C130,C130)</f>
        <v>Corrupción18</v>
      </c>
      <c r="B130" s="668">
        <v>188</v>
      </c>
      <c r="C130" s="607" t="s">
        <v>79</v>
      </c>
      <c r="D130" s="610" t="s">
        <v>80</v>
      </c>
      <c r="E130" s="610" t="s">
        <v>396</v>
      </c>
      <c r="F130" s="610" t="s">
        <v>476</v>
      </c>
      <c r="G130" s="640" t="s">
        <v>477</v>
      </c>
      <c r="H130" s="663" t="s">
        <v>478</v>
      </c>
      <c r="I130" s="630"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631" t="s">
        <v>479</v>
      </c>
      <c r="K130" s="19" t="s">
        <v>86</v>
      </c>
      <c r="L130" s="20" t="s">
        <v>480</v>
      </c>
      <c r="M130" s="632" t="s">
        <v>481</v>
      </c>
      <c r="N130" s="631" t="s">
        <v>89</v>
      </c>
      <c r="O130" s="651" t="str">
        <f>IF(N130="","",IF(OR($N130=[4]Tabla_Probabilidad!$D$20,$N130=[4]Tabla_Probabilidad!$J$20),"Muy Baja",IF(OR($N130=[4]Tabla_Probabilidad!$E$20,$N130=[4]Tabla_Probabilidad!$K$20),"Baja",IF(OR($N130=[4]Tabla_Probabilidad!$F$20,$N130=[4]Tabla_Probabilidad!$L$20),"Media",IF(OR($N130=[4]Tabla_Probabilidad!$G$20,$N130=[4]Tabla_Probabilidad!$M$20),"Alta",IF(OR($N130=[4]Tabla_Probabilidad!$H$20,$N130=[4]Tabla_Probabilidad!$N$20),"Muy Alta"))))))</f>
        <v>Media</v>
      </c>
      <c r="P130" s="620">
        <f>IF(O130="Muy Baja",1,IF(O130="Baja",2,IF(O130="Media",3,IF(O130="Alta",4,IF(O130="Muy Alta",5,"")))))</f>
        <v>3</v>
      </c>
      <c r="Q130" s="621" t="str">
        <f>IFERROR(IF($C130="Corrupción",HYPERLINK("#"&amp;"Impacto_Riesgos!C"&amp;MATCH($B130,[4]Impacto_Riesgos!$B$10:$B$138,0)+9,"Calcula el impacto aquí"),"")," ")</f>
        <v>Calcula el impacto aquí</v>
      </c>
      <c r="R130" s="624">
        <f>IFERROR(VLOOKUP(A130,[4]Impacto_Riesgos!$A$8:$W$138,23,),"NA")</f>
        <v>16</v>
      </c>
      <c r="S130" s="627" t="s">
        <v>90</v>
      </c>
      <c r="T130" s="651" t="str">
        <f>IF($S130='[4]Tabla Impacto'!$F$10,"Moderado",IF($S130='[4]Tabla Impacto'!$G$10,"Mayor",IF($S130='[4]Tabla Impacto'!$H$10,"Catastrófico","")))</f>
        <v>Catastrófico</v>
      </c>
      <c r="U130" s="652">
        <f>IF(T130="Leve",1,IF(T130="Menor",2,IF(T130="Moderado",3,IF(T130="Mayor",4,IF(T130="Catastrófico",5,"")))))</f>
        <v>5</v>
      </c>
      <c r="V130" s="653"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19" t="s">
        <v>91</v>
      </c>
      <c r="X130" s="21" t="s">
        <v>482</v>
      </c>
      <c r="Y130" s="22" t="s">
        <v>483</v>
      </c>
      <c r="Z130" s="22" t="s">
        <v>484</v>
      </c>
      <c r="AA130" s="23" t="s">
        <v>195</v>
      </c>
      <c r="AB130" s="24" t="s">
        <v>96</v>
      </c>
      <c r="AC130" s="24" t="s">
        <v>97</v>
      </c>
      <c r="AD130" s="25" t="s">
        <v>98</v>
      </c>
      <c r="AE130" s="25" t="s">
        <v>99</v>
      </c>
      <c r="AF130" s="25" t="s">
        <v>100</v>
      </c>
      <c r="AG130" s="26" t="s">
        <v>98</v>
      </c>
      <c r="AH130" s="25" t="s">
        <v>101</v>
      </c>
      <c r="AI130" s="27">
        <f t="shared" si="4"/>
        <v>100</v>
      </c>
      <c r="AJ130" s="27" t="str">
        <f t="shared" si="3"/>
        <v>Fuerte</v>
      </c>
      <c r="AK130" s="25" t="s">
        <v>102</v>
      </c>
      <c r="AL130" s="27" t="str">
        <f>IFERROR(VLOOKUP(AJ130&amp;AK130,[4]Tabla_Controles!$B$56:$G$65,5,FALSE),"")</f>
        <v>Fuerte</v>
      </c>
      <c r="AM130" s="28">
        <f t="shared" si="5"/>
        <v>100</v>
      </c>
      <c r="AN130" s="654">
        <f>IFERROR(AVERAGE(AM130:AM136),"")</f>
        <v>83.333333333333329</v>
      </c>
      <c r="AO130" s="657" t="str">
        <f>IF($AN130=100,"Fuerte",IF($AN130&lt;100,"Moderado",IF($AN130&lt;50,"Débil",IF($AN130=0,"",""))))</f>
        <v>Moderado</v>
      </c>
      <c r="AP130" s="660" t="s">
        <v>103</v>
      </c>
      <c r="AQ130" s="643">
        <f>IFERROR(P130-VLOOKUP(AO130&amp;AP130,[4]Tabla_Controles!$B$77:$E$83,4,0),"")</f>
        <v>2</v>
      </c>
      <c r="AR130" s="646" t="str">
        <f>IF($AQ130="","",IF($AQ130=1,"Muy Baja",IF($AQ130=2,"Baja",IF($AQ130=3,"Media",IF($AQ130=4,"Alta",IF($AQ130=5,"Muy Alta","Muy Baja"))))))</f>
        <v>Baja</v>
      </c>
      <c r="AS130" s="646" t="str">
        <f>T130</f>
        <v>Catastrófico</v>
      </c>
      <c r="AT130" s="647"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629" t="s">
        <v>104</v>
      </c>
      <c r="AV130" s="37" t="s">
        <v>105</v>
      </c>
      <c r="AW130" s="30" t="s">
        <v>208</v>
      </c>
      <c r="AX130" s="31" t="s">
        <v>175</v>
      </c>
      <c r="AY130" s="32" t="s">
        <v>195</v>
      </c>
      <c r="AZ130" s="33">
        <v>44895</v>
      </c>
      <c r="BA130" s="33">
        <v>44926</v>
      </c>
      <c r="BB130" s="648" t="s">
        <v>109</v>
      </c>
      <c r="BC130" s="19" t="s">
        <v>91</v>
      </c>
      <c r="BD130" s="35"/>
      <c r="BE130" s="329" t="s">
        <v>2869</v>
      </c>
      <c r="BF130" s="36"/>
      <c r="BG130" s="37" t="s">
        <v>155</v>
      </c>
      <c r="BH130" s="35"/>
      <c r="BI130" s="38" t="s">
        <v>2869</v>
      </c>
      <c r="BJ130" s="38"/>
      <c r="BK130" s="635" t="s">
        <v>2891</v>
      </c>
      <c r="BL130" s="635" t="s">
        <v>3415</v>
      </c>
      <c r="BM130" s="666"/>
    </row>
    <row r="131" spans="1:65" ht="76.5" hidden="1" customHeight="1" x14ac:dyDescent="0.3">
      <c r="A131" s="604"/>
      <c r="B131" s="668">
        <v>188</v>
      </c>
      <c r="C131" s="608"/>
      <c r="D131" s="610"/>
      <c r="E131" s="610"/>
      <c r="F131" s="610"/>
      <c r="G131" s="641"/>
      <c r="H131" s="664"/>
      <c r="I131" s="630"/>
      <c r="J131" s="631"/>
      <c r="K131" s="19" t="s">
        <v>110</v>
      </c>
      <c r="L131" s="20" t="s">
        <v>485</v>
      </c>
      <c r="M131" s="633"/>
      <c r="N131" s="631"/>
      <c r="O131" s="651"/>
      <c r="P131" s="620"/>
      <c r="Q131" s="622"/>
      <c r="R131" s="625"/>
      <c r="S131" s="627"/>
      <c r="T131" s="651"/>
      <c r="U131" s="652"/>
      <c r="V131" s="653"/>
      <c r="W131" s="19" t="s">
        <v>112</v>
      </c>
      <c r="X131" s="21" t="s">
        <v>486</v>
      </c>
      <c r="Y131" s="22" t="s">
        <v>487</v>
      </c>
      <c r="Z131" s="22" t="s">
        <v>484</v>
      </c>
      <c r="AA131" s="23" t="s">
        <v>357</v>
      </c>
      <c r="AB131" s="24" t="s">
        <v>96</v>
      </c>
      <c r="AC131" s="24" t="s">
        <v>97</v>
      </c>
      <c r="AD131" s="25" t="s">
        <v>98</v>
      </c>
      <c r="AE131" s="25" t="s">
        <v>99</v>
      </c>
      <c r="AF131" s="25" t="s">
        <v>100</v>
      </c>
      <c r="AG131" s="26" t="s">
        <v>98</v>
      </c>
      <c r="AH131" s="25" t="s">
        <v>101</v>
      </c>
      <c r="AI131" s="27">
        <f t="shared" si="4"/>
        <v>100</v>
      </c>
      <c r="AJ131" s="27" t="str">
        <f t="shared" si="3"/>
        <v>Fuerte</v>
      </c>
      <c r="AK131" s="25" t="s">
        <v>102</v>
      </c>
      <c r="AL131" s="27" t="str">
        <f>IFERROR(VLOOKUP(AJ131&amp;AK131,[4]Tabla_Controles!$B$56:$G$65,5,FALSE),"")</f>
        <v>Fuerte</v>
      </c>
      <c r="AM131" s="28">
        <f t="shared" si="5"/>
        <v>100</v>
      </c>
      <c r="AN131" s="655"/>
      <c r="AO131" s="658"/>
      <c r="AP131" s="661"/>
      <c r="AQ131" s="644"/>
      <c r="AR131" s="646"/>
      <c r="AS131" s="646"/>
      <c r="AT131" s="647"/>
      <c r="AU131" s="629"/>
      <c r="AV131" s="37" t="s">
        <v>118</v>
      </c>
      <c r="AW131" s="44" t="s">
        <v>244</v>
      </c>
      <c r="AX131" s="31" t="s">
        <v>175</v>
      </c>
      <c r="AY131" s="32" t="s">
        <v>95</v>
      </c>
      <c r="AZ131" s="54">
        <v>44742</v>
      </c>
      <c r="BA131" s="54">
        <v>44757</v>
      </c>
      <c r="BB131" s="649"/>
      <c r="BC131" s="19" t="s">
        <v>112</v>
      </c>
      <c r="BD131" s="311" t="s">
        <v>2866</v>
      </c>
      <c r="BE131" s="265" t="s">
        <v>3040</v>
      </c>
      <c r="BF131" s="265" t="s">
        <v>3041</v>
      </c>
      <c r="BG131" s="37" t="s">
        <v>162</v>
      </c>
      <c r="BH131" s="318" t="s">
        <v>2866</v>
      </c>
      <c r="BI131" s="291" t="s">
        <v>3291</v>
      </c>
      <c r="BJ131" s="291" t="s">
        <v>3286</v>
      </c>
      <c r="BK131" s="636"/>
      <c r="BL131" s="636"/>
      <c r="BM131" s="638"/>
    </row>
    <row r="132" spans="1:65" ht="409.5" hidden="1" x14ac:dyDescent="0.3">
      <c r="A132" s="604"/>
      <c r="B132" s="668">
        <v>188</v>
      </c>
      <c r="C132" s="608"/>
      <c r="D132" s="610"/>
      <c r="E132" s="610"/>
      <c r="F132" s="610"/>
      <c r="G132" s="641"/>
      <c r="H132" s="664"/>
      <c r="I132" s="630"/>
      <c r="J132" s="631"/>
      <c r="K132" s="19" t="s">
        <v>122</v>
      </c>
      <c r="L132" s="20" t="s">
        <v>488</v>
      </c>
      <c r="M132" s="633"/>
      <c r="N132" s="631"/>
      <c r="O132" s="651"/>
      <c r="P132" s="620"/>
      <c r="Q132" s="622"/>
      <c r="R132" s="625"/>
      <c r="S132" s="627"/>
      <c r="T132" s="651"/>
      <c r="U132" s="652"/>
      <c r="V132" s="653"/>
      <c r="W132" s="19" t="s">
        <v>124</v>
      </c>
      <c r="X132" s="21" t="s">
        <v>489</v>
      </c>
      <c r="Y132" s="22" t="s">
        <v>490</v>
      </c>
      <c r="Z132" s="22" t="s">
        <v>484</v>
      </c>
      <c r="AA132" s="60" t="s">
        <v>491</v>
      </c>
      <c r="AB132" s="24" t="s">
        <v>96</v>
      </c>
      <c r="AC132" s="24" t="s">
        <v>97</v>
      </c>
      <c r="AD132" s="25" t="s">
        <v>98</v>
      </c>
      <c r="AE132" s="25" t="s">
        <v>144</v>
      </c>
      <c r="AF132" s="25" t="s">
        <v>100</v>
      </c>
      <c r="AG132" s="26" t="s">
        <v>98</v>
      </c>
      <c r="AH132" s="25" t="s">
        <v>101</v>
      </c>
      <c r="AI132" s="27">
        <f t="shared" si="4"/>
        <v>95</v>
      </c>
      <c r="AJ132" s="27" t="str">
        <f t="shared" si="3"/>
        <v>Moderado</v>
      </c>
      <c r="AK132" s="25" t="s">
        <v>102</v>
      </c>
      <c r="AL132" s="27" t="str">
        <f>IFERROR(VLOOKUP(AJ132&amp;AK132,[4]Tabla_Controles!$B$56:$G$65,5,FALSE),"")</f>
        <v>Moderado</v>
      </c>
      <c r="AM132" s="28">
        <f t="shared" si="5"/>
        <v>50</v>
      </c>
      <c r="AN132" s="655"/>
      <c r="AO132" s="658"/>
      <c r="AP132" s="661"/>
      <c r="AQ132" s="644"/>
      <c r="AR132" s="646"/>
      <c r="AS132" s="646"/>
      <c r="AT132" s="647"/>
      <c r="AU132" s="629"/>
      <c r="AV132" s="37" t="s">
        <v>128</v>
      </c>
      <c r="AW132" s="44" t="s">
        <v>94</v>
      </c>
      <c r="AX132" s="44" t="s">
        <v>94</v>
      </c>
      <c r="AY132" s="44" t="s">
        <v>94</v>
      </c>
      <c r="AZ132" s="44" t="s">
        <v>94</v>
      </c>
      <c r="BA132" s="44" t="s">
        <v>94</v>
      </c>
      <c r="BB132" s="649"/>
      <c r="BC132" s="19" t="s">
        <v>124</v>
      </c>
      <c r="BD132" s="311" t="s">
        <v>2866</v>
      </c>
      <c r="BE132" s="280" t="s">
        <v>3639</v>
      </c>
      <c r="BF132" s="279" t="s">
        <v>3640</v>
      </c>
      <c r="BG132" s="37" t="s">
        <v>105</v>
      </c>
      <c r="BH132" s="35"/>
      <c r="BI132" s="38"/>
      <c r="BJ132" s="38"/>
      <c r="BK132" s="636"/>
      <c r="BL132" s="636"/>
      <c r="BM132" s="638"/>
    </row>
    <row r="133" spans="1:65" ht="30" hidden="1" customHeight="1" x14ac:dyDescent="0.3">
      <c r="A133" s="604"/>
      <c r="B133" s="668">
        <v>188</v>
      </c>
      <c r="C133" s="608"/>
      <c r="D133" s="610"/>
      <c r="E133" s="610"/>
      <c r="F133" s="610"/>
      <c r="G133" s="641"/>
      <c r="H133" s="664"/>
      <c r="I133" s="630"/>
      <c r="J133" s="631"/>
      <c r="K133" s="19" t="s">
        <v>129</v>
      </c>
      <c r="L133" s="20"/>
      <c r="M133" s="633"/>
      <c r="N133" s="631"/>
      <c r="O133" s="651"/>
      <c r="P133" s="620"/>
      <c r="Q133" s="622"/>
      <c r="R133" s="625"/>
      <c r="S133" s="627"/>
      <c r="T133" s="651"/>
      <c r="U133" s="652"/>
      <c r="V133" s="653"/>
      <c r="W133" s="19" t="s">
        <v>131</v>
      </c>
      <c r="X133" s="21"/>
      <c r="Y133" s="22"/>
      <c r="Z133" s="22"/>
      <c r="AA133" s="23"/>
      <c r="AB133" s="24"/>
      <c r="AC133" s="24"/>
      <c r="AD133" s="25"/>
      <c r="AE133" s="25"/>
      <c r="AF133" s="25"/>
      <c r="AG133" s="26"/>
      <c r="AH133" s="25"/>
      <c r="AI133" s="27" t="str">
        <f t="shared" si="4"/>
        <v/>
      </c>
      <c r="AJ133" s="27" t="str">
        <f t="shared" si="3"/>
        <v/>
      </c>
      <c r="AK133" s="25"/>
      <c r="AL133" s="27" t="str">
        <f>IFERROR(VLOOKUP(AJ133&amp;AK133,[4]Tabla_Controles!$B$56:$G$65,5,FALSE),"")</f>
        <v/>
      </c>
      <c r="AM133" s="28" t="str">
        <f t="shared" si="5"/>
        <v/>
      </c>
      <c r="AN133" s="655"/>
      <c r="AO133" s="658"/>
      <c r="AP133" s="661"/>
      <c r="AQ133" s="644"/>
      <c r="AR133" s="646"/>
      <c r="AS133" s="646"/>
      <c r="AT133" s="647"/>
      <c r="AU133" s="629"/>
      <c r="AV133" s="37" t="s">
        <v>136</v>
      </c>
      <c r="AW133" s="44"/>
      <c r="AX133" s="44"/>
      <c r="AY133" s="46"/>
      <c r="AZ133" s="46"/>
      <c r="BA133" s="46"/>
      <c r="BB133" s="649"/>
      <c r="BC133" s="19" t="s">
        <v>131</v>
      </c>
      <c r="BD133" s="35"/>
      <c r="BE133" s="36"/>
      <c r="BF133" s="36"/>
      <c r="BG133" s="37" t="s">
        <v>118</v>
      </c>
      <c r="BH133" s="35"/>
      <c r="BI133" s="38"/>
      <c r="BJ133" s="38"/>
      <c r="BK133" s="636"/>
      <c r="BL133" s="636"/>
      <c r="BM133" s="638"/>
    </row>
    <row r="134" spans="1:65" ht="30" hidden="1" customHeight="1" x14ac:dyDescent="0.3">
      <c r="A134" s="604"/>
      <c r="B134" s="668">
        <v>188</v>
      </c>
      <c r="C134" s="608"/>
      <c r="D134" s="610"/>
      <c r="E134" s="610"/>
      <c r="F134" s="610"/>
      <c r="G134" s="641"/>
      <c r="H134" s="664"/>
      <c r="I134" s="630"/>
      <c r="J134" s="631"/>
      <c r="K134" s="19" t="s">
        <v>137</v>
      </c>
      <c r="L134" s="20"/>
      <c r="M134" s="633"/>
      <c r="N134" s="631"/>
      <c r="O134" s="651"/>
      <c r="P134" s="620"/>
      <c r="Q134" s="622"/>
      <c r="R134" s="625"/>
      <c r="S134" s="627"/>
      <c r="T134" s="651"/>
      <c r="U134" s="652"/>
      <c r="V134" s="653"/>
      <c r="W134" s="19" t="s">
        <v>139</v>
      </c>
      <c r="X134" s="21"/>
      <c r="Y134" s="22"/>
      <c r="Z134" s="22"/>
      <c r="AA134" s="23"/>
      <c r="AB134" s="24"/>
      <c r="AC134" s="24"/>
      <c r="AD134" s="25"/>
      <c r="AE134" s="25"/>
      <c r="AF134" s="25"/>
      <c r="AG134" s="26"/>
      <c r="AH134" s="25"/>
      <c r="AI134" s="27" t="str">
        <f t="shared" si="4"/>
        <v/>
      </c>
      <c r="AJ134" s="27" t="str">
        <f t="shared" si="3"/>
        <v/>
      </c>
      <c r="AK134" s="25"/>
      <c r="AL134" s="27" t="str">
        <f>IFERROR(VLOOKUP(AJ134&amp;AK134,[4]Tabla_Controles!$B$56:$G$65,5,FALSE),"")</f>
        <v/>
      </c>
      <c r="AM134" s="28" t="str">
        <f t="shared" si="5"/>
        <v/>
      </c>
      <c r="AN134" s="655"/>
      <c r="AO134" s="658"/>
      <c r="AP134" s="661"/>
      <c r="AQ134" s="644"/>
      <c r="AR134" s="646"/>
      <c r="AS134" s="646"/>
      <c r="AT134" s="647"/>
      <c r="AU134" s="629"/>
      <c r="AV134" s="37" t="s">
        <v>145</v>
      </c>
      <c r="AW134" s="44"/>
      <c r="AX134" s="44"/>
      <c r="AY134" s="46"/>
      <c r="AZ134" s="46"/>
      <c r="BA134" s="46"/>
      <c r="BB134" s="649"/>
      <c r="BC134" s="19" t="s">
        <v>139</v>
      </c>
      <c r="BD134" s="35"/>
      <c r="BE134" s="36"/>
      <c r="BF134" s="36"/>
      <c r="BG134" s="37" t="s">
        <v>128</v>
      </c>
      <c r="BH134" s="35"/>
      <c r="BI134" s="38"/>
      <c r="BJ134" s="38"/>
      <c r="BK134" s="636"/>
      <c r="BL134" s="636"/>
      <c r="BM134" s="638"/>
    </row>
    <row r="135" spans="1:65" ht="30" hidden="1" customHeight="1" x14ac:dyDescent="0.3">
      <c r="A135" s="604"/>
      <c r="B135" s="668">
        <v>188</v>
      </c>
      <c r="C135" s="608"/>
      <c r="D135" s="610"/>
      <c r="E135" s="610"/>
      <c r="F135" s="610"/>
      <c r="G135" s="641"/>
      <c r="H135" s="664"/>
      <c r="I135" s="630"/>
      <c r="J135" s="631"/>
      <c r="K135" s="19" t="s">
        <v>148</v>
      </c>
      <c r="L135" s="20"/>
      <c r="M135" s="633"/>
      <c r="N135" s="631"/>
      <c r="O135" s="651"/>
      <c r="P135" s="620"/>
      <c r="Q135" s="622"/>
      <c r="R135" s="625"/>
      <c r="S135" s="627"/>
      <c r="T135" s="651"/>
      <c r="U135" s="652"/>
      <c r="V135" s="653"/>
      <c r="W135" s="19" t="s">
        <v>150</v>
      </c>
      <c r="X135" s="21"/>
      <c r="Y135" s="22"/>
      <c r="Z135" s="22"/>
      <c r="AA135" s="23"/>
      <c r="AB135" s="24"/>
      <c r="AC135" s="24"/>
      <c r="AD135" s="25"/>
      <c r="AE135" s="25"/>
      <c r="AF135" s="25"/>
      <c r="AG135" s="26"/>
      <c r="AH135" s="25"/>
      <c r="AI135" s="27" t="str">
        <f t="shared" si="4"/>
        <v/>
      </c>
      <c r="AJ135" s="27" t="str">
        <f t="shared" si="3"/>
        <v/>
      </c>
      <c r="AK135" s="25"/>
      <c r="AL135" s="27" t="str">
        <f>IFERROR(VLOOKUP(AJ135&amp;AK135,[4]Tabla_Controles!$B$56:$G$65,5,FALSE),"")</f>
        <v/>
      </c>
      <c r="AM135" s="28" t="str">
        <f t="shared" si="5"/>
        <v/>
      </c>
      <c r="AN135" s="655"/>
      <c r="AO135" s="658"/>
      <c r="AP135" s="661"/>
      <c r="AQ135" s="644"/>
      <c r="AR135" s="646"/>
      <c r="AS135" s="646"/>
      <c r="AT135" s="647"/>
      <c r="AU135" s="629"/>
      <c r="AV135" s="37" t="s">
        <v>155</v>
      </c>
      <c r="AW135" s="44"/>
      <c r="AX135" s="44"/>
      <c r="AY135" s="46"/>
      <c r="AZ135" s="46"/>
      <c r="BA135" s="46"/>
      <c r="BB135" s="649"/>
      <c r="BC135" s="19" t="s">
        <v>150</v>
      </c>
      <c r="BD135" s="35"/>
      <c r="BE135" s="36"/>
      <c r="BF135" s="36"/>
      <c r="BG135" s="37" t="s">
        <v>136</v>
      </c>
      <c r="BH135" s="35"/>
      <c r="BI135" s="38"/>
      <c r="BJ135" s="38"/>
      <c r="BK135" s="636"/>
      <c r="BL135" s="636"/>
      <c r="BM135" s="638"/>
    </row>
    <row r="136" spans="1:65" ht="30" hidden="1" customHeight="1" x14ac:dyDescent="0.3">
      <c r="A136" s="604"/>
      <c r="B136" s="668">
        <v>188</v>
      </c>
      <c r="C136" s="609"/>
      <c r="D136" s="610"/>
      <c r="E136" s="610"/>
      <c r="F136" s="610"/>
      <c r="G136" s="642"/>
      <c r="H136" s="665"/>
      <c r="I136" s="630"/>
      <c r="J136" s="631"/>
      <c r="K136" s="19" t="s">
        <v>160</v>
      </c>
      <c r="L136" s="20"/>
      <c r="M136" s="634"/>
      <c r="N136" s="631"/>
      <c r="O136" s="651"/>
      <c r="P136" s="620"/>
      <c r="Q136" s="623"/>
      <c r="R136" s="626"/>
      <c r="S136" s="627"/>
      <c r="T136" s="651"/>
      <c r="U136" s="652"/>
      <c r="V136" s="653"/>
      <c r="W136" s="19" t="s">
        <v>161</v>
      </c>
      <c r="X136" s="21"/>
      <c r="Y136" s="22"/>
      <c r="Z136" s="22"/>
      <c r="AA136" s="23"/>
      <c r="AB136" s="24"/>
      <c r="AC136" s="24"/>
      <c r="AD136" s="25"/>
      <c r="AE136" s="25"/>
      <c r="AF136" s="25"/>
      <c r="AG136" s="26"/>
      <c r="AH136" s="25"/>
      <c r="AI136" s="27" t="str">
        <f t="shared" si="4"/>
        <v/>
      </c>
      <c r="AJ136" s="27" t="str">
        <f t="shared" si="3"/>
        <v/>
      </c>
      <c r="AK136" s="25"/>
      <c r="AL136" s="27" t="str">
        <f>IFERROR(VLOOKUP(AJ136&amp;AK136,[4]Tabla_Controles!$B$56:$G$65,5,FALSE),"")</f>
        <v/>
      </c>
      <c r="AM136" s="28" t="str">
        <f t="shared" si="5"/>
        <v/>
      </c>
      <c r="AN136" s="656"/>
      <c r="AO136" s="659"/>
      <c r="AP136" s="662"/>
      <c r="AQ136" s="645"/>
      <c r="AR136" s="646"/>
      <c r="AS136" s="646"/>
      <c r="AT136" s="647"/>
      <c r="AU136" s="629"/>
      <c r="AV136" s="37" t="s">
        <v>162</v>
      </c>
      <c r="AW136" s="44"/>
      <c r="AX136" s="44"/>
      <c r="AY136" s="46"/>
      <c r="AZ136" s="46"/>
      <c r="BA136" s="46"/>
      <c r="BB136" s="650"/>
      <c r="BC136" s="19" t="s">
        <v>161</v>
      </c>
      <c r="BD136" s="35"/>
      <c r="BE136" s="36"/>
      <c r="BF136" s="36"/>
      <c r="BG136" s="37" t="s">
        <v>145</v>
      </c>
      <c r="BH136" s="35"/>
      <c r="BI136" s="38"/>
      <c r="BJ136" s="38"/>
      <c r="BK136" s="637"/>
      <c r="BL136" s="637"/>
      <c r="BM136" s="639"/>
    </row>
    <row r="137" spans="1:65" ht="51" hidden="1" customHeight="1" x14ac:dyDescent="0.3">
      <c r="A137" s="604" t="str">
        <f>C137&amp;COUNTIF($C$10:C137,C137)</f>
        <v>0</v>
      </c>
      <c r="B137" s="672"/>
      <c r="C137" s="607"/>
      <c r="D137" s="610"/>
      <c r="E137" s="610"/>
      <c r="F137" s="610"/>
      <c r="G137" s="640"/>
      <c r="H137" s="663"/>
      <c r="I137" s="630" t="str">
        <f>"Posibilidad de recibir o solicitar cualquier dádiva o beneficio a nombre propio o de terceros, con el fin de "&amp;J137</f>
        <v xml:space="preserve">Posibilidad de recibir o solicitar cualquier dádiva o beneficio a nombre propio o de terceros, con el fin de </v>
      </c>
      <c r="J137" s="631"/>
      <c r="K137" s="19" t="s">
        <v>86</v>
      </c>
      <c r="L137" s="20"/>
      <c r="M137" s="676"/>
      <c r="N137" s="631"/>
      <c r="O137" s="651"/>
      <c r="P137" s="620"/>
      <c r="Q137" s="621"/>
      <c r="R137" s="624"/>
      <c r="S137" s="627"/>
      <c r="T137" s="651"/>
      <c r="U137" s="652"/>
      <c r="V137" s="653"/>
      <c r="W137" s="19" t="s">
        <v>91</v>
      </c>
      <c r="X137" s="21"/>
      <c r="Y137" s="22"/>
      <c r="Z137" s="22"/>
      <c r="AA137" s="23"/>
      <c r="AB137" s="24"/>
      <c r="AC137" s="24"/>
      <c r="AD137" s="25"/>
      <c r="AE137" s="25"/>
      <c r="AF137" s="25"/>
      <c r="AG137" s="26"/>
      <c r="AH137" s="25"/>
      <c r="AI137" s="27" t="str">
        <f t="shared" si="4"/>
        <v/>
      </c>
      <c r="AJ137" s="27" t="str">
        <f t="shared" si="3"/>
        <v/>
      </c>
      <c r="AK137" s="25"/>
      <c r="AL137" s="27" t="str">
        <f>IFERROR(VLOOKUP(AJ137&amp;AK137,[4]Tabla_Controles!$B$56:$G$65,5,FALSE),"")</f>
        <v/>
      </c>
      <c r="AM137" s="28" t="str">
        <f t="shared" si="5"/>
        <v/>
      </c>
      <c r="AN137" s="654" t="str">
        <f>IFERROR(AVERAGE(AM137:AM143),"")</f>
        <v/>
      </c>
      <c r="AO137" s="657" t="str">
        <f>IF($AN137=100,"Fuerte",IF($AN137&lt;100,"Moderado",IF($AN137&lt;50,"Débil",IF($AN137=0,"",""))))</f>
        <v/>
      </c>
      <c r="AP137" s="660"/>
      <c r="AQ137" s="643" t="str">
        <f>IFERROR(P137-VLOOKUP(AO137&amp;AP137,[4]Tabla_Controles!$B$77:$E$83,4,0),"")</f>
        <v/>
      </c>
      <c r="AR137" s="646" t="str">
        <f>IF($AQ137="","",IF($AQ137=1,"Muy Baja",IF($AQ137=2,"Baja",IF($AQ137=3,"Media",IF($AQ137=4,"Alta",IF($AQ137=5,"Muy Alta","Muy Baja"))))))</f>
        <v/>
      </c>
      <c r="AS137" s="646">
        <f>T137</f>
        <v>0</v>
      </c>
      <c r="AT137" s="647"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629"/>
      <c r="AV137" s="37" t="s">
        <v>105</v>
      </c>
      <c r="AW137" s="20"/>
      <c r="AX137" s="20"/>
      <c r="AY137" s="21"/>
      <c r="AZ137" s="21"/>
      <c r="BA137" s="21"/>
      <c r="BB137" s="673"/>
      <c r="BC137" s="19" t="s">
        <v>91</v>
      </c>
      <c r="BD137" s="35"/>
      <c r="BE137" s="36"/>
      <c r="BF137" s="36"/>
      <c r="BG137" s="37" t="s">
        <v>155</v>
      </c>
      <c r="BH137" s="35"/>
      <c r="BI137" s="38"/>
      <c r="BJ137" s="38"/>
      <c r="BK137" s="635"/>
      <c r="BL137" s="666"/>
      <c r="BM137" s="666"/>
    </row>
    <row r="138" spans="1:65" ht="30" hidden="1" customHeight="1" x14ac:dyDescent="0.3">
      <c r="A138" s="604"/>
      <c r="B138" s="672"/>
      <c r="C138" s="608"/>
      <c r="D138" s="610"/>
      <c r="E138" s="610"/>
      <c r="F138" s="610"/>
      <c r="G138" s="641"/>
      <c r="H138" s="664"/>
      <c r="I138" s="630"/>
      <c r="J138" s="631"/>
      <c r="K138" s="19" t="s">
        <v>110</v>
      </c>
      <c r="L138" s="20"/>
      <c r="M138" s="677"/>
      <c r="N138" s="631"/>
      <c r="O138" s="651"/>
      <c r="P138" s="620"/>
      <c r="Q138" s="622"/>
      <c r="R138" s="625"/>
      <c r="S138" s="627"/>
      <c r="T138" s="651"/>
      <c r="U138" s="652"/>
      <c r="V138" s="653"/>
      <c r="W138" s="19" t="s">
        <v>112</v>
      </c>
      <c r="X138" s="21"/>
      <c r="Y138" s="22"/>
      <c r="Z138" s="22"/>
      <c r="AA138" s="23"/>
      <c r="AB138" s="24"/>
      <c r="AC138" s="24"/>
      <c r="AD138" s="25"/>
      <c r="AE138" s="25"/>
      <c r="AF138" s="25"/>
      <c r="AG138" s="26"/>
      <c r="AH138" s="25"/>
      <c r="AI138" s="27" t="str">
        <f t="shared" si="4"/>
        <v/>
      </c>
      <c r="AJ138" s="27" t="str">
        <f t="shared" si="3"/>
        <v/>
      </c>
      <c r="AK138" s="25"/>
      <c r="AL138" s="27" t="str">
        <f>IFERROR(VLOOKUP(AJ138&amp;AK138,[4]Tabla_Controles!$B$56:$G$65,5,FALSE),"")</f>
        <v/>
      </c>
      <c r="AM138" s="28" t="str">
        <f t="shared" si="5"/>
        <v/>
      </c>
      <c r="AN138" s="655"/>
      <c r="AO138" s="658"/>
      <c r="AP138" s="661"/>
      <c r="AQ138" s="644"/>
      <c r="AR138" s="646"/>
      <c r="AS138" s="646"/>
      <c r="AT138" s="647"/>
      <c r="AU138" s="629"/>
      <c r="AV138" s="37" t="s">
        <v>118</v>
      </c>
      <c r="AW138" s="20"/>
      <c r="AX138" s="20"/>
      <c r="AY138" s="21"/>
      <c r="AZ138" s="21"/>
      <c r="BA138" s="21"/>
      <c r="BB138" s="674"/>
      <c r="BC138" s="19" t="s">
        <v>112</v>
      </c>
      <c r="BD138" s="35"/>
      <c r="BE138" s="36"/>
      <c r="BF138" s="36"/>
      <c r="BG138" s="37" t="s">
        <v>162</v>
      </c>
      <c r="BH138" s="35"/>
      <c r="BI138" s="38"/>
      <c r="BJ138" s="38"/>
      <c r="BK138" s="636"/>
      <c r="BL138" s="638"/>
      <c r="BM138" s="638"/>
    </row>
    <row r="139" spans="1:65" ht="30" hidden="1" customHeight="1" x14ac:dyDescent="0.3">
      <c r="A139" s="604"/>
      <c r="B139" s="672"/>
      <c r="C139" s="608"/>
      <c r="D139" s="610"/>
      <c r="E139" s="610"/>
      <c r="F139" s="610"/>
      <c r="G139" s="641"/>
      <c r="H139" s="664"/>
      <c r="I139" s="630"/>
      <c r="J139" s="631"/>
      <c r="K139" s="19" t="s">
        <v>122</v>
      </c>
      <c r="L139" s="20"/>
      <c r="M139" s="677"/>
      <c r="N139" s="631"/>
      <c r="O139" s="651"/>
      <c r="P139" s="620"/>
      <c r="Q139" s="622"/>
      <c r="R139" s="625"/>
      <c r="S139" s="627"/>
      <c r="T139" s="651"/>
      <c r="U139" s="652"/>
      <c r="V139" s="653"/>
      <c r="W139" s="19" t="s">
        <v>124</v>
      </c>
      <c r="X139" s="21"/>
      <c r="Y139" s="22"/>
      <c r="Z139" s="22"/>
      <c r="AA139" s="23"/>
      <c r="AB139" s="24"/>
      <c r="AC139" s="24"/>
      <c r="AD139" s="25"/>
      <c r="AE139" s="25"/>
      <c r="AF139" s="25"/>
      <c r="AG139" s="26"/>
      <c r="AH139" s="25"/>
      <c r="AI139" s="27" t="str">
        <f t="shared" si="4"/>
        <v/>
      </c>
      <c r="AJ139" s="27" t="str">
        <f t="shared" ref="AJ139:AJ185" si="6">IF(COUNTBLANK(AB139:AH139)=7,"",IF($AI139&lt;86,"Débil",IF($AI139&lt;96,"Moderado","Fuerte")))</f>
        <v/>
      </c>
      <c r="AK139" s="25"/>
      <c r="AL139" s="27" t="str">
        <f>IFERROR(VLOOKUP(AJ139&amp;AK139,[4]Tabla_Controles!$B$56:$G$65,5,FALSE),"")</f>
        <v/>
      </c>
      <c r="AM139" s="28" t="str">
        <f t="shared" si="5"/>
        <v/>
      </c>
      <c r="AN139" s="655"/>
      <c r="AO139" s="658"/>
      <c r="AP139" s="661"/>
      <c r="AQ139" s="644"/>
      <c r="AR139" s="646"/>
      <c r="AS139" s="646"/>
      <c r="AT139" s="647"/>
      <c r="AU139" s="629"/>
      <c r="AV139" s="37" t="s">
        <v>128</v>
      </c>
      <c r="AW139" s="20"/>
      <c r="AX139" s="20"/>
      <c r="AY139" s="21"/>
      <c r="AZ139" s="21"/>
      <c r="BA139" s="21"/>
      <c r="BB139" s="674"/>
      <c r="BC139" s="19" t="s">
        <v>124</v>
      </c>
      <c r="BD139" s="35"/>
      <c r="BE139" s="36"/>
      <c r="BF139" s="36"/>
      <c r="BG139" s="37" t="s">
        <v>105</v>
      </c>
      <c r="BH139" s="35"/>
      <c r="BI139" s="38"/>
      <c r="BJ139" s="38"/>
      <c r="BK139" s="636"/>
      <c r="BL139" s="638"/>
      <c r="BM139" s="638"/>
    </row>
    <row r="140" spans="1:65" ht="30" hidden="1" customHeight="1" x14ac:dyDescent="0.3">
      <c r="A140" s="604"/>
      <c r="B140" s="672"/>
      <c r="C140" s="608"/>
      <c r="D140" s="610"/>
      <c r="E140" s="610"/>
      <c r="F140" s="610"/>
      <c r="G140" s="641"/>
      <c r="H140" s="664"/>
      <c r="I140" s="630"/>
      <c r="J140" s="631"/>
      <c r="K140" s="19" t="s">
        <v>129</v>
      </c>
      <c r="L140" s="20"/>
      <c r="M140" s="677"/>
      <c r="N140" s="631"/>
      <c r="O140" s="651"/>
      <c r="P140" s="620"/>
      <c r="Q140" s="622"/>
      <c r="R140" s="625"/>
      <c r="S140" s="627"/>
      <c r="T140" s="651"/>
      <c r="U140" s="652"/>
      <c r="V140" s="653"/>
      <c r="W140" s="19" t="s">
        <v>131</v>
      </c>
      <c r="X140" s="21"/>
      <c r="Y140" s="22"/>
      <c r="Z140" s="22"/>
      <c r="AA140" s="23"/>
      <c r="AB140" s="24"/>
      <c r="AC140" s="24"/>
      <c r="AD140" s="25"/>
      <c r="AE140" s="25"/>
      <c r="AF140" s="25"/>
      <c r="AG140" s="26"/>
      <c r="AH140" s="25"/>
      <c r="AI140" s="27" t="str">
        <f t="shared" ref="AI140:AI185" si="7">IF(COUNTBLANK(AB140:AH140)=7,"",IF($AB140="Asignado",15,0)+IF($AC140="Adecuado",15,0)+IF($AD140="Oportuna",15,0)+IF($AE140="Prevenir",15,0)+IF($AE140="Detectar",10,0)+IF($AF140="Confiable",15,0)+IF($AG140="Oportuna",15,0)+IF($AH140="Completa",10,0)+IF($AH140="Incompleta",5,0))</f>
        <v/>
      </c>
      <c r="AJ140" s="27" t="str">
        <f t="shared" si="6"/>
        <v/>
      </c>
      <c r="AK140" s="25"/>
      <c r="AL140" s="27" t="str">
        <f>IFERROR(VLOOKUP(AJ140&amp;AK140,[4]Tabla_Controles!$B$56:$G$65,5,FALSE),"")</f>
        <v/>
      </c>
      <c r="AM140" s="28" t="str">
        <f t="shared" ref="AM140:AM185" si="8">IF($AL140="","",IF($AL140="Fuerte",100,IF($AL140="Moderado",50,0)))</f>
        <v/>
      </c>
      <c r="AN140" s="655"/>
      <c r="AO140" s="658"/>
      <c r="AP140" s="661"/>
      <c r="AQ140" s="644"/>
      <c r="AR140" s="646"/>
      <c r="AS140" s="646"/>
      <c r="AT140" s="647"/>
      <c r="AU140" s="629"/>
      <c r="AV140" s="37" t="s">
        <v>136</v>
      </c>
      <c r="AW140" s="20"/>
      <c r="AX140" s="20"/>
      <c r="AY140" s="21"/>
      <c r="AZ140" s="21"/>
      <c r="BA140" s="21"/>
      <c r="BB140" s="674"/>
      <c r="BC140" s="19" t="s">
        <v>131</v>
      </c>
      <c r="BD140" s="35"/>
      <c r="BE140" s="36"/>
      <c r="BF140" s="36"/>
      <c r="BG140" s="37" t="s">
        <v>118</v>
      </c>
      <c r="BH140" s="35"/>
      <c r="BI140" s="38"/>
      <c r="BJ140" s="38"/>
      <c r="BK140" s="636"/>
      <c r="BL140" s="638"/>
      <c r="BM140" s="638"/>
    </row>
    <row r="141" spans="1:65" ht="30" hidden="1" customHeight="1" x14ac:dyDescent="0.3">
      <c r="A141" s="604"/>
      <c r="B141" s="672"/>
      <c r="C141" s="608"/>
      <c r="D141" s="610"/>
      <c r="E141" s="610"/>
      <c r="F141" s="610"/>
      <c r="G141" s="641"/>
      <c r="H141" s="664"/>
      <c r="I141" s="630"/>
      <c r="J141" s="631"/>
      <c r="K141" s="19" t="s">
        <v>137</v>
      </c>
      <c r="L141" s="20"/>
      <c r="M141" s="677"/>
      <c r="N141" s="631"/>
      <c r="O141" s="651"/>
      <c r="P141" s="620"/>
      <c r="Q141" s="622"/>
      <c r="R141" s="625"/>
      <c r="S141" s="627"/>
      <c r="T141" s="651"/>
      <c r="U141" s="652"/>
      <c r="V141" s="653"/>
      <c r="W141" s="19" t="s">
        <v>139</v>
      </c>
      <c r="X141" s="21"/>
      <c r="Y141" s="22"/>
      <c r="Z141" s="22"/>
      <c r="AA141" s="23"/>
      <c r="AB141" s="24"/>
      <c r="AC141" s="24"/>
      <c r="AD141" s="25"/>
      <c r="AE141" s="25"/>
      <c r="AF141" s="25"/>
      <c r="AG141" s="26"/>
      <c r="AH141" s="25"/>
      <c r="AI141" s="27" t="str">
        <f t="shared" si="7"/>
        <v/>
      </c>
      <c r="AJ141" s="27" t="str">
        <f t="shared" si="6"/>
        <v/>
      </c>
      <c r="AK141" s="25"/>
      <c r="AL141" s="27" t="str">
        <f>IFERROR(VLOOKUP(AJ141&amp;AK141,[4]Tabla_Controles!$B$56:$G$65,5,FALSE),"")</f>
        <v/>
      </c>
      <c r="AM141" s="28" t="str">
        <f t="shared" si="8"/>
        <v/>
      </c>
      <c r="AN141" s="655"/>
      <c r="AO141" s="658"/>
      <c r="AP141" s="661"/>
      <c r="AQ141" s="644"/>
      <c r="AR141" s="646"/>
      <c r="AS141" s="646"/>
      <c r="AT141" s="647"/>
      <c r="AU141" s="629"/>
      <c r="AV141" s="37" t="s">
        <v>145</v>
      </c>
      <c r="AW141" s="20"/>
      <c r="AX141" s="20"/>
      <c r="AY141" s="21"/>
      <c r="AZ141" s="21"/>
      <c r="BA141" s="21"/>
      <c r="BB141" s="674"/>
      <c r="BC141" s="19" t="s">
        <v>139</v>
      </c>
      <c r="BD141" s="35"/>
      <c r="BE141" s="36"/>
      <c r="BF141" s="36"/>
      <c r="BG141" s="37" t="s">
        <v>128</v>
      </c>
      <c r="BH141" s="35"/>
      <c r="BI141" s="38"/>
      <c r="BJ141" s="38"/>
      <c r="BK141" s="636"/>
      <c r="BL141" s="638"/>
      <c r="BM141" s="638"/>
    </row>
    <row r="142" spans="1:65" ht="30" hidden="1" customHeight="1" x14ac:dyDescent="0.3">
      <c r="A142" s="604"/>
      <c r="B142" s="672"/>
      <c r="C142" s="608"/>
      <c r="D142" s="610"/>
      <c r="E142" s="610"/>
      <c r="F142" s="610"/>
      <c r="G142" s="641"/>
      <c r="H142" s="664"/>
      <c r="I142" s="630"/>
      <c r="J142" s="631"/>
      <c r="K142" s="19" t="s">
        <v>148</v>
      </c>
      <c r="L142" s="20"/>
      <c r="M142" s="677"/>
      <c r="N142" s="631"/>
      <c r="O142" s="651"/>
      <c r="P142" s="620"/>
      <c r="Q142" s="622"/>
      <c r="R142" s="625"/>
      <c r="S142" s="627"/>
      <c r="T142" s="651"/>
      <c r="U142" s="652"/>
      <c r="V142" s="653"/>
      <c r="W142" s="19" t="s">
        <v>150</v>
      </c>
      <c r="X142" s="21"/>
      <c r="Y142" s="22"/>
      <c r="Z142" s="22"/>
      <c r="AA142" s="23"/>
      <c r="AB142" s="24"/>
      <c r="AC142" s="24"/>
      <c r="AD142" s="25"/>
      <c r="AE142" s="25"/>
      <c r="AF142" s="25"/>
      <c r="AG142" s="26"/>
      <c r="AH142" s="25"/>
      <c r="AI142" s="27" t="str">
        <f t="shared" si="7"/>
        <v/>
      </c>
      <c r="AJ142" s="27" t="str">
        <f t="shared" si="6"/>
        <v/>
      </c>
      <c r="AK142" s="25"/>
      <c r="AL142" s="27" t="str">
        <f>IFERROR(VLOOKUP(AJ142&amp;AK142,[4]Tabla_Controles!$B$56:$G$65,5,FALSE),"")</f>
        <v/>
      </c>
      <c r="AM142" s="28" t="str">
        <f t="shared" si="8"/>
        <v/>
      </c>
      <c r="AN142" s="655"/>
      <c r="AO142" s="658"/>
      <c r="AP142" s="661"/>
      <c r="AQ142" s="644"/>
      <c r="AR142" s="646"/>
      <c r="AS142" s="646"/>
      <c r="AT142" s="647"/>
      <c r="AU142" s="629"/>
      <c r="AV142" s="37" t="s">
        <v>155</v>
      </c>
      <c r="AW142" s="20"/>
      <c r="AX142" s="20"/>
      <c r="AY142" s="21"/>
      <c r="AZ142" s="21"/>
      <c r="BA142" s="21"/>
      <c r="BB142" s="674"/>
      <c r="BC142" s="19" t="s">
        <v>150</v>
      </c>
      <c r="BD142" s="35"/>
      <c r="BE142" s="36"/>
      <c r="BF142" s="36"/>
      <c r="BG142" s="37" t="s">
        <v>136</v>
      </c>
      <c r="BH142" s="35"/>
      <c r="BI142" s="38"/>
      <c r="BJ142" s="38"/>
      <c r="BK142" s="636"/>
      <c r="BL142" s="638"/>
      <c r="BM142" s="638"/>
    </row>
    <row r="143" spans="1:65" ht="30" hidden="1" customHeight="1" x14ac:dyDescent="0.3">
      <c r="A143" s="604"/>
      <c r="B143" s="672"/>
      <c r="C143" s="609"/>
      <c r="D143" s="610"/>
      <c r="E143" s="610"/>
      <c r="F143" s="610"/>
      <c r="G143" s="642"/>
      <c r="H143" s="665"/>
      <c r="I143" s="630"/>
      <c r="J143" s="631"/>
      <c r="K143" s="19" t="s">
        <v>160</v>
      </c>
      <c r="L143" s="20"/>
      <c r="M143" s="678"/>
      <c r="N143" s="631"/>
      <c r="O143" s="651"/>
      <c r="P143" s="620"/>
      <c r="Q143" s="623"/>
      <c r="R143" s="626"/>
      <c r="S143" s="627"/>
      <c r="T143" s="651"/>
      <c r="U143" s="652"/>
      <c r="V143" s="653"/>
      <c r="W143" s="19" t="s">
        <v>161</v>
      </c>
      <c r="X143" s="21"/>
      <c r="Y143" s="22"/>
      <c r="Z143" s="22"/>
      <c r="AA143" s="23"/>
      <c r="AB143" s="24"/>
      <c r="AC143" s="24"/>
      <c r="AD143" s="25"/>
      <c r="AE143" s="25"/>
      <c r="AF143" s="25"/>
      <c r="AG143" s="26"/>
      <c r="AH143" s="25"/>
      <c r="AI143" s="27" t="str">
        <f t="shared" si="7"/>
        <v/>
      </c>
      <c r="AJ143" s="27" t="str">
        <f t="shared" si="6"/>
        <v/>
      </c>
      <c r="AK143" s="25"/>
      <c r="AL143" s="27" t="str">
        <f>IFERROR(VLOOKUP(AJ143&amp;AK143,[4]Tabla_Controles!$B$56:$G$65,5,FALSE),"")</f>
        <v/>
      </c>
      <c r="AM143" s="28" t="str">
        <f t="shared" si="8"/>
        <v/>
      </c>
      <c r="AN143" s="656"/>
      <c r="AO143" s="659"/>
      <c r="AP143" s="662"/>
      <c r="AQ143" s="645"/>
      <c r="AR143" s="646"/>
      <c r="AS143" s="646"/>
      <c r="AT143" s="647"/>
      <c r="AU143" s="629"/>
      <c r="AV143" s="37" t="s">
        <v>162</v>
      </c>
      <c r="AW143" s="20"/>
      <c r="AX143" s="20"/>
      <c r="AY143" s="21"/>
      <c r="AZ143" s="21"/>
      <c r="BA143" s="21"/>
      <c r="BB143" s="675"/>
      <c r="BC143" s="19" t="s">
        <v>161</v>
      </c>
      <c r="BD143" s="35"/>
      <c r="BE143" s="36"/>
      <c r="BF143" s="36"/>
      <c r="BG143" s="37" t="s">
        <v>145</v>
      </c>
      <c r="BH143" s="35"/>
      <c r="BI143" s="38"/>
      <c r="BJ143" s="38"/>
      <c r="BK143" s="637"/>
      <c r="BL143" s="639"/>
      <c r="BM143" s="639"/>
    </row>
    <row r="144" spans="1:65" ht="51" hidden="1" customHeight="1" x14ac:dyDescent="0.3">
      <c r="A144" s="604" t="str">
        <f>C144&amp;COUNTIF($C$10:C144,C144)</f>
        <v>0</v>
      </c>
      <c r="B144" s="672"/>
      <c r="C144" s="607"/>
      <c r="D144" s="610"/>
      <c r="E144" s="610"/>
      <c r="F144" s="610"/>
      <c r="G144" s="640"/>
      <c r="H144" s="663"/>
      <c r="I144" s="630" t="str">
        <f>"Posibilidad de recibir o solicitar cualquier dádiva o beneficio a nombre propio o de terceros, con el fin de "&amp;J144</f>
        <v xml:space="preserve">Posibilidad de recibir o solicitar cualquier dádiva o beneficio a nombre propio o de terceros, con el fin de </v>
      </c>
      <c r="J144" s="631"/>
      <c r="K144" s="19" t="s">
        <v>86</v>
      </c>
      <c r="L144" s="20"/>
      <c r="M144" s="676"/>
      <c r="N144" s="631"/>
      <c r="O144" s="651"/>
      <c r="P144" s="620"/>
      <c r="Q144" s="621"/>
      <c r="R144" s="624"/>
      <c r="S144" s="627"/>
      <c r="T144" s="651"/>
      <c r="U144" s="652"/>
      <c r="V144" s="653"/>
      <c r="W144" s="19" t="s">
        <v>91</v>
      </c>
      <c r="X144" s="21"/>
      <c r="Y144" s="22"/>
      <c r="Z144" s="22"/>
      <c r="AA144" s="23"/>
      <c r="AB144" s="24"/>
      <c r="AC144" s="24"/>
      <c r="AD144" s="25"/>
      <c r="AE144" s="25"/>
      <c r="AF144" s="25"/>
      <c r="AG144" s="26"/>
      <c r="AH144" s="25"/>
      <c r="AI144" s="27" t="str">
        <f t="shared" si="7"/>
        <v/>
      </c>
      <c r="AJ144" s="27" t="str">
        <f t="shared" si="6"/>
        <v/>
      </c>
      <c r="AK144" s="25"/>
      <c r="AL144" s="27" t="str">
        <f>IFERROR(VLOOKUP(AJ144&amp;AK144,[4]Tabla_Controles!$B$56:$G$65,5,FALSE),"")</f>
        <v/>
      </c>
      <c r="AM144" s="28" t="str">
        <f t="shared" si="8"/>
        <v/>
      </c>
      <c r="AN144" s="654" t="str">
        <f>IFERROR(AVERAGE(AM144:AM150),"")</f>
        <v/>
      </c>
      <c r="AO144" s="657" t="str">
        <f>IF($AN144=100,"Fuerte",IF($AN144&lt;100,"Moderado",IF($AN144&lt;50,"Débil",IF($AN144=0,"",""))))</f>
        <v/>
      </c>
      <c r="AP144" s="660"/>
      <c r="AQ144" s="643" t="str">
        <f>IFERROR(P144-VLOOKUP(AO144&amp;AP144,[4]Tabla_Controles!$B$77:$E$83,4,0),"")</f>
        <v/>
      </c>
      <c r="AR144" s="646" t="str">
        <f>IF($AQ144="","",IF($AQ144=1,"Muy Baja",IF($AQ144=2,"Baja",IF($AQ144=3,"Media",IF($AQ144=4,"Alta",IF($AQ144=5,"Muy Alta","Muy Baja"))))))</f>
        <v/>
      </c>
      <c r="AS144" s="646">
        <f>T144</f>
        <v>0</v>
      </c>
      <c r="AT144" s="647"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629"/>
      <c r="AV144" s="37" t="s">
        <v>105</v>
      </c>
      <c r="AW144" s="20"/>
      <c r="AX144" s="20"/>
      <c r="AY144" s="21"/>
      <c r="AZ144" s="21"/>
      <c r="BA144" s="21"/>
      <c r="BB144" s="673"/>
      <c r="BC144" s="19" t="s">
        <v>91</v>
      </c>
      <c r="BD144" s="35"/>
      <c r="BE144" s="36"/>
      <c r="BF144" s="36"/>
      <c r="BG144" s="37" t="s">
        <v>155</v>
      </c>
      <c r="BH144" s="35"/>
      <c r="BI144" s="38"/>
      <c r="BJ144" s="38"/>
      <c r="BK144" s="635"/>
      <c r="BL144" s="666"/>
      <c r="BM144" s="666"/>
    </row>
    <row r="145" spans="1:65" ht="30" hidden="1" customHeight="1" x14ac:dyDescent="0.3">
      <c r="A145" s="604"/>
      <c r="B145" s="672"/>
      <c r="C145" s="608"/>
      <c r="D145" s="610"/>
      <c r="E145" s="610"/>
      <c r="F145" s="610"/>
      <c r="G145" s="641"/>
      <c r="H145" s="664"/>
      <c r="I145" s="630"/>
      <c r="J145" s="631"/>
      <c r="K145" s="19" t="s">
        <v>110</v>
      </c>
      <c r="L145" s="20"/>
      <c r="M145" s="677"/>
      <c r="N145" s="631"/>
      <c r="O145" s="651"/>
      <c r="P145" s="620"/>
      <c r="Q145" s="622"/>
      <c r="R145" s="625"/>
      <c r="S145" s="627"/>
      <c r="T145" s="651"/>
      <c r="U145" s="652"/>
      <c r="V145" s="653"/>
      <c r="W145" s="19" t="s">
        <v>112</v>
      </c>
      <c r="X145" s="21"/>
      <c r="Y145" s="22"/>
      <c r="Z145" s="22"/>
      <c r="AA145" s="23"/>
      <c r="AB145" s="24"/>
      <c r="AC145" s="24"/>
      <c r="AD145" s="25"/>
      <c r="AE145" s="25"/>
      <c r="AF145" s="25"/>
      <c r="AG145" s="26"/>
      <c r="AH145" s="25"/>
      <c r="AI145" s="27" t="str">
        <f t="shared" si="7"/>
        <v/>
      </c>
      <c r="AJ145" s="27" t="str">
        <f t="shared" si="6"/>
        <v/>
      </c>
      <c r="AK145" s="25"/>
      <c r="AL145" s="27" t="str">
        <f>IFERROR(VLOOKUP(AJ145&amp;AK145,[4]Tabla_Controles!$B$56:$G$65,5,FALSE),"")</f>
        <v/>
      </c>
      <c r="AM145" s="28" t="str">
        <f t="shared" si="8"/>
        <v/>
      </c>
      <c r="AN145" s="655"/>
      <c r="AO145" s="658"/>
      <c r="AP145" s="661"/>
      <c r="AQ145" s="644"/>
      <c r="AR145" s="646"/>
      <c r="AS145" s="646"/>
      <c r="AT145" s="647"/>
      <c r="AU145" s="629"/>
      <c r="AV145" s="37" t="s">
        <v>118</v>
      </c>
      <c r="AW145" s="20"/>
      <c r="AX145" s="20"/>
      <c r="AY145" s="21"/>
      <c r="AZ145" s="21"/>
      <c r="BA145" s="21"/>
      <c r="BB145" s="674"/>
      <c r="BC145" s="19" t="s">
        <v>112</v>
      </c>
      <c r="BD145" s="35"/>
      <c r="BE145" s="36"/>
      <c r="BF145" s="36"/>
      <c r="BG145" s="37" t="s">
        <v>162</v>
      </c>
      <c r="BH145" s="35"/>
      <c r="BI145" s="38"/>
      <c r="BJ145" s="38"/>
      <c r="BK145" s="636"/>
      <c r="BL145" s="638"/>
      <c r="BM145" s="638"/>
    </row>
    <row r="146" spans="1:65" ht="30" hidden="1" customHeight="1" x14ac:dyDescent="0.3">
      <c r="A146" s="604"/>
      <c r="B146" s="672"/>
      <c r="C146" s="608"/>
      <c r="D146" s="610"/>
      <c r="E146" s="610"/>
      <c r="F146" s="610"/>
      <c r="G146" s="641"/>
      <c r="H146" s="664"/>
      <c r="I146" s="630"/>
      <c r="J146" s="631"/>
      <c r="K146" s="19" t="s">
        <v>122</v>
      </c>
      <c r="L146" s="20"/>
      <c r="M146" s="677"/>
      <c r="N146" s="631"/>
      <c r="O146" s="651"/>
      <c r="P146" s="620"/>
      <c r="Q146" s="622"/>
      <c r="R146" s="625"/>
      <c r="S146" s="627"/>
      <c r="T146" s="651"/>
      <c r="U146" s="652"/>
      <c r="V146" s="653"/>
      <c r="W146" s="19" t="s">
        <v>124</v>
      </c>
      <c r="X146" s="21"/>
      <c r="Y146" s="22"/>
      <c r="Z146" s="22"/>
      <c r="AA146" s="23"/>
      <c r="AB146" s="24"/>
      <c r="AC146" s="24"/>
      <c r="AD146" s="25"/>
      <c r="AE146" s="25"/>
      <c r="AF146" s="25"/>
      <c r="AG146" s="26"/>
      <c r="AH146" s="25"/>
      <c r="AI146" s="27" t="str">
        <f t="shared" si="7"/>
        <v/>
      </c>
      <c r="AJ146" s="27" t="str">
        <f t="shared" si="6"/>
        <v/>
      </c>
      <c r="AK146" s="25"/>
      <c r="AL146" s="27" t="str">
        <f>IFERROR(VLOOKUP(AJ146&amp;AK146,[4]Tabla_Controles!$B$56:$G$65,5,FALSE),"")</f>
        <v/>
      </c>
      <c r="AM146" s="28" t="str">
        <f t="shared" si="8"/>
        <v/>
      </c>
      <c r="AN146" s="655"/>
      <c r="AO146" s="658"/>
      <c r="AP146" s="661"/>
      <c r="AQ146" s="644"/>
      <c r="AR146" s="646"/>
      <c r="AS146" s="646"/>
      <c r="AT146" s="647"/>
      <c r="AU146" s="629"/>
      <c r="AV146" s="37" t="s">
        <v>128</v>
      </c>
      <c r="AW146" s="20"/>
      <c r="AX146" s="20"/>
      <c r="AY146" s="21"/>
      <c r="AZ146" s="21"/>
      <c r="BA146" s="21"/>
      <c r="BB146" s="674"/>
      <c r="BC146" s="19" t="s">
        <v>124</v>
      </c>
      <c r="BD146" s="35"/>
      <c r="BE146" s="36"/>
      <c r="BF146" s="36"/>
      <c r="BG146" s="37" t="s">
        <v>105</v>
      </c>
      <c r="BH146" s="35"/>
      <c r="BI146" s="38"/>
      <c r="BJ146" s="38"/>
      <c r="BK146" s="636"/>
      <c r="BL146" s="638"/>
      <c r="BM146" s="638"/>
    </row>
    <row r="147" spans="1:65" ht="30" hidden="1" customHeight="1" x14ac:dyDescent="0.3">
      <c r="A147" s="604"/>
      <c r="B147" s="672"/>
      <c r="C147" s="608"/>
      <c r="D147" s="610"/>
      <c r="E147" s="610"/>
      <c r="F147" s="610"/>
      <c r="G147" s="641"/>
      <c r="H147" s="664"/>
      <c r="I147" s="630"/>
      <c r="J147" s="631"/>
      <c r="K147" s="19" t="s">
        <v>129</v>
      </c>
      <c r="L147" s="20"/>
      <c r="M147" s="677"/>
      <c r="N147" s="631"/>
      <c r="O147" s="651"/>
      <c r="P147" s="620"/>
      <c r="Q147" s="622"/>
      <c r="R147" s="625"/>
      <c r="S147" s="627"/>
      <c r="T147" s="651"/>
      <c r="U147" s="652"/>
      <c r="V147" s="653"/>
      <c r="W147" s="19" t="s">
        <v>131</v>
      </c>
      <c r="X147" s="21"/>
      <c r="Y147" s="22"/>
      <c r="Z147" s="22"/>
      <c r="AA147" s="23"/>
      <c r="AB147" s="24"/>
      <c r="AC147" s="24"/>
      <c r="AD147" s="25"/>
      <c r="AE147" s="25"/>
      <c r="AF147" s="25"/>
      <c r="AG147" s="26"/>
      <c r="AH147" s="25"/>
      <c r="AI147" s="27" t="str">
        <f t="shared" si="7"/>
        <v/>
      </c>
      <c r="AJ147" s="27" t="str">
        <f t="shared" si="6"/>
        <v/>
      </c>
      <c r="AK147" s="25"/>
      <c r="AL147" s="27" t="str">
        <f>IFERROR(VLOOKUP(AJ147&amp;AK147,[4]Tabla_Controles!$B$56:$G$65,5,FALSE),"")</f>
        <v/>
      </c>
      <c r="AM147" s="28" t="str">
        <f t="shared" si="8"/>
        <v/>
      </c>
      <c r="AN147" s="655"/>
      <c r="AO147" s="658"/>
      <c r="AP147" s="661"/>
      <c r="AQ147" s="644"/>
      <c r="AR147" s="646"/>
      <c r="AS147" s="646"/>
      <c r="AT147" s="647"/>
      <c r="AU147" s="629"/>
      <c r="AV147" s="37" t="s">
        <v>136</v>
      </c>
      <c r="AW147" s="20"/>
      <c r="AX147" s="20"/>
      <c r="AY147" s="21"/>
      <c r="AZ147" s="21"/>
      <c r="BA147" s="21"/>
      <c r="BB147" s="674"/>
      <c r="BC147" s="19" t="s">
        <v>131</v>
      </c>
      <c r="BD147" s="35"/>
      <c r="BE147" s="36"/>
      <c r="BF147" s="36"/>
      <c r="BG147" s="37" t="s">
        <v>118</v>
      </c>
      <c r="BH147" s="35"/>
      <c r="BI147" s="38"/>
      <c r="BJ147" s="38"/>
      <c r="BK147" s="636"/>
      <c r="BL147" s="638"/>
      <c r="BM147" s="638"/>
    </row>
    <row r="148" spans="1:65" ht="30" hidden="1" customHeight="1" x14ac:dyDescent="0.3">
      <c r="A148" s="604"/>
      <c r="B148" s="672"/>
      <c r="C148" s="608"/>
      <c r="D148" s="610"/>
      <c r="E148" s="610"/>
      <c r="F148" s="610"/>
      <c r="G148" s="641"/>
      <c r="H148" s="664"/>
      <c r="I148" s="630"/>
      <c r="J148" s="631"/>
      <c r="K148" s="19" t="s">
        <v>137</v>
      </c>
      <c r="L148" s="20"/>
      <c r="M148" s="677"/>
      <c r="N148" s="631"/>
      <c r="O148" s="651"/>
      <c r="P148" s="620"/>
      <c r="Q148" s="622"/>
      <c r="R148" s="625"/>
      <c r="S148" s="627"/>
      <c r="T148" s="651"/>
      <c r="U148" s="652"/>
      <c r="V148" s="653"/>
      <c r="W148" s="19" t="s">
        <v>139</v>
      </c>
      <c r="X148" s="21"/>
      <c r="Y148" s="22"/>
      <c r="Z148" s="22"/>
      <c r="AA148" s="23"/>
      <c r="AB148" s="24"/>
      <c r="AC148" s="24"/>
      <c r="AD148" s="25"/>
      <c r="AE148" s="25"/>
      <c r="AF148" s="25"/>
      <c r="AG148" s="26"/>
      <c r="AH148" s="25"/>
      <c r="AI148" s="27" t="str">
        <f t="shared" si="7"/>
        <v/>
      </c>
      <c r="AJ148" s="27" t="str">
        <f t="shared" si="6"/>
        <v/>
      </c>
      <c r="AK148" s="25"/>
      <c r="AL148" s="27" t="str">
        <f>IFERROR(VLOOKUP(AJ148&amp;AK148,[4]Tabla_Controles!$B$56:$G$65,5,FALSE),"")</f>
        <v/>
      </c>
      <c r="AM148" s="28" t="str">
        <f t="shared" si="8"/>
        <v/>
      </c>
      <c r="AN148" s="655"/>
      <c r="AO148" s="658"/>
      <c r="AP148" s="661"/>
      <c r="AQ148" s="644"/>
      <c r="AR148" s="646"/>
      <c r="AS148" s="646"/>
      <c r="AT148" s="647"/>
      <c r="AU148" s="629"/>
      <c r="AV148" s="37" t="s">
        <v>145</v>
      </c>
      <c r="AW148" s="20"/>
      <c r="AX148" s="20"/>
      <c r="AY148" s="21"/>
      <c r="AZ148" s="21"/>
      <c r="BA148" s="21"/>
      <c r="BB148" s="674"/>
      <c r="BC148" s="19" t="s">
        <v>139</v>
      </c>
      <c r="BD148" s="35"/>
      <c r="BE148" s="36"/>
      <c r="BF148" s="36"/>
      <c r="BG148" s="37" t="s">
        <v>128</v>
      </c>
      <c r="BH148" s="35"/>
      <c r="BI148" s="38"/>
      <c r="BJ148" s="38"/>
      <c r="BK148" s="636"/>
      <c r="BL148" s="638"/>
      <c r="BM148" s="638"/>
    </row>
    <row r="149" spans="1:65" ht="30" hidden="1" customHeight="1" x14ac:dyDescent="0.3">
      <c r="A149" s="604"/>
      <c r="B149" s="672"/>
      <c r="C149" s="608"/>
      <c r="D149" s="610"/>
      <c r="E149" s="610"/>
      <c r="F149" s="610"/>
      <c r="G149" s="641"/>
      <c r="H149" s="664"/>
      <c r="I149" s="630"/>
      <c r="J149" s="631"/>
      <c r="K149" s="19" t="s">
        <v>148</v>
      </c>
      <c r="L149" s="20"/>
      <c r="M149" s="677"/>
      <c r="N149" s="631"/>
      <c r="O149" s="651"/>
      <c r="P149" s="620"/>
      <c r="Q149" s="622"/>
      <c r="R149" s="625"/>
      <c r="S149" s="627"/>
      <c r="T149" s="651"/>
      <c r="U149" s="652"/>
      <c r="V149" s="653"/>
      <c r="W149" s="19" t="s">
        <v>150</v>
      </c>
      <c r="X149" s="21"/>
      <c r="Y149" s="22"/>
      <c r="Z149" s="22"/>
      <c r="AA149" s="23"/>
      <c r="AB149" s="24"/>
      <c r="AC149" s="24"/>
      <c r="AD149" s="25"/>
      <c r="AE149" s="25"/>
      <c r="AF149" s="25"/>
      <c r="AG149" s="26"/>
      <c r="AH149" s="25"/>
      <c r="AI149" s="27" t="str">
        <f t="shared" si="7"/>
        <v/>
      </c>
      <c r="AJ149" s="27" t="str">
        <f t="shared" si="6"/>
        <v/>
      </c>
      <c r="AK149" s="25"/>
      <c r="AL149" s="27" t="str">
        <f>IFERROR(VLOOKUP(AJ149&amp;AK149,[4]Tabla_Controles!$B$56:$G$65,5,FALSE),"")</f>
        <v/>
      </c>
      <c r="AM149" s="28" t="str">
        <f t="shared" si="8"/>
        <v/>
      </c>
      <c r="AN149" s="655"/>
      <c r="AO149" s="658"/>
      <c r="AP149" s="661"/>
      <c r="AQ149" s="644"/>
      <c r="AR149" s="646"/>
      <c r="AS149" s="646"/>
      <c r="AT149" s="647"/>
      <c r="AU149" s="629"/>
      <c r="AV149" s="37" t="s">
        <v>155</v>
      </c>
      <c r="AW149" s="20"/>
      <c r="AX149" s="20"/>
      <c r="AY149" s="21"/>
      <c r="AZ149" s="21"/>
      <c r="BA149" s="21"/>
      <c r="BB149" s="674"/>
      <c r="BC149" s="19" t="s">
        <v>150</v>
      </c>
      <c r="BD149" s="35"/>
      <c r="BE149" s="36"/>
      <c r="BF149" s="36"/>
      <c r="BG149" s="37" t="s">
        <v>136</v>
      </c>
      <c r="BH149" s="35"/>
      <c r="BI149" s="38"/>
      <c r="BJ149" s="38"/>
      <c r="BK149" s="636"/>
      <c r="BL149" s="638"/>
      <c r="BM149" s="638"/>
    </row>
    <row r="150" spans="1:65" ht="30" hidden="1" customHeight="1" x14ac:dyDescent="0.3">
      <c r="A150" s="604"/>
      <c r="B150" s="672"/>
      <c r="C150" s="609"/>
      <c r="D150" s="610"/>
      <c r="E150" s="610"/>
      <c r="F150" s="610"/>
      <c r="G150" s="642"/>
      <c r="H150" s="665"/>
      <c r="I150" s="630"/>
      <c r="J150" s="631"/>
      <c r="K150" s="19" t="s">
        <v>160</v>
      </c>
      <c r="L150" s="20"/>
      <c r="M150" s="678"/>
      <c r="N150" s="631"/>
      <c r="O150" s="651"/>
      <c r="P150" s="620"/>
      <c r="Q150" s="623"/>
      <c r="R150" s="626"/>
      <c r="S150" s="627"/>
      <c r="T150" s="651"/>
      <c r="U150" s="652"/>
      <c r="V150" s="653"/>
      <c r="W150" s="19" t="s">
        <v>161</v>
      </c>
      <c r="X150" s="21"/>
      <c r="Y150" s="22"/>
      <c r="Z150" s="22"/>
      <c r="AA150" s="23"/>
      <c r="AB150" s="24"/>
      <c r="AC150" s="24"/>
      <c r="AD150" s="25"/>
      <c r="AE150" s="25"/>
      <c r="AF150" s="25"/>
      <c r="AG150" s="26"/>
      <c r="AH150" s="25"/>
      <c r="AI150" s="27" t="str">
        <f t="shared" si="7"/>
        <v/>
      </c>
      <c r="AJ150" s="27" t="str">
        <f t="shared" si="6"/>
        <v/>
      </c>
      <c r="AK150" s="25"/>
      <c r="AL150" s="27" t="str">
        <f>IFERROR(VLOOKUP(AJ150&amp;AK150,[4]Tabla_Controles!$B$56:$G$65,5,FALSE),"")</f>
        <v/>
      </c>
      <c r="AM150" s="28" t="str">
        <f t="shared" si="8"/>
        <v/>
      </c>
      <c r="AN150" s="656"/>
      <c r="AO150" s="659"/>
      <c r="AP150" s="662"/>
      <c r="AQ150" s="645"/>
      <c r="AR150" s="646"/>
      <c r="AS150" s="646"/>
      <c r="AT150" s="647"/>
      <c r="AU150" s="629"/>
      <c r="AV150" s="37" t="s">
        <v>162</v>
      </c>
      <c r="AW150" s="20"/>
      <c r="AX150" s="20"/>
      <c r="AY150" s="21"/>
      <c r="AZ150" s="21"/>
      <c r="BA150" s="21"/>
      <c r="BB150" s="675"/>
      <c r="BC150" s="19" t="s">
        <v>161</v>
      </c>
      <c r="BD150" s="35"/>
      <c r="BE150" s="36"/>
      <c r="BF150" s="36"/>
      <c r="BG150" s="37" t="s">
        <v>145</v>
      </c>
      <c r="BH150" s="35"/>
      <c r="BI150" s="38"/>
      <c r="BJ150" s="38"/>
      <c r="BK150" s="637"/>
      <c r="BL150" s="639"/>
      <c r="BM150" s="639"/>
    </row>
    <row r="151" spans="1:65" ht="51" hidden="1" customHeight="1" x14ac:dyDescent="0.3">
      <c r="A151" s="604" t="str">
        <f>C151&amp;COUNTIF($C$10:C151,C151)</f>
        <v>0</v>
      </c>
      <c r="B151" s="672"/>
      <c r="C151" s="607"/>
      <c r="D151" s="610"/>
      <c r="E151" s="610"/>
      <c r="F151" s="610"/>
      <c r="G151" s="640"/>
      <c r="H151" s="663"/>
      <c r="I151" s="630" t="str">
        <f>"Posibilidad de recibir o solicitar cualquier dádiva o beneficio a nombre propio o de terceros, con el fin de "&amp;J151</f>
        <v xml:space="preserve">Posibilidad de recibir o solicitar cualquier dádiva o beneficio a nombre propio o de terceros, con el fin de </v>
      </c>
      <c r="J151" s="631"/>
      <c r="K151" s="19" t="s">
        <v>86</v>
      </c>
      <c r="L151" s="20"/>
      <c r="M151" s="676"/>
      <c r="N151" s="631"/>
      <c r="O151" s="651"/>
      <c r="P151" s="620"/>
      <c r="Q151" s="621"/>
      <c r="R151" s="624"/>
      <c r="S151" s="627"/>
      <c r="T151" s="651"/>
      <c r="U151" s="652"/>
      <c r="V151" s="653"/>
      <c r="W151" s="19" t="s">
        <v>91</v>
      </c>
      <c r="X151" s="21"/>
      <c r="Y151" s="22"/>
      <c r="Z151" s="22"/>
      <c r="AA151" s="23"/>
      <c r="AB151" s="24"/>
      <c r="AC151" s="24"/>
      <c r="AD151" s="25"/>
      <c r="AE151" s="25"/>
      <c r="AF151" s="25"/>
      <c r="AG151" s="26"/>
      <c r="AH151" s="25"/>
      <c r="AI151" s="27" t="str">
        <f t="shared" si="7"/>
        <v/>
      </c>
      <c r="AJ151" s="27" t="str">
        <f t="shared" si="6"/>
        <v/>
      </c>
      <c r="AK151" s="25"/>
      <c r="AL151" s="27" t="str">
        <f>IFERROR(VLOOKUP(AJ151&amp;AK151,[4]Tabla_Controles!$B$56:$G$65,5,FALSE),"")</f>
        <v/>
      </c>
      <c r="AM151" s="28" t="str">
        <f t="shared" si="8"/>
        <v/>
      </c>
      <c r="AN151" s="654" t="str">
        <f>IFERROR(AVERAGE(AM151:AM157),"")</f>
        <v/>
      </c>
      <c r="AO151" s="657" t="str">
        <f>IF($AN151=100,"Fuerte",IF($AN151&lt;100,"Moderado",IF($AN151&lt;50,"Débil",IF($AN151=0,"",""))))</f>
        <v/>
      </c>
      <c r="AP151" s="660"/>
      <c r="AQ151" s="643" t="str">
        <f>IFERROR(P151-VLOOKUP(AO151&amp;AP151,[4]Tabla_Controles!$B$77:$E$83,4,0),"")</f>
        <v/>
      </c>
      <c r="AR151" s="646" t="str">
        <f>IF($AQ151="","",IF($AQ151=1,"Muy Baja",IF($AQ151=2,"Baja",IF($AQ151=3,"Media",IF($AQ151=4,"Alta",IF($AQ151=5,"Muy Alta","Muy Baja"))))))</f>
        <v/>
      </c>
      <c r="AS151" s="646">
        <f>T151</f>
        <v>0</v>
      </c>
      <c r="AT151" s="647"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629"/>
      <c r="AV151" s="37" t="s">
        <v>105</v>
      </c>
      <c r="AW151" s="20"/>
      <c r="AX151" s="20"/>
      <c r="AY151" s="21"/>
      <c r="AZ151" s="21"/>
      <c r="BA151" s="21"/>
      <c r="BB151" s="673"/>
      <c r="BC151" s="19" t="s">
        <v>91</v>
      </c>
      <c r="BD151" s="35"/>
      <c r="BE151" s="36"/>
      <c r="BF151" s="36"/>
      <c r="BG151" s="37" t="s">
        <v>155</v>
      </c>
      <c r="BH151" s="35"/>
      <c r="BI151" s="38"/>
      <c r="BJ151" s="38"/>
      <c r="BK151" s="635"/>
      <c r="BL151" s="666"/>
      <c r="BM151" s="666"/>
    </row>
    <row r="152" spans="1:65" ht="30" hidden="1" customHeight="1" x14ac:dyDescent="0.3">
      <c r="A152" s="604"/>
      <c r="B152" s="672"/>
      <c r="C152" s="608"/>
      <c r="D152" s="610"/>
      <c r="E152" s="610"/>
      <c r="F152" s="610"/>
      <c r="G152" s="641"/>
      <c r="H152" s="664"/>
      <c r="I152" s="630"/>
      <c r="J152" s="631"/>
      <c r="K152" s="19" t="s">
        <v>110</v>
      </c>
      <c r="L152" s="20"/>
      <c r="M152" s="677"/>
      <c r="N152" s="631"/>
      <c r="O152" s="651"/>
      <c r="P152" s="620"/>
      <c r="Q152" s="622"/>
      <c r="R152" s="625"/>
      <c r="S152" s="627"/>
      <c r="T152" s="651"/>
      <c r="U152" s="652"/>
      <c r="V152" s="653"/>
      <c r="W152" s="19" t="s">
        <v>112</v>
      </c>
      <c r="X152" s="21"/>
      <c r="Y152" s="22"/>
      <c r="Z152" s="22"/>
      <c r="AA152" s="23"/>
      <c r="AB152" s="24"/>
      <c r="AC152" s="24"/>
      <c r="AD152" s="25"/>
      <c r="AE152" s="25"/>
      <c r="AF152" s="25"/>
      <c r="AG152" s="26"/>
      <c r="AH152" s="25"/>
      <c r="AI152" s="27" t="str">
        <f t="shared" si="7"/>
        <v/>
      </c>
      <c r="AJ152" s="27" t="str">
        <f t="shared" si="6"/>
        <v/>
      </c>
      <c r="AK152" s="25"/>
      <c r="AL152" s="27" t="str">
        <f>IFERROR(VLOOKUP(AJ152&amp;AK152,[4]Tabla_Controles!$B$56:$G$65,5,FALSE),"")</f>
        <v/>
      </c>
      <c r="AM152" s="28" t="str">
        <f t="shared" si="8"/>
        <v/>
      </c>
      <c r="AN152" s="655"/>
      <c r="AO152" s="658"/>
      <c r="AP152" s="661"/>
      <c r="AQ152" s="644"/>
      <c r="AR152" s="646"/>
      <c r="AS152" s="646"/>
      <c r="AT152" s="647"/>
      <c r="AU152" s="629"/>
      <c r="AV152" s="37" t="s">
        <v>118</v>
      </c>
      <c r="AW152" s="20"/>
      <c r="AX152" s="20"/>
      <c r="AY152" s="21"/>
      <c r="AZ152" s="21"/>
      <c r="BA152" s="21"/>
      <c r="BB152" s="674"/>
      <c r="BC152" s="19" t="s">
        <v>112</v>
      </c>
      <c r="BD152" s="35"/>
      <c r="BE152" s="36"/>
      <c r="BF152" s="36"/>
      <c r="BG152" s="37" t="s">
        <v>162</v>
      </c>
      <c r="BH152" s="35"/>
      <c r="BI152" s="38"/>
      <c r="BJ152" s="38"/>
      <c r="BK152" s="636"/>
      <c r="BL152" s="638"/>
      <c r="BM152" s="638"/>
    </row>
    <row r="153" spans="1:65" ht="30" hidden="1" customHeight="1" x14ac:dyDescent="0.3">
      <c r="A153" s="604"/>
      <c r="B153" s="672"/>
      <c r="C153" s="608"/>
      <c r="D153" s="610"/>
      <c r="E153" s="610"/>
      <c r="F153" s="610"/>
      <c r="G153" s="641"/>
      <c r="H153" s="664"/>
      <c r="I153" s="630"/>
      <c r="J153" s="631"/>
      <c r="K153" s="19" t="s">
        <v>122</v>
      </c>
      <c r="L153" s="20"/>
      <c r="M153" s="677"/>
      <c r="N153" s="631"/>
      <c r="O153" s="651"/>
      <c r="P153" s="620"/>
      <c r="Q153" s="622"/>
      <c r="R153" s="625"/>
      <c r="S153" s="627"/>
      <c r="T153" s="651"/>
      <c r="U153" s="652"/>
      <c r="V153" s="653"/>
      <c r="W153" s="19" t="s">
        <v>124</v>
      </c>
      <c r="X153" s="21"/>
      <c r="Y153" s="22"/>
      <c r="Z153" s="22"/>
      <c r="AA153" s="23"/>
      <c r="AB153" s="24"/>
      <c r="AC153" s="24"/>
      <c r="AD153" s="25"/>
      <c r="AE153" s="25"/>
      <c r="AF153" s="25"/>
      <c r="AG153" s="26"/>
      <c r="AH153" s="25"/>
      <c r="AI153" s="27" t="str">
        <f t="shared" si="7"/>
        <v/>
      </c>
      <c r="AJ153" s="27" t="str">
        <f t="shared" si="6"/>
        <v/>
      </c>
      <c r="AK153" s="25"/>
      <c r="AL153" s="27" t="str">
        <f>IFERROR(VLOOKUP(AJ153&amp;AK153,[4]Tabla_Controles!$B$56:$G$65,5,FALSE),"")</f>
        <v/>
      </c>
      <c r="AM153" s="28" t="str">
        <f t="shared" si="8"/>
        <v/>
      </c>
      <c r="AN153" s="655"/>
      <c r="AO153" s="658"/>
      <c r="AP153" s="661"/>
      <c r="AQ153" s="644"/>
      <c r="AR153" s="646"/>
      <c r="AS153" s="646"/>
      <c r="AT153" s="647"/>
      <c r="AU153" s="629"/>
      <c r="AV153" s="37" t="s">
        <v>128</v>
      </c>
      <c r="AW153" s="20"/>
      <c r="AX153" s="20"/>
      <c r="AY153" s="21"/>
      <c r="AZ153" s="21"/>
      <c r="BA153" s="21"/>
      <c r="BB153" s="674"/>
      <c r="BC153" s="19" t="s">
        <v>124</v>
      </c>
      <c r="BD153" s="35"/>
      <c r="BE153" s="36"/>
      <c r="BF153" s="36"/>
      <c r="BG153" s="37" t="s">
        <v>105</v>
      </c>
      <c r="BH153" s="35"/>
      <c r="BI153" s="38"/>
      <c r="BJ153" s="38"/>
      <c r="BK153" s="636"/>
      <c r="BL153" s="638"/>
      <c r="BM153" s="638"/>
    </row>
    <row r="154" spans="1:65" ht="30" hidden="1" customHeight="1" x14ac:dyDescent="0.3">
      <c r="A154" s="604"/>
      <c r="B154" s="672"/>
      <c r="C154" s="608"/>
      <c r="D154" s="610"/>
      <c r="E154" s="610"/>
      <c r="F154" s="610"/>
      <c r="G154" s="641"/>
      <c r="H154" s="664"/>
      <c r="I154" s="630"/>
      <c r="J154" s="631"/>
      <c r="K154" s="19" t="s">
        <v>129</v>
      </c>
      <c r="L154" s="20"/>
      <c r="M154" s="677"/>
      <c r="N154" s="631"/>
      <c r="O154" s="651"/>
      <c r="P154" s="620"/>
      <c r="Q154" s="622"/>
      <c r="R154" s="625"/>
      <c r="S154" s="627"/>
      <c r="T154" s="651"/>
      <c r="U154" s="652"/>
      <c r="V154" s="653"/>
      <c r="W154" s="19" t="s">
        <v>131</v>
      </c>
      <c r="X154" s="21"/>
      <c r="Y154" s="22"/>
      <c r="Z154" s="22"/>
      <c r="AA154" s="23"/>
      <c r="AB154" s="24"/>
      <c r="AC154" s="24"/>
      <c r="AD154" s="25"/>
      <c r="AE154" s="25"/>
      <c r="AF154" s="25"/>
      <c r="AG154" s="26"/>
      <c r="AH154" s="25"/>
      <c r="AI154" s="27" t="str">
        <f t="shared" si="7"/>
        <v/>
      </c>
      <c r="AJ154" s="27" t="str">
        <f t="shared" si="6"/>
        <v/>
      </c>
      <c r="AK154" s="25"/>
      <c r="AL154" s="27" t="str">
        <f>IFERROR(VLOOKUP(AJ154&amp;AK154,[4]Tabla_Controles!$B$56:$G$65,5,FALSE),"")</f>
        <v/>
      </c>
      <c r="AM154" s="28" t="str">
        <f t="shared" si="8"/>
        <v/>
      </c>
      <c r="AN154" s="655"/>
      <c r="AO154" s="658"/>
      <c r="AP154" s="661"/>
      <c r="AQ154" s="644"/>
      <c r="AR154" s="646"/>
      <c r="AS154" s="646"/>
      <c r="AT154" s="647"/>
      <c r="AU154" s="629"/>
      <c r="AV154" s="37" t="s">
        <v>136</v>
      </c>
      <c r="AW154" s="20"/>
      <c r="AX154" s="20"/>
      <c r="AY154" s="21"/>
      <c r="AZ154" s="21"/>
      <c r="BA154" s="21"/>
      <c r="BB154" s="674"/>
      <c r="BC154" s="19" t="s">
        <v>131</v>
      </c>
      <c r="BD154" s="35"/>
      <c r="BE154" s="36"/>
      <c r="BF154" s="36"/>
      <c r="BG154" s="37" t="s">
        <v>118</v>
      </c>
      <c r="BH154" s="35"/>
      <c r="BI154" s="38"/>
      <c r="BJ154" s="38"/>
      <c r="BK154" s="636"/>
      <c r="BL154" s="638"/>
      <c r="BM154" s="638"/>
    </row>
    <row r="155" spans="1:65" ht="30" hidden="1" customHeight="1" x14ac:dyDescent="0.3">
      <c r="A155" s="604"/>
      <c r="B155" s="672"/>
      <c r="C155" s="608"/>
      <c r="D155" s="610"/>
      <c r="E155" s="610"/>
      <c r="F155" s="610"/>
      <c r="G155" s="641"/>
      <c r="H155" s="664"/>
      <c r="I155" s="630"/>
      <c r="J155" s="631"/>
      <c r="K155" s="19" t="s">
        <v>137</v>
      </c>
      <c r="L155" s="20"/>
      <c r="M155" s="677"/>
      <c r="N155" s="631"/>
      <c r="O155" s="651"/>
      <c r="P155" s="620"/>
      <c r="Q155" s="622"/>
      <c r="R155" s="625"/>
      <c r="S155" s="627"/>
      <c r="T155" s="651"/>
      <c r="U155" s="652"/>
      <c r="V155" s="653"/>
      <c r="W155" s="19" t="s">
        <v>139</v>
      </c>
      <c r="X155" s="21"/>
      <c r="Y155" s="22"/>
      <c r="Z155" s="22"/>
      <c r="AA155" s="23"/>
      <c r="AB155" s="24"/>
      <c r="AC155" s="24"/>
      <c r="AD155" s="25"/>
      <c r="AE155" s="25"/>
      <c r="AF155" s="25"/>
      <c r="AG155" s="26"/>
      <c r="AH155" s="25"/>
      <c r="AI155" s="27" t="str">
        <f t="shared" si="7"/>
        <v/>
      </c>
      <c r="AJ155" s="27" t="str">
        <f t="shared" si="6"/>
        <v/>
      </c>
      <c r="AK155" s="25"/>
      <c r="AL155" s="27" t="str">
        <f>IFERROR(VLOOKUP(AJ155&amp;AK155,[4]Tabla_Controles!$B$56:$G$65,5,FALSE),"")</f>
        <v/>
      </c>
      <c r="AM155" s="28" t="str">
        <f t="shared" si="8"/>
        <v/>
      </c>
      <c r="AN155" s="655"/>
      <c r="AO155" s="658"/>
      <c r="AP155" s="661"/>
      <c r="AQ155" s="644"/>
      <c r="AR155" s="646"/>
      <c r="AS155" s="646"/>
      <c r="AT155" s="647"/>
      <c r="AU155" s="629"/>
      <c r="AV155" s="37" t="s">
        <v>145</v>
      </c>
      <c r="AW155" s="20"/>
      <c r="AX155" s="20"/>
      <c r="AY155" s="21"/>
      <c r="AZ155" s="21"/>
      <c r="BA155" s="21"/>
      <c r="BB155" s="674"/>
      <c r="BC155" s="19" t="s">
        <v>139</v>
      </c>
      <c r="BD155" s="35"/>
      <c r="BE155" s="36"/>
      <c r="BF155" s="36"/>
      <c r="BG155" s="37" t="s">
        <v>128</v>
      </c>
      <c r="BH155" s="35"/>
      <c r="BI155" s="38"/>
      <c r="BJ155" s="38"/>
      <c r="BK155" s="636"/>
      <c r="BL155" s="638"/>
      <c r="BM155" s="638"/>
    </row>
    <row r="156" spans="1:65" ht="30" hidden="1" customHeight="1" x14ac:dyDescent="0.3">
      <c r="A156" s="604"/>
      <c r="B156" s="672"/>
      <c r="C156" s="608"/>
      <c r="D156" s="610"/>
      <c r="E156" s="610"/>
      <c r="F156" s="610"/>
      <c r="G156" s="641"/>
      <c r="H156" s="664"/>
      <c r="I156" s="630"/>
      <c r="J156" s="631"/>
      <c r="K156" s="19" t="s">
        <v>148</v>
      </c>
      <c r="L156" s="20"/>
      <c r="M156" s="677"/>
      <c r="N156" s="631"/>
      <c r="O156" s="651"/>
      <c r="P156" s="620"/>
      <c r="Q156" s="622"/>
      <c r="R156" s="625"/>
      <c r="S156" s="627"/>
      <c r="T156" s="651"/>
      <c r="U156" s="652"/>
      <c r="V156" s="653"/>
      <c r="W156" s="19" t="s">
        <v>150</v>
      </c>
      <c r="X156" s="21"/>
      <c r="Y156" s="22"/>
      <c r="Z156" s="22"/>
      <c r="AA156" s="23"/>
      <c r="AB156" s="24"/>
      <c r="AC156" s="24"/>
      <c r="AD156" s="25"/>
      <c r="AE156" s="25"/>
      <c r="AF156" s="25"/>
      <c r="AG156" s="26"/>
      <c r="AH156" s="25"/>
      <c r="AI156" s="27" t="str">
        <f t="shared" si="7"/>
        <v/>
      </c>
      <c r="AJ156" s="27" t="str">
        <f t="shared" si="6"/>
        <v/>
      </c>
      <c r="AK156" s="25"/>
      <c r="AL156" s="27" t="str">
        <f>IFERROR(VLOOKUP(AJ156&amp;AK156,[4]Tabla_Controles!$B$56:$G$65,5,FALSE),"")</f>
        <v/>
      </c>
      <c r="AM156" s="28" t="str">
        <f t="shared" si="8"/>
        <v/>
      </c>
      <c r="AN156" s="655"/>
      <c r="AO156" s="658"/>
      <c r="AP156" s="661"/>
      <c r="AQ156" s="644"/>
      <c r="AR156" s="646"/>
      <c r="AS156" s="646"/>
      <c r="AT156" s="647"/>
      <c r="AU156" s="629"/>
      <c r="AV156" s="37" t="s">
        <v>155</v>
      </c>
      <c r="AW156" s="20"/>
      <c r="AX156" s="20"/>
      <c r="AY156" s="21"/>
      <c r="AZ156" s="21"/>
      <c r="BA156" s="21"/>
      <c r="BB156" s="674"/>
      <c r="BC156" s="19" t="s">
        <v>150</v>
      </c>
      <c r="BD156" s="35"/>
      <c r="BE156" s="36"/>
      <c r="BF156" s="36"/>
      <c r="BG156" s="37" t="s">
        <v>136</v>
      </c>
      <c r="BH156" s="35"/>
      <c r="BI156" s="38"/>
      <c r="BJ156" s="38"/>
      <c r="BK156" s="636"/>
      <c r="BL156" s="638"/>
      <c r="BM156" s="638"/>
    </row>
    <row r="157" spans="1:65" ht="30" hidden="1" customHeight="1" x14ac:dyDescent="0.3">
      <c r="A157" s="604"/>
      <c r="B157" s="672"/>
      <c r="C157" s="609"/>
      <c r="D157" s="610"/>
      <c r="E157" s="610"/>
      <c r="F157" s="610"/>
      <c r="G157" s="642"/>
      <c r="H157" s="665"/>
      <c r="I157" s="630"/>
      <c r="J157" s="631"/>
      <c r="K157" s="19" t="s">
        <v>160</v>
      </c>
      <c r="L157" s="20"/>
      <c r="M157" s="678"/>
      <c r="N157" s="631"/>
      <c r="O157" s="651"/>
      <c r="P157" s="620"/>
      <c r="Q157" s="623"/>
      <c r="R157" s="626"/>
      <c r="S157" s="627"/>
      <c r="T157" s="651"/>
      <c r="U157" s="652"/>
      <c r="V157" s="653"/>
      <c r="W157" s="19" t="s">
        <v>161</v>
      </c>
      <c r="X157" s="21"/>
      <c r="Y157" s="22"/>
      <c r="Z157" s="22"/>
      <c r="AA157" s="23"/>
      <c r="AB157" s="24"/>
      <c r="AC157" s="24"/>
      <c r="AD157" s="25"/>
      <c r="AE157" s="25"/>
      <c r="AF157" s="25"/>
      <c r="AG157" s="26"/>
      <c r="AH157" s="25"/>
      <c r="AI157" s="27" t="str">
        <f t="shared" si="7"/>
        <v/>
      </c>
      <c r="AJ157" s="27" t="str">
        <f t="shared" si="6"/>
        <v/>
      </c>
      <c r="AK157" s="25"/>
      <c r="AL157" s="27" t="str">
        <f>IFERROR(VLOOKUP(AJ157&amp;AK157,[4]Tabla_Controles!$B$56:$G$65,5,FALSE),"")</f>
        <v/>
      </c>
      <c r="AM157" s="28" t="str">
        <f t="shared" si="8"/>
        <v/>
      </c>
      <c r="AN157" s="656"/>
      <c r="AO157" s="659"/>
      <c r="AP157" s="662"/>
      <c r="AQ157" s="645"/>
      <c r="AR157" s="646"/>
      <c r="AS157" s="646"/>
      <c r="AT157" s="647"/>
      <c r="AU157" s="629"/>
      <c r="AV157" s="37" t="s">
        <v>162</v>
      </c>
      <c r="AW157" s="20"/>
      <c r="AX157" s="20"/>
      <c r="AY157" s="21"/>
      <c r="AZ157" s="21"/>
      <c r="BA157" s="21"/>
      <c r="BB157" s="675"/>
      <c r="BC157" s="19" t="s">
        <v>161</v>
      </c>
      <c r="BD157" s="35"/>
      <c r="BE157" s="36"/>
      <c r="BF157" s="36"/>
      <c r="BG157" s="37" t="s">
        <v>145</v>
      </c>
      <c r="BH157" s="35"/>
      <c r="BI157" s="38"/>
      <c r="BJ157" s="38"/>
      <c r="BK157" s="637"/>
      <c r="BL157" s="639"/>
      <c r="BM157" s="639"/>
    </row>
    <row r="158" spans="1:65" ht="51" hidden="1" customHeight="1" x14ac:dyDescent="0.3">
      <c r="A158" s="604" t="str">
        <f>C158&amp;COUNTIF($C$10:C158,C158)</f>
        <v>0</v>
      </c>
      <c r="B158" s="672"/>
      <c r="C158" s="607"/>
      <c r="D158" s="610"/>
      <c r="E158" s="610"/>
      <c r="F158" s="610"/>
      <c r="G158" s="640"/>
      <c r="H158" s="663"/>
      <c r="I158" s="630" t="str">
        <f>"Posibilidad de recibir o solicitar cualquier dádiva o beneficio a nombre propio o de terceros, con el fin de "&amp;J158</f>
        <v xml:space="preserve">Posibilidad de recibir o solicitar cualquier dádiva o beneficio a nombre propio o de terceros, con el fin de </v>
      </c>
      <c r="J158" s="631"/>
      <c r="K158" s="19" t="s">
        <v>86</v>
      </c>
      <c r="L158" s="20"/>
      <c r="M158" s="676"/>
      <c r="N158" s="631"/>
      <c r="O158" s="651"/>
      <c r="P158" s="620"/>
      <c r="Q158" s="621"/>
      <c r="R158" s="624"/>
      <c r="S158" s="627"/>
      <c r="T158" s="651"/>
      <c r="U158" s="652"/>
      <c r="V158" s="653"/>
      <c r="W158" s="19" t="s">
        <v>91</v>
      </c>
      <c r="X158" s="21"/>
      <c r="Y158" s="22"/>
      <c r="Z158" s="22"/>
      <c r="AA158" s="23"/>
      <c r="AB158" s="24"/>
      <c r="AC158" s="24"/>
      <c r="AD158" s="25"/>
      <c r="AE158" s="25"/>
      <c r="AF158" s="25"/>
      <c r="AG158" s="26"/>
      <c r="AH158" s="25"/>
      <c r="AI158" s="27" t="str">
        <f t="shared" si="7"/>
        <v/>
      </c>
      <c r="AJ158" s="27" t="str">
        <f t="shared" si="6"/>
        <v/>
      </c>
      <c r="AK158" s="25"/>
      <c r="AL158" s="27" t="str">
        <f>IFERROR(VLOOKUP(AJ158&amp;AK158,[4]Tabla_Controles!$B$56:$G$65,5,FALSE),"")</f>
        <v/>
      </c>
      <c r="AM158" s="28" t="str">
        <f t="shared" si="8"/>
        <v/>
      </c>
      <c r="AN158" s="654" t="str">
        <f>IFERROR(AVERAGE(AM158:AM164),"")</f>
        <v/>
      </c>
      <c r="AO158" s="657" t="str">
        <f>IF($AN158=100,"Fuerte",IF($AN158&lt;100,"Moderado",IF($AN158&lt;50,"Débil",IF($AN158=0,"",""))))</f>
        <v/>
      </c>
      <c r="AP158" s="660"/>
      <c r="AQ158" s="643" t="str">
        <f>IFERROR(P158-VLOOKUP(AO158&amp;AP158,[4]Tabla_Controles!$B$77:$E$83,4,0),"")</f>
        <v/>
      </c>
      <c r="AR158" s="646" t="str">
        <f>IF($AQ158="","",IF($AQ158=1,"Muy Baja",IF($AQ158=2,"Baja",IF($AQ158=3,"Media",IF($AQ158=4,"Alta",IF($AQ158=5,"Muy Alta","Muy Baja"))))))</f>
        <v/>
      </c>
      <c r="AS158" s="646">
        <f>T158</f>
        <v>0</v>
      </c>
      <c r="AT158" s="647"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629"/>
      <c r="AV158" s="37" t="s">
        <v>105</v>
      </c>
      <c r="AW158" s="20"/>
      <c r="AX158" s="20"/>
      <c r="AY158" s="21"/>
      <c r="AZ158" s="21"/>
      <c r="BA158" s="21"/>
      <c r="BB158" s="673"/>
      <c r="BC158" s="19" t="s">
        <v>91</v>
      </c>
      <c r="BD158" s="35"/>
      <c r="BE158" s="36"/>
      <c r="BF158" s="36"/>
      <c r="BG158" s="37" t="s">
        <v>155</v>
      </c>
      <c r="BH158" s="35"/>
      <c r="BI158" s="38"/>
      <c r="BJ158" s="38"/>
      <c r="BK158" s="635"/>
      <c r="BL158" s="666"/>
      <c r="BM158" s="666"/>
    </row>
    <row r="159" spans="1:65" ht="30" hidden="1" customHeight="1" x14ac:dyDescent="0.3">
      <c r="A159" s="604"/>
      <c r="B159" s="672"/>
      <c r="C159" s="608"/>
      <c r="D159" s="610"/>
      <c r="E159" s="610"/>
      <c r="F159" s="610"/>
      <c r="G159" s="641"/>
      <c r="H159" s="664"/>
      <c r="I159" s="630"/>
      <c r="J159" s="631"/>
      <c r="K159" s="19" t="s">
        <v>110</v>
      </c>
      <c r="L159" s="20"/>
      <c r="M159" s="677"/>
      <c r="N159" s="631"/>
      <c r="O159" s="651"/>
      <c r="P159" s="620"/>
      <c r="Q159" s="622"/>
      <c r="R159" s="625"/>
      <c r="S159" s="627"/>
      <c r="T159" s="651"/>
      <c r="U159" s="652"/>
      <c r="V159" s="653"/>
      <c r="W159" s="19" t="s">
        <v>112</v>
      </c>
      <c r="X159" s="21"/>
      <c r="Y159" s="22"/>
      <c r="Z159" s="22"/>
      <c r="AA159" s="23"/>
      <c r="AB159" s="24"/>
      <c r="AC159" s="24"/>
      <c r="AD159" s="25"/>
      <c r="AE159" s="25"/>
      <c r="AF159" s="25"/>
      <c r="AG159" s="26"/>
      <c r="AH159" s="25"/>
      <c r="AI159" s="27" t="str">
        <f t="shared" si="7"/>
        <v/>
      </c>
      <c r="AJ159" s="27" t="str">
        <f t="shared" si="6"/>
        <v/>
      </c>
      <c r="AK159" s="25"/>
      <c r="AL159" s="27" t="str">
        <f>IFERROR(VLOOKUP(AJ159&amp;AK159,[4]Tabla_Controles!$B$56:$G$65,5,FALSE),"")</f>
        <v/>
      </c>
      <c r="AM159" s="28" t="str">
        <f t="shared" si="8"/>
        <v/>
      </c>
      <c r="AN159" s="655"/>
      <c r="AO159" s="658"/>
      <c r="AP159" s="661"/>
      <c r="AQ159" s="644"/>
      <c r="AR159" s="646"/>
      <c r="AS159" s="646"/>
      <c r="AT159" s="647"/>
      <c r="AU159" s="629"/>
      <c r="AV159" s="37" t="s">
        <v>118</v>
      </c>
      <c r="AW159" s="20"/>
      <c r="AX159" s="20"/>
      <c r="AY159" s="21"/>
      <c r="AZ159" s="21"/>
      <c r="BA159" s="21"/>
      <c r="BB159" s="674"/>
      <c r="BC159" s="19" t="s">
        <v>112</v>
      </c>
      <c r="BD159" s="35"/>
      <c r="BE159" s="36"/>
      <c r="BF159" s="36"/>
      <c r="BG159" s="37" t="s">
        <v>162</v>
      </c>
      <c r="BH159" s="35"/>
      <c r="BI159" s="38"/>
      <c r="BJ159" s="38"/>
      <c r="BK159" s="636"/>
      <c r="BL159" s="638"/>
      <c r="BM159" s="638"/>
    </row>
    <row r="160" spans="1:65" ht="30" hidden="1" customHeight="1" x14ac:dyDescent="0.3">
      <c r="A160" s="604"/>
      <c r="B160" s="672"/>
      <c r="C160" s="608"/>
      <c r="D160" s="610"/>
      <c r="E160" s="610"/>
      <c r="F160" s="610"/>
      <c r="G160" s="641"/>
      <c r="H160" s="664"/>
      <c r="I160" s="630"/>
      <c r="J160" s="631"/>
      <c r="K160" s="19" t="s">
        <v>122</v>
      </c>
      <c r="L160" s="20"/>
      <c r="M160" s="677"/>
      <c r="N160" s="631"/>
      <c r="O160" s="651"/>
      <c r="P160" s="620"/>
      <c r="Q160" s="622"/>
      <c r="R160" s="625"/>
      <c r="S160" s="627"/>
      <c r="T160" s="651"/>
      <c r="U160" s="652"/>
      <c r="V160" s="653"/>
      <c r="W160" s="19" t="s">
        <v>124</v>
      </c>
      <c r="X160" s="21"/>
      <c r="Y160" s="22"/>
      <c r="Z160" s="22"/>
      <c r="AA160" s="23"/>
      <c r="AB160" s="24"/>
      <c r="AC160" s="24"/>
      <c r="AD160" s="25"/>
      <c r="AE160" s="25"/>
      <c r="AF160" s="25"/>
      <c r="AG160" s="26"/>
      <c r="AH160" s="25"/>
      <c r="AI160" s="27" t="str">
        <f t="shared" si="7"/>
        <v/>
      </c>
      <c r="AJ160" s="27" t="str">
        <f t="shared" si="6"/>
        <v/>
      </c>
      <c r="AK160" s="25"/>
      <c r="AL160" s="27" t="str">
        <f>IFERROR(VLOOKUP(AJ160&amp;AK160,[4]Tabla_Controles!$B$56:$G$65,5,FALSE),"")</f>
        <v/>
      </c>
      <c r="AM160" s="28" t="str">
        <f t="shared" si="8"/>
        <v/>
      </c>
      <c r="AN160" s="655"/>
      <c r="AO160" s="658"/>
      <c r="AP160" s="661"/>
      <c r="AQ160" s="644"/>
      <c r="AR160" s="646"/>
      <c r="AS160" s="646"/>
      <c r="AT160" s="647"/>
      <c r="AU160" s="629"/>
      <c r="AV160" s="37" t="s">
        <v>128</v>
      </c>
      <c r="AW160" s="20"/>
      <c r="AX160" s="20"/>
      <c r="AY160" s="21"/>
      <c r="AZ160" s="21"/>
      <c r="BA160" s="21"/>
      <c r="BB160" s="674"/>
      <c r="BC160" s="19" t="s">
        <v>124</v>
      </c>
      <c r="BD160" s="35"/>
      <c r="BE160" s="36"/>
      <c r="BF160" s="36"/>
      <c r="BG160" s="37" t="s">
        <v>105</v>
      </c>
      <c r="BH160" s="35"/>
      <c r="BI160" s="38"/>
      <c r="BJ160" s="38"/>
      <c r="BK160" s="636"/>
      <c r="BL160" s="638"/>
      <c r="BM160" s="638"/>
    </row>
    <row r="161" spans="1:65" ht="30" hidden="1" customHeight="1" x14ac:dyDescent="0.3">
      <c r="A161" s="604"/>
      <c r="B161" s="672"/>
      <c r="C161" s="608"/>
      <c r="D161" s="610"/>
      <c r="E161" s="610"/>
      <c r="F161" s="610"/>
      <c r="G161" s="641"/>
      <c r="H161" s="664"/>
      <c r="I161" s="630"/>
      <c r="J161" s="631"/>
      <c r="K161" s="19" t="s">
        <v>129</v>
      </c>
      <c r="L161" s="20"/>
      <c r="M161" s="677"/>
      <c r="N161" s="631"/>
      <c r="O161" s="651"/>
      <c r="P161" s="620"/>
      <c r="Q161" s="622"/>
      <c r="R161" s="625"/>
      <c r="S161" s="627"/>
      <c r="T161" s="651"/>
      <c r="U161" s="652"/>
      <c r="V161" s="653"/>
      <c r="W161" s="19" t="s">
        <v>131</v>
      </c>
      <c r="X161" s="21"/>
      <c r="Y161" s="22"/>
      <c r="Z161" s="22"/>
      <c r="AA161" s="23"/>
      <c r="AB161" s="24"/>
      <c r="AC161" s="24"/>
      <c r="AD161" s="25"/>
      <c r="AE161" s="25"/>
      <c r="AF161" s="25"/>
      <c r="AG161" s="26"/>
      <c r="AH161" s="25"/>
      <c r="AI161" s="27" t="str">
        <f t="shared" si="7"/>
        <v/>
      </c>
      <c r="AJ161" s="27" t="str">
        <f t="shared" si="6"/>
        <v/>
      </c>
      <c r="AK161" s="25"/>
      <c r="AL161" s="27" t="str">
        <f>IFERROR(VLOOKUP(AJ161&amp;AK161,[4]Tabla_Controles!$B$56:$G$65,5,FALSE),"")</f>
        <v/>
      </c>
      <c r="AM161" s="28" t="str">
        <f t="shared" si="8"/>
        <v/>
      </c>
      <c r="AN161" s="655"/>
      <c r="AO161" s="658"/>
      <c r="AP161" s="661"/>
      <c r="AQ161" s="644"/>
      <c r="AR161" s="646"/>
      <c r="AS161" s="646"/>
      <c r="AT161" s="647"/>
      <c r="AU161" s="629"/>
      <c r="AV161" s="37" t="s">
        <v>136</v>
      </c>
      <c r="AW161" s="20"/>
      <c r="AX161" s="20"/>
      <c r="AY161" s="21"/>
      <c r="AZ161" s="21"/>
      <c r="BA161" s="21"/>
      <c r="BB161" s="674"/>
      <c r="BC161" s="19" t="s">
        <v>131</v>
      </c>
      <c r="BD161" s="35"/>
      <c r="BE161" s="36"/>
      <c r="BF161" s="36"/>
      <c r="BG161" s="37" t="s">
        <v>118</v>
      </c>
      <c r="BH161" s="35"/>
      <c r="BI161" s="38"/>
      <c r="BJ161" s="38"/>
      <c r="BK161" s="636"/>
      <c r="BL161" s="638"/>
      <c r="BM161" s="638"/>
    </row>
    <row r="162" spans="1:65" ht="30" hidden="1" customHeight="1" x14ac:dyDescent="0.3">
      <c r="A162" s="604"/>
      <c r="B162" s="672"/>
      <c r="C162" s="608"/>
      <c r="D162" s="610"/>
      <c r="E162" s="610"/>
      <c r="F162" s="610"/>
      <c r="G162" s="641"/>
      <c r="H162" s="664"/>
      <c r="I162" s="630"/>
      <c r="J162" s="631"/>
      <c r="K162" s="19" t="s">
        <v>137</v>
      </c>
      <c r="L162" s="20"/>
      <c r="M162" s="677"/>
      <c r="N162" s="631"/>
      <c r="O162" s="651"/>
      <c r="P162" s="620"/>
      <c r="Q162" s="622"/>
      <c r="R162" s="625"/>
      <c r="S162" s="627"/>
      <c r="T162" s="651"/>
      <c r="U162" s="652"/>
      <c r="V162" s="653"/>
      <c r="W162" s="19" t="s">
        <v>139</v>
      </c>
      <c r="X162" s="21"/>
      <c r="Y162" s="22"/>
      <c r="Z162" s="22"/>
      <c r="AA162" s="23"/>
      <c r="AB162" s="24"/>
      <c r="AC162" s="24"/>
      <c r="AD162" s="25"/>
      <c r="AE162" s="25"/>
      <c r="AF162" s="25"/>
      <c r="AG162" s="26"/>
      <c r="AH162" s="25"/>
      <c r="AI162" s="27" t="str">
        <f t="shared" si="7"/>
        <v/>
      </c>
      <c r="AJ162" s="27" t="str">
        <f t="shared" si="6"/>
        <v/>
      </c>
      <c r="AK162" s="25"/>
      <c r="AL162" s="27" t="str">
        <f>IFERROR(VLOOKUP(AJ162&amp;AK162,[4]Tabla_Controles!$B$56:$G$65,5,FALSE),"")</f>
        <v/>
      </c>
      <c r="AM162" s="28" t="str">
        <f t="shared" si="8"/>
        <v/>
      </c>
      <c r="AN162" s="655"/>
      <c r="AO162" s="658"/>
      <c r="AP162" s="661"/>
      <c r="AQ162" s="644"/>
      <c r="AR162" s="646"/>
      <c r="AS162" s="646"/>
      <c r="AT162" s="647"/>
      <c r="AU162" s="629"/>
      <c r="AV162" s="37" t="s">
        <v>145</v>
      </c>
      <c r="AW162" s="20"/>
      <c r="AX162" s="20"/>
      <c r="AY162" s="21"/>
      <c r="AZ162" s="21"/>
      <c r="BA162" s="21"/>
      <c r="BB162" s="674"/>
      <c r="BC162" s="19" t="s">
        <v>139</v>
      </c>
      <c r="BD162" s="35"/>
      <c r="BE162" s="36"/>
      <c r="BF162" s="36"/>
      <c r="BG162" s="37" t="s">
        <v>128</v>
      </c>
      <c r="BH162" s="35"/>
      <c r="BI162" s="38"/>
      <c r="BJ162" s="38"/>
      <c r="BK162" s="636"/>
      <c r="BL162" s="638"/>
      <c r="BM162" s="638"/>
    </row>
    <row r="163" spans="1:65" ht="30" hidden="1" customHeight="1" x14ac:dyDescent="0.3">
      <c r="A163" s="604"/>
      <c r="B163" s="672"/>
      <c r="C163" s="608"/>
      <c r="D163" s="610"/>
      <c r="E163" s="610"/>
      <c r="F163" s="610"/>
      <c r="G163" s="641"/>
      <c r="H163" s="664"/>
      <c r="I163" s="630"/>
      <c r="J163" s="631"/>
      <c r="K163" s="19" t="s">
        <v>148</v>
      </c>
      <c r="L163" s="20"/>
      <c r="M163" s="677"/>
      <c r="N163" s="631"/>
      <c r="O163" s="651"/>
      <c r="P163" s="620"/>
      <c r="Q163" s="622"/>
      <c r="R163" s="625"/>
      <c r="S163" s="627"/>
      <c r="T163" s="651"/>
      <c r="U163" s="652"/>
      <c r="V163" s="653"/>
      <c r="W163" s="19" t="s">
        <v>150</v>
      </c>
      <c r="X163" s="21"/>
      <c r="Y163" s="22"/>
      <c r="Z163" s="22"/>
      <c r="AA163" s="23"/>
      <c r="AB163" s="24"/>
      <c r="AC163" s="24"/>
      <c r="AD163" s="25"/>
      <c r="AE163" s="25"/>
      <c r="AF163" s="25"/>
      <c r="AG163" s="26"/>
      <c r="AH163" s="25"/>
      <c r="AI163" s="27" t="str">
        <f t="shared" si="7"/>
        <v/>
      </c>
      <c r="AJ163" s="27" t="str">
        <f t="shared" si="6"/>
        <v/>
      </c>
      <c r="AK163" s="25"/>
      <c r="AL163" s="27" t="str">
        <f>IFERROR(VLOOKUP(AJ163&amp;AK163,[4]Tabla_Controles!$B$56:$G$65,5,FALSE),"")</f>
        <v/>
      </c>
      <c r="AM163" s="28" t="str">
        <f t="shared" si="8"/>
        <v/>
      </c>
      <c r="AN163" s="655"/>
      <c r="AO163" s="658"/>
      <c r="AP163" s="661"/>
      <c r="AQ163" s="644"/>
      <c r="AR163" s="646"/>
      <c r="AS163" s="646"/>
      <c r="AT163" s="647"/>
      <c r="AU163" s="629"/>
      <c r="AV163" s="37" t="s">
        <v>155</v>
      </c>
      <c r="AW163" s="20"/>
      <c r="AX163" s="20"/>
      <c r="AY163" s="21"/>
      <c r="AZ163" s="21"/>
      <c r="BA163" s="21"/>
      <c r="BB163" s="674"/>
      <c r="BC163" s="19" t="s">
        <v>150</v>
      </c>
      <c r="BD163" s="35"/>
      <c r="BE163" s="36"/>
      <c r="BF163" s="36"/>
      <c r="BG163" s="37" t="s">
        <v>136</v>
      </c>
      <c r="BH163" s="35"/>
      <c r="BI163" s="38"/>
      <c r="BJ163" s="38"/>
      <c r="BK163" s="636"/>
      <c r="BL163" s="638"/>
      <c r="BM163" s="638"/>
    </row>
    <row r="164" spans="1:65" ht="30" hidden="1" customHeight="1" x14ac:dyDescent="0.3">
      <c r="A164" s="604"/>
      <c r="B164" s="672"/>
      <c r="C164" s="609"/>
      <c r="D164" s="610"/>
      <c r="E164" s="610"/>
      <c r="F164" s="610"/>
      <c r="G164" s="642"/>
      <c r="H164" s="665"/>
      <c r="I164" s="630"/>
      <c r="J164" s="631"/>
      <c r="K164" s="19" t="s">
        <v>160</v>
      </c>
      <c r="L164" s="20"/>
      <c r="M164" s="678"/>
      <c r="N164" s="631"/>
      <c r="O164" s="651"/>
      <c r="P164" s="620"/>
      <c r="Q164" s="623"/>
      <c r="R164" s="626"/>
      <c r="S164" s="627"/>
      <c r="T164" s="651"/>
      <c r="U164" s="652"/>
      <c r="V164" s="653"/>
      <c r="W164" s="19" t="s">
        <v>161</v>
      </c>
      <c r="X164" s="21"/>
      <c r="Y164" s="22"/>
      <c r="Z164" s="22"/>
      <c r="AA164" s="23"/>
      <c r="AB164" s="24"/>
      <c r="AC164" s="24"/>
      <c r="AD164" s="25"/>
      <c r="AE164" s="25"/>
      <c r="AF164" s="25"/>
      <c r="AG164" s="26"/>
      <c r="AH164" s="25"/>
      <c r="AI164" s="27" t="str">
        <f t="shared" si="7"/>
        <v/>
      </c>
      <c r="AJ164" s="27" t="str">
        <f t="shared" si="6"/>
        <v/>
      </c>
      <c r="AK164" s="25"/>
      <c r="AL164" s="27" t="str">
        <f>IFERROR(VLOOKUP(AJ164&amp;AK164,[4]Tabla_Controles!$B$56:$G$65,5,FALSE),"")</f>
        <v/>
      </c>
      <c r="AM164" s="28" t="str">
        <f t="shared" si="8"/>
        <v/>
      </c>
      <c r="AN164" s="656"/>
      <c r="AO164" s="659"/>
      <c r="AP164" s="662"/>
      <c r="AQ164" s="645"/>
      <c r="AR164" s="646"/>
      <c r="AS164" s="646"/>
      <c r="AT164" s="647"/>
      <c r="AU164" s="629"/>
      <c r="AV164" s="37" t="s">
        <v>162</v>
      </c>
      <c r="AW164" s="20"/>
      <c r="AX164" s="20"/>
      <c r="AY164" s="21"/>
      <c r="AZ164" s="21"/>
      <c r="BA164" s="21"/>
      <c r="BB164" s="675"/>
      <c r="BC164" s="19" t="s">
        <v>161</v>
      </c>
      <c r="BD164" s="35"/>
      <c r="BE164" s="36"/>
      <c r="BF164" s="36"/>
      <c r="BG164" s="37" t="s">
        <v>145</v>
      </c>
      <c r="BH164" s="35"/>
      <c r="BI164" s="38"/>
      <c r="BJ164" s="38"/>
      <c r="BK164" s="637"/>
      <c r="BL164" s="639"/>
      <c r="BM164" s="639"/>
    </row>
    <row r="165" spans="1:65" ht="51" hidden="1" customHeight="1" x14ac:dyDescent="0.3">
      <c r="A165" s="604" t="str">
        <f>C165&amp;COUNTIF($C$10:C165,C165)</f>
        <v>0</v>
      </c>
      <c r="B165" s="672"/>
      <c r="C165" s="607"/>
      <c r="D165" s="610"/>
      <c r="E165" s="610"/>
      <c r="F165" s="610"/>
      <c r="G165" s="640"/>
      <c r="H165" s="663"/>
      <c r="I165" s="630" t="str">
        <f>"Posibilidad de recibir o solicitar cualquier dádiva o beneficio a nombre propio o de terceros, con el fin de "&amp;J165</f>
        <v xml:space="preserve">Posibilidad de recibir o solicitar cualquier dádiva o beneficio a nombre propio o de terceros, con el fin de </v>
      </c>
      <c r="J165" s="631"/>
      <c r="K165" s="19" t="s">
        <v>86</v>
      </c>
      <c r="L165" s="20"/>
      <c r="M165" s="676"/>
      <c r="N165" s="631"/>
      <c r="O165" s="651"/>
      <c r="P165" s="620"/>
      <c r="Q165" s="621"/>
      <c r="R165" s="624"/>
      <c r="S165" s="627"/>
      <c r="T165" s="651"/>
      <c r="U165" s="652"/>
      <c r="V165" s="653"/>
      <c r="W165" s="19" t="s">
        <v>91</v>
      </c>
      <c r="X165" s="21"/>
      <c r="Y165" s="22"/>
      <c r="Z165" s="22"/>
      <c r="AA165" s="23"/>
      <c r="AB165" s="24"/>
      <c r="AC165" s="24"/>
      <c r="AD165" s="25"/>
      <c r="AE165" s="25"/>
      <c r="AF165" s="25"/>
      <c r="AG165" s="26"/>
      <c r="AH165" s="25"/>
      <c r="AI165" s="27" t="str">
        <f t="shared" si="7"/>
        <v/>
      </c>
      <c r="AJ165" s="27" t="str">
        <f t="shared" si="6"/>
        <v/>
      </c>
      <c r="AK165" s="25"/>
      <c r="AL165" s="27" t="str">
        <f>IFERROR(VLOOKUP(AJ165&amp;AK165,[4]Tabla_Controles!$B$56:$G$65,5,FALSE),"")</f>
        <v/>
      </c>
      <c r="AM165" s="28" t="str">
        <f t="shared" si="8"/>
        <v/>
      </c>
      <c r="AN165" s="654" t="str">
        <f>IFERROR(AVERAGE(AM165:AM171),"")</f>
        <v/>
      </c>
      <c r="AO165" s="657" t="str">
        <f>IF($AN165=100,"Fuerte",IF($AN165&lt;100,"Moderado",IF($AN165&lt;50,"Débil",IF($AN165=0,"",""))))</f>
        <v/>
      </c>
      <c r="AP165" s="660"/>
      <c r="AQ165" s="643" t="str">
        <f>IFERROR(P165-VLOOKUP(AO165&amp;AP165,[4]Tabla_Controles!$B$77:$E$83,4,0),"")</f>
        <v/>
      </c>
      <c r="AR165" s="646" t="str">
        <f>IF($AQ165="","",IF($AQ165=1,"Muy Baja",IF($AQ165=2,"Baja",IF($AQ165=3,"Media",IF($AQ165=4,"Alta",IF($AQ165=5,"Muy Alta","Muy Baja"))))))</f>
        <v/>
      </c>
      <c r="AS165" s="646">
        <f>T165</f>
        <v>0</v>
      </c>
      <c r="AT165" s="647"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629"/>
      <c r="AV165" s="37" t="s">
        <v>105</v>
      </c>
      <c r="AW165" s="20"/>
      <c r="AX165" s="20"/>
      <c r="AY165" s="21"/>
      <c r="AZ165" s="21"/>
      <c r="BA165" s="21"/>
      <c r="BB165" s="673"/>
      <c r="BC165" s="19" t="s">
        <v>91</v>
      </c>
      <c r="BD165" s="35"/>
      <c r="BE165" s="36"/>
      <c r="BF165" s="36"/>
      <c r="BG165" s="37" t="s">
        <v>155</v>
      </c>
      <c r="BH165" s="35"/>
      <c r="BI165" s="38"/>
      <c r="BJ165" s="38"/>
      <c r="BK165" s="635"/>
      <c r="BL165" s="666"/>
      <c r="BM165" s="666"/>
    </row>
    <row r="166" spans="1:65" ht="30" hidden="1" customHeight="1" x14ac:dyDescent="0.3">
      <c r="A166" s="604"/>
      <c r="B166" s="672"/>
      <c r="C166" s="608"/>
      <c r="D166" s="610"/>
      <c r="E166" s="610"/>
      <c r="F166" s="610"/>
      <c r="G166" s="641"/>
      <c r="H166" s="664"/>
      <c r="I166" s="630"/>
      <c r="J166" s="631"/>
      <c r="K166" s="19" t="s">
        <v>110</v>
      </c>
      <c r="L166" s="20"/>
      <c r="M166" s="677"/>
      <c r="N166" s="631"/>
      <c r="O166" s="651"/>
      <c r="P166" s="620"/>
      <c r="Q166" s="622"/>
      <c r="R166" s="625"/>
      <c r="S166" s="627"/>
      <c r="T166" s="651"/>
      <c r="U166" s="652"/>
      <c r="V166" s="653"/>
      <c r="W166" s="19" t="s">
        <v>112</v>
      </c>
      <c r="X166" s="21"/>
      <c r="Y166" s="22"/>
      <c r="Z166" s="22"/>
      <c r="AA166" s="23"/>
      <c r="AB166" s="24"/>
      <c r="AC166" s="24"/>
      <c r="AD166" s="25"/>
      <c r="AE166" s="25"/>
      <c r="AF166" s="25"/>
      <c r="AG166" s="26"/>
      <c r="AH166" s="25"/>
      <c r="AI166" s="27" t="str">
        <f t="shared" si="7"/>
        <v/>
      </c>
      <c r="AJ166" s="27" t="str">
        <f t="shared" si="6"/>
        <v/>
      </c>
      <c r="AK166" s="25"/>
      <c r="AL166" s="27" t="str">
        <f>IFERROR(VLOOKUP(AJ166&amp;AK166,[4]Tabla_Controles!$B$56:$G$65,5,FALSE),"")</f>
        <v/>
      </c>
      <c r="AM166" s="28" t="str">
        <f t="shared" si="8"/>
        <v/>
      </c>
      <c r="AN166" s="655"/>
      <c r="AO166" s="658"/>
      <c r="AP166" s="661"/>
      <c r="AQ166" s="644"/>
      <c r="AR166" s="646"/>
      <c r="AS166" s="646"/>
      <c r="AT166" s="647"/>
      <c r="AU166" s="629"/>
      <c r="AV166" s="37" t="s">
        <v>118</v>
      </c>
      <c r="AW166" s="20"/>
      <c r="AX166" s="20"/>
      <c r="AY166" s="21"/>
      <c r="AZ166" s="21"/>
      <c r="BA166" s="21"/>
      <c r="BB166" s="674"/>
      <c r="BC166" s="19" t="s">
        <v>112</v>
      </c>
      <c r="BD166" s="35"/>
      <c r="BE166" s="36"/>
      <c r="BF166" s="36"/>
      <c r="BG166" s="37" t="s">
        <v>162</v>
      </c>
      <c r="BH166" s="35"/>
      <c r="BI166" s="38"/>
      <c r="BJ166" s="38"/>
      <c r="BK166" s="636"/>
      <c r="BL166" s="638"/>
      <c r="BM166" s="638"/>
    </row>
    <row r="167" spans="1:65" ht="30" hidden="1" customHeight="1" x14ac:dyDescent="0.3">
      <c r="A167" s="604"/>
      <c r="B167" s="672"/>
      <c r="C167" s="608"/>
      <c r="D167" s="610"/>
      <c r="E167" s="610"/>
      <c r="F167" s="610"/>
      <c r="G167" s="641"/>
      <c r="H167" s="664"/>
      <c r="I167" s="630"/>
      <c r="J167" s="631"/>
      <c r="K167" s="19" t="s">
        <v>122</v>
      </c>
      <c r="L167" s="20"/>
      <c r="M167" s="677"/>
      <c r="N167" s="631"/>
      <c r="O167" s="651"/>
      <c r="P167" s="620"/>
      <c r="Q167" s="622"/>
      <c r="R167" s="625"/>
      <c r="S167" s="627"/>
      <c r="T167" s="651"/>
      <c r="U167" s="652"/>
      <c r="V167" s="653"/>
      <c r="W167" s="19" t="s">
        <v>124</v>
      </c>
      <c r="X167" s="21"/>
      <c r="Y167" s="22"/>
      <c r="Z167" s="22"/>
      <c r="AA167" s="23"/>
      <c r="AB167" s="24"/>
      <c r="AC167" s="24"/>
      <c r="AD167" s="25"/>
      <c r="AE167" s="25"/>
      <c r="AF167" s="25"/>
      <c r="AG167" s="26"/>
      <c r="AH167" s="25"/>
      <c r="AI167" s="27" t="str">
        <f t="shared" si="7"/>
        <v/>
      </c>
      <c r="AJ167" s="27" t="str">
        <f t="shared" si="6"/>
        <v/>
      </c>
      <c r="AK167" s="25"/>
      <c r="AL167" s="27" t="str">
        <f>IFERROR(VLOOKUP(AJ167&amp;AK167,[4]Tabla_Controles!$B$56:$G$65,5,FALSE),"")</f>
        <v/>
      </c>
      <c r="AM167" s="28" t="str">
        <f t="shared" si="8"/>
        <v/>
      </c>
      <c r="AN167" s="655"/>
      <c r="AO167" s="658"/>
      <c r="AP167" s="661"/>
      <c r="AQ167" s="644"/>
      <c r="AR167" s="646"/>
      <c r="AS167" s="646"/>
      <c r="AT167" s="647"/>
      <c r="AU167" s="629"/>
      <c r="AV167" s="37" t="s">
        <v>128</v>
      </c>
      <c r="AW167" s="20"/>
      <c r="AX167" s="20"/>
      <c r="AY167" s="21"/>
      <c r="AZ167" s="21"/>
      <c r="BA167" s="21"/>
      <c r="BB167" s="674"/>
      <c r="BC167" s="19" t="s">
        <v>124</v>
      </c>
      <c r="BD167" s="35"/>
      <c r="BE167" s="36"/>
      <c r="BF167" s="36"/>
      <c r="BG167" s="37" t="s">
        <v>105</v>
      </c>
      <c r="BH167" s="35"/>
      <c r="BI167" s="38"/>
      <c r="BJ167" s="38"/>
      <c r="BK167" s="636"/>
      <c r="BL167" s="638"/>
      <c r="BM167" s="638"/>
    </row>
    <row r="168" spans="1:65" ht="30" hidden="1" customHeight="1" x14ac:dyDescent="0.3">
      <c r="A168" s="604"/>
      <c r="B168" s="672"/>
      <c r="C168" s="608"/>
      <c r="D168" s="610"/>
      <c r="E168" s="610"/>
      <c r="F168" s="610"/>
      <c r="G168" s="641"/>
      <c r="H168" s="664"/>
      <c r="I168" s="630"/>
      <c r="J168" s="631"/>
      <c r="K168" s="19" t="s">
        <v>129</v>
      </c>
      <c r="L168" s="20"/>
      <c r="M168" s="677"/>
      <c r="N168" s="631"/>
      <c r="O168" s="651"/>
      <c r="P168" s="620"/>
      <c r="Q168" s="622"/>
      <c r="R168" s="625"/>
      <c r="S168" s="627"/>
      <c r="T168" s="651"/>
      <c r="U168" s="652"/>
      <c r="V168" s="653"/>
      <c r="W168" s="19" t="s">
        <v>131</v>
      </c>
      <c r="X168" s="21"/>
      <c r="Y168" s="22"/>
      <c r="Z168" s="22"/>
      <c r="AA168" s="23"/>
      <c r="AB168" s="24"/>
      <c r="AC168" s="24"/>
      <c r="AD168" s="25"/>
      <c r="AE168" s="25"/>
      <c r="AF168" s="25"/>
      <c r="AG168" s="26"/>
      <c r="AH168" s="25"/>
      <c r="AI168" s="27" t="str">
        <f t="shared" si="7"/>
        <v/>
      </c>
      <c r="AJ168" s="27" t="str">
        <f t="shared" si="6"/>
        <v/>
      </c>
      <c r="AK168" s="25"/>
      <c r="AL168" s="27" t="str">
        <f>IFERROR(VLOOKUP(AJ168&amp;AK168,[4]Tabla_Controles!$B$56:$G$65,5,FALSE),"")</f>
        <v/>
      </c>
      <c r="AM168" s="28" t="str">
        <f t="shared" si="8"/>
        <v/>
      </c>
      <c r="AN168" s="655"/>
      <c r="AO168" s="658"/>
      <c r="AP168" s="661"/>
      <c r="AQ168" s="644"/>
      <c r="AR168" s="646"/>
      <c r="AS168" s="646"/>
      <c r="AT168" s="647"/>
      <c r="AU168" s="629"/>
      <c r="AV168" s="37" t="s">
        <v>136</v>
      </c>
      <c r="AW168" s="20"/>
      <c r="AX168" s="20"/>
      <c r="AY168" s="21"/>
      <c r="AZ168" s="21"/>
      <c r="BA168" s="21"/>
      <c r="BB168" s="674"/>
      <c r="BC168" s="19" t="s">
        <v>131</v>
      </c>
      <c r="BD168" s="35"/>
      <c r="BE168" s="36"/>
      <c r="BF168" s="36"/>
      <c r="BG168" s="37" t="s">
        <v>118</v>
      </c>
      <c r="BH168" s="35"/>
      <c r="BI168" s="38"/>
      <c r="BJ168" s="38"/>
      <c r="BK168" s="636"/>
      <c r="BL168" s="638"/>
      <c r="BM168" s="638"/>
    </row>
    <row r="169" spans="1:65" ht="30" hidden="1" customHeight="1" x14ac:dyDescent="0.3">
      <c r="A169" s="604"/>
      <c r="B169" s="672"/>
      <c r="C169" s="608"/>
      <c r="D169" s="610"/>
      <c r="E169" s="610"/>
      <c r="F169" s="610"/>
      <c r="G169" s="641"/>
      <c r="H169" s="664"/>
      <c r="I169" s="630"/>
      <c r="J169" s="631"/>
      <c r="K169" s="19" t="s">
        <v>137</v>
      </c>
      <c r="L169" s="20"/>
      <c r="M169" s="677"/>
      <c r="N169" s="631"/>
      <c r="O169" s="651"/>
      <c r="P169" s="620"/>
      <c r="Q169" s="622"/>
      <c r="R169" s="625"/>
      <c r="S169" s="627"/>
      <c r="T169" s="651"/>
      <c r="U169" s="652"/>
      <c r="V169" s="653"/>
      <c r="W169" s="19" t="s">
        <v>139</v>
      </c>
      <c r="X169" s="21"/>
      <c r="Y169" s="22"/>
      <c r="Z169" s="22"/>
      <c r="AA169" s="23"/>
      <c r="AB169" s="24"/>
      <c r="AC169" s="24"/>
      <c r="AD169" s="25"/>
      <c r="AE169" s="25"/>
      <c r="AF169" s="25"/>
      <c r="AG169" s="26"/>
      <c r="AH169" s="25"/>
      <c r="AI169" s="27" t="str">
        <f t="shared" si="7"/>
        <v/>
      </c>
      <c r="AJ169" s="27" t="str">
        <f t="shared" si="6"/>
        <v/>
      </c>
      <c r="AK169" s="25"/>
      <c r="AL169" s="27" t="str">
        <f>IFERROR(VLOOKUP(AJ169&amp;AK169,[4]Tabla_Controles!$B$56:$G$65,5,FALSE),"")</f>
        <v/>
      </c>
      <c r="AM169" s="28" t="str">
        <f t="shared" si="8"/>
        <v/>
      </c>
      <c r="AN169" s="655"/>
      <c r="AO169" s="658"/>
      <c r="AP169" s="661"/>
      <c r="AQ169" s="644"/>
      <c r="AR169" s="646"/>
      <c r="AS169" s="646"/>
      <c r="AT169" s="647"/>
      <c r="AU169" s="629"/>
      <c r="AV169" s="37" t="s">
        <v>145</v>
      </c>
      <c r="AW169" s="20"/>
      <c r="AX169" s="20"/>
      <c r="AY169" s="21"/>
      <c r="AZ169" s="21"/>
      <c r="BA169" s="21"/>
      <c r="BB169" s="674"/>
      <c r="BC169" s="19" t="s">
        <v>139</v>
      </c>
      <c r="BD169" s="35"/>
      <c r="BE169" s="36"/>
      <c r="BF169" s="36"/>
      <c r="BG169" s="37" t="s">
        <v>128</v>
      </c>
      <c r="BH169" s="35"/>
      <c r="BI169" s="38"/>
      <c r="BJ169" s="38"/>
      <c r="BK169" s="636"/>
      <c r="BL169" s="638"/>
      <c r="BM169" s="638"/>
    </row>
    <row r="170" spans="1:65" ht="30" hidden="1" customHeight="1" x14ac:dyDescent="0.3">
      <c r="A170" s="604"/>
      <c r="B170" s="672"/>
      <c r="C170" s="608"/>
      <c r="D170" s="610"/>
      <c r="E170" s="610"/>
      <c r="F170" s="610"/>
      <c r="G170" s="641"/>
      <c r="H170" s="664"/>
      <c r="I170" s="630"/>
      <c r="J170" s="631"/>
      <c r="K170" s="19" t="s">
        <v>148</v>
      </c>
      <c r="L170" s="20"/>
      <c r="M170" s="677"/>
      <c r="N170" s="631"/>
      <c r="O170" s="651"/>
      <c r="P170" s="620"/>
      <c r="Q170" s="622"/>
      <c r="R170" s="625"/>
      <c r="S170" s="627"/>
      <c r="T170" s="651"/>
      <c r="U170" s="652"/>
      <c r="V170" s="653"/>
      <c r="W170" s="19" t="s">
        <v>150</v>
      </c>
      <c r="X170" s="21"/>
      <c r="Y170" s="22"/>
      <c r="Z170" s="22"/>
      <c r="AA170" s="23"/>
      <c r="AB170" s="24"/>
      <c r="AC170" s="24"/>
      <c r="AD170" s="25"/>
      <c r="AE170" s="25"/>
      <c r="AF170" s="25"/>
      <c r="AG170" s="26"/>
      <c r="AH170" s="25"/>
      <c r="AI170" s="27" t="str">
        <f t="shared" si="7"/>
        <v/>
      </c>
      <c r="AJ170" s="27" t="str">
        <f t="shared" si="6"/>
        <v/>
      </c>
      <c r="AK170" s="25"/>
      <c r="AL170" s="27" t="str">
        <f>IFERROR(VLOOKUP(AJ170&amp;AK170,[4]Tabla_Controles!$B$56:$G$65,5,FALSE),"")</f>
        <v/>
      </c>
      <c r="AM170" s="28" t="str">
        <f t="shared" si="8"/>
        <v/>
      </c>
      <c r="AN170" s="655"/>
      <c r="AO170" s="658"/>
      <c r="AP170" s="661"/>
      <c r="AQ170" s="644"/>
      <c r="AR170" s="646"/>
      <c r="AS170" s="646"/>
      <c r="AT170" s="647"/>
      <c r="AU170" s="629"/>
      <c r="AV170" s="37" t="s">
        <v>155</v>
      </c>
      <c r="AW170" s="20"/>
      <c r="AX170" s="20"/>
      <c r="AY170" s="21"/>
      <c r="AZ170" s="21"/>
      <c r="BA170" s="21"/>
      <c r="BB170" s="674"/>
      <c r="BC170" s="19" t="s">
        <v>150</v>
      </c>
      <c r="BD170" s="35"/>
      <c r="BE170" s="36"/>
      <c r="BF170" s="36"/>
      <c r="BG170" s="37" t="s">
        <v>136</v>
      </c>
      <c r="BH170" s="35"/>
      <c r="BI170" s="38"/>
      <c r="BJ170" s="38"/>
      <c r="BK170" s="636"/>
      <c r="BL170" s="638"/>
      <c r="BM170" s="638"/>
    </row>
    <row r="171" spans="1:65" ht="30" hidden="1" customHeight="1" x14ac:dyDescent="0.3">
      <c r="A171" s="604"/>
      <c r="B171" s="672"/>
      <c r="C171" s="609"/>
      <c r="D171" s="610"/>
      <c r="E171" s="610"/>
      <c r="F171" s="610"/>
      <c r="G171" s="642"/>
      <c r="H171" s="665"/>
      <c r="I171" s="630"/>
      <c r="J171" s="631"/>
      <c r="K171" s="19" t="s">
        <v>160</v>
      </c>
      <c r="L171" s="20"/>
      <c r="M171" s="678"/>
      <c r="N171" s="631"/>
      <c r="O171" s="651"/>
      <c r="P171" s="620"/>
      <c r="Q171" s="623"/>
      <c r="R171" s="626"/>
      <c r="S171" s="627"/>
      <c r="T171" s="651"/>
      <c r="U171" s="652"/>
      <c r="V171" s="653"/>
      <c r="W171" s="19" t="s">
        <v>161</v>
      </c>
      <c r="X171" s="21"/>
      <c r="Y171" s="22"/>
      <c r="Z171" s="22"/>
      <c r="AA171" s="23"/>
      <c r="AB171" s="24"/>
      <c r="AC171" s="24"/>
      <c r="AD171" s="25"/>
      <c r="AE171" s="25"/>
      <c r="AF171" s="25"/>
      <c r="AG171" s="26"/>
      <c r="AH171" s="25"/>
      <c r="AI171" s="27" t="str">
        <f t="shared" si="7"/>
        <v/>
      </c>
      <c r="AJ171" s="27" t="str">
        <f t="shared" si="6"/>
        <v/>
      </c>
      <c r="AK171" s="25"/>
      <c r="AL171" s="27" t="str">
        <f>IFERROR(VLOOKUP(AJ171&amp;AK171,[4]Tabla_Controles!$B$56:$G$65,5,FALSE),"")</f>
        <v/>
      </c>
      <c r="AM171" s="28" t="str">
        <f t="shared" si="8"/>
        <v/>
      </c>
      <c r="AN171" s="656"/>
      <c r="AO171" s="659"/>
      <c r="AP171" s="662"/>
      <c r="AQ171" s="645"/>
      <c r="AR171" s="646"/>
      <c r="AS171" s="646"/>
      <c r="AT171" s="647"/>
      <c r="AU171" s="629"/>
      <c r="AV171" s="37" t="s">
        <v>162</v>
      </c>
      <c r="AW171" s="20"/>
      <c r="AX171" s="20"/>
      <c r="AY171" s="21"/>
      <c r="AZ171" s="21"/>
      <c r="BA171" s="21"/>
      <c r="BB171" s="675"/>
      <c r="BC171" s="19" t="s">
        <v>161</v>
      </c>
      <c r="BD171" s="35"/>
      <c r="BE171" s="36"/>
      <c r="BF171" s="36"/>
      <c r="BG171" s="37" t="s">
        <v>145</v>
      </c>
      <c r="BH171" s="35"/>
      <c r="BI171" s="38"/>
      <c r="BJ171" s="38"/>
      <c r="BK171" s="637"/>
      <c r="BL171" s="639"/>
      <c r="BM171" s="639"/>
    </row>
    <row r="172" spans="1:65" ht="51" hidden="1" customHeight="1" x14ac:dyDescent="0.3">
      <c r="A172" s="604" t="str">
        <f>C172&amp;COUNTIF($C$10:C172,C172)</f>
        <v>0</v>
      </c>
      <c r="B172" s="672"/>
      <c r="C172" s="607"/>
      <c r="D172" s="610"/>
      <c r="E172" s="610"/>
      <c r="F172" s="610"/>
      <c r="G172" s="640"/>
      <c r="H172" s="663"/>
      <c r="I172" s="630" t="str">
        <f>"Posibilidad de recibir o solicitar cualquier dádiva o beneficio a nombre propio o de terceros, con el fin de "&amp;J172</f>
        <v xml:space="preserve">Posibilidad de recibir o solicitar cualquier dádiva o beneficio a nombre propio o de terceros, con el fin de </v>
      </c>
      <c r="J172" s="631"/>
      <c r="K172" s="19" t="s">
        <v>86</v>
      </c>
      <c r="L172" s="20"/>
      <c r="M172" s="676"/>
      <c r="N172" s="631"/>
      <c r="O172" s="651"/>
      <c r="P172" s="620"/>
      <c r="Q172" s="621"/>
      <c r="R172" s="624"/>
      <c r="S172" s="627"/>
      <c r="T172" s="651"/>
      <c r="U172" s="652"/>
      <c r="V172" s="653"/>
      <c r="W172" s="19" t="s">
        <v>91</v>
      </c>
      <c r="X172" s="21"/>
      <c r="Y172" s="22"/>
      <c r="Z172" s="22"/>
      <c r="AA172" s="23"/>
      <c r="AB172" s="24"/>
      <c r="AC172" s="24"/>
      <c r="AD172" s="25"/>
      <c r="AE172" s="25"/>
      <c r="AF172" s="25"/>
      <c r="AG172" s="26"/>
      <c r="AH172" s="25"/>
      <c r="AI172" s="27" t="str">
        <f t="shared" si="7"/>
        <v/>
      </c>
      <c r="AJ172" s="27" t="str">
        <f t="shared" si="6"/>
        <v/>
      </c>
      <c r="AK172" s="25"/>
      <c r="AL172" s="27" t="str">
        <f>IFERROR(VLOOKUP(AJ172&amp;AK172,[4]Tabla_Controles!$B$56:$G$65,5,FALSE),"")</f>
        <v/>
      </c>
      <c r="AM172" s="28" t="str">
        <f t="shared" si="8"/>
        <v/>
      </c>
      <c r="AN172" s="654" t="str">
        <f>IFERROR(AVERAGE(AM172:AM178),"")</f>
        <v/>
      </c>
      <c r="AO172" s="657" t="str">
        <f>IF($AN172=100,"Fuerte",IF($AN172&lt;100,"Moderado",IF($AN172&lt;50,"Débil",IF($AN172=0,"",""))))</f>
        <v/>
      </c>
      <c r="AP172" s="660"/>
      <c r="AQ172" s="643" t="str">
        <f>IFERROR(P172-VLOOKUP(AO172&amp;AP172,[4]Tabla_Controles!$B$77:$E$83,4,0),"")</f>
        <v/>
      </c>
      <c r="AR172" s="646" t="str">
        <f>IF($AQ172="","",IF($AQ172=1,"Muy Baja",IF($AQ172=2,"Baja",IF($AQ172=3,"Media",IF($AQ172=4,"Alta",IF($AQ172=5,"Muy Alta","Muy Baja"))))))</f>
        <v/>
      </c>
      <c r="AS172" s="646">
        <f>T172</f>
        <v>0</v>
      </c>
      <c r="AT172" s="647"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629"/>
      <c r="AV172" s="37" t="s">
        <v>105</v>
      </c>
      <c r="AW172" s="20"/>
      <c r="AX172" s="20"/>
      <c r="AY172" s="21"/>
      <c r="AZ172" s="21"/>
      <c r="BA172" s="21"/>
      <c r="BB172" s="673"/>
      <c r="BC172" s="19" t="s">
        <v>91</v>
      </c>
      <c r="BD172" s="35"/>
      <c r="BE172" s="36"/>
      <c r="BF172" s="36"/>
      <c r="BG172" s="37" t="s">
        <v>155</v>
      </c>
      <c r="BH172" s="35"/>
      <c r="BI172" s="38"/>
      <c r="BJ172" s="38"/>
      <c r="BK172" s="635"/>
      <c r="BL172" s="666"/>
      <c r="BM172" s="666"/>
    </row>
    <row r="173" spans="1:65" ht="30" hidden="1" customHeight="1" x14ac:dyDescent="0.3">
      <c r="A173" s="604"/>
      <c r="B173" s="672"/>
      <c r="C173" s="608"/>
      <c r="D173" s="610"/>
      <c r="E173" s="610"/>
      <c r="F173" s="610"/>
      <c r="G173" s="641"/>
      <c r="H173" s="664"/>
      <c r="I173" s="630"/>
      <c r="J173" s="631"/>
      <c r="K173" s="19" t="s">
        <v>110</v>
      </c>
      <c r="L173" s="20"/>
      <c r="M173" s="677"/>
      <c r="N173" s="631"/>
      <c r="O173" s="651"/>
      <c r="P173" s="620"/>
      <c r="Q173" s="622"/>
      <c r="R173" s="625"/>
      <c r="S173" s="627"/>
      <c r="T173" s="651"/>
      <c r="U173" s="652"/>
      <c r="V173" s="653"/>
      <c r="W173" s="19" t="s">
        <v>112</v>
      </c>
      <c r="X173" s="21"/>
      <c r="Y173" s="22"/>
      <c r="Z173" s="22"/>
      <c r="AA173" s="23"/>
      <c r="AB173" s="24"/>
      <c r="AC173" s="24"/>
      <c r="AD173" s="25"/>
      <c r="AE173" s="25"/>
      <c r="AF173" s="25"/>
      <c r="AG173" s="26"/>
      <c r="AH173" s="25"/>
      <c r="AI173" s="27" t="str">
        <f t="shared" si="7"/>
        <v/>
      </c>
      <c r="AJ173" s="27" t="str">
        <f t="shared" si="6"/>
        <v/>
      </c>
      <c r="AK173" s="25"/>
      <c r="AL173" s="27" t="str">
        <f>IFERROR(VLOOKUP(AJ173&amp;AK173,[4]Tabla_Controles!$B$56:$G$65,5,FALSE),"")</f>
        <v/>
      </c>
      <c r="AM173" s="28" t="str">
        <f t="shared" si="8"/>
        <v/>
      </c>
      <c r="AN173" s="655"/>
      <c r="AO173" s="658"/>
      <c r="AP173" s="661"/>
      <c r="AQ173" s="644"/>
      <c r="AR173" s="646"/>
      <c r="AS173" s="646"/>
      <c r="AT173" s="647"/>
      <c r="AU173" s="629"/>
      <c r="AV173" s="37" t="s">
        <v>118</v>
      </c>
      <c r="AW173" s="20"/>
      <c r="AX173" s="20"/>
      <c r="AY173" s="21"/>
      <c r="AZ173" s="21"/>
      <c r="BA173" s="21"/>
      <c r="BB173" s="674"/>
      <c r="BC173" s="19" t="s">
        <v>112</v>
      </c>
      <c r="BD173" s="35"/>
      <c r="BE173" s="36"/>
      <c r="BF173" s="36"/>
      <c r="BG173" s="37" t="s">
        <v>162</v>
      </c>
      <c r="BH173" s="35"/>
      <c r="BI173" s="38"/>
      <c r="BJ173" s="38"/>
      <c r="BK173" s="636"/>
      <c r="BL173" s="638"/>
      <c r="BM173" s="638"/>
    </row>
    <row r="174" spans="1:65" ht="30" hidden="1" customHeight="1" x14ac:dyDescent="0.3">
      <c r="A174" s="604"/>
      <c r="B174" s="672"/>
      <c r="C174" s="608"/>
      <c r="D174" s="610"/>
      <c r="E174" s="610"/>
      <c r="F174" s="610"/>
      <c r="G174" s="641"/>
      <c r="H174" s="664"/>
      <c r="I174" s="630"/>
      <c r="J174" s="631"/>
      <c r="K174" s="19" t="s">
        <v>122</v>
      </c>
      <c r="L174" s="20"/>
      <c r="M174" s="677"/>
      <c r="N174" s="631"/>
      <c r="O174" s="651"/>
      <c r="P174" s="620"/>
      <c r="Q174" s="622"/>
      <c r="R174" s="625"/>
      <c r="S174" s="627"/>
      <c r="T174" s="651"/>
      <c r="U174" s="652"/>
      <c r="V174" s="653"/>
      <c r="W174" s="19" t="s">
        <v>124</v>
      </c>
      <c r="X174" s="21"/>
      <c r="Y174" s="22"/>
      <c r="Z174" s="22"/>
      <c r="AA174" s="23"/>
      <c r="AB174" s="24"/>
      <c r="AC174" s="24"/>
      <c r="AD174" s="25"/>
      <c r="AE174" s="25"/>
      <c r="AF174" s="25"/>
      <c r="AG174" s="26"/>
      <c r="AH174" s="25"/>
      <c r="AI174" s="27" t="str">
        <f t="shared" si="7"/>
        <v/>
      </c>
      <c r="AJ174" s="27" t="str">
        <f t="shared" si="6"/>
        <v/>
      </c>
      <c r="AK174" s="25"/>
      <c r="AL174" s="27" t="str">
        <f>IFERROR(VLOOKUP(AJ174&amp;AK174,[4]Tabla_Controles!$B$56:$G$65,5,FALSE),"")</f>
        <v/>
      </c>
      <c r="AM174" s="28" t="str">
        <f t="shared" si="8"/>
        <v/>
      </c>
      <c r="AN174" s="655"/>
      <c r="AO174" s="658"/>
      <c r="AP174" s="661"/>
      <c r="AQ174" s="644"/>
      <c r="AR174" s="646"/>
      <c r="AS174" s="646"/>
      <c r="AT174" s="647"/>
      <c r="AU174" s="629"/>
      <c r="AV174" s="37" t="s">
        <v>128</v>
      </c>
      <c r="AW174" s="20"/>
      <c r="AX174" s="20"/>
      <c r="AY174" s="21"/>
      <c r="AZ174" s="21"/>
      <c r="BA174" s="21"/>
      <c r="BB174" s="674"/>
      <c r="BC174" s="19" t="s">
        <v>124</v>
      </c>
      <c r="BD174" s="35"/>
      <c r="BE174" s="36"/>
      <c r="BF174" s="36"/>
      <c r="BG174" s="37" t="s">
        <v>105</v>
      </c>
      <c r="BH174" s="35"/>
      <c r="BI174" s="38"/>
      <c r="BJ174" s="38"/>
      <c r="BK174" s="636"/>
      <c r="BL174" s="638"/>
      <c r="BM174" s="638"/>
    </row>
    <row r="175" spans="1:65" ht="30" hidden="1" customHeight="1" x14ac:dyDescent="0.3">
      <c r="A175" s="604"/>
      <c r="B175" s="672"/>
      <c r="C175" s="608"/>
      <c r="D175" s="610"/>
      <c r="E175" s="610"/>
      <c r="F175" s="610"/>
      <c r="G175" s="641"/>
      <c r="H175" s="664"/>
      <c r="I175" s="630"/>
      <c r="J175" s="631"/>
      <c r="K175" s="19" t="s">
        <v>129</v>
      </c>
      <c r="L175" s="20"/>
      <c r="M175" s="677"/>
      <c r="N175" s="631"/>
      <c r="O175" s="651"/>
      <c r="P175" s="620"/>
      <c r="Q175" s="622"/>
      <c r="R175" s="625"/>
      <c r="S175" s="627"/>
      <c r="T175" s="651"/>
      <c r="U175" s="652"/>
      <c r="V175" s="653"/>
      <c r="W175" s="19" t="s">
        <v>131</v>
      </c>
      <c r="X175" s="21"/>
      <c r="Y175" s="22"/>
      <c r="Z175" s="22"/>
      <c r="AA175" s="23"/>
      <c r="AB175" s="24"/>
      <c r="AC175" s="24"/>
      <c r="AD175" s="25"/>
      <c r="AE175" s="25"/>
      <c r="AF175" s="25"/>
      <c r="AG175" s="26"/>
      <c r="AH175" s="25"/>
      <c r="AI175" s="27" t="str">
        <f t="shared" si="7"/>
        <v/>
      </c>
      <c r="AJ175" s="27" t="str">
        <f t="shared" si="6"/>
        <v/>
      </c>
      <c r="AK175" s="25"/>
      <c r="AL175" s="27" t="str">
        <f>IFERROR(VLOOKUP(AJ175&amp;AK175,[4]Tabla_Controles!$B$56:$G$65,5,FALSE),"")</f>
        <v/>
      </c>
      <c r="AM175" s="28" t="str">
        <f t="shared" si="8"/>
        <v/>
      </c>
      <c r="AN175" s="655"/>
      <c r="AO175" s="658"/>
      <c r="AP175" s="661"/>
      <c r="AQ175" s="644"/>
      <c r="AR175" s="646"/>
      <c r="AS175" s="646"/>
      <c r="AT175" s="647"/>
      <c r="AU175" s="629"/>
      <c r="AV175" s="37" t="s">
        <v>136</v>
      </c>
      <c r="AW175" s="20"/>
      <c r="AX175" s="20"/>
      <c r="AY175" s="21"/>
      <c r="AZ175" s="21"/>
      <c r="BA175" s="21"/>
      <c r="BB175" s="674"/>
      <c r="BC175" s="19" t="s">
        <v>131</v>
      </c>
      <c r="BD175" s="35"/>
      <c r="BE175" s="36"/>
      <c r="BF175" s="36"/>
      <c r="BG175" s="37" t="s">
        <v>118</v>
      </c>
      <c r="BH175" s="35"/>
      <c r="BI175" s="38"/>
      <c r="BJ175" s="38"/>
      <c r="BK175" s="636"/>
      <c r="BL175" s="638"/>
      <c r="BM175" s="638"/>
    </row>
    <row r="176" spans="1:65" ht="30" hidden="1" customHeight="1" x14ac:dyDescent="0.3">
      <c r="A176" s="604"/>
      <c r="B176" s="672"/>
      <c r="C176" s="608"/>
      <c r="D176" s="610"/>
      <c r="E176" s="610"/>
      <c r="F176" s="610"/>
      <c r="G176" s="641"/>
      <c r="H176" s="664"/>
      <c r="I176" s="630"/>
      <c r="J176" s="631"/>
      <c r="K176" s="19" t="s">
        <v>137</v>
      </c>
      <c r="L176" s="20"/>
      <c r="M176" s="677"/>
      <c r="N176" s="631"/>
      <c r="O176" s="651"/>
      <c r="P176" s="620"/>
      <c r="Q176" s="622"/>
      <c r="R176" s="625"/>
      <c r="S176" s="627"/>
      <c r="T176" s="651"/>
      <c r="U176" s="652"/>
      <c r="V176" s="653"/>
      <c r="W176" s="19" t="s">
        <v>139</v>
      </c>
      <c r="X176" s="21"/>
      <c r="Y176" s="22"/>
      <c r="Z176" s="22"/>
      <c r="AA176" s="23"/>
      <c r="AB176" s="24"/>
      <c r="AC176" s="24"/>
      <c r="AD176" s="25"/>
      <c r="AE176" s="25"/>
      <c r="AF176" s="25"/>
      <c r="AG176" s="26"/>
      <c r="AH176" s="25"/>
      <c r="AI176" s="27" t="str">
        <f t="shared" si="7"/>
        <v/>
      </c>
      <c r="AJ176" s="27" t="str">
        <f t="shared" si="6"/>
        <v/>
      </c>
      <c r="AK176" s="25"/>
      <c r="AL176" s="27" t="str">
        <f>IFERROR(VLOOKUP(AJ176&amp;AK176,[4]Tabla_Controles!$B$56:$G$65,5,FALSE),"")</f>
        <v/>
      </c>
      <c r="AM176" s="28" t="str">
        <f t="shared" si="8"/>
        <v/>
      </c>
      <c r="AN176" s="655"/>
      <c r="AO176" s="658"/>
      <c r="AP176" s="661"/>
      <c r="AQ176" s="644"/>
      <c r="AR176" s="646"/>
      <c r="AS176" s="646"/>
      <c r="AT176" s="647"/>
      <c r="AU176" s="629"/>
      <c r="AV176" s="37" t="s">
        <v>145</v>
      </c>
      <c r="AW176" s="20"/>
      <c r="AX176" s="20"/>
      <c r="AY176" s="21"/>
      <c r="AZ176" s="21"/>
      <c r="BA176" s="21"/>
      <c r="BB176" s="674"/>
      <c r="BC176" s="19" t="s">
        <v>139</v>
      </c>
      <c r="BD176" s="35"/>
      <c r="BE176" s="36"/>
      <c r="BF176" s="36"/>
      <c r="BG176" s="37" t="s">
        <v>128</v>
      </c>
      <c r="BH176" s="35"/>
      <c r="BI176" s="38"/>
      <c r="BJ176" s="38"/>
      <c r="BK176" s="636"/>
      <c r="BL176" s="638"/>
      <c r="BM176" s="638"/>
    </row>
    <row r="177" spans="1:65" ht="30" hidden="1" customHeight="1" x14ac:dyDescent="0.3">
      <c r="A177" s="604"/>
      <c r="B177" s="672"/>
      <c r="C177" s="608"/>
      <c r="D177" s="610"/>
      <c r="E177" s="610"/>
      <c r="F177" s="610"/>
      <c r="G177" s="641"/>
      <c r="H177" s="664"/>
      <c r="I177" s="630"/>
      <c r="J177" s="631"/>
      <c r="K177" s="19" t="s">
        <v>148</v>
      </c>
      <c r="L177" s="20"/>
      <c r="M177" s="677"/>
      <c r="N177" s="631"/>
      <c r="O177" s="651"/>
      <c r="P177" s="620"/>
      <c r="Q177" s="622"/>
      <c r="R177" s="625"/>
      <c r="S177" s="627"/>
      <c r="T177" s="651"/>
      <c r="U177" s="652"/>
      <c r="V177" s="653"/>
      <c r="W177" s="19" t="s">
        <v>150</v>
      </c>
      <c r="X177" s="21"/>
      <c r="Y177" s="22"/>
      <c r="Z177" s="22"/>
      <c r="AA177" s="23"/>
      <c r="AB177" s="24"/>
      <c r="AC177" s="24"/>
      <c r="AD177" s="25"/>
      <c r="AE177" s="25"/>
      <c r="AF177" s="25"/>
      <c r="AG177" s="26"/>
      <c r="AH177" s="25"/>
      <c r="AI177" s="27" t="str">
        <f t="shared" si="7"/>
        <v/>
      </c>
      <c r="AJ177" s="27" t="str">
        <f t="shared" si="6"/>
        <v/>
      </c>
      <c r="AK177" s="25"/>
      <c r="AL177" s="27" t="str">
        <f>IFERROR(VLOOKUP(AJ177&amp;AK177,[4]Tabla_Controles!$B$56:$G$65,5,FALSE),"")</f>
        <v/>
      </c>
      <c r="AM177" s="28" t="str">
        <f t="shared" si="8"/>
        <v/>
      </c>
      <c r="AN177" s="655"/>
      <c r="AO177" s="658"/>
      <c r="AP177" s="661"/>
      <c r="AQ177" s="644"/>
      <c r="AR177" s="646"/>
      <c r="AS177" s="646"/>
      <c r="AT177" s="647"/>
      <c r="AU177" s="629"/>
      <c r="AV177" s="37" t="s">
        <v>155</v>
      </c>
      <c r="AW177" s="20"/>
      <c r="AX177" s="20"/>
      <c r="AY177" s="21"/>
      <c r="AZ177" s="21"/>
      <c r="BA177" s="21"/>
      <c r="BB177" s="674"/>
      <c r="BC177" s="19" t="s">
        <v>150</v>
      </c>
      <c r="BD177" s="35"/>
      <c r="BE177" s="36"/>
      <c r="BF177" s="36"/>
      <c r="BG177" s="37" t="s">
        <v>136</v>
      </c>
      <c r="BH177" s="35"/>
      <c r="BI177" s="38"/>
      <c r="BJ177" s="38"/>
      <c r="BK177" s="636"/>
      <c r="BL177" s="638"/>
      <c r="BM177" s="638"/>
    </row>
    <row r="178" spans="1:65" ht="30" hidden="1" customHeight="1" x14ac:dyDescent="0.3">
      <c r="A178" s="604"/>
      <c r="B178" s="672"/>
      <c r="C178" s="609"/>
      <c r="D178" s="610"/>
      <c r="E178" s="610"/>
      <c r="F178" s="610"/>
      <c r="G178" s="642"/>
      <c r="H178" s="665"/>
      <c r="I178" s="630"/>
      <c r="J178" s="631"/>
      <c r="K178" s="19" t="s">
        <v>160</v>
      </c>
      <c r="L178" s="20"/>
      <c r="M178" s="678"/>
      <c r="N178" s="631"/>
      <c r="O178" s="651"/>
      <c r="P178" s="620"/>
      <c r="Q178" s="623"/>
      <c r="R178" s="626"/>
      <c r="S178" s="627"/>
      <c r="T178" s="651"/>
      <c r="U178" s="652"/>
      <c r="V178" s="653"/>
      <c r="W178" s="19" t="s">
        <v>161</v>
      </c>
      <c r="X178" s="21"/>
      <c r="Y178" s="22"/>
      <c r="Z178" s="22"/>
      <c r="AA178" s="23"/>
      <c r="AB178" s="24"/>
      <c r="AC178" s="24"/>
      <c r="AD178" s="25"/>
      <c r="AE178" s="25"/>
      <c r="AF178" s="25"/>
      <c r="AG178" s="26"/>
      <c r="AH178" s="25"/>
      <c r="AI178" s="27" t="str">
        <f t="shared" si="7"/>
        <v/>
      </c>
      <c r="AJ178" s="27" t="str">
        <f t="shared" si="6"/>
        <v/>
      </c>
      <c r="AK178" s="25"/>
      <c r="AL178" s="27" t="str">
        <f>IFERROR(VLOOKUP(AJ178&amp;AK178,[4]Tabla_Controles!$B$56:$G$65,5,FALSE),"")</f>
        <v/>
      </c>
      <c r="AM178" s="28" t="str">
        <f t="shared" si="8"/>
        <v/>
      </c>
      <c r="AN178" s="656"/>
      <c r="AO178" s="659"/>
      <c r="AP178" s="662"/>
      <c r="AQ178" s="645"/>
      <c r="AR178" s="646"/>
      <c r="AS178" s="646"/>
      <c r="AT178" s="647"/>
      <c r="AU178" s="629"/>
      <c r="AV178" s="37" t="s">
        <v>162</v>
      </c>
      <c r="AW178" s="20"/>
      <c r="AX178" s="20"/>
      <c r="AY178" s="21"/>
      <c r="AZ178" s="21"/>
      <c r="BA178" s="21"/>
      <c r="BB178" s="675"/>
      <c r="BC178" s="19" t="s">
        <v>161</v>
      </c>
      <c r="BD178" s="35"/>
      <c r="BE178" s="36"/>
      <c r="BF178" s="36"/>
      <c r="BG178" s="37" t="s">
        <v>145</v>
      </c>
      <c r="BH178" s="35"/>
      <c r="BI178" s="38"/>
      <c r="BJ178" s="38"/>
      <c r="BK178" s="637"/>
      <c r="BL178" s="639"/>
      <c r="BM178" s="639"/>
    </row>
    <row r="179" spans="1:65" ht="51" hidden="1" customHeight="1" x14ac:dyDescent="0.3">
      <c r="A179" s="604" t="str">
        <f>C179&amp;COUNTIF($C$10:C179,C179)</f>
        <v>0</v>
      </c>
      <c r="B179" s="672"/>
      <c r="C179" s="607"/>
      <c r="D179" s="610"/>
      <c r="E179" s="610"/>
      <c r="F179" s="610"/>
      <c r="G179" s="640"/>
      <c r="H179" s="663"/>
      <c r="I179" s="630" t="str">
        <f>"Posibilidad de recibir o solicitar cualquier dádiva o beneficio a nombre propio o de terceros, con el fin de "&amp;J179</f>
        <v xml:space="preserve">Posibilidad de recibir o solicitar cualquier dádiva o beneficio a nombre propio o de terceros, con el fin de </v>
      </c>
      <c r="J179" s="631"/>
      <c r="K179" s="19" t="s">
        <v>86</v>
      </c>
      <c r="L179" s="20"/>
      <c r="M179" s="676"/>
      <c r="N179" s="631"/>
      <c r="O179" s="651"/>
      <c r="P179" s="620"/>
      <c r="Q179" s="621"/>
      <c r="R179" s="652"/>
      <c r="S179" s="627"/>
      <c r="T179" s="651"/>
      <c r="U179" s="652"/>
      <c r="V179" s="653"/>
      <c r="W179" s="19" t="s">
        <v>91</v>
      </c>
      <c r="X179" s="21"/>
      <c r="Y179" s="22"/>
      <c r="Z179" s="22"/>
      <c r="AA179" s="23"/>
      <c r="AB179" s="25"/>
      <c r="AC179" s="25"/>
      <c r="AD179" s="25"/>
      <c r="AE179" s="25"/>
      <c r="AF179" s="25"/>
      <c r="AG179" s="26"/>
      <c r="AH179" s="25"/>
      <c r="AI179" s="27" t="str">
        <f t="shared" si="7"/>
        <v/>
      </c>
      <c r="AJ179" s="27" t="str">
        <f t="shared" si="6"/>
        <v/>
      </c>
      <c r="AK179" s="25"/>
      <c r="AL179" s="27" t="str">
        <f>IFERROR(VLOOKUP(AJ179&amp;AK179,[4]Tabla_Controles!$B$56:$G$65,5,FALSE),"")</f>
        <v/>
      </c>
      <c r="AM179" s="28" t="str">
        <f t="shared" si="8"/>
        <v/>
      </c>
      <c r="AN179" s="679" t="str">
        <f>IFERROR(AVERAGE(AM179:AM185),"")</f>
        <v/>
      </c>
      <c r="AO179" s="657" t="str">
        <f>IF($AN179=100,"Fuerte",IF($AN179&lt;100,"Moderado",IF($AN179&lt;50,"Débil",IF($AN179=0,"",""))))</f>
        <v/>
      </c>
      <c r="AP179" s="680"/>
      <c r="AQ179" s="643" t="str">
        <f>IFERROR(P179-VLOOKUP(AO179&amp;AP179,[4]Tabla_Controles!$B$77:$E$83,4,0),"")</f>
        <v/>
      </c>
      <c r="AR179" s="646" t="str">
        <f>IF($AQ179="","",IF($AQ179=1,"Muy Baja",IF($AQ179=2,"Baja",IF($AQ179=3,"Media",IF($AQ179=4,"Alta",IF($AQ179=5,"Muy Alta","Muy Baja"))))))</f>
        <v/>
      </c>
      <c r="AS179" s="646">
        <f>T179</f>
        <v>0</v>
      </c>
      <c r="AT179" s="647"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629"/>
      <c r="AV179" s="37" t="s">
        <v>105</v>
      </c>
      <c r="AW179" s="20"/>
      <c r="AX179" s="20"/>
      <c r="AY179" s="21"/>
      <c r="AZ179" s="21"/>
      <c r="BA179" s="21"/>
      <c r="BB179" s="673"/>
      <c r="BC179" s="19" t="s">
        <v>91</v>
      </c>
      <c r="BD179" s="35"/>
      <c r="BE179" s="36"/>
      <c r="BF179" s="36"/>
      <c r="BG179" s="37" t="s">
        <v>155</v>
      </c>
      <c r="BH179" s="35"/>
      <c r="BI179" s="38"/>
      <c r="BJ179" s="38"/>
      <c r="BK179" s="681"/>
      <c r="BL179" s="666"/>
      <c r="BM179" s="666"/>
    </row>
    <row r="180" spans="1:65" ht="30" hidden="1" customHeight="1" x14ac:dyDescent="0.3">
      <c r="A180" s="604"/>
      <c r="B180" s="672"/>
      <c r="C180" s="608"/>
      <c r="D180" s="610"/>
      <c r="E180" s="610"/>
      <c r="F180" s="610"/>
      <c r="G180" s="641"/>
      <c r="H180" s="664"/>
      <c r="I180" s="630"/>
      <c r="J180" s="631"/>
      <c r="K180" s="19" t="s">
        <v>110</v>
      </c>
      <c r="L180" s="20"/>
      <c r="M180" s="677"/>
      <c r="N180" s="631"/>
      <c r="O180" s="651"/>
      <c r="P180" s="620"/>
      <c r="Q180" s="622"/>
      <c r="R180" s="652"/>
      <c r="S180" s="627"/>
      <c r="T180" s="651"/>
      <c r="U180" s="652"/>
      <c r="V180" s="653"/>
      <c r="W180" s="19" t="s">
        <v>112</v>
      </c>
      <c r="X180" s="21"/>
      <c r="Y180" s="22"/>
      <c r="Z180" s="22"/>
      <c r="AA180" s="23"/>
      <c r="AB180" s="25"/>
      <c r="AC180" s="25"/>
      <c r="AD180" s="25"/>
      <c r="AE180" s="25"/>
      <c r="AF180" s="25"/>
      <c r="AG180" s="26"/>
      <c r="AH180" s="25"/>
      <c r="AI180" s="27" t="str">
        <f t="shared" si="7"/>
        <v/>
      </c>
      <c r="AJ180" s="27" t="str">
        <f t="shared" si="6"/>
        <v/>
      </c>
      <c r="AK180" s="25"/>
      <c r="AL180" s="27" t="str">
        <f>IFERROR(VLOOKUP(AJ180&amp;AK180,[4]Tabla_Controles!$B$56:$G$65,5,FALSE),"")</f>
        <v/>
      </c>
      <c r="AM180" s="28" t="str">
        <f t="shared" si="8"/>
        <v/>
      </c>
      <c r="AN180" s="679"/>
      <c r="AO180" s="658"/>
      <c r="AP180" s="680"/>
      <c r="AQ180" s="644"/>
      <c r="AR180" s="646"/>
      <c r="AS180" s="646"/>
      <c r="AT180" s="647"/>
      <c r="AU180" s="629"/>
      <c r="AV180" s="37" t="s">
        <v>118</v>
      </c>
      <c r="AW180" s="20"/>
      <c r="AX180" s="20"/>
      <c r="AY180" s="21"/>
      <c r="AZ180" s="21"/>
      <c r="BA180" s="21"/>
      <c r="BB180" s="674"/>
      <c r="BC180" s="19" t="s">
        <v>112</v>
      </c>
      <c r="BD180" s="35"/>
      <c r="BE180" s="36"/>
      <c r="BF180" s="36"/>
      <c r="BG180" s="37" t="s">
        <v>162</v>
      </c>
      <c r="BH180" s="35"/>
      <c r="BI180" s="38"/>
      <c r="BJ180" s="38"/>
      <c r="BK180" s="681"/>
      <c r="BL180" s="638"/>
      <c r="BM180" s="638"/>
    </row>
    <row r="181" spans="1:65" ht="30" hidden="1" customHeight="1" x14ac:dyDescent="0.3">
      <c r="A181" s="604"/>
      <c r="B181" s="672"/>
      <c r="C181" s="608"/>
      <c r="D181" s="610"/>
      <c r="E181" s="610"/>
      <c r="F181" s="610"/>
      <c r="G181" s="641"/>
      <c r="H181" s="664"/>
      <c r="I181" s="630"/>
      <c r="J181" s="631"/>
      <c r="K181" s="19" t="s">
        <v>122</v>
      </c>
      <c r="L181" s="20"/>
      <c r="M181" s="677"/>
      <c r="N181" s="631"/>
      <c r="O181" s="651"/>
      <c r="P181" s="620"/>
      <c r="Q181" s="622"/>
      <c r="R181" s="652"/>
      <c r="S181" s="627"/>
      <c r="T181" s="651"/>
      <c r="U181" s="652"/>
      <c r="V181" s="653"/>
      <c r="W181" s="19" t="s">
        <v>124</v>
      </c>
      <c r="X181" s="21"/>
      <c r="Y181" s="22"/>
      <c r="Z181" s="22"/>
      <c r="AA181" s="23"/>
      <c r="AB181" s="25"/>
      <c r="AC181" s="25"/>
      <c r="AD181" s="25"/>
      <c r="AE181" s="25"/>
      <c r="AF181" s="25"/>
      <c r="AG181" s="26"/>
      <c r="AH181" s="25"/>
      <c r="AI181" s="27" t="str">
        <f t="shared" si="7"/>
        <v/>
      </c>
      <c r="AJ181" s="27" t="str">
        <f t="shared" si="6"/>
        <v/>
      </c>
      <c r="AK181" s="25"/>
      <c r="AL181" s="27" t="str">
        <f>IFERROR(VLOOKUP(AJ181&amp;AK181,[4]Tabla_Controles!$B$56:$G$65,5,FALSE),"")</f>
        <v/>
      </c>
      <c r="AM181" s="28" t="str">
        <f t="shared" si="8"/>
        <v/>
      </c>
      <c r="AN181" s="679"/>
      <c r="AO181" s="658"/>
      <c r="AP181" s="680"/>
      <c r="AQ181" s="644"/>
      <c r="AR181" s="646"/>
      <c r="AS181" s="646"/>
      <c r="AT181" s="647"/>
      <c r="AU181" s="629"/>
      <c r="AV181" s="37" t="s">
        <v>128</v>
      </c>
      <c r="AW181" s="20"/>
      <c r="AX181" s="20"/>
      <c r="AY181" s="21"/>
      <c r="AZ181" s="21"/>
      <c r="BA181" s="21"/>
      <c r="BB181" s="674"/>
      <c r="BC181" s="19" t="s">
        <v>124</v>
      </c>
      <c r="BD181" s="35"/>
      <c r="BE181" s="36"/>
      <c r="BF181" s="36"/>
      <c r="BG181" s="37" t="s">
        <v>105</v>
      </c>
      <c r="BH181" s="35"/>
      <c r="BI181" s="38"/>
      <c r="BJ181" s="38"/>
      <c r="BK181" s="681"/>
      <c r="BL181" s="638"/>
      <c r="BM181" s="638"/>
    </row>
    <row r="182" spans="1:65" ht="30" hidden="1" customHeight="1" x14ac:dyDescent="0.3">
      <c r="A182" s="604"/>
      <c r="B182" s="672"/>
      <c r="C182" s="608"/>
      <c r="D182" s="610"/>
      <c r="E182" s="610"/>
      <c r="F182" s="610"/>
      <c r="G182" s="641"/>
      <c r="H182" s="664"/>
      <c r="I182" s="630"/>
      <c r="J182" s="631"/>
      <c r="K182" s="19" t="s">
        <v>129</v>
      </c>
      <c r="L182" s="20"/>
      <c r="M182" s="677"/>
      <c r="N182" s="631"/>
      <c r="O182" s="651"/>
      <c r="P182" s="620"/>
      <c r="Q182" s="622"/>
      <c r="R182" s="652"/>
      <c r="S182" s="627"/>
      <c r="T182" s="651"/>
      <c r="U182" s="652"/>
      <c r="V182" s="653"/>
      <c r="W182" s="19" t="s">
        <v>131</v>
      </c>
      <c r="X182" s="21"/>
      <c r="Y182" s="22"/>
      <c r="Z182" s="22"/>
      <c r="AA182" s="23"/>
      <c r="AB182" s="25"/>
      <c r="AC182" s="25"/>
      <c r="AD182" s="25"/>
      <c r="AE182" s="25"/>
      <c r="AF182" s="25"/>
      <c r="AG182" s="26"/>
      <c r="AH182" s="25"/>
      <c r="AI182" s="27" t="str">
        <f t="shared" si="7"/>
        <v/>
      </c>
      <c r="AJ182" s="27" t="str">
        <f t="shared" si="6"/>
        <v/>
      </c>
      <c r="AK182" s="25"/>
      <c r="AL182" s="27" t="str">
        <f>IFERROR(VLOOKUP(AJ182&amp;AK182,[4]Tabla_Controles!$B$56:$G$65,5,FALSE),"")</f>
        <v/>
      </c>
      <c r="AM182" s="28" t="str">
        <f t="shared" si="8"/>
        <v/>
      </c>
      <c r="AN182" s="679"/>
      <c r="AO182" s="658"/>
      <c r="AP182" s="680"/>
      <c r="AQ182" s="644"/>
      <c r="AR182" s="646"/>
      <c r="AS182" s="646"/>
      <c r="AT182" s="647"/>
      <c r="AU182" s="629"/>
      <c r="AV182" s="37" t="s">
        <v>136</v>
      </c>
      <c r="AW182" s="20"/>
      <c r="AX182" s="20"/>
      <c r="AY182" s="21"/>
      <c r="AZ182" s="21"/>
      <c r="BA182" s="21"/>
      <c r="BB182" s="674"/>
      <c r="BC182" s="19" t="s">
        <v>131</v>
      </c>
      <c r="BD182" s="35"/>
      <c r="BE182" s="36"/>
      <c r="BF182" s="36"/>
      <c r="BG182" s="37" t="s">
        <v>118</v>
      </c>
      <c r="BH182" s="35"/>
      <c r="BI182" s="38"/>
      <c r="BJ182" s="38"/>
      <c r="BK182" s="681"/>
      <c r="BL182" s="638"/>
      <c r="BM182" s="638"/>
    </row>
    <row r="183" spans="1:65" ht="30" hidden="1" customHeight="1" x14ac:dyDescent="0.3">
      <c r="A183" s="604"/>
      <c r="B183" s="672"/>
      <c r="C183" s="608"/>
      <c r="D183" s="610"/>
      <c r="E183" s="610"/>
      <c r="F183" s="610"/>
      <c r="G183" s="641"/>
      <c r="H183" s="664"/>
      <c r="I183" s="630"/>
      <c r="J183" s="631"/>
      <c r="K183" s="19" t="s">
        <v>137</v>
      </c>
      <c r="L183" s="20"/>
      <c r="M183" s="677"/>
      <c r="N183" s="631"/>
      <c r="O183" s="651"/>
      <c r="P183" s="620"/>
      <c r="Q183" s="622"/>
      <c r="R183" s="652"/>
      <c r="S183" s="627"/>
      <c r="T183" s="651"/>
      <c r="U183" s="652"/>
      <c r="V183" s="653"/>
      <c r="W183" s="19" t="s">
        <v>139</v>
      </c>
      <c r="X183" s="21"/>
      <c r="Y183" s="22"/>
      <c r="Z183" s="22"/>
      <c r="AA183" s="23"/>
      <c r="AB183" s="25"/>
      <c r="AC183" s="25"/>
      <c r="AD183" s="25"/>
      <c r="AE183" s="25"/>
      <c r="AF183" s="25"/>
      <c r="AG183" s="26"/>
      <c r="AH183" s="25"/>
      <c r="AI183" s="27" t="str">
        <f t="shared" si="7"/>
        <v/>
      </c>
      <c r="AJ183" s="27" t="str">
        <f t="shared" si="6"/>
        <v/>
      </c>
      <c r="AK183" s="25"/>
      <c r="AL183" s="27" t="str">
        <f>IFERROR(VLOOKUP(AJ183&amp;AK183,[4]Tabla_Controles!$B$56:$G$65,5,FALSE),"")</f>
        <v/>
      </c>
      <c r="AM183" s="28" t="str">
        <f t="shared" si="8"/>
        <v/>
      </c>
      <c r="AN183" s="679"/>
      <c r="AO183" s="658"/>
      <c r="AP183" s="680"/>
      <c r="AQ183" s="644"/>
      <c r="AR183" s="646"/>
      <c r="AS183" s="646"/>
      <c r="AT183" s="647"/>
      <c r="AU183" s="629"/>
      <c r="AV183" s="37" t="s">
        <v>145</v>
      </c>
      <c r="AW183" s="20"/>
      <c r="AX183" s="20"/>
      <c r="AY183" s="21"/>
      <c r="AZ183" s="21"/>
      <c r="BA183" s="21"/>
      <c r="BB183" s="674"/>
      <c r="BC183" s="19" t="s">
        <v>139</v>
      </c>
      <c r="BD183" s="35"/>
      <c r="BE183" s="36"/>
      <c r="BF183" s="36"/>
      <c r="BG183" s="37" t="s">
        <v>128</v>
      </c>
      <c r="BH183" s="35"/>
      <c r="BI183" s="38"/>
      <c r="BJ183" s="38"/>
      <c r="BK183" s="681"/>
      <c r="BL183" s="638"/>
      <c r="BM183" s="638"/>
    </row>
    <row r="184" spans="1:65" ht="30" hidden="1" customHeight="1" x14ac:dyDescent="0.3">
      <c r="A184" s="604"/>
      <c r="B184" s="672"/>
      <c r="C184" s="608"/>
      <c r="D184" s="610"/>
      <c r="E184" s="610"/>
      <c r="F184" s="610"/>
      <c r="G184" s="641"/>
      <c r="H184" s="664"/>
      <c r="I184" s="630"/>
      <c r="J184" s="631"/>
      <c r="K184" s="19" t="s">
        <v>148</v>
      </c>
      <c r="L184" s="20"/>
      <c r="M184" s="677"/>
      <c r="N184" s="631"/>
      <c r="O184" s="651"/>
      <c r="P184" s="620"/>
      <c r="Q184" s="622"/>
      <c r="R184" s="652"/>
      <c r="S184" s="627"/>
      <c r="T184" s="651"/>
      <c r="U184" s="652"/>
      <c r="V184" s="653"/>
      <c r="W184" s="19" t="s">
        <v>150</v>
      </c>
      <c r="X184" s="21"/>
      <c r="Y184" s="22"/>
      <c r="Z184" s="22"/>
      <c r="AA184" s="23"/>
      <c r="AB184" s="25"/>
      <c r="AC184" s="25"/>
      <c r="AD184" s="25"/>
      <c r="AE184" s="25"/>
      <c r="AF184" s="25"/>
      <c r="AG184" s="26"/>
      <c r="AH184" s="25"/>
      <c r="AI184" s="27" t="str">
        <f t="shared" si="7"/>
        <v/>
      </c>
      <c r="AJ184" s="27" t="str">
        <f t="shared" si="6"/>
        <v/>
      </c>
      <c r="AK184" s="25"/>
      <c r="AL184" s="27" t="str">
        <f>IFERROR(VLOOKUP(AJ184&amp;AK184,[4]Tabla_Controles!$B$56:$G$65,5,FALSE),"")</f>
        <v/>
      </c>
      <c r="AM184" s="28" t="str">
        <f t="shared" si="8"/>
        <v/>
      </c>
      <c r="AN184" s="679"/>
      <c r="AO184" s="658"/>
      <c r="AP184" s="680"/>
      <c r="AQ184" s="644"/>
      <c r="AR184" s="646"/>
      <c r="AS184" s="646"/>
      <c r="AT184" s="647"/>
      <c r="AU184" s="629"/>
      <c r="AV184" s="37" t="s">
        <v>155</v>
      </c>
      <c r="AW184" s="20"/>
      <c r="AX184" s="20"/>
      <c r="AY184" s="21"/>
      <c r="AZ184" s="21"/>
      <c r="BA184" s="21"/>
      <c r="BB184" s="674"/>
      <c r="BC184" s="19" t="s">
        <v>150</v>
      </c>
      <c r="BD184" s="35"/>
      <c r="BE184" s="36"/>
      <c r="BF184" s="36"/>
      <c r="BG184" s="37" t="s">
        <v>136</v>
      </c>
      <c r="BH184" s="35"/>
      <c r="BI184" s="38"/>
      <c r="BJ184" s="38"/>
      <c r="BK184" s="681"/>
      <c r="BL184" s="638"/>
      <c r="BM184" s="638"/>
    </row>
    <row r="185" spans="1:65" ht="30" hidden="1" customHeight="1" x14ac:dyDescent="0.3">
      <c r="A185" s="604"/>
      <c r="B185" s="672"/>
      <c r="C185" s="609"/>
      <c r="D185" s="610"/>
      <c r="E185" s="610"/>
      <c r="F185" s="610"/>
      <c r="G185" s="642"/>
      <c r="H185" s="665"/>
      <c r="I185" s="630"/>
      <c r="J185" s="631"/>
      <c r="K185" s="244" t="s">
        <v>160</v>
      </c>
      <c r="L185" s="245"/>
      <c r="M185" s="678"/>
      <c r="N185" s="631"/>
      <c r="O185" s="651"/>
      <c r="P185" s="620"/>
      <c r="Q185" s="623"/>
      <c r="R185" s="652"/>
      <c r="S185" s="627"/>
      <c r="T185" s="651"/>
      <c r="U185" s="652"/>
      <c r="V185" s="653"/>
      <c r="W185" s="244" t="s">
        <v>161</v>
      </c>
      <c r="X185" s="247"/>
      <c r="Y185" s="248"/>
      <c r="Z185" s="248"/>
      <c r="AA185" s="248"/>
      <c r="AB185" s="241"/>
      <c r="AC185" s="241"/>
      <c r="AD185" s="241"/>
      <c r="AE185" s="241"/>
      <c r="AF185" s="241"/>
      <c r="AG185" s="246"/>
      <c r="AH185" s="241"/>
      <c r="AI185" s="242" t="str">
        <f t="shared" si="7"/>
        <v/>
      </c>
      <c r="AJ185" s="242" t="str">
        <f t="shared" si="6"/>
        <v/>
      </c>
      <c r="AK185" s="241"/>
      <c r="AL185" s="242" t="str">
        <f>IFERROR(VLOOKUP(AJ185&amp;AK185,[4]Tabla_Controles!$B$56:$G$65,5,FALSE),"")</f>
        <v/>
      </c>
      <c r="AM185" s="249" t="str">
        <f t="shared" si="8"/>
        <v/>
      </c>
      <c r="AN185" s="679"/>
      <c r="AO185" s="659"/>
      <c r="AP185" s="680"/>
      <c r="AQ185" s="645"/>
      <c r="AR185" s="646"/>
      <c r="AS185" s="646"/>
      <c r="AT185" s="647"/>
      <c r="AU185" s="629"/>
      <c r="AV185" s="250" t="s">
        <v>162</v>
      </c>
      <c r="AW185" s="245"/>
      <c r="AX185" s="245"/>
      <c r="AY185" s="247"/>
      <c r="AZ185" s="247"/>
      <c r="BA185" s="247"/>
      <c r="BB185" s="675"/>
      <c r="BC185" s="244" t="s">
        <v>161</v>
      </c>
      <c r="BD185" s="243"/>
      <c r="BE185" s="251"/>
      <c r="BF185" s="251"/>
      <c r="BG185" s="250" t="s">
        <v>145</v>
      </c>
      <c r="BH185" s="243"/>
      <c r="BI185" s="252"/>
      <c r="BJ185" s="252"/>
      <c r="BK185" s="681"/>
      <c r="BL185" s="639"/>
      <c r="BM185" s="639"/>
    </row>
  </sheetData>
  <sheetProtection formatCells="0" formatColumns="0" formatRows="0" autoFilter="0"/>
  <autoFilter ref="A10:BM185" xr:uid="{00000000-0001-0000-0100-000000000000}">
    <filterColumn colId="26">
      <filters>
        <filter val="* G. Regionales_x000a_* G. Técnica"/>
        <filter val="* G. Regionales_x000a_* GB. Muebles"/>
        <filter val="G. Regionales"/>
        <filter val="Todas las áreas"/>
      </filters>
    </filterColumn>
  </autoFilter>
  <dataConsolidate/>
  <mergeCells count="872">
    <mergeCell ref="BL179:BL185"/>
    <mergeCell ref="BM179:BM185"/>
    <mergeCell ref="AN179:AN185"/>
    <mergeCell ref="AO179:AO185"/>
    <mergeCell ref="AP179:AP185"/>
    <mergeCell ref="AQ179:AQ185"/>
    <mergeCell ref="AR179:AR185"/>
    <mergeCell ref="AS179:AS185"/>
    <mergeCell ref="J179:J185"/>
    <mergeCell ref="M179:M185"/>
    <mergeCell ref="N179:N185"/>
    <mergeCell ref="O179:O185"/>
    <mergeCell ref="P179:P185"/>
    <mergeCell ref="AT179:AT185"/>
    <mergeCell ref="AU179:AU185"/>
    <mergeCell ref="BB179:BB185"/>
    <mergeCell ref="BK179:BK185"/>
    <mergeCell ref="A179:A185"/>
    <mergeCell ref="B179:B185"/>
    <mergeCell ref="C179:C185"/>
    <mergeCell ref="D179:D185"/>
    <mergeCell ref="E179:E185"/>
    <mergeCell ref="F179:F185"/>
    <mergeCell ref="G179:G185"/>
    <mergeCell ref="H179:H185"/>
    <mergeCell ref="AR172:AR178"/>
    <mergeCell ref="U172:U178"/>
    <mergeCell ref="V172:V178"/>
    <mergeCell ref="AN172:AN178"/>
    <mergeCell ref="AO172:AO178"/>
    <mergeCell ref="AP172:AP178"/>
    <mergeCell ref="AQ172:AQ178"/>
    <mergeCell ref="O172:O178"/>
    <mergeCell ref="P172:P178"/>
    <mergeCell ref="Q179:Q185"/>
    <mergeCell ref="R179:R185"/>
    <mergeCell ref="S179:S185"/>
    <mergeCell ref="T179:T185"/>
    <mergeCell ref="U179:U185"/>
    <mergeCell ref="V179:V185"/>
    <mergeCell ref="I179:I185"/>
    <mergeCell ref="T172:T178"/>
    <mergeCell ref="G172:G178"/>
    <mergeCell ref="H172:H178"/>
    <mergeCell ref="I172:I178"/>
    <mergeCell ref="J172:J178"/>
    <mergeCell ref="M172:M178"/>
    <mergeCell ref="N172:N178"/>
    <mergeCell ref="BL172:BL178"/>
    <mergeCell ref="BM172:BM178"/>
    <mergeCell ref="AS172:AS178"/>
    <mergeCell ref="AT172:AT178"/>
    <mergeCell ref="AU172:AU178"/>
    <mergeCell ref="BB172:BB178"/>
    <mergeCell ref="BK172:BK178"/>
    <mergeCell ref="A172:A178"/>
    <mergeCell ref="B172:B178"/>
    <mergeCell ref="C172:C178"/>
    <mergeCell ref="D172:D178"/>
    <mergeCell ref="E172:E178"/>
    <mergeCell ref="F172:F178"/>
    <mergeCell ref="AT165:AT171"/>
    <mergeCell ref="AU165:AU171"/>
    <mergeCell ref="BB165:BB171"/>
    <mergeCell ref="Q165:Q171"/>
    <mergeCell ref="R165:R171"/>
    <mergeCell ref="S165:S171"/>
    <mergeCell ref="T165:T171"/>
    <mergeCell ref="U165:U171"/>
    <mergeCell ref="V165:V171"/>
    <mergeCell ref="I165:I171"/>
    <mergeCell ref="J165:J171"/>
    <mergeCell ref="M165:M171"/>
    <mergeCell ref="N165:N171"/>
    <mergeCell ref="O165:O171"/>
    <mergeCell ref="P165:P171"/>
    <mergeCell ref="Q172:Q178"/>
    <mergeCell ref="R172:R178"/>
    <mergeCell ref="S172:S178"/>
    <mergeCell ref="BK165:BK171"/>
    <mergeCell ref="BL165:BL171"/>
    <mergeCell ref="BM165:BM171"/>
    <mergeCell ref="AN165:AN171"/>
    <mergeCell ref="AO165:AO171"/>
    <mergeCell ref="AP165:AP171"/>
    <mergeCell ref="AQ165:AQ171"/>
    <mergeCell ref="AR165:AR171"/>
    <mergeCell ref="AS165:AS171"/>
    <mergeCell ref="G165:G171"/>
    <mergeCell ref="H165:H171"/>
    <mergeCell ref="AR158:AR164"/>
    <mergeCell ref="U158:U164"/>
    <mergeCell ref="V158:V164"/>
    <mergeCell ref="AN158:AN164"/>
    <mergeCell ref="AO158:AO164"/>
    <mergeCell ref="AP158:AP164"/>
    <mergeCell ref="AQ158:AQ164"/>
    <mergeCell ref="O158:O164"/>
    <mergeCell ref="P158:P164"/>
    <mergeCell ref="T158:T164"/>
    <mergeCell ref="G158:G164"/>
    <mergeCell ref="H158:H164"/>
    <mergeCell ref="I158:I164"/>
    <mergeCell ref="J158:J164"/>
    <mergeCell ref="M158:M164"/>
    <mergeCell ref="N158:N164"/>
    <mergeCell ref="A158:A164"/>
    <mergeCell ref="B158:B164"/>
    <mergeCell ref="C158:C164"/>
    <mergeCell ref="D158:D164"/>
    <mergeCell ref="E158:E164"/>
    <mergeCell ref="F158:F164"/>
    <mergeCell ref="A165:A171"/>
    <mergeCell ref="B165:B171"/>
    <mergeCell ref="C165:C171"/>
    <mergeCell ref="D165:D171"/>
    <mergeCell ref="E165:E171"/>
    <mergeCell ref="F165:F171"/>
    <mergeCell ref="T151:T157"/>
    <mergeCell ref="U151:U157"/>
    <mergeCell ref="V151:V157"/>
    <mergeCell ref="BL158:BL164"/>
    <mergeCell ref="BM158:BM164"/>
    <mergeCell ref="AS158:AS164"/>
    <mergeCell ref="AT158:AT164"/>
    <mergeCell ref="AU158:AU164"/>
    <mergeCell ref="BB158:BB164"/>
    <mergeCell ref="BK158:BK164"/>
    <mergeCell ref="BK151:BK157"/>
    <mergeCell ref="BL151:BL157"/>
    <mergeCell ref="BM151:BM157"/>
    <mergeCell ref="AN151:AN157"/>
    <mergeCell ref="AO151:AO157"/>
    <mergeCell ref="AP151:AP157"/>
    <mergeCell ref="AQ151:AQ157"/>
    <mergeCell ref="AR151:AR157"/>
    <mergeCell ref="AS151:AS157"/>
    <mergeCell ref="AT151:AT157"/>
    <mergeCell ref="AU151:AU157"/>
    <mergeCell ref="BB151:BB157"/>
    <mergeCell ref="I151:I157"/>
    <mergeCell ref="J151:J157"/>
    <mergeCell ref="M151:M157"/>
    <mergeCell ref="N151:N157"/>
    <mergeCell ref="O151:O157"/>
    <mergeCell ref="P151:P157"/>
    <mergeCell ref="Q158:Q164"/>
    <mergeCell ref="R158:R164"/>
    <mergeCell ref="S158:S164"/>
    <mergeCell ref="Q151:Q157"/>
    <mergeCell ref="R151:R157"/>
    <mergeCell ref="S151:S157"/>
    <mergeCell ref="A151:A157"/>
    <mergeCell ref="B151:B157"/>
    <mergeCell ref="C151:C157"/>
    <mergeCell ref="D151:D157"/>
    <mergeCell ref="E151:E157"/>
    <mergeCell ref="F151:F157"/>
    <mergeCell ref="G151:G157"/>
    <mergeCell ref="H151:H157"/>
    <mergeCell ref="AR144:AR150"/>
    <mergeCell ref="U144:U150"/>
    <mergeCell ref="V144:V150"/>
    <mergeCell ref="AN144:AN150"/>
    <mergeCell ref="AO144:AO150"/>
    <mergeCell ref="AP144:AP150"/>
    <mergeCell ref="AQ144:AQ150"/>
    <mergeCell ref="O144:O150"/>
    <mergeCell ref="P144:P150"/>
    <mergeCell ref="T144:T150"/>
    <mergeCell ref="G144:G150"/>
    <mergeCell ref="H144:H150"/>
    <mergeCell ref="I144:I150"/>
    <mergeCell ref="J144:J150"/>
    <mergeCell ref="M144:M150"/>
    <mergeCell ref="N144:N150"/>
    <mergeCell ref="A144:A150"/>
    <mergeCell ref="B144:B150"/>
    <mergeCell ref="C144:C150"/>
    <mergeCell ref="D144:D150"/>
    <mergeCell ref="E144:E150"/>
    <mergeCell ref="F144:F150"/>
    <mergeCell ref="Q144:Q150"/>
    <mergeCell ref="R144:R150"/>
    <mergeCell ref="S144:S150"/>
    <mergeCell ref="Q137:Q143"/>
    <mergeCell ref="R137:R143"/>
    <mergeCell ref="S137:S143"/>
    <mergeCell ref="T137:T143"/>
    <mergeCell ref="U137:U143"/>
    <mergeCell ref="V137:V143"/>
    <mergeCell ref="BL144:BL150"/>
    <mergeCell ref="BM144:BM150"/>
    <mergeCell ref="AS144:AS150"/>
    <mergeCell ref="AT144:AT150"/>
    <mergeCell ref="AU144:AU150"/>
    <mergeCell ref="BB144:BB150"/>
    <mergeCell ref="BK144:BK150"/>
    <mergeCell ref="BK137:BK143"/>
    <mergeCell ref="BL137:BL143"/>
    <mergeCell ref="BM137:BM143"/>
    <mergeCell ref="AN137:AN143"/>
    <mergeCell ref="AO137:AO143"/>
    <mergeCell ref="AP137:AP143"/>
    <mergeCell ref="AQ137:AQ143"/>
    <mergeCell ref="AR137:AR143"/>
    <mergeCell ref="AS137:AS143"/>
    <mergeCell ref="AT137:AT143"/>
    <mergeCell ref="AU137:AU143"/>
    <mergeCell ref="BB137:BB143"/>
    <mergeCell ref="G137:G143"/>
    <mergeCell ref="H137:H143"/>
    <mergeCell ref="AR130:AR136"/>
    <mergeCell ref="U130:U136"/>
    <mergeCell ref="V130:V136"/>
    <mergeCell ref="AN130:AN136"/>
    <mergeCell ref="AO130:AO136"/>
    <mergeCell ref="AP130:AP136"/>
    <mergeCell ref="AQ130:AQ136"/>
    <mergeCell ref="O130:O136"/>
    <mergeCell ref="P130:P136"/>
    <mergeCell ref="T130:T136"/>
    <mergeCell ref="G130:G136"/>
    <mergeCell ref="H130:H136"/>
    <mergeCell ref="I130:I136"/>
    <mergeCell ref="J130:J136"/>
    <mergeCell ref="M130:M136"/>
    <mergeCell ref="N130:N136"/>
    <mergeCell ref="I137:I143"/>
    <mergeCell ref="J137:J143"/>
    <mergeCell ref="M137:M143"/>
    <mergeCell ref="N137:N143"/>
    <mergeCell ref="O137:O143"/>
    <mergeCell ref="P137:P143"/>
    <mergeCell ref="A130:A136"/>
    <mergeCell ref="B130:B136"/>
    <mergeCell ref="C130:C136"/>
    <mergeCell ref="D130:D136"/>
    <mergeCell ref="E130:E136"/>
    <mergeCell ref="F130:F136"/>
    <mergeCell ref="A137:A143"/>
    <mergeCell ref="B137:B143"/>
    <mergeCell ref="C137:C143"/>
    <mergeCell ref="D137:D143"/>
    <mergeCell ref="E137:E143"/>
    <mergeCell ref="F137:F143"/>
    <mergeCell ref="T123:T129"/>
    <mergeCell ref="U123:U129"/>
    <mergeCell ref="V123:V129"/>
    <mergeCell ref="BL130:BL136"/>
    <mergeCell ref="BM130:BM136"/>
    <mergeCell ref="AS130:AS136"/>
    <mergeCell ref="AT130:AT136"/>
    <mergeCell ref="AU130:AU136"/>
    <mergeCell ref="BB130:BB136"/>
    <mergeCell ref="BK130:BK136"/>
    <mergeCell ref="BK123:BK129"/>
    <mergeCell ref="BL123:BL129"/>
    <mergeCell ref="BM123:BM129"/>
    <mergeCell ref="AN123:AN129"/>
    <mergeCell ref="AO123:AO129"/>
    <mergeCell ref="AP123:AP129"/>
    <mergeCell ref="AQ123:AQ129"/>
    <mergeCell ref="AR123:AR129"/>
    <mergeCell ref="AS123:AS129"/>
    <mergeCell ref="AT123:AT129"/>
    <mergeCell ref="AU123:AU129"/>
    <mergeCell ref="BB123:BB129"/>
    <mergeCell ref="I123:I129"/>
    <mergeCell ref="J123:J129"/>
    <mergeCell ref="M123:M129"/>
    <mergeCell ref="N123:N129"/>
    <mergeCell ref="O123:O129"/>
    <mergeCell ref="P123:P129"/>
    <mergeCell ref="Q130:Q136"/>
    <mergeCell ref="R130:R136"/>
    <mergeCell ref="S130:S136"/>
    <mergeCell ref="Q123:Q129"/>
    <mergeCell ref="R123:R129"/>
    <mergeCell ref="S123:S129"/>
    <mergeCell ref="A123:A129"/>
    <mergeCell ref="B123:B129"/>
    <mergeCell ref="C123:C129"/>
    <mergeCell ref="D123:D129"/>
    <mergeCell ref="E123:E129"/>
    <mergeCell ref="F123:F129"/>
    <mergeCell ref="G123:G129"/>
    <mergeCell ref="H123:H129"/>
    <mergeCell ref="AR116:AR122"/>
    <mergeCell ref="U116:U122"/>
    <mergeCell ref="V116:V122"/>
    <mergeCell ref="AN116:AN122"/>
    <mergeCell ref="AO116:AO122"/>
    <mergeCell ref="AP116:AP122"/>
    <mergeCell ref="AQ116:AQ122"/>
    <mergeCell ref="O116:O122"/>
    <mergeCell ref="P116:P122"/>
    <mergeCell ref="T116:T122"/>
    <mergeCell ref="G116:G122"/>
    <mergeCell ref="H116:H122"/>
    <mergeCell ref="I116:I122"/>
    <mergeCell ref="J116:J122"/>
    <mergeCell ref="M116:M122"/>
    <mergeCell ref="N116:N122"/>
    <mergeCell ref="A116:A122"/>
    <mergeCell ref="B116:B122"/>
    <mergeCell ref="C116:C122"/>
    <mergeCell ref="D116:D122"/>
    <mergeCell ref="E116:E122"/>
    <mergeCell ref="F116:F122"/>
    <mergeCell ref="Q116:Q122"/>
    <mergeCell ref="R116:R122"/>
    <mergeCell ref="S116:S122"/>
    <mergeCell ref="Q109:Q115"/>
    <mergeCell ref="R109:R115"/>
    <mergeCell ref="S109:S115"/>
    <mergeCell ref="T109:T115"/>
    <mergeCell ref="U109:U115"/>
    <mergeCell ref="V109:V115"/>
    <mergeCell ref="BL116:BL122"/>
    <mergeCell ref="BM116:BM122"/>
    <mergeCell ref="AS116:AS122"/>
    <mergeCell ref="AT116:AT122"/>
    <mergeCell ref="AU116:AU122"/>
    <mergeCell ref="BB116:BB122"/>
    <mergeCell ref="BK116:BK122"/>
    <mergeCell ref="BK109:BK115"/>
    <mergeCell ref="BL109:BL115"/>
    <mergeCell ref="BM109:BM115"/>
    <mergeCell ref="AN109:AN115"/>
    <mergeCell ref="AO109:AO115"/>
    <mergeCell ref="AP109:AP115"/>
    <mergeCell ref="AQ109:AQ115"/>
    <mergeCell ref="AR109:AR115"/>
    <mergeCell ref="AS109:AS115"/>
    <mergeCell ref="AT109:AT115"/>
    <mergeCell ref="AU109:AU115"/>
    <mergeCell ref="BB109:BB115"/>
    <mergeCell ref="G109:G115"/>
    <mergeCell ref="H109:H115"/>
    <mergeCell ref="AR102:AR108"/>
    <mergeCell ref="U102:U108"/>
    <mergeCell ref="V102:V108"/>
    <mergeCell ref="AN102:AN108"/>
    <mergeCell ref="AO102:AO108"/>
    <mergeCell ref="AP102:AP108"/>
    <mergeCell ref="AQ102:AQ108"/>
    <mergeCell ref="O102:O108"/>
    <mergeCell ref="P102:P108"/>
    <mergeCell ref="T102:T108"/>
    <mergeCell ref="G102:G108"/>
    <mergeCell ref="H102:H108"/>
    <mergeCell ref="I102:I108"/>
    <mergeCell ref="J102:J108"/>
    <mergeCell ref="M102:M108"/>
    <mergeCell ref="N102:N108"/>
    <mergeCell ref="I109:I115"/>
    <mergeCell ref="J109:J115"/>
    <mergeCell ref="M109:M115"/>
    <mergeCell ref="N109:N115"/>
    <mergeCell ref="O109:O115"/>
    <mergeCell ref="P109:P115"/>
    <mergeCell ref="A102:A108"/>
    <mergeCell ref="B102:B108"/>
    <mergeCell ref="C102:C108"/>
    <mergeCell ref="D102:D108"/>
    <mergeCell ref="E102:E108"/>
    <mergeCell ref="F102:F108"/>
    <mergeCell ref="A109:A115"/>
    <mergeCell ref="B109:B115"/>
    <mergeCell ref="C109:C115"/>
    <mergeCell ref="D109:D115"/>
    <mergeCell ref="E109:E115"/>
    <mergeCell ref="F109:F115"/>
    <mergeCell ref="T95:T101"/>
    <mergeCell ref="U95:U101"/>
    <mergeCell ref="V95:V101"/>
    <mergeCell ref="BL102:BL108"/>
    <mergeCell ref="BM102:BM108"/>
    <mergeCell ref="AS102:AS108"/>
    <mergeCell ref="AT102:AT108"/>
    <mergeCell ref="AU102:AU108"/>
    <mergeCell ref="BB102:BB108"/>
    <mergeCell ref="BK102:BK108"/>
    <mergeCell ref="BK95:BK101"/>
    <mergeCell ref="BL95:BL101"/>
    <mergeCell ref="BM95:BM101"/>
    <mergeCell ref="AN95:AN101"/>
    <mergeCell ref="AO95:AO101"/>
    <mergeCell ref="AP95:AP101"/>
    <mergeCell ref="AQ95:AQ101"/>
    <mergeCell ref="AR95:AR101"/>
    <mergeCell ref="AS95:AS101"/>
    <mergeCell ref="AT95:AT101"/>
    <mergeCell ref="AU95:AU101"/>
    <mergeCell ref="BB95:BB101"/>
    <mergeCell ref="I95:I101"/>
    <mergeCell ref="J95:J101"/>
    <mergeCell ref="M95:M101"/>
    <mergeCell ref="N95:N101"/>
    <mergeCell ref="O95:O101"/>
    <mergeCell ref="P95:P101"/>
    <mergeCell ref="Q102:Q108"/>
    <mergeCell ref="R102:R108"/>
    <mergeCell ref="S102:S108"/>
    <mergeCell ref="Q95:Q101"/>
    <mergeCell ref="R95:R101"/>
    <mergeCell ref="S95:S101"/>
    <mergeCell ref="A95:A101"/>
    <mergeCell ref="B95:B101"/>
    <mergeCell ref="C95:C101"/>
    <mergeCell ref="D95:D101"/>
    <mergeCell ref="E95:E101"/>
    <mergeCell ref="F95:F101"/>
    <mergeCell ref="G95:G101"/>
    <mergeCell ref="H95:H101"/>
    <mergeCell ref="AR88:AR94"/>
    <mergeCell ref="U88:U94"/>
    <mergeCell ref="V88:V94"/>
    <mergeCell ref="AN88:AN94"/>
    <mergeCell ref="AO88:AO94"/>
    <mergeCell ref="AP88:AP94"/>
    <mergeCell ref="AQ88:AQ94"/>
    <mergeCell ref="O88:O94"/>
    <mergeCell ref="P88:P94"/>
    <mergeCell ref="T88:T94"/>
    <mergeCell ref="G88:G94"/>
    <mergeCell ref="H88:H94"/>
    <mergeCell ref="I88:I94"/>
    <mergeCell ref="J88:J94"/>
    <mergeCell ref="M88:M94"/>
    <mergeCell ref="N88:N94"/>
    <mergeCell ref="A88:A94"/>
    <mergeCell ref="B88:B94"/>
    <mergeCell ref="C88:C94"/>
    <mergeCell ref="D88:D94"/>
    <mergeCell ref="E88:E94"/>
    <mergeCell ref="F88:F94"/>
    <mergeCell ref="Q88:Q94"/>
    <mergeCell ref="R88:R94"/>
    <mergeCell ref="S88:S94"/>
    <mergeCell ref="Q81:Q87"/>
    <mergeCell ref="R81:R87"/>
    <mergeCell ref="S81:S87"/>
    <mergeCell ref="T81:T87"/>
    <mergeCell ref="U81:U87"/>
    <mergeCell ref="V81:V87"/>
    <mergeCell ref="BL88:BL94"/>
    <mergeCell ref="BM88:BM94"/>
    <mergeCell ref="AS88:AS94"/>
    <mergeCell ref="AT88:AT94"/>
    <mergeCell ref="AU88:AU94"/>
    <mergeCell ref="BB88:BB94"/>
    <mergeCell ref="BK88:BK94"/>
    <mergeCell ref="BK81:BK87"/>
    <mergeCell ref="BL81:BL87"/>
    <mergeCell ref="BM81:BM87"/>
    <mergeCell ref="AN81:AN87"/>
    <mergeCell ref="AO81:AO87"/>
    <mergeCell ref="AP81:AP87"/>
    <mergeCell ref="AQ81:AQ87"/>
    <mergeCell ref="AR81:AR87"/>
    <mergeCell ref="AS81:AS87"/>
    <mergeCell ref="AT81:AT87"/>
    <mergeCell ref="AU81:AU87"/>
    <mergeCell ref="BB81:BB87"/>
    <mergeCell ref="G81:G87"/>
    <mergeCell ref="H81:H87"/>
    <mergeCell ref="AR74:AR80"/>
    <mergeCell ref="U74:U80"/>
    <mergeCell ref="V74:V80"/>
    <mergeCell ref="AN74:AN80"/>
    <mergeCell ref="AO74:AO80"/>
    <mergeCell ref="AP74:AP80"/>
    <mergeCell ref="AQ74:AQ80"/>
    <mergeCell ref="O74:O80"/>
    <mergeCell ref="P74:P80"/>
    <mergeCell ref="T74:T80"/>
    <mergeCell ref="G74:G80"/>
    <mergeCell ref="H74:H80"/>
    <mergeCell ref="I74:I80"/>
    <mergeCell ref="J74:J80"/>
    <mergeCell ref="M74:M80"/>
    <mergeCell ref="N74:N80"/>
    <mergeCell ref="I81:I87"/>
    <mergeCell ref="J81:J87"/>
    <mergeCell ref="M81:M87"/>
    <mergeCell ref="N81:N87"/>
    <mergeCell ref="O81:O87"/>
    <mergeCell ref="P81:P87"/>
    <mergeCell ref="A74:A80"/>
    <mergeCell ref="B74:B80"/>
    <mergeCell ref="C74:C80"/>
    <mergeCell ref="D74:D80"/>
    <mergeCell ref="E74:E80"/>
    <mergeCell ref="F74:F80"/>
    <mergeCell ref="A81:A87"/>
    <mergeCell ref="B81:B87"/>
    <mergeCell ref="C81:C87"/>
    <mergeCell ref="D81:D87"/>
    <mergeCell ref="E81:E87"/>
    <mergeCell ref="F81:F87"/>
    <mergeCell ref="T67:T73"/>
    <mergeCell ref="U67:U73"/>
    <mergeCell ref="V67:V73"/>
    <mergeCell ref="BL74:BL80"/>
    <mergeCell ref="BM74:BM80"/>
    <mergeCell ref="AS74:AS80"/>
    <mergeCell ref="AT74:AT80"/>
    <mergeCell ref="AU74:AU80"/>
    <mergeCell ref="BB74:BB80"/>
    <mergeCell ref="BK74:BK80"/>
    <mergeCell ref="BK67:BK73"/>
    <mergeCell ref="BL67:BL73"/>
    <mergeCell ref="BM67:BM73"/>
    <mergeCell ref="AN67:AN73"/>
    <mergeCell ref="AO67:AO73"/>
    <mergeCell ref="AP67:AP73"/>
    <mergeCell ref="AQ67:AQ73"/>
    <mergeCell ref="AR67:AR73"/>
    <mergeCell ref="AS67:AS73"/>
    <mergeCell ref="AT67:AT73"/>
    <mergeCell ref="AU67:AU73"/>
    <mergeCell ref="BB67:BB73"/>
    <mergeCell ref="I67:I73"/>
    <mergeCell ref="J67:J73"/>
    <mergeCell ref="M67:M73"/>
    <mergeCell ref="N67:N73"/>
    <mergeCell ref="O67:O73"/>
    <mergeCell ref="P67:P73"/>
    <mergeCell ref="Q74:Q80"/>
    <mergeCell ref="R74:R80"/>
    <mergeCell ref="S74:S80"/>
    <mergeCell ref="Q67:Q73"/>
    <mergeCell ref="R67:R73"/>
    <mergeCell ref="S67:S73"/>
    <mergeCell ref="BL60:BL66"/>
    <mergeCell ref="BM60:BM66"/>
    <mergeCell ref="A67:A73"/>
    <mergeCell ref="B67:B73"/>
    <mergeCell ref="C67:C73"/>
    <mergeCell ref="D67:D73"/>
    <mergeCell ref="E67:E73"/>
    <mergeCell ref="F67:F73"/>
    <mergeCell ref="G67:G73"/>
    <mergeCell ref="H67:H73"/>
    <mergeCell ref="AR60:AR66"/>
    <mergeCell ref="AS60:AS66"/>
    <mergeCell ref="AT60:AT66"/>
    <mergeCell ref="AU60:AU66"/>
    <mergeCell ref="BB60:BB66"/>
    <mergeCell ref="BK60:BK66"/>
    <mergeCell ref="U60:U66"/>
    <mergeCell ref="V60:V66"/>
    <mergeCell ref="AN60:AN66"/>
    <mergeCell ref="AO60:AO66"/>
    <mergeCell ref="AP60:AP66"/>
    <mergeCell ref="AQ60:AQ66"/>
    <mergeCell ref="O60:O66"/>
    <mergeCell ref="P60:P66"/>
    <mergeCell ref="Q60:Q66"/>
    <mergeCell ref="R60:R66"/>
    <mergeCell ref="S60:S66"/>
    <mergeCell ref="T60:T66"/>
    <mergeCell ref="G60:G66"/>
    <mergeCell ref="H60:H66"/>
    <mergeCell ref="I60:I66"/>
    <mergeCell ref="J60:J66"/>
    <mergeCell ref="M60:M66"/>
    <mergeCell ref="N60:N66"/>
    <mergeCell ref="BK53:BK59"/>
    <mergeCell ref="BL53:BL59"/>
    <mergeCell ref="BM53:BM59"/>
    <mergeCell ref="BP53:BP59"/>
    <mergeCell ref="A60:A66"/>
    <mergeCell ref="B60:B66"/>
    <mergeCell ref="C60:C66"/>
    <mergeCell ref="D60:D66"/>
    <mergeCell ref="E60:E66"/>
    <mergeCell ref="F60:F66"/>
    <mergeCell ref="AQ53:AQ59"/>
    <mergeCell ref="AR53:AR59"/>
    <mergeCell ref="AS53:AS59"/>
    <mergeCell ref="AT53:AT59"/>
    <mergeCell ref="AU53:AU59"/>
    <mergeCell ref="BB53:BB59"/>
    <mergeCell ref="T53:T59"/>
    <mergeCell ref="U53:U59"/>
    <mergeCell ref="V53:V59"/>
    <mergeCell ref="AN53:AN59"/>
    <mergeCell ref="AO53:AO59"/>
    <mergeCell ref="AP53:AP59"/>
    <mergeCell ref="N53:N59"/>
    <mergeCell ref="O53:O59"/>
    <mergeCell ref="P53:P59"/>
    <mergeCell ref="Q53:Q59"/>
    <mergeCell ref="R53:R59"/>
    <mergeCell ref="S53:S59"/>
    <mergeCell ref="F53:F59"/>
    <mergeCell ref="G53:G59"/>
    <mergeCell ref="H53:H59"/>
    <mergeCell ref="I53:I59"/>
    <mergeCell ref="J53:J59"/>
    <mergeCell ref="M53:M59"/>
    <mergeCell ref="AU46:AU52"/>
    <mergeCell ref="BB46:BB52"/>
    <mergeCell ref="BK46:BK52"/>
    <mergeCell ref="BL46:BL52"/>
    <mergeCell ref="BM46:BM52"/>
    <mergeCell ref="A53:A59"/>
    <mergeCell ref="B53:B59"/>
    <mergeCell ref="C53:C59"/>
    <mergeCell ref="D53:D59"/>
    <mergeCell ref="E53:E59"/>
    <mergeCell ref="AO46:AO52"/>
    <mergeCell ref="AP46:AP52"/>
    <mergeCell ref="AQ46:AQ52"/>
    <mergeCell ref="AR46:AR52"/>
    <mergeCell ref="AS46:AS52"/>
    <mergeCell ref="AT46:AT52"/>
    <mergeCell ref="R46:R52"/>
    <mergeCell ref="S46:S52"/>
    <mergeCell ref="T46:T52"/>
    <mergeCell ref="U46:U52"/>
    <mergeCell ref="V46:V52"/>
    <mergeCell ref="AN46:AN52"/>
    <mergeCell ref="J46:J52"/>
    <mergeCell ref="M46:M52"/>
    <mergeCell ref="N46:N52"/>
    <mergeCell ref="O46:O52"/>
    <mergeCell ref="P46:P52"/>
    <mergeCell ref="Q46:Q52"/>
    <mergeCell ref="BM39:BM45"/>
    <mergeCell ref="A46:A52"/>
    <mergeCell ref="B46:B52"/>
    <mergeCell ref="C46:C52"/>
    <mergeCell ref="D46:D52"/>
    <mergeCell ref="E46:E52"/>
    <mergeCell ref="F46:F52"/>
    <mergeCell ref="G46:G52"/>
    <mergeCell ref="H46:H52"/>
    <mergeCell ref="I46:I52"/>
    <mergeCell ref="AS39:AS45"/>
    <mergeCell ref="AT39:AT45"/>
    <mergeCell ref="AU39:AU45"/>
    <mergeCell ref="BB39:BB45"/>
    <mergeCell ref="BK39:BK45"/>
    <mergeCell ref="BL39:BL45"/>
    <mergeCell ref="V39:V45"/>
    <mergeCell ref="AN39:AN45"/>
    <mergeCell ref="AO39:AO45"/>
    <mergeCell ref="AP39:AP45"/>
    <mergeCell ref="AQ39:AQ45"/>
    <mergeCell ref="AR39:AR45"/>
    <mergeCell ref="P39:P45"/>
    <mergeCell ref="Q39:Q45"/>
    <mergeCell ref="R39:R45"/>
    <mergeCell ref="S39:S45"/>
    <mergeCell ref="T39:T45"/>
    <mergeCell ref="U39:U45"/>
    <mergeCell ref="H39:H45"/>
    <mergeCell ref="I39:I45"/>
    <mergeCell ref="J39:J45"/>
    <mergeCell ref="M39:M45"/>
    <mergeCell ref="N39:N45"/>
    <mergeCell ref="O39:O45"/>
    <mergeCell ref="BK32:BK38"/>
    <mergeCell ref="BL32:BL38"/>
    <mergeCell ref="BM32:BM38"/>
    <mergeCell ref="A39:A45"/>
    <mergeCell ref="B39:B45"/>
    <mergeCell ref="C39:C45"/>
    <mergeCell ref="D39:D45"/>
    <mergeCell ref="E39:E45"/>
    <mergeCell ref="F39:F45"/>
    <mergeCell ref="G39:G45"/>
    <mergeCell ref="AQ32:AQ38"/>
    <mergeCell ref="AR32:AR38"/>
    <mergeCell ref="AS32:AS38"/>
    <mergeCell ref="AT32:AT38"/>
    <mergeCell ref="AU32:AU38"/>
    <mergeCell ref="BB32:BB38"/>
    <mergeCell ref="T32:T38"/>
    <mergeCell ref="U32:U38"/>
    <mergeCell ref="V32:V38"/>
    <mergeCell ref="AN32:AN38"/>
    <mergeCell ref="AO32:AO38"/>
    <mergeCell ref="AP32:AP38"/>
    <mergeCell ref="N32:N38"/>
    <mergeCell ref="O32:O38"/>
    <mergeCell ref="P32:P38"/>
    <mergeCell ref="Q32:Q38"/>
    <mergeCell ref="R32:R38"/>
    <mergeCell ref="S32:S38"/>
    <mergeCell ref="F32:F38"/>
    <mergeCell ref="G32:G38"/>
    <mergeCell ref="H32:H38"/>
    <mergeCell ref="I32:I38"/>
    <mergeCell ref="J32:J38"/>
    <mergeCell ref="M32:M38"/>
    <mergeCell ref="AU25:AU31"/>
    <mergeCell ref="BB25:BB31"/>
    <mergeCell ref="BK25:BK31"/>
    <mergeCell ref="BL25:BL31"/>
    <mergeCell ref="BM25:BM31"/>
    <mergeCell ref="A32:A38"/>
    <mergeCell ref="B32:B38"/>
    <mergeCell ref="C32:C38"/>
    <mergeCell ref="D32:D38"/>
    <mergeCell ref="E32:E38"/>
    <mergeCell ref="AO25:AO31"/>
    <mergeCell ref="AP25:AP31"/>
    <mergeCell ref="AQ25:AQ31"/>
    <mergeCell ref="AR25:AR31"/>
    <mergeCell ref="AS25:AS31"/>
    <mergeCell ref="AT25:AT31"/>
    <mergeCell ref="R25:R31"/>
    <mergeCell ref="S25:S31"/>
    <mergeCell ref="T25:T31"/>
    <mergeCell ref="U25:U31"/>
    <mergeCell ref="V25:V31"/>
    <mergeCell ref="AN25:AN31"/>
    <mergeCell ref="J25:J31"/>
    <mergeCell ref="M25:M31"/>
    <mergeCell ref="N25:N31"/>
    <mergeCell ref="O25:O31"/>
    <mergeCell ref="P25:P31"/>
    <mergeCell ref="Q25:Q31"/>
    <mergeCell ref="BM18:BM24"/>
    <mergeCell ref="A25:A31"/>
    <mergeCell ref="B25:B31"/>
    <mergeCell ref="C25:C31"/>
    <mergeCell ref="D25:D31"/>
    <mergeCell ref="E25:E31"/>
    <mergeCell ref="F25:F31"/>
    <mergeCell ref="G25:G31"/>
    <mergeCell ref="H25:H31"/>
    <mergeCell ref="I25:I31"/>
    <mergeCell ref="AS18:AS24"/>
    <mergeCell ref="AT18:AT24"/>
    <mergeCell ref="AU18:AU24"/>
    <mergeCell ref="BB18:BB24"/>
    <mergeCell ref="BK18:BK24"/>
    <mergeCell ref="BL18:BL24"/>
    <mergeCell ref="V18:V24"/>
    <mergeCell ref="AN18:AN24"/>
    <mergeCell ref="AO18:AO24"/>
    <mergeCell ref="AP18:AP24"/>
    <mergeCell ref="AQ18:AQ24"/>
    <mergeCell ref="AR18:AR24"/>
    <mergeCell ref="P18:P24"/>
    <mergeCell ref="Q18:Q24"/>
    <mergeCell ref="R18:R24"/>
    <mergeCell ref="S18:S24"/>
    <mergeCell ref="T18:T24"/>
    <mergeCell ref="U18:U24"/>
    <mergeCell ref="H18:H24"/>
    <mergeCell ref="I18:I24"/>
    <mergeCell ref="J18:J24"/>
    <mergeCell ref="M18:M24"/>
    <mergeCell ref="N18:N24"/>
    <mergeCell ref="O18:O24"/>
    <mergeCell ref="BK11:BK17"/>
    <mergeCell ref="BL11:BL17"/>
    <mergeCell ref="BM11:BM17"/>
    <mergeCell ref="A18:A24"/>
    <mergeCell ref="B18:B24"/>
    <mergeCell ref="C18:C24"/>
    <mergeCell ref="D18:D24"/>
    <mergeCell ref="E18:E24"/>
    <mergeCell ref="F18:F24"/>
    <mergeCell ref="G18:G24"/>
    <mergeCell ref="AQ11:AQ17"/>
    <mergeCell ref="AR11:AR17"/>
    <mergeCell ref="AS11:AS17"/>
    <mergeCell ref="AT11:AT17"/>
    <mergeCell ref="AU11:AU17"/>
    <mergeCell ref="BB11:BB17"/>
    <mergeCell ref="T11:T17"/>
    <mergeCell ref="U11:U17"/>
    <mergeCell ref="V11:V17"/>
    <mergeCell ref="AN11:AN17"/>
    <mergeCell ref="AO11:AO17"/>
    <mergeCell ref="AP11:AP17"/>
    <mergeCell ref="N11:N17"/>
    <mergeCell ref="O11:O17"/>
    <mergeCell ref="P11:P17"/>
    <mergeCell ref="Q11:Q17"/>
    <mergeCell ref="R11:R17"/>
    <mergeCell ref="S11:S17"/>
    <mergeCell ref="F11:F17"/>
    <mergeCell ref="G11:G17"/>
    <mergeCell ref="H11:H17"/>
    <mergeCell ref="I11:I17"/>
    <mergeCell ref="J11:J17"/>
    <mergeCell ref="M11:M17"/>
    <mergeCell ref="BI9:BI10"/>
    <mergeCell ref="BJ9:BJ10"/>
    <mergeCell ref="BK9:BK10"/>
    <mergeCell ref="BL9:BL10"/>
    <mergeCell ref="BM9:BM10"/>
    <mergeCell ref="A11:A17"/>
    <mergeCell ref="B11:B17"/>
    <mergeCell ref="C11:C17"/>
    <mergeCell ref="D11:D17"/>
    <mergeCell ref="E11:E17"/>
    <mergeCell ref="BC9:BC10"/>
    <mergeCell ref="BD9:BD10"/>
    <mergeCell ref="BE9:BE10"/>
    <mergeCell ref="BF9:BF10"/>
    <mergeCell ref="BG9:BG10"/>
    <mergeCell ref="BH9:BH10"/>
    <mergeCell ref="AV9:AV10"/>
    <mergeCell ref="AW9:AW10"/>
    <mergeCell ref="AX9:AX10"/>
    <mergeCell ref="AY9:AY10"/>
    <mergeCell ref="AZ9:AZ10"/>
    <mergeCell ref="BA9:BA10"/>
    <mergeCell ref="AP9:AP10"/>
    <mergeCell ref="AQ9:AQ10"/>
    <mergeCell ref="A9:A10"/>
    <mergeCell ref="B9:B10"/>
    <mergeCell ref="C9:C10"/>
    <mergeCell ref="D9:D10"/>
    <mergeCell ref="E9:E10"/>
    <mergeCell ref="F9:F10"/>
    <mergeCell ref="G9:G10"/>
    <mergeCell ref="S9:S10"/>
    <mergeCell ref="T9:T10"/>
    <mergeCell ref="L9:L10"/>
    <mergeCell ref="M9:M10"/>
    <mergeCell ref="N9:N10"/>
    <mergeCell ref="O9:O10"/>
    <mergeCell ref="P9:P10"/>
    <mergeCell ref="Q9:R9"/>
    <mergeCell ref="BC7:BM7"/>
    <mergeCell ref="B8:H8"/>
    <mergeCell ref="I8:J8"/>
    <mergeCell ref="K8:M8"/>
    <mergeCell ref="N8:P8"/>
    <mergeCell ref="Q8:U8"/>
    <mergeCell ref="W8:AA8"/>
    <mergeCell ref="AB8:AO8"/>
    <mergeCell ref="AP8:AT8"/>
    <mergeCell ref="AW8:BA8"/>
    <mergeCell ref="BC8:BF8"/>
    <mergeCell ref="BG8:BJ8"/>
    <mergeCell ref="BK8:BM8"/>
    <mergeCell ref="I2:O3"/>
    <mergeCell ref="B7:M7"/>
    <mergeCell ref="N7:U7"/>
    <mergeCell ref="V7:AT7"/>
    <mergeCell ref="AU7:BA7"/>
    <mergeCell ref="BB7:BB10"/>
    <mergeCell ref="H9:H10"/>
    <mergeCell ref="I9:I10"/>
    <mergeCell ref="J9:J10"/>
    <mergeCell ref="K9:K10"/>
    <mergeCell ref="U9:U10"/>
    <mergeCell ref="V9:V10"/>
    <mergeCell ref="W9:W10"/>
    <mergeCell ref="X9:X10"/>
    <mergeCell ref="AR9:AR10"/>
    <mergeCell ref="AS9:AS10"/>
    <mergeCell ref="AT9:AT10"/>
    <mergeCell ref="AU9:AU10"/>
    <mergeCell ref="Y9:Y10"/>
    <mergeCell ref="Z9:Z10"/>
    <mergeCell ref="AA9:AA10"/>
    <mergeCell ref="AB9:AJ9"/>
    <mergeCell ref="AK9:AK10"/>
    <mergeCell ref="AL9:AO9"/>
  </mergeCells>
  <conditionalFormatting sqref="P11 P18 P25 P39 P53 P67 P81 P95 P109 P116 P137 P151 P165 P179 P32 P46 P60 P74 P88 P102 P130 P123 P144 P158 P172">
    <cfRule type="cellIs" dxfId="325" priority="241" operator="equal">
      <formula>"Muy Alta"</formula>
    </cfRule>
    <cfRule type="cellIs" dxfId="324" priority="242" operator="equal">
      <formula>"Alta"</formula>
    </cfRule>
    <cfRule type="cellIs" dxfId="323" priority="243" operator="equal">
      <formula>"Media"</formula>
    </cfRule>
    <cfRule type="cellIs" dxfId="322" priority="244" operator="equal">
      <formula>"Baja"</formula>
    </cfRule>
    <cfRule type="cellIs" dxfId="321" priority="245" operator="equal">
      <formula>"Muy Baja"</formula>
    </cfRule>
  </conditionalFormatting>
  <conditionalFormatting sqref="T11 T18 T39 T60 T25 T46 T67 T32 T53 T74 T172 T81 T179 T88 T95 T130 T137 T158 T102 T116 T144 T165 T109 T123 T151">
    <cfRule type="cellIs" dxfId="320" priority="236" operator="equal">
      <formula>"Catastrófico"</formula>
    </cfRule>
    <cfRule type="cellIs" dxfId="319" priority="237" operator="equal">
      <formula>"Mayor"</formula>
    </cfRule>
    <cfRule type="cellIs" dxfId="318" priority="238" operator="equal">
      <formula>"Moderado"</formula>
    </cfRule>
    <cfRule type="cellIs" dxfId="317" priority="239" operator="equal">
      <formula>"Menor"</formula>
    </cfRule>
    <cfRule type="cellIs" dxfId="316" priority="240"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315" priority="232" operator="equal">
      <formula>"Extremo"</formula>
    </cfRule>
    <cfRule type="cellIs" dxfId="314" priority="233" operator="equal">
      <formula>"Alto"</formula>
    </cfRule>
    <cfRule type="cellIs" dxfId="313" priority="234" operator="equal">
      <formula>"Moderado"</formula>
    </cfRule>
    <cfRule type="cellIs" dxfId="312" priority="235" operator="equal">
      <formula>"Bajo"</formula>
    </cfRule>
  </conditionalFormatting>
  <conditionalFormatting sqref="AT11 AT18 AT25 AT32 AT39 AT46 AT53 AT60 AT67 AT74 AT81 AT88 AT95 AT102 AT109 AT130 AT116 AT123 AT137 AT144 AT151 AT158 AT165 AT172 AT179">
    <cfRule type="cellIs" dxfId="311" priority="228" operator="equal">
      <formula>"Extremo"</formula>
    </cfRule>
    <cfRule type="cellIs" dxfId="310" priority="229" operator="equal">
      <formula>"Alto"</formula>
    </cfRule>
    <cfRule type="cellIs" dxfId="309" priority="230" operator="equal">
      <formula>"Moderado"</formula>
    </cfRule>
    <cfRule type="cellIs" dxfId="308" priority="231" operator="equal">
      <formula>"Bajo"</formula>
    </cfRule>
  </conditionalFormatting>
  <conditionalFormatting sqref="O11 O18 O25 O32 O39 O46 O53 O60 O67 O74 O81 O88 O95 O102 O109 O130 O116 O123 O137 O144 O151 O158 O165 O172 O179">
    <cfRule type="cellIs" dxfId="307" priority="223" operator="equal">
      <formula>"Muy Alta"</formula>
    </cfRule>
    <cfRule type="cellIs" dxfId="306" priority="224" operator="equal">
      <formula>"Alta"</formula>
    </cfRule>
    <cfRule type="cellIs" dxfId="305" priority="225" operator="equal">
      <formula>"Media"</formula>
    </cfRule>
    <cfRule type="cellIs" dxfId="304" priority="226" operator="equal">
      <formula>"Baja"</formula>
    </cfRule>
    <cfRule type="cellIs" dxfId="303" priority="227" operator="equal">
      <formula>"Muy Baja"</formula>
    </cfRule>
  </conditionalFormatting>
  <conditionalFormatting sqref="BH13:BH14 BD17 BD21:BD25 BH17:BH31 BD56:BD61 BD63:BD66 BD72:BD73 BD76:BD80 BD93:BD94 BD107:BD109 BD124:BD130 BD104:BD105 BD114:BD115 BD133:BD185 BD41:BD45 BD97:BD102 BD50:BD52 BD120:BD122 BH49:BH54 BH120:BH130 BD83:BD87 BD28:BD31 BH41:BH47 BH63:BH68 BH70:BH74 BH76:BH81 BH83:BH94 BH96:BH102 BH104:BH109 BH111:BH115 BH132:BH185 BD37:BD38 BH33:BH39 BD117:BD118 BH117:BH118 BH56:BH61">
    <cfRule type="containsText" dxfId="302" priority="220" stopIfTrue="1" operator="containsText" text="Finalizado">
      <formula>NOT(ISERROR(SEARCH("Finalizado",BD13)))</formula>
    </cfRule>
    <cfRule type="containsText" dxfId="301" priority="221" stopIfTrue="1" operator="containsText" text="En Curso">
      <formula>NOT(ISERROR(SEARCH("En Curso",BD13)))</formula>
    </cfRule>
    <cfRule type="containsText" dxfId="300" priority="222" stopIfTrue="1" operator="containsText" text="Sin Iniciar">
      <formula>NOT(ISERROR(SEARCH("Sin Iniciar",BD13)))</formula>
    </cfRule>
  </conditionalFormatting>
  <conditionalFormatting sqref="BK11 BK18 BK25 BK32 BK39 BK46 BK53 BK60 BK67 BK74 BK81 BK88 BK95 BK102 BK109 BK130 BK116 BK123 BK137 BK144 BK151 BK158 BK165 BK172 BK179">
    <cfRule type="containsText" dxfId="299" priority="218" stopIfTrue="1" operator="containsText" text="Sin Materialización">
      <formula>NOT(ISERROR(SEARCH("Sin Materialización",BK11)))</formula>
    </cfRule>
    <cfRule type="containsText" dxfId="298" priority="219"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297" priority="213" operator="equal">
      <formula>"Catastrófico"</formula>
    </cfRule>
    <cfRule type="cellIs" dxfId="296" priority="214" operator="equal">
      <formula>"Mayor"</formula>
    </cfRule>
    <cfRule type="cellIs" dxfId="295" priority="215" operator="equal">
      <formula>"Moderado"</formula>
    </cfRule>
    <cfRule type="cellIs" dxfId="294" priority="216" operator="equal">
      <formula>"Menor"</formula>
    </cfRule>
    <cfRule type="cellIs" dxfId="293" priority="217" operator="equal">
      <formula>"Leve"</formula>
    </cfRule>
  </conditionalFormatting>
  <conditionalFormatting sqref="AR11 AR18 AR25 AR32 AR39 AR46 AR53 AR60 AR67 AR74 AR81 AR88 AR95 AR102 AR109 AR130 AR116 AR123 AR137 AR144 AR151 AR158 AR165 AR172 AR179">
    <cfRule type="cellIs" dxfId="292" priority="208" operator="equal">
      <formula>"Muy Alta"</formula>
    </cfRule>
    <cfRule type="cellIs" dxfId="291" priority="209" operator="equal">
      <formula>"Alta"</formula>
    </cfRule>
    <cfRule type="cellIs" dxfId="290" priority="210" operator="equal">
      <formula>"Media"</formula>
    </cfRule>
    <cfRule type="cellIs" dxfId="289" priority="211" operator="equal">
      <formula>"Baja"</formula>
    </cfRule>
    <cfRule type="cellIs" dxfId="288" priority="212" operator="equal">
      <formula>"Muy Baja"</formula>
    </cfRule>
  </conditionalFormatting>
  <conditionalFormatting sqref="R11:R185">
    <cfRule type="containsText" dxfId="287" priority="207" operator="containsText" text="NA">
      <formula>NOT(ISERROR(SEARCH("NA",R11)))</formula>
    </cfRule>
  </conditionalFormatting>
  <conditionalFormatting sqref="M67">
    <cfRule type="cellIs" dxfId="286" priority="203" operator="equal">
      <formula>"Extremo"</formula>
    </cfRule>
    <cfRule type="cellIs" dxfId="285" priority="204" operator="equal">
      <formula>"Alto"</formula>
    </cfRule>
    <cfRule type="cellIs" dxfId="284" priority="205" operator="equal">
      <formula>"Moderado"</formula>
    </cfRule>
    <cfRule type="cellIs" dxfId="283" priority="206" operator="equal">
      <formula>"Bajo"</formula>
    </cfRule>
  </conditionalFormatting>
  <conditionalFormatting sqref="M123">
    <cfRule type="cellIs" dxfId="282" priority="199" operator="equal">
      <formula>"Extremo"</formula>
    </cfRule>
    <cfRule type="cellIs" dxfId="281" priority="200" operator="equal">
      <formula>"Alto"</formula>
    </cfRule>
    <cfRule type="cellIs" dxfId="280" priority="201" operator="equal">
      <formula>"Moderado"</formula>
    </cfRule>
    <cfRule type="cellIs" dxfId="279" priority="202" operator="equal">
      <formula>"Bajo"</formula>
    </cfRule>
  </conditionalFormatting>
  <conditionalFormatting sqref="BH11:BH12 BH15:BH16 BH32 BH40 BH55 BH62 BH69 BH75 BH82 BH95 BH103 BH110 BH116 BH119 BH131">
    <cfRule type="containsText" dxfId="278" priority="16" stopIfTrue="1" operator="containsText" text="Finalizado">
      <formula>NOT(ISERROR(SEARCH("Finalizado",BH11)))</formula>
    </cfRule>
    <cfRule type="containsText" dxfId="277" priority="17" stopIfTrue="1" operator="containsText" text="En Curso">
      <formula>NOT(ISERROR(SEARCH("En Curso",BH11)))</formula>
    </cfRule>
    <cfRule type="containsText" dxfId="276" priority="18" stopIfTrue="1" operator="containsText" text="Sin Iniciar">
      <formula>NOT(ISERROR(SEARCH("Sin Iniciar",BH11)))</formula>
    </cfRule>
  </conditionalFormatting>
  <conditionalFormatting sqref="BD20 BD26:BD27 BD32:BD36 BD39:BD40 BD47:BD48 BD53:BD55 BD62 BD69 BD74:BD75 BD88:BD92 BD95:BD96 BD103 BD106 BD110:BD113 BD116 BD119 BD123 BD131:BD132 BD11:BD16">
    <cfRule type="containsText" dxfId="275" priority="10" stopIfTrue="1" operator="containsText" text="Finalizado">
      <formula>NOT(ISERROR(SEARCH("Finalizado",BD11)))</formula>
    </cfRule>
    <cfRule type="containsText" dxfId="274" priority="11" stopIfTrue="1" operator="containsText" text="En Curso">
      <formula>NOT(ISERROR(SEARCH("En Curso",BD11)))</formula>
    </cfRule>
    <cfRule type="containsText" dxfId="273" priority="12" stopIfTrue="1" operator="containsText" text="Sin Iniciar">
      <formula>NOT(ISERROR(SEARCH("Sin Iniciar",BD11)))</formula>
    </cfRule>
  </conditionalFormatting>
  <conditionalFormatting sqref="BD67:BD68 BD70:BD71">
    <cfRule type="containsText" dxfId="272" priority="7" stopIfTrue="1" operator="containsText" text="Finalizado">
      <formula>NOT(ISERROR(SEARCH("Finalizado",BD67)))</formula>
    </cfRule>
    <cfRule type="containsText" dxfId="271" priority="8" stopIfTrue="1" operator="containsText" text="En Curso">
      <formula>NOT(ISERROR(SEARCH("En Curso",BD67)))</formula>
    </cfRule>
    <cfRule type="containsText" dxfId="270" priority="9" stopIfTrue="1" operator="containsText" text="Sin Iniciar">
      <formula>NOT(ISERROR(SEARCH("Sin Iniciar",BD67)))</formula>
    </cfRule>
  </conditionalFormatting>
  <conditionalFormatting sqref="BD18:BD19 BD46 BD49 BD81:BD82">
    <cfRule type="containsText" dxfId="269" priority="4" stopIfTrue="1" operator="containsText" text="Finalizado">
      <formula>NOT(ISERROR(SEARCH("Finalizado",BD18)))</formula>
    </cfRule>
    <cfRule type="containsText" dxfId="268" priority="5" stopIfTrue="1" operator="containsText" text="En Curso">
      <formula>NOT(ISERROR(SEARCH("En Curso",BD18)))</formula>
    </cfRule>
    <cfRule type="containsText" dxfId="267" priority="6" stopIfTrue="1" operator="containsText" text="Sin Iniciar">
      <formula>NOT(ISERROR(SEARCH("Sin Iniciar",BD18)))</formula>
    </cfRule>
  </conditionalFormatting>
  <conditionalFormatting sqref="BH48">
    <cfRule type="containsText" dxfId="266" priority="1" stopIfTrue="1" operator="containsText" text="Finalizado">
      <formula>NOT(ISERROR(SEARCH("Finalizado",BH48)))</formula>
    </cfRule>
    <cfRule type="containsText" dxfId="265" priority="2" stopIfTrue="1" operator="containsText" text="En Curso">
      <formula>NOT(ISERROR(SEARCH("En Curso",BH48)))</formula>
    </cfRule>
    <cfRule type="containsText" dxfId="264" priority="3" stopIfTrue="1" operator="containsText" text="Sin Iniciar">
      <formula>NOT(ISERROR(SEARCH("Sin Iniciar",BH48)))</formula>
    </cfRule>
  </conditionalFormatting>
  <dataValidations count="10">
    <dataValidation type="list" allowBlank="1" showInputMessage="1" showErrorMessage="1" sqref="BK11:BK185" xr:uid="{1E0366A0-91C9-42BD-AB09-C68581C4459F}">
      <formula1>"Sin Materialización,Materializado"</formula1>
    </dataValidation>
    <dataValidation type="list" allowBlank="1" showInputMessage="1" showErrorMessage="1" error="Recuerde que las acciones se generan bajo la medida de mitigar el riesgo" sqref="BD11:BD185 BH11:BH185" xr:uid="{7ECFC34A-B4E7-4C04-9058-68B2BC40AAFA}">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AP11:AP185" xr:uid="{64A87DB9-58BA-4585-8096-AC3348199E49}">
      <formula1>"Directamente,No disminuye"</formula1>
    </dataValidation>
    <dataValidation type="list" allowBlank="1" showInputMessage="1" showErrorMessage="1" sqref="F11:F185" xr:uid="{681C102D-C8D1-4ABC-9BDF-26B1A60EF845}">
      <formula1>INDIRECT($E11)</formula1>
    </dataValidation>
    <dataValidation type="list" allowBlank="1" showInputMessage="1" showErrorMessage="1" sqref="AG11:AG185" xr:uid="{5BDCEDC8-9929-4457-900B-E7FC44066993}">
      <formula1>"Oportuna,Inoportuna"</formula1>
    </dataValidation>
    <dataValidation type="list" allowBlank="1" showInputMessage="1" showErrorMessage="1" sqref="AU11:AU185" xr:uid="{B38B71BF-4492-4DE7-A903-541A29956EB4}">
      <formula1>"Evitar,Reducir (Compartir),Reducir (Mitigar)"</formula1>
    </dataValidation>
    <dataValidation type="list" allowBlank="1" showInputMessage="1" showErrorMessage="1" sqref="BD11:BD185 BH11:BH185" xr:uid="{8DD0400E-62BD-41D2-A608-24E302C7922A}">
      <formula1>"Sin Iniciar,En Curso,Finalizado"</formula1>
    </dataValidation>
    <dataValidation type="list" allowBlank="1" showInputMessage="1" showErrorMessage="1" sqref="BD11:BD185 BH11:BH185" xr:uid="{46D9ED5F-4B25-434A-A121-1A9C1BBAADB8}">
      <formula1>"Sin Iniciar,En curso,Finalizado"</formula1>
    </dataValidation>
    <dataValidation allowBlank="1" showInputMessage="1" showErrorMessage="1" error="Recuerde que las acciones se generan bajo la medida de mitigar el riesgo" sqref="AW50:BA52 BB11:BB185 AY11:AY14 AW56:AX185 AW16:BA45 AY55:AY59 AY61:AY185 AZ11:BA15 AW11:AX15 AZ56:BA185 BE11:BF185" xr:uid="{92921D70-C385-44FA-BCD9-A04B1D82175D}"/>
    <dataValidation type="list" allowBlank="1" showInputMessage="1" showErrorMessage="1" sqref="C11 C88:C185 C18:C81" xr:uid="{D5B130B7-EE75-42E0-A227-66B1495EEB92}">
      <formula1>"Corrupción"</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8400-5C37-4B52-AA27-FE8686CF75D6}">
  <sheetPr>
    <tabColor rgb="FF002060"/>
  </sheetPr>
  <dimension ref="A1:AP44"/>
  <sheetViews>
    <sheetView tabSelected="1" zoomScale="60" zoomScaleNormal="60" zoomScaleSheetLayoutView="86" workbookViewId="0">
      <selection activeCell="A6" sqref="A6:H6"/>
    </sheetView>
  </sheetViews>
  <sheetFormatPr baseColWidth="10" defaultColWidth="0" defaultRowHeight="0" customHeight="1" zeroHeight="1" x14ac:dyDescent="0.25"/>
  <cols>
    <col min="1" max="1" width="7.28515625" style="62" customWidth="1"/>
    <col min="2" max="3" width="7.28515625" style="62" hidden="1" customWidth="1"/>
    <col min="4" max="4" width="14.28515625" style="62" customWidth="1"/>
    <col min="5" max="5" width="33.85546875" style="62" customWidth="1"/>
    <col min="6" max="6" width="13.28515625" style="62" customWidth="1"/>
    <col min="7" max="7" width="32.28515625" style="62" customWidth="1"/>
    <col min="8" max="8" width="29.85546875" style="62" customWidth="1"/>
    <col min="9" max="9" width="11.42578125" style="62" hidden="1" customWidth="1"/>
    <col min="10" max="10" width="7.42578125" style="62" hidden="1" customWidth="1"/>
    <col min="11" max="11" width="11.28515625" style="62" hidden="1" customWidth="1"/>
    <col min="12" max="12" width="11.28515625" style="62" customWidth="1"/>
    <col min="13" max="13" width="9.28515625" style="62" customWidth="1"/>
    <col min="14" max="14" width="13.28515625" style="62" customWidth="1"/>
    <col min="15" max="15" width="12.7109375" style="62" customWidth="1"/>
    <col min="16" max="16" width="33.28515625" style="62" customWidth="1"/>
    <col min="17" max="17" width="10.42578125" style="62" hidden="1" customWidth="1"/>
    <col min="18" max="18" width="7.42578125" style="62" hidden="1" customWidth="1"/>
    <col min="19" max="19" width="10.42578125" style="62" hidden="1" customWidth="1"/>
    <col min="20" max="20" width="11.140625" style="62" customWidth="1"/>
    <col min="21" max="21" width="10" style="62" customWidth="1"/>
    <col min="22" max="22" width="12.7109375" style="62" customWidth="1"/>
    <col min="23" max="23" width="32.42578125" style="62" customWidth="1"/>
    <col min="24" max="25" width="25" style="62" customWidth="1"/>
    <col min="26" max="26" width="28" style="62" customWidth="1"/>
    <col min="27" max="27" width="20.140625" style="62" customWidth="1"/>
    <col min="28" max="28" width="20" style="62" customWidth="1"/>
    <col min="29" max="29" width="19" style="62" customWidth="1"/>
    <col min="30" max="30" width="23.28515625" style="62" customWidth="1"/>
    <col min="31" max="42" width="0" style="62" hidden="1" customWidth="1"/>
    <col min="43" max="16384" width="11.42578125" style="62" hidden="1"/>
  </cols>
  <sheetData>
    <row r="1" spans="1:30" ht="33.950000000000003" customHeight="1" x14ac:dyDescent="0.25">
      <c r="A1" s="682" t="s">
        <v>492</v>
      </c>
      <c r="B1" s="683"/>
      <c r="C1" s="683"/>
      <c r="D1" s="683"/>
      <c r="E1" s="683"/>
      <c r="F1" s="683"/>
      <c r="G1" s="683"/>
      <c r="H1" s="683"/>
      <c r="I1" s="683"/>
      <c r="J1" s="683"/>
      <c r="K1" s="683"/>
      <c r="L1" s="683"/>
      <c r="M1" s="683"/>
      <c r="N1" s="683"/>
      <c r="O1" s="683"/>
      <c r="P1" s="683"/>
      <c r="Q1" s="683"/>
      <c r="R1" s="683"/>
      <c r="S1" s="683"/>
      <c r="T1" s="683"/>
      <c r="U1" s="683"/>
      <c r="V1" s="683"/>
      <c r="W1" s="683"/>
      <c r="X1" s="683"/>
      <c r="Y1" s="683"/>
      <c r="Z1" s="684"/>
      <c r="AA1" s="61"/>
      <c r="AB1" s="61"/>
    </row>
    <row r="2" spans="1:30" ht="30" customHeight="1" thickBot="1" x14ac:dyDescent="0.3">
      <c r="A2" s="685"/>
      <c r="B2" s="686"/>
      <c r="C2" s="686"/>
      <c r="D2" s="686"/>
      <c r="E2" s="686"/>
      <c r="F2" s="686"/>
      <c r="G2" s="686"/>
      <c r="H2" s="686"/>
      <c r="I2" s="686"/>
      <c r="J2" s="686"/>
      <c r="K2" s="686"/>
      <c r="L2" s="686"/>
      <c r="M2" s="686"/>
      <c r="N2" s="686"/>
      <c r="O2" s="686"/>
      <c r="P2" s="686"/>
      <c r="Q2" s="686"/>
      <c r="R2" s="686"/>
      <c r="S2" s="686"/>
      <c r="T2" s="686"/>
      <c r="U2" s="686"/>
      <c r="V2" s="686"/>
      <c r="W2" s="686"/>
      <c r="X2" s="686"/>
      <c r="Y2" s="686"/>
      <c r="Z2" s="687"/>
      <c r="AA2" s="61"/>
      <c r="AB2" s="61"/>
    </row>
    <row r="3" spans="1:30" ht="24" customHeight="1" thickBot="1" x14ac:dyDescent="0.3">
      <c r="A3" s="688" t="s">
        <v>493</v>
      </c>
      <c r="B3" s="689"/>
      <c r="C3" s="689"/>
      <c r="D3" s="689"/>
      <c r="E3" s="689"/>
      <c r="F3" s="689"/>
      <c r="G3" s="689"/>
      <c r="H3" s="689"/>
      <c r="I3" s="689"/>
      <c r="J3" s="689"/>
      <c r="K3" s="689"/>
      <c r="L3" s="689"/>
      <c r="M3" s="689"/>
      <c r="N3" s="689"/>
      <c r="O3" s="689"/>
      <c r="P3" s="689"/>
      <c r="Q3" s="689"/>
      <c r="R3" s="689"/>
      <c r="S3" s="689"/>
      <c r="T3" s="689"/>
      <c r="U3" s="689"/>
      <c r="V3" s="689"/>
      <c r="W3" s="689"/>
      <c r="X3" s="689"/>
      <c r="Y3" s="689"/>
      <c r="Z3" s="690"/>
      <c r="AA3" s="63"/>
      <c r="AB3" s="63"/>
    </row>
    <row r="4" spans="1:30" ht="24" customHeight="1" x14ac:dyDescent="0.25">
      <c r="A4" s="64"/>
      <c r="B4" s="65"/>
      <c r="C4" s="65"/>
      <c r="D4" s="65"/>
      <c r="E4" s="65"/>
      <c r="F4" s="65"/>
      <c r="G4" s="65"/>
      <c r="H4" s="65"/>
      <c r="I4" s="65"/>
      <c r="J4" s="65"/>
      <c r="K4" s="65"/>
      <c r="L4" s="65"/>
      <c r="M4" s="65"/>
      <c r="N4" s="65"/>
      <c r="O4" s="65"/>
      <c r="P4" s="65"/>
      <c r="Q4" s="65"/>
      <c r="R4" s="65"/>
      <c r="S4" s="65"/>
      <c r="T4" s="65"/>
      <c r="U4" s="65"/>
      <c r="V4" s="65"/>
      <c r="Z4" s="66"/>
      <c r="AA4" s="65"/>
      <c r="AB4" s="66"/>
    </row>
    <row r="5" spans="1:30" ht="24" customHeight="1" thickBot="1" x14ac:dyDescent="0.3">
      <c r="A5" s="67"/>
      <c r="B5" s="68"/>
      <c r="C5" s="68"/>
      <c r="D5" s="68"/>
      <c r="E5" s="68"/>
      <c r="F5" s="68"/>
      <c r="G5" s="68"/>
      <c r="H5" s="68"/>
      <c r="I5" s="68"/>
      <c r="J5" s="68"/>
      <c r="K5" s="68"/>
      <c r="L5" s="68"/>
      <c r="M5" s="68"/>
      <c r="N5" s="68"/>
      <c r="O5" s="68"/>
      <c r="P5" s="68"/>
      <c r="Q5" s="68"/>
      <c r="R5" s="68"/>
      <c r="S5" s="68"/>
      <c r="T5" s="68"/>
      <c r="U5" s="68"/>
      <c r="V5" s="68"/>
      <c r="Z5" s="66"/>
      <c r="AA5" s="66"/>
      <c r="AB5" s="66"/>
    </row>
    <row r="6" spans="1:30" ht="38.25" customHeight="1" thickBot="1" x14ac:dyDescent="0.3">
      <c r="A6" s="691" t="s">
        <v>494</v>
      </c>
      <c r="B6" s="692"/>
      <c r="C6" s="692"/>
      <c r="D6" s="692"/>
      <c r="E6" s="692"/>
      <c r="F6" s="692"/>
      <c r="G6" s="692"/>
      <c r="H6" s="693"/>
      <c r="I6" s="694" t="s">
        <v>495</v>
      </c>
      <c r="J6" s="695"/>
      <c r="K6" s="695"/>
      <c r="L6" s="695"/>
      <c r="M6" s="695"/>
      <c r="N6" s="695"/>
      <c r="O6" s="695"/>
      <c r="P6" s="695"/>
      <c r="Q6" s="695"/>
      <c r="R6" s="695"/>
      <c r="S6" s="695"/>
      <c r="T6" s="695"/>
      <c r="U6" s="695"/>
      <c r="V6" s="696"/>
      <c r="W6" s="697" t="s">
        <v>496</v>
      </c>
      <c r="X6" s="698"/>
      <c r="Y6" s="699" t="s">
        <v>497</v>
      </c>
      <c r="Z6" s="700"/>
      <c r="AA6" s="703" t="s">
        <v>498</v>
      </c>
      <c r="AB6" s="704"/>
      <c r="AC6" s="739" t="s">
        <v>60</v>
      </c>
      <c r="AD6" s="740"/>
    </row>
    <row r="7" spans="1:30" ht="38.25" customHeight="1" thickBot="1" x14ac:dyDescent="0.3">
      <c r="A7" s="705" t="s">
        <v>499</v>
      </c>
      <c r="B7" s="69"/>
      <c r="C7" s="69"/>
      <c r="D7" s="705" t="s">
        <v>500</v>
      </c>
      <c r="E7" s="707" t="s">
        <v>501</v>
      </c>
      <c r="F7" s="707" t="s">
        <v>502</v>
      </c>
      <c r="G7" s="707" t="s">
        <v>503</v>
      </c>
      <c r="H7" s="707" t="s">
        <v>504</v>
      </c>
      <c r="I7" s="709" t="s">
        <v>505</v>
      </c>
      <c r="J7" s="710"/>
      <c r="K7" s="711"/>
      <c r="L7" s="712" t="s">
        <v>506</v>
      </c>
      <c r="M7" s="713"/>
      <c r="N7" s="714"/>
      <c r="O7" s="715" t="s">
        <v>507</v>
      </c>
      <c r="P7" s="723" t="s">
        <v>508</v>
      </c>
      <c r="Q7" s="709" t="s">
        <v>509</v>
      </c>
      <c r="R7" s="710"/>
      <c r="S7" s="711"/>
      <c r="T7" s="712" t="s">
        <v>509</v>
      </c>
      <c r="U7" s="713"/>
      <c r="V7" s="714"/>
      <c r="W7" s="723" t="s">
        <v>55</v>
      </c>
      <c r="X7" s="715" t="s">
        <v>56</v>
      </c>
      <c r="Y7" s="717" t="s">
        <v>510</v>
      </c>
      <c r="Z7" s="717" t="s">
        <v>511</v>
      </c>
      <c r="AA7" s="719" t="s">
        <v>512</v>
      </c>
      <c r="AB7" s="721" t="s">
        <v>513</v>
      </c>
      <c r="AC7" s="701" t="s">
        <v>2863</v>
      </c>
      <c r="AD7" s="702"/>
    </row>
    <row r="8" spans="1:30" ht="38.25" customHeight="1" thickBot="1" x14ac:dyDescent="0.3">
      <c r="A8" s="706"/>
      <c r="B8" s="70"/>
      <c r="C8" s="70"/>
      <c r="D8" s="706"/>
      <c r="E8" s="708"/>
      <c r="F8" s="708"/>
      <c r="G8" s="708"/>
      <c r="H8" s="708"/>
      <c r="I8" s="71" t="s">
        <v>514</v>
      </c>
      <c r="J8" s="71" t="s">
        <v>515</v>
      </c>
      <c r="K8" s="71" t="s">
        <v>516</v>
      </c>
      <c r="L8" s="72" t="s">
        <v>514</v>
      </c>
      <c r="M8" s="72" t="s">
        <v>515</v>
      </c>
      <c r="N8" s="72" t="s">
        <v>517</v>
      </c>
      <c r="O8" s="716"/>
      <c r="P8" s="724"/>
      <c r="Q8" s="71" t="s">
        <v>514</v>
      </c>
      <c r="R8" s="71" t="s">
        <v>515</v>
      </c>
      <c r="S8" s="71" t="s">
        <v>516</v>
      </c>
      <c r="T8" s="72" t="s">
        <v>518</v>
      </c>
      <c r="U8" s="72" t="s">
        <v>515</v>
      </c>
      <c r="V8" s="72" t="s">
        <v>519</v>
      </c>
      <c r="W8" s="724"/>
      <c r="X8" s="716"/>
      <c r="Y8" s="718"/>
      <c r="Z8" s="718"/>
      <c r="AA8" s="720"/>
      <c r="AB8" s="722"/>
      <c r="AC8" s="237" t="s">
        <v>2864</v>
      </c>
      <c r="AD8" s="240" t="s">
        <v>2865</v>
      </c>
    </row>
    <row r="9" spans="1:30" ht="102.95" customHeight="1" x14ac:dyDescent="0.25">
      <c r="A9" s="725">
        <v>20</v>
      </c>
      <c r="B9" s="73">
        <v>20</v>
      </c>
      <c r="C9" s="73" t="s">
        <v>520</v>
      </c>
      <c r="D9" s="725" t="s">
        <v>520</v>
      </c>
      <c r="E9" s="726" t="s">
        <v>521</v>
      </c>
      <c r="F9" s="726" t="s">
        <v>210</v>
      </c>
      <c r="G9" s="726" t="s">
        <v>522</v>
      </c>
      <c r="H9" s="726" t="s">
        <v>523</v>
      </c>
      <c r="I9" s="727">
        <v>3</v>
      </c>
      <c r="J9" s="727">
        <v>3</v>
      </c>
      <c r="K9" s="732" t="s">
        <v>524</v>
      </c>
      <c r="L9" s="728" t="s">
        <v>525</v>
      </c>
      <c r="M9" s="728" t="s">
        <v>117</v>
      </c>
      <c r="N9" s="728" t="s">
        <v>526</v>
      </c>
      <c r="O9" s="725" t="s">
        <v>527</v>
      </c>
      <c r="P9" s="730" t="s">
        <v>528</v>
      </c>
      <c r="Q9" s="731">
        <v>2</v>
      </c>
      <c r="R9" s="727">
        <v>1</v>
      </c>
      <c r="S9" s="732" t="s">
        <v>529</v>
      </c>
      <c r="T9" s="728" t="s">
        <v>530</v>
      </c>
      <c r="U9" s="728" t="s">
        <v>531</v>
      </c>
      <c r="V9" s="728" t="s">
        <v>532</v>
      </c>
      <c r="W9" s="74" t="s">
        <v>533</v>
      </c>
      <c r="X9" s="74" t="s">
        <v>534</v>
      </c>
      <c r="Y9" s="74" t="s">
        <v>535</v>
      </c>
      <c r="Z9" s="75" t="s">
        <v>536</v>
      </c>
      <c r="AA9" s="726" t="s">
        <v>537</v>
      </c>
      <c r="AB9" s="729" t="s">
        <v>538</v>
      </c>
      <c r="AC9" s="301">
        <v>1</v>
      </c>
      <c r="AD9" s="302" t="s">
        <v>3383</v>
      </c>
    </row>
    <row r="10" spans="1:30" ht="99.75" hidden="1" x14ac:dyDescent="0.25">
      <c r="A10" s="725"/>
      <c r="B10" s="73">
        <v>20</v>
      </c>
      <c r="C10" s="73" t="s">
        <v>520</v>
      </c>
      <c r="D10" s="725"/>
      <c r="E10" s="726"/>
      <c r="F10" s="726"/>
      <c r="G10" s="726"/>
      <c r="H10" s="726"/>
      <c r="I10" s="727"/>
      <c r="J10" s="727"/>
      <c r="K10" s="732"/>
      <c r="L10" s="728"/>
      <c r="M10" s="728"/>
      <c r="N10" s="728"/>
      <c r="O10" s="725"/>
      <c r="P10" s="730"/>
      <c r="Q10" s="731"/>
      <c r="R10" s="727"/>
      <c r="S10" s="732"/>
      <c r="T10" s="728"/>
      <c r="U10" s="728"/>
      <c r="V10" s="728"/>
      <c r="W10" s="74" t="s">
        <v>539</v>
      </c>
      <c r="X10" s="74" t="s">
        <v>540</v>
      </c>
      <c r="Y10" s="74" t="s">
        <v>541</v>
      </c>
      <c r="Z10" s="75" t="s">
        <v>542</v>
      </c>
      <c r="AA10" s="726"/>
      <c r="AB10" s="729"/>
      <c r="AC10" s="296" t="s">
        <v>3294</v>
      </c>
      <c r="AD10" s="297" t="s">
        <v>3295</v>
      </c>
    </row>
    <row r="11" spans="1:30" ht="150" hidden="1" x14ac:dyDescent="0.25">
      <c r="A11" s="725"/>
      <c r="B11" s="73">
        <v>20</v>
      </c>
      <c r="C11" s="73" t="s">
        <v>520</v>
      </c>
      <c r="D11" s="725"/>
      <c r="E11" s="726"/>
      <c r="F11" s="726"/>
      <c r="G11" s="726"/>
      <c r="H11" s="726"/>
      <c r="I11" s="727"/>
      <c r="J11" s="727"/>
      <c r="K11" s="732"/>
      <c r="L11" s="728"/>
      <c r="M11" s="728"/>
      <c r="N11" s="728"/>
      <c r="O11" s="725"/>
      <c r="P11" s="730"/>
      <c r="Q11" s="731"/>
      <c r="R11" s="727"/>
      <c r="S11" s="732"/>
      <c r="T11" s="728"/>
      <c r="U11" s="728"/>
      <c r="V11" s="728"/>
      <c r="W11" s="74" t="s">
        <v>543</v>
      </c>
      <c r="X11" s="74" t="s">
        <v>534</v>
      </c>
      <c r="Y11" s="74" t="s">
        <v>541</v>
      </c>
      <c r="Z11" s="74" t="s">
        <v>544</v>
      </c>
      <c r="AA11" s="726"/>
      <c r="AB11" s="729"/>
      <c r="AC11" s="301">
        <v>1</v>
      </c>
      <c r="AD11" s="302" t="s">
        <v>3384</v>
      </c>
    </row>
    <row r="12" spans="1:30" ht="126" customHeight="1" x14ac:dyDescent="0.25">
      <c r="A12" s="725"/>
      <c r="B12" s="73">
        <v>20</v>
      </c>
      <c r="C12" s="73" t="s">
        <v>520</v>
      </c>
      <c r="D12" s="725"/>
      <c r="E12" s="726"/>
      <c r="F12" s="726"/>
      <c r="G12" s="726"/>
      <c r="H12" s="726"/>
      <c r="I12" s="727"/>
      <c r="J12" s="727"/>
      <c r="K12" s="732"/>
      <c r="L12" s="728"/>
      <c r="M12" s="728"/>
      <c r="N12" s="728"/>
      <c r="O12" s="725"/>
      <c r="P12" s="730"/>
      <c r="Q12" s="731"/>
      <c r="R12" s="727"/>
      <c r="S12" s="732"/>
      <c r="T12" s="728"/>
      <c r="U12" s="728"/>
      <c r="V12" s="728"/>
      <c r="W12" s="76" t="s">
        <v>545</v>
      </c>
      <c r="X12" s="74" t="s">
        <v>534</v>
      </c>
      <c r="Y12" s="75" t="s">
        <v>546</v>
      </c>
      <c r="Z12" s="75" t="s">
        <v>547</v>
      </c>
      <c r="AA12" s="726"/>
      <c r="AB12" s="729"/>
      <c r="AC12" s="301">
        <v>1</v>
      </c>
      <c r="AD12" s="302" t="s">
        <v>3385</v>
      </c>
    </row>
    <row r="13" spans="1:30" ht="108.95" customHeight="1" x14ac:dyDescent="0.25">
      <c r="A13" s="725">
        <v>27</v>
      </c>
      <c r="B13" s="73">
        <v>27</v>
      </c>
      <c r="C13" s="73" t="s">
        <v>520</v>
      </c>
      <c r="D13" s="725" t="s">
        <v>520</v>
      </c>
      <c r="E13" s="726" t="s">
        <v>548</v>
      </c>
      <c r="F13" s="726" t="s">
        <v>210</v>
      </c>
      <c r="G13" s="726" t="s">
        <v>549</v>
      </c>
      <c r="H13" s="726" t="s">
        <v>550</v>
      </c>
      <c r="I13" s="727">
        <v>3</v>
      </c>
      <c r="J13" s="727">
        <v>3</v>
      </c>
      <c r="K13" s="732" t="s">
        <v>524</v>
      </c>
      <c r="L13" s="728" t="s">
        <v>525</v>
      </c>
      <c r="M13" s="728" t="s">
        <v>117</v>
      </c>
      <c r="N13" s="728" t="s">
        <v>526</v>
      </c>
      <c r="O13" s="725" t="s">
        <v>527</v>
      </c>
      <c r="P13" s="730" t="s">
        <v>551</v>
      </c>
      <c r="Q13" s="731">
        <v>1</v>
      </c>
      <c r="R13" s="731">
        <v>1</v>
      </c>
      <c r="S13" s="732" t="s">
        <v>552</v>
      </c>
      <c r="T13" s="728" t="s">
        <v>553</v>
      </c>
      <c r="U13" s="728" t="s">
        <v>531</v>
      </c>
      <c r="V13" s="728" t="s">
        <v>532</v>
      </c>
      <c r="W13" s="76" t="s">
        <v>554</v>
      </c>
      <c r="X13" s="74" t="s">
        <v>534</v>
      </c>
      <c r="Y13" s="75" t="s">
        <v>555</v>
      </c>
      <c r="Z13" s="75" t="s">
        <v>556</v>
      </c>
      <c r="AA13" s="726" t="s">
        <v>537</v>
      </c>
      <c r="AB13" s="729" t="s">
        <v>538</v>
      </c>
      <c r="AC13" s="301">
        <v>1</v>
      </c>
      <c r="AD13" s="302" t="s">
        <v>3386</v>
      </c>
    </row>
    <row r="14" spans="1:30" ht="108.95" customHeight="1" x14ac:dyDescent="0.25">
      <c r="A14" s="725"/>
      <c r="B14" s="73">
        <v>27</v>
      </c>
      <c r="C14" s="73" t="s">
        <v>520</v>
      </c>
      <c r="D14" s="725"/>
      <c r="E14" s="726"/>
      <c r="F14" s="726"/>
      <c r="G14" s="726"/>
      <c r="H14" s="726"/>
      <c r="I14" s="727"/>
      <c r="J14" s="727"/>
      <c r="K14" s="732"/>
      <c r="L14" s="728"/>
      <c r="M14" s="728"/>
      <c r="N14" s="728"/>
      <c r="O14" s="725"/>
      <c r="P14" s="730"/>
      <c r="Q14" s="731"/>
      <c r="R14" s="731"/>
      <c r="S14" s="732"/>
      <c r="T14" s="728"/>
      <c r="U14" s="728"/>
      <c r="V14" s="728"/>
      <c r="W14" s="76" t="s">
        <v>557</v>
      </c>
      <c r="X14" s="74" t="s">
        <v>534</v>
      </c>
      <c r="Y14" s="75" t="s">
        <v>541</v>
      </c>
      <c r="Z14" s="75" t="s">
        <v>558</v>
      </c>
      <c r="AA14" s="726"/>
      <c r="AB14" s="729"/>
      <c r="AC14" s="301">
        <v>1</v>
      </c>
      <c r="AD14" s="302" t="s">
        <v>3387</v>
      </c>
    </row>
    <row r="15" spans="1:30" ht="300" hidden="1" x14ac:dyDescent="0.25">
      <c r="A15" s="725"/>
      <c r="B15" s="73">
        <v>27</v>
      </c>
      <c r="C15" s="73" t="s">
        <v>520</v>
      </c>
      <c r="D15" s="725"/>
      <c r="E15" s="726"/>
      <c r="F15" s="726"/>
      <c r="G15" s="726"/>
      <c r="H15" s="726"/>
      <c r="I15" s="727"/>
      <c r="J15" s="727"/>
      <c r="K15" s="732"/>
      <c r="L15" s="728"/>
      <c r="M15" s="728"/>
      <c r="N15" s="728"/>
      <c r="O15" s="725"/>
      <c r="P15" s="730"/>
      <c r="Q15" s="731"/>
      <c r="R15" s="731"/>
      <c r="S15" s="732"/>
      <c r="T15" s="728"/>
      <c r="U15" s="728"/>
      <c r="V15" s="728"/>
      <c r="W15" s="76" t="s">
        <v>559</v>
      </c>
      <c r="X15" s="74" t="s">
        <v>534</v>
      </c>
      <c r="Y15" s="75" t="s">
        <v>560</v>
      </c>
      <c r="Z15" s="75" t="s">
        <v>561</v>
      </c>
      <c r="AA15" s="726"/>
      <c r="AB15" s="729"/>
      <c r="AC15" s="301">
        <v>1</v>
      </c>
      <c r="AD15" s="302" t="s">
        <v>3388</v>
      </c>
    </row>
    <row r="16" spans="1:30" ht="50.1" customHeight="1" x14ac:dyDescent="0.25">
      <c r="A16" s="725"/>
      <c r="B16" s="73">
        <v>27</v>
      </c>
      <c r="C16" s="73" t="s">
        <v>520</v>
      </c>
      <c r="D16" s="725"/>
      <c r="E16" s="726"/>
      <c r="F16" s="726"/>
      <c r="G16" s="726"/>
      <c r="H16" s="726"/>
      <c r="I16" s="727"/>
      <c r="J16" s="727"/>
      <c r="K16" s="732"/>
      <c r="L16" s="728"/>
      <c r="M16" s="728"/>
      <c r="N16" s="728"/>
      <c r="O16" s="725"/>
      <c r="P16" s="730"/>
      <c r="Q16" s="731"/>
      <c r="R16" s="731"/>
      <c r="S16" s="732"/>
      <c r="T16" s="728"/>
      <c r="U16" s="728"/>
      <c r="V16" s="728"/>
      <c r="W16" s="76" t="s">
        <v>562</v>
      </c>
      <c r="X16" s="74" t="s">
        <v>540</v>
      </c>
      <c r="Y16" s="75" t="s">
        <v>555</v>
      </c>
      <c r="Z16" s="75" t="s">
        <v>563</v>
      </c>
      <c r="AA16" s="726"/>
      <c r="AB16" s="729"/>
      <c r="AC16" s="296" t="s">
        <v>2866</v>
      </c>
      <c r="AD16" s="298" t="s">
        <v>3296</v>
      </c>
    </row>
    <row r="17" spans="1:30" ht="105.95" customHeight="1" x14ac:dyDescent="0.25">
      <c r="A17" s="725"/>
      <c r="B17" s="73">
        <v>27</v>
      </c>
      <c r="C17" s="73" t="s">
        <v>520</v>
      </c>
      <c r="D17" s="725"/>
      <c r="E17" s="726"/>
      <c r="F17" s="726"/>
      <c r="G17" s="726"/>
      <c r="H17" s="726"/>
      <c r="I17" s="727"/>
      <c r="J17" s="727"/>
      <c r="K17" s="732"/>
      <c r="L17" s="728"/>
      <c r="M17" s="728"/>
      <c r="N17" s="728"/>
      <c r="O17" s="725"/>
      <c r="P17" s="730"/>
      <c r="Q17" s="731"/>
      <c r="R17" s="731"/>
      <c r="S17" s="732"/>
      <c r="T17" s="728"/>
      <c r="U17" s="728"/>
      <c r="V17" s="728"/>
      <c r="W17" s="75" t="s">
        <v>564</v>
      </c>
      <c r="X17" s="74" t="s">
        <v>540</v>
      </c>
      <c r="Y17" s="75" t="s">
        <v>555</v>
      </c>
      <c r="Z17" s="75" t="s">
        <v>565</v>
      </c>
      <c r="AA17" s="726"/>
      <c r="AB17" s="729"/>
      <c r="AC17" s="296" t="s">
        <v>3297</v>
      </c>
      <c r="AD17" s="298" t="s">
        <v>3298</v>
      </c>
    </row>
    <row r="18" spans="1:30" ht="119.1" customHeight="1" x14ac:dyDescent="0.25">
      <c r="A18" s="725"/>
      <c r="B18" s="73">
        <v>27</v>
      </c>
      <c r="C18" s="73" t="s">
        <v>520</v>
      </c>
      <c r="D18" s="725"/>
      <c r="E18" s="726"/>
      <c r="F18" s="726"/>
      <c r="G18" s="726"/>
      <c r="H18" s="726"/>
      <c r="I18" s="727"/>
      <c r="J18" s="727"/>
      <c r="K18" s="732"/>
      <c r="L18" s="728"/>
      <c r="M18" s="728"/>
      <c r="N18" s="728"/>
      <c r="O18" s="725"/>
      <c r="P18" s="730"/>
      <c r="Q18" s="731"/>
      <c r="R18" s="731"/>
      <c r="S18" s="732"/>
      <c r="T18" s="728"/>
      <c r="U18" s="728"/>
      <c r="V18" s="728"/>
      <c r="W18" s="76" t="s">
        <v>566</v>
      </c>
      <c r="X18" s="75" t="s">
        <v>567</v>
      </c>
      <c r="Y18" s="75" t="s">
        <v>555</v>
      </c>
      <c r="Z18" s="75" t="s">
        <v>568</v>
      </c>
      <c r="AA18" s="726"/>
      <c r="AB18" s="729"/>
      <c r="AC18" s="262">
        <v>1</v>
      </c>
      <c r="AD18" s="263" t="s">
        <v>2906</v>
      </c>
    </row>
    <row r="19" spans="1:30" ht="113.1" customHeight="1" x14ac:dyDescent="0.25">
      <c r="A19" s="725">
        <v>53</v>
      </c>
      <c r="B19" s="73">
        <v>53</v>
      </c>
      <c r="C19" s="73" t="s">
        <v>569</v>
      </c>
      <c r="D19" s="725" t="s">
        <v>569</v>
      </c>
      <c r="E19" s="726" t="s">
        <v>570</v>
      </c>
      <c r="F19" s="726" t="s">
        <v>210</v>
      </c>
      <c r="G19" s="726" t="s">
        <v>571</v>
      </c>
      <c r="H19" s="726" t="s">
        <v>572</v>
      </c>
      <c r="I19" s="733">
        <v>2</v>
      </c>
      <c r="J19" s="733">
        <v>3</v>
      </c>
      <c r="K19" s="733" t="s">
        <v>573</v>
      </c>
      <c r="L19" s="725" t="s">
        <v>530</v>
      </c>
      <c r="M19" s="728" t="s">
        <v>117</v>
      </c>
      <c r="N19" s="725" t="s">
        <v>117</v>
      </c>
      <c r="O19" s="725" t="s">
        <v>527</v>
      </c>
      <c r="P19" s="730" t="s">
        <v>574</v>
      </c>
      <c r="Q19" s="734">
        <v>0</v>
      </c>
      <c r="R19" s="734">
        <v>1</v>
      </c>
      <c r="S19" s="734" t="s">
        <v>552</v>
      </c>
      <c r="T19" s="735" t="s">
        <v>553</v>
      </c>
      <c r="U19" s="735" t="s">
        <v>531</v>
      </c>
      <c r="V19" s="728" t="s">
        <v>532</v>
      </c>
      <c r="W19" s="75" t="s">
        <v>575</v>
      </c>
      <c r="X19" s="75" t="s">
        <v>576</v>
      </c>
      <c r="Y19" s="75" t="s">
        <v>555</v>
      </c>
      <c r="Z19" s="75" t="s">
        <v>577</v>
      </c>
      <c r="AA19" s="726" t="s">
        <v>578</v>
      </c>
      <c r="AB19" s="729" t="s">
        <v>579</v>
      </c>
      <c r="AC19" s="309">
        <v>1</v>
      </c>
      <c r="AD19" s="310" t="s">
        <v>3578</v>
      </c>
    </row>
    <row r="20" spans="1:30" ht="105.95" customHeight="1" x14ac:dyDescent="0.25">
      <c r="A20" s="725"/>
      <c r="B20" s="73">
        <v>53</v>
      </c>
      <c r="C20" s="73" t="s">
        <v>569</v>
      </c>
      <c r="D20" s="725"/>
      <c r="E20" s="726"/>
      <c r="F20" s="726"/>
      <c r="G20" s="726"/>
      <c r="H20" s="726"/>
      <c r="I20" s="733"/>
      <c r="J20" s="733"/>
      <c r="K20" s="733"/>
      <c r="L20" s="725"/>
      <c r="M20" s="728"/>
      <c r="N20" s="725"/>
      <c r="O20" s="725"/>
      <c r="P20" s="730"/>
      <c r="Q20" s="734"/>
      <c r="R20" s="734"/>
      <c r="S20" s="734"/>
      <c r="T20" s="735"/>
      <c r="U20" s="735"/>
      <c r="V20" s="728"/>
      <c r="W20" s="75" t="s">
        <v>580</v>
      </c>
      <c r="X20" s="75" t="s">
        <v>581</v>
      </c>
      <c r="Y20" s="75" t="s">
        <v>555</v>
      </c>
      <c r="Z20" s="75" t="s">
        <v>582</v>
      </c>
      <c r="AA20" s="726"/>
      <c r="AB20" s="729"/>
      <c r="AC20" s="262">
        <v>1</v>
      </c>
      <c r="AD20" s="287" t="s">
        <v>3028</v>
      </c>
    </row>
    <row r="21" spans="1:30" ht="147.94999999999999" customHeight="1" x14ac:dyDescent="0.25">
      <c r="A21" s="725"/>
      <c r="B21" s="73">
        <v>53</v>
      </c>
      <c r="C21" s="73" t="s">
        <v>569</v>
      </c>
      <c r="D21" s="725"/>
      <c r="E21" s="726"/>
      <c r="F21" s="726"/>
      <c r="G21" s="726"/>
      <c r="H21" s="726"/>
      <c r="I21" s="733"/>
      <c r="J21" s="733"/>
      <c r="K21" s="733"/>
      <c r="L21" s="725"/>
      <c r="M21" s="728"/>
      <c r="N21" s="725"/>
      <c r="O21" s="725"/>
      <c r="P21" s="77" t="s">
        <v>583</v>
      </c>
      <c r="Q21" s="734"/>
      <c r="R21" s="734"/>
      <c r="S21" s="734"/>
      <c r="T21" s="735"/>
      <c r="U21" s="735"/>
      <c r="V21" s="728"/>
      <c r="W21" s="75" t="s">
        <v>584</v>
      </c>
      <c r="X21" s="75" t="s">
        <v>576</v>
      </c>
      <c r="Y21" s="75" t="s">
        <v>555</v>
      </c>
      <c r="Z21" s="75" t="s">
        <v>585</v>
      </c>
      <c r="AA21" s="726"/>
      <c r="AB21" s="729"/>
      <c r="AC21" s="309">
        <v>1</v>
      </c>
      <c r="AD21" s="310" t="s">
        <v>3579</v>
      </c>
    </row>
    <row r="22" spans="1:30" ht="129" customHeight="1" x14ac:dyDescent="0.25">
      <c r="A22" s="725">
        <v>67</v>
      </c>
      <c r="B22" s="73">
        <v>67</v>
      </c>
      <c r="C22" s="73" t="s">
        <v>586</v>
      </c>
      <c r="D22" s="725" t="s">
        <v>586</v>
      </c>
      <c r="E22" s="726" t="s">
        <v>587</v>
      </c>
      <c r="F22" s="726" t="s">
        <v>210</v>
      </c>
      <c r="G22" s="726" t="s">
        <v>588</v>
      </c>
      <c r="H22" s="726" t="s">
        <v>589</v>
      </c>
      <c r="I22" s="733">
        <v>4</v>
      </c>
      <c r="J22" s="733">
        <v>5</v>
      </c>
      <c r="K22" s="733" t="s">
        <v>590</v>
      </c>
      <c r="L22" s="725" t="s">
        <v>591</v>
      </c>
      <c r="M22" s="725" t="s">
        <v>592</v>
      </c>
      <c r="N22" s="725" t="s">
        <v>593</v>
      </c>
      <c r="O22" s="725" t="s">
        <v>527</v>
      </c>
      <c r="P22" s="77" t="s">
        <v>594</v>
      </c>
      <c r="Q22" s="733">
        <v>2</v>
      </c>
      <c r="R22" s="733">
        <v>3</v>
      </c>
      <c r="S22" s="733" t="s">
        <v>573</v>
      </c>
      <c r="T22" s="736" t="s">
        <v>530</v>
      </c>
      <c r="U22" s="747" t="s">
        <v>117</v>
      </c>
      <c r="V22" s="736" t="s">
        <v>117</v>
      </c>
      <c r="W22" s="75" t="s">
        <v>595</v>
      </c>
      <c r="X22" s="75" t="s">
        <v>534</v>
      </c>
      <c r="Y22" s="75" t="s">
        <v>555</v>
      </c>
      <c r="Z22" s="75" t="s">
        <v>596</v>
      </c>
      <c r="AA22" s="741" t="s">
        <v>537</v>
      </c>
      <c r="AB22" s="744" t="s">
        <v>538</v>
      </c>
      <c r="AC22" s="301">
        <v>1</v>
      </c>
      <c r="AD22" s="302" t="s">
        <v>3389</v>
      </c>
    </row>
    <row r="23" spans="1:30" ht="120.95" customHeight="1" x14ac:dyDescent="0.25">
      <c r="A23" s="725"/>
      <c r="B23" s="73">
        <v>67</v>
      </c>
      <c r="C23" s="73" t="s">
        <v>586</v>
      </c>
      <c r="D23" s="725"/>
      <c r="E23" s="726"/>
      <c r="F23" s="726"/>
      <c r="G23" s="726"/>
      <c r="H23" s="726"/>
      <c r="I23" s="733"/>
      <c r="J23" s="733"/>
      <c r="K23" s="733"/>
      <c r="L23" s="725"/>
      <c r="M23" s="725"/>
      <c r="N23" s="725"/>
      <c r="O23" s="725"/>
      <c r="P23" s="730" t="s">
        <v>597</v>
      </c>
      <c r="Q23" s="733"/>
      <c r="R23" s="733"/>
      <c r="S23" s="733"/>
      <c r="T23" s="737"/>
      <c r="U23" s="748"/>
      <c r="V23" s="737"/>
      <c r="W23" s="75" t="s">
        <v>598</v>
      </c>
      <c r="X23" s="74" t="s">
        <v>534</v>
      </c>
      <c r="Y23" s="75" t="s">
        <v>560</v>
      </c>
      <c r="Z23" s="78" t="s">
        <v>599</v>
      </c>
      <c r="AA23" s="742"/>
      <c r="AB23" s="745"/>
      <c r="AC23" s="301">
        <v>1</v>
      </c>
      <c r="AD23" s="302" t="s">
        <v>3390</v>
      </c>
    </row>
    <row r="24" spans="1:30" ht="69.95" customHeight="1" x14ac:dyDescent="0.25">
      <c r="A24" s="725"/>
      <c r="B24" s="73">
        <v>67</v>
      </c>
      <c r="C24" s="73" t="s">
        <v>586</v>
      </c>
      <c r="D24" s="725"/>
      <c r="E24" s="726"/>
      <c r="F24" s="726"/>
      <c r="G24" s="726"/>
      <c r="H24" s="726"/>
      <c r="I24" s="733"/>
      <c r="J24" s="733"/>
      <c r="K24" s="733"/>
      <c r="L24" s="725"/>
      <c r="M24" s="725"/>
      <c r="N24" s="725"/>
      <c r="O24" s="725"/>
      <c r="P24" s="730"/>
      <c r="Q24" s="733"/>
      <c r="R24" s="733"/>
      <c r="S24" s="733"/>
      <c r="T24" s="737"/>
      <c r="U24" s="748"/>
      <c r="V24" s="737"/>
      <c r="W24" s="75" t="s">
        <v>600</v>
      </c>
      <c r="X24" s="74" t="s">
        <v>534</v>
      </c>
      <c r="Y24" s="75" t="s">
        <v>555</v>
      </c>
      <c r="Z24" s="75" t="s">
        <v>601</v>
      </c>
      <c r="AA24" s="742"/>
      <c r="AB24" s="745"/>
      <c r="AC24" s="301">
        <v>1</v>
      </c>
      <c r="AD24" s="302" t="s">
        <v>3391</v>
      </c>
    </row>
    <row r="25" spans="1:30" ht="63.95" customHeight="1" x14ac:dyDescent="0.25">
      <c r="A25" s="725"/>
      <c r="B25" s="73">
        <v>67</v>
      </c>
      <c r="C25" s="73" t="s">
        <v>586</v>
      </c>
      <c r="D25" s="725"/>
      <c r="E25" s="726"/>
      <c r="F25" s="726"/>
      <c r="G25" s="726"/>
      <c r="H25" s="726"/>
      <c r="I25" s="733"/>
      <c r="J25" s="733"/>
      <c r="K25" s="733"/>
      <c r="L25" s="725"/>
      <c r="M25" s="725"/>
      <c r="N25" s="725"/>
      <c r="O25" s="725"/>
      <c r="P25" s="730"/>
      <c r="Q25" s="733"/>
      <c r="R25" s="733"/>
      <c r="S25" s="733"/>
      <c r="T25" s="737"/>
      <c r="U25" s="748"/>
      <c r="V25" s="737"/>
      <c r="W25" s="75" t="s">
        <v>602</v>
      </c>
      <c r="X25" s="74" t="s">
        <v>534</v>
      </c>
      <c r="Y25" s="75" t="s">
        <v>555</v>
      </c>
      <c r="Z25" s="75" t="s">
        <v>603</v>
      </c>
      <c r="AA25" s="742"/>
      <c r="AB25" s="745"/>
      <c r="AC25" s="301">
        <v>0.97</v>
      </c>
      <c r="AD25" s="302" t="s">
        <v>3392</v>
      </c>
    </row>
    <row r="26" spans="1:30" ht="68.099999999999994" customHeight="1" x14ac:dyDescent="0.25">
      <c r="A26" s="725"/>
      <c r="B26" s="73">
        <v>67</v>
      </c>
      <c r="C26" s="73" t="s">
        <v>586</v>
      </c>
      <c r="D26" s="725"/>
      <c r="E26" s="726"/>
      <c r="F26" s="726"/>
      <c r="G26" s="726"/>
      <c r="H26" s="726"/>
      <c r="I26" s="733"/>
      <c r="J26" s="733"/>
      <c r="K26" s="733"/>
      <c r="L26" s="725"/>
      <c r="M26" s="725"/>
      <c r="N26" s="725"/>
      <c r="O26" s="725"/>
      <c r="P26" s="730"/>
      <c r="Q26" s="733"/>
      <c r="R26" s="733"/>
      <c r="S26" s="733"/>
      <c r="T26" s="737"/>
      <c r="U26" s="748"/>
      <c r="V26" s="737"/>
      <c r="W26" s="75" t="s">
        <v>604</v>
      </c>
      <c r="X26" s="74" t="s">
        <v>534</v>
      </c>
      <c r="Y26" s="75" t="s">
        <v>555</v>
      </c>
      <c r="Z26" s="75" t="s">
        <v>605</v>
      </c>
      <c r="AA26" s="742"/>
      <c r="AB26" s="745"/>
      <c r="AC26" s="301">
        <v>1</v>
      </c>
      <c r="AD26" s="302" t="s">
        <v>3393</v>
      </c>
    </row>
    <row r="27" spans="1:30" ht="132.94999999999999" customHeight="1" x14ac:dyDescent="0.25">
      <c r="A27" s="725"/>
      <c r="B27" s="73">
        <v>67</v>
      </c>
      <c r="C27" s="73" t="s">
        <v>586</v>
      </c>
      <c r="D27" s="725"/>
      <c r="E27" s="726"/>
      <c r="F27" s="726"/>
      <c r="G27" s="726"/>
      <c r="H27" s="726"/>
      <c r="I27" s="733"/>
      <c r="J27" s="733"/>
      <c r="K27" s="733"/>
      <c r="L27" s="725"/>
      <c r="M27" s="725"/>
      <c r="N27" s="725"/>
      <c r="O27" s="725"/>
      <c r="P27" s="77" t="s">
        <v>606</v>
      </c>
      <c r="Q27" s="733"/>
      <c r="R27" s="733"/>
      <c r="S27" s="733"/>
      <c r="T27" s="737"/>
      <c r="U27" s="748"/>
      <c r="V27" s="737"/>
      <c r="W27" s="75" t="s">
        <v>607</v>
      </c>
      <c r="X27" s="74" t="s">
        <v>534</v>
      </c>
      <c r="Y27" s="75" t="s">
        <v>555</v>
      </c>
      <c r="Z27" s="75" t="s">
        <v>608</v>
      </c>
      <c r="AA27" s="742"/>
      <c r="AB27" s="745"/>
      <c r="AC27" s="301">
        <v>1</v>
      </c>
      <c r="AD27" s="303" t="s">
        <v>3394</v>
      </c>
    </row>
    <row r="28" spans="1:30" ht="117.95" customHeight="1" x14ac:dyDescent="0.25">
      <c r="A28" s="725"/>
      <c r="B28" s="73">
        <v>67</v>
      </c>
      <c r="C28" s="73" t="s">
        <v>586</v>
      </c>
      <c r="D28" s="725"/>
      <c r="E28" s="726"/>
      <c r="F28" s="726"/>
      <c r="G28" s="726"/>
      <c r="H28" s="726"/>
      <c r="I28" s="733"/>
      <c r="J28" s="733"/>
      <c r="K28" s="733"/>
      <c r="L28" s="725"/>
      <c r="M28" s="725"/>
      <c r="N28" s="725"/>
      <c r="O28" s="725"/>
      <c r="P28" s="77" t="s">
        <v>609</v>
      </c>
      <c r="Q28" s="79"/>
      <c r="R28" s="79"/>
      <c r="S28" s="80"/>
      <c r="T28" s="738"/>
      <c r="U28" s="749"/>
      <c r="V28" s="738"/>
      <c r="W28" s="75" t="s">
        <v>610</v>
      </c>
      <c r="X28" s="74" t="s">
        <v>534</v>
      </c>
      <c r="Y28" s="75" t="s">
        <v>555</v>
      </c>
      <c r="Z28" s="75" t="s">
        <v>611</v>
      </c>
      <c r="AA28" s="743"/>
      <c r="AB28" s="746"/>
      <c r="AC28" s="301">
        <v>0.9</v>
      </c>
      <c r="AD28" s="302" t="s">
        <v>3389</v>
      </c>
    </row>
    <row r="29" spans="1:30" ht="219" customHeight="1" x14ac:dyDescent="0.25">
      <c r="A29" s="73">
        <v>68</v>
      </c>
      <c r="B29" s="73">
        <v>68</v>
      </c>
      <c r="C29" s="73" t="s">
        <v>612</v>
      </c>
      <c r="D29" s="73" t="s">
        <v>613</v>
      </c>
      <c r="E29" s="81" t="s">
        <v>614</v>
      </c>
      <c r="F29" s="81" t="s">
        <v>210</v>
      </c>
      <c r="G29" s="81" t="s">
        <v>615</v>
      </c>
      <c r="H29" s="81" t="s">
        <v>616</v>
      </c>
      <c r="I29" s="82">
        <v>2</v>
      </c>
      <c r="J29" s="82">
        <v>5</v>
      </c>
      <c r="K29" s="80" t="s">
        <v>617</v>
      </c>
      <c r="L29" s="83" t="s">
        <v>530</v>
      </c>
      <c r="M29" s="83" t="s">
        <v>592</v>
      </c>
      <c r="N29" s="83" t="s">
        <v>593</v>
      </c>
      <c r="O29" s="73" t="s">
        <v>527</v>
      </c>
      <c r="P29" s="77" t="s">
        <v>618</v>
      </c>
      <c r="Q29" s="79">
        <v>0</v>
      </c>
      <c r="R29" s="79">
        <v>3</v>
      </c>
      <c r="S29" s="80" t="s">
        <v>619</v>
      </c>
      <c r="T29" s="83" t="s">
        <v>553</v>
      </c>
      <c r="U29" s="83" t="s">
        <v>117</v>
      </c>
      <c r="V29" s="83" t="s">
        <v>117</v>
      </c>
      <c r="W29" s="76" t="s">
        <v>620</v>
      </c>
      <c r="X29" s="74" t="s">
        <v>534</v>
      </c>
      <c r="Y29" s="75" t="s">
        <v>555</v>
      </c>
      <c r="Z29" s="75" t="s">
        <v>621</v>
      </c>
      <c r="AA29" s="81" t="s">
        <v>537</v>
      </c>
      <c r="AB29" s="238" t="s">
        <v>538</v>
      </c>
      <c r="AC29" s="301">
        <v>1</v>
      </c>
      <c r="AD29" s="302" t="s">
        <v>3395</v>
      </c>
    </row>
    <row r="30" spans="1:30" ht="198" customHeight="1" x14ac:dyDescent="0.25">
      <c r="A30" s="725">
        <v>70</v>
      </c>
      <c r="B30" s="73">
        <v>70</v>
      </c>
      <c r="C30" s="73" t="s">
        <v>612</v>
      </c>
      <c r="D30" s="725" t="s">
        <v>613</v>
      </c>
      <c r="E30" s="726" t="s">
        <v>622</v>
      </c>
      <c r="F30" s="726" t="s">
        <v>210</v>
      </c>
      <c r="G30" s="726" t="s">
        <v>623</v>
      </c>
      <c r="H30" s="726" t="s">
        <v>624</v>
      </c>
      <c r="I30" s="733">
        <v>3</v>
      </c>
      <c r="J30" s="733">
        <v>4</v>
      </c>
      <c r="K30" s="733" t="s">
        <v>625</v>
      </c>
      <c r="L30" s="725" t="s">
        <v>525</v>
      </c>
      <c r="M30" s="725" t="s">
        <v>626</v>
      </c>
      <c r="N30" s="725" t="s">
        <v>593</v>
      </c>
      <c r="O30" s="725" t="s">
        <v>527</v>
      </c>
      <c r="P30" s="77" t="s">
        <v>627</v>
      </c>
      <c r="Q30" s="734">
        <v>1</v>
      </c>
      <c r="R30" s="734">
        <v>2</v>
      </c>
      <c r="S30" s="734" t="s">
        <v>628</v>
      </c>
      <c r="T30" s="735" t="s">
        <v>553</v>
      </c>
      <c r="U30" s="735" t="s">
        <v>629</v>
      </c>
      <c r="V30" s="725" t="s">
        <v>532</v>
      </c>
      <c r="W30" s="75" t="s">
        <v>630</v>
      </c>
      <c r="X30" s="74" t="s">
        <v>534</v>
      </c>
      <c r="Y30" s="75" t="s">
        <v>631</v>
      </c>
      <c r="Z30" s="75" t="s">
        <v>632</v>
      </c>
      <c r="AA30" s="726" t="s">
        <v>537</v>
      </c>
      <c r="AB30" s="729" t="s">
        <v>538</v>
      </c>
      <c r="AC30" s="301">
        <v>1</v>
      </c>
      <c r="AD30" s="302" t="s">
        <v>3396</v>
      </c>
    </row>
    <row r="31" spans="1:30" ht="153.94999999999999" customHeight="1" x14ac:dyDescent="0.25">
      <c r="A31" s="725"/>
      <c r="B31" s="73">
        <v>70</v>
      </c>
      <c r="C31" s="73" t="s">
        <v>612</v>
      </c>
      <c r="D31" s="725"/>
      <c r="E31" s="726"/>
      <c r="F31" s="726"/>
      <c r="G31" s="726"/>
      <c r="H31" s="726"/>
      <c r="I31" s="733"/>
      <c r="J31" s="733"/>
      <c r="K31" s="733"/>
      <c r="L31" s="725"/>
      <c r="M31" s="725"/>
      <c r="N31" s="725"/>
      <c r="O31" s="725"/>
      <c r="P31" s="77" t="s">
        <v>633</v>
      </c>
      <c r="Q31" s="734"/>
      <c r="R31" s="734"/>
      <c r="S31" s="734"/>
      <c r="T31" s="735"/>
      <c r="U31" s="735"/>
      <c r="V31" s="725"/>
      <c r="W31" s="75" t="s">
        <v>634</v>
      </c>
      <c r="X31" s="74" t="s">
        <v>534</v>
      </c>
      <c r="Y31" s="75" t="s">
        <v>555</v>
      </c>
      <c r="Z31" s="75" t="s">
        <v>635</v>
      </c>
      <c r="AA31" s="726"/>
      <c r="AB31" s="729"/>
      <c r="AC31" s="301">
        <v>1</v>
      </c>
      <c r="AD31" s="302" t="s">
        <v>3397</v>
      </c>
    </row>
    <row r="32" spans="1:30" ht="171.95" customHeight="1" x14ac:dyDescent="0.25">
      <c r="A32" s="725"/>
      <c r="B32" s="73">
        <v>70</v>
      </c>
      <c r="C32" s="73" t="s">
        <v>612</v>
      </c>
      <c r="D32" s="725"/>
      <c r="E32" s="726"/>
      <c r="F32" s="726"/>
      <c r="G32" s="726"/>
      <c r="H32" s="726"/>
      <c r="I32" s="733"/>
      <c r="J32" s="733"/>
      <c r="K32" s="733"/>
      <c r="L32" s="725"/>
      <c r="M32" s="725"/>
      <c r="N32" s="725"/>
      <c r="O32" s="725"/>
      <c r="P32" s="77" t="s">
        <v>636</v>
      </c>
      <c r="Q32" s="734"/>
      <c r="R32" s="734"/>
      <c r="S32" s="734"/>
      <c r="T32" s="735"/>
      <c r="U32" s="735"/>
      <c r="V32" s="725"/>
      <c r="W32" s="76" t="s">
        <v>637</v>
      </c>
      <c r="X32" s="74" t="s">
        <v>534</v>
      </c>
      <c r="Y32" s="75" t="s">
        <v>555</v>
      </c>
      <c r="Z32" s="75" t="s">
        <v>638</v>
      </c>
      <c r="AA32" s="726"/>
      <c r="AB32" s="729"/>
      <c r="AC32" s="301">
        <v>1</v>
      </c>
      <c r="AD32" s="302" t="s">
        <v>3398</v>
      </c>
    </row>
    <row r="33" spans="1:30" ht="141.75" customHeight="1" x14ac:dyDescent="0.25">
      <c r="A33" s="725"/>
      <c r="B33" s="73">
        <v>70</v>
      </c>
      <c r="C33" s="73" t="s">
        <v>612</v>
      </c>
      <c r="D33" s="725"/>
      <c r="E33" s="726"/>
      <c r="F33" s="726"/>
      <c r="G33" s="726"/>
      <c r="H33" s="726"/>
      <c r="I33" s="733"/>
      <c r="J33" s="733"/>
      <c r="K33" s="733"/>
      <c r="L33" s="725"/>
      <c r="M33" s="725"/>
      <c r="N33" s="725"/>
      <c r="O33" s="725"/>
      <c r="P33" s="77" t="s">
        <v>639</v>
      </c>
      <c r="Q33" s="734"/>
      <c r="R33" s="734"/>
      <c r="S33" s="734"/>
      <c r="T33" s="735"/>
      <c r="U33" s="735"/>
      <c r="V33" s="725"/>
      <c r="W33" s="75" t="s">
        <v>640</v>
      </c>
      <c r="X33" s="75" t="s">
        <v>641</v>
      </c>
      <c r="Y33" s="75" t="s">
        <v>560</v>
      </c>
      <c r="Z33" s="75" t="s">
        <v>642</v>
      </c>
      <c r="AA33" s="726"/>
      <c r="AB33" s="729"/>
      <c r="AC33" s="260">
        <v>1</v>
      </c>
      <c r="AD33" s="261" t="s">
        <v>2895</v>
      </c>
    </row>
    <row r="34" spans="1:30" ht="189.95" customHeight="1" x14ac:dyDescent="0.25">
      <c r="A34" s="725">
        <v>73</v>
      </c>
      <c r="B34" s="73">
        <v>73</v>
      </c>
      <c r="C34" s="73" t="s">
        <v>612</v>
      </c>
      <c r="D34" s="725" t="s">
        <v>613</v>
      </c>
      <c r="E34" s="726" t="s">
        <v>643</v>
      </c>
      <c r="F34" s="726" t="s">
        <v>210</v>
      </c>
      <c r="G34" s="726" t="s">
        <v>644</v>
      </c>
      <c r="H34" s="726" t="s">
        <v>645</v>
      </c>
      <c r="I34" s="733">
        <v>3</v>
      </c>
      <c r="J34" s="733">
        <v>4</v>
      </c>
      <c r="K34" s="733" t="s">
        <v>625</v>
      </c>
      <c r="L34" s="725" t="s">
        <v>525</v>
      </c>
      <c r="M34" s="725" t="s">
        <v>626</v>
      </c>
      <c r="N34" s="725" t="s">
        <v>593</v>
      </c>
      <c r="O34" s="725" t="s">
        <v>527</v>
      </c>
      <c r="P34" s="77" t="s">
        <v>627</v>
      </c>
      <c r="Q34" s="734">
        <v>1</v>
      </c>
      <c r="R34" s="734">
        <v>2</v>
      </c>
      <c r="S34" s="734" t="s">
        <v>628</v>
      </c>
      <c r="T34" s="735" t="s">
        <v>553</v>
      </c>
      <c r="U34" s="735" t="s">
        <v>629</v>
      </c>
      <c r="V34" s="725" t="s">
        <v>532</v>
      </c>
      <c r="W34" s="75" t="s">
        <v>630</v>
      </c>
      <c r="X34" s="74" t="s">
        <v>534</v>
      </c>
      <c r="Y34" s="75" t="s">
        <v>631</v>
      </c>
      <c r="Z34" s="75" t="s">
        <v>646</v>
      </c>
      <c r="AA34" s="726" t="s">
        <v>537</v>
      </c>
      <c r="AB34" s="729" t="s">
        <v>538</v>
      </c>
      <c r="AC34" s="301">
        <v>1</v>
      </c>
      <c r="AD34" s="302" t="s">
        <v>3399</v>
      </c>
    </row>
    <row r="35" spans="1:30" ht="156.94999999999999" customHeight="1" x14ac:dyDescent="0.25">
      <c r="A35" s="725"/>
      <c r="B35" s="73">
        <v>73</v>
      </c>
      <c r="C35" s="73" t="s">
        <v>612</v>
      </c>
      <c r="D35" s="725"/>
      <c r="E35" s="726"/>
      <c r="F35" s="726"/>
      <c r="G35" s="726"/>
      <c r="H35" s="726"/>
      <c r="I35" s="733"/>
      <c r="J35" s="733"/>
      <c r="K35" s="733"/>
      <c r="L35" s="725"/>
      <c r="M35" s="725"/>
      <c r="N35" s="725"/>
      <c r="O35" s="725"/>
      <c r="P35" s="77" t="s">
        <v>633</v>
      </c>
      <c r="Q35" s="734"/>
      <c r="R35" s="734"/>
      <c r="S35" s="734"/>
      <c r="T35" s="735"/>
      <c r="U35" s="735"/>
      <c r="V35" s="725"/>
      <c r="W35" s="75" t="s">
        <v>634</v>
      </c>
      <c r="X35" s="74" t="s">
        <v>534</v>
      </c>
      <c r="Y35" s="75" t="s">
        <v>555</v>
      </c>
      <c r="Z35" s="75" t="s">
        <v>635</v>
      </c>
      <c r="AA35" s="726"/>
      <c r="AB35" s="729"/>
      <c r="AC35" s="301">
        <v>1</v>
      </c>
      <c r="AD35" s="302" t="s">
        <v>3397</v>
      </c>
    </row>
    <row r="36" spans="1:30" ht="150" hidden="1" x14ac:dyDescent="0.25">
      <c r="A36" s="725"/>
      <c r="B36" s="73">
        <v>73</v>
      </c>
      <c r="C36" s="73" t="s">
        <v>612</v>
      </c>
      <c r="D36" s="725"/>
      <c r="E36" s="726"/>
      <c r="F36" s="726"/>
      <c r="G36" s="726"/>
      <c r="H36" s="726"/>
      <c r="I36" s="733"/>
      <c r="J36" s="733"/>
      <c r="K36" s="733"/>
      <c r="L36" s="725"/>
      <c r="M36" s="725"/>
      <c r="N36" s="725"/>
      <c r="O36" s="725"/>
      <c r="P36" s="77" t="s">
        <v>647</v>
      </c>
      <c r="Q36" s="734"/>
      <c r="R36" s="734"/>
      <c r="S36" s="734"/>
      <c r="T36" s="735"/>
      <c r="U36" s="735"/>
      <c r="V36" s="725"/>
      <c r="W36" s="75" t="s">
        <v>648</v>
      </c>
      <c r="X36" s="74" t="s">
        <v>534</v>
      </c>
      <c r="Y36" s="75" t="s">
        <v>555</v>
      </c>
      <c r="Z36" s="75" t="s">
        <v>649</v>
      </c>
      <c r="AA36" s="726"/>
      <c r="AB36" s="729"/>
      <c r="AC36" s="301">
        <v>1</v>
      </c>
      <c r="AD36" s="302" t="s">
        <v>3400</v>
      </c>
    </row>
    <row r="37" spans="1:30" ht="195" hidden="1" x14ac:dyDescent="0.25">
      <c r="A37" s="725"/>
      <c r="B37" s="73">
        <v>73</v>
      </c>
      <c r="C37" s="73" t="s">
        <v>612</v>
      </c>
      <c r="D37" s="725"/>
      <c r="E37" s="726"/>
      <c r="F37" s="726"/>
      <c r="G37" s="726"/>
      <c r="H37" s="726"/>
      <c r="I37" s="733"/>
      <c r="J37" s="733"/>
      <c r="K37" s="733"/>
      <c r="L37" s="725"/>
      <c r="M37" s="725"/>
      <c r="N37" s="725"/>
      <c r="O37" s="725"/>
      <c r="P37" s="77" t="s">
        <v>639</v>
      </c>
      <c r="Q37" s="734"/>
      <c r="R37" s="734"/>
      <c r="S37" s="734"/>
      <c r="T37" s="735"/>
      <c r="U37" s="735"/>
      <c r="V37" s="725"/>
      <c r="W37" s="75" t="s">
        <v>640</v>
      </c>
      <c r="X37" s="75" t="s">
        <v>641</v>
      </c>
      <c r="Y37" s="75" t="s">
        <v>560</v>
      </c>
      <c r="Z37" s="75" t="s">
        <v>642</v>
      </c>
      <c r="AA37" s="726"/>
      <c r="AB37" s="729"/>
      <c r="AC37" s="260">
        <v>1</v>
      </c>
      <c r="AD37" s="261" t="s">
        <v>2895</v>
      </c>
    </row>
    <row r="38" spans="1:30" ht="198.95" customHeight="1" x14ac:dyDescent="0.25">
      <c r="A38" s="725">
        <v>75</v>
      </c>
      <c r="B38" s="73">
        <v>75</v>
      </c>
      <c r="C38" s="73" t="s">
        <v>650</v>
      </c>
      <c r="D38" s="725" t="s">
        <v>650</v>
      </c>
      <c r="E38" s="726" t="s">
        <v>651</v>
      </c>
      <c r="F38" s="726" t="s">
        <v>210</v>
      </c>
      <c r="G38" s="726" t="s">
        <v>652</v>
      </c>
      <c r="H38" s="726" t="s">
        <v>653</v>
      </c>
      <c r="I38" s="733">
        <v>3</v>
      </c>
      <c r="J38" s="733">
        <v>3</v>
      </c>
      <c r="K38" s="733" t="s">
        <v>524</v>
      </c>
      <c r="L38" s="725" t="s">
        <v>525</v>
      </c>
      <c r="M38" s="728" t="s">
        <v>117</v>
      </c>
      <c r="N38" s="725" t="s">
        <v>526</v>
      </c>
      <c r="O38" s="725" t="s">
        <v>527</v>
      </c>
      <c r="P38" s="77" t="s">
        <v>654</v>
      </c>
      <c r="Q38" s="733">
        <v>1</v>
      </c>
      <c r="R38" s="733">
        <v>1</v>
      </c>
      <c r="S38" s="733" t="s">
        <v>552</v>
      </c>
      <c r="T38" s="725" t="s">
        <v>553</v>
      </c>
      <c r="U38" s="725" t="s">
        <v>531</v>
      </c>
      <c r="V38" s="725" t="s">
        <v>532</v>
      </c>
      <c r="W38" s="75" t="s">
        <v>655</v>
      </c>
      <c r="X38" s="75" t="s">
        <v>656</v>
      </c>
      <c r="Y38" s="75" t="s">
        <v>555</v>
      </c>
      <c r="Z38" s="75" t="s">
        <v>657</v>
      </c>
      <c r="AA38" s="726" t="s">
        <v>658</v>
      </c>
      <c r="AB38" s="729" t="s">
        <v>659</v>
      </c>
      <c r="AC38" s="305">
        <v>1</v>
      </c>
      <c r="AD38" s="306" t="s">
        <v>3490</v>
      </c>
    </row>
    <row r="39" spans="1:30" ht="85.5" hidden="1" x14ac:dyDescent="0.25">
      <c r="A39" s="725"/>
      <c r="B39" s="73">
        <v>75</v>
      </c>
      <c r="C39" s="73" t="s">
        <v>650</v>
      </c>
      <c r="D39" s="725"/>
      <c r="E39" s="726"/>
      <c r="F39" s="726"/>
      <c r="G39" s="726"/>
      <c r="H39" s="726"/>
      <c r="I39" s="733"/>
      <c r="J39" s="733"/>
      <c r="K39" s="733"/>
      <c r="L39" s="725"/>
      <c r="M39" s="728"/>
      <c r="N39" s="725"/>
      <c r="O39" s="725"/>
      <c r="P39" s="77" t="s">
        <v>660</v>
      </c>
      <c r="Q39" s="733"/>
      <c r="R39" s="733"/>
      <c r="S39" s="733"/>
      <c r="T39" s="725"/>
      <c r="U39" s="725"/>
      <c r="V39" s="725"/>
      <c r="W39" s="75" t="s">
        <v>661</v>
      </c>
      <c r="X39" s="75" t="s">
        <v>662</v>
      </c>
      <c r="Y39" s="75" t="s">
        <v>555</v>
      </c>
      <c r="Z39" s="75" t="s">
        <v>663</v>
      </c>
      <c r="AA39" s="726"/>
      <c r="AB39" s="729"/>
      <c r="AC39" s="267">
        <v>0.93</v>
      </c>
      <c r="AD39" s="263" t="s">
        <v>2911</v>
      </c>
    </row>
    <row r="40" spans="1:30" ht="135" customHeight="1" x14ac:dyDescent="0.25">
      <c r="A40" s="725">
        <v>88</v>
      </c>
      <c r="B40" s="73">
        <v>88</v>
      </c>
      <c r="C40" s="73" t="s">
        <v>650</v>
      </c>
      <c r="D40" s="725" t="s">
        <v>650</v>
      </c>
      <c r="E40" s="726" t="s">
        <v>664</v>
      </c>
      <c r="F40" s="726" t="s">
        <v>210</v>
      </c>
      <c r="G40" s="726" t="s">
        <v>665</v>
      </c>
      <c r="H40" s="726" t="s">
        <v>666</v>
      </c>
      <c r="I40" s="733">
        <v>3</v>
      </c>
      <c r="J40" s="733">
        <v>2</v>
      </c>
      <c r="K40" s="733" t="s">
        <v>667</v>
      </c>
      <c r="L40" s="725" t="s">
        <v>525</v>
      </c>
      <c r="M40" s="725" t="s">
        <v>629</v>
      </c>
      <c r="N40" s="725" t="s">
        <v>117</v>
      </c>
      <c r="O40" s="725" t="s">
        <v>527</v>
      </c>
      <c r="P40" s="77" t="s">
        <v>668</v>
      </c>
      <c r="Q40" s="734">
        <v>1</v>
      </c>
      <c r="R40" s="734">
        <v>0</v>
      </c>
      <c r="S40" s="734" t="s">
        <v>552</v>
      </c>
      <c r="T40" s="735" t="s">
        <v>553</v>
      </c>
      <c r="U40" s="735" t="s">
        <v>531</v>
      </c>
      <c r="V40" s="725" t="s">
        <v>532</v>
      </c>
      <c r="W40" s="75" t="s">
        <v>669</v>
      </c>
      <c r="X40" s="75" t="s">
        <v>670</v>
      </c>
      <c r="Y40" s="75" t="s">
        <v>555</v>
      </c>
      <c r="Z40" s="75" t="s">
        <v>671</v>
      </c>
      <c r="AA40" s="726" t="s">
        <v>658</v>
      </c>
      <c r="AB40" s="729" t="s">
        <v>672</v>
      </c>
      <c r="AC40" s="260">
        <v>1</v>
      </c>
      <c r="AD40" s="261" t="s">
        <v>3491</v>
      </c>
    </row>
    <row r="41" spans="1:30" ht="126" customHeight="1" x14ac:dyDescent="0.25">
      <c r="A41" s="725"/>
      <c r="B41" s="73">
        <v>88</v>
      </c>
      <c r="C41" s="73" t="s">
        <v>650</v>
      </c>
      <c r="D41" s="725"/>
      <c r="E41" s="726"/>
      <c r="F41" s="726"/>
      <c r="G41" s="726"/>
      <c r="H41" s="726"/>
      <c r="I41" s="733"/>
      <c r="J41" s="733"/>
      <c r="K41" s="733"/>
      <c r="L41" s="725"/>
      <c r="M41" s="725"/>
      <c r="N41" s="725"/>
      <c r="O41" s="725"/>
      <c r="P41" s="77" t="s">
        <v>673</v>
      </c>
      <c r="Q41" s="734"/>
      <c r="R41" s="734"/>
      <c r="S41" s="734"/>
      <c r="T41" s="735"/>
      <c r="U41" s="735"/>
      <c r="V41" s="725"/>
      <c r="W41" s="75" t="s">
        <v>674</v>
      </c>
      <c r="X41" s="75" t="s">
        <v>675</v>
      </c>
      <c r="Y41" s="75" t="s">
        <v>555</v>
      </c>
      <c r="Z41" s="75" t="s">
        <v>676</v>
      </c>
      <c r="AA41" s="726"/>
      <c r="AB41" s="729"/>
      <c r="AC41" s="262">
        <f>345/4085</f>
        <v>8.4455324357405145E-2</v>
      </c>
      <c r="AD41" s="270" t="s">
        <v>2916</v>
      </c>
    </row>
    <row r="42" spans="1:30" ht="408.95" customHeight="1" x14ac:dyDescent="0.25">
      <c r="A42" s="73">
        <v>91</v>
      </c>
      <c r="B42" s="73">
        <v>91</v>
      </c>
      <c r="C42" s="73" t="s">
        <v>520</v>
      </c>
      <c r="D42" s="73" t="s">
        <v>520</v>
      </c>
      <c r="E42" s="81" t="s">
        <v>677</v>
      </c>
      <c r="F42" s="81" t="s">
        <v>210</v>
      </c>
      <c r="G42" s="81" t="s">
        <v>678</v>
      </c>
      <c r="H42" s="81" t="s">
        <v>679</v>
      </c>
      <c r="I42" s="82">
        <v>3</v>
      </c>
      <c r="J42" s="82">
        <v>3</v>
      </c>
      <c r="K42" s="80" t="s">
        <v>524</v>
      </c>
      <c r="L42" s="83" t="s">
        <v>525</v>
      </c>
      <c r="M42" s="83" t="s">
        <v>117</v>
      </c>
      <c r="N42" s="83" t="s">
        <v>526</v>
      </c>
      <c r="O42" s="73" t="s">
        <v>680</v>
      </c>
      <c r="P42" s="77" t="s">
        <v>681</v>
      </c>
      <c r="Q42" s="79">
        <v>3</v>
      </c>
      <c r="R42" s="82">
        <v>3</v>
      </c>
      <c r="S42" s="80" t="s">
        <v>524</v>
      </c>
      <c r="T42" s="83" t="s">
        <v>525</v>
      </c>
      <c r="U42" s="83" t="s">
        <v>117</v>
      </c>
      <c r="V42" s="83" t="s">
        <v>526</v>
      </c>
      <c r="W42" s="76" t="s">
        <v>682</v>
      </c>
      <c r="X42" s="75" t="s">
        <v>534</v>
      </c>
      <c r="Y42" s="75" t="s">
        <v>631</v>
      </c>
      <c r="Z42" s="75" t="s">
        <v>683</v>
      </c>
      <c r="AA42" s="81" t="s">
        <v>537</v>
      </c>
      <c r="AB42" s="238" t="s">
        <v>538</v>
      </c>
      <c r="AC42" s="301">
        <v>1</v>
      </c>
      <c r="AD42" s="302" t="s">
        <v>3401</v>
      </c>
    </row>
    <row r="43" spans="1:30" ht="180.95" customHeight="1" x14ac:dyDescent="0.25">
      <c r="A43" s="73">
        <v>101</v>
      </c>
      <c r="B43" s="73">
        <v>101</v>
      </c>
      <c r="C43" s="73" t="s">
        <v>684</v>
      </c>
      <c r="D43" s="73" t="s">
        <v>684</v>
      </c>
      <c r="E43" s="81" t="s">
        <v>685</v>
      </c>
      <c r="F43" s="81" t="s">
        <v>210</v>
      </c>
      <c r="G43" s="81" t="s">
        <v>686</v>
      </c>
      <c r="H43" s="81" t="s">
        <v>687</v>
      </c>
      <c r="I43" s="82">
        <v>2</v>
      </c>
      <c r="J43" s="82">
        <v>5</v>
      </c>
      <c r="K43" s="80" t="s">
        <v>617</v>
      </c>
      <c r="L43" s="83" t="s">
        <v>530</v>
      </c>
      <c r="M43" s="83" t="s">
        <v>592</v>
      </c>
      <c r="N43" s="83" t="s">
        <v>593</v>
      </c>
      <c r="O43" s="73" t="s">
        <v>680</v>
      </c>
      <c r="P43" s="77" t="s">
        <v>681</v>
      </c>
      <c r="Q43" s="79">
        <v>0</v>
      </c>
      <c r="R43" s="79">
        <v>3</v>
      </c>
      <c r="S43" s="80" t="s">
        <v>619</v>
      </c>
      <c r="T43" s="83" t="s">
        <v>553</v>
      </c>
      <c r="U43" s="83" t="s">
        <v>117</v>
      </c>
      <c r="V43" s="83" t="s">
        <v>117</v>
      </c>
      <c r="W43" s="76" t="s">
        <v>682</v>
      </c>
      <c r="X43" s="75" t="s">
        <v>534</v>
      </c>
      <c r="Y43" s="75" t="s">
        <v>631</v>
      </c>
      <c r="Z43" s="75" t="s">
        <v>683</v>
      </c>
      <c r="AA43" s="81" t="s">
        <v>537</v>
      </c>
      <c r="AB43" s="238" t="s">
        <v>538</v>
      </c>
      <c r="AC43" s="301">
        <v>1</v>
      </c>
      <c r="AD43" s="302" t="s">
        <v>3401</v>
      </c>
    </row>
    <row r="44" spans="1:30" ht="114.75" customHeight="1" x14ac:dyDescent="0.25">
      <c r="A44" s="73">
        <v>124</v>
      </c>
      <c r="B44" s="73">
        <v>124</v>
      </c>
      <c r="C44" s="73" t="s">
        <v>688</v>
      </c>
      <c r="D44" s="73" t="s">
        <v>688</v>
      </c>
      <c r="E44" s="81" t="s">
        <v>689</v>
      </c>
      <c r="F44" s="81" t="s">
        <v>210</v>
      </c>
      <c r="G44" s="81" t="s">
        <v>690</v>
      </c>
      <c r="H44" s="81" t="s">
        <v>691</v>
      </c>
      <c r="I44" s="82">
        <v>3</v>
      </c>
      <c r="J44" s="82">
        <v>3</v>
      </c>
      <c r="K44" s="80" t="s">
        <v>524</v>
      </c>
      <c r="L44" s="83" t="s">
        <v>525</v>
      </c>
      <c r="M44" s="83" t="s">
        <v>117</v>
      </c>
      <c r="N44" s="83" t="s">
        <v>526</v>
      </c>
      <c r="O44" s="73" t="s">
        <v>680</v>
      </c>
      <c r="P44" s="77"/>
      <c r="Q44" s="79">
        <v>3</v>
      </c>
      <c r="R44" s="82">
        <v>3</v>
      </c>
      <c r="S44" s="80" t="s">
        <v>524</v>
      </c>
      <c r="T44" s="83" t="s">
        <v>525</v>
      </c>
      <c r="U44" s="83" t="s">
        <v>117</v>
      </c>
      <c r="V44" s="83" t="s">
        <v>526</v>
      </c>
      <c r="W44" s="75"/>
      <c r="X44" s="75"/>
      <c r="Y44" s="75"/>
      <c r="Z44" s="75"/>
      <c r="AA44" s="81"/>
      <c r="AB44" s="238"/>
      <c r="AC44" s="239"/>
      <c r="AD44" s="239"/>
    </row>
  </sheetData>
  <autoFilter ref="A8:AN44" xr:uid="{D8098400-5C37-4B52-AA27-FE8686CF75D6}"/>
  <mergeCells count="199">
    <mergeCell ref="AC6:AD6"/>
    <mergeCell ref="V40:V41"/>
    <mergeCell ref="AA40:AA41"/>
    <mergeCell ref="AB40:AB41"/>
    <mergeCell ref="O40:O41"/>
    <mergeCell ref="Q40:Q41"/>
    <mergeCell ref="R40:R41"/>
    <mergeCell ref="S40:S41"/>
    <mergeCell ref="T40:T41"/>
    <mergeCell ref="U40:U41"/>
    <mergeCell ref="U38:U39"/>
    <mergeCell ref="V38:V39"/>
    <mergeCell ref="AA38:AA39"/>
    <mergeCell ref="AB38:AB39"/>
    <mergeCell ref="U30:U33"/>
    <mergeCell ref="V30:V33"/>
    <mergeCell ref="AA22:AA28"/>
    <mergeCell ref="AB22:AB28"/>
    <mergeCell ref="P23:P26"/>
    <mergeCell ref="Q22:Q27"/>
    <mergeCell ref="R22:R27"/>
    <mergeCell ref="S22:S27"/>
    <mergeCell ref="T22:T28"/>
    <mergeCell ref="U22:U28"/>
    <mergeCell ref="I40:I41"/>
    <mergeCell ref="J40:J41"/>
    <mergeCell ref="K40:K41"/>
    <mergeCell ref="L40:L41"/>
    <mergeCell ref="M40:M41"/>
    <mergeCell ref="N40:N41"/>
    <mergeCell ref="A40:A41"/>
    <mergeCell ref="D40:D41"/>
    <mergeCell ref="E40:E41"/>
    <mergeCell ref="F40:F41"/>
    <mergeCell ref="G40:G41"/>
    <mergeCell ref="H40:H41"/>
    <mergeCell ref="L38:L39"/>
    <mergeCell ref="M38:M39"/>
    <mergeCell ref="N38:N39"/>
    <mergeCell ref="O38:O39"/>
    <mergeCell ref="Q38:Q39"/>
    <mergeCell ref="R38:R39"/>
    <mergeCell ref="AB34:AB37"/>
    <mergeCell ref="A38:A39"/>
    <mergeCell ref="D38:D39"/>
    <mergeCell ref="E38:E39"/>
    <mergeCell ref="F38:F39"/>
    <mergeCell ref="G38:G39"/>
    <mergeCell ref="H38:H39"/>
    <mergeCell ref="I38:I39"/>
    <mergeCell ref="J38:J39"/>
    <mergeCell ref="K38:K39"/>
    <mergeCell ref="R34:R37"/>
    <mergeCell ref="S34:S37"/>
    <mergeCell ref="T34:T37"/>
    <mergeCell ref="U34:U37"/>
    <mergeCell ref="V34:V37"/>
    <mergeCell ref="AA34:AA37"/>
    <mergeCell ref="K34:K37"/>
    <mergeCell ref="L34:L37"/>
    <mergeCell ref="M34:M37"/>
    <mergeCell ref="N34:N37"/>
    <mergeCell ref="O34:O37"/>
    <mergeCell ref="Q34:Q37"/>
    <mergeCell ref="S38:S39"/>
    <mergeCell ref="T38:T39"/>
    <mergeCell ref="R30:R33"/>
    <mergeCell ref="S30:S33"/>
    <mergeCell ref="T30:T33"/>
    <mergeCell ref="Q30:Q33"/>
    <mergeCell ref="A34:A37"/>
    <mergeCell ref="D34:D37"/>
    <mergeCell ref="E34:E37"/>
    <mergeCell ref="F34:F37"/>
    <mergeCell ref="G34:G37"/>
    <mergeCell ref="H34:H37"/>
    <mergeCell ref="I34:I37"/>
    <mergeCell ref="J34:J37"/>
    <mergeCell ref="A30:A33"/>
    <mergeCell ref="D30:D33"/>
    <mergeCell ref="E30:E33"/>
    <mergeCell ref="F30:F33"/>
    <mergeCell ref="G30:G33"/>
    <mergeCell ref="H30:H33"/>
    <mergeCell ref="I30:I33"/>
    <mergeCell ref="V22:V28"/>
    <mergeCell ref="J22:J28"/>
    <mergeCell ref="K22:K28"/>
    <mergeCell ref="L22:L28"/>
    <mergeCell ref="M22:M28"/>
    <mergeCell ref="N22:N28"/>
    <mergeCell ref="O22:O28"/>
    <mergeCell ref="AA30:AA33"/>
    <mergeCell ref="AB30:AB33"/>
    <mergeCell ref="J30:J33"/>
    <mergeCell ref="K30:K33"/>
    <mergeCell ref="L30:L33"/>
    <mergeCell ref="M30:M33"/>
    <mergeCell ref="N30:N33"/>
    <mergeCell ref="O30:O33"/>
    <mergeCell ref="S19:S21"/>
    <mergeCell ref="T19:T21"/>
    <mergeCell ref="U19:U21"/>
    <mergeCell ref="J19:J21"/>
    <mergeCell ref="K19:K21"/>
    <mergeCell ref="L19:L21"/>
    <mergeCell ref="M19:M21"/>
    <mergeCell ref="N19:N21"/>
    <mergeCell ref="O19:O21"/>
    <mergeCell ref="A22:A28"/>
    <mergeCell ref="D22:D28"/>
    <mergeCell ref="E22:E28"/>
    <mergeCell ref="F22:F28"/>
    <mergeCell ref="G22:G28"/>
    <mergeCell ref="H22:H28"/>
    <mergeCell ref="I22:I28"/>
    <mergeCell ref="P19:P20"/>
    <mergeCell ref="Q19:Q21"/>
    <mergeCell ref="AB13:AB18"/>
    <mergeCell ref="A19:A21"/>
    <mergeCell ref="D19:D21"/>
    <mergeCell ref="E19:E21"/>
    <mergeCell ref="F19:F21"/>
    <mergeCell ref="G19:G21"/>
    <mergeCell ref="H19:H21"/>
    <mergeCell ref="I19:I21"/>
    <mergeCell ref="P13:P18"/>
    <mergeCell ref="Q13:Q18"/>
    <mergeCell ref="R13:R18"/>
    <mergeCell ref="S13:S18"/>
    <mergeCell ref="T13:T18"/>
    <mergeCell ref="U13:U18"/>
    <mergeCell ref="J13:J18"/>
    <mergeCell ref="K13:K18"/>
    <mergeCell ref="L13:L18"/>
    <mergeCell ref="M13:M18"/>
    <mergeCell ref="N13:N18"/>
    <mergeCell ref="O13:O18"/>
    <mergeCell ref="V19:V21"/>
    <mergeCell ref="AA19:AA21"/>
    <mergeCell ref="AB19:AB21"/>
    <mergeCell ref="R19:R21"/>
    <mergeCell ref="V9:V12"/>
    <mergeCell ref="AA9:AA12"/>
    <mergeCell ref="AB9:AB12"/>
    <mergeCell ref="A13:A18"/>
    <mergeCell ref="D13:D18"/>
    <mergeCell ref="E13:E18"/>
    <mergeCell ref="F13:F18"/>
    <mergeCell ref="G13:G18"/>
    <mergeCell ref="H13:H18"/>
    <mergeCell ref="I13:I18"/>
    <mergeCell ref="P9:P12"/>
    <mergeCell ref="Q9:Q12"/>
    <mergeCell ref="R9:R12"/>
    <mergeCell ref="S9:S12"/>
    <mergeCell ref="T9:T12"/>
    <mergeCell ref="U9:U12"/>
    <mergeCell ref="J9:J12"/>
    <mergeCell ref="K9:K12"/>
    <mergeCell ref="L9:L12"/>
    <mergeCell ref="M9:M12"/>
    <mergeCell ref="N9:N12"/>
    <mergeCell ref="O9:O12"/>
    <mergeCell ref="V13:V18"/>
    <mergeCell ref="AA13:AA18"/>
    <mergeCell ref="A9:A12"/>
    <mergeCell ref="D9:D12"/>
    <mergeCell ref="E9:E12"/>
    <mergeCell ref="F9:F12"/>
    <mergeCell ref="G9:G12"/>
    <mergeCell ref="H9:H12"/>
    <mergeCell ref="I9:I12"/>
    <mergeCell ref="P7:P8"/>
    <mergeCell ref="Q7:S7"/>
    <mergeCell ref="A1:Z2"/>
    <mergeCell ref="A3:Z3"/>
    <mergeCell ref="A6:H6"/>
    <mergeCell ref="I6:V6"/>
    <mergeCell ref="W6:X6"/>
    <mergeCell ref="Y6:Z6"/>
    <mergeCell ref="AC7:AD7"/>
    <mergeCell ref="AA6:AB6"/>
    <mergeCell ref="A7:A8"/>
    <mergeCell ref="D7:D8"/>
    <mergeCell ref="E7:E8"/>
    <mergeCell ref="F7:F8"/>
    <mergeCell ref="G7:G8"/>
    <mergeCell ref="H7:H8"/>
    <mergeCell ref="I7:K7"/>
    <mergeCell ref="L7:N7"/>
    <mergeCell ref="O7:O8"/>
    <mergeCell ref="Z7:Z8"/>
    <mergeCell ref="AA7:AA8"/>
    <mergeCell ref="AB7:AB8"/>
    <mergeCell ref="T7:V7"/>
    <mergeCell ref="W7:W8"/>
    <mergeCell ref="X7:X8"/>
    <mergeCell ref="Y7:Y8"/>
  </mergeCells>
  <conditionalFormatting sqref="N38 V38 N29:N30 N40 N42:N44 V29:V30 V40 V42:V44 G22:N25 V22:V25 Q22:T22 W23:W25 V13 V9 N13 N9 V19:V20 N19:N20 Q23:S25">
    <cfRule type="cellIs" dxfId="263" priority="277" operator="equal">
      <formula>"Extremo"</formula>
    </cfRule>
    <cfRule type="cellIs" dxfId="262" priority="278" operator="equal">
      <formula>"Alto"</formula>
    </cfRule>
    <cfRule type="cellIs" dxfId="261" priority="279" operator="equal">
      <formula>"Moderado"</formula>
    </cfRule>
    <cfRule type="cellIs" dxfId="260" priority="280" operator="equal">
      <formula>"Bajo"</formula>
    </cfRule>
  </conditionalFormatting>
  <conditionalFormatting sqref="N34 V34">
    <cfRule type="cellIs" dxfId="259" priority="273" operator="equal">
      <formula>"Extremo"</formula>
    </cfRule>
    <cfRule type="cellIs" dxfId="258" priority="274" operator="equal">
      <formula>"Alto"</formula>
    </cfRule>
    <cfRule type="cellIs" dxfId="257" priority="275" operator="equal">
      <formula>"Moderado"</formula>
    </cfRule>
    <cfRule type="cellIs" dxfId="256" priority="276" operator="equal">
      <formula>"Bajo"</formula>
    </cfRule>
  </conditionalFormatting>
  <conditionalFormatting sqref="L19:L20">
    <cfRule type="cellIs" dxfId="255" priority="269" operator="equal">
      <formula>"Extremo"</formula>
    </cfRule>
    <cfRule type="cellIs" dxfId="254" priority="270" operator="equal">
      <formula>"Alto"</formula>
    </cfRule>
    <cfRule type="cellIs" dxfId="253" priority="271" operator="equal">
      <formula>"Moderado"</formula>
    </cfRule>
    <cfRule type="cellIs" dxfId="252" priority="272" operator="equal">
      <formula>"Bajo"</formula>
    </cfRule>
  </conditionalFormatting>
  <conditionalFormatting sqref="K19:K20">
    <cfRule type="cellIs" dxfId="251" priority="265" operator="equal">
      <formula>"Extremo"</formula>
    </cfRule>
    <cfRule type="cellIs" dxfId="250" priority="266" operator="equal">
      <formula>"Alto"</formula>
    </cfRule>
    <cfRule type="cellIs" dxfId="249" priority="267" operator="equal">
      <formula>"Moderado"</formula>
    </cfRule>
    <cfRule type="cellIs" dxfId="248" priority="268" operator="equal">
      <formula>"Bajo"</formula>
    </cfRule>
  </conditionalFormatting>
  <conditionalFormatting sqref="J19:J20">
    <cfRule type="cellIs" dxfId="247" priority="261" operator="equal">
      <formula>"Extremo"</formula>
    </cfRule>
    <cfRule type="cellIs" dxfId="246" priority="262" operator="equal">
      <formula>"Alto"</formula>
    </cfRule>
    <cfRule type="cellIs" dxfId="245" priority="263" operator="equal">
      <formula>"Moderado"</formula>
    </cfRule>
    <cfRule type="cellIs" dxfId="244" priority="264" operator="equal">
      <formula>"Bajo"</formula>
    </cfRule>
  </conditionalFormatting>
  <conditionalFormatting sqref="I19:I20">
    <cfRule type="cellIs" dxfId="243" priority="257" operator="equal">
      <formula>"Extremo"</formula>
    </cfRule>
    <cfRule type="cellIs" dxfId="242" priority="258" operator="equal">
      <formula>"Alto"</formula>
    </cfRule>
    <cfRule type="cellIs" dxfId="241" priority="259" operator="equal">
      <formula>"Moderado"</formula>
    </cfRule>
    <cfRule type="cellIs" dxfId="240" priority="260" operator="equal">
      <formula>"Bajo"</formula>
    </cfRule>
  </conditionalFormatting>
  <conditionalFormatting sqref="H19:H20">
    <cfRule type="cellIs" dxfId="239" priority="253" operator="equal">
      <formula>"Extremo"</formula>
    </cfRule>
    <cfRule type="cellIs" dxfId="238" priority="254" operator="equal">
      <formula>"Alto"</formula>
    </cfRule>
    <cfRule type="cellIs" dxfId="237" priority="255" operator="equal">
      <formula>"Moderado"</formula>
    </cfRule>
    <cfRule type="cellIs" dxfId="236" priority="256" operator="equal">
      <formula>"Bajo"</formula>
    </cfRule>
  </conditionalFormatting>
  <conditionalFormatting sqref="G19:G20">
    <cfRule type="cellIs" dxfId="235" priority="249" operator="equal">
      <formula>"Extremo"</formula>
    </cfRule>
    <cfRule type="cellIs" dxfId="234" priority="250" operator="equal">
      <formula>"Alto"</formula>
    </cfRule>
    <cfRule type="cellIs" dxfId="233" priority="251" operator="equal">
      <formula>"Moderado"</formula>
    </cfRule>
    <cfRule type="cellIs" dxfId="232" priority="252" operator="equal">
      <formula>"Bajo"</formula>
    </cfRule>
  </conditionalFormatting>
  <conditionalFormatting sqref="M30">
    <cfRule type="cellIs" dxfId="231" priority="245" operator="equal">
      <formula>"Extremo"</formula>
    </cfRule>
    <cfRule type="cellIs" dxfId="230" priority="246" operator="equal">
      <formula>"Alto"</formula>
    </cfRule>
    <cfRule type="cellIs" dxfId="229" priority="247" operator="equal">
      <formula>"Moderado"</formula>
    </cfRule>
    <cfRule type="cellIs" dxfId="228" priority="248" operator="equal">
      <formula>"Bajo"</formula>
    </cfRule>
  </conditionalFormatting>
  <conditionalFormatting sqref="L30">
    <cfRule type="cellIs" dxfId="227" priority="241" operator="equal">
      <formula>"Extremo"</formula>
    </cfRule>
    <cfRule type="cellIs" dxfId="226" priority="242" operator="equal">
      <formula>"Alto"</formula>
    </cfRule>
    <cfRule type="cellIs" dxfId="225" priority="243" operator="equal">
      <formula>"Moderado"</formula>
    </cfRule>
    <cfRule type="cellIs" dxfId="224" priority="244" operator="equal">
      <formula>"Bajo"</formula>
    </cfRule>
  </conditionalFormatting>
  <conditionalFormatting sqref="K30">
    <cfRule type="cellIs" dxfId="223" priority="237" operator="equal">
      <formula>"Extremo"</formula>
    </cfRule>
    <cfRule type="cellIs" dxfId="222" priority="238" operator="equal">
      <formula>"Alto"</formula>
    </cfRule>
    <cfRule type="cellIs" dxfId="221" priority="239" operator="equal">
      <formula>"Moderado"</formula>
    </cfRule>
    <cfRule type="cellIs" dxfId="220" priority="240" operator="equal">
      <formula>"Bajo"</formula>
    </cfRule>
  </conditionalFormatting>
  <conditionalFormatting sqref="J30">
    <cfRule type="cellIs" dxfId="219" priority="233" operator="equal">
      <formula>"Extremo"</formula>
    </cfRule>
    <cfRule type="cellIs" dxfId="218" priority="234" operator="equal">
      <formula>"Alto"</formula>
    </cfRule>
    <cfRule type="cellIs" dxfId="217" priority="235" operator="equal">
      <formula>"Moderado"</formula>
    </cfRule>
    <cfRule type="cellIs" dxfId="216" priority="236" operator="equal">
      <formula>"Bajo"</formula>
    </cfRule>
  </conditionalFormatting>
  <conditionalFormatting sqref="I30">
    <cfRule type="cellIs" dxfId="215" priority="229" operator="equal">
      <formula>"Extremo"</formula>
    </cfRule>
    <cfRule type="cellIs" dxfId="214" priority="230" operator="equal">
      <formula>"Alto"</formula>
    </cfRule>
    <cfRule type="cellIs" dxfId="213" priority="231" operator="equal">
      <formula>"Moderado"</formula>
    </cfRule>
    <cfRule type="cellIs" dxfId="212" priority="232" operator="equal">
      <formula>"Bajo"</formula>
    </cfRule>
  </conditionalFormatting>
  <conditionalFormatting sqref="H30">
    <cfRule type="cellIs" dxfId="211" priority="225" operator="equal">
      <formula>"Extremo"</formula>
    </cfRule>
    <cfRule type="cellIs" dxfId="210" priority="226" operator="equal">
      <formula>"Alto"</formula>
    </cfRule>
    <cfRule type="cellIs" dxfId="209" priority="227" operator="equal">
      <formula>"Moderado"</formula>
    </cfRule>
    <cfRule type="cellIs" dxfId="208" priority="228" operator="equal">
      <formula>"Bajo"</formula>
    </cfRule>
  </conditionalFormatting>
  <conditionalFormatting sqref="G30">
    <cfRule type="cellIs" dxfId="207" priority="221" operator="equal">
      <formula>"Extremo"</formula>
    </cfRule>
    <cfRule type="cellIs" dxfId="206" priority="222" operator="equal">
      <formula>"Alto"</formula>
    </cfRule>
    <cfRule type="cellIs" dxfId="205" priority="223" operator="equal">
      <formula>"Moderado"</formula>
    </cfRule>
    <cfRule type="cellIs" dxfId="204" priority="224" operator="equal">
      <formula>"Bajo"</formula>
    </cfRule>
  </conditionalFormatting>
  <conditionalFormatting sqref="F30">
    <cfRule type="cellIs" dxfId="203" priority="217" operator="equal">
      <formula>"Extremo"</formula>
    </cfRule>
    <cfRule type="cellIs" dxfId="202" priority="218" operator="equal">
      <formula>"Alto"</formula>
    </cfRule>
    <cfRule type="cellIs" dxfId="201" priority="219" operator="equal">
      <formula>"Moderado"</formula>
    </cfRule>
    <cfRule type="cellIs" dxfId="200" priority="220" operator="equal">
      <formula>"Bajo"</formula>
    </cfRule>
  </conditionalFormatting>
  <conditionalFormatting sqref="M34">
    <cfRule type="cellIs" dxfId="199" priority="213" operator="equal">
      <formula>"Extremo"</formula>
    </cfRule>
    <cfRule type="cellIs" dxfId="198" priority="214" operator="equal">
      <formula>"Alto"</formula>
    </cfRule>
    <cfRule type="cellIs" dxfId="197" priority="215" operator="equal">
      <formula>"Moderado"</formula>
    </cfRule>
    <cfRule type="cellIs" dxfId="196" priority="216" operator="equal">
      <formula>"Bajo"</formula>
    </cfRule>
  </conditionalFormatting>
  <conditionalFormatting sqref="L34">
    <cfRule type="cellIs" dxfId="195" priority="209" operator="equal">
      <formula>"Extremo"</formula>
    </cfRule>
    <cfRule type="cellIs" dxfId="194" priority="210" operator="equal">
      <formula>"Alto"</formula>
    </cfRule>
    <cfRule type="cellIs" dxfId="193" priority="211" operator="equal">
      <formula>"Moderado"</formula>
    </cfRule>
    <cfRule type="cellIs" dxfId="192" priority="212" operator="equal">
      <formula>"Bajo"</formula>
    </cfRule>
  </conditionalFormatting>
  <conditionalFormatting sqref="K34">
    <cfRule type="cellIs" dxfId="191" priority="205" operator="equal">
      <formula>"Extremo"</formula>
    </cfRule>
    <cfRule type="cellIs" dxfId="190" priority="206" operator="equal">
      <formula>"Alto"</formula>
    </cfRule>
    <cfRule type="cellIs" dxfId="189" priority="207" operator="equal">
      <formula>"Moderado"</formula>
    </cfRule>
    <cfRule type="cellIs" dxfId="188" priority="208" operator="equal">
      <formula>"Bajo"</formula>
    </cfRule>
  </conditionalFormatting>
  <conditionalFormatting sqref="J34">
    <cfRule type="cellIs" dxfId="187" priority="201" operator="equal">
      <formula>"Extremo"</formula>
    </cfRule>
    <cfRule type="cellIs" dxfId="186" priority="202" operator="equal">
      <formula>"Alto"</formula>
    </cfRule>
    <cfRule type="cellIs" dxfId="185" priority="203" operator="equal">
      <formula>"Moderado"</formula>
    </cfRule>
    <cfRule type="cellIs" dxfId="184" priority="204" operator="equal">
      <formula>"Bajo"</formula>
    </cfRule>
  </conditionalFormatting>
  <conditionalFormatting sqref="I34">
    <cfRule type="cellIs" dxfId="183" priority="197" operator="equal">
      <formula>"Extremo"</formula>
    </cfRule>
    <cfRule type="cellIs" dxfId="182" priority="198" operator="equal">
      <formula>"Alto"</formula>
    </cfRule>
    <cfRule type="cellIs" dxfId="181" priority="199" operator="equal">
      <formula>"Moderado"</formula>
    </cfRule>
    <cfRule type="cellIs" dxfId="180" priority="200" operator="equal">
      <formula>"Bajo"</formula>
    </cfRule>
  </conditionalFormatting>
  <conditionalFormatting sqref="H34">
    <cfRule type="cellIs" dxfId="179" priority="193" operator="equal">
      <formula>"Extremo"</formula>
    </cfRule>
    <cfRule type="cellIs" dxfId="178" priority="194" operator="equal">
      <formula>"Alto"</formula>
    </cfRule>
    <cfRule type="cellIs" dxfId="177" priority="195" operator="equal">
      <formula>"Moderado"</formula>
    </cfRule>
    <cfRule type="cellIs" dxfId="176" priority="196" operator="equal">
      <formula>"Bajo"</formula>
    </cfRule>
  </conditionalFormatting>
  <conditionalFormatting sqref="G34">
    <cfRule type="cellIs" dxfId="175" priority="189" operator="equal">
      <formula>"Extremo"</formula>
    </cfRule>
    <cfRule type="cellIs" dxfId="174" priority="190" operator="equal">
      <formula>"Alto"</formula>
    </cfRule>
    <cfRule type="cellIs" dxfId="173" priority="191" operator="equal">
      <formula>"Moderado"</formula>
    </cfRule>
    <cfRule type="cellIs" dxfId="172" priority="192" operator="equal">
      <formula>"Bajo"</formula>
    </cfRule>
  </conditionalFormatting>
  <conditionalFormatting sqref="L38">
    <cfRule type="cellIs" dxfId="171" priority="185" operator="equal">
      <formula>"Extremo"</formula>
    </cfRule>
    <cfRule type="cellIs" dxfId="170" priority="186" operator="equal">
      <formula>"Alto"</formula>
    </cfRule>
    <cfRule type="cellIs" dxfId="169" priority="187" operator="equal">
      <formula>"Moderado"</formula>
    </cfRule>
    <cfRule type="cellIs" dxfId="168" priority="188" operator="equal">
      <formula>"Bajo"</formula>
    </cfRule>
  </conditionalFormatting>
  <conditionalFormatting sqref="K38">
    <cfRule type="cellIs" dxfId="167" priority="181" operator="equal">
      <formula>"Extremo"</formula>
    </cfRule>
    <cfRule type="cellIs" dxfId="166" priority="182" operator="equal">
      <formula>"Alto"</formula>
    </cfRule>
    <cfRule type="cellIs" dxfId="165" priority="183" operator="equal">
      <formula>"Moderado"</formula>
    </cfRule>
    <cfRule type="cellIs" dxfId="164" priority="184" operator="equal">
      <formula>"Bajo"</formula>
    </cfRule>
  </conditionalFormatting>
  <conditionalFormatting sqref="J38">
    <cfRule type="cellIs" dxfId="163" priority="177" operator="equal">
      <formula>"Extremo"</formula>
    </cfRule>
    <cfRule type="cellIs" dxfId="162" priority="178" operator="equal">
      <formula>"Alto"</formula>
    </cfRule>
    <cfRule type="cellIs" dxfId="161" priority="179" operator="equal">
      <formula>"Moderado"</formula>
    </cfRule>
    <cfRule type="cellIs" dxfId="160" priority="180" operator="equal">
      <formula>"Bajo"</formula>
    </cfRule>
  </conditionalFormatting>
  <conditionalFormatting sqref="I38">
    <cfRule type="cellIs" dxfId="159" priority="173" operator="equal">
      <formula>"Extremo"</formula>
    </cfRule>
    <cfRule type="cellIs" dxfId="158" priority="174" operator="equal">
      <formula>"Alto"</formula>
    </cfRule>
    <cfRule type="cellIs" dxfId="157" priority="175" operator="equal">
      <formula>"Moderado"</formula>
    </cfRule>
    <cfRule type="cellIs" dxfId="156" priority="176" operator="equal">
      <formula>"Bajo"</formula>
    </cfRule>
  </conditionalFormatting>
  <conditionalFormatting sqref="H38">
    <cfRule type="cellIs" dxfId="155" priority="169" operator="equal">
      <formula>"Extremo"</formula>
    </cfRule>
    <cfRule type="cellIs" dxfId="154" priority="170" operator="equal">
      <formula>"Alto"</formula>
    </cfRule>
    <cfRule type="cellIs" dxfId="153" priority="171" operator="equal">
      <formula>"Moderado"</formula>
    </cfRule>
    <cfRule type="cellIs" dxfId="152" priority="172" operator="equal">
      <formula>"Bajo"</formula>
    </cfRule>
  </conditionalFormatting>
  <conditionalFormatting sqref="G38">
    <cfRule type="cellIs" dxfId="151" priority="165" operator="equal">
      <formula>"Extremo"</formula>
    </cfRule>
    <cfRule type="cellIs" dxfId="150" priority="166" operator="equal">
      <formula>"Alto"</formula>
    </cfRule>
    <cfRule type="cellIs" dxfId="149" priority="167" operator="equal">
      <formula>"Moderado"</formula>
    </cfRule>
    <cfRule type="cellIs" dxfId="148" priority="168" operator="equal">
      <formula>"Bajo"</formula>
    </cfRule>
  </conditionalFormatting>
  <conditionalFormatting sqref="M40">
    <cfRule type="cellIs" dxfId="147" priority="161" operator="equal">
      <formula>"Extremo"</formula>
    </cfRule>
    <cfRule type="cellIs" dxfId="146" priority="162" operator="equal">
      <formula>"Alto"</formula>
    </cfRule>
    <cfRule type="cellIs" dxfId="145" priority="163" operator="equal">
      <formula>"Moderado"</formula>
    </cfRule>
    <cfRule type="cellIs" dxfId="144" priority="164" operator="equal">
      <formula>"Bajo"</formula>
    </cfRule>
  </conditionalFormatting>
  <conditionalFormatting sqref="L40">
    <cfRule type="cellIs" dxfId="143" priority="157" operator="equal">
      <formula>"Extremo"</formula>
    </cfRule>
    <cfRule type="cellIs" dxfId="142" priority="158" operator="equal">
      <formula>"Alto"</formula>
    </cfRule>
    <cfRule type="cellIs" dxfId="141" priority="159" operator="equal">
      <formula>"Moderado"</formula>
    </cfRule>
    <cfRule type="cellIs" dxfId="140" priority="160" operator="equal">
      <formula>"Bajo"</formula>
    </cfRule>
  </conditionalFormatting>
  <conditionalFormatting sqref="K40">
    <cfRule type="cellIs" dxfId="139" priority="153" operator="equal">
      <formula>"Extremo"</formula>
    </cfRule>
    <cfRule type="cellIs" dxfId="138" priority="154" operator="equal">
      <formula>"Alto"</formula>
    </cfRule>
    <cfRule type="cellIs" dxfId="137" priority="155" operator="equal">
      <formula>"Moderado"</formula>
    </cfRule>
    <cfRule type="cellIs" dxfId="136" priority="156" operator="equal">
      <formula>"Bajo"</formula>
    </cfRule>
  </conditionalFormatting>
  <conditionalFormatting sqref="J40">
    <cfRule type="cellIs" dxfId="135" priority="149" operator="equal">
      <formula>"Extremo"</formula>
    </cfRule>
    <cfRule type="cellIs" dxfId="134" priority="150" operator="equal">
      <formula>"Alto"</formula>
    </cfRule>
    <cfRule type="cellIs" dxfId="133" priority="151" operator="equal">
      <formula>"Moderado"</formula>
    </cfRule>
    <cfRule type="cellIs" dxfId="132" priority="152" operator="equal">
      <formula>"Bajo"</formula>
    </cfRule>
  </conditionalFormatting>
  <conditionalFormatting sqref="I40">
    <cfRule type="cellIs" dxfId="131" priority="145" operator="equal">
      <formula>"Extremo"</formula>
    </cfRule>
    <cfRule type="cellIs" dxfId="130" priority="146" operator="equal">
      <formula>"Alto"</formula>
    </cfRule>
    <cfRule type="cellIs" dxfId="129" priority="147" operator="equal">
      <formula>"Moderado"</formula>
    </cfRule>
    <cfRule type="cellIs" dxfId="128" priority="148" operator="equal">
      <formula>"Bajo"</formula>
    </cfRule>
  </conditionalFormatting>
  <conditionalFormatting sqref="H40">
    <cfRule type="cellIs" dxfId="127" priority="141" operator="equal">
      <formula>"Extremo"</formula>
    </cfRule>
    <cfRule type="cellIs" dxfId="126" priority="142" operator="equal">
      <formula>"Alto"</formula>
    </cfRule>
    <cfRule type="cellIs" dxfId="125" priority="143" operator="equal">
      <formula>"Moderado"</formula>
    </cfRule>
    <cfRule type="cellIs" dxfId="124" priority="144" operator="equal">
      <formula>"Bajo"</formula>
    </cfRule>
  </conditionalFormatting>
  <conditionalFormatting sqref="G40">
    <cfRule type="cellIs" dxfId="123" priority="137" operator="equal">
      <formula>"Extremo"</formula>
    </cfRule>
    <cfRule type="cellIs" dxfId="122" priority="138" operator="equal">
      <formula>"Alto"</formula>
    </cfRule>
    <cfRule type="cellIs" dxfId="121" priority="139" operator="equal">
      <formula>"Moderado"</formula>
    </cfRule>
    <cfRule type="cellIs" dxfId="120" priority="140" operator="equal">
      <formula>"Bajo"</formula>
    </cfRule>
  </conditionalFormatting>
  <conditionalFormatting sqref="AA19:AA20">
    <cfRule type="cellIs" dxfId="119" priority="133" operator="equal">
      <formula>"Extremo"</formula>
    </cfRule>
    <cfRule type="cellIs" dxfId="118" priority="134" operator="equal">
      <formula>"Alto"</formula>
    </cfRule>
    <cfRule type="cellIs" dxfId="117" priority="135" operator="equal">
      <formula>"Moderado"</formula>
    </cfRule>
    <cfRule type="cellIs" dxfId="116" priority="136" operator="equal">
      <formula>"Bajo"</formula>
    </cfRule>
  </conditionalFormatting>
  <conditionalFormatting sqref="AB19:AB20">
    <cfRule type="cellIs" dxfId="115" priority="129" operator="equal">
      <formula>"Extremo"</formula>
    </cfRule>
    <cfRule type="cellIs" dxfId="114" priority="130" operator="equal">
      <formula>"Alto"</formula>
    </cfRule>
    <cfRule type="cellIs" dxfId="113" priority="131" operator="equal">
      <formula>"Moderado"</formula>
    </cfRule>
    <cfRule type="cellIs" dxfId="112" priority="132" operator="equal">
      <formula>"Bajo"</formula>
    </cfRule>
  </conditionalFormatting>
  <conditionalFormatting sqref="AA34">
    <cfRule type="cellIs" dxfId="111" priority="125" operator="equal">
      <formula>"Extremo"</formula>
    </cfRule>
    <cfRule type="cellIs" dxfId="110" priority="126" operator="equal">
      <formula>"Alto"</formula>
    </cfRule>
    <cfRule type="cellIs" dxfId="109" priority="127" operator="equal">
      <formula>"Moderado"</formula>
    </cfRule>
    <cfRule type="cellIs" dxfId="108" priority="128" operator="equal">
      <formula>"Bajo"</formula>
    </cfRule>
  </conditionalFormatting>
  <conditionalFormatting sqref="AB34">
    <cfRule type="cellIs" dxfId="107" priority="121" operator="equal">
      <formula>"Extremo"</formula>
    </cfRule>
    <cfRule type="cellIs" dxfId="106" priority="122" operator="equal">
      <formula>"Alto"</formula>
    </cfRule>
    <cfRule type="cellIs" dxfId="105" priority="123" operator="equal">
      <formula>"Moderado"</formula>
    </cfRule>
    <cfRule type="cellIs" dxfId="104" priority="124" operator="equal">
      <formula>"Bajo"</formula>
    </cfRule>
  </conditionalFormatting>
  <conditionalFormatting sqref="U38">
    <cfRule type="cellIs" dxfId="103" priority="117" operator="equal">
      <formula>"Extremo"</formula>
    </cfRule>
    <cfRule type="cellIs" dxfId="102" priority="118" operator="equal">
      <formula>"Alto"</formula>
    </cfRule>
    <cfRule type="cellIs" dxfId="101" priority="119" operator="equal">
      <formula>"Moderado"</formula>
    </cfRule>
    <cfRule type="cellIs" dxfId="100" priority="120" operator="equal">
      <formula>"Bajo"</formula>
    </cfRule>
  </conditionalFormatting>
  <conditionalFormatting sqref="T38">
    <cfRule type="cellIs" dxfId="99" priority="113" operator="equal">
      <formula>"Extremo"</formula>
    </cfRule>
    <cfRule type="cellIs" dxfId="98" priority="114" operator="equal">
      <formula>"Alto"</formula>
    </cfRule>
    <cfRule type="cellIs" dxfId="97" priority="115" operator="equal">
      <formula>"Moderado"</formula>
    </cfRule>
    <cfRule type="cellIs" dxfId="96" priority="116" operator="equal">
      <formula>"Bajo"</formula>
    </cfRule>
  </conditionalFormatting>
  <conditionalFormatting sqref="S38">
    <cfRule type="cellIs" dxfId="95" priority="109" operator="equal">
      <formula>"Extremo"</formula>
    </cfRule>
    <cfRule type="cellIs" dxfId="94" priority="110" operator="equal">
      <formula>"Alto"</formula>
    </cfRule>
    <cfRule type="cellIs" dxfId="93" priority="111" operator="equal">
      <formula>"Moderado"</formula>
    </cfRule>
    <cfRule type="cellIs" dxfId="92" priority="112" operator="equal">
      <formula>"Bajo"</formula>
    </cfRule>
  </conditionalFormatting>
  <conditionalFormatting sqref="R38">
    <cfRule type="cellIs" dxfId="91" priority="105" operator="equal">
      <formula>"Extremo"</formula>
    </cfRule>
    <cfRule type="cellIs" dxfId="90" priority="106" operator="equal">
      <formula>"Alto"</formula>
    </cfRule>
    <cfRule type="cellIs" dxfId="89" priority="107" operator="equal">
      <formula>"Moderado"</formula>
    </cfRule>
    <cfRule type="cellIs" dxfId="88" priority="108" operator="equal">
      <formula>"Bajo"</formula>
    </cfRule>
  </conditionalFormatting>
  <conditionalFormatting sqref="Q38">
    <cfRule type="cellIs" dxfId="87" priority="101" operator="equal">
      <formula>"Extremo"</formula>
    </cfRule>
    <cfRule type="cellIs" dxfId="86" priority="102" operator="equal">
      <formula>"Alto"</formula>
    </cfRule>
    <cfRule type="cellIs" dxfId="85" priority="103" operator="equal">
      <formula>"Moderado"</formula>
    </cfRule>
    <cfRule type="cellIs" dxfId="84" priority="104" operator="equal">
      <formula>"Bajo"</formula>
    </cfRule>
  </conditionalFormatting>
  <conditionalFormatting sqref="AA40">
    <cfRule type="cellIs" dxfId="83" priority="97" operator="equal">
      <formula>"Extremo"</formula>
    </cfRule>
    <cfRule type="cellIs" dxfId="82" priority="98" operator="equal">
      <formula>"Alto"</formula>
    </cfRule>
    <cfRule type="cellIs" dxfId="81" priority="99" operator="equal">
      <formula>"Moderado"</formula>
    </cfRule>
    <cfRule type="cellIs" dxfId="80" priority="100" operator="equal">
      <formula>"Bajo"</formula>
    </cfRule>
  </conditionalFormatting>
  <conditionalFormatting sqref="AB40">
    <cfRule type="cellIs" dxfId="79" priority="93" operator="equal">
      <formula>"Extremo"</formula>
    </cfRule>
    <cfRule type="cellIs" dxfId="78" priority="94" operator="equal">
      <formula>"Alto"</formula>
    </cfRule>
    <cfRule type="cellIs" dxfId="77" priority="95" operator="equal">
      <formula>"Moderado"</formula>
    </cfRule>
    <cfRule type="cellIs" dxfId="76" priority="96" operator="equal">
      <formula>"Bajo"</formula>
    </cfRule>
  </conditionalFormatting>
  <conditionalFormatting sqref="AA30">
    <cfRule type="cellIs" dxfId="75" priority="89" operator="equal">
      <formula>"Extremo"</formula>
    </cfRule>
    <cfRule type="cellIs" dxfId="74" priority="90" operator="equal">
      <formula>"Alto"</formula>
    </cfRule>
    <cfRule type="cellIs" dxfId="73" priority="91" operator="equal">
      <formula>"Moderado"</formula>
    </cfRule>
    <cfRule type="cellIs" dxfId="72" priority="92" operator="equal">
      <formula>"Bajo"</formula>
    </cfRule>
  </conditionalFormatting>
  <conditionalFormatting sqref="AB30">
    <cfRule type="cellIs" dxfId="71" priority="85" operator="equal">
      <formula>"Extremo"</formula>
    </cfRule>
    <cfRule type="cellIs" dxfId="70" priority="86" operator="equal">
      <formula>"Alto"</formula>
    </cfRule>
    <cfRule type="cellIs" dxfId="69" priority="87" operator="equal">
      <formula>"Moderado"</formula>
    </cfRule>
    <cfRule type="cellIs" dxfId="68" priority="88" operator="equal">
      <formula>"Bajo"</formula>
    </cfRule>
  </conditionalFormatting>
  <conditionalFormatting sqref="W19:W20">
    <cfRule type="cellIs" dxfId="67" priority="81" operator="equal">
      <formula>"Extremo"</formula>
    </cfRule>
    <cfRule type="cellIs" dxfId="66" priority="82" operator="equal">
      <formula>"Alto"</formula>
    </cfRule>
    <cfRule type="cellIs" dxfId="65" priority="83" operator="equal">
      <formula>"Moderado"</formula>
    </cfRule>
    <cfRule type="cellIs" dxfId="64" priority="84" operator="equal">
      <formula>"Bajo"</formula>
    </cfRule>
  </conditionalFormatting>
  <conditionalFormatting sqref="X19:X20">
    <cfRule type="cellIs" dxfId="63" priority="77" operator="equal">
      <formula>"Extremo"</formula>
    </cfRule>
    <cfRule type="cellIs" dxfId="62" priority="78" operator="equal">
      <formula>"Alto"</formula>
    </cfRule>
    <cfRule type="cellIs" dxfId="61" priority="79" operator="equal">
      <formula>"Moderado"</formula>
    </cfRule>
    <cfRule type="cellIs" dxfId="60" priority="80" operator="equal">
      <formula>"Bajo"</formula>
    </cfRule>
  </conditionalFormatting>
  <conditionalFormatting sqref="Z19:AB20">
    <cfRule type="cellIs" dxfId="59" priority="73" operator="equal">
      <formula>"Extremo"</formula>
    </cfRule>
    <cfRule type="cellIs" dxfId="58" priority="74" operator="equal">
      <formula>"Alto"</formula>
    </cfRule>
    <cfRule type="cellIs" dxfId="57" priority="75" operator="equal">
      <formula>"Moderado"</formula>
    </cfRule>
    <cfRule type="cellIs" dxfId="56" priority="76" operator="equal">
      <formula>"Bajo"</formula>
    </cfRule>
  </conditionalFormatting>
  <conditionalFormatting sqref="W36">
    <cfRule type="cellIs" dxfId="55" priority="69" operator="equal">
      <formula>"Extremo"</formula>
    </cfRule>
    <cfRule type="cellIs" dxfId="54" priority="70" operator="equal">
      <formula>"Alto"</formula>
    </cfRule>
    <cfRule type="cellIs" dxfId="53" priority="71" operator="equal">
      <formula>"Moderado"</formula>
    </cfRule>
    <cfRule type="cellIs" dxfId="52" priority="72" operator="equal">
      <formula>"Bajo"</formula>
    </cfRule>
  </conditionalFormatting>
  <conditionalFormatting sqref="Z36:AB36">
    <cfRule type="cellIs" dxfId="51" priority="65" operator="equal">
      <formula>"Extremo"</formula>
    </cfRule>
    <cfRule type="cellIs" dxfId="50" priority="66" operator="equal">
      <formula>"Alto"</formula>
    </cfRule>
    <cfRule type="cellIs" dxfId="49" priority="67" operator="equal">
      <formula>"Moderado"</formula>
    </cfRule>
    <cfRule type="cellIs" dxfId="48" priority="68" operator="equal">
      <formula>"Bajo"</formula>
    </cfRule>
  </conditionalFormatting>
  <conditionalFormatting sqref="W40">
    <cfRule type="cellIs" dxfId="47" priority="61" operator="equal">
      <formula>"Extremo"</formula>
    </cfRule>
    <cfRule type="cellIs" dxfId="46" priority="62" operator="equal">
      <formula>"Alto"</formula>
    </cfRule>
    <cfRule type="cellIs" dxfId="45" priority="63" operator="equal">
      <formula>"Moderado"</formula>
    </cfRule>
    <cfRule type="cellIs" dxfId="44" priority="64" operator="equal">
      <formula>"Bajo"</formula>
    </cfRule>
  </conditionalFormatting>
  <conditionalFormatting sqref="X40">
    <cfRule type="cellIs" dxfId="43" priority="57" operator="equal">
      <formula>"Extremo"</formula>
    </cfRule>
    <cfRule type="cellIs" dxfId="42" priority="58" operator="equal">
      <formula>"Alto"</formula>
    </cfRule>
    <cfRule type="cellIs" dxfId="41" priority="59" operator="equal">
      <formula>"Moderado"</formula>
    </cfRule>
    <cfRule type="cellIs" dxfId="40" priority="60" operator="equal">
      <formula>"Bajo"</formula>
    </cfRule>
  </conditionalFormatting>
  <conditionalFormatting sqref="Z40:AB40">
    <cfRule type="cellIs" dxfId="39" priority="53" operator="equal">
      <formula>"Extremo"</formula>
    </cfRule>
    <cfRule type="cellIs" dxfId="38" priority="54" operator="equal">
      <formula>"Alto"</formula>
    </cfRule>
    <cfRule type="cellIs" dxfId="37" priority="55" operator="equal">
      <formula>"Moderado"</formula>
    </cfRule>
    <cfRule type="cellIs" dxfId="36" priority="56" operator="equal">
      <formula>"Bajo"</formula>
    </cfRule>
  </conditionalFormatting>
  <conditionalFormatting sqref="W30">
    <cfRule type="cellIs" dxfId="35" priority="49" operator="equal">
      <formula>"Extremo"</formula>
    </cfRule>
    <cfRule type="cellIs" dxfId="34" priority="50" operator="equal">
      <formula>"Alto"</formula>
    </cfRule>
    <cfRule type="cellIs" dxfId="33" priority="51" operator="equal">
      <formula>"Moderado"</formula>
    </cfRule>
    <cfRule type="cellIs" dxfId="32" priority="52" operator="equal">
      <formula>"Bajo"</formula>
    </cfRule>
  </conditionalFormatting>
  <conditionalFormatting sqref="Y30">
    <cfRule type="cellIs" dxfId="31" priority="45" operator="equal">
      <formula>"Extremo"</formula>
    </cfRule>
    <cfRule type="cellIs" dxfId="30" priority="46" operator="equal">
      <formula>"Alto"</formula>
    </cfRule>
    <cfRule type="cellIs" dxfId="29" priority="47" operator="equal">
      <formula>"Moderado"</formula>
    </cfRule>
    <cfRule type="cellIs" dxfId="28" priority="48" operator="equal">
      <formula>"Bajo"</formula>
    </cfRule>
  </conditionalFormatting>
  <conditionalFormatting sqref="Z30:AB30">
    <cfRule type="cellIs" dxfId="27" priority="41" operator="equal">
      <formula>"Extremo"</formula>
    </cfRule>
    <cfRule type="cellIs" dxfId="26" priority="42" operator="equal">
      <formula>"Alto"</formula>
    </cfRule>
    <cfRule type="cellIs" dxfId="25" priority="43" operator="equal">
      <formula>"Moderado"</formula>
    </cfRule>
    <cfRule type="cellIs" dxfId="24" priority="44" operator="equal">
      <formula>"Bajo"</formula>
    </cfRule>
  </conditionalFormatting>
  <conditionalFormatting sqref="X21">
    <cfRule type="cellIs" dxfId="23" priority="37" operator="equal">
      <formula>"Extremo"</formula>
    </cfRule>
    <cfRule type="cellIs" dxfId="22" priority="38" operator="equal">
      <formula>"Alto"</formula>
    </cfRule>
    <cfRule type="cellIs" dxfId="21" priority="39" operator="equal">
      <formula>"Moderado"</formula>
    </cfRule>
    <cfRule type="cellIs" dxfId="20" priority="40" operator="equal">
      <formula>"Bajo"</formula>
    </cfRule>
  </conditionalFormatting>
  <conditionalFormatting sqref="Y23">
    <cfRule type="cellIs" dxfId="19" priority="33" operator="equal">
      <formula>"Extremo"</formula>
    </cfRule>
    <cfRule type="cellIs" dxfId="18" priority="34" operator="equal">
      <formula>"Alto"</formula>
    </cfRule>
    <cfRule type="cellIs" dxfId="17" priority="35" operator="equal">
      <formula>"Moderado"</formula>
    </cfRule>
    <cfRule type="cellIs" dxfId="16" priority="36" operator="equal">
      <formula>"Bajo"</formula>
    </cfRule>
  </conditionalFormatting>
  <conditionalFormatting sqref="W34">
    <cfRule type="cellIs" dxfId="15" priority="29" operator="equal">
      <formula>"Extremo"</formula>
    </cfRule>
    <cfRule type="cellIs" dxfId="14" priority="30" operator="equal">
      <formula>"Alto"</formula>
    </cfRule>
    <cfRule type="cellIs" dxfId="13" priority="31" operator="equal">
      <formula>"Moderado"</formula>
    </cfRule>
    <cfRule type="cellIs" dxfId="12" priority="32" operator="equal">
      <formula>"Bajo"</formula>
    </cfRule>
  </conditionalFormatting>
  <conditionalFormatting sqref="Y34">
    <cfRule type="cellIs" dxfId="11" priority="25" operator="equal">
      <formula>"Extremo"</formula>
    </cfRule>
    <cfRule type="cellIs" dxfId="10" priority="26" operator="equal">
      <formula>"Alto"</formula>
    </cfRule>
    <cfRule type="cellIs" dxfId="9" priority="27" operator="equal">
      <formula>"Moderado"</formula>
    </cfRule>
    <cfRule type="cellIs" dxfId="8" priority="28" operator="equal">
      <formula>"Bajo"</formula>
    </cfRule>
  </conditionalFormatting>
  <conditionalFormatting sqref="Z34:AB34">
    <cfRule type="cellIs" dxfId="7" priority="21" operator="equal">
      <formula>"Extremo"</formula>
    </cfRule>
    <cfRule type="cellIs" dxfId="6" priority="22" operator="equal">
      <formula>"Alto"</formula>
    </cfRule>
    <cfRule type="cellIs" dxfId="5" priority="23" operator="equal">
      <formula>"Moderado"</formula>
    </cfRule>
    <cfRule type="cellIs" dxfId="4" priority="24" operator="equal">
      <formula>"Bajo"</formula>
    </cfRule>
  </conditionalFormatting>
  <conditionalFormatting sqref="X41">
    <cfRule type="cellIs" dxfId="3" priority="17" operator="equal">
      <formula>"Extremo"</formula>
    </cfRule>
    <cfRule type="cellIs" dxfId="2" priority="18" operator="equal">
      <formula>"Alto"</formula>
    </cfRule>
    <cfRule type="cellIs" dxfId="1" priority="19" operator="equal">
      <formula>"Moderado"</formula>
    </cfRule>
    <cfRule type="cellIs" dxfId="0" priority="20"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Riesgos_Operacionales</vt:lpstr>
      <vt:lpstr>Riesgos_Corrupción</vt:lpstr>
      <vt:lpstr>Riesgos_Seguridad_Info</vt:lpstr>
      <vt:lpstr>Riesgos_Seguridad_Info!Área_de_impresión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 Milena Chamorro Troncoso</dc:creator>
  <cp:lastModifiedBy>Paola Andrea Lopez Jaramillo</cp:lastModifiedBy>
  <dcterms:created xsi:type="dcterms:W3CDTF">2022-10-18T15:03:31Z</dcterms:created>
  <dcterms:modified xsi:type="dcterms:W3CDTF">2022-11-30T14:28:18Z</dcterms:modified>
</cp:coreProperties>
</file>